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test Summary" sheetId="1" state="visible" r:id="rId3"/>
    <sheet name="Daily Signal Log" sheetId="2" state="visible" r:id="rId4"/>
    <sheet name="Statistical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<sst xmlns="http://schemas.openxmlformats.org/spreadsheetml/2006/main" count="139" uniqueCount="123">
  <si>
    <t xml:space="preserve">XAU/USD GOLD  ·  HOD / LOD PREDICTIVE SIGNAL  ·  BACKTEST ANALYSIS  ·  FAKE DATA (SYNTHETIC)</t>
  </si>
  <si>
    <t xml:space="preserve">Backtest Period:  11 Oct 2006  →  02 Oct 2026     |     Total Trading Days:  5,174     |     Band:  0.1%     |     Tolerance:  ±0.05%</t>
  </si>
  <si>
    <t xml:space="preserve">DUAL HIT RATE</t>
  </si>
  <si>
    <t xml:space="preserve">HOD ACCURACY</t>
  </si>
  <si>
    <t xml:space="preserve">LOD ACCURACY</t>
  </si>
  <si>
    <t xml:space="preserve">OVERALL HIT RATE</t>
  </si>
  <si>
    <t xml:space="preserve">MISS RATE</t>
  </si>
  <si>
    <t xml:space="preserve">BACKTEST YEARS</t>
  </si>
  <si>
    <t xml:space="preserve">2006 – 2026</t>
  </si>
  <si>
    <t xml:space="preserve">▸  ANNUAL PERFORMANCE BREAKDOWN</t>
  </si>
  <si>
    <t xml:space="preserve">Year</t>
  </si>
  <si>
    <t xml:space="preserve">Days</t>
  </si>
  <si>
    <t xml:space="preserve">HOD Hits</t>
  </si>
  <si>
    <t xml:space="preserve">LOD Hits</t>
  </si>
  <si>
    <t xml:space="preserve">Dual Hits</t>
  </si>
  <si>
    <t xml:space="preserve">Either Hits</t>
  </si>
  <si>
    <t xml:space="preserve">HOD Rate</t>
  </si>
  <si>
    <t xml:space="preserve">LOD Rate</t>
  </si>
  <si>
    <t xml:space="preserve">Dual Rate</t>
  </si>
  <si>
    <t xml:space="preserve">Overall Rate</t>
  </si>
  <si>
    <t xml:space="preserve">Total</t>
  </si>
  <si>
    <t xml:space="preserve">▸  STRATEGY METHODOLOGY &amp; PARAMETERS</t>
  </si>
  <si>
    <t xml:space="preserve">Security</t>
  </si>
  <si>
    <t xml:space="preserve">OANDA:XAUUSD  (Gold Spot / U.S. Dollar)</t>
  </si>
  <si>
    <t xml:space="preserve">Signal Type</t>
  </si>
  <si>
    <t xml:space="preserve">Daily HOD / LOD Predictive Model — Daily Level Forecasting</t>
  </si>
  <si>
    <t xml:space="preserve">Prediction Window</t>
  </si>
  <si>
    <t xml:space="preserve">Pre-session signal generated before the 17:00 ET daily open</t>
  </si>
  <si>
    <t xml:space="preserve">Predicted Band</t>
  </si>
  <si>
    <t xml:space="preserve">Each prediction is a 0.1% thick price band (Pred High = Pred Low × 1.001)</t>
  </si>
  <si>
    <t xml:space="preserve">Hit Condition</t>
  </si>
  <si>
    <t xml:space="preserve">Actual High/Low inside the predicted band, or within ±0.05% of its nearest edge</t>
  </si>
  <si>
    <t xml:space="preserve">Error % Definition</t>
  </si>
  <si>
    <t xml:space="preserve">0 inside the band; otherwise |Actual − nearest band edge| ÷ Actual</t>
  </si>
  <si>
    <t xml:space="preserve">Tolerance Band</t>
  </si>
  <si>
    <t xml:space="preserve">±0.05% (fixed)</t>
  </si>
  <si>
    <t xml:space="preserve">Data Source</t>
  </si>
  <si>
    <t xml:space="preserve">TradingView · OANDA:XAUUSD · OHLC Daily (real prices)</t>
  </si>
  <si>
    <t xml:space="preserve">Predicted Levels</t>
  </si>
  <si>
    <t xml:space="preserve">SYNTHETIC — generated for demonstration; not output of a real model</t>
  </si>
  <si>
    <t xml:space="preserve">Slippage Model</t>
  </si>
  <si>
    <t xml:space="preserve">Not applied — signal is level-based, not execution-based</t>
  </si>
  <si>
    <t xml:space="preserve">Run Date</t>
  </si>
  <si>
    <t xml:space="preserve">02 Oct 2026</t>
  </si>
  <si>
    <t xml:space="preserve">Past performance is not indicative of future results. Past backtests can be very overfitted giving unrealistic results. You are liable for your own losses.</t>
  </si>
  <si>
    <t xml:space="preserve">FAKE DATA — SYNTHETIC BACKTEST. Predicted HOD/LOD levels are generated, not produced by a real model. OHLC prices are real OANDA XAU/USD data.</t>
  </si>
  <si>
    <t xml:space="preserve">  XAU/USD Gold Spot — HOD/LOD Daily Signal Log  ·  FAKE DATA (SYNTHETIC)</t>
  </si>
  <si>
    <t xml:space="preserve">Security: OANDA:XAUUSD  |  Period: 11-Oct-2006 to 02-Oct-2026  |  Band: 0.1%  |  Tolerance: ±0.05%  |  Total Days: 5,174  |  Dual Hit Rate: 94.0%</t>
  </si>
  <si>
    <t xml:space="preserve">Band Thickness</t>
  </si>
  <si>
    <t xml:space="preserve">Tolerance (±)</t>
  </si>
  <si>
    <t xml:space="preserve">Error% = 0 inside band, else distance to nearest band edge ÷ actual price. HIT when Error% ≤ Tolerance.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</si>
  <si>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</si>
  <si>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</si>
  <si>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</si>
  <si>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</si>
  <si>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</si>
  <si>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Pred HOD High</t>
  </si>
  <si>
    <t xml:space="preserve">Pred HOD Low</t>
  </si>
  <si>
    <t xml:space="preserve">Pred LOD High</t>
  </si>
  <si>
    <t xml:space="preserve">Pred LOD Low</t>
  </si>
  <si>
    <t xml:space="preserve">HOD Hit</t>
  </si>
  <si>
    <t xml:space="preserve">LOD Hit</t>
  </si>
  <si>
    <t xml:space="preserve">Result</t>
  </si>
  <si>
    <t xml:space="preserve">HOD Err%</t>
  </si>
  <si>
    <t xml:space="preserve">LOD Err%</t>
  </si>
  <si>
    <t xml:space="preserve">Log Return</t>
  </si>
  <si>
    <t xml:space="preserve">RVol 20D (ann.)</t>
  </si>
  <si>
    <t xml:space="preserve">Band Width%</t>
  </si>
  <si>
    <t xml:space="preserve">Weekday</t>
  </si>
  <si>
    <t xml:space="preserve">XAU/USD HOD/LOD Signal — Statistical Analysis  ·  FAKE DATA (SYNTHETIC)</t>
  </si>
  <si>
    <t xml:space="preserve">▸  OVERALL HIT RATE SUMMARY</t>
  </si>
  <si>
    <t xml:space="preserve">Metric</t>
  </si>
  <si>
    <t xml:space="preserve">HOD</t>
  </si>
  <si>
    <t xml:space="preserve">LOD</t>
  </si>
  <si>
    <t xml:space="preserve">Dual (Both)</t>
  </si>
  <si>
    <t xml:space="preserve">Either (OR)</t>
  </si>
  <si>
    <t xml:space="preserve">Miss</t>
  </si>
  <si>
    <t xml:space="preserve">Total Trading Days</t>
  </si>
  <si>
    <t xml:space="preserve">Signal Hits</t>
  </si>
  <si>
    <t xml:space="preserve">Accuracy Rate</t>
  </si>
  <si>
    <t xml:space="preserve">Avg Prediction Error</t>
  </si>
  <si>
    <t xml:space="preserve">—</t>
  </si>
  <si>
    <t xml:space="preserve">Median Prediction Error</t>
  </si>
  <si>
    <t xml:space="preserve">Avg Error on HIT days</t>
  </si>
  <si>
    <t xml:space="preserve">Avg Error on MISS days</t>
  </si>
  <si>
    <t xml:space="preserve">Days Actual Inside Band (0.000% err)</t>
  </si>
  <si>
    <t xml:space="preserve">▸  STREAK ANALYSIS</t>
  </si>
  <si>
    <t xml:space="preserve">Longest Dual-Hit Winning Streak</t>
  </si>
  <si>
    <t xml:space="preserve">Longest Either-Hit Streak</t>
  </si>
  <si>
    <t xml:space="preserve">Longest Miss Streak (Both missed)</t>
  </si>
  <si>
    <t xml:space="preserve">▸  MONTHLY DUAL HIT RATE ANALYSIS</t>
  </si>
  <si>
    <t xml:space="preserve">Best Month (Dual Hit Rate)</t>
  </si>
  <si>
    <t xml:space="preserve">2026-09</t>
  </si>
  <si>
    <t xml:space="preserve">Worst Month (Dual Hit Rate)</t>
  </si>
  <si>
    <t xml:space="preserve">2018-02</t>
  </si>
  <si>
    <t xml:space="preserve">Months ≥ 95% Dual Hit Rate</t>
  </si>
  <si>
    <t xml:space="preserve">Months &lt; 85% Dual Hit Rate</t>
  </si>
  <si>
    <t xml:space="preserve">Months Analysed (≥10 sessions)</t>
  </si>
  <si>
    <t xml:space="preserve">▸  DAY-OF-WEEK DUAL HIT RATE</t>
  </si>
  <si>
    <t xml:space="preserve">Day</t>
  </si>
  <si>
    <t xml:space="preserve">Dual Hit Rate</t>
  </si>
  <si>
    <t xml:space="preserve">Sample Days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</si>
  <si>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</si>
  <si>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</si>
  <si>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</si>
  <si>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</si>
  <si>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</si>
  <si>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▸  VOLATILITY REGIME — DUAL HIT RATE BY 20D REALIZED VOL QUINTILE</t>
  </si>
  <si>
    <t xml:space="preserve">Vol Regime</t>
  </si>
  <si>
    <t xml:space="preserve">RVol From</t>
  </si>
  <si>
    <t xml:space="preserve">RVol To</t>
  </si>
  <si>
    <t xml:space="preserve">Q1 (Low Vol)</t>
  </si>
  <si>
    <t xml:space="preserve">Q2</t>
  </si>
  <si>
    <t xml:space="preserve">Q3</t>
  </si>
  <si>
    <t xml:space="preserve">Q4</t>
  </si>
  <si>
    <t xml:space="preserve">Q5 (High Vol)</t>
  </si>
  <si>
    <t xml:space="preserve">Quintiles exclude the first 20 sessions (insufficient history for 20D realized vol).</t>
  </si>
  <si>
    <t xml:space="preserve">▸  BAND GEOMETRY CHECK</t>
  </si>
  <si>
    <t xml:space="preserve">Min Band Width (Pred High vs Pred Low)</t>
  </si>
  <si>
    <t xml:space="preserve">Max Band Width</t>
  </si>
  <si>
    <t xml:space="preserve">Avg Band Width</t>
  </si>
  <si>
    <t xml:space="preserve">Days HOD band above LOD band</t>
  </si>
  <si>
    <t xml:space="preserve">Total Days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</si>
</sst>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0.00%"/>
    <numFmt numFmtId="167" formatCode="0.0&quot; yrs&quot;"/>
    <numFmt numFmtId="168" formatCode="yyyy\-mm\-dd"/>
    <numFmt numFmtId="169" formatCode="#,##0.000"/>
    <numFmt numFmtId="170" formatCode="#,##0.00"/>
    <numFmt numFmtId="171" formatCode="0.000%"/>
    <numFmt numFmtId="172" formatCode="0.0000%"/>
    <numFmt numFmtId="173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2A4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B8860B"/>
        <bgColor rgb="FFFF9900"/>
      </patternFill>
    </fill>
    <fill>
      <patternFill patternType="solid">
        <fgColor rgb="FFF3F0E6"/>
        <bgColor rgb="FFFBE2E2"/>
      </patternFill>
    </fill>
    <fill>
      <patternFill patternType="solid">
        <fgColor rgb="FFFFFF00"/>
        <bgColor rgb="FFFFFF00"/>
      </patternFill>
    </fill>
    <fill>
      <patternFill patternType="solid">
        <fgColor rgb="FFFBE2E2"/>
        <bgColor rgb="FFF3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3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E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K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10" min="8" style="0" width="11"/>
    <col collapsed="false" customWidth="true" hidden="false" outlineLevel="0" max="11" min="11" style="0" width="12"/>
  </cols>
  <sheetData>
    <row r="4" customFormat="false" ht="33.75" hidden="false" customHeight="true" outlineLevel="0" collapsed="false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5" customFormat="false" ht="19.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</row>
    <row r="8" customFormat="false" ht="15" hidden="false" customHeight="false" outlineLevel="0" collapsed="false"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</row>
    <row r="9" customFormat="false" ht="33.75" hidden="false" customHeight="true" outlineLevel="0" collapsed="false">
      <c r="B9" s="4" t="n">
        <f aca="false">'Statistical Analysis'!E7</f>
        <v>0.940085040587553</v>
      </c>
      <c r="C9" s="4" t="n">
        <f aca="false">'Statistical Analysis'!C7</f>
        <v>0.969655972168535</v>
      </c>
      <c r="D9" s="4" t="n">
        <f aca="false">'Statistical Analysis'!D7</f>
        <v>0.96849632779281</v>
      </c>
      <c r="E9" s="4" t="n">
        <f aca="false">'Statistical Analysis'!F7</f>
        <v>0.998067259373792</v>
      </c>
      <c r="F9" s="5" t="n">
        <f aca="false">'Statistical Analysis'!G7</f>
        <v>0.00193274062620796</v>
      </c>
      <c r="G9" s="6" t="n">
        <v>20</v>
      </c>
    </row>
    <row r="10" customFormat="false" ht="15" hidden="false" customHeight="false" outlineLevel="0" collapsed="false">
      <c r="B10" s="7" t="str">
        <f aca="false">TEXT('Statistical Analysis'!E6,"#,##0")&amp;" / "&amp;TEXT('Statistical Analysis'!E5,"#,##0")&amp;" days"</f>
        <v>4,864 / 5,174 days</v>
      </c>
      <c r="C10" s="7" t="str">
        <f aca="false">TEXT('Statistical Analysis'!C6,"#,##0")&amp;" days predicted"</f>
        <v>5,017 days predicted</v>
      </c>
      <c r="D10" s="7" t="str">
        <f aca="false">TEXT('Statistical Analysis'!D6,"#,##0")&amp;" days predicted"</f>
        <v>5,011 days predicted</v>
      </c>
      <c r="E10" s="7" t="str">
        <f aca="false">TEXT('Statistical Analysis'!F6,"#,##0")&amp;" days (HOD or LOD)"</f>
        <v>5,164 days (HOD or LOD)</v>
      </c>
      <c r="F10" s="7" t="str">
        <f aca="false">TEXT('Statistical Analysis'!G6,"#,##0")&amp;" miss days"</f>
        <v>10 miss days</v>
      </c>
      <c r="G10" s="7" t="s">
        <v>8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9" t="s">
        <v>10</v>
      </c>
      <c r="C14" s="9" t="s">
        <v>11</v>
      </c>
      <c r="D14" s="9" t="s">
        <v>12</v>
      </c>
      <c r="E14" s="9" t="s">
        <v>13</v>
      </c>
      <c r="F14" s="9" t="s">
        <v>14</v>
      </c>
      <c r="G14" s="9" t="s">
        <v>15</v>
      </c>
      <c r="H14" s="9" t="s">
        <v>16</v>
      </c>
      <c r="I14" s="9" t="s">
        <v>17</v>
      </c>
      <c r="J14" s="9" t="s">
        <v>18</v>
      </c>
      <c r="K14" s="9" t="s">
        <v>19</v>
      </c>
    </row>
    <row r="15" customFormat="false" ht="15" hidden="false" customHeight="false" outlineLevel="0" collapsed="false">
      <c r="B15" s="10" t="n">
        <v>2006</v>
      </c>
      <c r="C15" s="10" t="n">
        <f aca="false">COUNTIF('Daily Signal Log'!$S$6:$S$5179,$B15)</f>
        <v>58</v>
      </c>
      <c r="D15" s="10" t="n">
        <f aca="false">COUNTIFS('Daily Signal Log'!$S$6:$S$5179,$B15,'Daily Signal Log'!$K$6:$K$5179,"HIT")</f>
        <v>56</v>
      </c>
      <c r="E15" s="10" t="n">
        <f aca="false">COUNTIFS('Daily Signal Log'!$S$6:$S$5179,$B15,'Daily Signal Log'!$L$6:$L$5179,"HIT")</f>
        <v>56</v>
      </c>
      <c r="F15" s="10" t="n">
        <f aca="false">COUNTIFS('Daily Signal Log'!$S$6:$S$5179,$B15,'Daily Signal Log'!$K$6:$K$5179,"HIT",'Daily Signal Log'!$L$6:$L$5179,"HIT")</f>
        <v>54</v>
      </c>
      <c r="G15" s="10" t="n">
        <f aca="false">D15+E15-F15</f>
        <v>58</v>
      </c>
      <c r="H15" s="11" t="n">
        <f aca="false">D15/$C15</f>
        <v>0.96551724137931</v>
      </c>
      <c r="I15" s="11" t="n">
        <f aca="false">E15/$C15</f>
        <v>0.96551724137931</v>
      </c>
      <c r="J15" s="11" t="n">
        <f aca="false">F15/$C15</f>
        <v>0.931034482758621</v>
      </c>
      <c r="K15" s="11" t="n">
        <f aca="false">G15/$C15</f>
        <v>1</v>
      </c>
    </row>
    <row r="16" customFormat="false" ht="15" hidden="false" customHeight="false" outlineLevel="0" collapsed="false">
      <c r="B16" s="12" t="n">
        <v>2007</v>
      </c>
      <c r="C16" s="12" t="n">
        <f aca="false">COUNTIF('Daily Signal Log'!$S$6:$S$5179,$B16)</f>
        <v>260</v>
      </c>
      <c r="D16" s="12" t="n">
        <f aca="false">COUNTIFS('Daily Signal Log'!$S$6:$S$5179,$B16,'Daily Signal Log'!$K$6:$K$5179,"HIT")</f>
        <v>258</v>
      </c>
      <c r="E16" s="12" t="n">
        <f aca="false">COUNTIFS('Daily Signal Log'!$S$6:$S$5179,$B16,'Daily Signal Log'!$L$6:$L$5179,"HIT")</f>
        <v>250</v>
      </c>
      <c r="F16" s="12" t="n">
        <f aca="false">COUNTIFS('Daily Signal Log'!$S$6:$S$5179,$B16,'Daily Signal Log'!$K$6:$K$5179,"HIT",'Daily Signal Log'!$L$6:$L$5179,"HIT")</f>
        <v>248</v>
      </c>
      <c r="G16" s="12" t="n">
        <f aca="false">D16+E16-F16</f>
        <v>260</v>
      </c>
      <c r="H16" s="13" t="n">
        <f aca="false">D16/$C16</f>
        <v>0.992307692307692</v>
      </c>
      <c r="I16" s="13" t="n">
        <f aca="false">E16/$C16</f>
        <v>0.961538461538462</v>
      </c>
      <c r="J16" s="13" t="n">
        <f aca="false">F16/$C16</f>
        <v>0.953846153846154</v>
      </c>
      <c r="K16" s="13" t="n">
        <f aca="false">G16/$C16</f>
        <v>1</v>
      </c>
    </row>
    <row r="17" customFormat="false" ht="15" hidden="false" customHeight="false" outlineLevel="0" collapsed="false">
      <c r="B17" s="10" t="n">
        <v>2008</v>
      </c>
      <c r="C17" s="10" t="n">
        <f aca="false">COUNTIF('Daily Signal Log'!$S$6:$S$5179,$B17)</f>
        <v>261</v>
      </c>
      <c r="D17" s="10" t="n">
        <f aca="false">COUNTIFS('Daily Signal Log'!$S$6:$S$5179,$B17,'Daily Signal Log'!$K$6:$K$5179,"HIT")</f>
        <v>250</v>
      </c>
      <c r="E17" s="10" t="n">
        <f aca="false">COUNTIFS('Daily Signal Log'!$S$6:$S$5179,$B17,'Daily Signal Log'!$L$6:$L$5179,"HIT")</f>
        <v>249</v>
      </c>
      <c r="F17" s="10" t="n">
        <f aca="false">COUNTIFS('Daily Signal Log'!$S$6:$S$5179,$B17,'Daily Signal Log'!$K$6:$K$5179,"HIT",'Daily Signal Log'!$L$6:$L$5179,"HIT")</f>
        <v>240</v>
      </c>
      <c r="G17" s="10" t="n">
        <f aca="false">D17+E17-F17</f>
        <v>259</v>
      </c>
      <c r="H17" s="11" t="n">
        <f aca="false">D17/$C17</f>
        <v>0.957854406130268</v>
      </c>
      <c r="I17" s="11" t="n">
        <f aca="false">E17/$C17</f>
        <v>0.954022988505747</v>
      </c>
      <c r="J17" s="11" t="n">
        <f aca="false">F17/$C17</f>
        <v>0.919540229885058</v>
      </c>
      <c r="K17" s="11" t="n">
        <f aca="false">G17/$C17</f>
        <v>0.992337164750958</v>
      </c>
    </row>
    <row r="18" customFormat="false" ht="15" hidden="false" customHeight="false" outlineLevel="0" collapsed="false">
      <c r="B18" s="12" t="n">
        <v>2009</v>
      </c>
      <c r="C18" s="12" t="n">
        <f aca="false">COUNTIF('Daily Signal Log'!$S$6:$S$5179,$B18)</f>
        <v>261</v>
      </c>
      <c r="D18" s="12" t="n">
        <f aca="false">COUNTIFS('Daily Signal Log'!$S$6:$S$5179,$B18,'Daily Signal Log'!$K$6:$K$5179,"HIT")</f>
        <v>255</v>
      </c>
      <c r="E18" s="12" t="n">
        <f aca="false">COUNTIFS('Daily Signal Log'!$S$6:$S$5179,$B18,'Daily Signal Log'!$L$6:$L$5179,"HIT")</f>
        <v>255</v>
      </c>
      <c r="F18" s="12" t="n">
        <f aca="false">COUNTIFS('Daily Signal Log'!$S$6:$S$5179,$B18,'Daily Signal Log'!$K$6:$K$5179,"HIT",'Daily Signal Log'!$L$6:$L$5179,"HIT")</f>
        <v>251</v>
      </c>
      <c r="G18" s="12" t="n">
        <f aca="false">D18+E18-F18</f>
        <v>259</v>
      </c>
      <c r="H18" s="13" t="n">
        <f aca="false">D18/$C18</f>
        <v>0.977011494252874</v>
      </c>
      <c r="I18" s="13" t="n">
        <f aca="false">E18/$C18</f>
        <v>0.977011494252874</v>
      </c>
      <c r="J18" s="13" t="n">
        <f aca="false">F18/$C18</f>
        <v>0.961685823754789</v>
      </c>
      <c r="K18" s="13" t="n">
        <f aca="false">G18/$C18</f>
        <v>0.992337164750958</v>
      </c>
    </row>
    <row r="19" customFormat="false" ht="15" hidden="false" customHeight="false" outlineLevel="0" collapsed="false">
      <c r="B19" s="10" t="n">
        <v>2010</v>
      </c>
      <c r="C19" s="10" t="n">
        <f aca="false">COUNTIF('Daily Signal Log'!$S$6:$S$5179,$B19)</f>
        <v>261</v>
      </c>
      <c r="D19" s="10" t="n">
        <f aca="false">COUNTIFS('Daily Signal Log'!$S$6:$S$5179,$B19,'Daily Signal Log'!$K$6:$K$5179,"HIT")</f>
        <v>254</v>
      </c>
      <c r="E19" s="10" t="n">
        <f aca="false">COUNTIFS('Daily Signal Log'!$S$6:$S$5179,$B19,'Daily Signal Log'!$L$6:$L$5179,"HIT")</f>
        <v>255</v>
      </c>
      <c r="F19" s="10" t="n">
        <f aca="false">COUNTIFS('Daily Signal Log'!$S$6:$S$5179,$B19,'Daily Signal Log'!$K$6:$K$5179,"HIT",'Daily Signal Log'!$L$6:$L$5179,"HIT")</f>
        <v>248</v>
      </c>
      <c r="G19" s="10" t="n">
        <f aca="false">D19+E19-F19</f>
        <v>261</v>
      </c>
      <c r="H19" s="11" t="n">
        <f aca="false">D19/$C19</f>
        <v>0.973180076628353</v>
      </c>
      <c r="I19" s="11" t="n">
        <f aca="false">E19/$C19</f>
        <v>0.977011494252874</v>
      </c>
      <c r="J19" s="11" t="n">
        <f aca="false">F19/$C19</f>
        <v>0.950191570881226</v>
      </c>
      <c r="K19" s="11" t="n">
        <f aca="false">G19/$C19</f>
        <v>1</v>
      </c>
    </row>
    <row r="20" customFormat="false" ht="15" hidden="false" customHeight="false" outlineLevel="0" collapsed="false">
      <c r="B20" s="12" t="n">
        <v>2011</v>
      </c>
      <c r="C20" s="12" t="n">
        <f aca="false">COUNTIF('Daily Signal Log'!$S$6:$S$5179,$B20)</f>
        <v>260</v>
      </c>
      <c r="D20" s="12" t="n">
        <f aca="false">COUNTIFS('Daily Signal Log'!$S$6:$S$5179,$B20,'Daily Signal Log'!$K$6:$K$5179,"HIT")</f>
        <v>249</v>
      </c>
      <c r="E20" s="12" t="n">
        <f aca="false">COUNTIFS('Daily Signal Log'!$S$6:$S$5179,$B20,'Daily Signal Log'!$L$6:$L$5179,"HIT")</f>
        <v>253</v>
      </c>
      <c r="F20" s="12" t="n">
        <f aca="false">COUNTIFS('Daily Signal Log'!$S$6:$S$5179,$B20,'Daily Signal Log'!$K$6:$K$5179,"HIT",'Daily Signal Log'!$L$6:$L$5179,"HIT")</f>
        <v>244</v>
      </c>
      <c r="G20" s="12" t="n">
        <f aca="false">D20+E20-F20</f>
        <v>258</v>
      </c>
      <c r="H20" s="13" t="n">
        <f aca="false">D20/$C20</f>
        <v>0.957692307692308</v>
      </c>
      <c r="I20" s="13" t="n">
        <f aca="false">E20/$C20</f>
        <v>0.973076923076923</v>
      </c>
      <c r="J20" s="13" t="n">
        <f aca="false">F20/$C20</f>
        <v>0.938461538461539</v>
      </c>
      <c r="K20" s="13" t="n">
        <f aca="false">G20/$C20</f>
        <v>0.992307692307692</v>
      </c>
    </row>
    <row r="21" customFormat="false" ht="15" hidden="false" customHeight="false" outlineLevel="0" collapsed="false">
      <c r="B21" s="10" t="n">
        <v>2012</v>
      </c>
      <c r="C21" s="10" t="n">
        <f aca="false">COUNTIF('Daily Signal Log'!$S$6:$S$5179,$B21)</f>
        <v>259</v>
      </c>
      <c r="D21" s="10" t="n">
        <f aca="false">COUNTIFS('Daily Signal Log'!$S$6:$S$5179,$B21,'Daily Signal Log'!$K$6:$K$5179,"HIT")</f>
        <v>253</v>
      </c>
      <c r="E21" s="10" t="n">
        <f aca="false">COUNTIFS('Daily Signal Log'!$S$6:$S$5179,$B21,'Daily Signal Log'!$L$6:$L$5179,"HIT")</f>
        <v>256</v>
      </c>
      <c r="F21" s="10" t="n">
        <f aca="false">COUNTIFS('Daily Signal Log'!$S$6:$S$5179,$B21,'Daily Signal Log'!$K$6:$K$5179,"HIT",'Daily Signal Log'!$L$6:$L$5179,"HIT")</f>
        <v>250</v>
      </c>
      <c r="G21" s="10" t="n">
        <f aca="false">D21+E21-F21</f>
        <v>259</v>
      </c>
      <c r="H21" s="11" t="n">
        <f aca="false">D21/$C21</f>
        <v>0.976833976833977</v>
      </c>
      <c r="I21" s="11" t="n">
        <f aca="false">E21/$C21</f>
        <v>0.988416988416988</v>
      </c>
      <c r="J21" s="11" t="n">
        <f aca="false">F21/$C21</f>
        <v>0.965250965250965</v>
      </c>
      <c r="K21" s="11" t="n">
        <f aca="false">G21/$C21</f>
        <v>1</v>
      </c>
    </row>
    <row r="22" customFormat="false" ht="15" hidden="false" customHeight="false" outlineLevel="0" collapsed="false">
      <c r="B22" s="12" t="n">
        <v>2013</v>
      </c>
      <c r="C22" s="12" t="n">
        <f aca="false">COUNTIF('Daily Signal Log'!$S$6:$S$5179,$B22)</f>
        <v>259</v>
      </c>
      <c r="D22" s="12" t="n">
        <f aca="false">COUNTIFS('Daily Signal Log'!$S$6:$S$5179,$B22,'Daily Signal Log'!$K$6:$K$5179,"HIT")</f>
        <v>252</v>
      </c>
      <c r="E22" s="12" t="n">
        <f aca="false">COUNTIFS('Daily Signal Log'!$S$6:$S$5179,$B22,'Daily Signal Log'!$L$6:$L$5179,"HIT")</f>
        <v>247</v>
      </c>
      <c r="F22" s="12" t="n">
        <f aca="false">COUNTIFS('Daily Signal Log'!$S$6:$S$5179,$B22,'Daily Signal Log'!$K$6:$K$5179,"HIT",'Daily Signal Log'!$L$6:$L$5179,"HIT")</f>
        <v>240</v>
      </c>
      <c r="G22" s="12" t="n">
        <f aca="false">D22+E22-F22</f>
        <v>259</v>
      </c>
      <c r="H22" s="13" t="n">
        <f aca="false">D22/$C22</f>
        <v>0.972972972972973</v>
      </c>
      <c r="I22" s="13" t="n">
        <f aca="false">E22/$C22</f>
        <v>0.953667953667954</v>
      </c>
      <c r="J22" s="13" t="n">
        <f aca="false">F22/$C22</f>
        <v>0.926640926640927</v>
      </c>
      <c r="K22" s="13" t="n">
        <f aca="false">G22/$C22</f>
        <v>1</v>
      </c>
    </row>
    <row r="23" customFormat="false" ht="15" hidden="false" customHeight="false" outlineLevel="0" collapsed="false">
      <c r="B23" s="10" t="n">
        <v>2014</v>
      </c>
      <c r="C23" s="10" t="n">
        <f aca="false">COUNTIF('Daily Signal Log'!$S$6:$S$5179,$B23)</f>
        <v>259</v>
      </c>
      <c r="D23" s="10" t="n">
        <f aca="false">COUNTIFS('Daily Signal Log'!$S$6:$S$5179,$B23,'Daily Signal Log'!$K$6:$K$5179,"HIT")</f>
        <v>247</v>
      </c>
      <c r="E23" s="10" t="n">
        <f aca="false">COUNTIFS('Daily Signal Log'!$S$6:$S$5179,$B23,'Daily Signal Log'!$L$6:$L$5179,"HIT")</f>
        <v>253</v>
      </c>
      <c r="F23" s="10" t="n">
        <f aca="false">COUNTIFS('Daily Signal Log'!$S$6:$S$5179,$B23,'Daily Signal Log'!$K$6:$K$5179,"HIT",'Daily Signal Log'!$L$6:$L$5179,"HIT")</f>
        <v>241</v>
      </c>
      <c r="G23" s="10" t="n">
        <f aca="false">D23+E23-F23</f>
        <v>259</v>
      </c>
      <c r="H23" s="11" t="n">
        <f aca="false">D23/$C23</f>
        <v>0.953667953667954</v>
      </c>
      <c r="I23" s="11" t="n">
        <f aca="false">E23/$C23</f>
        <v>0.976833976833977</v>
      </c>
      <c r="J23" s="11" t="n">
        <f aca="false">F23/$C23</f>
        <v>0.930501930501931</v>
      </c>
      <c r="K23" s="11" t="n">
        <f aca="false">G23/$C23</f>
        <v>1</v>
      </c>
    </row>
    <row r="24" customFormat="false" ht="15" hidden="false" customHeight="false" outlineLevel="0" collapsed="false">
      <c r="B24" s="12" t="n">
        <v>2015</v>
      </c>
      <c r="C24" s="12" t="n">
        <f aca="false">COUNTIF('Daily Signal Log'!$S$6:$S$5179,$B24)</f>
        <v>259</v>
      </c>
      <c r="D24" s="12" t="n">
        <f aca="false">COUNTIFS('Daily Signal Log'!$S$6:$S$5179,$B24,'Daily Signal Log'!$K$6:$K$5179,"HIT")</f>
        <v>251</v>
      </c>
      <c r="E24" s="12" t="n">
        <f aca="false">COUNTIFS('Daily Signal Log'!$S$6:$S$5179,$B24,'Daily Signal Log'!$L$6:$L$5179,"HIT")</f>
        <v>247</v>
      </c>
      <c r="F24" s="12" t="n">
        <f aca="false">COUNTIFS('Daily Signal Log'!$S$6:$S$5179,$B24,'Daily Signal Log'!$K$6:$K$5179,"HIT",'Daily Signal Log'!$L$6:$L$5179,"HIT")</f>
        <v>240</v>
      </c>
      <c r="G24" s="12" t="n">
        <f aca="false">D24+E24-F24</f>
        <v>258</v>
      </c>
      <c r="H24" s="13" t="n">
        <f aca="false">D24/$C24</f>
        <v>0.969111969111969</v>
      </c>
      <c r="I24" s="13" t="n">
        <f aca="false">E24/$C24</f>
        <v>0.953667953667954</v>
      </c>
      <c r="J24" s="13" t="n">
        <f aca="false">F24/$C24</f>
        <v>0.926640926640927</v>
      </c>
      <c r="K24" s="13" t="n">
        <f aca="false">G24/$C24</f>
        <v>0.996138996138996</v>
      </c>
    </row>
    <row r="25" customFormat="false" ht="15" hidden="false" customHeight="false" outlineLevel="0" collapsed="false">
      <c r="B25" s="10" t="n">
        <v>2016</v>
      </c>
      <c r="C25" s="10" t="n">
        <f aca="false">COUNTIF('Daily Signal Log'!$S$6:$S$5179,$B25)</f>
        <v>259</v>
      </c>
      <c r="D25" s="10" t="n">
        <f aca="false">COUNTIFS('Daily Signal Log'!$S$6:$S$5179,$B25,'Daily Signal Log'!$K$6:$K$5179,"HIT")</f>
        <v>246</v>
      </c>
      <c r="E25" s="10" t="n">
        <f aca="false">COUNTIFS('Daily Signal Log'!$S$6:$S$5179,$B25,'Daily Signal Log'!$L$6:$L$5179,"HIT")</f>
        <v>247</v>
      </c>
      <c r="F25" s="10" t="n">
        <f aca="false">COUNTIFS('Daily Signal Log'!$S$6:$S$5179,$B25,'Daily Signal Log'!$K$6:$K$5179,"HIT",'Daily Signal Log'!$L$6:$L$5179,"HIT")</f>
        <v>234</v>
      </c>
      <c r="G25" s="10" t="n">
        <f aca="false">D25+E25-F25</f>
        <v>259</v>
      </c>
      <c r="H25" s="11" t="n">
        <f aca="false">D25/$C25</f>
        <v>0.94980694980695</v>
      </c>
      <c r="I25" s="11" t="n">
        <f aca="false">E25/$C25</f>
        <v>0.953667953667954</v>
      </c>
      <c r="J25" s="11" t="n">
        <f aca="false">F25/$C25</f>
        <v>0.903474903474903</v>
      </c>
      <c r="K25" s="11" t="n">
        <f aca="false">G25/$C25</f>
        <v>1</v>
      </c>
    </row>
    <row r="26" customFormat="false" ht="15" hidden="false" customHeight="false" outlineLevel="0" collapsed="false">
      <c r="B26" s="12" t="n">
        <v>2017</v>
      </c>
      <c r="C26" s="12" t="n">
        <f aca="false">COUNTIF('Daily Signal Log'!$S$6:$S$5179,$B26)</f>
        <v>257</v>
      </c>
      <c r="D26" s="12" t="n">
        <f aca="false">COUNTIFS('Daily Signal Log'!$S$6:$S$5179,$B26,'Daily Signal Log'!$K$6:$K$5179,"HIT")</f>
        <v>249</v>
      </c>
      <c r="E26" s="12" t="n">
        <f aca="false">COUNTIFS('Daily Signal Log'!$S$6:$S$5179,$B26,'Daily Signal Log'!$L$6:$L$5179,"HIT")</f>
        <v>246</v>
      </c>
      <c r="F26" s="12" t="n">
        <f aca="false">COUNTIFS('Daily Signal Log'!$S$6:$S$5179,$B26,'Daily Signal Log'!$K$6:$K$5179,"HIT",'Daily Signal Log'!$L$6:$L$5179,"HIT")</f>
        <v>238</v>
      </c>
      <c r="G26" s="12" t="n">
        <f aca="false">D26+E26-F26</f>
        <v>257</v>
      </c>
      <c r="H26" s="13" t="n">
        <f aca="false">D26/$C26</f>
        <v>0.968871595330739</v>
      </c>
      <c r="I26" s="13" t="n">
        <f aca="false">E26/$C26</f>
        <v>0.957198443579767</v>
      </c>
      <c r="J26" s="13" t="n">
        <f aca="false">F26/$C26</f>
        <v>0.926070038910506</v>
      </c>
      <c r="K26" s="13" t="n">
        <f aca="false">G26/$C26</f>
        <v>1</v>
      </c>
    </row>
    <row r="27" customFormat="false" ht="15" hidden="false" customHeight="false" outlineLevel="0" collapsed="false">
      <c r="B27" s="10" t="n">
        <v>2018</v>
      </c>
      <c r="C27" s="10" t="n">
        <f aca="false">COUNTIF('Daily Signal Log'!$S$6:$S$5179,$B27)</f>
        <v>259</v>
      </c>
      <c r="D27" s="10" t="n">
        <f aca="false">COUNTIFS('Daily Signal Log'!$S$6:$S$5179,$B27,'Daily Signal Log'!$K$6:$K$5179,"HIT")</f>
        <v>248</v>
      </c>
      <c r="E27" s="10" t="n">
        <f aca="false">COUNTIFS('Daily Signal Log'!$S$6:$S$5179,$B27,'Daily Signal Log'!$L$6:$L$5179,"HIT")</f>
        <v>251</v>
      </c>
      <c r="F27" s="10" t="n">
        <f aca="false">COUNTIFS('Daily Signal Log'!$S$6:$S$5179,$B27,'Daily Signal Log'!$K$6:$K$5179,"HIT",'Daily Signal Log'!$L$6:$L$5179,"HIT")</f>
        <v>240</v>
      </c>
      <c r="G27" s="10" t="n">
        <f aca="false">D27+E27-F27</f>
        <v>259</v>
      </c>
      <c r="H27" s="11" t="n">
        <f aca="false">D27/$C27</f>
        <v>0.957528957528958</v>
      </c>
      <c r="I27" s="11" t="n">
        <f aca="false">E27/$C27</f>
        <v>0.969111969111969</v>
      </c>
      <c r="J27" s="11" t="n">
        <f aca="false">F27/$C27</f>
        <v>0.926640926640927</v>
      </c>
      <c r="K27" s="11" t="n">
        <f aca="false">G27/$C27</f>
        <v>1</v>
      </c>
    </row>
    <row r="28" customFormat="false" ht="15" hidden="false" customHeight="false" outlineLevel="0" collapsed="false">
      <c r="B28" s="12" t="n">
        <v>2019</v>
      </c>
      <c r="C28" s="12" t="n">
        <f aca="false">COUNTIF('Daily Signal Log'!$S$6:$S$5179,$B28)</f>
        <v>258</v>
      </c>
      <c r="D28" s="12" t="n">
        <f aca="false">COUNTIFS('Daily Signal Log'!$S$6:$S$5179,$B28,'Daily Signal Log'!$K$6:$K$5179,"HIT")</f>
        <v>255</v>
      </c>
      <c r="E28" s="12" t="n">
        <f aca="false">COUNTIFS('Daily Signal Log'!$S$6:$S$5179,$B28,'Daily Signal Log'!$L$6:$L$5179,"HIT")</f>
        <v>253</v>
      </c>
      <c r="F28" s="12" t="n">
        <f aca="false">COUNTIFS('Daily Signal Log'!$S$6:$S$5179,$B28,'Daily Signal Log'!$K$6:$K$5179,"HIT",'Daily Signal Log'!$L$6:$L$5179,"HIT")</f>
        <v>250</v>
      </c>
      <c r="G28" s="12" t="n">
        <f aca="false">D28+E28-F28</f>
        <v>258</v>
      </c>
      <c r="H28" s="13" t="n">
        <f aca="false">D28/$C28</f>
        <v>0.988372093023256</v>
      </c>
      <c r="I28" s="13" t="n">
        <f aca="false">E28/$C28</f>
        <v>0.98062015503876</v>
      </c>
      <c r="J28" s="13" t="n">
        <f aca="false">F28/$C28</f>
        <v>0.968992248062015</v>
      </c>
      <c r="K28" s="13" t="n">
        <f aca="false">G28/$C28</f>
        <v>1</v>
      </c>
    </row>
    <row r="29" customFormat="false" ht="15" hidden="false" customHeight="false" outlineLevel="0" collapsed="false">
      <c r="B29" s="10" t="n">
        <v>2020</v>
      </c>
      <c r="C29" s="10" t="n">
        <f aca="false">COUNTIF('Daily Signal Log'!$S$6:$S$5179,$B29)</f>
        <v>259</v>
      </c>
      <c r="D29" s="10" t="n">
        <f aca="false">COUNTIFS('Daily Signal Log'!$S$6:$S$5179,$B29,'Daily Signal Log'!$K$6:$K$5179,"HIT")</f>
        <v>250</v>
      </c>
      <c r="E29" s="10" t="n">
        <f aca="false">COUNTIFS('Daily Signal Log'!$S$6:$S$5179,$B29,'Daily Signal Log'!$L$6:$L$5179,"HIT")</f>
        <v>249</v>
      </c>
      <c r="F29" s="10" t="n">
        <f aca="false">COUNTIFS('Daily Signal Log'!$S$6:$S$5179,$B29,'Daily Signal Log'!$K$6:$K$5179,"HIT",'Daily Signal Log'!$L$6:$L$5179,"HIT")</f>
        <v>241</v>
      </c>
      <c r="G29" s="10" t="n">
        <f aca="false">D29+E29-F29</f>
        <v>258</v>
      </c>
      <c r="H29" s="11" t="n">
        <f aca="false">D29/$C29</f>
        <v>0.965250965250965</v>
      </c>
      <c r="I29" s="11" t="n">
        <f aca="false">E29/$C29</f>
        <v>0.961389961389961</v>
      </c>
      <c r="J29" s="11" t="n">
        <f aca="false">F29/$C29</f>
        <v>0.930501930501931</v>
      </c>
      <c r="K29" s="11" t="n">
        <f aca="false">G29/$C29</f>
        <v>0.996138996138996</v>
      </c>
    </row>
    <row r="30" customFormat="false" ht="15" hidden="false" customHeight="false" outlineLevel="0" collapsed="false">
      <c r="B30" s="12" t="n">
        <v>2021</v>
      </c>
      <c r="C30" s="12" t="n">
        <f aca="false">COUNTIF('Daily Signal Log'!$S$6:$S$5179,$B30)</f>
        <v>258</v>
      </c>
      <c r="D30" s="12" t="n">
        <f aca="false">COUNTIFS('Daily Signal Log'!$S$6:$S$5179,$B30,'Daily Signal Log'!$K$6:$K$5179,"HIT")</f>
        <v>254</v>
      </c>
      <c r="E30" s="12" t="n">
        <f aca="false">COUNTIFS('Daily Signal Log'!$S$6:$S$5179,$B30,'Daily Signal Log'!$L$6:$L$5179,"HIT")</f>
        <v>252</v>
      </c>
      <c r="F30" s="12" t="n">
        <f aca="false">COUNTIFS('Daily Signal Log'!$S$6:$S$5179,$B30,'Daily Signal Log'!$K$6:$K$5179,"HIT",'Daily Signal Log'!$L$6:$L$5179,"HIT")</f>
        <v>248</v>
      </c>
      <c r="G30" s="12" t="n">
        <f aca="false">D30+E30-F30</f>
        <v>258</v>
      </c>
      <c r="H30" s="13" t="n">
        <f aca="false">D30/$C30</f>
        <v>0.984496124031008</v>
      </c>
      <c r="I30" s="13" t="n">
        <f aca="false">E30/$C30</f>
        <v>0.976744186046512</v>
      </c>
      <c r="J30" s="13" t="n">
        <f aca="false">F30/$C30</f>
        <v>0.961240310077519</v>
      </c>
      <c r="K30" s="13" t="n">
        <f aca="false">G30/$C30</f>
        <v>1</v>
      </c>
    </row>
    <row r="31" customFormat="false" ht="15" hidden="false" customHeight="false" outlineLevel="0" collapsed="false">
      <c r="B31" s="10" t="n">
        <v>2022</v>
      </c>
      <c r="C31" s="10" t="n">
        <f aca="false">COUNTIF('Daily Signal Log'!$S$6:$S$5179,$B31)</f>
        <v>258</v>
      </c>
      <c r="D31" s="10" t="n">
        <f aca="false">COUNTIFS('Daily Signal Log'!$S$6:$S$5179,$B31,'Daily Signal Log'!$K$6:$K$5179,"HIT")</f>
        <v>250</v>
      </c>
      <c r="E31" s="10" t="n">
        <f aca="false">COUNTIFS('Daily Signal Log'!$S$6:$S$5179,$B31,'Daily Signal Log'!$L$6:$L$5179,"HIT")</f>
        <v>250</v>
      </c>
      <c r="F31" s="10" t="n">
        <f aca="false">COUNTIFS('Daily Signal Log'!$S$6:$S$5179,$B31,'Daily Signal Log'!$K$6:$K$5179,"HIT",'Daily Signal Log'!$L$6:$L$5179,"HIT")</f>
        <v>242</v>
      </c>
      <c r="G31" s="10" t="n">
        <f aca="false">D31+E31-F31</f>
        <v>258</v>
      </c>
      <c r="H31" s="11" t="n">
        <f aca="false">D31/$C31</f>
        <v>0.968992248062015</v>
      </c>
      <c r="I31" s="11" t="n">
        <f aca="false">E31/$C31</f>
        <v>0.968992248062015</v>
      </c>
      <c r="J31" s="11" t="n">
        <f aca="false">F31/$C31</f>
        <v>0.937984496124031</v>
      </c>
      <c r="K31" s="11" t="n">
        <f aca="false">G31/$C31</f>
        <v>1</v>
      </c>
    </row>
    <row r="32" customFormat="false" ht="15" hidden="false" customHeight="false" outlineLevel="0" collapsed="false">
      <c r="B32" s="12" t="n">
        <v>2023</v>
      </c>
      <c r="C32" s="12" t="n">
        <f aca="false">COUNTIF('Daily Signal Log'!$S$6:$S$5179,$B32)</f>
        <v>257</v>
      </c>
      <c r="D32" s="12" t="n">
        <f aca="false">COUNTIFS('Daily Signal Log'!$S$6:$S$5179,$B32,'Daily Signal Log'!$K$6:$K$5179,"HIT")</f>
        <v>250</v>
      </c>
      <c r="E32" s="12" t="n">
        <f aca="false">COUNTIFS('Daily Signal Log'!$S$6:$S$5179,$B32,'Daily Signal Log'!$L$6:$L$5179,"HIT")</f>
        <v>245</v>
      </c>
      <c r="F32" s="12" t="n">
        <f aca="false">COUNTIFS('Daily Signal Log'!$S$6:$S$5179,$B32,'Daily Signal Log'!$K$6:$K$5179,"HIT",'Daily Signal Log'!$L$6:$L$5179,"HIT")</f>
        <v>238</v>
      </c>
      <c r="G32" s="12" t="n">
        <f aca="false">D32+E32-F32</f>
        <v>257</v>
      </c>
      <c r="H32" s="13" t="n">
        <f aca="false">D32/$C32</f>
        <v>0.972762645914397</v>
      </c>
      <c r="I32" s="13" t="n">
        <f aca="false">E32/$C32</f>
        <v>0.953307392996109</v>
      </c>
      <c r="J32" s="13" t="n">
        <f aca="false">F32/$C32</f>
        <v>0.926070038910506</v>
      </c>
      <c r="K32" s="13" t="n">
        <f aca="false">G32/$C32</f>
        <v>1</v>
      </c>
    </row>
    <row r="33" customFormat="false" ht="15" hidden="false" customHeight="false" outlineLevel="0" collapsed="false">
      <c r="B33" s="10" t="n">
        <v>2024</v>
      </c>
      <c r="C33" s="10" t="n">
        <f aca="false">COUNTIF('Daily Signal Log'!$S$6:$S$5179,$B33)</f>
        <v>259</v>
      </c>
      <c r="D33" s="10" t="n">
        <f aca="false">COUNTIFS('Daily Signal Log'!$S$6:$S$5179,$B33,'Daily Signal Log'!$K$6:$K$5179,"HIT")</f>
        <v>251</v>
      </c>
      <c r="E33" s="10" t="n">
        <f aca="false">COUNTIFS('Daily Signal Log'!$S$6:$S$5179,$B33,'Daily Signal Log'!$L$6:$L$5179,"HIT")</f>
        <v>253</v>
      </c>
      <c r="F33" s="10" t="n">
        <f aca="false">COUNTIFS('Daily Signal Log'!$S$6:$S$5179,$B33,'Daily Signal Log'!$K$6:$K$5179,"HIT",'Daily Signal Log'!$L$6:$L$5179,"HIT")</f>
        <v>246</v>
      </c>
      <c r="G33" s="10" t="n">
        <f aca="false">D33+E33-F33</f>
        <v>258</v>
      </c>
      <c r="H33" s="11" t="n">
        <f aca="false">D33/$C33</f>
        <v>0.969111969111969</v>
      </c>
      <c r="I33" s="11" t="n">
        <f aca="false">E33/$C33</f>
        <v>0.976833976833977</v>
      </c>
      <c r="J33" s="11" t="n">
        <f aca="false">F33/$C33</f>
        <v>0.94980694980695</v>
      </c>
      <c r="K33" s="11" t="n">
        <f aca="false">G33/$C33</f>
        <v>0.996138996138996</v>
      </c>
    </row>
    <row r="34" customFormat="false" ht="15" hidden="false" customHeight="false" outlineLevel="0" collapsed="false">
      <c r="B34" s="12" t="n">
        <v>2025</v>
      </c>
      <c r="C34" s="12" t="n">
        <f aca="false">COUNTIF('Daily Signal Log'!$S$6:$S$5179,$B34)</f>
        <v>258</v>
      </c>
      <c r="D34" s="12" t="n">
        <f aca="false">COUNTIFS('Daily Signal Log'!$S$6:$S$5179,$B34,'Daily Signal Log'!$K$6:$K$5179,"HIT")</f>
        <v>246</v>
      </c>
      <c r="E34" s="12" t="n">
        <f aca="false">COUNTIFS('Daily Signal Log'!$S$6:$S$5179,$B34,'Daily Signal Log'!$L$6:$L$5179,"HIT")</f>
        <v>251</v>
      </c>
      <c r="F34" s="12" t="n">
        <f aca="false">COUNTIFS('Daily Signal Log'!$S$6:$S$5179,$B34,'Daily Signal Log'!$K$6:$K$5179,"HIT",'Daily Signal Log'!$L$6:$L$5179,"HIT")</f>
        <v>240</v>
      </c>
      <c r="G34" s="12" t="n">
        <f aca="false">D34+E34-F34</f>
        <v>257</v>
      </c>
      <c r="H34" s="13" t="n">
        <f aca="false">D34/$C34</f>
        <v>0.953488372093023</v>
      </c>
      <c r="I34" s="13" t="n">
        <f aca="false">E34/$C34</f>
        <v>0.972868217054264</v>
      </c>
      <c r="J34" s="13" t="n">
        <f aca="false">F34/$C34</f>
        <v>0.930232558139535</v>
      </c>
      <c r="K34" s="13" t="n">
        <f aca="false">G34/$C34</f>
        <v>0.996124031007752</v>
      </c>
    </row>
    <row r="35" customFormat="false" ht="15" hidden="false" customHeight="false" outlineLevel="0" collapsed="false">
      <c r="B35" s="10" t="n">
        <v>2026</v>
      </c>
      <c r="C35" s="10" t="n">
        <f aca="false">COUNTIF('Daily Signal Log'!$S$6:$S$5179,$B35)</f>
        <v>195</v>
      </c>
      <c r="D35" s="10" t="n">
        <f aca="false">COUNTIFS('Daily Signal Log'!$S$6:$S$5179,$B35,'Daily Signal Log'!$K$6:$K$5179,"HIT")</f>
        <v>193</v>
      </c>
      <c r="E35" s="10" t="n">
        <f aca="false">COUNTIFS('Daily Signal Log'!$S$6:$S$5179,$B35,'Daily Signal Log'!$L$6:$L$5179,"HIT")</f>
        <v>193</v>
      </c>
      <c r="F35" s="10" t="n">
        <f aca="false">COUNTIFS('Daily Signal Log'!$S$6:$S$5179,$B35,'Daily Signal Log'!$K$6:$K$5179,"HIT",'Daily Signal Log'!$L$6:$L$5179,"HIT")</f>
        <v>191</v>
      </c>
      <c r="G35" s="10" t="n">
        <f aca="false">D35+E35-F35</f>
        <v>195</v>
      </c>
      <c r="H35" s="11" t="n">
        <f aca="false">D35/$C35</f>
        <v>0.98974358974359</v>
      </c>
      <c r="I35" s="11" t="n">
        <f aca="false">E35/$C35</f>
        <v>0.98974358974359</v>
      </c>
      <c r="J35" s="11" t="n">
        <f aca="false">F35/$C35</f>
        <v>0.979487179487179</v>
      </c>
      <c r="K35" s="11" t="n">
        <f aca="false">G35/$C35</f>
        <v>1</v>
      </c>
    </row>
    <row r="36" customFormat="false" ht="15" hidden="false" customHeight="false" outlineLevel="0" collapsed="false">
      <c r="B36" s="14" t="s">
        <v>20</v>
      </c>
      <c r="C36" s="14" t="n">
        <f aca="false">SUM(C15:C35)</f>
        <v>5174</v>
      </c>
      <c r="D36" s="14" t="n">
        <f aca="false">SUM(D15:D35)</f>
        <v>5017</v>
      </c>
      <c r="E36" s="14" t="n">
        <f aca="false">SUM(E15:E35)</f>
        <v>5011</v>
      </c>
      <c r="F36" s="14" t="n">
        <f aca="false">SUM(F15:F35)</f>
        <v>4864</v>
      </c>
      <c r="G36" s="14" t="n">
        <f aca="false">SUM(G15:G35)</f>
        <v>5164</v>
      </c>
      <c r="H36" s="15" t="n">
        <f aca="false">D36/$C36</f>
        <v>0.969655972168535</v>
      </c>
      <c r="I36" s="15" t="n">
        <f aca="false">E36/$C36</f>
        <v>0.96849632779281</v>
      </c>
      <c r="J36" s="15" t="n">
        <f aca="false">F36/$C36</f>
        <v>0.940085040587553</v>
      </c>
      <c r="K36" s="15" t="n">
        <f aca="false">G36/$C36</f>
        <v>0.998067259373792</v>
      </c>
    </row>
    <row r="39" customFormat="false" ht="15" hidden="false" customHeight="false" outlineLevel="0" collapsed="false">
      <c r="B39" s="8" t="s">
        <v>21</v>
      </c>
    </row>
    <row r="40" customFormat="false" ht="15" hidden="false" customHeight="false" outlineLevel="0" collapsed="false">
      <c r="B40" s="16" t="s">
        <v>22</v>
      </c>
      <c r="C40" s="17" t="s">
        <v>23</v>
      </c>
    </row>
    <row r="41" customFormat="false" ht="15" hidden="false" customHeight="false" outlineLevel="0" collapsed="false">
      <c r="B41" s="16" t="s">
        <v>24</v>
      </c>
      <c r="C41" s="17" t="s">
        <v>25</v>
      </c>
    </row>
    <row r="42" customFormat="false" ht="15" hidden="false" customHeight="false" outlineLevel="0" collapsed="false">
      <c r="B42" s="16" t="s">
        <v>26</v>
      </c>
      <c r="C42" s="17" t="s">
        <v>27</v>
      </c>
    </row>
    <row r="43" customFormat="false" ht="15" hidden="false" customHeight="false" outlineLevel="0" collapsed="false">
      <c r="B43" s="16" t="s">
        <v>28</v>
      </c>
      <c r="C43" s="17" t="s">
        <v>29</v>
      </c>
    </row>
    <row r="44" customFormat="false" ht="15" hidden="false" customHeight="false" outlineLevel="0" collapsed="false">
      <c r="B44" s="16" t="s">
        <v>30</v>
      </c>
      <c r="C44" s="17" t="s">
        <v>31</v>
      </c>
    </row>
    <row r="45" customFormat="false" ht="15" hidden="false" customHeight="false" outlineLevel="0" collapsed="false">
      <c r="B45" s="16" t="s">
        <v>32</v>
      </c>
      <c r="C45" s="17" t="s">
        <v>33</v>
      </c>
    </row>
    <row r="46" customFormat="false" ht="15" hidden="false" customHeight="false" outlineLevel="0" collapsed="false">
      <c r="B46" s="16" t="s">
        <v>34</v>
      </c>
      <c r="C46" s="17" t="s">
        <v>35</v>
      </c>
    </row>
    <row r="47" customFormat="false" ht="15" hidden="false" customHeight="false" outlineLevel="0" collapsed="false">
      <c r="B47" s="16" t="s">
        <v>36</v>
      </c>
      <c r="C47" s="17" t="s">
        <v>37</v>
      </c>
    </row>
    <row r="48" customFormat="false" ht="15" hidden="false" customHeight="false" outlineLevel="0" collapsed="false">
      <c r="B48" s="16" t="s">
        <v>38</v>
      </c>
      <c r="C48" s="17" t="s">
        <v>39</v>
      </c>
    </row>
    <row r="49" customFormat="false" ht="15" hidden="false" customHeight="false" outlineLevel="0" collapsed="false">
      <c r="B49" s="16" t="s">
        <v>40</v>
      </c>
      <c r="C49" s="17" t="s">
        <v>41</v>
      </c>
    </row>
    <row r="50" customFormat="false" ht="15" hidden="false" customHeight="false" outlineLevel="0" collapsed="false">
      <c r="B50" s="16" t="s">
        <v>42</v>
      </c>
      <c r="C50" s="17" t="s">
        <v>43</v>
      </c>
    </row>
    <row r="52" customFormat="false" ht="15" hidden="false" customHeight="false" outlineLevel="0" collapsed="false">
      <c r="B52" s="18" t="s">
        <v>44</v>
      </c>
    </row>
    <row r="54" customFormat="false" ht="30" hidden="false" customHeight="true" outlineLevel="0" collapsed="false">
      <c r="B54" s="19" t="s">
        <v>45</v>
      </c>
      <c r="C54" s="19"/>
      <c r="D54" s="19"/>
      <c r="E54" s="19"/>
      <c r="F54" s="19"/>
      <c r="G54" s="19"/>
      <c r="H54" s="19"/>
      <c r="I54" s="19"/>
      <c r="J54" s="19"/>
      <c r="K54" s="19"/>
    </row>
  </sheetData>
  <mergeCells count="3">
    <mergeCell ref="B4:K4"/>
    <mergeCell ref="B5:K5"/>
    <mergeCell ref="B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5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6" min="3" style="0" width="11"/>
    <col collapsed="false" customWidth="true" hidden="false" outlineLevel="0" max="10" min="7" style="0" width="13"/>
    <col collapsed="false" customWidth="true" hidden="false" outlineLevel="0" max="12" min="11" style="0" width="9"/>
    <col collapsed="false" customWidth="true" hidden="false" outlineLevel="0" max="13" min="13" style="0" width="15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11"/>
    <col collapsed="false" customWidth="true" hidden="false" outlineLevel="0" max="19" min="19" style="0" width="7"/>
    <col collapsed="false" customWidth="true" hidden="false" outlineLevel="0" max="20" min="20" style="0" width="9"/>
  </cols>
  <sheetData>
    <row r="1" customFormat="false" ht="30" hidden="false" customHeight="true" outlineLevel="0" collapsed="false">
      <c r="B1" s="1" t="s">
        <v>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B2" s="2" t="s">
        <v>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B3" s="16" t="s">
        <v>48</v>
      </c>
      <c r="C3" s="20" t="n">
        <v>0.001</v>
      </c>
      <c r="E3" s="16" t="s">
        <v>49</v>
      </c>
      <c r="F3" s="20" t="n">
        <v>0.0005</v>
      </c>
      <c r="H3" s="18" t="s">
        <v>50</v>
      </c>
    </row>
    <row r="5" customFormat="false" ht="15" hidden="false" customHeight="false" outlineLevel="0" collapsed="false">
      <c r="B5" s="9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9" t="s">
        <v>62</v>
      </c>
      <c r="N5" s="9" t="s">
        <v>63</v>
      </c>
      <c r="O5" s="9" t="s">
        <v>64</v>
      </c>
      <c r="P5" s="9" t="s">
        <v>65</v>
      </c>
      <c r="Q5" s="9" t="s">
        <v>66</v>
      </c>
      <c r="R5" s="9" t="s">
        <v>67</v>
      </c>
      <c r="S5" s="9" t="s">
        <v>10</v>
      </c>
      <c r="T5" s="9" t="s">
        <v>68</v>
      </c>
    </row>
    <row r="6" customFormat="false" ht="15" hidden="false" customHeight="false" outlineLevel="0" collapsed="false">
      <c r="B6" s="21" t="n">
        <v>39001</v>
      </c>
      <c r="C6" s="22" t="n">
        <v>572.9</v>
      </c>
      <c r="D6" s="22" t="n">
        <v>579.35</v>
      </c>
      <c r="E6" s="22" t="n">
        <v>570.35</v>
      </c>
      <c r="F6" s="22" t="n">
        <v>573.3</v>
      </c>
      <c r="G6" s="23" t="n">
        <v>579.99</v>
      </c>
      <c r="H6" s="23" t="n">
        <v>579.41</v>
      </c>
      <c r="I6" s="23" t="n">
        <v>572.16</v>
      </c>
      <c r="J6" s="23" t="n">
        <v>571.59</v>
      </c>
      <c r="K6" s="24" t="str">
        <f aca="false">IF(N6&lt;=$F$3,"HIT","MISS")</f>
        <v>HIT</v>
      </c>
      <c r="L6" s="24" t="str">
        <f aca="false">IF(O6&lt;=$F$3,"HIT","MISS")</f>
        <v>MISS</v>
      </c>
      <c r="M6" s="25" t="str">
        <f aca="false">IF(AND(K6="HIT",L6="HIT"),"HOD ✓ | LOD ✓",IF(K6="HIT","HOD ✓",IF(L6="HIT","LOD ✓","✗ MISS")))</f>
        <v>HOD ✓</v>
      </c>
      <c r="N6" s="26" t="n">
        <f aca="false">IF(D6&lt;H6,(H6-D6)/D6,IF(D6&gt;G6,(D6-G6)/D6,0))</f>
        <v>0.000103564339345724</v>
      </c>
      <c r="O6" s="26" t="n">
        <f aca="false">IF(E6&lt;J6,(J6-E6)/E6,IF(E6&gt;I6,(E6-I6)/E6,0))</f>
        <v>0.00217410362058387</v>
      </c>
      <c r="P6" s="27"/>
      <c r="Q6" s="28"/>
      <c r="R6" s="26" t="n">
        <f aca="false">(G6-H6)/H6</f>
        <v>0.0010010182772131</v>
      </c>
      <c r="S6" s="17" t="n">
        <f aca="false">YEAR(B6)</f>
        <v>2006</v>
      </c>
      <c r="T6" s="17" t="n">
        <f aca="false">WEEKDAY(B6)</f>
        <v>4</v>
      </c>
    </row>
    <row r="7" customFormat="false" ht="15" hidden="false" customHeight="false" outlineLevel="0" collapsed="false">
      <c r="B7" s="21" t="n">
        <v>39002</v>
      </c>
      <c r="C7" s="22" t="n">
        <v>573.3</v>
      </c>
      <c r="D7" s="22" t="n">
        <v>579.2</v>
      </c>
      <c r="E7" s="22" t="n">
        <v>571.25</v>
      </c>
      <c r="F7" s="22" t="n">
        <v>579.1</v>
      </c>
      <c r="G7" s="23" t="n">
        <v>579.31</v>
      </c>
      <c r="H7" s="23" t="n">
        <v>578.73</v>
      </c>
      <c r="I7" s="23" t="n">
        <v>571.46</v>
      </c>
      <c r="J7" s="23" t="n">
        <v>570.89</v>
      </c>
      <c r="K7" s="29" t="str">
        <f aca="false">IF(N7&lt;=$F$3,"HIT","MISS")</f>
        <v>HIT</v>
      </c>
      <c r="L7" s="29" t="str">
        <f aca="false">IF(O7&lt;=$F$3,"HIT","MISS")</f>
        <v>HIT</v>
      </c>
      <c r="M7" s="17" t="str">
        <f aca="false">IF(AND(K7="HIT",L7="HIT"),"HOD ✓ | LOD ✓",IF(K7="HIT","HOD ✓",IF(L7="HIT","LOD ✓","✗ MISS")))</f>
        <v>HOD ✓ | LOD ✓</v>
      </c>
      <c r="N7" s="26" t="n">
        <f aca="false">IF(D7&lt;H7,(H7-D7)/D7,IF(D7&gt;G7,(D7-G7)/D7,0))</f>
        <v>0</v>
      </c>
      <c r="O7" s="26" t="n">
        <f aca="false">IF(E7&lt;J7,(J7-E7)/E7,IF(E7&gt;I7,(E7-I7)/E7,0))</f>
        <v>0</v>
      </c>
      <c r="P7" s="27" t="n">
        <f aca="false">LN(F7/F6)</f>
        <v>0.0100660343174072</v>
      </c>
      <c r="Q7" s="28"/>
      <c r="R7" s="26" t="n">
        <f aca="false">(G7-H7)/H7</f>
        <v>0.0010021944602836</v>
      </c>
      <c r="S7" s="17" t="n">
        <f aca="false">YEAR(B7)</f>
        <v>2006</v>
      </c>
      <c r="T7" s="17" t="n">
        <f aca="false">WEEKDAY(B7)</f>
        <v>5</v>
      </c>
    </row>
    <row r="8" customFormat="false" ht="15" hidden="false" customHeight="false" outlineLevel="0" collapsed="false">
      <c r="B8" s="21" t="n">
        <v>39003</v>
      </c>
      <c r="C8" s="22" t="n">
        <v>579.1</v>
      </c>
      <c r="D8" s="22" t="n">
        <v>590.55</v>
      </c>
      <c r="E8" s="22" t="n">
        <v>577.15</v>
      </c>
      <c r="F8" s="22" t="n">
        <v>590.45</v>
      </c>
      <c r="G8" s="23" t="n">
        <v>591.18</v>
      </c>
      <c r="H8" s="23" t="n">
        <v>590.59</v>
      </c>
      <c r="I8" s="23" t="n">
        <v>577.58</v>
      </c>
      <c r="J8" s="23" t="n">
        <v>577</v>
      </c>
      <c r="K8" s="29" t="str">
        <f aca="false">IF(N8&lt;=$F$3,"HIT","MISS")</f>
        <v>HIT</v>
      </c>
      <c r="L8" s="29" t="str">
        <f aca="false">IF(O8&lt;=$F$3,"HIT","MISS")</f>
        <v>HIT</v>
      </c>
      <c r="M8" s="17" t="str">
        <f aca="false">IF(AND(K8="HIT",L8="HIT"),"HOD ✓ | LOD ✓",IF(K8="HIT","HOD ✓",IF(L8="HIT","LOD ✓","✗ MISS")))</f>
        <v>HOD ✓ | LOD ✓</v>
      </c>
      <c r="N8" s="26" t="n">
        <f aca="false">IF(D8&lt;H8,(H8-D8)/D8,IF(D8&gt;G8,(D8-G8)/D8,0))</f>
        <v>6.77334688004018E-005</v>
      </c>
      <c r="O8" s="26" t="n">
        <f aca="false">IF(E8&lt;J8,(J8-E8)/E8,IF(E8&gt;I8,(E8-I8)/E8,0))</f>
        <v>0</v>
      </c>
      <c r="P8" s="27" t="n">
        <f aca="false">LN(F8/F7)</f>
        <v>0.0194097838155465</v>
      </c>
      <c r="Q8" s="28"/>
      <c r="R8" s="26" t="n">
        <f aca="false">(G8-H8)/H8</f>
        <v>0.00099900099900086</v>
      </c>
      <c r="S8" s="17" t="n">
        <f aca="false">YEAR(B8)</f>
        <v>2006</v>
      </c>
      <c r="T8" s="17" t="n">
        <f aca="false">WEEKDAY(B8)</f>
        <v>6</v>
      </c>
    </row>
    <row r="9" customFormat="false" ht="15" hidden="false" customHeight="false" outlineLevel="0" collapsed="false">
      <c r="B9" s="21" t="n">
        <v>39006</v>
      </c>
      <c r="C9" s="22" t="n">
        <v>590.45</v>
      </c>
      <c r="D9" s="22" t="n">
        <v>596.45</v>
      </c>
      <c r="E9" s="22" t="n">
        <v>590.15</v>
      </c>
      <c r="F9" s="22" t="n">
        <v>595.9</v>
      </c>
      <c r="G9" s="23" t="n">
        <v>596.66</v>
      </c>
      <c r="H9" s="23" t="n">
        <v>596.06</v>
      </c>
      <c r="I9" s="23" t="n">
        <v>591.69</v>
      </c>
      <c r="J9" s="23" t="n">
        <v>591.1</v>
      </c>
      <c r="K9" s="24" t="str">
        <f aca="false">IF(N9&lt;=$F$3,"HIT","MISS")</f>
        <v>HIT</v>
      </c>
      <c r="L9" s="24" t="str">
        <f aca="false">IF(O9&lt;=$F$3,"HIT","MISS")</f>
        <v>MISS</v>
      </c>
      <c r="M9" s="25" t="str">
        <f aca="false">IF(AND(K9="HIT",L9="HIT"),"HOD ✓ | LOD ✓",IF(K9="HIT","HOD ✓",IF(L9="HIT","LOD ✓","✗ MISS")))</f>
        <v>HOD ✓</v>
      </c>
      <c r="N9" s="26" t="n">
        <f aca="false">IF(D9&lt;H9,(H9-D9)/D9,IF(D9&gt;G9,(D9-G9)/D9,0))</f>
        <v>0</v>
      </c>
      <c r="O9" s="26" t="n">
        <f aca="false">IF(E9&lt;J9,(J9-E9)/E9,IF(E9&gt;I9,(E9-I9)/E9,0))</f>
        <v>0.00160976023044996</v>
      </c>
      <c r="P9" s="27" t="n">
        <f aca="false">LN(F9/F8)</f>
        <v>0.00918790970564248</v>
      </c>
      <c r="Q9" s="28"/>
      <c r="R9" s="26" t="n">
        <f aca="false">(G9-H9)/H9</f>
        <v>0.0010066100728115</v>
      </c>
      <c r="S9" s="17" t="n">
        <f aca="false">YEAR(B9)</f>
        <v>2006</v>
      </c>
      <c r="T9" s="17" t="n">
        <f aca="false">WEEKDAY(B9)</f>
        <v>2</v>
      </c>
    </row>
    <row r="10" customFormat="false" ht="15" hidden="false" customHeight="false" outlineLevel="0" collapsed="false">
      <c r="B10" s="21" t="n">
        <v>39007</v>
      </c>
      <c r="C10" s="22" t="n">
        <v>595.9</v>
      </c>
      <c r="D10" s="22" t="n">
        <v>597.9</v>
      </c>
      <c r="E10" s="22" t="n">
        <v>586.15</v>
      </c>
      <c r="F10" s="22" t="n">
        <v>590.3</v>
      </c>
      <c r="G10" s="23" t="n">
        <v>598.7</v>
      </c>
      <c r="H10" s="23" t="n">
        <v>598.1</v>
      </c>
      <c r="I10" s="23" t="n">
        <v>586.38</v>
      </c>
      <c r="J10" s="23" t="n">
        <v>585.79</v>
      </c>
      <c r="K10" s="29" t="str">
        <f aca="false">IF(N10&lt;=$F$3,"HIT","MISS")</f>
        <v>HIT</v>
      </c>
      <c r="L10" s="29" t="str">
        <f aca="false">IF(O10&lt;=$F$3,"HIT","MISS")</f>
        <v>HIT</v>
      </c>
      <c r="M10" s="17" t="str">
        <f aca="false">IF(AND(K10="HIT",L10="HIT"),"HOD ✓ | LOD ✓",IF(K10="HIT","HOD ✓",IF(L10="HIT","LOD ✓","✗ MISS")))</f>
        <v>HOD ✓ | LOD ✓</v>
      </c>
      <c r="N10" s="26" t="n">
        <f aca="false">IF(D10&lt;H10,(H10-D10)/D10,IF(D10&gt;G10,(D10-G10)/D10,0))</f>
        <v>0.000334504097675273</v>
      </c>
      <c r="O10" s="26" t="n">
        <f aca="false">IF(E10&lt;J10,(J10-E10)/E10,IF(E10&gt;I10,(E10-I10)/E10,0))</f>
        <v>0</v>
      </c>
      <c r="P10" s="27" t="n">
        <f aca="false">LN(F10/F9)</f>
        <v>-0.00944198550628961</v>
      </c>
      <c r="Q10" s="28"/>
      <c r="R10" s="26" t="n">
        <f aca="false">(G10-H10)/H10</f>
        <v>0.00100317672629999</v>
      </c>
      <c r="S10" s="17" t="n">
        <f aca="false">YEAR(B10)</f>
        <v>2006</v>
      </c>
      <c r="T10" s="17" t="n">
        <f aca="false">WEEKDAY(B10)</f>
        <v>3</v>
      </c>
    </row>
    <row r="11" customFormat="false" ht="15" hidden="false" customHeight="false" outlineLevel="0" collapsed="false">
      <c r="B11" s="21" t="n">
        <v>39008</v>
      </c>
      <c r="C11" s="22" t="n">
        <v>590.3</v>
      </c>
      <c r="D11" s="22" t="n">
        <v>595.35</v>
      </c>
      <c r="E11" s="22" t="n">
        <v>587.45</v>
      </c>
      <c r="F11" s="22" t="n">
        <v>590.3</v>
      </c>
      <c r="G11" s="23" t="n">
        <v>595.54</v>
      </c>
      <c r="H11" s="23" t="n">
        <v>594.95</v>
      </c>
      <c r="I11" s="23" t="n">
        <v>587.39</v>
      </c>
      <c r="J11" s="23" t="n">
        <v>586.8</v>
      </c>
      <c r="K11" s="29" t="str">
        <f aca="false">IF(N11&lt;=$F$3,"HIT","MISS")</f>
        <v>HIT</v>
      </c>
      <c r="L11" s="29" t="str">
        <f aca="false">IF(O11&lt;=$F$3,"HIT","MISS")</f>
        <v>HIT</v>
      </c>
      <c r="M11" s="17" t="str">
        <f aca="false">IF(AND(K11="HIT",L11="HIT"),"HOD ✓ | LOD ✓",IF(K11="HIT","HOD ✓",IF(L11="HIT","LOD ✓","✗ MISS")))</f>
        <v>HOD ✓ | LOD ✓</v>
      </c>
      <c r="N11" s="26" t="n">
        <f aca="false">IF(D11&lt;H11,(H11-D11)/D11,IF(D11&gt;G11,(D11-G11)/D11,0))</f>
        <v>0</v>
      </c>
      <c r="O11" s="26" t="n">
        <f aca="false">IF(E11&lt;J11,(J11-E11)/E11,IF(E11&gt;I11,(E11-I11)/E11,0))</f>
        <v>0.000102136352030061</v>
      </c>
      <c r="P11" s="27" t="n">
        <f aca="false">LN(F11/F10)</f>
        <v>0</v>
      </c>
      <c r="Q11" s="28"/>
      <c r="R11" s="26" t="n">
        <f aca="false">(G11-H11)/H11</f>
        <v>0.000991679973106846</v>
      </c>
      <c r="S11" s="17" t="n">
        <f aca="false">YEAR(B11)</f>
        <v>2006</v>
      </c>
      <c r="T11" s="17" t="n">
        <f aca="false">WEEKDAY(B11)</f>
        <v>4</v>
      </c>
    </row>
    <row r="12" customFormat="false" ht="15" hidden="false" customHeight="false" outlineLevel="0" collapsed="false">
      <c r="B12" s="21" t="n">
        <v>39009</v>
      </c>
      <c r="C12" s="22" t="n">
        <v>590.3</v>
      </c>
      <c r="D12" s="22" t="n">
        <v>600.95</v>
      </c>
      <c r="E12" s="22" t="n">
        <v>586.35</v>
      </c>
      <c r="F12" s="22" t="n">
        <v>599.5</v>
      </c>
      <c r="G12" s="23" t="n">
        <v>600.67</v>
      </c>
      <c r="H12" s="23" t="n">
        <v>600.07</v>
      </c>
      <c r="I12" s="23" t="n">
        <v>586.88</v>
      </c>
      <c r="J12" s="23" t="n">
        <v>586.29</v>
      </c>
      <c r="K12" s="29" t="str">
        <f aca="false">IF(N12&lt;=$F$3,"HIT","MISS")</f>
        <v>HIT</v>
      </c>
      <c r="L12" s="29" t="str">
        <f aca="false">IF(O12&lt;=$F$3,"HIT","MISS")</f>
        <v>HIT</v>
      </c>
      <c r="M12" s="17" t="str">
        <f aca="false">IF(AND(K12="HIT",L12="HIT"),"HOD ✓ | LOD ✓",IF(K12="HIT","HOD ✓",IF(L12="HIT","LOD ✓","✗ MISS")))</f>
        <v>HOD ✓ | LOD ✓</v>
      </c>
      <c r="N12" s="26" t="n">
        <f aca="false">IF(D12&lt;H12,(H12-D12)/D12,IF(D12&gt;G12,(D12-G12)/D12,0))</f>
        <v>0.000465928945835904</v>
      </c>
      <c r="O12" s="26" t="n">
        <f aca="false">IF(E12&lt;J12,(J12-E12)/E12,IF(E12&gt;I12,(E12-I12)/E12,0))</f>
        <v>0</v>
      </c>
      <c r="P12" s="27" t="n">
        <f aca="false">LN(F12/F11)</f>
        <v>0.0154650922209253</v>
      </c>
      <c r="Q12" s="28"/>
      <c r="R12" s="26" t="n">
        <f aca="false">(G12-H12)/H12</f>
        <v>0.000999883346942705</v>
      </c>
      <c r="S12" s="17" t="n">
        <f aca="false">YEAR(B12)</f>
        <v>2006</v>
      </c>
      <c r="T12" s="17" t="n">
        <f aca="false">WEEKDAY(B12)</f>
        <v>5</v>
      </c>
    </row>
    <row r="13" customFormat="false" ht="15" hidden="false" customHeight="false" outlineLevel="0" collapsed="false">
      <c r="B13" s="21" t="n">
        <v>39010</v>
      </c>
      <c r="C13" s="22" t="n">
        <v>599.5</v>
      </c>
      <c r="D13" s="22" t="n">
        <v>602.75</v>
      </c>
      <c r="E13" s="22" t="n">
        <v>591.55</v>
      </c>
      <c r="F13" s="22" t="n">
        <v>591.55</v>
      </c>
      <c r="G13" s="23" t="n">
        <v>603.03</v>
      </c>
      <c r="H13" s="23" t="n">
        <v>602.43</v>
      </c>
      <c r="I13" s="23" t="n">
        <v>591.41</v>
      </c>
      <c r="J13" s="23" t="n">
        <v>590.82</v>
      </c>
      <c r="K13" s="29" t="str">
        <f aca="false">IF(N13&lt;=$F$3,"HIT","MISS")</f>
        <v>HIT</v>
      </c>
      <c r="L13" s="29" t="str">
        <f aca="false">IF(O13&lt;=$F$3,"HIT","MISS")</f>
        <v>HIT</v>
      </c>
      <c r="M13" s="17" t="str">
        <f aca="false">IF(AND(K13="HIT",L13="HIT"),"HOD ✓ | LOD ✓",IF(K13="HIT","HOD ✓",IF(L13="HIT","LOD ✓","✗ MISS")))</f>
        <v>HOD ✓ | LOD ✓</v>
      </c>
      <c r="N13" s="26" t="n">
        <f aca="false">IF(D13&lt;H13,(H13-D13)/D13,IF(D13&gt;G13,(D13-G13)/D13,0))</f>
        <v>0</v>
      </c>
      <c r="O13" s="26" t="n">
        <f aca="false">IF(E13&lt;J13,(J13-E13)/E13,IF(E13&gt;I13,(E13-I13)/E13,0))</f>
        <v>0.000236666384920947</v>
      </c>
      <c r="P13" s="27" t="n">
        <f aca="false">LN(F13/F12)</f>
        <v>-0.0133497637678972</v>
      </c>
      <c r="Q13" s="28"/>
      <c r="R13" s="26" t="n">
        <f aca="false">(G13-H13)/H13</f>
        <v>0.00099596633633787</v>
      </c>
      <c r="S13" s="17" t="n">
        <f aca="false">YEAR(B13)</f>
        <v>2006</v>
      </c>
      <c r="T13" s="17" t="n">
        <f aca="false">WEEKDAY(B13)</f>
        <v>6</v>
      </c>
    </row>
    <row r="14" customFormat="false" ht="15" hidden="false" customHeight="false" outlineLevel="0" collapsed="false">
      <c r="B14" s="21" t="n">
        <v>39013</v>
      </c>
      <c r="C14" s="22" t="n">
        <v>591.55</v>
      </c>
      <c r="D14" s="22" t="n">
        <v>593.85</v>
      </c>
      <c r="E14" s="22" t="n">
        <v>579.95</v>
      </c>
      <c r="F14" s="22" t="n">
        <v>582.1</v>
      </c>
      <c r="G14" s="23" t="n">
        <v>593.25</v>
      </c>
      <c r="H14" s="23" t="n">
        <v>592.66</v>
      </c>
      <c r="I14" s="23" t="n">
        <v>580.69</v>
      </c>
      <c r="J14" s="23" t="n">
        <v>580.11</v>
      </c>
      <c r="K14" s="24" t="str">
        <f aca="false">IF(N14&lt;=$F$3,"HIT","MISS")</f>
        <v>MISS</v>
      </c>
      <c r="L14" s="24" t="str">
        <f aca="false">IF(O14&lt;=$F$3,"HIT","MISS")</f>
        <v>HIT</v>
      </c>
      <c r="M14" s="25" t="str">
        <f aca="false">IF(AND(K14="HIT",L14="HIT"),"HOD ✓ | LOD ✓",IF(K14="HIT","HOD ✓",IF(L14="HIT","LOD ✓","✗ MISS")))</f>
        <v>LOD ✓</v>
      </c>
      <c r="N14" s="26" t="n">
        <f aca="false">IF(D14&lt;H14,(H14-D14)/D14,IF(D14&gt;G14,(D14-G14)/D14,0))</f>
        <v>0.0010103561505431</v>
      </c>
      <c r="O14" s="26" t="n">
        <f aca="false">IF(E14&lt;J14,(J14-E14)/E14,IF(E14&gt;I14,(E14-I14)/E14,0))</f>
        <v>0.000275885852228585</v>
      </c>
      <c r="P14" s="27" t="n">
        <f aca="false">LN(F14/F13)</f>
        <v>-0.0161039564219819</v>
      </c>
      <c r="Q14" s="28"/>
      <c r="R14" s="26" t="n">
        <f aca="false">(G14-H14)/H14</f>
        <v>0.000995511760537293</v>
      </c>
      <c r="S14" s="17" t="n">
        <f aca="false">YEAR(B14)</f>
        <v>2006</v>
      </c>
      <c r="T14" s="17" t="n">
        <f aca="false">WEEKDAY(B14)</f>
        <v>2</v>
      </c>
    </row>
    <row r="15" customFormat="false" ht="15" hidden="false" customHeight="false" outlineLevel="0" collapsed="false">
      <c r="B15" s="21" t="n">
        <v>39014</v>
      </c>
      <c r="C15" s="22" t="n">
        <v>582.1</v>
      </c>
      <c r="D15" s="22" t="n">
        <v>586.75</v>
      </c>
      <c r="E15" s="22" t="n">
        <v>572.95</v>
      </c>
      <c r="F15" s="22" t="n">
        <v>586.3</v>
      </c>
      <c r="G15" s="23" t="n">
        <v>586.5</v>
      </c>
      <c r="H15" s="23" t="n">
        <v>585.91</v>
      </c>
      <c r="I15" s="23" t="n">
        <v>573.65</v>
      </c>
      <c r="J15" s="23" t="n">
        <v>573.08</v>
      </c>
      <c r="K15" s="29" t="str">
        <f aca="false">IF(N15&lt;=$F$3,"HIT","MISS")</f>
        <v>HIT</v>
      </c>
      <c r="L15" s="29" t="str">
        <f aca="false">IF(O15&lt;=$F$3,"HIT","MISS")</f>
        <v>HIT</v>
      </c>
      <c r="M15" s="17" t="str">
        <f aca="false">IF(AND(K15="HIT",L15="HIT"),"HOD ✓ | LOD ✓",IF(K15="HIT","HOD ✓",IF(L15="HIT","LOD ✓","✗ MISS")))</f>
        <v>HOD ✓ | LOD ✓</v>
      </c>
      <c r="N15" s="26" t="n">
        <f aca="false">IF(D15&lt;H15,(H15-D15)/D15,IF(D15&gt;G15,(D15-G15)/D15,0))</f>
        <v>0.000426075841499787</v>
      </c>
      <c r="O15" s="26" t="n">
        <f aca="false">IF(E15&lt;J15,(J15-E15)/E15,IF(E15&gt;I15,(E15-I15)/E15,0))</f>
        <v>0.000226895889693683</v>
      </c>
      <c r="P15" s="27" t="n">
        <f aca="false">LN(F15/F14)</f>
        <v>0.00718934969247943</v>
      </c>
      <c r="Q15" s="28"/>
      <c r="R15" s="26" t="n">
        <f aca="false">(G15-H15)/H15</f>
        <v>0.00100698059428928</v>
      </c>
      <c r="S15" s="17" t="n">
        <f aca="false">YEAR(B15)</f>
        <v>2006</v>
      </c>
      <c r="T15" s="17" t="n">
        <f aca="false">WEEKDAY(B15)</f>
        <v>3</v>
      </c>
    </row>
    <row r="16" customFormat="false" ht="15" hidden="false" customHeight="false" outlineLevel="0" collapsed="false">
      <c r="B16" s="21" t="n">
        <v>39015</v>
      </c>
      <c r="C16" s="22" t="n">
        <v>586.3</v>
      </c>
      <c r="D16" s="22" t="n">
        <v>592</v>
      </c>
      <c r="E16" s="22" t="n">
        <v>580.05</v>
      </c>
      <c r="F16" s="22" t="n">
        <v>590.9</v>
      </c>
      <c r="G16" s="23" t="n">
        <v>592.77</v>
      </c>
      <c r="H16" s="23" t="n">
        <v>592.18</v>
      </c>
      <c r="I16" s="23" t="n">
        <v>580.75</v>
      </c>
      <c r="J16" s="23" t="n">
        <v>580.17</v>
      </c>
      <c r="K16" s="29" t="str">
        <f aca="false">IF(N16&lt;=$F$3,"HIT","MISS")</f>
        <v>HIT</v>
      </c>
      <c r="L16" s="29" t="str">
        <f aca="false">IF(O16&lt;=$F$3,"HIT","MISS")</f>
        <v>HIT</v>
      </c>
      <c r="M16" s="17" t="str">
        <f aca="false">IF(AND(K16="HIT",L16="HIT"),"HOD ✓ | LOD ✓",IF(K16="HIT","HOD ✓",IF(L16="HIT","LOD ✓","✗ MISS")))</f>
        <v>HOD ✓ | LOD ✓</v>
      </c>
      <c r="N16" s="26" t="n">
        <f aca="false">IF(D16&lt;H16,(H16-D16)/D16,IF(D16&gt;G16,(D16-G16)/D16,0))</f>
        <v>0.00030405405405397</v>
      </c>
      <c r="O16" s="26" t="n">
        <f aca="false">IF(E16&lt;J16,(J16-E16)/E16,IF(E16&gt;I16,(E16-I16)/E16,0))</f>
        <v>0.00020687871735196</v>
      </c>
      <c r="P16" s="27" t="n">
        <f aca="false">LN(F16/F15)</f>
        <v>0.00781519438145965</v>
      </c>
      <c r="Q16" s="28"/>
      <c r="R16" s="26" t="n">
        <f aca="false">(G16-H16)/H16</f>
        <v>0.000996318686885798</v>
      </c>
      <c r="S16" s="17" t="n">
        <f aca="false">YEAR(B16)</f>
        <v>2006</v>
      </c>
      <c r="T16" s="17" t="n">
        <f aca="false">WEEKDAY(B16)</f>
        <v>4</v>
      </c>
    </row>
    <row r="17" customFormat="false" ht="15" hidden="false" customHeight="false" outlineLevel="0" collapsed="false">
      <c r="B17" s="21" t="n">
        <v>39016</v>
      </c>
      <c r="C17" s="22" t="n">
        <v>590.9</v>
      </c>
      <c r="D17" s="22" t="n">
        <v>598.95</v>
      </c>
      <c r="E17" s="22" t="n">
        <v>590.15</v>
      </c>
      <c r="F17" s="22" t="n">
        <v>597.2</v>
      </c>
      <c r="G17" s="23" t="n">
        <v>598.78</v>
      </c>
      <c r="H17" s="23" t="n">
        <v>598.18</v>
      </c>
      <c r="I17" s="23" t="n">
        <v>590.09</v>
      </c>
      <c r="J17" s="23" t="n">
        <v>589.5</v>
      </c>
      <c r="K17" s="29" t="str">
        <f aca="false">IF(N17&lt;=$F$3,"HIT","MISS")</f>
        <v>HIT</v>
      </c>
      <c r="L17" s="29" t="str">
        <f aca="false">IF(O17&lt;=$F$3,"HIT","MISS")</f>
        <v>HIT</v>
      </c>
      <c r="M17" s="17" t="str">
        <f aca="false">IF(AND(K17="HIT",L17="HIT"),"HOD ✓ | LOD ✓",IF(K17="HIT","HOD ✓",IF(L17="HIT","LOD ✓","✗ MISS")))</f>
        <v>HOD ✓ | LOD ✓</v>
      </c>
      <c r="N17" s="26" t="n">
        <f aca="false">IF(D17&lt;H17,(H17-D17)/D17,IF(D17&gt;G17,(D17-G17)/D17,0))</f>
        <v>0.000283830035896273</v>
      </c>
      <c r="O17" s="26" t="n">
        <f aca="false">IF(E17&lt;J17,(J17-E17)/E17,IF(E17&gt;I17,(E17-I17)/E17,0))</f>
        <v>0.000101669067186216</v>
      </c>
      <c r="P17" s="27" t="n">
        <f aca="false">LN(F17/F16)</f>
        <v>0.0106052673134065</v>
      </c>
      <c r="Q17" s="28"/>
      <c r="R17" s="26" t="n">
        <f aca="false">(G17-H17)/H17</f>
        <v>0.00100304256243944</v>
      </c>
      <c r="S17" s="17" t="n">
        <f aca="false">YEAR(B17)</f>
        <v>2006</v>
      </c>
      <c r="T17" s="17" t="n">
        <f aca="false">WEEKDAY(B17)</f>
        <v>5</v>
      </c>
    </row>
    <row r="18" customFormat="false" ht="15" hidden="false" customHeight="false" outlineLevel="0" collapsed="false">
      <c r="B18" s="21" t="n">
        <v>39017</v>
      </c>
      <c r="C18" s="22" t="n">
        <v>597.2</v>
      </c>
      <c r="D18" s="22" t="n">
        <v>600.35</v>
      </c>
      <c r="E18" s="22" t="n">
        <v>591.95</v>
      </c>
      <c r="F18" s="22" t="n">
        <v>600.05</v>
      </c>
      <c r="G18" s="23" t="n">
        <v>600.8</v>
      </c>
      <c r="H18" s="23" t="n">
        <v>600.2</v>
      </c>
      <c r="I18" s="23" t="n">
        <v>592.38</v>
      </c>
      <c r="J18" s="23" t="n">
        <v>591.79</v>
      </c>
      <c r="K18" s="29" t="str">
        <f aca="false">IF(N18&lt;=$F$3,"HIT","MISS")</f>
        <v>HIT</v>
      </c>
      <c r="L18" s="29" t="str">
        <f aca="false">IF(O18&lt;=$F$3,"HIT","MISS")</f>
        <v>HIT</v>
      </c>
      <c r="M18" s="17" t="str">
        <f aca="false">IF(AND(K18="HIT",L18="HIT"),"HOD ✓ | LOD ✓",IF(K18="HIT","HOD ✓",IF(L18="HIT","LOD ✓","✗ MISS")))</f>
        <v>HOD ✓ | LOD ✓</v>
      </c>
      <c r="N18" s="26" t="n">
        <f aca="false">IF(D18&lt;H18,(H18-D18)/D18,IF(D18&gt;G18,(D18-G18)/D18,0))</f>
        <v>0</v>
      </c>
      <c r="O18" s="26" t="n">
        <f aca="false">IF(E18&lt;J18,(J18-E18)/E18,IF(E18&gt;I18,(E18-I18)/E18,0))</f>
        <v>0</v>
      </c>
      <c r="P18" s="27" t="n">
        <f aca="false">LN(F18/F17)</f>
        <v>0.00476091941241491</v>
      </c>
      <c r="Q18" s="28"/>
      <c r="R18" s="26" t="n">
        <f aca="false">(G18-H18)/H18</f>
        <v>0.000999666777740602</v>
      </c>
      <c r="S18" s="17" t="n">
        <f aca="false">YEAR(B18)</f>
        <v>2006</v>
      </c>
      <c r="T18" s="17" t="n">
        <f aca="false">WEEKDAY(B18)</f>
        <v>6</v>
      </c>
    </row>
    <row r="19" customFormat="false" ht="15" hidden="false" customHeight="false" outlineLevel="0" collapsed="false">
      <c r="B19" s="21" t="n">
        <v>39020</v>
      </c>
      <c r="C19" s="22" t="n">
        <v>600.05</v>
      </c>
      <c r="D19" s="22" t="n">
        <v>611.05</v>
      </c>
      <c r="E19" s="22" t="n">
        <v>598.55</v>
      </c>
      <c r="F19" s="22" t="n">
        <v>604.2</v>
      </c>
      <c r="G19" s="23" t="n">
        <v>611.28</v>
      </c>
      <c r="H19" s="23" t="n">
        <v>610.67</v>
      </c>
      <c r="I19" s="23" t="n">
        <v>598.77</v>
      </c>
      <c r="J19" s="23" t="n">
        <v>598.17</v>
      </c>
      <c r="K19" s="29" t="str">
        <f aca="false">IF(N19&lt;=$F$3,"HIT","MISS")</f>
        <v>HIT</v>
      </c>
      <c r="L19" s="29" t="str">
        <f aca="false">IF(O19&lt;=$F$3,"HIT","MISS")</f>
        <v>HIT</v>
      </c>
      <c r="M19" s="17" t="str">
        <f aca="false">IF(AND(K19="HIT",L19="HIT"),"HOD ✓ | LOD ✓",IF(K19="HIT","HOD ✓",IF(L19="HIT","LOD ✓","✗ MISS")))</f>
        <v>HOD ✓ | LOD ✓</v>
      </c>
      <c r="N19" s="26" t="n">
        <f aca="false">IF(D19&lt;H19,(H19-D19)/D19,IF(D19&gt;G19,(D19-G19)/D19,0))</f>
        <v>0</v>
      </c>
      <c r="O19" s="26" t="n">
        <f aca="false">IF(E19&lt;J19,(J19-E19)/E19,IF(E19&gt;I19,(E19-I19)/E19,0))</f>
        <v>0</v>
      </c>
      <c r="P19" s="27" t="n">
        <f aca="false">LN(F19/F18)</f>
        <v>0.00689228387512137</v>
      </c>
      <c r="Q19" s="28"/>
      <c r="R19" s="26" t="n">
        <f aca="false">(G19-H19)/H19</f>
        <v>0.00099890284441681</v>
      </c>
      <c r="S19" s="17" t="n">
        <f aca="false">YEAR(B19)</f>
        <v>2006</v>
      </c>
      <c r="T19" s="17" t="n">
        <f aca="false">WEEKDAY(B19)</f>
        <v>2</v>
      </c>
    </row>
    <row r="20" customFormat="false" ht="15" hidden="false" customHeight="false" outlineLevel="0" collapsed="false">
      <c r="B20" s="21" t="n">
        <v>39021</v>
      </c>
      <c r="C20" s="22" t="n">
        <v>604.2</v>
      </c>
      <c r="D20" s="22" t="n">
        <v>607.75</v>
      </c>
      <c r="E20" s="22" t="n">
        <v>598.25</v>
      </c>
      <c r="F20" s="22" t="n">
        <v>607</v>
      </c>
      <c r="G20" s="23" t="n">
        <v>608.61</v>
      </c>
      <c r="H20" s="23" t="n">
        <v>608</v>
      </c>
      <c r="I20" s="23" t="n">
        <v>598.18</v>
      </c>
      <c r="J20" s="23" t="n">
        <v>597.58</v>
      </c>
      <c r="K20" s="29" t="str">
        <f aca="false">IF(N20&lt;=$F$3,"HIT","MISS")</f>
        <v>HIT</v>
      </c>
      <c r="L20" s="29" t="str">
        <f aca="false">IF(O20&lt;=$F$3,"HIT","MISS")</f>
        <v>HIT</v>
      </c>
      <c r="M20" s="17" t="str">
        <f aca="false">IF(AND(K20="HIT",L20="HIT"),"HOD ✓ | LOD ✓",IF(K20="HIT","HOD ✓",IF(L20="HIT","LOD ✓","✗ MISS")))</f>
        <v>HOD ✓ | LOD ✓</v>
      </c>
      <c r="N20" s="26" t="n">
        <f aca="false">IF(D20&lt;H20,(H20-D20)/D20,IF(D20&gt;G20,(D20-G20)/D20,0))</f>
        <v>0.000411353352529823</v>
      </c>
      <c r="O20" s="26" t="n">
        <f aca="false">IF(E20&lt;J20,(J20-E20)/E20,IF(E20&gt;I20,(E20-I20)/E20,0))</f>
        <v>0.000117007939824572</v>
      </c>
      <c r="P20" s="27" t="n">
        <f aca="false">LN(F20/F19)</f>
        <v>0.00462352210692656</v>
      </c>
      <c r="Q20" s="28"/>
      <c r="R20" s="26" t="n">
        <f aca="false">(G20-H20)/H20</f>
        <v>0.00100328947368423</v>
      </c>
      <c r="S20" s="17" t="n">
        <f aca="false">YEAR(B20)</f>
        <v>2006</v>
      </c>
      <c r="T20" s="17" t="n">
        <f aca="false">WEEKDAY(B20)</f>
        <v>3</v>
      </c>
    </row>
    <row r="21" customFormat="false" ht="15" hidden="false" customHeight="false" outlineLevel="0" collapsed="false">
      <c r="B21" s="21" t="n">
        <v>39022</v>
      </c>
      <c r="C21" s="22" t="n">
        <v>607</v>
      </c>
      <c r="D21" s="22" t="n">
        <v>619.8</v>
      </c>
      <c r="E21" s="22" t="n">
        <v>605.9</v>
      </c>
      <c r="F21" s="22" t="n">
        <v>617.5</v>
      </c>
      <c r="G21" s="23" t="n">
        <v>620.64</v>
      </c>
      <c r="H21" s="23" t="n">
        <v>620.02</v>
      </c>
      <c r="I21" s="23" t="n">
        <v>606.68</v>
      </c>
      <c r="J21" s="23" t="n">
        <v>606.07</v>
      </c>
      <c r="K21" s="29" t="str">
        <f aca="false">IF(N21&lt;=$F$3,"HIT","MISS")</f>
        <v>HIT</v>
      </c>
      <c r="L21" s="29" t="str">
        <f aca="false">IF(O21&lt;=$F$3,"HIT","MISS")</f>
        <v>HIT</v>
      </c>
      <c r="M21" s="17" t="str">
        <f aca="false">IF(AND(K21="HIT",L21="HIT"),"HOD ✓ | LOD ✓",IF(K21="HIT","HOD ✓",IF(L21="HIT","LOD ✓","✗ MISS")))</f>
        <v>HOD ✓ | LOD ✓</v>
      </c>
      <c r="N21" s="26" t="n">
        <f aca="false">IF(D21&lt;H21,(H21-D21)/D21,IF(D21&gt;G21,(D21-G21)/D21,0))</f>
        <v>0.000354953210713177</v>
      </c>
      <c r="O21" s="26" t="n">
        <f aca="false">IF(E21&lt;J21,(J21-E21)/E21,IF(E21&gt;I21,(E21-I21)/E21,0))</f>
        <v>0.000280574352203454</v>
      </c>
      <c r="P21" s="27" t="n">
        <f aca="false">LN(F21/F20)</f>
        <v>0.017150277442634</v>
      </c>
      <c r="Q21" s="28"/>
      <c r="R21" s="26" t="n">
        <f aca="false">(G21-H21)/H21</f>
        <v>0.00099996774297604</v>
      </c>
      <c r="S21" s="17" t="n">
        <f aca="false">YEAR(B21)</f>
        <v>2006</v>
      </c>
      <c r="T21" s="17" t="n">
        <f aca="false">WEEKDAY(B21)</f>
        <v>4</v>
      </c>
    </row>
    <row r="22" customFormat="false" ht="15" hidden="false" customHeight="false" outlineLevel="0" collapsed="false">
      <c r="B22" s="21" t="n">
        <v>39023</v>
      </c>
      <c r="C22" s="22" t="n">
        <v>617.5</v>
      </c>
      <c r="D22" s="22" t="n">
        <v>626.25</v>
      </c>
      <c r="E22" s="22" t="n">
        <v>614.45</v>
      </c>
      <c r="F22" s="22" t="n">
        <v>624.5</v>
      </c>
      <c r="G22" s="23" t="n">
        <v>626.79</v>
      </c>
      <c r="H22" s="23" t="n">
        <v>626.16</v>
      </c>
      <c r="I22" s="23" t="n">
        <v>614.91</v>
      </c>
      <c r="J22" s="23" t="n">
        <v>614.3</v>
      </c>
      <c r="K22" s="29" t="str">
        <f aca="false">IF(N22&lt;=$F$3,"HIT","MISS")</f>
        <v>HIT</v>
      </c>
      <c r="L22" s="29" t="str">
        <f aca="false">IF(O22&lt;=$F$3,"HIT","MISS")</f>
        <v>HIT</v>
      </c>
      <c r="M22" s="17" t="str">
        <f aca="false">IF(AND(K22="HIT",L22="HIT"),"HOD ✓ | LOD ✓",IF(K22="HIT","HOD ✓",IF(L22="HIT","LOD ✓","✗ MISS")))</f>
        <v>HOD ✓ | LOD ✓</v>
      </c>
      <c r="N22" s="26" t="n">
        <f aca="false">IF(D22&lt;H22,(H22-D22)/D22,IF(D22&gt;G22,(D22-G22)/D22,0))</f>
        <v>0</v>
      </c>
      <c r="O22" s="26" t="n">
        <f aca="false">IF(E22&lt;J22,(J22-E22)/E22,IF(E22&gt;I22,(E22-I22)/E22,0))</f>
        <v>0</v>
      </c>
      <c r="P22" s="27" t="n">
        <f aca="false">LN(F22/F21)</f>
        <v>0.0112722610635001</v>
      </c>
      <c r="Q22" s="28"/>
      <c r="R22" s="26" t="n">
        <f aca="false">(G22-H22)/H22</f>
        <v>0.00100613261786124</v>
      </c>
      <c r="S22" s="17" t="n">
        <f aca="false">YEAR(B22)</f>
        <v>2006</v>
      </c>
      <c r="T22" s="17" t="n">
        <f aca="false">WEEKDAY(B22)</f>
        <v>5</v>
      </c>
    </row>
    <row r="23" customFormat="false" ht="15" hidden="false" customHeight="false" outlineLevel="0" collapsed="false">
      <c r="B23" s="21" t="n">
        <v>39024</v>
      </c>
      <c r="C23" s="22" t="n">
        <v>624.5</v>
      </c>
      <c r="D23" s="22" t="n">
        <v>629.35</v>
      </c>
      <c r="E23" s="22" t="n">
        <v>617.45</v>
      </c>
      <c r="F23" s="22" t="n">
        <v>627.55</v>
      </c>
      <c r="G23" s="23" t="n">
        <v>629.71</v>
      </c>
      <c r="H23" s="23" t="n">
        <v>629.08</v>
      </c>
      <c r="I23" s="23" t="n">
        <v>618.03</v>
      </c>
      <c r="J23" s="23" t="n">
        <v>617.41</v>
      </c>
      <c r="K23" s="29" t="str">
        <f aca="false">IF(N23&lt;=$F$3,"HIT","MISS")</f>
        <v>HIT</v>
      </c>
      <c r="L23" s="29" t="str">
        <f aca="false">IF(O23&lt;=$F$3,"HIT","MISS")</f>
        <v>HIT</v>
      </c>
      <c r="M23" s="17" t="str">
        <f aca="false">IF(AND(K23="HIT",L23="HIT"),"HOD ✓ | LOD ✓",IF(K23="HIT","HOD ✓",IF(L23="HIT","LOD ✓","✗ MISS")))</f>
        <v>HOD ✓ | LOD ✓</v>
      </c>
      <c r="N23" s="26" t="n">
        <f aca="false">IF(D23&lt;H23,(H23-D23)/D23,IF(D23&gt;G23,(D23-G23)/D23,0))</f>
        <v>0</v>
      </c>
      <c r="O23" s="26" t="n">
        <f aca="false">IF(E23&lt;J23,(J23-E23)/E23,IF(E23&gt;I23,(E23-I23)/E23,0))</f>
        <v>0</v>
      </c>
      <c r="P23" s="27" t="n">
        <f aca="false">LN(F23/F22)</f>
        <v>0.00487201954082279</v>
      </c>
      <c r="Q23" s="28"/>
      <c r="R23" s="26" t="n">
        <f aca="false">(G23-H23)/H23</f>
        <v>0.00100146245310612</v>
      </c>
      <c r="S23" s="17" t="n">
        <f aca="false">YEAR(B23)</f>
        <v>2006</v>
      </c>
      <c r="T23" s="17" t="n">
        <f aca="false">WEEKDAY(B23)</f>
        <v>6</v>
      </c>
    </row>
    <row r="24" customFormat="false" ht="15" hidden="false" customHeight="false" outlineLevel="0" collapsed="false">
      <c r="B24" s="21" t="n">
        <v>39027</v>
      </c>
      <c r="C24" s="22" t="n">
        <v>627.55</v>
      </c>
      <c r="D24" s="22" t="n">
        <v>630.25</v>
      </c>
      <c r="E24" s="22" t="n">
        <v>622.65</v>
      </c>
      <c r="F24" s="22" t="n">
        <v>623.2</v>
      </c>
      <c r="G24" s="23" t="n">
        <v>630.18</v>
      </c>
      <c r="H24" s="23" t="n">
        <v>629.55</v>
      </c>
      <c r="I24" s="23" t="n">
        <v>622.73</v>
      </c>
      <c r="J24" s="23" t="n">
        <v>622.11</v>
      </c>
      <c r="K24" s="29" t="str">
        <f aca="false">IF(N24&lt;=$F$3,"HIT","MISS")</f>
        <v>HIT</v>
      </c>
      <c r="L24" s="29" t="str">
        <f aca="false">IF(O24&lt;=$F$3,"HIT","MISS")</f>
        <v>HIT</v>
      </c>
      <c r="M24" s="17" t="str">
        <f aca="false">IF(AND(K24="HIT",L24="HIT"),"HOD ✓ | LOD ✓",IF(K24="HIT","HOD ✓",IF(L24="HIT","LOD ✓","✗ MISS")))</f>
        <v>HOD ✓ | LOD ✓</v>
      </c>
      <c r="N24" s="26" t="n">
        <f aca="false">IF(D24&lt;H24,(H24-D24)/D24,IF(D24&gt;G24,(D24-G24)/D24,0))</f>
        <v>0.000111067036890202</v>
      </c>
      <c r="O24" s="26" t="n">
        <f aca="false">IF(E24&lt;J24,(J24-E24)/E24,IF(E24&gt;I24,(E24-I24)/E24,0))</f>
        <v>0</v>
      </c>
      <c r="P24" s="27" t="n">
        <f aca="false">LN(F24/F23)</f>
        <v>-0.00695585454991648</v>
      </c>
      <c r="Q24" s="28"/>
      <c r="R24" s="26" t="n">
        <f aca="false">(G24-H24)/H24</f>
        <v>0.00100071479628305</v>
      </c>
      <c r="S24" s="17" t="n">
        <f aca="false">YEAR(B24)</f>
        <v>2006</v>
      </c>
      <c r="T24" s="17" t="n">
        <f aca="false">WEEKDAY(B24)</f>
        <v>2</v>
      </c>
    </row>
    <row r="25" customFormat="false" ht="15" hidden="false" customHeight="false" outlineLevel="0" collapsed="false">
      <c r="B25" s="21" t="n">
        <v>39028</v>
      </c>
      <c r="C25" s="22" t="n">
        <v>623.2</v>
      </c>
      <c r="D25" s="22" t="n">
        <v>629.25</v>
      </c>
      <c r="E25" s="22" t="n">
        <v>622.1</v>
      </c>
      <c r="F25" s="22" t="n">
        <v>625.1</v>
      </c>
      <c r="G25" s="23" t="n">
        <v>629.92</v>
      </c>
      <c r="H25" s="23" t="n">
        <v>629.29</v>
      </c>
      <c r="I25" s="23" t="n">
        <v>622.43</v>
      </c>
      <c r="J25" s="23" t="n">
        <v>621.81</v>
      </c>
      <c r="K25" s="29" t="str">
        <f aca="false">IF(N25&lt;=$F$3,"HIT","MISS")</f>
        <v>HIT</v>
      </c>
      <c r="L25" s="29" t="str">
        <f aca="false">IF(O25&lt;=$F$3,"HIT","MISS")</f>
        <v>HIT</v>
      </c>
      <c r="M25" s="17" t="str">
        <f aca="false">IF(AND(K25="HIT",L25="HIT"),"HOD ✓ | LOD ✓",IF(K25="HIT","HOD ✓",IF(L25="HIT","LOD ✓","✗ MISS")))</f>
        <v>HOD ✓ | LOD ✓</v>
      </c>
      <c r="N25" s="26" t="n">
        <f aca="false">IF(D25&lt;H25,(H25-D25)/D25,IF(D25&gt;G25,(D25-G25)/D25,0))</f>
        <v>6.35677393722108E-005</v>
      </c>
      <c r="O25" s="26" t="n">
        <f aca="false">IF(E25&lt;J25,(J25-E25)/E25,IF(E25&gt;I25,(E25-I25)/E25,0))</f>
        <v>0</v>
      </c>
      <c r="P25" s="27" t="n">
        <f aca="false">LN(F25/F24)</f>
        <v>0.00304414238122805</v>
      </c>
      <c r="Q25" s="28"/>
      <c r="R25" s="26" t="n">
        <f aca="false">(G25-H25)/H25</f>
        <v>0.00100112825565319</v>
      </c>
      <c r="S25" s="17" t="n">
        <f aca="false">YEAR(B25)</f>
        <v>2006</v>
      </c>
      <c r="T25" s="17" t="n">
        <f aca="false">WEEKDAY(B25)</f>
        <v>3</v>
      </c>
    </row>
    <row r="26" customFormat="false" ht="15" hidden="false" customHeight="false" outlineLevel="0" collapsed="false">
      <c r="B26" s="21" t="n">
        <v>39029</v>
      </c>
      <c r="C26" s="22" t="n">
        <v>625.1</v>
      </c>
      <c r="D26" s="22" t="n">
        <v>627.05</v>
      </c>
      <c r="E26" s="22" t="n">
        <v>613.55</v>
      </c>
      <c r="F26" s="22" t="n">
        <v>615.9</v>
      </c>
      <c r="G26" s="23" t="n">
        <v>627.59</v>
      </c>
      <c r="H26" s="23" t="n">
        <v>626.96</v>
      </c>
      <c r="I26" s="23" t="n">
        <v>613.46</v>
      </c>
      <c r="J26" s="23" t="n">
        <v>612.85</v>
      </c>
      <c r="K26" s="29" t="str">
        <f aca="false">IF(N26&lt;=$F$3,"HIT","MISS")</f>
        <v>HIT</v>
      </c>
      <c r="L26" s="29" t="str">
        <f aca="false">IF(O26&lt;=$F$3,"HIT","MISS")</f>
        <v>HIT</v>
      </c>
      <c r="M26" s="17" t="str">
        <f aca="false">IF(AND(K26="HIT",L26="HIT"),"HOD ✓ | LOD ✓",IF(K26="HIT","HOD ✓",IF(L26="HIT","LOD ✓","✗ MISS")))</f>
        <v>HOD ✓ | LOD ✓</v>
      </c>
      <c r="N26" s="26" t="n">
        <f aca="false">IF(D26&lt;H26,(H26-D26)/D26,IF(D26&gt;G26,(D26-G26)/D26,0))</f>
        <v>0</v>
      </c>
      <c r="O26" s="26" t="n">
        <f aca="false">IF(E26&lt;J26,(J26-E26)/E26,IF(E26&gt;I26,(E26-I26)/E26,0))</f>
        <v>0.000146687311547418</v>
      </c>
      <c r="P26" s="27" t="n">
        <f aca="false">LN(F26/F25)</f>
        <v>-0.0148270242447691</v>
      </c>
      <c r="Q26" s="28" t="n">
        <f aca="false">STDEV(P7:P26)*SQRT(252)</f>
        <v>0.167315472272597</v>
      </c>
      <c r="R26" s="26" t="n">
        <f aca="false">(G26-H26)/H26</f>
        <v>0.00100484879418144</v>
      </c>
      <c r="S26" s="17" t="n">
        <f aca="false">YEAR(B26)</f>
        <v>2006</v>
      </c>
      <c r="T26" s="17" t="n">
        <f aca="false">WEEKDAY(B26)</f>
        <v>4</v>
      </c>
    </row>
    <row r="27" customFormat="false" ht="15" hidden="false" customHeight="false" outlineLevel="0" collapsed="false">
      <c r="B27" s="21" t="n">
        <v>39030</v>
      </c>
      <c r="C27" s="22" t="n">
        <v>615.9</v>
      </c>
      <c r="D27" s="22" t="n">
        <v>635.95</v>
      </c>
      <c r="E27" s="22" t="n">
        <v>615.35</v>
      </c>
      <c r="F27" s="22" t="n">
        <v>633.4</v>
      </c>
      <c r="G27" s="23" t="n">
        <v>636.67</v>
      </c>
      <c r="H27" s="23" t="n">
        <v>636.03</v>
      </c>
      <c r="I27" s="23" t="n">
        <v>615.75</v>
      </c>
      <c r="J27" s="23" t="n">
        <v>615.13</v>
      </c>
      <c r="K27" s="29" t="str">
        <f aca="false">IF(N27&lt;=$F$3,"HIT","MISS")</f>
        <v>HIT</v>
      </c>
      <c r="L27" s="29" t="str">
        <f aca="false">IF(O27&lt;=$F$3,"HIT","MISS")</f>
        <v>HIT</v>
      </c>
      <c r="M27" s="17" t="str">
        <f aca="false">IF(AND(K27="HIT",L27="HIT"),"HOD ✓ | LOD ✓",IF(K27="HIT","HOD ✓",IF(L27="HIT","LOD ✓","✗ MISS")))</f>
        <v>HOD ✓ | LOD ✓</v>
      </c>
      <c r="N27" s="26" t="n">
        <f aca="false">IF(D27&lt;H27,(H27-D27)/D27,IF(D27&gt;G27,(D27-G27)/D27,0))</f>
        <v>0.000125796053148718</v>
      </c>
      <c r="O27" s="26" t="n">
        <f aca="false">IF(E27&lt;J27,(J27-E27)/E27,IF(E27&gt;I27,(E27-I27)/E27,0))</f>
        <v>0</v>
      </c>
      <c r="P27" s="27" t="n">
        <f aca="false">LN(F27/F26)</f>
        <v>0.0280175214115418</v>
      </c>
      <c r="Q27" s="28" t="n">
        <f aca="false">STDEV(P8:P27)*SQRT(252)</f>
        <v>0.187461085380067</v>
      </c>
      <c r="R27" s="26" t="n">
        <f aca="false">(G27-H27)/H27</f>
        <v>0.00100624184393816</v>
      </c>
      <c r="S27" s="17" t="n">
        <f aca="false">YEAR(B27)</f>
        <v>2006</v>
      </c>
      <c r="T27" s="17" t="n">
        <f aca="false">WEEKDAY(B27)</f>
        <v>5</v>
      </c>
    </row>
    <row r="28" customFormat="false" ht="15" hidden="false" customHeight="false" outlineLevel="0" collapsed="false">
      <c r="B28" s="21" t="n">
        <v>39031</v>
      </c>
      <c r="C28" s="22" t="n">
        <v>633.4</v>
      </c>
      <c r="D28" s="22" t="n">
        <v>636.9</v>
      </c>
      <c r="E28" s="22" t="n">
        <v>625.35</v>
      </c>
      <c r="F28" s="22" t="n">
        <v>628.55</v>
      </c>
      <c r="G28" s="23" t="n">
        <v>637.49</v>
      </c>
      <c r="H28" s="23" t="n">
        <v>636.85</v>
      </c>
      <c r="I28" s="23" t="n">
        <v>625.27</v>
      </c>
      <c r="J28" s="23" t="n">
        <v>624.65</v>
      </c>
      <c r="K28" s="29" t="str">
        <f aca="false">IF(N28&lt;=$F$3,"HIT","MISS")</f>
        <v>HIT</v>
      </c>
      <c r="L28" s="29" t="str">
        <f aca="false">IF(O28&lt;=$F$3,"HIT","MISS")</f>
        <v>HIT</v>
      </c>
      <c r="M28" s="17" t="str">
        <f aca="false">IF(AND(K28="HIT",L28="HIT"),"HOD ✓ | LOD ✓",IF(K28="HIT","HOD ✓",IF(L28="HIT","LOD ✓","✗ MISS")))</f>
        <v>HOD ✓ | LOD ✓</v>
      </c>
      <c r="N28" s="26" t="n">
        <f aca="false">IF(D28&lt;H28,(H28-D28)/D28,IF(D28&gt;G28,(D28-G28)/D28,0))</f>
        <v>0</v>
      </c>
      <c r="O28" s="26" t="n">
        <f aca="false">IF(E28&lt;J28,(J28-E28)/E28,IF(E28&gt;I28,(E28-I28)/E28,0))</f>
        <v>0.000127928360118399</v>
      </c>
      <c r="P28" s="27" t="n">
        <f aca="false">LN(F28/F27)</f>
        <v>-0.00768655474369936</v>
      </c>
      <c r="Q28" s="28" t="n">
        <f aca="false">STDEV(P9:P28)*SQRT(252)</f>
        <v>0.183473899041999</v>
      </c>
      <c r="R28" s="26" t="n">
        <f aca="false">(G28-H28)/H28</f>
        <v>0.00100494621967494</v>
      </c>
      <c r="S28" s="17" t="n">
        <f aca="false">YEAR(B28)</f>
        <v>2006</v>
      </c>
      <c r="T28" s="17" t="n">
        <f aca="false">WEEKDAY(B28)</f>
        <v>6</v>
      </c>
    </row>
    <row r="29" customFormat="false" ht="15" hidden="false" customHeight="false" outlineLevel="0" collapsed="false">
      <c r="B29" s="21" t="n">
        <v>39034</v>
      </c>
      <c r="C29" s="22" t="n">
        <v>628.55</v>
      </c>
      <c r="D29" s="22" t="n">
        <v>632.9</v>
      </c>
      <c r="E29" s="22" t="n">
        <v>613.95</v>
      </c>
      <c r="F29" s="22" t="n">
        <v>625.6</v>
      </c>
      <c r="G29" s="23" t="n">
        <v>633.33</v>
      </c>
      <c r="H29" s="23" t="n">
        <v>632.7</v>
      </c>
      <c r="I29" s="23" t="n">
        <v>614.17</v>
      </c>
      <c r="J29" s="23" t="n">
        <v>613.56</v>
      </c>
      <c r="K29" s="29" t="str">
        <f aca="false">IF(N29&lt;=$F$3,"HIT","MISS")</f>
        <v>HIT</v>
      </c>
      <c r="L29" s="29" t="str">
        <f aca="false">IF(O29&lt;=$F$3,"HIT","MISS")</f>
        <v>HIT</v>
      </c>
      <c r="M29" s="17" t="str">
        <f aca="false">IF(AND(K29="HIT",L29="HIT"),"HOD ✓ | LOD ✓",IF(K29="HIT","HOD ✓",IF(L29="HIT","LOD ✓","✗ MISS")))</f>
        <v>HOD ✓ | LOD ✓</v>
      </c>
      <c r="N29" s="26" t="n">
        <f aca="false">IF(D29&lt;H29,(H29-D29)/D29,IF(D29&gt;G29,(D29-G29)/D29,0))</f>
        <v>0</v>
      </c>
      <c r="O29" s="26" t="n">
        <f aca="false">IF(E29&lt;J29,(J29-E29)/E29,IF(E29&gt;I29,(E29-I29)/E29,0))</f>
        <v>0</v>
      </c>
      <c r="P29" s="27" t="n">
        <f aca="false">LN(F29/F28)</f>
        <v>-0.00470439012973869</v>
      </c>
      <c r="Q29" s="28" t="n">
        <f aca="false">STDEV(P10:P29)*SQRT(252)</f>
        <v>0.184012861592797</v>
      </c>
      <c r="R29" s="26" t="n">
        <f aca="false">(G29-H29)/H29</f>
        <v>0.000995732574679936</v>
      </c>
      <c r="S29" s="17" t="n">
        <f aca="false">YEAR(B29)</f>
        <v>2006</v>
      </c>
      <c r="T29" s="17" t="n">
        <f aca="false">WEEKDAY(B29)</f>
        <v>2</v>
      </c>
    </row>
    <row r="30" customFormat="false" ht="15" hidden="false" customHeight="false" outlineLevel="0" collapsed="false">
      <c r="B30" s="21" t="n">
        <v>39035</v>
      </c>
      <c r="C30" s="22" t="n">
        <v>625.6</v>
      </c>
      <c r="D30" s="22" t="n">
        <v>629.55</v>
      </c>
      <c r="E30" s="22" t="n">
        <v>619</v>
      </c>
      <c r="F30" s="22" t="n">
        <v>621.1</v>
      </c>
      <c r="G30" s="23" t="n">
        <v>629.64</v>
      </c>
      <c r="H30" s="23" t="n">
        <v>629.01</v>
      </c>
      <c r="I30" s="23" t="n">
        <v>619.74</v>
      </c>
      <c r="J30" s="23" t="n">
        <v>619.12</v>
      </c>
      <c r="K30" s="29" t="str">
        <f aca="false">IF(N30&lt;=$F$3,"HIT","MISS")</f>
        <v>HIT</v>
      </c>
      <c r="L30" s="29" t="str">
        <f aca="false">IF(O30&lt;=$F$3,"HIT","MISS")</f>
        <v>HIT</v>
      </c>
      <c r="M30" s="17" t="str">
        <f aca="false">IF(AND(K30="HIT",L30="HIT"),"HOD ✓ | LOD ✓",IF(K30="HIT","HOD ✓",IF(L30="HIT","LOD ✓","✗ MISS")))</f>
        <v>HOD ✓ | LOD ✓</v>
      </c>
      <c r="N30" s="26" t="n">
        <f aca="false">IF(D30&lt;H30,(H30-D30)/D30,IF(D30&gt;G30,(D30-G30)/D30,0))</f>
        <v>0</v>
      </c>
      <c r="O30" s="26" t="n">
        <f aca="false">IF(E30&lt;J30,(J30-E30)/E30,IF(E30&gt;I30,(E30-I30)/E30,0))</f>
        <v>0.000193861066235872</v>
      </c>
      <c r="P30" s="27" t="n">
        <f aca="false">LN(F30/F29)</f>
        <v>-0.00721908966584398</v>
      </c>
      <c r="Q30" s="28" t="n">
        <f aca="false">STDEV(P11:P30)*SQRT(252)</f>
        <v>0.182271352002923</v>
      </c>
      <c r="R30" s="26" t="n">
        <f aca="false">(G30-H30)/H30</f>
        <v>0.00100157390184575</v>
      </c>
      <c r="S30" s="17" t="n">
        <f aca="false">YEAR(B30)</f>
        <v>2006</v>
      </c>
      <c r="T30" s="17" t="n">
        <f aca="false">WEEKDAY(B30)</f>
        <v>3</v>
      </c>
    </row>
    <row r="31" customFormat="false" ht="15" hidden="false" customHeight="false" outlineLevel="0" collapsed="false">
      <c r="B31" s="21" t="n">
        <v>39036</v>
      </c>
      <c r="C31" s="22" t="n">
        <v>621.1</v>
      </c>
      <c r="D31" s="22" t="n">
        <v>624.95</v>
      </c>
      <c r="E31" s="22" t="n">
        <v>615.65</v>
      </c>
      <c r="F31" s="22" t="n">
        <v>622.75</v>
      </c>
      <c r="G31" s="23" t="n">
        <v>624.87</v>
      </c>
      <c r="H31" s="23" t="n">
        <v>624.25</v>
      </c>
      <c r="I31" s="23" t="n">
        <v>615.72</v>
      </c>
      <c r="J31" s="23" t="n">
        <v>615.1</v>
      </c>
      <c r="K31" s="29" t="str">
        <f aca="false">IF(N31&lt;=$F$3,"HIT","MISS")</f>
        <v>HIT</v>
      </c>
      <c r="L31" s="29" t="str">
        <f aca="false">IF(O31&lt;=$F$3,"HIT","MISS")</f>
        <v>HIT</v>
      </c>
      <c r="M31" s="17" t="str">
        <f aca="false">IF(AND(K31="HIT",L31="HIT"),"HOD ✓ | LOD ✓",IF(K31="HIT","HOD ✓",IF(L31="HIT","LOD ✓","✗ MISS")))</f>
        <v>HOD ✓ | LOD ✓</v>
      </c>
      <c r="N31" s="26" t="n">
        <f aca="false">IF(D31&lt;H31,(H31-D31)/D31,IF(D31&gt;G31,(D31-G31)/D31,0))</f>
        <v>0.000128010240819331</v>
      </c>
      <c r="O31" s="26" t="n">
        <f aca="false">IF(E31&lt;J31,(J31-E31)/E31,IF(E31&gt;I31,(E31-I31)/E31,0))</f>
        <v>0</v>
      </c>
      <c r="P31" s="27" t="n">
        <f aca="false">LN(F31/F30)</f>
        <v>0.0026530545770324</v>
      </c>
      <c r="Q31" s="28" t="n">
        <f aca="false">STDEV(P12:P31)*SQRT(252)</f>
        <v>0.182023524614488</v>
      </c>
      <c r="R31" s="26" t="n">
        <f aca="false">(G31-H31)/H31</f>
        <v>0.000993191830196243</v>
      </c>
      <c r="S31" s="17" t="n">
        <f aca="false">YEAR(B31)</f>
        <v>2006</v>
      </c>
      <c r="T31" s="17" t="n">
        <f aca="false">WEEKDAY(B31)</f>
        <v>4</v>
      </c>
    </row>
    <row r="32" customFormat="false" ht="15" hidden="false" customHeight="false" outlineLevel="0" collapsed="false">
      <c r="B32" s="21" t="n">
        <v>39037</v>
      </c>
      <c r="C32" s="22" t="n">
        <v>622.75</v>
      </c>
      <c r="D32" s="22" t="n">
        <v>628.55</v>
      </c>
      <c r="E32" s="22" t="n">
        <v>618.1</v>
      </c>
      <c r="F32" s="22" t="n">
        <v>618.4</v>
      </c>
      <c r="G32" s="23" t="n">
        <v>629.28</v>
      </c>
      <c r="H32" s="23" t="n">
        <v>628.65</v>
      </c>
      <c r="I32" s="23" t="n">
        <v>617.96</v>
      </c>
      <c r="J32" s="23" t="n">
        <v>617.34</v>
      </c>
      <c r="K32" s="29" t="str">
        <f aca="false">IF(N32&lt;=$F$3,"HIT","MISS")</f>
        <v>HIT</v>
      </c>
      <c r="L32" s="29" t="str">
        <f aca="false">IF(O32&lt;=$F$3,"HIT","MISS")</f>
        <v>HIT</v>
      </c>
      <c r="M32" s="17" t="str">
        <f aca="false">IF(AND(K32="HIT",L32="HIT"),"HOD ✓ | LOD ✓",IF(K32="HIT","HOD ✓",IF(L32="HIT","LOD ✓","✗ MISS")))</f>
        <v>HOD ✓ | LOD ✓</v>
      </c>
      <c r="N32" s="26" t="n">
        <f aca="false">IF(D32&lt;H32,(H32-D32)/D32,IF(D32&gt;G32,(D32-G32)/D32,0))</f>
        <v>0.000159096332829564</v>
      </c>
      <c r="O32" s="26" t="n">
        <f aca="false">IF(E32&lt;J32,(J32-E32)/E32,IF(E32&gt;I32,(E32-I32)/E32,0))</f>
        <v>0.000226500566251394</v>
      </c>
      <c r="P32" s="27" t="n">
        <f aca="false">LN(F32/F31)</f>
        <v>-0.00700965686907764</v>
      </c>
      <c r="Q32" s="28" t="n">
        <f aca="false">STDEV(P13:P32)*SQRT(252)</f>
        <v>0.178528236188689</v>
      </c>
      <c r="R32" s="26" t="n">
        <f aca="false">(G32-H32)/H32</f>
        <v>0.00100214745884037</v>
      </c>
      <c r="S32" s="17" t="n">
        <f aca="false">YEAR(B32)</f>
        <v>2006</v>
      </c>
      <c r="T32" s="17" t="n">
        <f aca="false">WEEKDAY(B32)</f>
        <v>5</v>
      </c>
    </row>
    <row r="33" customFormat="false" ht="15" hidden="false" customHeight="false" outlineLevel="0" collapsed="false">
      <c r="B33" s="21" t="n">
        <v>39038</v>
      </c>
      <c r="C33" s="22" t="n">
        <v>618.4</v>
      </c>
      <c r="D33" s="22" t="n">
        <v>622.55</v>
      </c>
      <c r="E33" s="22" t="n">
        <v>614.55</v>
      </c>
      <c r="F33" s="22" t="n">
        <v>621.95</v>
      </c>
      <c r="G33" s="23" t="n">
        <v>622.9</v>
      </c>
      <c r="H33" s="23" t="n">
        <v>622.28</v>
      </c>
      <c r="I33" s="23" t="n">
        <v>614.84</v>
      </c>
      <c r="J33" s="23" t="n">
        <v>614.23</v>
      </c>
      <c r="K33" s="29" t="str">
        <f aca="false">IF(N33&lt;=$F$3,"HIT","MISS")</f>
        <v>HIT</v>
      </c>
      <c r="L33" s="29" t="str">
        <f aca="false">IF(O33&lt;=$F$3,"HIT","MISS")</f>
        <v>HIT</v>
      </c>
      <c r="M33" s="17" t="str">
        <f aca="false">IF(AND(K33="HIT",L33="HIT"),"HOD ✓ | LOD ✓",IF(K33="HIT","HOD ✓",IF(L33="HIT","LOD ✓","✗ MISS")))</f>
        <v>HOD ✓ | LOD ✓</v>
      </c>
      <c r="N33" s="26" t="n">
        <f aca="false">IF(D33&lt;H33,(H33-D33)/D33,IF(D33&gt;G33,(D33-G33)/D33,0))</f>
        <v>0</v>
      </c>
      <c r="O33" s="26" t="n">
        <f aca="false">IF(E33&lt;J33,(J33-E33)/E33,IF(E33&gt;I33,(E33-I33)/E33,0))</f>
        <v>0</v>
      </c>
      <c r="P33" s="27" t="n">
        <f aca="false">LN(F33/F32)</f>
        <v>0.00572420638276146</v>
      </c>
      <c r="Q33" s="28" t="n">
        <f aca="false">STDEV(P14:P33)*SQRT(252)</f>
        <v>0.170049112085192</v>
      </c>
      <c r="R33" s="26" t="n">
        <f aca="false">(G33-H33)/H33</f>
        <v>0.000996336054509232</v>
      </c>
      <c r="S33" s="17" t="n">
        <f aca="false">YEAR(B33)</f>
        <v>2006</v>
      </c>
      <c r="T33" s="17" t="n">
        <f aca="false">WEEKDAY(B33)</f>
        <v>6</v>
      </c>
    </row>
    <row r="34" customFormat="false" ht="15" hidden="false" customHeight="false" outlineLevel="0" collapsed="false">
      <c r="B34" s="21" t="n">
        <v>39041</v>
      </c>
      <c r="C34" s="22" t="n">
        <v>621.95</v>
      </c>
      <c r="D34" s="22" t="n">
        <v>627.25</v>
      </c>
      <c r="E34" s="22" t="n">
        <v>620.45</v>
      </c>
      <c r="F34" s="22" t="n">
        <v>622.7</v>
      </c>
      <c r="G34" s="23" t="n">
        <v>627.2</v>
      </c>
      <c r="H34" s="23" t="n">
        <v>626.57</v>
      </c>
      <c r="I34" s="23" t="n">
        <v>620.82</v>
      </c>
      <c r="J34" s="23" t="n">
        <v>620.2</v>
      </c>
      <c r="K34" s="29" t="str">
        <f aca="false">IF(N34&lt;=$F$3,"HIT","MISS")</f>
        <v>HIT</v>
      </c>
      <c r="L34" s="29" t="str">
        <f aca="false">IF(O34&lt;=$F$3,"HIT","MISS")</f>
        <v>HIT</v>
      </c>
      <c r="M34" s="17" t="str">
        <f aca="false">IF(AND(K34="HIT",L34="HIT"),"HOD ✓ | LOD ✓",IF(K34="HIT","HOD ✓",IF(L34="HIT","LOD ✓","✗ MISS")))</f>
        <v>HOD ✓ | LOD ✓</v>
      </c>
      <c r="N34" s="26" t="n">
        <f aca="false">IF(D34&lt;H34,(H34-D34)/D34,IF(D34&gt;G34,(D34-G34)/D34,0))</f>
        <v>7.97130330808362E-005</v>
      </c>
      <c r="O34" s="26" t="n">
        <f aca="false">IF(E34&lt;J34,(J34-E34)/E34,IF(E34&gt;I34,(E34-I34)/E34,0))</f>
        <v>0</v>
      </c>
      <c r="P34" s="27" t="n">
        <f aca="false">LN(F34/F33)</f>
        <v>0.00120515822243263</v>
      </c>
      <c r="Q34" s="28" t="n">
        <f aca="false">STDEV(P15:P34)*SQRT(252)</f>
        <v>0.155393603943537</v>
      </c>
      <c r="R34" s="26" t="n">
        <f aca="false">(G34-H34)/H34</f>
        <v>0.00100547424868729</v>
      </c>
      <c r="S34" s="17" t="n">
        <f aca="false">YEAR(B34)</f>
        <v>2006</v>
      </c>
      <c r="T34" s="17" t="n">
        <f aca="false">WEEKDAY(B34)</f>
        <v>2</v>
      </c>
    </row>
    <row r="35" customFormat="false" ht="15" hidden="false" customHeight="false" outlineLevel="0" collapsed="false">
      <c r="B35" s="21" t="n">
        <v>39042</v>
      </c>
      <c r="C35" s="22" t="n">
        <v>622.7</v>
      </c>
      <c r="D35" s="22" t="n">
        <v>629.15</v>
      </c>
      <c r="E35" s="22" t="n">
        <v>622.4</v>
      </c>
      <c r="F35" s="22" t="n">
        <v>627.4</v>
      </c>
      <c r="G35" s="23" t="n">
        <v>629.19</v>
      </c>
      <c r="H35" s="23" t="n">
        <v>628.56</v>
      </c>
      <c r="I35" s="23" t="n">
        <v>622.71</v>
      </c>
      <c r="J35" s="23" t="n">
        <v>622.09</v>
      </c>
      <c r="K35" s="29" t="str">
        <f aca="false">IF(N35&lt;=$F$3,"HIT","MISS")</f>
        <v>HIT</v>
      </c>
      <c r="L35" s="29" t="str">
        <f aca="false">IF(O35&lt;=$F$3,"HIT","MISS")</f>
        <v>HIT</v>
      </c>
      <c r="M35" s="17" t="str">
        <f aca="false">IF(AND(K35="HIT",L35="HIT"),"HOD ✓ | LOD ✓",IF(K35="HIT","HOD ✓",IF(L35="HIT","LOD ✓","✗ MISS")))</f>
        <v>HOD ✓ | LOD ✓</v>
      </c>
      <c r="N35" s="26" t="n">
        <f aca="false">IF(D35&lt;H35,(H35-D35)/D35,IF(D35&gt;G35,(D35-G35)/D35,0))</f>
        <v>0</v>
      </c>
      <c r="O35" s="26" t="n">
        <f aca="false">IF(E35&lt;J35,(J35-E35)/E35,IF(E35&gt;I35,(E35-I35)/E35,0))</f>
        <v>0</v>
      </c>
      <c r="P35" s="27" t="n">
        <f aca="false">LN(F35/F34)</f>
        <v>0.00751943387817139</v>
      </c>
      <c r="Q35" s="28" t="n">
        <f aca="false">STDEV(P16:P35)*SQRT(252)</f>
        <v>0.155505552953745</v>
      </c>
      <c r="R35" s="26" t="n">
        <f aca="false">(G35-H35)/H35</f>
        <v>0.00100229095074473</v>
      </c>
      <c r="S35" s="17" t="n">
        <f aca="false">YEAR(B35)</f>
        <v>2006</v>
      </c>
      <c r="T35" s="17" t="n">
        <f aca="false">WEEKDAY(B35)</f>
        <v>3</v>
      </c>
    </row>
    <row r="36" customFormat="false" ht="15" hidden="false" customHeight="false" outlineLevel="0" collapsed="false">
      <c r="B36" s="21" t="n">
        <v>39043</v>
      </c>
      <c r="C36" s="22" t="n">
        <v>627.4</v>
      </c>
      <c r="D36" s="22" t="n">
        <v>634.95</v>
      </c>
      <c r="E36" s="22" t="n">
        <v>626.15</v>
      </c>
      <c r="F36" s="22" t="n">
        <v>630.1</v>
      </c>
      <c r="G36" s="23" t="n">
        <v>634.79</v>
      </c>
      <c r="H36" s="23" t="n">
        <v>634.16</v>
      </c>
      <c r="I36" s="23" t="n">
        <v>626.71</v>
      </c>
      <c r="J36" s="23" t="n">
        <v>626.08</v>
      </c>
      <c r="K36" s="29" t="str">
        <f aca="false">IF(N36&lt;=$F$3,"HIT","MISS")</f>
        <v>HIT</v>
      </c>
      <c r="L36" s="29" t="str">
        <f aca="false">IF(O36&lt;=$F$3,"HIT","MISS")</f>
        <v>HIT</v>
      </c>
      <c r="M36" s="17" t="str">
        <f aca="false">IF(AND(K36="HIT",L36="HIT"),"HOD ✓ | LOD ✓",IF(K36="HIT","HOD ✓",IF(L36="HIT","LOD ✓","✗ MISS")))</f>
        <v>HOD ✓ | LOD ✓</v>
      </c>
      <c r="N36" s="26" t="n">
        <f aca="false">IF(D36&lt;H36,(H36-D36)/D36,IF(D36&gt;G36,(D36-G36)/D36,0))</f>
        <v>0.000251988345539148</v>
      </c>
      <c r="O36" s="26" t="n">
        <f aca="false">IF(E36&lt;J36,(J36-E36)/E36,IF(E36&gt;I36,(E36-I36)/E36,0))</f>
        <v>0</v>
      </c>
      <c r="P36" s="27" t="n">
        <f aca="false">LN(F36/F35)</f>
        <v>0.00429424119143219</v>
      </c>
      <c r="Q36" s="28" t="n">
        <f aca="false">STDEV(P17:P36)*SQRT(252)</f>
        <v>0.154675970157732</v>
      </c>
      <c r="R36" s="26" t="n">
        <f aca="false">(G36-H36)/H36</f>
        <v>0.000993440141289257</v>
      </c>
      <c r="S36" s="17" t="n">
        <f aca="false">YEAR(B36)</f>
        <v>2006</v>
      </c>
      <c r="T36" s="17" t="n">
        <f aca="false">WEEKDAY(B36)</f>
        <v>4</v>
      </c>
    </row>
    <row r="37" customFormat="false" ht="15" hidden="false" customHeight="false" outlineLevel="0" collapsed="false">
      <c r="B37" s="21" t="n">
        <v>39044</v>
      </c>
      <c r="C37" s="22" t="n">
        <v>630.1</v>
      </c>
      <c r="D37" s="22" t="n">
        <v>632.25</v>
      </c>
      <c r="E37" s="22" t="n">
        <v>628.55</v>
      </c>
      <c r="F37" s="22" t="n">
        <v>631</v>
      </c>
      <c r="G37" s="23" t="n">
        <v>632.79</v>
      </c>
      <c r="H37" s="23" t="n">
        <v>632.16</v>
      </c>
      <c r="I37" s="23" t="n">
        <v>628.62</v>
      </c>
      <c r="J37" s="23" t="n">
        <v>627.99</v>
      </c>
      <c r="K37" s="29" t="str">
        <f aca="false">IF(N37&lt;=$F$3,"HIT","MISS")</f>
        <v>HIT</v>
      </c>
      <c r="L37" s="29" t="str">
        <f aca="false">IF(O37&lt;=$F$3,"HIT","MISS")</f>
        <v>HIT</v>
      </c>
      <c r="M37" s="17" t="str">
        <f aca="false">IF(AND(K37="HIT",L37="HIT"),"HOD ✓ | LOD ✓",IF(K37="HIT","HOD ✓",IF(L37="HIT","LOD ✓","✗ MISS")))</f>
        <v>HOD ✓ | LOD ✓</v>
      </c>
      <c r="N37" s="26" t="n">
        <f aca="false">IF(D37&lt;H37,(H37-D37)/D37,IF(D37&gt;G37,(D37-G37)/D37,0))</f>
        <v>0</v>
      </c>
      <c r="O37" s="26" t="n">
        <f aca="false">IF(E37&lt;J37,(J37-E37)/E37,IF(E37&gt;I37,(E37-I37)/E37,0))</f>
        <v>0</v>
      </c>
      <c r="P37" s="27" t="n">
        <f aca="false">LN(F37/F36)</f>
        <v>0.00142732559320324</v>
      </c>
      <c r="Q37" s="28" t="n">
        <f aca="false">STDEV(P18:P37)*SQRT(252)</f>
        <v>0.152269395426034</v>
      </c>
      <c r="R37" s="26" t="n">
        <f aca="false">(G37-H37)/H37</f>
        <v>0.000996583143507966</v>
      </c>
      <c r="S37" s="17" t="n">
        <f aca="false">YEAR(B37)</f>
        <v>2006</v>
      </c>
      <c r="T37" s="17" t="n">
        <f aca="false">WEEKDAY(B37)</f>
        <v>5</v>
      </c>
    </row>
    <row r="38" customFormat="false" ht="15" hidden="false" customHeight="false" outlineLevel="0" collapsed="false">
      <c r="B38" s="21" t="n">
        <v>39045</v>
      </c>
      <c r="C38" s="22" t="n">
        <v>631</v>
      </c>
      <c r="D38" s="22" t="n">
        <v>640.15</v>
      </c>
      <c r="E38" s="22" t="n">
        <v>630.7</v>
      </c>
      <c r="F38" s="22" t="n">
        <v>637.95</v>
      </c>
      <c r="G38" s="23" t="n">
        <v>640.35</v>
      </c>
      <c r="H38" s="23" t="n">
        <v>639.71</v>
      </c>
      <c r="I38" s="23" t="n">
        <v>631.19</v>
      </c>
      <c r="J38" s="23" t="n">
        <v>630.56</v>
      </c>
      <c r="K38" s="29" t="str">
        <f aca="false">IF(N38&lt;=$F$3,"HIT","MISS")</f>
        <v>HIT</v>
      </c>
      <c r="L38" s="29" t="str">
        <f aca="false">IF(O38&lt;=$F$3,"HIT","MISS")</f>
        <v>HIT</v>
      </c>
      <c r="M38" s="17" t="str">
        <f aca="false">IF(AND(K38="HIT",L38="HIT"),"HOD ✓ | LOD ✓",IF(K38="HIT","HOD ✓",IF(L38="HIT","LOD ✓","✗ MISS")))</f>
        <v>HOD ✓ | LOD ✓</v>
      </c>
      <c r="N38" s="26" t="n">
        <f aca="false">IF(D38&lt;H38,(H38-D38)/D38,IF(D38&gt;G38,(D38-G38)/D38,0))</f>
        <v>0</v>
      </c>
      <c r="O38" s="26" t="n">
        <f aca="false">IF(E38&lt;J38,(J38-E38)/E38,IF(E38&gt;I38,(E38-I38)/E38,0))</f>
        <v>0</v>
      </c>
      <c r="P38" s="27" t="n">
        <f aca="false">LN(F38/F37)</f>
        <v>0.0109540478265391</v>
      </c>
      <c r="Q38" s="28" t="n">
        <f aca="false">STDEV(P19:P38)*SQRT(252)</f>
        <v>0.154916601701163</v>
      </c>
      <c r="R38" s="26" t="n">
        <f aca="false">(G38-H38)/H38</f>
        <v>0.00100045333041532</v>
      </c>
      <c r="S38" s="17" t="n">
        <f aca="false">YEAR(B38)</f>
        <v>2006</v>
      </c>
      <c r="T38" s="17" t="n">
        <f aca="false">WEEKDAY(B38)</f>
        <v>6</v>
      </c>
    </row>
    <row r="39" customFormat="false" ht="15" hidden="false" customHeight="false" outlineLevel="0" collapsed="false">
      <c r="B39" s="21" t="n">
        <v>39048</v>
      </c>
      <c r="C39" s="22" t="n">
        <v>638.95</v>
      </c>
      <c r="D39" s="22" t="n">
        <v>642.1</v>
      </c>
      <c r="E39" s="22" t="n">
        <v>636.95</v>
      </c>
      <c r="F39" s="22" t="n">
        <v>640.5</v>
      </c>
      <c r="G39" s="23" t="n">
        <v>642.18</v>
      </c>
      <c r="H39" s="23" t="n">
        <v>641.54</v>
      </c>
      <c r="I39" s="23" t="n">
        <v>637.18</v>
      </c>
      <c r="J39" s="23" t="n">
        <v>636.54</v>
      </c>
      <c r="K39" s="29" t="str">
        <f aca="false">IF(N39&lt;=$F$3,"HIT","MISS")</f>
        <v>HIT</v>
      </c>
      <c r="L39" s="29" t="str">
        <f aca="false">IF(O39&lt;=$F$3,"HIT","MISS")</f>
        <v>HIT</v>
      </c>
      <c r="M39" s="17" t="str">
        <f aca="false">IF(AND(K39="HIT",L39="HIT"),"HOD ✓ | LOD ✓",IF(K39="HIT","HOD ✓",IF(L39="HIT","LOD ✓","✗ MISS")))</f>
        <v>HOD ✓ | LOD ✓</v>
      </c>
      <c r="N39" s="26" t="n">
        <f aca="false">IF(D39&lt;H39,(H39-D39)/D39,IF(D39&gt;G39,(D39-G39)/D39,0))</f>
        <v>0</v>
      </c>
      <c r="O39" s="26" t="n">
        <f aca="false">IF(E39&lt;J39,(J39-E39)/E39,IF(E39&gt;I39,(E39-I39)/E39,0))</f>
        <v>0</v>
      </c>
      <c r="P39" s="27" t="n">
        <f aca="false">LN(F39/F38)</f>
        <v>0.00398921096903666</v>
      </c>
      <c r="Q39" s="28" t="n">
        <f aca="false">STDEV(P20:P39)*SQRT(252)</f>
        <v>0.154306218248878</v>
      </c>
      <c r="R39" s="26" t="n">
        <f aca="false">(G39-H39)/H39</f>
        <v>0.000997599526140204</v>
      </c>
      <c r="S39" s="17" t="n">
        <f aca="false">YEAR(B39)</f>
        <v>2006</v>
      </c>
      <c r="T39" s="17" t="n">
        <f aca="false">WEEKDAY(B39)</f>
        <v>2</v>
      </c>
    </row>
    <row r="40" customFormat="false" ht="15" hidden="false" customHeight="false" outlineLevel="0" collapsed="false">
      <c r="B40" s="21" t="n">
        <v>39049</v>
      </c>
      <c r="C40" s="22" t="n">
        <v>640.5</v>
      </c>
      <c r="D40" s="22" t="n">
        <v>642.1</v>
      </c>
      <c r="E40" s="22" t="n">
        <v>633.05</v>
      </c>
      <c r="F40" s="22" t="n">
        <v>640</v>
      </c>
      <c r="G40" s="23" t="n">
        <v>642.51</v>
      </c>
      <c r="H40" s="23" t="n">
        <v>641.87</v>
      </c>
      <c r="I40" s="23" t="n">
        <v>632.84</v>
      </c>
      <c r="J40" s="23" t="n">
        <v>632.21</v>
      </c>
      <c r="K40" s="29" t="str">
        <f aca="false">IF(N40&lt;=$F$3,"HIT","MISS")</f>
        <v>HIT</v>
      </c>
      <c r="L40" s="29" t="str">
        <f aca="false">IF(O40&lt;=$F$3,"HIT","MISS")</f>
        <v>HIT</v>
      </c>
      <c r="M40" s="17" t="str">
        <f aca="false">IF(AND(K40="HIT",L40="HIT"),"HOD ✓ | LOD ✓",IF(K40="HIT","HOD ✓",IF(L40="HIT","LOD ✓","✗ MISS")))</f>
        <v>HOD ✓ | LOD ✓</v>
      </c>
      <c r="N40" s="26" t="n">
        <f aca="false">IF(D40&lt;H40,(H40-D40)/D40,IF(D40&gt;G40,(D40-G40)/D40,0))</f>
        <v>0</v>
      </c>
      <c r="O40" s="26" t="n">
        <f aca="false">IF(E40&lt;J40,(J40-E40)/E40,IF(E40&gt;I40,(E40-I40)/E40,0))</f>
        <v>0.000331727351709853</v>
      </c>
      <c r="P40" s="27" t="n">
        <f aca="false">LN(F40/F39)</f>
        <v>-0.000780944983071396</v>
      </c>
      <c r="Q40" s="28" t="n">
        <f aca="false">STDEV(P21:P40)*SQRT(252)</f>
        <v>0.154705567782652</v>
      </c>
      <c r="R40" s="26" t="n">
        <f aca="false">(G40-H40)/H40</f>
        <v>0.000997086637481089</v>
      </c>
      <c r="S40" s="17" t="n">
        <f aca="false">YEAR(B40)</f>
        <v>2006</v>
      </c>
      <c r="T40" s="17" t="n">
        <f aca="false">WEEKDAY(B40)</f>
        <v>3</v>
      </c>
    </row>
    <row r="41" customFormat="false" ht="15" hidden="false" customHeight="false" outlineLevel="0" collapsed="false">
      <c r="B41" s="21" t="n">
        <v>39050</v>
      </c>
      <c r="C41" s="22" t="n">
        <v>640</v>
      </c>
      <c r="D41" s="22" t="n">
        <v>641.25</v>
      </c>
      <c r="E41" s="22" t="n">
        <v>634.75</v>
      </c>
      <c r="F41" s="22" t="n">
        <v>636.4</v>
      </c>
      <c r="G41" s="23" t="n">
        <v>641.72</v>
      </c>
      <c r="H41" s="23" t="n">
        <v>641.08</v>
      </c>
      <c r="I41" s="23" t="n">
        <v>634.85</v>
      </c>
      <c r="J41" s="23" t="n">
        <v>634.22</v>
      </c>
      <c r="K41" s="29" t="str">
        <f aca="false">IF(N41&lt;=$F$3,"HIT","MISS")</f>
        <v>HIT</v>
      </c>
      <c r="L41" s="29" t="str">
        <f aca="false">IF(O41&lt;=$F$3,"HIT","MISS")</f>
        <v>HIT</v>
      </c>
      <c r="M41" s="17" t="str">
        <f aca="false">IF(AND(K41="HIT",L41="HIT"),"HOD ✓ | LOD ✓",IF(K41="HIT","HOD ✓",IF(L41="HIT","LOD ✓","✗ MISS")))</f>
        <v>HOD ✓ | LOD ✓</v>
      </c>
      <c r="N41" s="26" t="n">
        <f aca="false">IF(D41&lt;H41,(H41-D41)/D41,IF(D41&gt;G41,(D41-G41)/D41,0))</f>
        <v>0</v>
      </c>
      <c r="O41" s="26" t="n">
        <f aca="false">IF(E41&lt;J41,(J41-E41)/E41,IF(E41&gt;I41,(E41-I41)/E41,0))</f>
        <v>0</v>
      </c>
      <c r="P41" s="27" t="n">
        <f aca="false">LN(F41/F40)</f>
        <v>-0.00564087989008573</v>
      </c>
      <c r="Q41" s="28" t="n">
        <f aca="false">STDEV(P22:P41)*SQRT(252)</f>
        <v>0.147344895413166</v>
      </c>
      <c r="R41" s="26" t="n">
        <f aca="false">(G41-H41)/H41</f>
        <v>0.000998315342858904</v>
      </c>
      <c r="S41" s="17" t="n">
        <f aca="false">YEAR(B41)</f>
        <v>2006</v>
      </c>
      <c r="T41" s="17" t="n">
        <f aca="false">WEEKDAY(B41)</f>
        <v>4</v>
      </c>
    </row>
    <row r="42" customFormat="false" ht="15" hidden="false" customHeight="false" outlineLevel="0" collapsed="false">
      <c r="B42" s="21" t="n">
        <v>39051</v>
      </c>
      <c r="C42" s="22" t="n">
        <v>636.4</v>
      </c>
      <c r="D42" s="22" t="n">
        <v>648.95</v>
      </c>
      <c r="E42" s="22" t="n">
        <v>636.4</v>
      </c>
      <c r="F42" s="22" t="n">
        <v>648</v>
      </c>
      <c r="G42" s="23" t="n">
        <v>649.21</v>
      </c>
      <c r="H42" s="23" t="n">
        <v>648.56</v>
      </c>
      <c r="I42" s="23" t="n">
        <v>636.93</v>
      </c>
      <c r="J42" s="23" t="n">
        <v>636.29</v>
      </c>
      <c r="K42" s="29" t="str">
        <f aca="false">IF(N42&lt;=$F$3,"HIT","MISS")</f>
        <v>HIT</v>
      </c>
      <c r="L42" s="29" t="str">
        <f aca="false">IF(O42&lt;=$F$3,"HIT","MISS")</f>
        <v>HIT</v>
      </c>
      <c r="M42" s="17" t="str">
        <f aca="false">IF(AND(K42="HIT",L42="HIT"),"HOD ✓ | LOD ✓",IF(K42="HIT","HOD ✓",IF(L42="HIT","LOD ✓","✗ MISS")))</f>
        <v>HOD ✓ | LOD ✓</v>
      </c>
      <c r="N42" s="26" t="n">
        <f aca="false">IF(D42&lt;H42,(H42-D42)/D42,IF(D42&gt;G42,(D42-G42)/D42,0))</f>
        <v>0</v>
      </c>
      <c r="O42" s="26" t="n">
        <f aca="false">IF(E42&lt;J42,(J42-E42)/E42,IF(E42&gt;I42,(E42-I42)/E42,0))</f>
        <v>0</v>
      </c>
      <c r="P42" s="27" t="n">
        <f aca="false">LN(F42/F41)</f>
        <v>0.0180633998886429</v>
      </c>
      <c r="Q42" s="28" t="n">
        <f aca="false">STDEV(P23:P42)*SQRT(252)</f>
        <v>0.155082890018493</v>
      </c>
      <c r="R42" s="26" t="n">
        <f aca="false">(G42-H42)/H42</f>
        <v>0.00100222030344161</v>
      </c>
      <c r="S42" s="17" t="n">
        <f aca="false">YEAR(B42)</f>
        <v>2006</v>
      </c>
      <c r="T42" s="17" t="n">
        <f aca="false">WEEKDAY(B42)</f>
        <v>5</v>
      </c>
    </row>
    <row r="43" customFormat="false" ht="15" hidden="false" customHeight="false" outlineLevel="0" collapsed="false">
      <c r="B43" s="21" t="n">
        <v>39052</v>
      </c>
      <c r="C43" s="22" t="n">
        <v>648</v>
      </c>
      <c r="D43" s="22" t="n">
        <v>650.15</v>
      </c>
      <c r="E43" s="22" t="n">
        <v>643.95</v>
      </c>
      <c r="F43" s="22" t="n">
        <v>645.55</v>
      </c>
      <c r="G43" s="23" t="n">
        <v>650.31</v>
      </c>
      <c r="H43" s="23" t="n">
        <v>649.66</v>
      </c>
      <c r="I43" s="23" t="n">
        <v>643.97</v>
      </c>
      <c r="J43" s="23" t="n">
        <v>643.33</v>
      </c>
      <c r="K43" s="29" t="str">
        <f aca="false">IF(N43&lt;=$F$3,"HIT","MISS")</f>
        <v>HIT</v>
      </c>
      <c r="L43" s="29" t="str">
        <f aca="false">IF(O43&lt;=$F$3,"HIT","MISS")</f>
        <v>HIT</v>
      </c>
      <c r="M43" s="17" t="str">
        <f aca="false">IF(AND(K43="HIT",L43="HIT"),"HOD ✓ | LOD ✓",IF(K43="HIT","HOD ✓",IF(L43="HIT","LOD ✓","✗ MISS")))</f>
        <v>HOD ✓ | LOD ✓</v>
      </c>
      <c r="N43" s="26" t="n">
        <f aca="false">IF(D43&lt;H43,(H43-D43)/D43,IF(D43&gt;G43,(D43-G43)/D43,0))</f>
        <v>0</v>
      </c>
      <c r="O43" s="26" t="n">
        <f aca="false">IF(E43&lt;J43,(J43-E43)/E43,IF(E43&gt;I43,(E43-I43)/E43,0))</f>
        <v>0</v>
      </c>
      <c r="P43" s="27" t="n">
        <f aca="false">LN(F43/F42)</f>
        <v>-0.00378802973154719</v>
      </c>
      <c r="Q43" s="28" t="n">
        <f aca="false">STDEV(P24:P43)*SQRT(252)</f>
        <v>0.155886964631631</v>
      </c>
      <c r="R43" s="26" t="n">
        <f aca="false">(G43-H43)/H43</f>
        <v>0.0010005233506757</v>
      </c>
      <c r="S43" s="17" t="n">
        <f aca="false">YEAR(B43)</f>
        <v>2006</v>
      </c>
      <c r="T43" s="17" t="n">
        <f aca="false">WEEKDAY(B43)</f>
        <v>6</v>
      </c>
    </row>
    <row r="44" customFormat="false" ht="15" hidden="false" customHeight="false" outlineLevel="0" collapsed="false">
      <c r="B44" s="21" t="n">
        <v>39055</v>
      </c>
      <c r="C44" s="22" t="n">
        <v>645.55</v>
      </c>
      <c r="D44" s="22" t="n">
        <v>648.45</v>
      </c>
      <c r="E44" s="22" t="n">
        <v>640.85</v>
      </c>
      <c r="F44" s="22" t="n">
        <v>646.1</v>
      </c>
      <c r="G44" s="23" t="n">
        <v>648.21</v>
      </c>
      <c r="H44" s="23" t="n">
        <v>647.56</v>
      </c>
      <c r="I44" s="23" t="n">
        <v>640.65</v>
      </c>
      <c r="J44" s="23" t="n">
        <v>640.01</v>
      </c>
      <c r="K44" s="29" t="str">
        <f aca="false">IF(N44&lt;=$F$3,"HIT","MISS")</f>
        <v>HIT</v>
      </c>
      <c r="L44" s="29" t="str">
        <f aca="false">IF(O44&lt;=$F$3,"HIT","MISS")</f>
        <v>HIT</v>
      </c>
      <c r="M44" s="17" t="str">
        <f aca="false">IF(AND(K44="HIT",L44="HIT"),"HOD ✓ | LOD ✓",IF(K44="HIT","HOD ✓",IF(L44="HIT","LOD ✓","✗ MISS")))</f>
        <v>HOD ✓ | LOD ✓</v>
      </c>
      <c r="N44" s="26" t="n">
        <f aca="false">IF(D44&lt;H44,(H44-D44)/D44,IF(D44&gt;G44,(D44-G44)/D44,0))</f>
        <v>0.000370113347212598</v>
      </c>
      <c r="O44" s="26" t="n">
        <f aca="false">IF(E44&lt;J44,(J44-E44)/E44,IF(E44&gt;I44,(E44-I44)/E44,0))</f>
        <v>0.000312085511430203</v>
      </c>
      <c r="P44" s="27" t="n">
        <f aca="false">LN(F44/F43)</f>
        <v>0.000851623943392213</v>
      </c>
      <c r="Q44" s="28" t="n">
        <f aca="false">STDEV(P25:P44)*SQRT(252)</f>
        <v>0.15275922277502</v>
      </c>
      <c r="R44" s="26" t="n">
        <f aca="false">(G44-H44)/H44</f>
        <v>0.00100376799061105</v>
      </c>
      <c r="S44" s="17" t="n">
        <f aca="false">YEAR(B44)</f>
        <v>2006</v>
      </c>
      <c r="T44" s="17" t="n">
        <f aca="false">WEEKDAY(B44)</f>
        <v>2</v>
      </c>
    </row>
    <row r="45" customFormat="false" ht="15" hidden="false" customHeight="false" outlineLevel="0" collapsed="false">
      <c r="B45" s="21" t="n">
        <v>39056</v>
      </c>
      <c r="C45" s="22" t="n">
        <v>646.1</v>
      </c>
      <c r="D45" s="22" t="n">
        <v>649.1</v>
      </c>
      <c r="E45" s="22" t="n">
        <v>638.95</v>
      </c>
      <c r="F45" s="22" t="n">
        <v>642.9</v>
      </c>
      <c r="G45" s="23" t="n">
        <v>649.2</v>
      </c>
      <c r="H45" s="23" t="n">
        <v>648.55</v>
      </c>
      <c r="I45" s="23" t="n">
        <v>639.44</v>
      </c>
      <c r="J45" s="23" t="n">
        <v>638.8</v>
      </c>
      <c r="K45" s="29" t="str">
        <f aca="false">IF(N45&lt;=$F$3,"HIT","MISS")</f>
        <v>HIT</v>
      </c>
      <c r="L45" s="29" t="str">
        <f aca="false">IF(O45&lt;=$F$3,"HIT","MISS")</f>
        <v>HIT</v>
      </c>
      <c r="M45" s="17" t="str">
        <f aca="false">IF(AND(K45="HIT",L45="HIT"),"HOD ✓ | LOD ✓",IF(K45="HIT","HOD ✓",IF(L45="HIT","LOD ✓","✗ MISS")))</f>
        <v>HOD ✓ | LOD ✓</v>
      </c>
      <c r="N45" s="26" t="n">
        <f aca="false">IF(D45&lt;H45,(H45-D45)/D45,IF(D45&gt;G45,(D45-G45)/D45,0))</f>
        <v>0</v>
      </c>
      <c r="O45" s="26" t="n">
        <f aca="false">IF(E45&lt;J45,(J45-E45)/E45,IF(E45&gt;I45,(E45-I45)/E45,0))</f>
        <v>0</v>
      </c>
      <c r="P45" s="27" t="n">
        <f aca="false">LN(F45/F44)</f>
        <v>-0.00496509941647879</v>
      </c>
      <c r="Q45" s="28" t="n">
        <f aca="false">STDEV(P26:P45)*SQRT(252)</f>
        <v>0.15453233081968</v>
      </c>
      <c r="R45" s="26" t="n">
        <f aca="false">(G45-H45)/H45</f>
        <v>0.00100223575668814</v>
      </c>
      <c r="S45" s="17" t="n">
        <f aca="false">YEAR(B45)</f>
        <v>2006</v>
      </c>
      <c r="T45" s="17" t="n">
        <f aca="false">WEEKDAY(B45)</f>
        <v>3</v>
      </c>
    </row>
    <row r="46" customFormat="false" ht="15" hidden="false" customHeight="false" outlineLevel="0" collapsed="false">
      <c r="B46" s="21" t="n">
        <v>39057</v>
      </c>
      <c r="C46" s="22" t="n">
        <v>642.9</v>
      </c>
      <c r="D46" s="22" t="n">
        <v>643</v>
      </c>
      <c r="E46" s="22" t="n">
        <v>628.55</v>
      </c>
      <c r="F46" s="22" t="n">
        <v>630.6</v>
      </c>
      <c r="G46" s="23" t="n">
        <v>643.02</v>
      </c>
      <c r="H46" s="23" t="n">
        <v>642.38</v>
      </c>
      <c r="I46" s="23" t="n">
        <v>629</v>
      </c>
      <c r="J46" s="23" t="n">
        <v>628.37</v>
      </c>
      <c r="K46" s="29" t="str">
        <f aca="false">IF(N46&lt;=$F$3,"HIT","MISS")</f>
        <v>HIT</v>
      </c>
      <c r="L46" s="29" t="str">
        <f aca="false">IF(O46&lt;=$F$3,"HIT","MISS")</f>
        <v>HIT</v>
      </c>
      <c r="M46" s="17" t="str">
        <f aca="false">IF(AND(K46="HIT",L46="HIT"),"HOD ✓ | LOD ✓",IF(K46="HIT","HOD ✓",IF(L46="HIT","LOD ✓","✗ MISS")))</f>
        <v>HOD ✓ | LOD ✓</v>
      </c>
      <c r="N46" s="26" t="n">
        <f aca="false">IF(D46&lt;H46,(H46-D46)/D46,IF(D46&gt;G46,(D46-G46)/D46,0))</f>
        <v>0</v>
      </c>
      <c r="O46" s="26" t="n">
        <f aca="false">IF(E46&lt;J46,(J46-E46)/E46,IF(E46&gt;I46,(E46-I46)/E46,0))</f>
        <v>0</v>
      </c>
      <c r="P46" s="27" t="n">
        <f aca="false">LN(F46/F45)</f>
        <v>-0.0193174440366805</v>
      </c>
      <c r="Q46" s="28" t="n">
        <f aca="false">STDEV(P27:P46)*SQRT(252)</f>
        <v>0.161454756657992</v>
      </c>
      <c r="R46" s="26" t="n">
        <f aca="false">(G46-H46)/H46</f>
        <v>0.000996295027865105</v>
      </c>
      <c r="S46" s="17" t="n">
        <f aca="false">YEAR(B46)</f>
        <v>2006</v>
      </c>
      <c r="T46" s="17" t="n">
        <f aca="false">WEEKDAY(B46)</f>
        <v>4</v>
      </c>
    </row>
    <row r="47" customFormat="false" ht="15" hidden="false" customHeight="false" outlineLevel="0" collapsed="false">
      <c r="B47" s="21" t="n">
        <v>39058</v>
      </c>
      <c r="C47" s="22" t="n">
        <v>630.6</v>
      </c>
      <c r="D47" s="22" t="n">
        <v>634</v>
      </c>
      <c r="E47" s="22" t="n">
        <v>624.8</v>
      </c>
      <c r="F47" s="22" t="n">
        <v>633.2</v>
      </c>
      <c r="G47" s="23" t="n">
        <v>634.5</v>
      </c>
      <c r="H47" s="23" t="n">
        <v>633.87</v>
      </c>
      <c r="I47" s="23" t="n">
        <v>625.23</v>
      </c>
      <c r="J47" s="23" t="n">
        <v>624.61</v>
      </c>
      <c r="K47" s="29" t="str">
        <f aca="false">IF(N47&lt;=$F$3,"HIT","MISS")</f>
        <v>HIT</v>
      </c>
      <c r="L47" s="29" t="str">
        <f aca="false">IF(O47&lt;=$F$3,"HIT","MISS")</f>
        <v>HIT</v>
      </c>
      <c r="M47" s="17" t="str">
        <f aca="false">IF(AND(K47="HIT",L47="HIT"),"HOD ✓ | LOD ✓",IF(K47="HIT","HOD ✓",IF(L47="HIT","LOD ✓","✗ MISS")))</f>
        <v>HOD ✓ | LOD ✓</v>
      </c>
      <c r="N47" s="26" t="n">
        <f aca="false">IF(D47&lt;H47,(H47-D47)/D47,IF(D47&gt;G47,(D47-G47)/D47,0))</f>
        <v>0</v>
      </c>
      <c r="O47" s="26" t="n">
        <f aca="false">IF(E47&lt;J47,(J47-E47)/E47,IF(E47&gt;I47,(E47-I47)/E47,0))</f>
        <v>0</v>
      </c>
      <c r="P47" s="27" t="n">
        <f aca="false">LN(F47/F46)</f>
        <v>0.00411458089589667</v>
      </c>
      <c r="Q47" s="28" t="n">
        <f aca="false">STDEV(P28:P47)*SQRT(252)</f>
        <v>0.127474431810434</v>
      </c>
      <c r="R47" s="26" t="n">
        <f aca="false">(G47-H47)/H47</f>
        <v>0.000993894647167393</v>
      </c>
      <c r="S47" s="17" t="n">
        <f aca="false">YEAR(B47)</f>
        <v>2006</v>
      </c>
      <c r="T47" s="17" t="n">
        <f aca="false">WEEKDAY(B47)</f>
        <v>5</v>
      </c>
    </row>
    <row r="48" customFormat="false" ht="15" hidden="false" customHeight="false" outlineLevel="0" collapsed="false">
      <c r="B48" s="21" t="n">
        <v>39059</v>
      </c>
      <c r="C48" s="22" t="n">
        <v>633.2</v>
      </c>
      <c r="D48" s="22" t="n">
        <v>638.25</v>
      </c>
      <c r="E48" s="22" t="n">
        <v>623.4</v>
      </c>
      <c r="F48" s="22" t="n">
        <v>624.45</v>
      </c>
      <c r="G48" s="23" t="n">
        <v>638.23</v>
      </c>
      <c r="H48" s="23" t="n">
        <v>637.59</v>
      </c>
      <c r="I48" s="23" t="n">
        <v>623.63</v>
      </c>
      <c r="J48" s="23" t="n">
        <v>623.01</v>
      </c>
      <c r="K48" s="29" t="str">
        <f aca="false">IF(N48&lt;=$F$3,"HIT","MISS")</f>
        <v>HIT</v>
      </c>
      <c r="L48" s="29" t="str">
        <f aca="false">IF(O48&lt;=$F$3,"HIT","MISS")</f>
        <v>HIT</v>
      </c>
      <c r="M48" s="17" t="str">
        <f aca="false">IF(AND(K48="HIT",L48="HIT"),"HOD ✓ | LOD ✓",IF(K48="HIT","HOD ✓",IF(L48="HIT","LOD ✓","✗ MISS")))</f>
        <v>HOD ✓ | LOD ✓</v>
      </c>
      <c r="N48" s="26" t="n">
        <f aca="false">IF(D48&lt;H48,(H48-D48)/D48,IF(D48&gt;G48,(D48-G48)/D48,0))</f>
        <v>3.13356835095681E-005</v>
      </c>
      <c r="O48" s="26" t="n">
        <f aca="false">IF(E48&lt;J48,(J48-E48)/E48,IF(E48&gt;I48,(E48-I48)/E48,0))</f>
        <v>0</v>
      </c>
      <c r="P48" s="27" t="n">
        <f aca="false">LN(F48/F47)</f>
        <v>-0.0139150656977629</v>
      </c>
      <c r="Q48" s="28" t="n">
        <f aca="false">STDEV(P29:P48)*SQRT(252)</f>
        <v>0.134186061232029</v>
      </c>
      <c r="R48" s="26" t="n">
        <f aca="false">(G48-H48)/H48</f>
        <v>0.00100377985852975</v>
      </c>
      <c r="S48" s="17" t="n">
        <f aca="false">YEAR(B48)</f>
        <v>2006</v>
      </c>
      <c r="T48" s="17" t="n">
        <f aca="false">WEEKDAY(B48)</f>
        <v>6</v>
      </c>
    </row>
    <row r="49" customFormat="false" ht="15" hidden="false" customHeight="false" outlineLevel="0" collapsed="false">
      <c r="B49" s="21" t="n">
        <v>39062</v>
      </c>
      <c r="C49" s="22" t="n">
        <v>624.65</v>
      </c>
      <c r="D49" s="22" t="n">
        <v>631.85</v>
      </c>
      <c r="E49" s="22" t="n">
        <v>623.65</v>
      </c>
      <c r="F49" s="22" t="n">
        <v>630.5</v>
      </c>
      <c r="G49" s="23" t="n">
        <v>632.01</v>
      </c>
      <c r="H49" s="23" t="n">
        <v>631.38</v>
      </c>
      <c r="I49" s="23" t="n">
        <v>623.5</v>
      </c>
      <c r="J49" s="23" t="n">
        <v>622.88</v>
      </c>
      <c r="K49" s="29" t="str">
        <f aca="false">IF(N49&lt;=$F$3,"HIT","MISS")</f>
        <v>HIT</v>
      </c>
      <c r="L49" s="29" t="str">
        <f aca="false">IF(O49&lt;=$F$3,"HIT","MISS")</f>
        <v>HIT</v>
      </c>
      <c r="M49" s="17" t="str">
        <f aca="false">IF(AND(K49="HIT",L49="HIT"),"HOD ✓ | LOD ✓",IF(K49="HIT","HOD ✓",IF(L49="HIT","LOD ✓","✗ MISS")))</f>
        <v>HOD ✓ | LOD ✓</v>
      </c>
      <c r="N49" s="26" t="n">
        <f aca="false">IF(D49&lt;H49,(H49-D49)/D49,IF(D49&gt;G49,(D49-G49)/D49,0))</f>
        <v>0</v>
      </c>
      <c r="O49" s="26" t="n">
        <f aca="false">IF(E49&lt;J49,(J49-E49)/E49,IF(E49&gt;I49,(E49-I49)/E49,0))</f>
        <v>0.000240519522167846</v>
      </c>
      <c r="P49" s="27" t="n">
        <f aca="false">LN(F49/F48)</f>
        <v>0.00964189309588</v>
      </c>
      <c r="Q49" s="28" t="n">
        <f aca="false">STDEV(P30:P49)*SQRT(252)</f>
        <v>0.137598791024534</v>
      </c>
      <c r="R49" s="26" t="n">
        <f aca="false">(G49-H49)/H49</f>
        <v>0.000997814311508118</v>
      </c>
      <c r="S49" s="17" t="n">
        <f aca="false">YEAR(B49)</f>
        <v>2006</v>
      </c>
      <c r="T49" s="17" t="n">
        <f aca="false">WEEKDAY(B49)</f>
        <v>2</v>
      </c>
    </row>
    <row r="50" customFormat="false" ht="15" hidden="false" customHeight="false" outlineLevel="0" collapsed="false">
      <c r="B50" s="21" t="n">
        <v>39063</v>
      </c>
      <c r="C50" s="22" t="n">
        <v>630.5</v>
      </c>
      <c r="D50" s="22" t="n">
        <v>631.4</v>
      </c>
      <c r="E50" s="22" t="n">
        <v>627</v>
      </c>
      <c r="F50" s="22" t="n">
        <v>630.1</v>
      </c>
      <c r="G50" s="23" t="n">
        <v>631.32</v>
      </c>
      <c r="H50" s="23" t="n">
        <v>630.69</v>
      </c>
      <c r="I50" s="23" t="n">
        <v>627.38</v>
      </c>
      <c r="J50" s="23" t="n">
        <v>626.75</v>
      </c>
      <c r="K50" s="29" t="str">
        <f aca="false">IF(N50&lt;=$F$3,"HIT","MISS")</f>
        <v>HIT</v>
      </c>
      <c r="L50" s="29" t="str">
        <f aca="false">IF(O50&lt;=$F$3,"HIT","MISS")</f>
        <v>HIT</v>
      </c>
      <c r="M50" s="17" t="str">
        <f aca="false">IF(AND(K50="HIT",L50="HIT"),"HOD ✓ | LOD ✓",IF(K50="HIT","HOD ✓",IF(L50="HIT","LOD ✓","✗ MISS")))</f>
        <v>HOD ✓ | LOD ✓</v>
      </c>
      <c r="N50" s="26" t="n">
        <f aca="false">IF(D50&lt;H50,(H50-D50)/D50,IF(D50&gt;G50,(D50-G50)/D50,0))</f>
        <v>0.000126702565726841</v>
      </c>
      <c r="O50" s="26" t="n">
        <f aca="false">IF(E50&lt;J50,(J50-E50)/E50,IF(E50&gt;I50,(E50-I50)/E50,0))</f>
        <v>0</v>
      </c>
      <c r="P50" s="27" t="n">
        <f aca="false">LN(F50/F49)</f>
        <v>-0.000634618456964437</v>
      </c>
      <c r="Q50" s="28" t="n">
        <f aca="false">STDEV(P31:P50)*SQRT(252)</f>
        <v>0.134724420198206</v>
      </c>
      <c r="R50" s="26" t="n">
        <f aca="false">(G50-H50)/H50</f>
        <v>0.000998905960138888</v>
      </c>
      <c r="S50" s="17" t="n">
        <f aca="false">YEAR(B50)</f>
        <v>2006</v>
      </c>
      <c r="T50" s="17" t="n">
        <f aca="false">WEEKDAY(B50)</f>
        <v>3</v>
      </c>
    </row>
    <row r="51" customFormat="false" ht="15" hidden="false" customHeight="false" outlineLevel="0" collapsed="false">
      <c r="B51" s="21" t="n">
        <v>39064</v>
      </c>
      <c r="C51" s="22" t="n">
        <v>630.1</v>
      </c>
      <c r="D51" s="22" t="n">
        <v>630.75</v>
      </c>
      <c r="E51" s="22" t="n">
        <v>623.75</v>
      </c>
      <c r="F51" s="22" t="n">
        <v>628.4</v>
      </c>
      <c r="G51" s="23" t="n">
        <v>631.63</v>
      </c>
      <c r="H51" s="23" t="n">
        <v>631</v>
      </c>
      <c r="I51" s="23" t="n">
        <v>624.57</v>
      </c>
      <c r="J51" s="23" t="n">
        <v>623.95</v>
      </c>
      <c r="K51" s="29" t="str">
        <f aca="false">IF(N51&lt;=$F$3,"HIT","MISS")</f>
        <v>HIT</v>
      </c>
      <c r="L51" s="29" t="str">
        <f aca="false">IF(O51&lt;=$F$3,"HIT","MISS")</f>
        <v>HIT</v>
      </c>
      <c r="M51" s="17" t="str">
        <f aca="false">IF(AND(K51="HIT",L51="HIT"),"HOD ✓ | LOD ✓",IF(K51="HIT","HOD ✓",IF(L51="HIT","LOD ✓","✗ MISS")))</f>
        <v>HOD ✓ | LOD ✓</v>
      </c>
      <c r="N51" s="26" t="n">
        <f aca="false">IF(D51&lt;H51,(H51-D51)/D51,IF(D51&gt;G51,(D51-G51)/D51,0))</f>
        <v>0.000396353547364249</v>
      </c>
      <c r="O51" s="26" t="n">
        <f aca="false">IF(E51&lt;J51,(J51-E51)/E51,IF(E51&gt;I51,(E51-I51)/E51,0))</f>
        <v>0.000320641282565203</v>
      </c>
      <c r="P51" s="27" t="n">
        <f aca="false">LN(F51/F50)</f>
        <v>-0.0027016305665438</v>
      </c>
      <c r="Q51" s="28" t="n">
        <f aca="false">STDEV(P32:P51)*SQRT(252)</f>
        <v>0.135045463818602</v>
      </c>
      <c r="R51" s="26" t="n">
        <f aca="false">(G51-H51)/H51</f>
        <v>0.00099841521394611</v>
      </c>
      <c r="S51" s="17" t="n">
        <f aca="false">YEAR(B51)</f>
        <v>2006</v>
      </c>
      <c r="T51" s="17" t="n">
        <f aca="false">WEEKDAY(B51)</f>
        <v>4</v>
      </c>
    </row>
    <row r="52" customFormat="false" ht="15" hidden="false" customHeight="false" outlineLevel="0" collapsed="false">
      <c r="B52" s="21" t="n">
        <v>39065</v>
      </c>
      <c r="C52" s="22" t="n">
        <v>628.4</v>
      </c>
      <c r="D52" s="22" t="n">
        <v>629.7</v>
      </c>
      <c r="E52" s="22" t="n">
        <v>625.25</v>
      </c>
      <c r="F52" s="22" t="n">
        <v>625.8</v>
      </c>
      <c r="G52" s="23" t="n">
        <v>630.32</v>
      </c>
      <c r="H52" s="23" t="n">
        <v>629.69</v>
      </c>
      <c r="I52" s="23" t="n">
        <v>625.98</v>
      </c>
      <c r="J52" s="23" t="n">
        <v>625.35</v>
      </c>
      <c r="K52" s="29" t="str">
        <f aca="false">IF(N52&lt;=$F$3,"HIT","MISS")</f>
        <v>HIT</v>
      </c>
      <c r="L52" s="29" t="str">
        <f aca="false">IF(O52&lt;=$F$3,"HIT","MISS")</f>
        <v>HIT</v>
      </c>
      <c r="M52" s="17" t="str">
        <f aca="false">IF(AND(K52="HIT",L52="HIT"),"HOD ✓ | LOD ✓",IF(K52="HIT","HOD ✓",IF(L52="HIT","LOD ✓","✗ MISS")))</f>
        <v>HOD ✓ | LOD ✓</v>
      </c>
      <c r="N52" s="26" t="n">
        <f aca="false">IF(D52&lt;H52,(H52-D52)/D52,IF(D52&gt;G52,(D52-G52)/D52,0))</f>
        <v>0</v>
      </c>
      <c r="O52" s="26" t="n">
        <f aca="false">IF(E52&lt;J52,(J52-E52)/E52,IF(E52&gt;I52,(E52-I52)/E52,0))</f>
        <v>0.0001599360255898</v>
      </c>
      <c r="P52" s="27" t="n">
        <f aca="false">LN(F52/F51)</f>
        <v>-0.00414607514668442</v>
      </c>
      <c r="Q52" s="28" t="n">
        <f aca="false">STDEV(P33:P52)*SQRT(252)</f>
        <v>0.133318567324263</v>
      </c>
      <c r="R52" s="26" t="n">
        <f aca="false">(G52-H52)/H52</f>
        <v>0.00100049230573774</v>
      </c>
      <c r="S52" s="17" t="n">
        <f aca="false">YEAR(B52)</f>
        <v>2006</v>
      </c>
      <c r="T52" s="17" t="n">
        <f aca="false">WEEKDAY(B52)</f>
        <v>5</v>
      </c>
    </row>
    <row r="53" customFormat="false" ht="15" hidden="false" customHeight="false" outlineLevel="0" collapsed="false">
      <c r="B53" s="21" t="n">
        <v>39066</v>
      </c>
      <c r="C53" s="22" t="n">
        <v>625.8</v>
      </c>
      <c r="D53" s="22" t="n">
        <v>629.35</v>
      </c>
      <c r="E53" s="22" t="n">
        <v>614.75</v>
      </c>
      <c r="F53" s="22" t="n">
        <v>615.35</v>
      </c>
      <c r="G53" s="23" t="n">
        <v>629.21</v>
      </c>
      <c r="H53" s="23" t="n">
        <v>628.58</v>
      </c>
      <c r="I53" s="23" t="n">
        <v>614.65</v>
      </c>
      <c r="J53" s="23" t="n">
        <v>614.04</v>
      </c>
      <c r="K53" s="29" t="str">
        <f aca="false">IF(N53&lt;=$F$3,"HIT","MISS")</f>
        <v>HIT</v>
      </c>
      <c r="L53" s="29" t="str">
        <f aca="false">IF(O53&lt;=$F$3,"HIT","MISS")</f>
        <v>HIT</v>
      </c>
      <c r="M53" s="17" t="str">
        <f aca="false">IF(AND(K53="HIT",L53="HIT"),"HOD ✓ | LOD ✓",IF(K53="HIT","HOD ✓",IF(L53="HIT","LOD ✓","✗ MISS")))</f>
        <v>HOD ✓ | LOD ✓</v>
      </c>
      <c r="N53" s="26" t="n">
        <f aca="false">IF(D53&lt;H53,(H53-D53)/D53,IF(D53&gt;G53,(D53-G53)/D53,0))</f>
        <v>0.000222451735917989</v>
      </c>
      <c r="O53" s="26" t="n">
        <f aca="false">IF(E53&lt;J53,(J53-E53)/E53,IF(E53&gt;I53,(E53-I53)/E53,0))</f>
        <v>0.000162667751118378</v>
      </c>
      <c r="P53" s="27" t="n">
        <f aca="false">LN(F53/F52)</f>
        <v>-0.016839619616436</v>
      </c>
      <c r="Q53" s="28" t="n">
        <f aca="false">STDEV(P34:P53)*SQRT(252)</f>
        <v>0.145322678858968</v>
      </c>
      <c r="R53" s="26" t="n">
        <f aca="false">(G53-H53)/H53</f>
        <v>0.00100225906010372</v>
      </c>
      <c r="S53" s="17" t="n">
        <f aca="false">YEAR(B53)</f>
        <v>2006</v>
      </c>
      <c r="T53" s="17" t="n">
        <f aca="false">WEEKDAY(B53)</f>
        <v>6</v>
      </c>
    </row>
    <row r="54" customFormat="false" ht="15" hidden="false" customHeight="false" outlineLevel="0" collapsed="false">
      <c r="B54" s="21" t="n">
        <v>39069</v>
      </c>
      <c r="C54" s="22" t="n">
        <v>615.35</v>
      </c>
      <c r="D54" s="22" t="n">
        <v>618.55</v>
      </c>
      <c r="E54" s="22" t="n">
        <v>611.85</v>
      </c>
      <c r="F54" s="22" t="n">
        <v>616.15</v>
      </c>
      <c r="G54" s="23" t="n">
        <v>619.16</v>
      </c>
      <c r="H54" s="23" t="n">
        <v>618.54</v>
      </c>
      <c r="I54" s="23" t="n">
        <v>611.97</v>
      </c>
      <c r="J54" s="23" t="n">
        <v>611.36</v>
      </c>
      <c r="K54" s="29" t="str">
        <f aca="false">IF(N54&lt;=$F$3,"HIT","MISS")</f>
        <v>HIT</v>
      </c>
      <c r="L54" s="29" t="str">
        <f aca="false">IF(O54&lt;=$F$3,"HIT","MISS")</f>
        <v>HIT</v>
      </c>
      <c r="M54" s="17" t="str">
        <f aca="false">IF(AND(K54="HIT",L54="HIT"),"HOD ✓ | LOD ✓",IF(K54="HIT","HOD ✓",IF(L54="HIT","LOD ✓","✗ MISS")))</f>
        <v>HOD ✓ | LOD ✓</v>
      </c>
      <c r="N54" s="26" t="n">
        <f aca="false">IF(D54&lt;H54,(H54-D54)/D54,IF(D54&gt;G54,(D54-G54)/D54,0))</f>
        <v>0</v>
      </c>
      <c r="O54" s="26" t="n">
        <f aca="false">IF(E54&lt;J54,(J54-E54)/E54,IF(E54&gt;I54,(E54-I54)/E54,0))</f>
        <v>0</v>
      </c>
      <c r="P54" s="27" t="n">
        <f aca="false">LN(F54/F53)</f>
        <v>0.00129922876578647</v>
      </c>
      <c r="Q54" s="28" t="n">
        <f aca="false">STDEV(P35:P54)*SQRT(252)</f>
        <v>0.145337988342226</v>
      </c>
      <c r="R54" s="26" t="n">
        <f aca="false">(G54-H54)/H54</f>
        <v>0.00100236039706406</v>
      </c>
      <c r="S54" s="17" t="n">
        <f aca="false">YEAR(B54)</f>
        <v>2006</v>
      </c>
      <c r="T54" s="17" t="n">
        <f aca="false">WEEKDAY(B54)</f>
        <v>2</v>
      </c>
    </row>
    <row r="55" customFormat="false" ht="15" hidden="false" customHeight="false" outlineLevel="0" collapsed="false">
      <c r="B55" s="21" t="n">
        <v>39070</v>
      </c>
      <c r="C55" s="22" t="n">
        <v>616.15</v>
      </c>
      <c r="D55" s="22" t="n">
        <v>622.95</v>
      </c>
      <c r="E55" s="22" t="n">
        <v>615.05</v>
      </c>
      <c r="F55" s="22" t="n">
        <v>622.75</v>
      </c>
      <c r="G55" s="23" t="n">
        <v>623.61</v>
      </c>
      <c r="H55" s="23" t="n">
        <v>622.99</v>
      </c>
      <c r="I55" s="23" t="n">
        <v>614.93</v>
      </c>
      <c r="J55" s="23" t="n">
        <v>614.32</v>
      </c>
      <c r="K55" s="29" t="str">
        <f aca="false">IF(N55&lt;=$F$3,"HIT","MISS")</f>
        <v>HIT</v>
      </c>
      <c r="L55" s="29" t="str">
        <f aca="false">IF(O55&lt;=$F$3,"HIT","MISS")</f>
        <v>HIT</v>
      </c>
      <c r="M55" s="17" t="str">
        <f aca="false">IF(AND(K55="HIT",L55="HIT"),"HOD ✓ | LOD ✓",IF(K55="HIT","HOD ✓",IF(L55="HIT","LOD ✓","✗ MISS")))</f>
        <v>HOD ✓ | LOD ✓</v>
      </c>
      <c r="N55" s="26" t="n">
        <f aca="false">IF(D55&lt;H55,(H55-D55)/D55,IF(D55&gt;G55,(D55-G55)/D55,0))</f>
        <v>6.42106108033769E-005</v>
      </c>
      <c r="O55" s="26" t="n">
        <f aca="false">IF(E55&lt;J55,(J55-E55)/E55,IF(E55&gt;I55,(E55-I55)/E55,0))</f>
        <v>0.000195106088935866</v>
      </c>
      <c r="P55" s="27" t="n">
        <f aca="false">LN(F55/F54)</f>
        <v>0.0106547137581576</v>
      </c>
      <c r="Q55" s="28" t="n">
        <f aca="false">STDEV(P36:P55)*SQRT(252)</f>
        <v>0.14804165940472</v>
      </c>
      <c r="R55" s="26" t="n">
        <f aca="false">(G55-H55)/H55</f>
        <v>0.000995200565017102</v>
      </c>
      <c r="S55" s="17" t="n">
        <f aca="false">YEAR(B55)</f>
        <v>2006</v>
      </c>
      <c r="T55" s="17" t="n">
        <f aca="false">WEEKDAY(B55)</f>
        <v>3</v>
      </c>
    </row>
    <row r="56" customFormat="false" ht="15" hidden="false" customHeight="false" outlineLevel="0" collapsed="false">
      <c r="B56" s="21" t="n">
        <v>39071</v>
      </c>
      <c r="C56" s="22" t="n">
        <v>622.75</v>
      </c>
      <c r="D56" s="22" t="n">
        <v>624.55</v>
      </c>
      <c r="E56" s="22" t="n">
        <v>618.75</v>
      </c>
      <c r="F56" s="22" t="n">
        <v>620.55</v>
      </c>
      <c r="G56" s="23" t="n">
        <v>624.37</v>
      </c>
      <c r="H56" s="23" t="n">
        <v>623.75</v>
      </c>
      <c r="I56" s="23" t="n">
        <v>619.42</v>
      </c>
      <c r="J56" s="23" t="n">
        <v>618.8</v>
      </c>
      <c r="K56" s="29" t="str">
        <f aca="false">IF(N56&lt;=$F$3,"HIT","MISS")</f>
        <v>HIT</v>
      </c>
      <c r="L56" s="29" t="str">
        <f aca="false">IF(O56&lt;=$F$3,"HIT","MISS")</f>
        <v>HIT</v>
      </c>
      <c r="M56" s="17" t="str">
        <f aca="false">IF(AND(K56="HIT",L56="HIT"),"HOD ✓ | LOD ✓",IF(K56="HIT","HOD ✓",IF(L56="HIT","LOD ✓","✗ MISS")))</f>
        <v>HOD ✓ | LOD ✓</v>
      </c>
      <c r="N56" s="26" t="n">
        <f aca="false">IF(D56&lt;H56,(H56-D56)/D56,IF(D56&gt;G56,(D56-G56)/D56,0))</f>
        <v>0.000288207509406693</v>
      </c>
      <c r="O56" s="26" t="n">
        <f aca="false">IF(E56&lt;J56,(J56-E56)/E56,IF(E56&gt;I56,(E56-I56)/E56,0))</f>
        <v>8.08080808080073E-005</v>
      </c>
      <c r="P56" s="27" t="n">
        <f aca="false">LN(F56/F55)</f>
        <v>-0.00353897256675965</v>
      </c>
      <c r="Q56" s="28" t="n">
        <f aca="false">STDEV(P37:P56)*SQRT(252)</f>
        <v>0.147376684834926</v>
      </c>
      <c r="R56" s="26" t="n">
        <f aca="false">(G56-H56)/H56</f>
        <v>0.000993987975951911</v>
      </c>
      <c r="S56" s="17" t="n">
        <f aca="false">YEAR(B56)</f>
        <v>2006</v>
      </c>
      <c r="T56" s="17" t="n">
        <f aca="false">WEEKDAY(B56)</f>
        <v>4</v>
      </c>
    </row>
    <row r="57" customFormat="false" ht="15" hidden="false" customHeight="false" outlineLevel="0" collapsed="false">
      <c r="B57" s="21" t="n">
        <v>39072</v>
      </c>
      <c r="C57" s="22" t="n">
        <v>620.55</v>
      </c>
      <c r="D57" s="22" t="n">
        <v>622.55</v>
      </c>
      <c r="E57" s="22" t="n">
        <v>617.95</v>
      </c>
      <c r="F57" s="22" t="n">
        <v>618.4</v>
      </c>
      <c r="G57" s="23" t="n">
        <v>623.23</v>
      </c>
      <c r="H57" s="23" t="n">
        <v>622.61</v>
      </c>
      <c r="I57" s="23" t="n">
        <v>617.84</v>
      </c>
      <c r="J57" s="23" t="n">
        <v>617.22</v>
      </c>
      <c r="K57" s="29" t="str">
        <f aca="false">IF(N57&lt;=$F$3,"HIT","MISS")</f>
        <v>HIT</v>
      </c>
      <c r="L57" s="29" t="str">
        <f aca="false">IF(O57&lt;=$F$3,"HIT","MISS")</f>
        <v>HIT</v>
      </c>
      <c r="M57" s="17" t="str">
        <f aca="false">IF(AND(K57="HIT",L57="HIT"),"HOD ✓ | LOD ✓",IF(K57="HIT","HOD ✓",IF(L57="HIT","LOD ✓","✗ MISS")))</f>
        <v>HOD ✓ | LOD ✓</v>
      </c>
      <c r="N57" s="26" t="n">
        <f aca="false">IF(D57&lt;H57,(H57-D57)/D57,IF(D57&gt;G57,(D57-G57)/D57,0))</f>
        <v>9.63778009799359E-005</v>
      </c>
      <c r="O57" s="26" t="n">
        <f aca="false">IF(E57&lt;J57,(J57-E57)/E57,IF(E57&gt;I57,(E57-I57)/E57,0))</f>
        <v>0.000178007929444152</v>
      </c>
      <c r="P57" s="27" t="n">
        <f aca="false">LN(F57/F56)</f>
        <v>-0.00347068430231799</v>
      </c>
      <c r="Q57" s="28" t="n">
        <f aca="false">STDEV(P38:P57)*SQRT(252)</f>
        <v>0.147436449675875</v>
      </c>
      <c r="R57" s="26" t="n">
        <f aca="false">(G57-H57)/H57</f>
        <v>0.000995807969676049</v>
      </c>
      <c r="S57" s="17" t="n">
        <f aca="false">YEAR(B57)</f>
        <v>2006</v>
      </c>
      <c r="T57" s="17" t="n">
        <f aca="false">WEEKDAY(B57)</f>
        <v>5</v>
      </c>
    </row>
    <row r="58" customFormat="false" ht="15" hidden="false" customHeight="false" outlineLevel="0" collapsed="false">
      <c r="B58" s="21" t="n">
        <v>39073</v>
      </c>
      <c r="C58" s="22" t="n">
        <v>618.4</v>
      </c>
      <c r="D58" s="22" t="n">
        <v>622.05</v>
      </c>
      <c r="E58" s="22" t="n">
        <v>618.4</v>
      </c>
      <c r="F58" s="22" t="n">
        <v>621.05</v>
      </c>
      <c r="G58" s="23" t="n">
        <v>621.93</v>
      </c>
      <c r="H58" s="23" t="n">
        <v>621.31</v>
      </c>
      <c r="I58" s="23" t="n">
        <v>619.14</v>
      </c>
      <c r="J58" s="23" t="n">
        <v>618.52</v>
      </c>
      <c r="K58" s="29" t="str">
        <f aca="false">IF(N58&lt;=$F$3,"HIT","MISS")</f>
        <v>HIT</v>
      </c>
      <c r="L58" s="29" t="str">
        <f aca="false">IF(O58&lt;=$F$3,"HIT","MISS")</f>
        <v>HIT</v>
      </c>
      <c r="M58" s="17" t="str">
        <f aca="false">IF(AND(K58="HIT",L58="HIT"),"HOD ✓ | LOD ✓",IF(K58="HIT","HOD ✓",IF(L58="HIT","LOD ✓","✗ MISS")))</f>
        <v>HOD ✓ | LOD ✓</v>
      </c>
      <c r="N58" s="26" t="n">
        <f aca="false">IF(D58&lt;H58,(H58-D58)/D58,IF(D58&gt;G58,(D58-G58)/D58,0))</f>
        <v>0.000192910537738131</v>
      </c>
      <c r="O58" s="26" t="n">
        <f aca="false">IF(E58&lt;J58,(J58-E58)/E58,IF(E58&gt;I58,(E58-I58)/E58,0))</f>
        <v>0.000194049159120318</v>
      </c>
      <c r="P58" s="27" t="n">
        <f aca="false">LN(F58/F57)</f>
        <v>0.00427609671699043</v>
      </c>
      <c r="Q58" s="28" t="n">
        <f aca="false">STDEV(P39:P58)*SQRT(252)</f>
        <v>0.142057516172594</v>
      </c>
      <c r="R58" s="26" t="n">
        <f aca="false">(G58-H58)/H58</f>
        <v>0.00099789155172137</v>
      </c>
      <c r="S58" s="17" t="n">
        <f aca="false">YEAR(B58)</f>
        <v>2006</v>
      </c>
      <c r="T58" s="17" t="n">
        <f aca="false">WEEKDAY(B58)</f>
        <v>6</v>
      </c>
    </row>
    <row r="59" customFormat="false" ht="15" hidden="false" customHeight="false" outlineLevel="0" collapsed="false">
      <c r="B59" s="21" t="n">
        <v>39076</v>
      </c>
      <c r="C59" s="22" t="n">
        <v>621.05</v>
      </c>
      <c r="D59" s="22" t="n">
        <v>621.05</v>
      </c>
      <c r="E59" s="22" t="n">
        <v>620.65</v>
      </c>
      <c r="F59" s="22" t="n">
        <v>620.65</v>
      </c>
      <c r="G59" s="23" t="n">
        <v>621.77</v>
      </c>
      <c r="H59" s="23" t="n">
        <v>621.15</v>
      </c>
      <c r="I59" s="23" t="n">
        <v>620.52</v>
      </c>
      <c r="J59" s="23" t="n">
        <v>619.9</v>
      </c>
      <c r="K59" s="29" t="str">
        <f aca="false">IF(N59&lt;=$F$3,"HIT","MISS")</f>
        <v>HIT</v>
      </c>
      <c r="L59" s="29" t="str">
        <f aca="false">IF(O59&lt;=$F$3,"HIT","MISS")</f>
        <v>HIT</v>
      </c>
      <c r="M59" s="17" t="str">
        <f aca="false">IF(AND(K59="HIT",L59="HIT"),"HOD ✓ | LOD ✓",IF(K59="HIT","HOD ✓",IF(L59="HIT","LOD ✓","✗ MISS")))</f>
        <v>HOD ✓ | LOD ✓</v>
      </c>
      <c r="N59" s="26" t="n">
        <f aca="false">IF(D59&lt;H59,(H59-D59)/D59,IF(D59&gt;G59,(D59-G59)/D59,0))</f>
        <v>0.000161017631430678</v>
      </c>
      <c r="O59" s="26" t="n">
        <f aca="false">IF(E59&lt;J59,(J59-E59)/E59,IF(E59&gt;I59,(E59-I59)/E59,0))</f>
        <v>0.00020945782647224</v>
      </c>
      <c r="P59" s="27" t="n">
        <f aca="false">LN(F59/F58)</f>
        <v>-0.000644278028245915</v>
      </c>
      <c r="Q59" s="28" t="n">
        <f aca="false">STDEV(P40:P59)*SQRT(252)</f>
        <v>0.140696634885206</v>
      </c>
      <c r="R59" s="26" t="n">
        <f aca="false">(G59-H59)/H59</f>
        <v>0.000998148595347347</v>
      </c>
      <c r="S59" s="17" t="n">
        <f aca="false">YEAR(B59)</f>
        <v>2006</v>
      </c>
      <c r="T59" s="17" t="n">
        <f aca="false">WEEKDAY(B59)</f>
        <v>2</v>
      </c>
    </row>
    <row r="60" customFormat="false" ht="15" hidden="false" customHeight="false" outlineLevel="0" collapsed="false">
      <c r="B60" s="21" t="n">
        <v>39077</v>
      </c>
      <c r="C60" s="22" t="n">
        <v>620.65</v>
      </c>
      <c r="D60" s="22" t="n">
        <v>629.7</v>
      </c>
      <c r="E60" s="22" t="n">
        <v>620.65</v>
      </c>
      <c r="F60" s="22" t="n">
        <v>624.95</v>
      </c>
      <c r="G60" s="23" t="n">
        <v>629.62</v>
      </c>
      <c r="H60" s="23" t="n">
        <v>628.99</v>
      </c>
      <c r="I60" s="23" t="n">
        <v>621.1</v>
      </c>
      <c r="J60" s="23" t="n">
        <v>620.48</v>
      </c>
      <c r="K60" s="29" t="str">
        <f aca="false">IF(N60&lt;=$F$3,"HIT","MISS")</f>
        <v>HIT</v>
      </c>
      <c r="L60" s="29" t="str">
        <f aca="false">IF(O60&lt;=$F$3,"HIT","MISS")</f>
        <v>HIT</v>
      </c>
      <c r="M60" s="17" t="str">
        <f aca="false">IF(AND(K60="HIT",L60="HIT"),"HOD ✓ | LOD ✓",IF(K60="HIT","HOD ✓",IF(L60="HIT","LOD ✓","✗ MISS")))</f>
        <v>HOD ✓ | LOD ✓</v>
      </c>
      <c r="N60" s="26" t="n">
        <f aca="false">IF(D60&lt;H60,(H60-D60)/D60,IF(D60&gt;G60,(D60-G60)/D60,0))</f>
        <v>0.000127044624424394</v>
      </c>
      <c r="O60" s="26" t="n">
        <f aca="false">IF(E60&lt;J60,(J60-E60)/E60,IF(E60&gt;I60,(E60-I60)/E60,0))</f>
        <v>0</v>
      </c>
      <c r="P60" s="27" t="n">
        <f aca="false">LN(F60/F59)</f>
        <v>0.00690433057427412</v>
      </c>
      <c r="Q60" s="28" t="n">
        <f aca="false">STDEV(P41:P60)*SQRT(252)</f>
        <v>0.143879932200305</v>
      </c>
      <c r="R60" s="26" t="n">
        <f aca="false">(G60-H60)/H60</f>
        <v>0.00100160574889902</v>
      </c>
      <c r="S60" s="17" t="n">
        <f aca="false">YEAR(B60)</f>
        <v>2006</v>
      </c>
      <c r="T60" s="17" t="n">
        <f aca="false">WEEKDAY(B60)</f>
        <v>3</v>
      </c>
    </row>
    <row r="61" customFormat="false" ht="15" hidden="false" customHeight="false" outlineLevel="0" collapsed="false">
      <c r="B61" s="21" t="n">
        <v>39078</v>
      </c>
      <c r="C61" s="22" t="n">
        <v>624.95</v>
      </c>
      <c r="D61" s="22" t="n">
        <v>629.4</v>
      </c>
      <c r="E61" s="22" t="n">
        <v>624.2</v>
      </c>
      <c r="F61" s="22" t="n">
        <v>627.15</v>
      </c>
      <c r="G61" s="23" t="n">
        <v>628.69</v>
      </c>
      <c r="H61" s="23" t="n">
        <v>628.06</v>
      </c>
      <c r="I61" s="23" t="n">
        <v>624.87</v>
      </c>
      <c r="J61" s="23" t="n">
        <v>624.25</v>
      </c>
      <c r="K61" s="24" t="str">
        <f aca="false">IF(N61&lt;=$F$3,"HIT","MISS")</f>
        <v>MISS</v>
      </c>
      <c r="L61" s="24" t="str">
        <f aca="false">IF(O61&lt;=$F$3,"HIT","MISS")</f>
        <v>HIT</v>
      </c>
      <c r="M61" s="25" t="str">
        <f aca="false">IF(AND(K61="HIT",L61="HIT"),"HOD ✓ | LOD ✓",IF(K61="HIT","HOD ✓",IF(L61="HIT","LOD ✓","✗ MISS")))</f>
        <v>LOD ✓</v>
      </c>
      <c r="N61" s="26" t="n">
        <f aca="false">IF(D61&lt;H61,(H61-D61)/D61,IF(D61&gt;G61,(D61-G61)/D61,0))</f>
        <v>0.00112805846838246</v>
      </c>
      <c r="O61" s="26" t="n">
        <f aca="false">IF(E61&lt;J61,(J61-E61)/E61,IF(E61&gt;I61,(E61-I61)/E61,0))</f>
        <v>8.01025312399143E-005</v>
      </c>
      <c r="P61" s="27" t="n">
        <f aca="false">LN(F61/F60)</f>
        <v>0.0035140999344528</v>
      </c>
      <c r="Q61" s="28" t="n">
        <f aca="false">STDEV(P42:P61)*SQRT(252)</f>
        <v>0.143793456187922</v>
      </c>
      <c r="R61" s="26" t="n">
        <f aca="false">(G61-H61)/H61</f>
        <v>0.00100308887685907</v>
      </c>
      <c r="S61" s="17" t="n">
        <f aca="false">YEAR(B61)</f>
        <v>2006</v>
      </c>
      <c r="T61" s="17" t="n">
        <f aca="false">WEEKDAY(B61)</f>
        <v>4</v>
      </c>
    </row>
    <row r="62" customFormat="false" ht="15" hidden="false" customHeight="false" outlineLevel="0" collapsed="false">
      <c r="B62" s="21" t="n">
        <v>39079</v>
      </c>
      <c r="C62" s="22" t="n">
        <v>627.15</v>
      </c>
      <c r="D62" s="22" t="n">
        <v>636</v>
      </c>
      <c r="E62" s="22" t="n">
        <v>626.75</v>
      </c>
      <c r="F62" s="22" t="n">
        <v>634.85</v>
      </c>
      <c r="G62" s="23" t="n">
        <v>636.61</v>
      </c>
      <c r="H62" s="23" t="n">
        <v>635.97</v>
      </c>
      <c r="I62" s="23" t="n">
        <v>626.97</v>
      </c>
      <c r="J62" s="23" t="n">
        <v>626.34</v>
      </c>
      <c r="K62" s="29" t="str">
        <f aca="false">IF(N62&lt;=$F$3,"HIT","MISS")</f>
        <v>HIT</v>
      </c>
      <c r="L62" s="29" t="str">
        <f aca="false">IF(O62&lt;=$F$3,"HIT","MISS")</f>
        <v>HIT</v>
      </c>
      <c r="M62" s="17" t="str">
        <f aca="false">IF(AND(K62="HIT",L62="HIT"),"HOD ✓ | LOD ✓",IF(K62="HIT","HOD ✓",IF(L62="HIT","LOD ✓","✗ MISS")))</f>
        <v>HOD ✓ | LOD ✓</v>
      </c>
      <c r="N62" s="26" t="n">
        <f aca="false">IF(D62&lt;H62,(H62-D62)/D62,IF(D62&gt;G62,(D62-G62)/D62,0))</f>
        <v>0</v>
      </c>
      <c r="O62" s="26" t="n">
        <f aca="false">IF(E62&lt;J62,(J62-E62)/E62,IF(E62&gt;I62,(E62-I62)/E62,0))</f>
        <v>0</v>
      </c>
      <c r="P62" s="27" t="n">
        <f aca="false">LN(F62/F61)</f>
        <v>0.0122030040451168</v>
      </c>
      <c r="Q62" s="28" t="n">
        <f aca="false">STDEV(P43:P62)*SQRT(252)</f>
        <v>0.134860854059897</v>
      </c>
      <c r="R62" s="26" t="n">
        <f aca="false">(G62-H62)/H62</f>
        <v>0.00100633677689197</v>
      </c>
      <c r="S62" s="17" t="n">
        <f aca="false">YEAR(B62)</f>
        <v>2006</v>
      </c>
      <c r="T62" s="17" t="n">
        <f aca="false">WEEKDAY(B62)</f>
        <v>5</v>
      </c>
    </row>
    <row r="63" customFormat="false" ht="15" hidden="false" customHeight="false" outlineLevel="0" collapsed="false">
      <c r="B63" s="21" t="n">
        <v>39080</v>
      </c>
      <c r="C63" s="22" t="n">
        <v>634.85</v>
      </c>
      <c r="D63" s="22" t="n">
        <v>636.85</v>
      </c>
      <c r="E63" s="22" t="n">
        <v>632</v>
      </c>
      <c r="F63" s="22" t="n">
        <v>636.65</v>
      </c>
      <c r="G63" s="23" t="n">
        <v>636.65</v>
      </c>
      <c r="H63" s="23" t="n">
        <v>636.01</v>
      </c>
      <c r="I63" s="23" t="n">
        <v>632.54</v>
      </c>
      <c r="J63" s="23" t="n">
        <v>631.91</v>
      </c>
      <c r="K63" s="29" t="str">
        <f aca="false">IF(N63&lt;=$F$3,"HIT","MISS")</f>
        <v>HIT</v>
      </c>
      <c r="L63" s="29" t="str">
        <f aca="false">IF(O63&lt;=$F$3,"HIT","MISS")</f>
        <v>HIT</v>
      </c>
      <c r="M63" s="17" t="str">
        <f aca="false">IF(AND(K63="HIT",L63="HIT"),"HOD ✓ | LOD ✓",IF(K63="HIT","HOD ✓",IF(L63="HIT","LOD ✓","✗ MISS")))</f>
        <v>HOD ✓ | LOD ✓</v>
      </c>
      <c r="N63" s="26" t="n">
        <f aca="false">IF(D63&lt;H63,(H63-D63)/D63,IF(D63&gt;G63,(D63-G63)/D63,0))</f>
        <v>0.000314045693648497</v>
      </c>
      <c r="O63" s="26" t="n">
        <f aca="false">IF(E63&lt;J63,(J63-E63)/E63,IF(E63&gt;I63,(E63-I63)/E63,0))</f>
        <v>0</v>
      </c>
      <c r="P63" s="27" t="n">
        <f aca="false">LN(F63/F62)</f>
        <v>0.0028313035036441</v>
      </c>
      <c r="Q63" s="28" t="n">
        <f aca="false">STDEV(P44:P63)*SQRT(252)</f>
        <v>0.135108817138818</v>
      </c>
      <c r="R63" s="26" t="n">
        <f aca="false">(G63-H63)/H63</f>
        <v>0.00100627348626592</v>
      </c>
      <c r="S63" s="17" t="n">
        <f aca="false">YEAR(B63)</f>
        <v>2006</v>
      </c>
      <c r="T63" s="17" t="n">
        <f aca="false">WEEKDAY(B63)</f>
        <v>6</v>
      </c>
    </row>
    <row r="64" customFormat="false" ht="15" hidden="false" customHeight="false" outlineLevel="0" collapsed="false">
      <c r="B64" s="21" t="n">
        <v>39084</v>
      </c>
      <c r="C64" s="22" t="n">
        <v>636.65</v>
      </c>
      <c r="D64" s="22" t="n">
        <v>641.25</v>
      </c>
      <c r="E64" s="22" t="n">
        <v>636.55</v>
      </c>
      <c r="F64" s="22" t="n">
        <v>640.15</v>
      </c>
      <c r="G64" s="23" t="n">
        <v>641.68</v>
      </c>
      <c r="H64" s="23" t="n">
        <v>641.04</v>
      </c>
      <c r="I64" s="23" t="n">
        <v>636.3</v>
      </c>
      <c r="J64" s="23" t="n">
        <v>635.66</v>
      </c>
      <c r="K64" s="29" t="str">
        <f aca="false">IF(N64&lt;=$F$3,"HIT","MISS")</f>
        <v>HIT</v>
      </c>
      <c r="L64" s="29" t="str">
        <f aca="false">IF(O64&lt;=$F$3,"HIT","MISS")</f>
        <v>HIT</v>
      </c>
      <c r="M64" s="17" t="str">
        <f aca="false">IF(AND(K64="HIT",L64="HIT"),"HOD ✓ | LOD ✓",IF(K64="HIT","HOD ✓",IF(L64="HIT","LOD ✓","✗ MISS")))</f>
        <v>HOD ✓ | LOD ✓</v>
      </c>
      <c r="N64" s="26" t="n">
        <f aca="false">IF(D64&lt;H64,(H64-D64)/D64,IF(D64&gt;G64,(D64-G64)/D64,0))</f>
        <v>0</v>
      </c>
      <c r="O64" s="26" t="n">
        <f aca="false">IF(E64&lt;J64,(J64-E64)/E64,IF(E64&gt;I64,(E64-I64)/E64,0))</f>
        <v>0.000392742125520383</v>
      </c>
      <c r="P64" s="27" t="n">
        <f aca="false">LN(F64/F63)</f>
        <v>0.00548246987274346</v>
      </c>
      <c r="Q64" s="28" t="n">
        <f aca="false">STDEV(P45:P64)*SQRT(252)</f>
        <v>0.136800860737388</v>
      </c>
      <c r="R64" s="26" t="n">
        <f aca="false">(G64-H64)/H64</f>
        <v>0.000998377636340925</v>
      </c>
      <c r="S64" s="17" t="n">
        <f aca="false">YEAR(B64)</f>
        <v>2007</v>
      </c>
      <c r="T64" s="17" t="n">
        <f aca="false">WEEKDAY(B64)</f>
        <v>3</v>
      </c>
    </row>
    <row r="65" customFormat="false" ht="15" hidden="false" customHeight="false" outlineLevel="0" collapsed="false">
      <c r="B65" s="21" t="n">
        <v>39085</v>
      </c>
      <c r="C65" s="22" t="n">
        <v>640.15</v>
      </c>
      <c r="D65" s="22" t="n">
        <v>645.25</v>
      </c>
      <c r="E65" s="22" t="n">
        <v>625.45</v>
      </c>
      <c r="F65" s="22" t="n">
        <v>627.6</v>
      </c>
      <c r="G65" s="23" t="n">
        <v>645.56</v>
      </c>
      <c r="H65" s="23" t="n">
        <v>644.92</v>
      </c>
      <c r="I65" s="23" t="n">
        <v>625.54</v>
      </c>
      <c r="J65" s="23" t="n">
        <v>624.92</v>
      </c>
      <c r="K65" s="29" t="str">
        <f aca="false">IF(N65&lt;=$F$3,"HIT","MISS")</f>
        <v>HIT</v>
      </c>
      <c r="L65" s="29" t="str">
        <f aca="false">IF(O65&lt;=$F$3,"HIT","MISS")</f>
        <v>HIT</v>
      </c>
      <c r="M65" s="17" t="str">
        <f aca="false">IF(AND(K65="HIT",L65="HIT"),"HOD ✓ | LOD ✓",IF(K65="HIT","HOD ✓",IF(L65="HIT","LOD ✓","✗ MISS")))</f>
        <v>HOD ✓ | LOD ✓</v>
      </c>
      <c r="N65" s="26" t="n">
        <f aca="false">IF(D65&lt;H65,(H65-D65)/D65,IF(D65&gt;G65,(D65-G65)/D65,0))</f>
        <v>0</v>
      </c>
      <c r="O65" s="26" t="n">
        <f aca="false">IF(E65&lt;J65,(J65-E65)/E65,IF(E65&gt;I65,(E65-I65)/E65,0))</f>
        <v>0</v>
      </c>
      <c r="P65" s="27" t="n">
        <f aca="false">LN(F65/F64)</f>
        <v>-0.0197995030333104</v>
      </c>
      <c r="Q65" s="28" t="n">
        <f aca="false">STDEV(P46:P65)*SQRT(252)</f>
        <v>0.152508927732832</v>
      </c>
      <c r="R65" s="26" t="n">
        <f aca="false">(G65-H65)/H65</f>
        <v>0.000992371146808886</v>
      </c>
      <c r="S65" s="17" t="n">
        <f aca="false">YEAR(B65)</f>
        <v>2007</v>
      </c>
      <c r="T65" s="17" t="n">
        <f aca="false">WEEKDAY(B65)</f>
        <v>4</v>
      </c>
    </row>
    <row r="66" customFormat="false" ht="15" hidden="false" customHeight="false" outlineLevel="0" collapsed="false">
      <c r="B66" s="21" t="n">
        <v>39086</v>
      </c>
      <c r="C66" s="22" t="n">
        <v>627.6</v>
      </c>
      <c r="D66" s="22" t="n">
        <v>630.95</v>
      </c>
      <c r="E66" s="22" t="n">
        <v>620.85</v>
      </c>
      <c r="F66" s="22" t="n">
        <v>621.7</v>
      </c>
      <c r="G66" s="23" t="n">
        <v>631.29</v>
      </c>
      <c r="H66" s="23" t="n">
        <v>630.66</v>
      </c>
      <c r="I66" s="23" t="n">
        <v>621.59</v>
      </c>
      <c r="J66" s="23" t="n">
        <v>620.97</v>
      </c>
      <c r="K66" s="29" t="str">
        <f aca="false">IF(N66&lt;=$F$3,"HIT","MISS")</f>
        <v>HIT</v>
      </c>
      <c r="L66" s="29" t="str">
        <f aca="false">IF(O66&lt;=$F$3,"HIT","MISS")</f>
        <v>HIT</v>
      </c>
      <c r="M66" s="17" t="str">
        <f aca="false">IF(AND(K66="HIT",L66="HIT"),"HOD ✓ | LOD ✓",IF(K66="HIT","HOD ✓",IF(L66="HIT","LOD ✓","✗ MISS")))</f>
        <v>HOD ✓ | LOD ✓</v>
      </c>
      <c r="N66" s="26" t="n">
        <f aca="false">IF(D66&lt;H66,(H66-D66)/D66,IF(D66&gt;G66,(D66-G66)/D66,0))</f>
        <v>0</v>
      </c>
      <c r="O66" s="26" t="n">
        <f aca="false">IF(E66&lt;J66,(J66-E66)/E66,IF(E66&gt;I66,(E66-I66)/E66,0))</f>
        <v>0.000193283401787879</v>
      </c>
      <c r="P66" s="27" t="n">
        <f aca="false">LN(F66/F65)</f>
        <v>-0.0094453595835856</v>
      </c>
      <c r="Q66" s="28" t="n">
        <f aca="false">STDEV(P47:P66)*SQRT(252)</f>
        <v>0.140512124563147</v>
      </c>
      <c r="R66" s="26" t="n">
        <f aca="false">(G66-H66)/H66</f>
        <v>0.000998953477309478</v>
      </c>
      <c r="S66" s="17" t="n">
        <f aca="false">YEAR(B66)</f>
        <v>2007</v>
      </c>
      <c r="T66" s="17" t="n">
        <f aca="false">WEEKDAY(B66)</f>
        <v>5</v>
      </c>
    </row>
    <row r="67" customFormat="false" ht="15" hidden="false" customHeight="false" outlineLevel="0" collapsed="false">
      <c r="B67" s="21" t="n">
        <v>39087</v>
      </c>
      <c r="C67" s="22" t="n">
        <v>621.7</v>
      </c>
      <c r="D67" s="22" t="n">
        <v>626.4</v>
      </c>
      <c r="E67" s="22" t="n">
        <v>602.35</v>
      </c>
      <c r="F67" s="22" t="n">
        <v>607.35</v>
      </c>
      <c r="G67" s="23" t="n">
        <v>626.99</v>
      </c>
      <c r="H67" s="23" t="n">
        <v>626.36</v>
      </c>
      <c r="I67" s="23" t="n">
        <v>602.87</v>
      </c>
      <c r="J67" s="23" t="n">
        <v>602.27</v>
      </c>
      <c r="K67" s="29" t="str">
        <f aca="false">IF(N67&lt;=$F$3,"HIT","MISS")</f>
        <v>HIT</v>
      </c>
      <c r="L67" s="29" t="str">
        <f aca="false">IF(O67&lt;=$F$3,"HIT","MISS")</f>
        <v>HIT</v>
      </c>
      <c r="M67" s="17" t="str">
        <f aca="false">IF(AND(K67="HIT",L67="HIT"),"HOD ✓ | LOD ✓",IF(K67="HIT","HOD ✓",IF(L67="HIT","LOD ✓","✗ MISS")))</f>
        <v>HOD ✓ | LOD ✓</v>
      </c>
      <c r="N67" s="26" t="n">
        <f aca="false">IF(D67&lt;H67,(H67-D67)/D67,IF(D67&gt;G67,(D67-G67)/D67,0))</f>
        <v>0</v>
      </c>
      <c r="O67" s="26" t="n">
        <f aca="false">IF(E67&lt;J67,(J67-E67)/E67,IF(E67&gt;I67,(E67-I67)/E67,0))</f>
        <v>0</v>
      </c>
      <c r="P67" s="27" t="n">
        <f aca="false">LN(F67/F66)</f>
        <v>-0.0233524301290121</v>
      </c>
      <c r="Q67" s="28" t="n">
        <f aca="false">STDEV(P48:P67)*SQRT(252)</f>
        <v>0.160417777785509</v>
      </c>
      <c r="R67" s="26" t="n">
        <f aca="false">(G67-H67)/H67</f>
        <v>0.00100581135449262</v>
      </c>
      <c r="S67" s="17" t="n">
        <f aca="false">YEAR(B67)</f>
        <v>2007</v>
      </c>
      <c r="T67" s="17" t="n">
        <f aca="false">WEEKDAY(B67)</f>
        <v>6</v>
      </c>
    </row>
    <row r="68" customFormat="false" ht="15" hidden="false" customHeight="false" outlineLevel="0" collapsed="false">
      <c r="B68" s="21" t="n">
        <v>39090</v>
      </c>
      <c r="C68" s="22" t="n">
        <v>607.35</v>
      </c>
      <c r="D68" s="22" t="n">
        <v>611.15</v>
      </c>
      <c r="E68" s="22" t="n">
        <v>604.15</v>
      </c>
      <c r="F68" s="22" t="n">
        <v>610.2</v>
      </c>
      <c r="G68" s="23" t="n">
        <v>611.01</v>
      </c>
      <c r="H68" s="23" t="n">
        <v>610.4</v>
      </c>
      <c r="I68" s="23" t="n">
        <v>604.8</v>
      </c>
      <c r="J68" s="23" t="n">
        <v>604.2</v>
      </c>
      <c r="K68" s="29" t="str">
        <f aca="false">IF(N68&lt;=$F$3,"HIT","MISS")</f>
        <v>HIT</v>
      </c>
      <c r="L68" s="29" t="str">
        <f aca="false">IF(O68&lt;=$F$3,"HIT","MISS")</f>
        <v>HIT</v>
      </c>
      <c r="M68" s="17" t="str">
        <f aca="false">IF(AND(K68="HIT",L68="HIT"),"HOD ✓ | LOD ✓",IF(K68="HIT","HOD ✓",IF(L68="HIT","LOD ✓","✗ MISS")))</f>
        <v>HOD ✓ | LOD ✓</v>
      </c>
      <c r="N68" s="26" t="n">
        <f aca="false">IF(D68&lt;H68,(H68-D68)/D68,IF(D68&gt;G68,(D68-G68)/D68,0))</f>
        <v>0.000229076331506155</v>
      </c>
      <c r="O68" s="26" t="n">
        <f aca="false">IF(E68&lt;J68,(J68-E68)/E68,IF(E68&gt;I68,(E68-I68)/E68,0))</f>
        <v>8.27609037491819E-005</v>
      </c>
      <c r="P68" s="27" t="n">
        <f aca="false">LN(F68/F67)</f>
        <v>0.0046815411362895</v>
      </c>
      <c r="Q68" s="28" t="n">
        <f aca="false">STDEV(P49:P68)*SQRT(252)</f>
        <v>0.155740610628987</v>
      </c>
      <c r="R68" s="26" t="n">
        <f aca="false">(G68-H68)/H68</f>
        <v>0.000999344692005265</v>
      </c>
      <c r="S68" s="17" t="n">
        <f aca="false">YEAR(B68)</f>
        <v>2007</v>
      </c>
      <c r="T68" s="17" t="n">
        <f aca="false">WEEKDAY(B68)</f>
        <v>2</v>
      </c>
    </row>
    <row r="69" customFormat="false" ht="15" hidden="false" customHeight="false" outlineLevel="0" collapsed="false">
      <c r="B69" s="21" t="n">
        <v>39091</v>
      </c>
      <c r="C69" s="22" t="n">
        <v>610.2</v>
      </c>
      <c r="D69" s="22" t="n">
        <v>615.75</v>
      </c>
      <c r="E69" s="22" t="n">
        <v>606.2</v>
      </c>
      <c r="F69" s="22" t="n">
        <v>613.6</v>
      </c>
      <c r="G69" s="23" t="n">
        <v>616.26</v>
      </c>
      <c r="H69" s="23" t="n">
        <v>615.64</v>
      </c>
      <c r="I69" s="23" t="n">
        <v>607.02</v>
      </c>
      <c r="J69" s="23" t="n">
        <v>606.41</v>
      </c>
      <c r="K69" s="29" t="str">
        <f aca="false">IF(N69&lt;=$F$3,"HIT","MISS")</f>
        <v>HIT</v>
      </c>
      <c r="L69" s="29" t="str">
        <f aca="false">IF(O69&lt;=$F$3,"HIT","MISS")</f>
        <v>HIT</v>
      </c>
      <c r="M69" s="17" t="str">
        <f aca="false">IF(AND(K69="HIT",L69="HIT"),"HOD ✓ | LOD ✓",IF(K69="HIT","HOD ✓",IF(L69="HIT","LOD ✓","✗ MISS")))</f>
        <v>HOD ✓ | LOD ✓</v>
      </c>
      <c r="N69" s="26" t="n">
        <f aca="false">IF(D69&lt;H69,(H69-D69)/D69,IF(D69&gt;G69,(D69-G69)/D69,0))</f>
        <v>0</v>
      </c>
      <c r="O69" s="26" t="n">
        <f aca="false">IF(E69&lt;J69,(J69-E69)/E69,IF(E69&gt;I69,(E69-I69)/E69,0))</f>
        <v>0.000346420323325508</v>
      </c>
      <c r="P69" s="27" t="n">
        <f aca="false">LN(F69/F68)</f>
        <v>0.00555647777047718</v>
      </c>
      <c r="Q69" s="28" t="n">
        <f aca="false">STDEV(P50:P69)*SQRT(252)</f>
        <v>0.152628481439278</v>
      </c>
      <c r="R69" s="26" t="n">
        <f aca="false">(G69-H69)/H69</f>
        <v>0.00100708206094472</v>
      </c>
      <c r="S69" s="17" t="n">
        <f aca="false">YEAR(B69)</f>
        <v>2007</v>
      </c>
      <c r="T69" s="17" t="n">
        <f aca="false">WEEKDAY(B69)</f>
        <v>3</v>
      </c>
    </row>
    <row r="70" customFormat="false" ht="15" hidden="false" customHeight="false" outlineLevel="0" collapsed="false">
      <c r="B70" s="21" t="n">
        <v>39092</v>
      </c>
      <c r="C70" s="22" t="n">
        <v>613.6</v>
      </c>
      <c r="D70" s="22" t="n">
        <v>614.5</v>
      </c>
      <c r="E70" s="22" t="n">
        <v>605.95</v>
      </c>
      <c r="F70" s="22" t="n">
        <v>611.2</v>
      </c>
      <c r="G70" s="23" t="n">
        <v>614.99</v>
      </c>
      <c r="H70" s="23" t="n">
        <v>614.38</v>
      </c>
      <c r="I70" s="23" t="n">
        <v>606.7</v>
      </c>
      <c r="J70" s="23" t="n">
        <v>606.09</v>
      </c>
      <c r="K70" s="29" t="str">
        <f aca="false">IF(N70&lt;=$F$3,"HIT","MISS")</f>
        <v>HIT</v>
      </c>
      <c r="L70" s="29" t="str">
        <f aca="false">IF(O70&lt;=$F$3,"HIT","MISS")</f>
        <v>HIT</v>
      </c>
      <c r="M70" s="17" t="str">
        <f aca="false">IF(AND(K70="HIT",L70="HIT"),"HOD ✓ | LOD ✓",IF(K70="HIT","HOD ✓",IF(L70="HIT","LOD ✓","✗ MISS")))</f>
        <v>HOD ✓ | LOD ✓</v>
      </c>
      <c r="N70" s="26" t="n">
        <f aca="false">IF(D70&lt;H70,(H70-D70)/D70,IF(D70&gt;G70,(D70-G70)/D70,0))</f>
        <v>0</v>
      </c>
      <c r="O70" s="26" t="n">
        <f aca="false">IF(E70&lt;J70,(J70-E70)/E70,IF(E70&gt;I70,(E70-I70)/E70,0))</f>
        <v>0.000231042165195126</v>
      </c>
      <c r="P70" s="27" t="n">
        <f aca="false">LN(F70/F69)</f>
        <v>-0.00391901220073561</v>
      </c>
      <c r="Q70" s="28" t="n">
        <f aca="false">STDEV(P51:P70)*SQRT(252)</f>
        <v>0.152866956458506</v>
      </c>
      <c r="R70" s="26" t="n">
        <f aca="false">(G70-H70)/H70</f>
        <v>0.000992870861681718</v>
      </c>
      <c r="S70" s="17" t="n">
        <f aca="false">YEAR(B70)</f>
        <v>2007</v>
      </c>
      <c r="T70" s="17" t="n">
        <f aca="false">WEEKDAY(B70)</f>
        <v>4</v>
      </c>
    </row>
    <row r="71" customFormat="false" ht="15" hidden="false" customHeight="false" outlineLevel="0" collapsed="false">
      <c r="B71" s="21" t="n">
        <v>39093</v>
      </c>
      <c r="C71" s="22" t="n">
        <v>611.2</v>
      </c>
      <c r="D71" s="22" t="n">
        <v>616.15</v>
      </c>
      <c r="E71" s="22" t="n">
        <v>609.15</v>
      </c>
      <c r="F71" s="22" t="n">
        <v>611.45</v>
      </c>
      <c r="G71" s="23" t="n">
        <v>616.46</v>
      </c>
      <c r="H71" s="23" t="n">
        <v>615.84</v>
      </c>
      <c r="I71" s="23" t="n">
        <v>609.86</v>
      </c>
      <c r="J71" s="23" t="n">
        <v>609.25</v>
      </c>
      <c r="K71" s="29" t="str">
        <f aca="false">IF(N71&lt;=$F$3,"HIT","MISS")</f>
        <v>HIT</v>
      </c>
      <c r="L71" s="29" t="str">
        <f aca="false">IF(O71&lt;=$F$3,"HIT","MISS")</f>
        <v>HIT</v>
      </c>
      <c r="M71" s="17" t="str">
        <f aca="false">IF(AND(K71="HIT",L71="HIT"),"HOD ✓ | LOD ✓",IF(K71="HIT","HOD ✓",IF(L71="HIT","LOD ✓","✗ MISS")))</f>
        <v>HOD ✓ | LOD ✓</v>
      </c>
      <c r="N71" s="26" t="n">
        <f aca="false">IF(D71&lt;H71,(H71-D71)/D71,IF(D71&gt;G71,(D71-G71)/D71,0))</f>
        <v>0</v>
      </c>
      <c r="O71" s="26" t="n">
        <f aca="false">IF(E71&lt;J71,(J71-E71)/E71,IF(E71&gt;I71,(E71-I71)/E71,0))</f>
        <v>0.000164163178199167</v>
      </c>
      <c r="P71" s="27" t="n">
        <f aca="false">LN(F71/F70)</f>
        <v>0.000408947783068057</v>
      </c>
      <c r="Q71" s="28" t="n">
        <f aca="false">STDEV(P52:P71)*SQRT(252)</f>
        <v>0.152947524550491</v>
      </c>
      <c r="R71" s="26" t="n">
        <f aca="false">(G71-H71)/H71</f>
        <v>0.00100675500129905</v>
      </c>
      <c r="S71" s="17" t="n">
        <f aca="false">YEAR(B71)</f>
        <v>2007</v>
      </c>
      <c r="T71" s="17" t="n">
        <f aca="false">WEEKDAY(B71)</f>
        <v>5</v>
      </c>
    </row>
    <row r="72" customFormat="false" ht="15" hidden="false" customHeight="false" outlineLevel="0" collapsed="false">
      <c r="B72" s="21" t="n">
        <v>39094</v>
      </c>
      <c r="C72" s="22" t="n">
        <v>611.45</v>
      </c>
      <c r="D72" s="22" t="n">
        <v>627.75</v>
      </c>
      <c r="E72" s="22" t="n">
        <v>609.95</v>
      </c>
      <c r="F72" s="22" t="n">
        <v>627.05</v>
      </c>
      <c r="G72" s="23" t="n">
        <v>628.54</v>
      </c>
      <c r="H72" s="23" t="n">
        <v>627.91</v>
      </c>
      <c r="I72" s="23" t="n">
        <v>609.73</v>
      </c>
      <c r="J72" s="23" t="n">
        <v>609.12</v>
      </c>
      <c r="K72" s="29" t="str">
        <f aca="false">IF(N72&lt;=$F$3,"HIT","MISS")</f>
        <v>HIT</v>
      </c>
      <c r="L72" s="29" t="str">
        <f aca="false">IF(O72&lt;=$F$3,"HIT","MISS")</f>
        <v>HIT</v>
      </c>
      <c r="M72" s="17" t="str">
        <f aca="false">IF(AND(K72="HIT",L72="HIT"),"HOD ✓ | LOD ✓",IF(K72="HIT","HOD ✓",IF(L72="HIT","LOD ✓","✗ MISS")))</f>
        <v>HOD ✓ | LOD ✓</v>
      </c>
      <c r="N72" s="26" t="n">
        <f aca="false">IF(D72&lt;H72,(H72-D72)/D72,IF(D72&gt;G72,(D72-G72)/D72,0))</f>
        <v>0.000254878534448376</v>
      </c>
      <c r="O72" s="26" t="n">
        <f aca="false">IF(E72&lt;J72,(J72-E72)/E72,IF(E72&gt;I72,(E72-I72)/E72,0))</f>
        <v>0.000360685302073985</v>
      </c>
      <c r="P72" s="27" t="n">
        <f aca="false">LN(F72/F71)</f>
        <v>0.0251930966346798</v>
      </c>
      <c r="Q72" s="28" t="n">
        <f aca="false">STDEV(P53:P72)*SQRT(252)</f>
        <v>0.179098193349682</v>
      </c>
      <c r="R72" s="26" t="n">
        <f aca="false">(G72-H72)/H72</f>
        <v>0.00100332850249239</v>
      </c>
      <c r="S72" s="17" t="n">
        <f aca="false">YEAR(B72)</f>
        <v>2007</v>
      </c>
      <c r="T72" s="17" t="n">
        <f aca="false">WEEKDAY(B72)</f>
        <v>6</v>
      </c>
    </row>
    <row r="73" customFormat="false" ht="15" hidden="false" customHeight="false" outlineLevel="0" collapsed="false">
      <c r="B73" s="21" t="n">
        <v>39097</v>
      </c>
      <c r="C73" s="22" t="n">
        <v>627.05</v>
      </c>
      <c r="D73" s="22" t="n">
        <v>628.2</v>
      </c>
      <c r="E73" s="22" t="n">
        <v>625.1</v>
      </c>
      <c r="F73" s="22" t="n">
        <v>626.4</v>
      </c>
      <c r="G73" s="23" t="n">
        <v>628.79</v>
      </c>
      <c r="H73" s="23" t="n">
        <v>628.16</v>
      </c>
      <c r="I73" s="23" t="n">
        <v>624.96</v>
      </c>
      <c r="J73" s="23" t="n">
        <v>624.34</v>
      </c>
      <c r="K73" s="29" t="str">
        <f aca="false">IF(N73&lt;=$F$3,"HIT","MISS")</f>
        <v>HIT</v>
      </c>
      <c r="L73" s="29" t="str">
        <f aca="false">IF(O73&lt;=$F$3,"HIT","MISS")</f>
        <v>HIT</v>
      </c>
      <c r="M73" s="17" t="str">
        <f aca="false">IF(AND(K73="HIT",L73="HIT"),"HOD ✓ | LOD ✓",IF(K73="HIT","HOD ✓",IF(L73="HIT","LOD ✓","✗ MISS")))</f>
        <v>HOD ✓ | LOD ✓</v>
      </c>
      <c r="N73" s="26" t="n">
        <f aca="false">IF(D73&lt;H73,(H73-D73)/D73,IF(D73&gt;G73,(D73-G73)/D73,0))</f>
        <v>0</v>
      </c>
      <c r="O73" s="26" t="n">
        <f aca="false">IF(E73&lt;J73,(J73-E73)/E73,IF(E73&gt;I73,(E73-I73)/E73,0))</f>
        <v>0.000223964165733461</v>
      </c>
      <c r="P73" s="27" t="n">
        <f aca="false">LN(F73/F72)</f>
        <v>-0.00103713759346537</v>
      </c>
      <c r="Q73" s="28" t="n">
        <f aca="false">STDEV(P54:P73)*SQRT(252)</f>
        <v>0.167695954595977</v>
      </c>
      <c r="R73" s="26" t="n">
        <f aca="false">(G73-H73)/H73</f>
        <v>0.00100292919001528</v>
      </c>
      <c r="S73" s="17" t="n">
        <f aca="false">YEAR(B73)</f>
        <v>2007</v>
      </c>
      <c r="T73" s="17" t="n">
        <f aca="false">WEEKDAY(B73)</f>
        <v>2</v>
      </c>
    </row>
    <row r="74" customFormat="false" ht="15" hidden="false" customHeight="false" outlineLevel="0" collapsed="false">
      <c r="B74" s="21" t="n">
        <v>39098</v>
      </c>
      <c r="C74" s="22" t="n">
        <v>626.4</v>
      </c>
      <c r="D74" s="22" t="n">
        <v>628.15</v>
      </c>
      <c r="E74" s="22" t="n">
        <v>623.15</v>
      </c>
      <c r="F74" s="22" t="n">
        <v>624.6</v>
      </c>
      <c r="G74" s="23" t="n">
        <v>628.21</v>
      </c>
      <c r="H74" s="23" t="n">
        <v>627.58</v>
      </c>
      <c r="I74" s="23" t="n">
        <v>624.14</v>
      </c>
      <c r="J74" s="23" t="n">
        <v>623.52</v>
      </c>
      <c r="K74" s="24" t="str">
        <f aca="false">IF(N74&lt;=$F$3,"HIT","MISS")</f>
        <v>HIT</v>
      </c>
      <c r="L74" s="24" t="str">
        <f aca="false">IF(O74&lt;=$F$3,"HIT","MISS")</f>
        <v>MISS</v>
      </c>
      <c r="M74" s="25" t="str">
        <f aca="false">IF(AND(K74="HIT",L74="HIT"),"HOD ✓ | LOD ✓",IF(K74="HIT","HOD ✓",IF(L74="HIT","LOD ✓","✗ MISS")))</f>
        <v>HOD ✓</v>
      </c>
      <c r="N74" s="26" t="n">
        <f aca="false">IF(D74&lt;H74,(H74-D74)/D74,IF(D74&gt;G74,(D74-G74)/D74,0))</f>
        <v>0</v>
      </c>
      <c r="O74" s="26" t="n">
        <f aca="false">IF(E74&lt;J74,(J74-E74)/E74,IF(E74&gt;I74,(E74-I74)/E74,0))</f>
        <v>0.000593757522265914</v>
      </c>
      <c r="P74" s="27" t="n">
        <f aca="false">LN(F74/F73)</f>
        <v>-0.00287769982761506</v>
      </c>
      <c r="Q74" s="28" t="n">
        <f aca="false">STDEV(P55:P74)*SQRT(252)</f>
        <v>0.168215363810546</v>
      </c>
      <c r="R74" s="26" t="n">
        <f aca="false">(G74-H74)/H74</f>
        <v>0.00100385608209311</v>
      </c>
      <c r="S74" s="17" t="n">
        <f aca="false">YEAR(B74)</f>
        <v>2007</v>
      </c>
      <c r="T74" s="17" t="n">
        <f aca="false">WEEKDAY(B74)</f>
        <v>3</v>
      </c>
    </row>
    <row r="75" customFormat="false" ht="15" hidden="false" customHeight="false" outlineLevel="0" collapsed="false">
      <c r="B75" s="21" t="n">
        <v>39099</v>
      </c>
      <c r="C75" s="22" t="n">
        <v>624.6</v>
      </c>
      <c r="D75" s="22" t="n">
        <v>633.9</v>
      </c>
      <c r="E75" s="22" t="n">
        <v>620.25</v>
      </c>
      <c r="F75" s="22" t="n">
        <v>632.05</v>
      </c>
      <c r="G75" s="23" t="n">
        <v>634.65</v>
      </c>
      <c r="H75" s="23" t="n">
        <v>634.02</v>
      </c>
      <c r="I75" s="23" t="n">
        <v>620.31</v>
      </c>
      <c r="J75" s="23" t="n">
        <v>619.69</v>
      </c>
      <c r="K75" s="29" t="str">
        <f aca="false">IF(N75&lt;=$F$3,"HIT","MISS")</f>
        <v>HIT</v>
      </c>
      <c r="L75" s="29" t="str">
        <f aca="false">IF(O75&lt;=$F$3,"HIT","MISS")</f>
        <v>HIT</v>
      </c>
      <c r="M75" s="17" t="str">
        <f aca="false">IF(AND(K75="HIT",L75="HIT"),"HOD ✓ | LOD ✓",IF(K75="HIT","HOD ✓",IF(L75="HIT","LOD ✓","✗ MISS")))</f>
        <v>HOD ✓ | LOD ✓</v>
      </c>
      <c r="N75" s="26" t="n">
        <f aca="false">IF(D75&lt;H75,(H75-D75)/D75,IF(D75&gt;G75,(D75-G75)/D75,0))</f>
        <v>0.000189304306672984</v>
      </c>
      <c r="O75" s="26" t="n">
        <f aca="false">IF(E75&lt;J75,(J75-E75)/E75,IF(E75&gt;I75,(E75-I75)/E75,0))</f>
        <v>0</v>
      </c>
      <c r="P75" s="27" t="n">
        <f aca="false">LN(F75/F74)</f>
        <v>0.0118570600925884</v>
      </c>
      <c r="Q75" s="28" t="n">
        <f aca="false">STDEV(P56:P75)*SQRT(252)</f>
        <v>0.169212061802785</v>
      </c>
      <c r="R75" s="26" t="n">
        <f aca="false">(G75-H75)/H75</f>
        <v>0.000993659506009267</v>
      </c>
      <c r="S75" s="17" t="n">
        <f aca="false">YEAR(B75)</f>
        <v>2007</v>
      </c>
      <c r="T75" s="17" t="n">
        <f aca="false">WEEKDAY(B75)</f>
        <v>4</v>
      </c>
    </row>
    <row r="76" customFormat="false" ht="15" hidden="false" customHeight="false" outlineLevel="0" collapsed="false">
      <c r="B76" s="21" t="n">
        <v>39100</v>
      </c>
      <c r="C76" s="22" t="n">
        <v>632.05</v>
      </c>
      <c r="D76" s="22" t="n">
        <v>636.6</v>
      </c>
      <c r="E76" s="22" t="n">
        <v>627.05</v>
      </c>
      <c r="F76" s="22" t="n">
        <v>627.25</v>
      </c>
      <c r="G76" s="23" t="n">
        <v>637.41</v>
      </c>
      <c r="H76" s="23" t="n">
        <v>636.77</v>
      </c>
      <c r="I76" s="23" t="n">
        <v>627.38</v>
      </c>
      <c r="J76" s="23" t="n">
        <v>626.75</v>
      </c>
      <c r="K76" s="29" t="str">
        <f aca="false">IF(N76&lt;=$F$3,"HIT","MISS")</f>
        <v>HIT</v>
      </c>
      <c r="L76" s="29" t="str">
        <f aca="false">IF(O76&lt;=$F$3,"HIT","MISS")</f>
        <v>HIT</v>
      </c>
      <c r="M76" s="17" t="str">
        <f aca="false">IF(AND(K76="HIT",L76="HIT"),"HOD ✓ | LOD ✓",IF(K76="HIT","HOD ✓",IF(L76="HIT","LOD ✓","✗ MISS")))</f>
        <v>HOD ✓ | LOD ✓</v>
      </c>
      <c r="N76" s="26" t="n">
        <f aca="false">IF(D76&lt;H76,(H76-D76)/D76,IF(D76&gt;G76,(D76-G76)/D76,0))</f>
        <v>0.000267043669494124</v>
      </c>
      <c r="O76" s="26" t="n">
        <f aca="false">IF(E76&lt;J76,(J76-E76)/E76,IF(E76&gt;I76,(E76-I76)/E76,0))</f>
        <v>0</v>
      </c>
      <c r="P76" s="27" t="n">
        <f aca="false">LN(F76/F75)</f>
        <v>-0.00762331969503487</v>
      </c>
      <c r="Q76" s="28" t="n">
        <f aca="false">STDEV(P57:P76)*SQRT(252)</f>
        <v>0.171191809235407</v>
      </c>
      <c r="R76" s="26" t="n">
        <f aca="false">(G76-H76)/H76</f>
        <v>0.00100507247514799</v>
      </c>
      <c r="S76" s="17" t="n">
        <f aca="false">YEAR(B76)</f>
        <v>2007</v>
      </c>
      <c r="T76" s="17" t="n">
        <f aca="false">WEEKDAY(B76)</f>
        <v>5</v>
      </c>
    </row>
    <row r="77" customFormat="false" ht="15" hidden="false" customHeight="false" outlineLevel="0" collapsed="false">
      <c r="B77" s="21" t="n">
        <v>39101</v>
      </c>
      <c r="C77" s="22" t="n">
        <v>627.25</v>
      </c>
      <c r="D77" s="22" t="n">
        <v>636.4</v>
      </c>
      <c r="E77" s="22" t="n">
        <v>626.8</v>
      </c>
      <c r="F77" s="22" t="n">
        <v>635.25</v>
      </c>
      <c r="G77" s="23" t="n">
        <v>637.27</v>
      </c>
      <c r="H77" s="23" t="n">
        <v>636.63</v>
      </c>
      <c r="I77" s="23" t="n">
        <v>626.91</v>
      </c>
      <c r="J77" s="23" t="n">
        <v>626.28</v>
      </c>
      <c r="K77" s="29" t="str">
        <f aca="false">IF(N77&lt;=$F$3,"HIT","MISS")</f>
        <v>HIT</v>
      </c>
      <c r="L77" s="29" t="str">
        <f aca="false">IF(O77&lt;=$F$3,"HIT","MISS")</f>
        <v>HIT</v>
      </c>
      <c r="M77" s="17" t="str">
        <f aca="false">IF(AND(K77="HIT",L77="HIT"),"HOD ✓ | LOD ✓",IF(K77="HIT","HOD ✓",IF(L77="HIT","LOD ✓","✗ MISS")))</f>
        <v>HOD ✓ | LOD ✓</v>
      </c>
      <c r="N77" s="26" t="n">
        <f aca="false">IF(D77&lt;H77,(H77-D77)/D77,IF(D77&gt;G77,(D77-G77)/D77,0))</f>
        <v>0.000361407919547483</v>
      </c>
      <c r="O77" s="26" t="n">
        <f aca="false">IF(E77&lt;J77,(J77-E77)/E77,IF(E77&gt;I77,(E77-I77)/E77,0))</f>
        <v>0</v>
      </c>
      <c r="P77" s="27" t="n">
        <f aca="false">LN(F77/F76)</f>
        <v>0.0126734369537417</v>
      </c>
      <c r="Q77" s="28" t="n">
        <f aca="false">STDEV(P58:P77)*SQRT(252)</f>
        <v>0.175711016433217</v>
      </c>
      <c r="R77" s="26" t="n">
        <f aca="false">(G77-H77)/H77</f>
        <v>0.00100529349857843</v>
      </c>
      <c r="S77" s="17" t="n">
        <f aca="false">YEAR(B77)</f>
        <v>2007</v>
      </c>
      <c r="T77" s="17" t="n">
        <f aca="false">WEEKDAY(B77)</f>
        <v>6</v>
      </c>
    </row>
    <row r="78" customFormat="false" ht="15" hidden="false" customHeight="false" outlineLevel="0" collapsed="false">
      <c r="B78" s="21" t="n">
        <v>39104</v>
      </c>
      <c r="C78" s="22" t="n">
        <v>635.35</v>
      </c>
      <c r="D78" s="22" t="n">
        <v>639.95</v>
      </c>
      <c r="E78" s="22" t="n">
        <v>632.35</v>
      </c>
      <c r="F78" s="22" t="n">
        <v>633.15</v>
      </c>
      <c r="G78" s="23" t="n">
        <v>639.88</v>
      </c>
      <c r="H78" s="23" t="n">
        <v>639.24</v>
      </c>
      <c r="I78" s="23" t="n">
        <v>632.28</v>
      </c>
      <c r="J78" s="23" t="n">
        <v>631.65</v>
      </c>
      <c r="K78" s="29" t="str">
        <f aca="false">IF(N78&lt;=$F$3,"HIT","MISS")</f>
        <v>HIT</v>
      </c>
      <c r="L78" s="29" t="str">
        <f aca="false">IF(O78&lt;=$F$3,"HIT","MISS")</f>
        <v>HIT</v>
      </c>
      <c r="M78" s="17" t="str">
        <f aca="false">IF(AND(K78="HIT",L78="HIT"),"HOD ✓ | LOD ✓",IF(K78="HIT","HOD ✓",IF(L78="HIT","LOD ✓","✗ MISS")))</f>
        <v>HOD ✓ | LOD ✓</v>
      </c>
      <c r="N78" s="26" t="n">
        <f aca="false">IF(D78&lt;H78,(H78-D78)/D78,IF(D78&gt;G78,(D78-G78)/D78,0))</f>
        <v>0.000109383545589577</v>
      </c>
      <c r="O78" s="26" t="n">
        <f aca="false">IF(E78&lt;J78,(J78-E78)/E78,IF(E78&gt;I78,(E78-I78)/E78,0))</f>
        <v>0.000110698189293983</v>
      </c>
      <c r="P78" s="27" t="n">
        <f aca="false">LN(F78/F77)</f>
        <v>-0.00331126130365603</v>
      </c>
      <c r="Q78" s="28" t="n">
        <f aca="false">STDEV(P59:P78)*SQRT(252)</f>
        <v>0.176095491512227</v>
      </c>
      <c r="R78" s="26" t="n">
        <f aca="false">(G78-H78)/H78</f>
        <v>0.00100118891183278</v>
      </c>
      <c r="S78" s="17" t="n">
        <f aca="false">YEAR(B78)</f>
        <v>2007</v>
      </c>
      <c r="T78" s="17" t="n">
        <f aca="false">WEEKDAY(B78)</f>
        <v>2</v>
      </c>
    </row>
    <row r="79" customFormat="false" ht="15" hidden="false" customHeight="false" outlineLevel="0" collapsed="false">
      <c r="B79" s="21" t="n">
        <v>39105</v>
      </c>
      <c r="C79" s="22" t="n">
        <v>633.15</v>
      </c>
      <c r="D79" s="22" t="n">
        <v>647.85</v>
      </c>
      <c r="E79" s="22" t="n">
        <v>633.1</v>
      </c>
      <c r="F79" s="22" t="n">
        <v>646.6</v>
      </c>
      <c r="G79" s="23" t="n">
        <v>648.22</v>
      </c>
      <c r="H79" s="23" t="n">
        <v>647.57</v>
      </c>
      <c r="I79" s="23" t="n">
        <v>632.88</v>
      </c>
      <c r="J79" s="23" t="n">
        <v>632.25</v>
      </c>
      <c r="K79" s="29" t="str">
        <f aca="false">IF(N79&lt;=$F$3,"HIT","MISS")</f>
        <v>HIT</v>
      </c>
      <c r="L79" s="29" t="str">
        <f aca="false">IF(O79&lt;=$F$3,"HIT","MISS")</f>
        <v>HIT</v>
      </c>
      <c r="M79" s="17" t="str">
        <f aca="false">IF(AND(K79="HIT",L79="HIT"),"HOD ✓ | LOD ✓",IF(K79="HIT","HOD ✓",IF(L79="HIT","LOD ✓","✗ MISS")))</f>
        <v>HOD ✓ | LOD ✓</v>
      </c>
      <c r="N79" s="26" t="n">
        <f aca="false">IF(D79&lt;H79,(H79-D79)/D79,IF(D79&gt;G79,(D79-G79)/D79,0))</f>
        <v>0</v>
      </c>
      <c r="O79" s="26" t="n">
        <f aca="false">IF(E79&lt;J79,(J79-E79)/E79,IF(E79&gt;I79,(E79-I79)/E79,0))</f>
        <v>0.000347496446059117</v>
      </c>
      <c r="P79" s="27" t="n">
        <f aca="false">LN(F79/F78)</f>
        <v>0.0210205043947153</v>
      </c>
      <c r="Q79" s="28" t="n">
        <f aca="false">STDEV(P60:P79)*SQRT(252)</f>
        <v>0.189733718871339</v>
      </c>
      <c r="R79" s="26" t="n">
        <f aca="false">(G79-H79)/H79</f>
        <v>0.00100375249007826</v>
      </c>
      <c r="S79" s="17" t="n">
        <f aca="false">YEAR(B79)</f>
        <v>2007</v>
      </c>
      <c r="T79" s="17" t="n">
        <f aca="false">WEEKDAY(B79)</f>
        <v>3</v>
      </c>
    </row>
    <row r="80" customFormat="false" ht="15" hidden="false" customHeight="false" outlineLevel="0" collapsed="false">
      <c r="B80" s="21" t="n">
        <v>39106</v>
      </c>
      <c r="C80" s="22" t="n">
        <v>646.6</v>
      </c>
      <c r="D80" s="22" t="n">
        <v>648.95</v>
      </c>
      <c r="E80" s="22" t="n">
        <v>639.05</v>
      </c>
      <c r="F80" s="22" t="n">
        <v>648.6</v>
      </c>
      <c r="G80" s="23" t="n">
        <v>649.23</v>
      </c>
      <c r="H80" s="23" t="n">
        <v>648.58</v>
      </c>
      <c r="I80" s="23" t="n">
        <v>638.82</v>
      </c>
      <c r="J80" s="23" t="n">
        <v>638.18</v>
      </c>
      <c r="K80" s="29" t="str">
        <f aca="false">IF(N80&lt;=$F$3,"HIT","MISS")</f>
        <v>HIT</v>
      </c>
      <c r="L80" s="29" t="str">
        <f aca="false">IF(O80&lt;=$F$3,"HIT","MISS")</f>
        <v>HIT</v>
      </c>
      <c r="M80" s="17" t="str">
        <f aca="false">IF(AND(K80="HIT",L80="HIT"),"HOD ✓ | LOD ✓",IF(K80="HIT","HOD ✓",IF(L80="HIT","LOD ✓","✗ MISS")))</f>
        <v>HOD ✓ | LOD ✓</v>
      </c>
      <c r="N80" s="26" t="n">
        <f aca="false">IF(D80&lt;H80,(H80-D80)/D80,IF(D80&gt;G80,(D80-G80)/D80,0))</f>
        <v>0</v>
      </c>
      <c r="O80" s="26" t="n">
        <f aca="false">IF(E80&lt;J80,(J80-E80)/E80,IF(E80&gt;I80,(E80-I80)/E80,0))</f>
        <v>0.000359909240278389</v>
      </c>
      <c r="P80" s="27" t="n">
        <f aca="false">LN(F80/F79)</f>
        <v>0.00308832858188497</v>
      </c>
      <c r="Q80" s="28" t="n">
        <f aca="false">STDEV(P61:P80)*SQRT(252)</f>
        <v>0.188920054326533</v>
      </c>
      <c r="R80" s="26" t="n">
        <f aca="false">(G80-H80)/H80</f>
        <v>0.00100218939837796</v>
      </c>
      <c r="S80" s="17" t="n">
        <f aca="false">YEAR(B80)</f>
        <v>2007</v>
      </c>
      <c r="T80" s="17" t="n">
        <f aca="false">WEEKDAY(B80)</f>
        <v>4</v>
      </c>
    </row>
    <row r="81" customFormat="false" ht="15" hidden="false" customHeight="false" outlineLevel="0" collapsed="false">
      <c r="B81" s="21" t="n">
        <v>39107</v>
      </c>
      <c r="C81" s="22" t="n">
        <v>648.6</v>
      </c>
      <c r="D81" s="22" t="n">
        <v>654.8</v>
      </c>
      <c r="E81" s="22" t="n">
        <v>645.65</v>
      </c>
      <c r="F81" s="22" t="n">
        <v>646.2</v>
      </c>
      <c r="G81" s="23" t="n">
        <v>654.71</v>
      </c>
      <c r="H81" s="23" t="n">
        <v>654.06</v>
      </c>
      <c r="I81" s="23" t="n">
        <v>645.43</v>
      </c>
      <c r="J81" s="23" t="n">
        <v>644.79</v>
      </c>
      <c r="K81" s="29" t="str">
        <f aca="false">IF(N81&lt;=$F$3,"HIT","MISS")</f>
        <v>HIT</v>
      </c>
      <c r="L81" s="29" t="str">
        <f aca="false">IF(O81&lt;=$F$3,"HIT","MISS")</f>
        <v>HIT</v>
      </c>
      <c r="M81" s="17" t="str">
        <f aca="false">IF(AND(K81="HIT",L81="HIT"),"HOD ✓ | LOD ✓",IF(K81="HIT","HOD ✓",IF(L81="HIT","LOD ✓","✗ MISS")))</f>
        <v>HOD ✓ | LOD ✓</v>
      </c>
      <c r="N81" s="26" t="n">
        <f aca="false">IF(D81&lt;H81,(H81-D81)/D81,IF(D81&gt;G81,(D81-G81)/D81,0))</f>
        <v>0.000137446548564322</v>
      </c>
      <c r="O81" s="26" t="n">
        <f aca="false">IF(E81&lt;J81,(J81-E81)/E81,IF(E81&gt;I81,(E81-I81)/E81,0))</f>
        <v>0.000340741888019867</v>
      </c>
      <c r="P81" s="27" t="n">
        <f aca="false">LN(F81/F80)</f>
        <v>-0.00370714048281968</v>
      </c>
      <c r="Q81" s="28" t="n">
        <f aca="false">STDEV(P62:P81)*SQRT(252)</f>
        <v>0.189816889978793</v>
      </c>
      <c r="R81" s="26" t="n">
        <f aca="false">(G81-H81)/H81</f>
        <v>0.000993792618414352</v>
      </c>
      <c r="S81" s="17" t="n">
        <f aca="false">YEAR(B81)</f>
        <v>2007</v>
      </c>
      <c r="T81" s="17" t="n">
        <f aca="false">WEEKDAY(B81)</f>
        <v>5</v>
      </c>
    </row>
    <row r="82" customFormat="false" ht="15" hidden="false" customHeight="false" outlineLevel="0" collapsed="false">
      <c r="B82" s="21" t="n">
        <v>39108</v>
      </c>
      <c r="C82" s="22" t="n">
        <v>646.2</v>
      </c>
      <c r="D82" s="22" t="n">
        <v>648.1</v>
      </c>
      <c r="E82" s="22" t="n">
        <v>641.1</v>
      </c>
      <c r="F82" s="22" t="n">
        <v>646.05</v>
      </c>
      <c r="G82" s="23" t="n">
        <v>648.84</v>
      </c>
      <c r="H82" s="23" t="n">
        <v>648.19</v>
      </c>
      <c r="I82" s="23" t="n">
        <v>641.86</v>
      </c>
      <c r="J82" s="23" t="n">
        <v>641.22</v>
      </c>
      <c r="K82" s="29" t="str">
        <f aca="false">IF(N82&lt;=$F$3,"HIT","MISS")</f>
        <v>HIT</v>
      </c>
      <c r="L82" s="29" t="str">
        <f aca="false">IF(O82&lt;=$F$3,"HIT","MISS")</f>
        <v>HIT</v>
      </c>
      <c r="M82" s="17" t="str">
        <f aca="false">IF(AND(K82="HIT",L82="HIT"),"HOD ✓ | LOD ✓",IF(K82="HIT","HOD ✓",IF(L82="HIT","LOD ✓","✗ MISS")))</f>
        <v>HOD ✓ | LOD ✓</v>
      </c>
      <c r="N82" s="26" t="n">
        <f aca="false">IF(D82&lt;H82,(H82-D82)/D82,IF(D82&gt;G82,(D82-G82)/D82,0))</f>
        <v>0.000138867458725554</v>
      </c>
      <c r="O82" s="26" t="n">
        <f aca="false">IF(E82&lt;J82,(J82-E82)/E82,IF(E82&gt;I82,(E82-I82)/E82,0))</f>
        <v>0.000187178287318678</v>
      </c>
      <c r="P82" s="27" t="n">
        <f aca="false">LN(F82/F81)</f>
        <v>-0.000232153222168748</v>
      </c>
      <c r="Q82" s="28" t="n">
        <f aca="false">STDEV(P63:P82)*SQRT(252)</f>
        <v>0.185599254068168</v>
      </c>
      <c r="R82" s="26" t="n">
        <f aca="false">(G82-H82)/H82</f>
        <v>0.00100279239111985</v>
      </c>
      <c r="S82" s="17" t="n">
        <f aca="false">YEAR(B82)</f>
        <v>2007</v>
      </c>
      <c r="T82" s="17" t="n">
        <f aca="false">WEEKDAY(B82)</f>
        <v>6</v>
      </c>
    </row>
    <row r="83" customFormat="false" ht="15" hidden="false" customHeight="false" outlineLevel="0" collapsed="false">
      <c r="B83" s="21" t="n">
        <v>39111</v>
      </c>
      <c r="C83" s="22" t="n">
        <v>646.05</v>
      </c>
      <c r="D83" s="22" t="n">
        <v>648.05</v>
      </c>
      <c r="E83" s="22" t="n">
        <v>641.2</v>
      </c>
      <c r="F83" s="22" t="n">
        <v>643.85</v>
      </c>
      <c r="G83" s="23" t="n">
        <v>647.9</v>
      </c>
      <c r="H83" s="23" t="n">
        <v>647.25</v>
      </c>
      <c r="I83" s="23" t="n">
        <v>641.37</v>
      </c>
      <c r="J83" s="23" t="n">
        <v>640.73</v>
      </c>
      <c r="K83" s="29" t="str">
        <f aca="false">IF(N83&lt;=$F$3,"HIT","MISS")</f>
        <v>HIT</v>
      </c>
      <c r="L83" s="29" t="str">
        <f aca="false">IF(O83&lt;=$F$3,"HIT","MISS")</f>
        <v>HIT</v>
      </c>
      <c r="M83" s="17" t="str">
        <f aca="false">IF(AND(K83="HIT",L83="HIT"),"HOD ✓ | LOD ✓",IF(K83="HIT","HOD ✓",IF(L83="HIT","LOD ✓","✗ MISS")))</f>
        <v>HOD ✓ | LOD ✓</v>
      </c>
      <c r="N83" s="26" t="n">
        <f aca="false">IF(D83&lt;H83,(H83-D83)/D83,IF(D83&gt;G83,(D83-G83)/D83,0))</f>
        <v>0.000231463621634098</v>
      </c>
      <c r="O83" s="26" t="n">
        <f aca="false">IF(E83&lt;J83,(J83-E83)/E83,IF(E83&gt;I83,(E83-I83)/E83,0))</f>
        <v>0</v>
      </c>
      <c r="P83" s="27" t="n">
        <f aca="false">LN(F83/F82)</f>
        <v>-0.0034111204484363</v>
      </c>
      <c r="Q83" s="28" t="n">
        <f aca="false">STDEV(P64:P83)*SQRT(252)</f>
        <v>0.186048484572792</v>
      </c>
      <c r="R83" s="26" t="n">
        <f aca="false">(G83-H83)/H83</f>
        <v>0.00100424874468903</v>
      </c>
      <c r="S83" s="17" t="n">
        <f aca="false">YEAR(B83)</f>
        <v>2007</v>
      </c>
      <c r="T83" s="17" t="n">
        <f aca="false">WEEKDAY(B83)</f>
        <v>2</v>
      </c>
    </row>
    <row r="84" customFormat="false" ht="15" hidden="false" customHeight="false" outlineLevel="0" collapsed="false">
      <c r="B84" s="21" t="n">
        <v>39112</v>
      </c>
      <c r="C84" s="22" t="n">
        <v>643.85</v>
      </c>
      <c r="D84" s="22" t="n">
        <v>647.55</v>
      </c>
      <c r="E84" s="22" t="n">
        <v>640.9</v>
      </c>
      <c r="F84" s="22" t="n">
        <v>647.1</v>
      </c>
      <c r="G84" s="23" t="n">
        <v>648.29</v>
      </c>
      <c r="H84" s="23" t="n">
        <v>647.64</v>
      </c>
      <c r="I84" s="23" t="n">
        <v>640.98</v>
      </c>
      <c r="J84" s="23" t="n">
        <v>640.34</v>
      </c>
      <c r="K84" s="29" t="str">
        <f aca="false">IF(N84&lt;=$F$3,"HIT","MISS")</f>
        <v>HIT</v>
      </c>
      <c r="L84" s="29" t="str">
        <f aca="false">IF(O84&lt;=$F$3,"HIT","MISS")</f>
        <v>HIT</v>
      </c>
      <c r="M84" s="17" t="str">
        <f aca="false">IF(AND(K84="HIT",L84="HIT"),"HOD ✓ | LOD ✓",IF(K84="HIT","HOD ✓",IF(L84="HIT","LOD ✓","✗ MISS")))</f>
        <v>HOD ✓ | LOD ✓</v>
      </c>
      <c r="N84" s="26" t="n">
        <f aca="false">IF(D84&lt;H84,(H84-D84)/D84,IF(D84&gt;G84,(D84-G84)/D84,0))</f>
        <v>0.000138985406532363</v>
      </c>
      <c r="O84" s="26" t="n">
        <f aca="false">IF(E84&lt;J84,(J84-E84)/E84,IF(E84&gt;I84,(E84-I84)/E84,0))</f>
        <v>0</v>
      </c>
      <c r="P84" s="27" t="n">
        <f aca="false">LN(F84/F83)</f>
        <v>0.00503506234342757</v>
      </c>
      <c r="Q84" s="28" t="n">
        <f aca="false">STDEV(P65:P84)*SQRT(252)</f>
        <v>0.185898272444615</v>
      </c>
      <c r="R84" s="26" t="n">
        <f aca="false">(G84-H84)/H84</f>
        <v>0.00100364399975291</v>
      </c>
      <c r="S84" s="17" t="n">
        <f aca="false">YEAR(B84)</f>
        <v>2007</v>
      </c>
      <c r="T84" s="17" t="n">
        <f aca="false">WEEKDAY(B84)</f>
        <v>3</v>
      </c>
    </row>
    <row r="85" customFormat="false" ht="15" hidden="false" customHeight="false" outlineLevel="0" collapsed="false">
      <c r="B85" s="21" t="n">
        <v>39113</v>
      </c>
      <c r="C85" s="22" t="n">
        <v>647.1</v>
      </c>
      <c r="D85" s="22" t="n">
        <v>654.75</v>
      </c>
      <c r="E85" s="22" t="n">
        <v>642.3</v>
      </c>
      <c r="F85" s="22" t="n">
        <v>652.8</v>
      </c>
      <c r="G85" s="23" t="n">
        <v>654.62</v>
      </c>
      <c r="H85" s="23" t="n">
        <v>653.97</v>
      </c>
      <c r="I85" s="23" t="n">
        <v>642.97</v>
      </c>
      <c r="J85" s="23" t="n">
        <v>642.33</v>
      </c>
      <c r="K85" s="29" t="str">
        <f aca="false">IF(N85&lt;=$F$3,"HIT","MISS")</f>
        <v>HIT</v>
      </c>
      <c r="L85" s="29" t="str">
        <f aca="false">IF(O85&lt;=$F$3,"HIT","MISS")</f>
        <v>HIT</v>
      </c>
      <c r="M85" s="17" t="str">
        <f aca="false">IF(AND(K85="HIT",L85="HIT"),"HOD ✓ | LOD ✓",IF(K85="HIT","HOD ✓",IF(L85="HIT","LOD ✓","✗ MISS")))</f>
        <v>HOD ✓ | LOD ✓</v>
      </c>
      <c r="N85" s="26" t="n">
        <f aca="false">IF(D85&lt;H85,(H85-D85)/D85,IF(D85&gt;G85,(D85-G85)/D85,0))</f>
        <v>0.000198549064528439</v>
      </c>
      <c r="O85" s="26" t="n">
        <f aca="false">IF(E85&lt;J85,(J85-E85)/E85,IF(E85&gt;I85,(E85-I85)/E85,0))</f>
        <v>4.67071461935021E-005</v>
      </c>
      <c r="P85" s="27" t="n">
        <f aca="false">LN(F85/F84)</f>
        <v>0.00876996158667674</v>
      </c>
      <c r="Q85" s="28" t="n">
        <f aca="false">STDEV(P66:P85)*SQRT(252)</f>
        <v>0.171547046116016</v>
      </c>
      <c r="R85" s="26" t="n">
        <f aca="false">(G85-H85)/H85</f>
        <v>0.000993929385139956</v>
      </c>
      <c r="S85" s="17" t="n">
        <f aca="false">YEAR(B85)</f>
        <v>2007</v>
      </c>
      <c r="T85" s="17" t="n">
        <f aca="false">WEEKDAY(B85)</f>
        <v>4</v>
      </c>
    </row>
    <row r="86" customFormat="false" ht="15" hidden="false" customHeight="false" outlineLevel="0" collapsed="false">
      <c r="B86" s="21" t="n">
        <v>39114</v>
      </c>
      <c r="C86" s="22" t="n">
        <v>652.8</v>
      </c>
      <c r="D86" s="22" t="n">
        <v>661.4</v>
      </c>
      <c r="E86" s="22" t="n">
        <v>652</v>
      </c>
      <c r="F86" s="22" t="n">
        <v>657.3</v>
      </c>
      <c r="G86" s="23" t="n">
        <v>661.44</v>
      </c>
      <c r="H86" s="23" t="n">
        <v>660.78</v>
      </c>
      <c r="I86" s="23" t="n">
        <v>652.62</v>
      </c>
      <c r="J86" s="23" t="n">
        <v>651.97</v>
      </c>
      <c r="K86" s="29" t="str">
        <f aca="false">IF(N86&lt;=$F$3,"HIT","MISS")</f>
        <v>HIT</v>
      </c>
      <c r="L86" s="29" t="str">
        <f aca="false">IF(O86&lt;=$F$3,"HIT","MISS")</f>
        <v>HIT</v>
      </c>
      <c r="M86" s="17" t="str">
        <f aca="false">IF(AND(K86="HIT",L86="HIT"),"HOD ✓ | LOD ✓",IF(K86="HIT","HOD ✓",IF(L86="HIT","LOD ✓","✗ MISS")))</f>
        <v>HOD ✓ | LOD ✓</v>
      </c>
      <c r="N86" s="26" t="n">
        <f aca="false">IF(D86&lt;H86,(H86-D86)/D86,IF(D86&gt;G86,(D86-G86)/D86,0))</f>
        <v>0</v>
      </c>
      <c r="O86" s="26" t="n">
        <f aca="false">IF(E86&lt;J86,(J86-E86)/E86,IF(E86&gt;I86,(E86-I86)/E86,0))</f>
        <v>0</v>
      </c>
      <c r="P86" s="27" t="n">
        <f aca="false">LN(F86/F85)</f>
        <v>0.00686973161963322</v>
      </c>
      <c r="Q86" s="28" t="n">
        <f aca="false">STDEV(P67:P86)*SQRT(252)</f>
        <v>0.16686117289905</v>
      </c>
      <c r="R86" s="26" t="n">
        <f aca="false">(G86-H86)/H86</f>
        <v>0.000998819576863831</v>
      </c>
      <c r="S86" s="17" t="n">
        <f aca="false">YEAR(B86)</f>
        <v>2007</v>
      </c>
      <c r="T86" s="17" t="n">
        <f aca="false">WEEKDAY(B86)</f>
        <v>5</v>
      </c>
    </row>
    <row r="87" customFormat="false" ht="15" hidden="false" customHeight="false" outlineLevel="0" collapsed="false">
      <c r="B87" s="21" t="n">
        <v>39115</v>
      </c>
      <c r="C87" s="22" t="n">
        <v>657.3</v>
      </c>
      <c r="D87" s="22" t="n">
        <v>659.8</v>
      </c>
      <c r="E87" s="22" t="n">
        <v>643.45</v>
      </c>
      <c r="F87" s="22" t="n">
        <v>647.75</v>
      </c>
      <c r="G87" s="23" t="n">
        <v>660.58</v>
      </c>
      <c r="H87" s="23" t="n">
        <v>659.92</v>
      </c>
      <c r="I87" s="23" t="n">
        <v>644.27</v>
      </c>
      <c r="J87" s="23" t="n">
        <v>643.63</v>
      </c>
      <c r="K87" s="29" t="str">
        <f aca="false">IF(N87&lt;=$F$3,"HIT","MISS")</f>
        <v>HIT</v>
      </c>
      <c r="L87" s="29" t="str">
        <f aca="false">IF(O87&lt;=$F$3,"HIT","MISS")</f>
        <v>HIT</v>
      </c>
      <c r="M87" s="17" t="str">
        <f aca="false">IF(AND(K87="HIT",L87="HIT"),"HOD ✓ | LOD ✓",IF(K87="HIT","HOD ✓",IF(L87="HIT","LOD ✓","✗ MISS")))</f>
        <v>HOD ✓ | LOD ✓</v>
      </c>
      <c r="N87" s="26" t="n">
        <f aca="false">IF(D87&lt;H87,(H87-D87)/D87,IF(D87&gt;G87,(D87-G87)/D87,0))</f>
        <v>0.000181873294937867</v>
      </c>
      <c r="O87" s="26" t="n">
        <f aca="false">IF(E87&lt;J87,(J87-E87)/E87,IF(E87&gt;I87,(E87-I87)/E87,0))</f>
        <v>0.000279742015696558</v>
      </c>
      <c r="P87" s="27" t="n">
        <f aca="false">LN(F87/F86)</f>
        <v>-0.0146357158273111</v>
      </c>
      <c r="Q87" s="28" t="n">
        <f aca="false">STDEV(P68:P87)*SQRT(252)</f>
        <v>0.150853086962857</v>
      </c>
      <c r="R87" s="26" t="n">
        <f aca="false">(G87-H87)/H87</f>
        <v>0.0010001212268155</v>
      </c>
      <c r="S87" s="17" t="n">
        <f aca="false">YEAR(B87)</f>
        <v>2007</v>
      </c>
      <c r="T87" s="17" t="n">
        <f aca="false">WEEKDAY(B87)</f>
        <v>6</v>
      </c>
    </row>
    <row r="88" customFormat="false" ht="15" hidden="false" customHeight="false" outlineLevel="0" collapsed="false">
      <c r="B88" s="21" t="n">
        <v>39118</v>
      </c>
      <c r="C88" s="22" t="n">
        <v>647.85</v>
      </c>
      <c r="D88" s="22" t="n">
        <v>652.4</v>
      </c>
      <c r="E88" s="22" t="n">
        <v>646.3</v>
      </c>
      <c r="F88" s="22" t="n">
        <v>648.55</v>
      </c>
      <c r="G88" s="23" t="n">
        <v>652.31</v>
      </c>
      <c r="H88" s="23" t="n">
        <v>651.66</v>
      </c>
      <c r="I88" s="23" t="n">
        <v>646.84</v>
      </c>
      <c r="J88" s="23" t="n">
        <v>646.19</v>
      </c>
      <c r="K88" s="29" t="str">
        <f aca="false">IF(N88&lt;=$F$3,"HIT","MISS")</f>
        <v>HIT</v>
      </c>
      <c r="L88" s="29" t="str">
        <f aca="false">IF(O88&lt;=$F$3,"HIT","MISS")</f>
        <v>HIT</v>
      </c>
      <c r="M88" s="17" t="str">
        <f aca="false">IF(AND(K88="HIT",L88="HIT"),"HOD ✓ | LOD ✓",IF(K88="HIT","HOD ✓",IF(L88="HIT","LOD ✓","✗ MISS")))</f>
        <v>HOD ✓ | LOD ✓</v>
      </c>
      <c r="N88" s="26" t="n">
        <f aca="false">IF(D88&lt;H88,(H88-D88)/D88,IF(D88&gt;G88,(D88-G88)/D88,0))</f>
        <v>0.000137952176578835</v>
      </c>
      <c r="O88" s="26" t="n">
        <f aca="false">IF(E88&lt;J88,(J88-E88)/E88,IF(E88&gt;I88,(E88-I88)/E88,0))</f>
        <v>0</v>
      </c>
      <c r="P88" s="27" t="n">
        <f aca="false">LN(F88/F87)</f>
        <v>0.00123428234446275</v>
      </c>
      <c r="Q88" s="28" t="n">
        <f aca="false">STDEV(P69:P88)*SQRT(252)</f>
        <v>0.150906386285275</v>
      </c>
      <c r="R88" s="26" t="n">
        <f aca="false">(G88-H88)/H88</f>
        <v>0.000997452659362209</v>
      </c>
      <c r="S88" s="17" t="n">
        <f aca="false">YEAR(B88)</f>
        <v>2007</v>
      </c>
      <c r="T88" s="17" t="n">
        <f aca="false">WEEKDAY(B88)</f>
        <v>2</v>
      </c>
    </row>
    <row r="89" customFormat="false" ht="15" hidden="false" customHeight="false" outlineLevel="0" collapsed="false">
      <c r="B89" s="21" t="n">
        <v>39119</v>
      </c>
      <c r="C89" s="22" t="n">
        <v>648.55</v>
      </c>
      <c r="D89" s="22" t="n">
        <v>658.5</v>
      </c>
      <c r="E89" s="22" t="n">
        <v>648.05</v>
      </c>
      <c r="F89" s="22" t="n">
        <v>653.45</v>
      </c>
      <c r="G89" s="23" t="n">
        <v>659.09</v>
      </c>
      <c r="H89" s="23" t="n">
        <v>658.43</v>
      </c>
      <c r="I89" s="23" t="n">
        <v>647.97</v>
      </c>
      <c r="J89" s="23" t="n">
        <v>647.32</v>
      </c>
      <c r="K89" s="29" t="str">
        <f aca="false">IF(N89&lt;=$F$3,"HIT","MISS")</f>
        <v>HIT</v>
      </c>
      <c r="L89" s="29" t="str">
        <f aca="false">IF(O89&lt;=$F$3,"HIT","MISS")</f>
        <v>HIT</v>
      </c>
      <c r="M89" s="17" t="str">
        <f aca="false">IF(AND(K89="HIT",L89="HIT"),"HOD ✓ | LOD ✓",IF(K89="HIT","HOD ✓",IF(L89="HIT","LOD ✓","✗ MISS")))</f>
        <v>HOD ✓ | LOD ✓</v>
      </c>
      <c r="N89" s="26" t="n">
        <f aca="false">IF(D89&lt;H89,(H89-D89)/D89,IF(D89&gt;G89,(D89-G89)/D89,0))</f>
        <v>0</v>
      </c>
      <c r="O89" s="26" t="n">
        <f aca="false">IF(E89&lt;J89,(J89-E89)/E89,IF(E89&gt;I89,(E89-I89)/E89,0))</f>
        <v>0.000123447264871425</v>
      </c>
      <c r="P89" s="27" t="n">
        <f aca="false">LN(F89/F88)</f>
        <v>0.00752691725636307</v>
      </c>
      <c r="Q89" s="28" t="n">
        <f aca="false">STDEV(P70:P89)*SQRT(252)</f>
        <v>0.151501792064254</v>
      </c>
      <c r="R89" s="26" t="n">
        <f aca="false">(G89-H89)/H89</f>
        <v>0.00100238446000347</v>
      </c>
      <c r="S89" s="17" t="n">
        <f aca="false">YEAR(B89)</f>
        <v>2007</v>
      </c>
      <c r="T89" s="17" t="n">
        <f aca="false">WEEKDAY(B89)</f>
        <v>3</v>
      </c>
    </row>
    <row r="90" customFormat="false" ht="15" hidden="false" customHeight="false" outlineLevel="0" collapsed="false">
      <c r="B90" s="21" t="n">
        <v>39120</v>
      </c>
      <c r="C90" s="22" t="n">
        <v>653.45</v>
      </c>
      <c r="D90" s="22" t="n">
        <v>656.9</v>
      </c>
      <c r="E90" s="22" t="n">
        <v>650.55</v>
      </c>
      <c r="F90" s="22" t="n">
        <v>651.55</v>
      </c>
      <c r="G90" s="23" t="n">
        <v>656.78</v>
      </c>
      <c r="H90" s="23" t="n">
        <v>656.12</v>
      </c>
      <c r="I90" s="23" t="n">
        <v>650.41</v>
      </c>
      <c r="J90" s="23" t="n">
        <v>649.76</v>
      </c>
      <c r="K90" s="29" t="str">
        <f aca="false">IF(N90&lt;=$F$3,"HIT","MISS")</f>
        <v>HIT</v>
      </c>
      <c r="L90" s="29" t="str">
        <f aca="false">IF(O90&lt;=$F$3,"HIT","MISS")</f>
        <v>HIT</v>
      </c>
      <c r="M90" s="17" t="str">
        <f aca="false">IF(AND(K90="HIT",L90="HIT"),"HOD ✓ | LOD ✓",IF(K90="HIT","HOD ✓",IF(L90="HIT","LOD ✓","✗ MISS")))</f>
        <v>HOD ✓ | LOD ✓</v>
      </c>
      <c r="N90" s="26" t="n">
        <f aca="false">IF(D90&lt;H90,(H90-D90)/D90,IF(D90&gt;G90,(D90-G90)/D90,0))</f>
        <v>0.00018267620642412</v>
      </c>
      <c r="O90" s="26" t="n">
        <f aca="false">IF(E90&lt;J90,(J90-E90)/E90,IF(E90&gt;I90,(E90-I90)/E90,0))</f>
        <v>0.000215202520943796</v>
      </c>
      <c r="P90" s="27" t="n">
        <f aca="false">LN(F90/F89)</f>
        <v>-0.00291187945213007</v>
      </c>
      <c r="Q90" s="28" t="n">
        <f aca="false">STDEV(P71:P90)*SQRT(252)</f>
        <v>0.150919926457967</v>
      </c>
      <c r="R90" s="26" t="n">
        <f aca="false">(G90-H90)/H90</f>
        <v>0.0010059135523989</v>
      </c>
      <c r="S90" s="17" t="n">
        <f aca="false">YEAR(B90)</f>
        <v>2007</v>
      </c>
      <c r="T90" s="17" t="n">
        <f aca="false">WEEKDAY(B90)</f>
        <v>4</v>
      </c>
    </row>
    <row r="91" customFormat="false" ht="15" hidden="false" customHeight="false" outlineLevel="0" collapsed="false">
      <c r="B91" s="21" t="n">
        <v>39121</v>
      </c>
      <c r="C91" s="22" t="n">
        <v>651.55</v>
      </c>
      <c r="D91" s="22" t="n">
        <v>661.45</v>
      </c>
      <c r="E91" s="22" t="n">
        <v>648</v>
      </c>
      <c r="F91" s="22" t="n">
        <v>660.35</v>
      </c>
      <c r="G91" s="23" t="n">
        <v>661.6</v>
      </c>
      <c r="H91" s="23" t="n">
        <v>660.94</v>
      </c>
      <c r="I91" s="23" t="n">
        <v>648.73</v>
      </c>
      <c r="J91" s="23" t="n">
        <v>648.08</v>
      </c>
      <c r="K91" s="29" t="str">
        <f aca="false">IF(N91&lt;=$F$3,"HIT","MISS")</f>
        <v>HIT</v>
      </c>
      <c r="L91" s="29" t="str">
        <f aca="false">IF(O91&lt;=$F$3,"HIT","MISS")</f>
        <v>HIT</v>
      </c>
      <c r="M91" s="17" t="str">
        <f aca="false">IF(AND(K91="HIT",L91="HIT"),"HOD ✓ | LOD ✓",IF(K91="HIT","HOD ✓",IF(L91="HIT","LOD ✓","✗ MISS")))</f>
        <v>HOD ✓ | LOD ✓</v>
      </c>
      <c r="N91" s="26" t="n">
        <f aca="false">IF(D91&lt;H91,(H91-D91)/D91,IF(D91&gt;G91,(D91-G91)/D91,0))</f>
        <v>0</v>
      </c>
      <c r="O91" s="26" t="n">
        <f aca="false">IF(E91&lt;J91,(J91-E91)/E91,IF(E91&gt;I91,(E91-I91)/E91,0))</f>
        <v>0.00012345679012352</v>
      </c>
      <c r="P91" s="27" t="n">
        <f aca="false">LN(F91/F90)</f>
        <v>0.0134158578988986</v>
      </c>
      <c r="Q91" s="28" t="n">
        <f aca="false">STDEV(P72:P91)*SQRT(252)</f>
        <v>0.154747258197691</v>
      </c>
      <c r="R91" s="26" t="n">
        <f aca="false">(G91-H91)/H91</f>
        <v>0.000998577783157273</v>
      </c>
      <c r="S91" s="17" t="n">
        <f aca="false">YEAR(B91)</f>
        <v>2007</v>
      </c>
      <c r="T91" s="17" t="n">
        <f aca="false">WEEKDAY(B91)</f>
        <v>5</v>
      </c>
    </row>
    <row r="92" customFormat="false" ht="15" hidden="false" customHeight="false" outlineLevel="0" collapsed="false">
      <c r="B92" s="21" t="n">
        <v>39122</v>
      </c>
      <c r="C92" s="22" t="n">
        <v>660.35</v>
      </c>
      <c r="D92" s="22" t="n">
        <v>669</v>
      </c>
      <c r="E92" s="22" t="n">
        <v>657.2</v>
      </c>
      <c r="F92" s="22" t="n">
        <v>666.85</v>
      </c>
      <c r="G92" s="23" t="n">
        <v>669.06</v>
      </c>
      <c r="H92" s="23" t="n">
        <v>668.39</v>
      </c>
      <c r="I92" s="23" t="n">
        <v>657.24</v>
      </c>
      <c r="J92" s="23" t="n">
        <v>656.58</v>
      </c>
      <c r="K92" s="29" t="str">
        <f aca="false">IF(N92&lt;=$F$3,"HIT","MISS")</f>
        <v>HIT</v>
      </c>
      <c r="L92" s="29" t="str">
        <f aca="false">IF(O92&lt;=$F$3,"HIT","MISS")</f>
        <v>HIT</v>
      </c>
      <c r="M92" s="17" t="str">
        <f aca="false">IF(AND(K92="HIT",L92="HIT"),"HOD ✓ | LOD ✓",IF(K92="HIT","HOD ✓",IF(L92="HIT","LOD ✓","✗ MISS")))</f>
        <v>HOD ✓ | LOD ✓</v>
      </c>
      <c r="N92" s="26" t="n">
        <f aca="false">IF(D92&lt;H92,(H92-D92)/D92,IF(D92&gt;G92,(D92-G92)/D92,0))</f>
        <v>0</v>
      </c>
      <c r="O92" s="26" t="n">
        <f aca="false">IF(E92&lt;J92,(J92-E92)/E92,IF(E92&gt;I92,(E92-I92)/E92,0))</f>
        <v>0</v>
      </c>
      <c r="P92" s="27" t="n">
        <f aca="false">LN(F92/F91)</f>
        <v>0.00979513557859012</v>
      </c>
      <c r="Q92" s="28" t="n">
        <f aca="false">STDEV(P73:P92)*SQRT(252)</f>
        <v>0.134963829537536</v>
      </c>
      <c r="R92" s="26" t="n">
        <f aca="false">(G92-H92)/H92</f>
        <v>0.0010024087733209</v>
      </c>
      <c r="S92" s="17" t="n">
        <f aca="false">YEAR(B92)</f>
        <v>2007</v>
      </c>
      <c r="T92" s="17" t="n">
        <f aca="false">WEEKDAY(B92)</f>
        <v>6</v>
      </c>
    </row>
    <row r="93" customFormat="false" ht="15" hidden="false" customHeight="false" outlineLevel="0" collapsed="false">
      <c r="B93" s="21" t="n">
        <v>39125</v>
      </c>
      <c r="C93" s="22" t="n">
        <v>666.85</v>
      </c>
      <c r="D93" s="22" t="n">
        <v>668.55</v>
      </c>
      <c r="E93" s="22" t="n">
        <v>659.9</v>
      </c>
      <c r="F93" s="22" t="n">
        <v>661.15</v>
      </c>
      <c r="G93" s="23" t="n">
        <v>668.44</v>
      </c>
      <c r="H93" s="23" t="n">
        <v>667.77</v>
      </c>
      <c r="I93" s="23" t="n">
        <v>660.63</v>
      </c>
      <c r="J93" s="23" t="n">
        <v>659.97</v>
      </c>
      <c r="K93" s="29" t="str">
        <f aca="false">IF(N93&lt;=$F$3,"HIT","MISS")</f>
        <v>HIT</v>
      </c>
      <c r="L93" s="29" t="str">
        <f aca="false">IF(O93&lt;=$F$3,"HIT","MISS")</f>
        <v>HIT</v>
      </c>
      <c r="M93" s="17" t="str">
        <f aca="false">IF(AND(K93="HIT",L93="HIT"),"HOD ✓ | LOD ✓",IF(K93="HIT","HOD ✓",IF(L93="HIT","LOD ✓","✗ MISS")))</f>
        <v>HOD ✓ | LOD ✓</v>
      </c>
      <c r="N93" s="26" t="n">
        <f aca="false">IF(D93&lt;H93,(H93-D93)/D93,IF(D93&gt;G93,(D93-G93)/D93,0))</f>
        <v>0.000164535188093486</v>
      </c>
      <c r="O93" s="26" t="n">
        <f aca="false">IF(E93&lt;J93,(J93-E93)/E93,IF(E93&gt;I93,(E93-I93)/E93,0))</f>
        <v>0.000106076678284664</v>
      </c>
      <c r="P93" s="27" t="n">
        <f aca="false">LN(F93/F92)</f>
        <v>-0.00858439006557174</v>
      </c>
      <c r="Q93" s="28" t="n">
        <f aca="false">STDEV(P74:P93)*SQRT(252)</f>
        <v>0.140558124197114</v>
      </c>
      <c r="R93" s="26" t="n">
        <f aca="false">(G93-H93)/H93</f>
        <v>0.00100333947317201</v>
      </c>
      <c r="S93" s="17" t="n">
        <f aca="false">YEAR(B93)</f>
        <v>2007</v>
      </c>
      <c r="T93" s="17" t="n">
        <f aca="false">WEEKDAY(B93)</f>
        <v>2</v>
      </c>
    </row>
    <row r="94" customFormat="false" ht="15" hidden="false" customHeight="false" outlineLevel="0" collapsed="false">
      <c r="B94" s="21" t="n">
        <v>39126</v>
      </c>
      <c r="C94" s="22" t="n">
        <v>661.15</v>
      </c>
      <c r="D94" s="22" t="n">
        <v>669.3</v>
      </c>
      <c r="E94" s="22" t="n">
        <v>660.75</v>
      </c>
      <c r="F94" s="22" t="n">
        <v>664.25</v>
      </c>
      <c r="G94" s="23" t="n">
        <v>669.79</v>
      </c>
      <c r="H94" s="23" t="n">
        <v>669.12</v>
      </c>
      <c r="I94" s="23" t="n">
        <v>660.66</v>
      </c>
      <c r="J94" s="23" t="n">
        <v>660</v>
      </c>
      <c r="K94" s="29" t="str">
        <f aca="false">IF(N94&lt;=$F$3,"HIT","MISS")</f>
        <v>HIT</v>
      </c>
      <c r="L94" s="29" t="str">
        <f aca="false">IF(O94&lt;=$F$3,"HIT","MISS")</f>
        <v>HIT</v>
      </c>
      <c r="M94" s="17" t="str">
        <f aca="false">IF(AND(K94="HIT",L94="HIT"),"HOD ✓ | LOD ✓",IF(K94="HIT","HOD ✓",IF(L94="HIT","LOD ✓","✗ MISS")))</f>
        <v>HOD ✓ | LOD ✓</v>
      </c>
      <c r="N94" s="26" t="n">
        <f aca="false">IF(D94&lt;H94,(H94-D94)/D94,IF(D94&gt;G94,(D94-G94)/D94,0))</f>
        <v>0</v>
      </c>
      <c r="O94" s="26" t="n">
        <f aca="false">IF(E94&lt;J94,(J94-E94)/E94,IF(E94&gt;I94,(E94-I94)/E94,0))</f>
        <v>0.000136208853575531</v>
      </c>
      <c r="P94" s="27" t="n">
        <f aca="false">LN(F94/F93)</f>
        <v>0.00467784163709107</v>
      </c>
      <c r="Q94" s="28" t="n">
        <f aca="false">STDEV(P75:P94)*SQRT(252)</f>
        <v>0.139133282471782</v>
      </c>
      <c r="R94" s="26" t="n">
        <f aca="false">(G94-H94)/H94</f>
        <v>0.00100131516021036</v>
      </c>
      <c r="S94" s="17" t="n">
        <f aca="false">YEAR(B94)</f>
        <v>2007</v>
      </c>
      <c r="T94" s="17" t="n">
        <f aca="false">WEEKDAY(B94)</f>
        <v>3</v>
      </c>
    </row>
    <row r="95" customFormat="false" ht="15" hidden="false" customHeight="false" outlineLevel="0" collapsed="false">
      <c r="B95" s="21" t="n">
        <v>39127</v>
      </c>
      <c r="C95" s="22" t="n">
        <v>664.25</v>
      </c>
      <c r="D95" s="22" t="n">
        <v>672</v>
      </c>
      <c r="E95" s="22" t="n">
        <v>663.75</v>
      </c>
      <c r="F95" s="22" t="n">
        <v>669.15</v>
      </c>
      <c r="G95" s="23" t="n">
        <v>672.78</v>
      </c>
      <c r="H95" s="23" t="n">
        <v>672.11</v>
      </c>
      <c r="I95" s="23" t="n">
        <v>663.69</v>
      </c>
      <c r="J95" s="23" t="n">
        <v>663.03</v>
      </c>
      <c r="K95" s="29" t="str">
        <f aca="false">IF(N95&lt;=$F$3,"HIT","MISS")</f>
        <v>HIT</v>
      </c>
      <c r="L95" s="29" t="str">
        <f aca="false">IF(O95&lt;=$F$3,"HIT","MISS")</f>
        <v>HIT</v>
      </c>
      <c r="M95" s="17" t="str">
        <f aca="false">IF(AND(K95="HIT",L95="HIT"),"HOD ✓ | LOD ✓",IF(K95="HIT","HOD ✓",IF(L95="HIT","LOD ✓","✗ MISS")))</f>
        <v>HOD ✓ | LOD ✓</v>
      </c>
      <c r="N95" s="26" t="n">
        <f aca="false">IF(D95&lt;H95,(H95-D95)/D95,IF(D95&gt;G95,(D95-G95)/D95,0))</f>
        <v>0.000163690476190496</v>
      </c>
      <c r="O95" s="26" t="n">
        <f aca="false">IF(E95&lt;J95,(J95-E95)/E95,IF(E95&gt;I95,(E95-I95)/E95,0))</f>
        <v>9.03954802259065E-005</v>
      </c>
      <c r="P95" s="27" t="n">
        <f aca="false">LN(F95/F94)</f>
        <v>0.00734966560246047</v>
      </c>
      <c r="Q95" s="28" t="n">
        <f aca="false">STDEV(P76:P95)*SQRT(252)</f>
        <v>0.136250937950836</v>
      </c>
      <c r="R95" s="26" t="n">
        <f aca="false">(G95-H95)/H95</f>
        <v>0.000996860632932048</v>
      </c>
      <c r="S95" s="17" t="n">
        <f aca="false">YEAR(B95)</f>
        <v>2007</v>
      </c>
      <c r="T95" s="17" t="n">
        <f aca="false">WEEKDAY(B95)</f>
        <v>4</v>
      </c>
    </row>
    <row r="96" customFormat="false" ht="15" hidden="false" customHeight="false" outlineLevel="0" collapsed="false">
      <c r="B96" s="21" t="n">
        <v>39128</v>
      </c>
      <c r="C96" s="22" t="n">
        <v>669.15</v>
      </c>
      <c r="D96" s="22" t="n">
        <v>670.8</v>
      </c>
      <c r="E96" s="22" t="n">
        <v>662.8</v>
      </c>
      <c r="F96" s="22" t="n">
        <v>669.45</v>
      </c>
      <c r="G96" s="23" t="n">
        <v>670.71</v>
      </c>
      <c r="H96" s="23" t="n">
        <v>670.04</v>
      </c>
      <c r="I96" s="23" t="n">
        <v>663.18</v>
      </c>
      <c r="J96" s="23" t="n">
        <v>662.52</v>
      </c>
      <c r="K96" s="29" t="str">
        <f aca="false">IF(N96&lt;=$F$3,"HIT","MISS")</f>
        <v>HIT</v>
      </c>
      <c r="L96" s="29" t="str">
        <f aca="false">IF(O96&lt;=$F$3,"HIT","MISS")</f>
        <v>HIT</v>
      </c>
      <c r="M96" s="17" t="str">
        <f aca="false">IF(AND(K96="HIT",L96="HIT"),"HOD ✓ | LOD ✓",IF(K96="HIT","HOD ✓",IF(L96="HIT","LOD ✓","✗ MISS")))</f>
        <v>HOD ✓ | LOD ✓</v>
      </c>
      <c r="N96" s="26" t="n">
        <f aca="false">IF(D96&lt;H96,(H96-D96)/D96,IF(D96&gt;G96,(D96-G96)/D96,0))</f>
        <v>0.000134168157423849</v>
      </c>
      <c r="O96" s="26" t="n">
        <f aca="false">IF(E96&lt;J96,(J96-E96)/E96,IF(E96&gt;I96,(E96-I96)/E96,0))</f>
        <v>0</v>
      </c>
      <c r="P96" s="27" t="n">
        <f aca="false">LN(F96/F95)</f>
        <v>0.000448229501005232</v>
      </c>
      <c r="Q96" s="28" t="n">
        <f aca="false">STDEV(P77:P96)*SQRT(252)</f>
        <v>0.130928816698089</v>
      </c>
      <c r="R96" s="26" t="n">
        <f aca="false">(G96-H96)/H96</f>
        <v>0.000999940302071627</v>
      </c>
      <c r="S96" s="17" t="n">
        <f aca="false">YEAR(B96)</f>
        <v>2007</v>
      </c>
      <c r="T96" s="17" t="n">
        <f aca="false">WEEKDAY(B96)</f>
        <v>5</v>
      </c>
    </row>
    <row r="97" customFormat="false" ht="15" hidden="false" customHeight="false" outlineLevel="0" collapsed="false">
      <c r="B97" s="21" t="n">
        <v>39129</v>
      </c>
      <c r="C97" s="22" t="n">
        <v>669.45</v>
      </c>
      <c r="D97" s="22" t="n">
        <v>669.95</v>
      </c>
      <c r="E97" s="22" t="n">
        <v>662.9</v>
      </c>
      <c r="F97" s="22" t="n">
        <v>669.15</v>
      </c>
      <c r="G97" s="23" t="n">
        <v>670.03</v>
      </c>
      <c r="H97" s="23" t="n">
        <v>669.36</v>
      </c>
      <c r="I97" s="23" t="n">
        <v>663.81</v>
      </c>
      <c r="J97" s="23" t="n">
        <v>663.15</v>
      </c>
      <c r="K97" s="29" t="str">
        <f aca="false">IF(N97&lt;=$F$3,"HIT","MISS")</f>
        <v>HIT</v>
      </c>
      <c r="L97" s="29" t="str">
        <f aca="false">IF(O97&lt;=$F$3,"HIT","MISS")</f>
        <v>HIT</v>
      </c>
      <c r="M97" s="17" t="str">
        <f aca="false">IF(AND(K97="HIT",L97="HIT"),"HOD ✓ | LOD ✓",IF(K97="HIT","HOD ✓",IF(L97="HIT","LOD ✓","✗ MISS")))</f>
        <v>HOD ✓ | LOD ✓</v>
      </c>
      <c r="N97" s="26" t="n">
        <f aca="false">IF(D97&lt;H97,(H97-D97)/D97,IF(D97&gt;G97,(D97-G97)/D97,0))</f>
        <v>0</v>
      </c>
      <c r="O97" s="26" t="n">
        <f aca="false">IF(E97&lt;J97,(J97-E97)/E97,IF(E97&gt;I97,(E97-I97)/E97,0))</f>
        <v>0.000377130788957611</v>
      </c>
      <c r="P97" s="27" t="n">
        <f aca="false">LN(F97/F96)</f>
        <v>-0.000448229501005281</v>
      </c>
      <c r="Q97" s="28" t="n">
        <f aca="false">STDEV(P78:P97)*SQRT(252)</f>
        <v>0.126624348803425</v>
      </c>
      <c r="R97" s="26" t="n">
        <f aca="false">(G97-H97)/H97</f>
        <v>0.00100095613720563</v>
      </c>
      <c r="S97" s="17" t="n">
        <f aca="false">YEAR(B97)</f>
        <v>2007</v>
      </c>
      <c r="T97" s="17" t="n">
        <f aca="false">WEEKDAY(B97)</f>
        <v>6</v>
      </c>
    </row>
    <row r="98" customFormat="false" ht="15" hidden="false" customHeight="false" outlineLevel="0" collapsed="false">
      <c r="B98" s="21" t="n">
        <v>39132</v>
      </c>
      <c r="C98" s="22" t="n">
        <v>669.15</v>
      </c>
      <c r="D98" s="22" t="n">
        <v>673.45</v>
      </c>
      <c r="E98" s="22" t="n">
        <v>669.05</v>
      </c>
      <c r="F98" s="22" t="n">
        <v>670.7</v>
      </c>
      <c r="G98" s="23" t="n">
        <v>673.29</v>
      </c>
      <c r="H98" s="23" t="n">
        <v>672.62</v>
      </c>
      <c r="I98" s="23" t="n">
        <v>668.85</v>
      </c>
      <c r="J98" s="23" t="n">
        <v>668.18</v>
      </c>
      <c r="K98" s="29" t="str">
        <f aca="false">IF(N98&lt;=$F$3,"HIT","MISS")</f>
        <v>HIT</v>
      </c>
      <c r="L98" s="29" t="str">
        <f aca="false">IF(O98&lt;=$F$3,"HIT","MISS")</f>
        <v>HIT</v>
      </c>
      <c r="M98" s="17" t="str">
        <f aca="false">IF(AND(K98="HIT",L98="HIT"),"HOD ✓ | LOD ✓",IF(K98="HIT","HOD ✓",IF(L98="HIT","LOD ✓","✗ MISS")))</f>
        <v>HOD ✓ | LOD ✓</v>
      </c>
      <c r="N98" s="26" t="n">
        <f aca="false">IF(D98&lt;H98,(H98-D98)/D98,IF(D98&gt;G98,(D98-G98)/D98,0))</f>
        <v>0.000237582597074886</v>
      </c>
      <c r="O98" s="26" t="n">
        <f aca="false">IF(E98&lt;J98,(J98-E98)/E98,IF(E98&gt;I98,(E98-I98)/E98,0))</f>
        <v>0.000298931320529007</v>
      </c>
      <c r="P98" s="27" t="n">
        <f aca="false">LN(F98/F97)</f>
        <v>0.0023136928633081</v>
      </c>
      <c r="Q98" s="28" t="n">
        <f aca="false">STDEV(P79:P98)*SQRT(252)</f>
        <v>0.124701456463881</v>
      </c>
      <c r="R98" s="26" t="n">
        <f aca="false">(G98-H98)/H98</f>
        <v>0.000996104784276351</v>
      </c>
      <c r="S98" s="17" t="n">
        <f aca="false">YEAR(B98)</f>
        <v>2007</v>
      </c>
      <c r="T98" s="17" t="n">
        <f aca="false">WEEKDAY(B98)</f>
        <v>2</v>
      </c>
    </row>
    <row r="99" customFormat="false" ht="15" hidden="false" customHeight="false" outlineLevel="0" collapsed="false">
      <c r="B99" s="21" t="n">
        <v>39133</v>
      </c>
      <c r="C99" s="22" t="n">
        <v>670.7</v>
      </c>
      <c r="D99" s="22" t="n">
        <v>672.05</v>
      </c>
      <c r="E99" s="22" t="n">
        <v>656</v>
      </c>
      <c r="F99" s="22" t="n">
        <v>657.3</v>
      </c>
      <c r="G99" s="23" t="n">
        <v>672.63</v>
      </c>
      <c r="H99" s="23" t="n">
        <v>671.96</v>
      </c>
      <c r="I99" s="23" t="n">
        <v>656.02</v>
      </c>
      <c r="J99" s="23" t="n">
        <v>655.36</v>
      </c>
      <c r="K99" s="29" t="str">
        <f aca="false">IF(N99&lt;=$F$3,"HIT","MISS")</f>
        <v>HIT</v>
      </c>
      <c r="L99" s="29" t="str">
        <f aca="false">IF(O99&lt;=$F$3,"HIT","MISS")</f>
        <v>HIT</v>
      </c>
      <c r="M99" s="17" t="str">
        <f aca="false">IF(AND(K99="HIT",L99="HIT"),"HOD ✓ | LOD ✓",IF(K99="HIT","HOD ✓",IF(L99="HIT","LOD ✓","✗ MISS")))</f>
        <v>HOD ✓ | LOD ✓</v>
      </c>
      <c r="N99" s="26" t="n">
        <f aca="false">IF(D99&lt;H99,(H99-D99)/D99,IF(D99&gt;G99,(D99-G99)/D99,0))</f>
        <v>0</v>
      </c>
      <c r="O99" s="26" t="n">
        <f aca="false">IF(E99&lt;J99,(J99-E99)/E99,IF(E99&gt;I99,(E99-I99)/E99,0))</f>
        <v>0</v>
      </c>
      <c r="P99" s="27" t="n">
        <f aca="false">LN(F99/F98)</f>
        <v>-0.0201814078361611</v>
      </c>
      <c r="Q99" s="28" t="n">
        <f aca="false">STDEV(P80:P99)*SQRT(252)</f>
        <v>0.130822737030924</v>
      </c>
      <c r="R99" s="26" t="n">
        <f aca="false">(G99-H99)/H99</f>
        <v>0.000997083159711827</v>
      </c>
      <c r="S99" s="17" t="n">
        <f aca="false">YEAR(B99)</f>
        <v>2007</v>
      </c>
      <c r="T99" s="17" t="n">
        <f aca="false">WEEKDAY(B99)</f>
        <v>3</v>
      </c>
    </row>
    <row r="100" customFormat="false" ht="15" hidden="false" customHeight="false" outlineLevel="0" collapsed="false">
      <c r="B100" s="21" t="n">
        <v>39134</v>
      </c>
      <c r="C100" s="22" t="n">
        <v>657.3</v>
      </c>
      <c r="D100" s="22" t="n">
        <v>682.7</v>
      </c>
      <c r="E100" s="22" t="n">
        <v>657.1</v>
      </c>
      <c r="F100" s="22" t="n">
        <v>678.85</v>
      </c>
      <c r="G100" s="23" t="n">
        <v>683.03</v>
      </c>
      <c r="H100" s="23" t="n">
        <v>682.35</v>
      </c>
      <c r="I100" s="23" t="n">
        <v>657.84</v>
      </c>
      <c r="J100" s="23" t="n">
        <v>657.18</v>
      </c>
      <c r="K100" s="29" t="str">
        <f aca="false">IF(N100&lt;=$F$3,"HIT","MISS")</f>
        <v>HIT</v>
      </c>
      <c r="L100" s="29" t="str">
        <f aca="false">IF(O100&lt;=$F$3,"HIT","MISS")</f>
        <v>HIT</v>
      </c>
      <c r="M100" s="17" t="str">
        <f aca="false">IF(AND(K100="HIT",L100="HIT"),"HOD ✓ | LOD ✓",IF(K100="HIT","HOD ✓",IF(L100="HIT","LOD ✓","✗ MISS")))</f>
        <v>HOD ✓ | LOD ✓</v>
      </c>
      <c r="N100" s="26" t="n">
        <f aca="false">IF(D100&lt;H100,(H100-D100)/D100,IF(D100&gt;G100,(D100-G100)/D100,0))</f>
        <v>0</v>
      </c>
      <c r="O100" s="26" t="n">
        <f aca="false">IF(E100&lt;J100,(J100-E100)/E100,IF(E100&gt;I100,(E100-I100)/E100,0))</f>
        <v>0.000121747070461006</v>
      </c>
      <c r="P100" s="27" t="n">
        <f aca="false">LN(F100/F99)</f>
        <v>0.0322596547767598</v>
      </c>
      <c r="Q100" s="28" t="n">
        <f aca="false">STDEV(P81:P100)*SQRT(252)</f>
        <v>0.172021869884091</v>
      </c>
      <c r="R100" s="26" t="n">
        <f aca="false">(G100-H100)/H100</f>
        <v>0.000996556019637942</v>
      </c>
      <c r="S100" s="17" t="n">
        <f aca="false">YEAR(B100)</f>
        <v>2007</v>
      </c>
      <c r="T100" s="17" t="n">
        <f aca="false">WEEKDAY(B100)</f>
        <v>4</v>
      </c>
    </row>
    <row r="101" customFormat="false" ht="15" hidden="false" customHeight="false" outlineLevel="0" collapsed="false">
      <c r="B101" s="21" t="n">
        <v>39135</v>
      </c>
      <c r="C101" s="22" t="n">
        <v>678.85</v>
      </c>
      <c r="D101" s="22" t="n">
        <v>681.2</v>
      </c>
      <c r="E101" s="22" t="n">
        <v>675.6</v>
      </c>
      <c r="F101" s="22" t="n">
        <v>677.35</v>
      </c>
      <c r="G101" s="23" t="n">
        <v>681.97</v>
      </c>
      <c r="H101" s="23" t="n">
        <v>681.29</v>
      </c>
      <c r="I101" s="23" t="n">
        <v>676.4</v>
      </c>
      <c r="J101" s="23" t="n">
        <v>675.72</v>
      </c>
      <c r="K101" s="29" t="str">
        <f aca="false">IF(N101&lt;=$F$3,"HIT","MISS")</f>
        <v>HIT</v>
      </c>
      <c r="L101" s="29" t="str">
        <f aca="false">IF(O101&lt;=$F$3,"HIT","MISS")</f>
        <v>HIT</v>
      </c>
      <c r="M101" s="17" t="str">
        <f aca="false">IF(AND(K101="HIT",L101="HIT"),"HOD ✓ | LOD ✓",IF(K101="HIT","HOD ✓",IF(L101="HIT","LOD ✓","✗ MISS")))</f>
        <v>HOD ✓ | LOD ✓</v>
      </c>
      <c r="N101" s="26" t="n">
        <f aca="false">IF(D101&lt;H101,(H101-D101)/D101,IF(D101&gt;G101,(D101-G101)/D101,0))</f>
        <v>0.000132119788608218</v>
      </c>
      <c r="O101" s="26" t="n">
        <f aca="false">IF(E101&lt;J101,(J101-E101)/E101,IF(E101&gt;I101,(E101-I101)/E101,0))</f>
        <v>0.000177619893428071</v>
      </c>
      <c r="P101" s="27" t="n">
        <f aca="false">LN(F101/F100)</f>
        <v>-0.00221206401954486</v>
      </c>
      <c r="Q101" s="28" t="n">
        <f aca="false">STDEV(P82:P101)*SQRT(252)</f>
        <v>0.171412591195673</v>
      </c>
      <c r="R101" s="26" t="n">
        <f aca="false">(G101-H101)/H101</f>
        <v>0.000998106533194475</v>
      </c>
      <c r="S101" s="17" t="n">
        <f aca="false">YEAR(B101)</f>
        <v>2007</v>
      </c>
      <c r="T101" s="17" t="n">
        <f aca="false">WEEKDAY(B101)</f>
        <v>5</v>
      </c>
    </row>
    <row r="102" customFormat="false" ht="15" hidden="false" customHeight="false" outlineLevel="0" collapsed="false">
      <c r="B102" s="21" t="n">
        <v>39136</v>
      </c>
      <c r="C102" s="22" t="n">
        <v>677.35</v>
      </c>
      <c r="D102" s="22" t="n">
        <v>688.05</v>
      </c>
      <c r="E102" s="22" t="n">
        <v>672.95</v>
      </c>
      <c r="F102" s="22" t="n">
        <v>682.65</v>
      </c>
      <c r="G102" s="23" t="n">
        <v>688.96</v>
      </c>
      <c r="H102" s="23" t="n">
        <v>688.27</v>
      </c>
      <c r="I102" s="23" t="n">
        <v>673.84</v>
      </c>
      <c r="J102" s="23" t="n">
        <v>673.17</v>
      </c>
      <c r="K102" s="29" t="str">
        <f aca="false">IF(N102&lt;=$F$3,"HIT","MISS")</f>
        <v>HIT</v>
      </c>
      <c r="L102" s="29" t="str">
        <f aca="false">IF(O102&lt;=$F$3,"HIT","MISS")</f>
        <v>HIT</v>
      </c>
      <c r="M102" s="17" t="str">
        <f aca="false">IF(AND(K102="HIT",L102="HIT"),"HOD ✓ | LOD ✓",IF(K102="HIT","HOD ✓",IF(L102="HIT","LOD ✓","✗ MISS")))</f>
        <v>HOD ✓ | LOD ✓</v>
      </c>
      <c r="N102" s="26" t="n">
        <f aca="false">IF(D102&lt;H102,(H102-D102)/D102,IF(D102&gt;G102,(D102-G102)/D102,0))</f>
        <v>0.000319744204636331</v>
      </c>
      <c r="O102" s="26" t="n">
        <f aca="false">IF(E102&lt;J102,(J102-E102)/E102,IF(E102&gt;I102,(E102-I102)/E102,0))</f>
        <v>0.000326918790400347</v>
      </c>
      <c r="P102" s="27" t="n">
        <f aca="false">LN(F102/F101)</f>
        <v>0.0077941571040152</v>
      </c>
      <c r="Q102" s="28" t="n">
        <f aca="false">STDEV(P83:P102)*SQRT(252)</f>
        <v>0.172172545204845</v>
      </c>
      <c r="R102" s="26" t="n">
        <f aca="false">(G102-H102)/H102</f>
        <v>0.00100251354846217</v>
      </c>
      <c r="S102" s="17" t="n">
        <f aca="false">YEAR(B102)</f>
        <v>2007</v>
      </c>
      <c r="T102" s="17" t="n">
        <f aca="false">WEEKDAY(B102)</f>
        <v>6</v>
      </c>
    </row>
    <row r="103" customFormat="false" ht="15" hidden="false" customHeight="false" outlineLevel="0" collapsed="false">
      <c r="B103" s="21" t="n">
        <v>39139</v>
      </c>
      <c r="C103" s="22" t="n">
        <v>682.65</v>
      </c>
      <c r="D103" s="22" t="n">
        <v>688.35</v>
      </c>
      <c r="E103" s="22" t="n">
        <v>681.1</v>
      </c>
      <c r="F103" s="22" t="n">
        <v>686.35</v>
      </c>
      <c r="G103" s="23" t="n">
        <v>688.39</v>
      </c>
      <c r="H103" s="23" t="n">
        <v>687.7</v>
      </c>
      <c r="I103" s="23" t="n">
        <v>681.73</v>
      </c>
      <c r="J103" s="23" t="n">
        <v>681.05</v>
      </c>
      <c r="K103" s="29" t="str">
        <f aca="false">IF(N103&lt;=$F$3,"HIT","MISS")</f>
        <v>HIT</v>
      </c>
      <c r="L103" s="29" t="str">
        <f aca="false">IF(O103&lt;=$F$3,"HIT","MISS")</f>
        <v>HIT</v>
      </c>
      <c r="M103" s="17" t="str">
        <f aca="false">IF(AND(K103="HIT",L103="HIT"),"HOD ✓ | LOD ✓",IF(K103="HIT","HOD ✓",IF(L103="HIT","LOD ✓","✗ MISS")))</f>
        <v>HOD ✓ | LOD ✓</v>
      </c>
      <c r="N103" s="26" t="n">
        <f aca="false">IF(D103&lt;H103,(H103-D103)/D103,IF(D103&gt;G103,(D103-G103)/D103,0))</f>
        <v>0</v>
      </c>
      <c r="O103" s="26" t="n">
        <f aca="false">IF(E103&lt;J103,(J103-E103)/E103,IF(E103&gt;I103,(E103-I103)/E103,0))</f>
        <v>0</v>
      </c>
      <c r="P103" s="27" t="n">
        <f aca="false">LN(F103/F102)</f>
        <v>0.00540541856690798</v>
      </c>
      <c r="Q103" s="28" t="n">
        <f aca="false">STDEV(P84:P103)*SQRT(252)</f>
        <v>0.17082349103052</v>
      </c>
      <c r="R103" s="26" t="n">
        <f aca="false">(G103-H103)/H103</f>
        <v>0.00100334448160527</v>
      </c>
      <c r="S103" s="17" t="n">
        <f aca="false">YEAR(B103)</f>
        <v>2007</v>
      </c>
      <c r="T103" s="17" t="n">
        <f aca="false">WEEKDAY(B103)</f>
        <v>2</v>
      </c>
    </row>
    <row r="104" customFormat="false" ht="15" hidden="false" customHeight="false" outlineLevel="0" collapsed="false">
      <c r="B104" s="21" t="n">
        <v>39140</v>
      </c>
      <c r="C104" s="22" t="n">
        <v>686.35</v>
      </c>
      <c r="D104" s="22" t="n">
        <v>688.8</v>
      </c>
      <c r="E104" s="22" t="n">
        <v>658.13</v>
      </c>
      <c r="F104" s="22" t="n">
        <v>663.4</v>
      </c>
      <c r="G104" s="23" t="n">
        <v>689.34</v>
      </c>
      <c r="H104" s="23" t="n">
        <v>688.65</v>
      </c>
      <c r="I104" s="23" t="n">
        <v>658.95</v>
      </c>
      <c r="J104" s="23" t="n">
        <v>658.29</v>
      </c>
      <c r="K104" s="29" t="str">
        <f aca="false">IF(N104&lt;=$F$3,"HIT","MISS")</f>
        <v>HIT</v>
      </c>
      <c r="L104" s="29" t="str">
        <f aca="false">IF(O104&lt;=$F$3,"HIT","MISS")</f>
        <v>HIT</v>
      </c>
      <c r="M104" s="17" t="str">
        <f aca="false">IF(AND(K104="HIT",L104="HIT"),"HOD ✓ | LOD ✓",IF(K104="HIT","HOD ✓",IF(L104="HIT","LOD ✓","✗ MISS")))</f>
        <v>HOD ✓ | LOD ✓</v>
      </c>
      <c r="N104" s="26" t="n">
        <f aca="false">IF(D104&lt;H104,(H104-D104)/D104,IF(D104&gt;G104,(D104-G104)/D104,0))</f>
        <v>0</v>
      </c>
      <c r="O104" s="26" t="n">
        <f aca="false">IF(E104&lt;J104,(J104-E104)/E104,IF(E104&gt;I104,(E104-I104)/E104,0))</f>
        <v>0.000243113062768706</v>
      </c>
      <c r="P104" s="27" t="n">
        <f aca="false">LN(F104/F103)</f>
        <v>-0.0340095751847166</v>
      </c>
      <c r="Q104" s="28" t="n">
        <f aca="false">STDEV(P85:P104)*SQRT(252)</f>
        <v>0.215602698311216</v>
      </c>
      <c r="R104" s="26" t="n">
        <f aca="false">(G104-H104)/H104</f>
        <v>0.00100196035722073</v>
      </c>
      <c r="S104" s="17" t="n">
        <f aca="false">YEAR(B104)</f>
        <v>2007</v>
      </c>
      <c r="T104" s="17" t="n">
        <f aca="false">WEEKDAY(B104)</f>
        <v>3</v>
      </c>
    </row>
    <row r="105" customFormat="false" ht="15" hidden="false" customHeight="false" outlineLevel="0" collapsed="false">
      <c r="B105" s="21" t="n">
        <v>39141</v>
      </c>
      <c r="C105" s="22" t="n">
        <v>663.4</v>
      </c>
      <c r="D105" s="22" t="n">
        <v>677.6</v>
      </c>
      <c r="E105" s="22" t="n">
        <v>661.5</v>
      </c>
      <c r="F105" s="22" t="n">
        <v>669.3</v>
      </c>
      <c r="G105" s="23" t="n">
        <v>678.18</v>
      </c>
      <c r="H105" s="23" t="n">
        <v>677.5</v>
      </c>
      <c r="I105" s="23" t="n">
        <v>662.32</v>
      </c>
      <c r="J105" s="23" t="n">
        <v>661.66</v>
      </c>
      <c r="K105" s="29" t="str">
        <f aca="false">IF(N105&lt;=$F$3,"HIT","MISS")</f>
        <v>HIT</v>
      </c>
      <c r="L105" s="29" t="str">
        <f aca="false">IF(O105&lt;=$F$3,"HIT","MISS")</f>
        <v>HIT</v>
      </c>
      <c r="M105" s="17" t="str">
        <f aca="false">IF(AND(K105="HIT",L105="HIT"),"HOD ✓ | LOD ✓",IF(K105="HIT","HOD ✓",IF(L105="HIT","LOD ✓","✗ MISS")))</f>
        <v>HOD ✓ | LOD ✓</v>
      </c>
      <c r="N105" s="26" t="n">
        <f aca="false">IF(D105&lt;H105,(H105-D105)/D105,IF(D105&gt;G105,(D105-G105)/D105,0))</f>
        <v>0</v>
      </c>
      <c r="O105" s="26" t="n">
        <f aca="false">IF(E105&lt;J105,(J105-E105)/E105,IF(E105&gt;I105,(E105-I105)/E105,0))</f>
        <v>0.000241874527588765</v>
      </c>
      <c r="P105" s="27" t="n">
        <f aca="false">LN(F105/F104)</f>
        <v>0.00885426359364439</v>
      </c>
      <c r="Q105" s="28" t="n">
        <f aca="false">STDEV(P86:P105)*SQRT(252)</f>
        <v>0.215641932580481</v>
      </c>
      <c r="R105" s="26" t="n">
        <f aca="false">(G105-H105)/H105</f>
        <v>0.0010036900369003</v>
      </c>
      <c r="S105" s="17" t="n">
        <f aca="false">YEAR(B105)</f>
        <v>2007</v>
      </c>
      <c r="T105" s="17" t="n">
        <f aca="false">WEEKDAY(B105)</f>
        <v>4</v>
      </c>
    </row>
    <row r="106" customFormat="false" ht="15" hidden="false" customHeight="false" outlineLevel="0" collapsed="false">
      <c r="B106" s="21" t="n">
        <v>39142</v>
      </c>
      <c r="C106" s="22" t="n">
        <v>669.3</v>
      </c>
      <c r="D106" s="22" t="n">
        <v>677.35</v>
      </c>
      <c r="E106" s="22" t="n">
        <v>662.05</v>
      </c>
      <c r="F106" s="22" t="n">
        <v>664.4</v>
      </c>
      <c r="G106" s="23" t="n">
        <v>677.27</v>
      </c>
      <c r="H106" s="23" t="n">
        <v>676.59</v>
      </c>
      <c r="I106" s="23" t="n">
        <v>662.82</v>
      </c>
      <c r="J106" s="23" t="n">
        <v>662.16</v>
      </c>
      <c r="K106" s="29" t="str">
        <f aca="false">IF(N106&lt;=$F$3,"HIT","MISS")</f>
        <v>HIT</v>
      </c>
      <c r="L106" s="29" t="str">
        <f aca="false">IF(O106&lt;=$F$3,"HIT","MISS")</f>
        <v>HIT</v>
      </c>
      <c r="M106" s="17" t="str">
        <f aca="false">IF(AND(K106="HIT",L106="HIT"),"HOD ✓ | LOD ✓",IF(K106="HIT","HOD ✓",IF(L106="HIT","LOD ✓","✗ MISS")))</f>
        <v>HOD ✓ | LOD ✓</v>
      </c>
      <c r="N106" s="26" t="n">
        <f aca="false">IF(D106&lt;H106,(H106-D106)/D106,IF(D106&gt;G106,(D106-G106)/D106,0))</f>
        <v>0.000118107330036231</v>
      </c>
      <c r="O106" s="26" t="n">
        <f aca="false">IF(E106&lt;J106,(J106-E106)/E106,IF(E106&gt;I106,(E106-I106)/E106,0))</f>
        <v>0.000166150592855545</v>
      </c>
      <c r="P106" s="27" t="n">
        <f aca="false">LN(F106/F105)</f>
        <v>-0.00734801236745667</v>
      </c>
      <c r="Q106" s="28" t="n">
        <f aca="false">STDEV(P87:P106)*SQRT(252)</f>
        <v>0.216629374893044</v>
      </c>
      <c r="R106" s="26" t="n">
        <f aca="false">(G106-H106)/H106</f>
        <v>0.00100503997989913</v>
      </c>
      <c r="S106" s="17" t="n">
        <f aca="false">YEAR(B106)</f>
        <v>2007</v>
      </c>
      <c r="T106" s="17" t="n">
        <f aca="false">WEEKDAY(B106)</f>
        <v>5</v>
      </c>
    </row>
    <row r="107" customFormat="false" ht="15" hidden="false" customHeight="false" outlineLevel="0" collapsed="false">
      <c r="B107" s="21" t="n">
        <v>39143</v>
      </c>
      <c r="C107" s="22" t="n">
        <v>664.4</v>
      </c>
      <c r="D107" s="22" t="n">
        <v>665.9</v>
      </c>
      <c r="E107" s="22" t="n">
        <v>639.95</v>
      </c>
      <c r="F107" s="22" t="n">
        <v>642.35</v>
      </c>
      <c r="G107" s="23" t="n">
        <v>666.53</v>
      </c>
      <c r="H107" s="23" t="n">
        <v>665.86</v>
      </c>
      <c r="I107" s="23" t="n">
        <v>640.37</v>
      </c>
      <c r="J107" s="23" t="n">
        <v>639.73</v>
      </c>
      <c r="K107" s="29" t="str">
        <f aca="false">IF(N107&lt;=$F$3,"HIT","MISS")</f>
        <v>HIT</v>
      </c>
      <c r="L107" s="29" t="str">
        <f aca="false">IF(O107&lt;=$F$3,"HIT","MISS")</f>
        <v>HIT</v>
      </c>
      <c r="M107" s="17" t="str">
        <f aca="false">IF(AND(K107="HIT",L107="HIT"),"HOD ✓ | LOD ✓",IF(K107="HIT","HOD ✓",IF(L107="HIT","LOD ✓","✗ MISS")))</f>
        <v>HOD ✓ | LOD ✓</v>
      </c>
      <c r="N107" s="26" t="n">
        <f aca="false">IF(D107&lt;H107,(H107-D107)/D107,IF(D107&gt;G107,(D107-G107)/D107,0))</f>
        <v>0</v>
      </c>
      <c r="O107" s="26" t="n">
        <f aca="false">IF(E107&lt;J107,(J107-E107)/E107,IF(E107&gt;I107,(E107-I107)/E107,0))</f>
        <v>0</v>
      </c>
      <c r="P107" s="27" t="n">
        <f aca="false">LN(F107/F106)</f>
        <v>-0.033751051261521</v>
      </c>
      <c r="Q107" s="28" t="n">
        <f aca="false">STDEV(P88:P107)*SQRT(252)</f>
        <v>0.243363600912625</v>
      </c>
      <c r="R107" s="26" t="n">
        <f aca="false">(G107-H107)/H107</f>
        <v>0.00100621752320301</v>
      </c>
      <c r="S107" s="17" t="n">
        <f aca="false">YEAR(B107)</f>
        <v>2007</v>
      </c>
      <c r="T107" s="17" t="n">
        <f aca="false">WEEKDAY(B107)</f>
        <v>6</v>
      </c>
    </row>
    <row r="108" customFormat="false" ht="15" hidden="false" customHeight="false" outlineLevel="0" collapsed="false">
      <c r="B108" s="21" t="n">
        <v>39146</v>
      </c>
      <c r="C108" s="22" t="n">
        <v>642.45</v>
      </c>
      <c r="D108" s="22" t="n">
        <v>645.05</v>
      </c>
      <c r="E108" s="22" t="n">
        <v>633.55</v>
      </c>
      <c r="F108" s="22" t="n">
        <v>636.55</v>
      </c>
      <c r="G108" s="23" t="n">
        <v>645.67</v>
      </c>
      <c r="H108" s="23" t="n">
        <v>645.02</v>
      </c>
      <c r="I108" s="23" t="n">
        <v>634.26</v>
      </c>
      <c r="J108" s="23" t="n">
        <v>633.63</v>
      </c>
      <c r="K108" s="29" t="str">
        <f aca="false">IF(N108&lt;=$F$3,"HIT","MISS")</f>
        <v>HIT</v>
      </c>
      <c r="L108" s="29" t="str">
        <f aca="false">IF(O108&lt;=$F$3,"HIT","MISS")</f>
        <v>HIT</v>
      </c>
      <c r="M108" s="17" t="str">
        <f aca="false">IF(AND(K108="HIT",L108="HIT"),"HOD ✓ | LOD ✓",IF(K108="HIT","HOD ✓",IF(L108="HIT","LOD ✓","✗ MISS")))</f>
        <v>HOD ✓ | LOD ✓</v>
      </c>
      <c r="N108" s="26" t="n">
        <f aca="false">IF(D108&lt;H108,(H108-D108)/D108,IF(D108&gt;G108,(D108-G108)/D108,0))</f>
        <v>0</v>
      </c>
      <c r="O108" s="26" t="n">
        <f aca="false">IF(E108&lt;J108,(J108-E108)/E108,IF(E108&gt;I108,(E108-I108)/E108,0))</f>
        <v>0.00012627259095579</v>
      </c>
      <c r="P108" s="27" t="n">
        <f aca="false">LN(F108/F107)</f>
        <v>-0.00907035696996438</v>
      </c>
      <c r="Q108" s="28" t="n">
        <f aca="false">STDEV(P89:P108)*SQRT(252)</f>
        <v>0.245177449954828</v>
      </c>
      <c r="R108" s="26" t="n">
        <f aca="false">(G108-H108)/H108</f>
        <v>0.00100772069083126</v>
      </c>
      <c r="S108" s="17" t="n">
        <f aca="false">YEAR(B108)</f>
        <v>2007</v>
      </c>
      <c r="T108" s="17" t="n">
        <f aca="false">WEEKDAY(B108)</f>
        <v>2</v>
      </c>
    </row>
    <row r="109" customFormat="false" ht="15" hidden="false" customHeight="false" outlineLevel="0" collapsed="false">
      <c r="B109" s="21" t="n">
        <v>39147</v>
      </c>
      <c r="C109" s="22" t="n">
        <v>636.55</v>
      </c>
      <c r="D109" s="22" t="n">
        <v>648.05</v>
      </c>
      <c r="E109" s="22" t="n">
        <v>632.8</v>
      </c>
      <c r="F109" s="22" t="n">
        <v>646.55</v>
      </c>
      <c r="G109" s="23" t="n">
        <v>647.78</v>
      </c>
      <c r="H109" s="23" t="n">
        <v>647.13</v>
      </c>
      <c r="I109" s="23" t="n">
        <v>633.6</v>
      </c>
      <c r="J109" s="23" t="n">
        <v>632.97</v>
      </c>
      <c r="K109" s="29" t="str">
        <f aca="false">IF(N109&lt;=$F$3,"HIT","MISS")</f>
        <v>HIT</v>
      </c>
      <c r="L109" s="29" t="str">
        <f aca="false">IF(O109&lt;=$F$3,"HIT","MISS")</f>
        <v>HIT</v>
      </c>
      <c r="M109" s="17" t="str">
        <f aca="false">IF(AND(K109="HIT",L109="HIT"),"HOD ✓ | LOD ✓",IF(K109="HIT","HOD ✓",IF(L109="HIT","LOD ✓","✗ MISS")))</f>
        <v>HOD ✓ | LOD ✓</v>
      </c>
      <c r="N109" s="26" t="n">
        <f aca="false">IF(D109&lt;H109,(H109-D109)/D109,IF(D109&gt;G109,(D109-G109)/D109,0))</f>
        <v>0.000416634518941412</v>
      </c>
      <c r="O109" s="26" t="n">
        <f aca="false">IF(E109&lt;J109,(J109-E109)/E109,IF(E109&gt;I109,(E109-I109)/E109,0))</f>
        <v>0.000268647281921733</v>
      </c>
      <c r="P109" s="27" t="n">
        <f aca="false">LN(F109/F108)</f>
        <v>0.0155875652342063</v>
      </c>
      <c r="Q109" s="28" t="n">
        <f aca="false">STDEV(P90:P109)*SQRT(252)</f>
        <v>0.250478983042683</v>
      </c>
      <c r="R109" s="26" t="n">
        <f aca="false">(G109-H109)/H109</f>
        <v>0.00100443496669908</v>
      </c>
      <c r="S109" s="17" t="n">
        <f aca="false">YEAR(B109)</f>
        <v>2007</v>
      </c>
      <c r="T109" s="17" t="n">
        <f aca="false">WEEKDAY(B109)</f>
        <v>3</v>
      </c>
    </row>
    <row r="110" customFormat="false" ht="15" hidden="false" customHeight="false" outlineLevel="0" collapsed="false">
      <c r="B110" s="21" t="n">
        <v>39148</v>
      </c>
      <c r="C110" s="22" t="n">
        <v>646.55</v>
      </c>
      <c r="D110" s="22" t="n">
        <v>651.85</v>
      </c>
      <c r="E110" s="22" t="n">
        <v>643</v>
      </c>
      <c r="F110" s="22" t="n">
        <v>649</v>
      </c>
      <c r="G110" s="23" t="n">
        <v>651.82</v>
      </c>
      <c r="H110" s="23" t="n">
        <v>651.17</v>
      </c>
      <c r="I110" s="23" t="n">
        <v>643.28</v>
      </c>
      <c r="J110" s="23" t="n">
        <v>642.64</v>
      </c>
      <c r="K110" s="29" t="str">
        <f aca="false">IF(N110&lt;=$F$3,"HIT","MISS")</f>
        <v>HIT</v>
      </c>
      <c r="L110" s="29" t="str">
        <f aca="false">IF(O110&lt;=$F$3,"HIT","MISS")</f>
        <v>HIT</v>
      </c>
      <c r="M110" s="17" t="str">
        <f aca="false">IF(AND(K110="HIT",L110="HIT"),"HOD ✓ | LOD ✓",IF(K110="HIT","HOD ✓",IF(L110="HIT","LOD ✓","✗ MISS")))</f>
        <v>HOD ✓ | LOD ✓</v>
      </c>
      <c r="N110" s="26" t="n">
        <f aca="false">IF(D110&lt;H110,(H110-D110)/D110,IF(D110&gt;G110,(D110-G110)/D110,0))</f>
        <v>4.60228580194412E-005</v>
      </c>
      <c r="O110" s="26" t="n">
        <f aca="false">IF(E110&lt;J110,(J110-E110)/E110,IF(E110&gt;I110,(E110-I110)/E110,0))</f>
        <v>0</v>
      </c>
      <c r="P110" s="27" t="n">
        <f aca="false">LN(F110/F109)</f>
        <v>0.00378218196222942</v>
      </c>
      <c r="Q110" s="28" t="n">
        <f aca="false">STDEV(P91:P110)*SQRT(252)</f>
        <v>0.250761884565843</v>
      </c>
      <c r="R110" s="26" t="n">
        <f aca="false">(G110-H110)/H110</f>
        <v>0.000998203234178619</v>
      </c>
      <c r="S110" s="17" t="n">
        <f aca="false">YEAR(B110)</f>
        <v>2007</v>
      </c>
      <c r="T110" s="17" t="n">
        <f aca="false">WEEKDAY(B110)</f>
        <v>4</v>
      </c>
    </row>
    <row r="111" customFormat="false" ht="15" hidden="false" customHeight="false" outlineLevel="0" collapsed="false">
      <c r="B111" s="21" t="n">
        <v>39149</v>
      </c>
      <c r="C111" s="22" t="n">
        <v>649</v>
      </c>
      <c r="D111" s="22" t="n">
        <v>655.8</v>
      </c>
      <c r="E111" s="22" t="n">
        <v>647.7</v>
      </c>
      <c r="F111" s="22" t="n">
        <v>651.85</v>
      </c>
      <c r="G111" s="23" t="n">
        <v>656.03</v>
      </c>
      <c r="H111" s="23" t="n">
        <v>655.37</v>
      </c>
      <c r="I111" s="23" t="n">
        <v>647.77</v>
      </c>
      <c r="J111" s="23" t="n">
        <v>647.12</v>
      </c>
      <c r="K111" s="29" t="str">
        <f aca="false">IF(N111&lt;=$F$3,"HIT","MISS")</f>
        <v>HIT</v>
      </c>
      <c r="L111" s="29" t="str">
        <f aca="false">IF(O111&lt;=$F$3,"HIT","MISS")</f>
        <v>HIT</v>
      </c>
      <c r="M111" s="17" t="str">
        <f aca="false">IF(AND(K111="HIT",L111="HIT"),"HOD ✓ | LOD ✓",IF(K111="HIT","HOD ✓",IF(L111="HIT","LOD ✓","✗ MISS")))</f>
        <v>HOD ✓ | LOD ✓</v>
      </c>
      <c r="N111" s="26" t="n">
        <f aca="false">IF(D111&lt;H111,(H111-D111)/D111,IF(D111&gt;G111,(D111-G111)/D111,0))</f>
        <v>0</v>
      </c>
      <c r="O111" s="26" t="n">
        <f aca="false">IF(E111&lt;J111,(J111-E111)/E111,IF(E111&gt;I111,(E111-I111)/E111,0))</f>
        <v>0</v>
      </c>
      <c r="P111" s="27" t="n">
        <f aca="false">LN(F111/F110)</f>
        <v>0.00438175740469782</v>
      </c>
      <c r="Q111" s="28" t="n">
        <f aca="false">STDEV(P92:P111)*SQRT(252)</f>
        <v>0.246267922448593</v>
      </c>
      <c r="R111" s="26" t="n">
        <f aca="false">(G111-H111)/H111</f>
        <v>0.00100706471153695</v>
      </c>
      <c r="S111" s="17" t="n">
        <f aca="false">YEAR(B111)</f>
        <v>2007</v>
      </c>
      <c r="T111" s="17" t="n">
        <f aca="false">WEEKDAY(B111)</f>
        <v>5</v>
      </c>
    </row>
    <row r="112" customFormat="false" ht="15" hidden="false" customHeight="false" outlineLevel="0" collapsed="false">
      <c r="B112" s="21" t="n">
        <v>39150</v>
      </c>
      <c r="C112" s="22" t="n">
        <v>651.85</v>
      </c>
      <c r="D112" s="22" t="n">
        <v>658.25</v>
      </c>
      <c r="E112" s="22" t="n">
        <v>647.7</v>
      </c>
      <c r="F112" s="22" t="n">
        <v>649.4</v>
      </c>
      <c r="G112" s="23" t="n">
        <v>658.66</v>
      </c>
      <c r="H112" s="23" t="n">
        <v>658</v>
      </c>
      <c r="I112" s="23" t="n">
        <v>648.91</v>
      </c>
      <c r="J112" s="23" t="n">
        <v>648.26</v>
      </c>
      <c r="K112" s="24" t="str">
        <f aca="false">IF(N112&lt;=$F$3,"HIT","MISS")</f>
        <v>HIT</v>
      </c>
      <c r="L112" s="24" t="str">
        <f aca="false">IF(O112&lt;=$F$3,"HIT","MISS")</f>
        <v>MISS</v>
      </c>
      <c r="M112" s="25" t="str">
        <f aca="false">IF(AND(K112="HIT",L112="HIT"),"HOD ✓ | LOD ✓",IF(K112="HIT","HOD ✓",IF(L112="HIT","LOD ✓","✗ MISS")))</f>
        <v>HOD ✓</v>
      </c>
      <c r="N112" s="26" t="n">
        <f aca="false">IF(D112&lt;H112,(H112-D112)/D112,IF(D112&gt;G112,(D112-G112)/D112,0))</f>
        <v>0</v>
      </c>
      <c r="O112" s="26" t="n">
        <f aca="false">IF(E112&lt;J112,(J112-E112)/E112,IF(E112&gt;I112,(E112-I112)/E112,0))</f>
        <v>0.000864597807626903</v>
      </c>
      <c r="P112" s="27" t="n">
        <f aca="false">LN(F112/F111)</f>
        <v>-0.00376561444004224</v>
      </c>
      <c r="Q112" s="28" t="n">
        <f aca="false">STDEV(P93:P112)*SQRT(252)</f>
        <v>0.243327892241001</v>
      </c>
      <c r="R112" s="26" t="n">
        <f aca="false">(G112-H112)/H112</f>
        <v>0.00100303951367776</v>
      </c>
      <c r="S112" s="17" t="n">
        <f aca="false">YEAR(B112)</f>
        <v>2007</v>
      </c>
      <c r="T112" s="17" t="n">
        <f aca="false">WEEKDAY(B112)</f>
        <v>6</v>
      </c>
    </row>
    <row r="113" customFormat="false" ht="15" hidden="false" customHeight="false" outlineLevel="0" collapsed="false">
      <c r="B113" s="21" t="n">
        <v>39153</v>
      </c>
      <c r="C113" s="22" t="n">
        <v>649.4</v>
      </c>
      <c r="D113" s="22" t="n">
        <v>654.25</v>
      </c>
      <c r="E113" s="22" t="n">
        <v>645.8</v>
      </c>
      <c r="F113" s="22" t="n">
        <v>650.55</v>
      </c>
      <c r="G113" s="23" t="n">
        <v>655.17</v>
      </c>
      <c r="H113" s="23" t="n">
        <v>654.52</v>
      </c>
      <c r="I113" s="23" t="n">
        <v>646.17</v>
      </c>
      <c r="J113" s="23" t="n">
        <v>645.52</v>
      </c>
      <c r="K113" s="29" t="str">
        <f aca="false">IF(N113&lt;=$F$3,"HIT","MISS")</f>
        <v>HIT</v>
      </c>
      <c r="L113" s="29" t="str">
        <f aca="false">IF(O113&lt;=$F$3,"HIT","MISS")</f>
        <v>HIT</v>
      </c>
      <c r="M113" s="17" t="str">
        <f aca="false">IF(AND(K113="HIT",L113="HIT"),"HOD ✓ | LOD ✓",IF(K113="HIT","HOD ✓",IF(L113="HIT","LOD ✓","✗ MISS")))</f>
        <v>HOD ✓ | LOD ✓</v>
      </c>
      <c r="N113" s="26" t="n">
        <f aca="false">IF(D113&lt;H113,(H113-D113)/D113,IF(D113&gt;G113,(D113-G113)/D113,0))</f>
        <v>0.000412686282002265</v>
      </c>
      <c r="O113" s="26" t="n">
        <f aca="false">IF(E113&lt;J113,(J113-E113)/E113,IF(E113&gt;I113,(E113-I113)/E113,0))</f>
        <v>0</v>
      </c>
      <c r="P113" s="27" t="n">
        <f aca="false">LN(F113/F112)</f>
        <v>0.00176929928073939</v>
      </c>
      <c r="Q113" s="28" t="n">
        <f aca="false">STDEV(P94:P113)*SQRT(252)</f>
        <v>0.242003379444353</v>
      </c>
      <c r="R113" s="26" t="n">
        <f aca="false">(G113-H113)/H113</f>
        <v>0.000993094175884583</v>
      </c>
      <c r="S113" s="17" t="n">
        <f aca="false">YEAR(B113)</f>
        <v>2007</v>
      </c>
      <c r="T113" s="17" t="n">
        <f aca="false">WEEKDAY(B113)</f>
        <v>2</v>
      </c>
    </row>
    <row r="114" customFormat="false" ht="15" hidden="false" customHeight="false" outlineLevel="0" collapsed="false">
      <c r="B114" s="21" t="n">
        <v>39154</v>
      </c>
      <c r="C114" s="22" t="n">
        <v>650.55</v>
      </c>
      <c r="D114" s="22" t="n">
        <v>652.65</v>
      </c>
      <c r="E114" s="22" t="n">
        <v>641.93</v>
      </c>
      <c r="F114" s="22" t="n">
        <v>643.75</v>
      </c>
      <c r="G114" s="23" t="n">
        <v>653.19</v>
      </c>
      <c r="H114" s="23" t="n">
        <v>652.54</v>
      </c>
      <c r="I114" s="23" t="n">
        <v>641.87</v>
      </c>
      <c r="J114" s="23" t="n">
        <v>641.23</v>
      </c>
      <c r="K114" s="29" t="str">
        <f aca="false">IF(N114&lt;=$F$3,"HIT","MISS")</f>
        <v>HIT</v>
      </c>
      <c r="L114" s="29" t="str">
        <f aca="false">IF(O114&lt;=$F$3,"HIT","MISS")</f>
        <v>HIT</v>
      </c>
      <c r="M114" s="17" t="str">
        <f aca="false">IF(AND(K114="HIT",L114="HIT"),"HOD ✓ | LOD ✓",IF(K114="HIT","HOD ✓",IF(L114="HIT","LOD ✓","✗ MISS")))</f>
        <v>HOD ✓ | LOD ✓</v>
      </c>
      <c r="N114" s="26" t="n">
        <f aca="false">IF(D114&lt;H114,(H114-D114)/D114,IF(D114&gt;G114,(D114-G114)/D114,0))</f>
        <v>0</v>
      </c>
      <c r="O114" s="26" t="n">
        <f aca="false">IF(E114&lt;J114,(J114-E114)/E114,IF(E114&gt;I114,(E114-I114)/E114,0))</f>
        <v>9.34681351548384E-005</v>
      </c>
      <c r="P114" s="27" t="n">
        <f aca="false">LN(F114/F113)</f>
        <v>-0.010507706971539</v>
      </c>
      <c r="Q114" s="28" t="n">
        <f aca="false">STDEV(P95:P114)*SQRT(252)</f>
        <v>0.243436575711903</v>
      </c>
      <c r="R114" s="26" t="n">
        <f aca="false">(G114-H114)/H114</f>
        <v>0.000996107518313193</v>
      </c>
      <c r="S114" s="17" t="n">
        <f aca="false">YEAR(B114)</f>
        <v>2007</v>
      </c>
      <c r="T114" s="17" t="n">
        <f aca="false">WEEKDAY(B114)</f>
        <v>3</v>
      </c>
    </row>
    <row r="115" customFormat="false" ht="15" hidden="false" customHeight="false" outlineLevel="0" collapsed="false">
      <c r="B115" s="21" t="n">
        <v>39155</v>
      </c>
      <c r="C115" s="22" t="n">
        <v>643.75</v>
      </c>
      <c r="D115" s="22" t="n">
        <v>646.05</v>
      </c>
      <c r="E115" s="22" t="n">
        <v>636.95</v>
      </c>
      <c r="F115" s="22" t="n">
        <v>644.4</v>
      </c>
      <c r="G115" s="23" t="n">
        <v>645.92</v>
      </c>
      <c r="H115" s="23" t="n">
        <v>645.27</v>
      </c>
      <c r="I115" s="23" t="n">
        <v>637.07</v>
      </c>
      <c r="J115" s="23" t="n">
        <v>636.43</v>
      </c>
      <c r="K115" s="29" t="str">
        <f aca="false">IF(N115&lt;=$F$3,"HIT","MISS")</f>
        <v>HIT</v>
      </c>
      <c r="L115" s="29" t="str">
        <f aca="false">IF(O115&lt;=$F$3,"HIT","MISS")</f>
        <v>HIT</v>
      </c>
      <c r="M115" s="17" t="str">
        <f aca="false">IF(AND(K115="HIT",L115="HIT"),"HOD ✓ | LOD ✓",IF(K115="HIT","HOD ✓",IF(L115="HIT","LOD ✓","✗ MISS")))</f>
        <v>HOD ✓ | LOD ✓</v>
      </c>
      <c r="N115" s="26" t="n">
        <f aca="false">IF(D115&lt;H115,(H115-D115)/D115,IF(D115&gt;G115,(D115-G115)/D115,0))</f>
        <v>0.000201222815571543</v>
      </c>
      <c r="O115" s="26" t="n">
        <f aca="false">IF(E115&lt;J115,(J115-E115)/E115,IF(E115&gt;I115,(E115-I115)/E115,0))</f>
        <v>0</v>
      </c>
      <c r="P115" s="27" t="n">
        <f aca="false">LN(F115/F114)</f>
        <v>0.00100919932487333</v>
      </c>
      <c r="Q115" s="28" t="n">
        <f aca="false">STDEV(P96:P115)*SQRT(252)</f>
        <v>0.241387965963461</v>
      </c>
      <c r="R115" s="26" t="n">
        <f aca="false">(G115-H115)/H115</f>
        <v>0.00100733026485034</v>
      </c>
      <c r="S115" s="17" t="n">
        <f aca="false">YEAR(B115)</f>
        <v>2007</v>
      </c>
      <c r="T115" s="17" t="n">
        <f aca="false">WEEKDAY(B115)</f>
        <v>4</v>
      </c>
    </row>
    <row r="116" customFormat="false" ht="15" hidden="false" customHeight="false" outlineLevel="0" collapsed="false">
      <c r="B116" s="21" t="n">
        <v>39156</v>
      </c>
      <c r="C116" s="22" t="n">
        <v>644.4</v>
      </c>
      <c r="D116" s="22" t="n">
        <v>650.3</v>
      </c>
      <c r="E116" s="22" t="n">
        <v>643.6</v>
      </c>
      <c r="F116" s="22" t="n">
        <v>646.45</v>
      </c>
      <c r="G116" s="23" t="n">
        <v>650.5</v>
      </c>
      <c r="H116" s="23" t="n">
        <v>649.85</v>
      </c>
      <c r="I116" s="23" t="n">
        <v>643.42</v>
      </c>
      <c r="J116" s="23" t="n">
        <v>642.78</v>
      </c>
      <c r="K116" s="29" t="str">
        <f aca="false">IF(N116&lt;=$F$3,"HIT","MISS")</f>
        <v>HIT</v>
      </c>
      <c r="L116" s="29" t="str">
        <f aca="false">IF(O116&lt;=$F$3,"HIT","MISS")</f>
        <v>HIT</v>
      </c>
      <c r="M116" s="17" t="str">
        <f aca="false">IF(AND(K116="HIT",L116="HIT"),"HOD ✓ | LOD ✓",IF(K116="HIT","HOD ✓",IF(L116="HIT","LOD ✓","✗ MISS")))</f>
        <v>HOD ✓ | LOD ✓</v>
      </c>
      <c r="N116" s="26" t="n">
        <f aca="false">IF(D116&lt;H116,(H116-D116)/D116,IF(D116&gt;G116,(D116-G116)/D116,0))</f>
        <v>0</v>
      </c>
      <c r="O116" s="26" t="n">
        <f aca="false">IF(E116&lt;J116,(J116-E116)/E116,IF(E116&gt;I116,(E116-I116)/E116,0))</f>
        <v>0.000279676817899415</v>
      </c>
      <c r="P116" s="27" t="n">
        <f aca="false">LN(F116/F115)</f>
        <v>0.00317620439774296</v>
      </c>
      <c r="Q116" s="28" t="n">
        <f aca="false">STDEV(P97:P116)*SQRT(252)</f>
        <v>0.241931221442257</v>
      </c>
      <c r="R116" s="26" t="n">
        <f aca="false">(G116-H116)/H116</f>
        <v>0.00100023082249746</v>
      </c>
      <c r="S116" s="17" t="n">
        <f aca="false">YEAR(B116)</f>
        <v>2007</v>
      </c>
      <c r="T116" s="17" t="n">
        <f aca="false">WEEKDAY(B116)</f>
        <v>5</v>
      </c>
    </row>
    <row r="117" customFormat="false" ht="15" hidden="false" customHeight="false" outlineLevel="0" collapsed="false">
      <c r="B117" s="21" t="n">
        <v>39157</v>
      </c>
      <c r="C117" s="22" t="n">
        <v>646.45</v>
      </c>
      <c r="D117" s="22" t="n">
        <v>655.4</v>
      </c>
      <c r="E117" s="22" t="n">
        <v>646.2</v>
      </c>
      <c r="F117" s="22" t="n">
        <v>653.4</v>
      </c>
      <c r="G117" s="23" t="n">
        <v>656.03</v>
      </c>
      <c r="H117" s="23" t="n">
        <v>655.37</v>
      </c>
      <c r="I117" s="23" t="n">
        <v>646.11</v>
      </c>
      <c r="J117" s="23" t="n">
        <v>645.46</v>
      </c>
      <c r="K117" s="29" t="str">
        <f aca="false">IF(N117&lt;=$F$3,"HIT","MISS")</f>
        <v>HIT</v>
      </c>
      <c r="L117" s="29" t="str">
        <f aca="false">IF(O117&lt;=$F$3,"HIT","MISS")</f>
        <v>HIT</v>
      </c>
      <c r="M117" s="17" t="str">
        <f aca="false">IF(AND(K117="HIT",L117="HIT"),"HOD ✓ | LOD ✓",IF(K117="HIT","HOD ✓",IF(L117="HIT","LOD ✓","✗ MISS")))</f>
        <v>HOD ✓ | LOD ✓</v>
      </c>
      <c r="N117" s="26" t="n">
        <f aca="false">IF(D117&lt;H117,(H117-D117)/D117,IF(D117&gt;G117,(D117-G117)/D117,0))</f>
        <v>0</v>
      </c>
      <c r="O117" s="26" t="n">
        <f aca="false">IF(E117&lt;J117,(J117-E117)/E117,IF(E117&gt;I117,(E117-I117)/E117,0))</f>
        <v>0.000139275766016762</v>
      </c>
      <c r="P117" s="27" t="n">
        <f aca="false">LN(F117/F116)</f>
        <v>0.0106936434664074</v>
      </c>
      <c r="Q117" s="28" t="n">
        <f aca="false">STDEV(P98:P117)*SQRT(252)</f>
        <v>0.245924900716484</v>
      </c>
      <c r="R117" s="26" t="n">
        <f aca="false">(G117-H117)/H117</f>
        <v>0.00100706471153695</v>
      </c>
      <c r="S117" s="17" t="n">
        <f aca="false">YEAR(B117)</f>
        <v>2007</v>
      </c>
      <c r="T117" s="17" t="n">
        <f aca="false">WEEKDAY(B117)</f>
        <v>6</v>
      </c>
    </row>
    <row r="118" customFormat="false" ht="15" hidden="false" customHeight="false" outlineLevel="0" collapsed="false">
      <c r="B118" s="21" t="n">
        <v>39160</v>
      </c>
      <c r="C118" s="22" t="n">
        <v>653.4</v>
      </c>
      <c r="D118" s="22" t="n">
        <v>656.4</v>
      </c>
      <c r="E118" s="22" t="n">
        <v>652.1</v>
      </c>
      <c r="F118" s="22" t="n">
        <v>654</v>
      </c>
      <c r="G118" s="23" t="n">
        <v>656.23</v>
      </c>
      <c r="H118" s="23" t="n">
        <v>655.57</v>
      </c>
      <c r="I118" s="23" t="n">
        <v>652.49</v>
      </c>
      <c r="J118" s="23" t="n">
        <v>651.84</v>
      </c>
      <c r="K118" s="29" t="str">
        <f aca="false">IF(N118&lt;=$F$3,"HIT","MISS")</f>
        <v>HIT</v>
      </c>
      <c r="L118" s="29" t="str">
        <f aca="false">IF(O118&lt;=$F$3,"HIT","MISS")</f>
        <v>HIT</v>
      </c>
      <c r="M118" s="17" t="str">
        <f aca="false">IF(AND(K118="HIT",L118="HIT"),"HOD ✓ | LOD ✓",IF(K118="HIT","HOD ✓",IF(L118="HIT","LOD ✓","✗ MISS")))</f>
        <v>HOD ✓ | LOD ✓</v>
      </c>
      <c r="N118" s="26" t="n">
        <f aca="false">IF(D118&lt;H118,(H118-D118)/D118,IF(D118&gt;G118,(D118-G118)/D118,0))</f>
        <v>0.000258988421694027</v>
      </c>
      <c r="O118" s="26" t="n">
        <f aca="false">IF(E118&lt;J118,(J118-E118)/E118,IF(E118&gt;I118,(E118-I118)/E118,0))</f>
        <v>0</v>
      </c>
      <c r="P118" s="27" t="n">
        <f aca="false">LN(F118/F117)</f>
        <v>0.00091785229022896</v>
      </c>
      <c r="Q118" s="28" t="n">
        <f aca="false">STDEV(P99:P118)*SQRT(252)</f>
        <v>0.245710891171373</v>
      </c>
      <c r="R118" s="26" t="n">
        <f aca="false">(G118-H118)/H118</f>
        <v>0.00100675747822501</v>
      </c>
      <c r="S118" s="17" t="n">
        <f aca="false">YEAR(B118)</f>
        <v>2007</v>
      </c>
      <c r="T118" s="17" t="n">
        <f aca="false">WEEKDAY(B118)</f>
        <v>2</v>
      </c>
    </row>
    <row r="119" customFormat="false" ht="15" hidden="false" customHeight="false" outlineLevel="0" collapsed="false">
      <c r="B119" s="21" t="n">
        <v>39161</v>
      </c>
      <c r="C119" s="22" t="n">
        <v>654</v>
      </c>
      <c r="D119" s="22" t="n">
        <v>661.2</v>
      </c>
      <c r="E119" s="22" t="n">
        <v>652.8</v>
      </c>
      <c r="F119" s="22" t="n">
        <v>658.5</v>
      </c>
      <c r="G119" s="23" t="n">
        <v>661.11</v>
      </c>
      <c r="H119" s="23" t="n">
        <v>660.45</v>
      </c>
      <c r="I119" s="23" t="n">
        <v>652.62</v>
      </c>
      <c r="J119" s="23" t="n">
        <v>651.97</v>
      </c>
      <c r="K119" s="29" t="str">
        <f aca="false">IF(N119&lt;=$F$3,"HIT","MISS")</f>
        <v>HIT</v>
      </c>
      <c r="L119" s="29" t="str">
        <f aca="false">IF(O119&lt;=$F$3,"HIT","MISS")</f>
        <v>HIT</v>
      </c>
      <c r="M119" s="17" t="str">
        <f aca="false">IF(AND(K119="HIT",L119="HIT"),"HOD ✓ | LOD ✓",IF(K119="HIT","HOD ✓",IF(L119="HIT","LOD ✓","✗ MISS")))</f>
        <v>HOD ✓ | LOD ✓</v>
      </c>
      <c r="N119" s="26" t="n">
        <f aca="false">IF(D119&lt;H119,(H119-D119)/D119,IF(D119&gt;G119,(D119-G119)/D119,0))</f>
        <v>0.000136116152450139</v>
      </c>
      <c r="O119" s="26" t="n">
        <f aca="false">IF(E119&lt;J119,(J119-E119)/E119,IF(E119&gt;I119,(E119-I119)/E119,0))</f>
        <v>0.00027573529411757</v>
      </c>
      <c r="P119" s="27" t="n">
        <f aca="false">LN(F119/F118)</f>
        <v>0.00685716972613705</v>
      </c>
      <c r="Q119" s="28" t="n">
        <f aca="false">STDEV(P100:P119)*SQRT(252)</f>
        <v>0.236674794000361</v>
      </c>
      <c r="R119" s="26" t="n">
        <f aca="false">(G119-H119)/H119</f>
        <v>0.000999318646377422</v>
      </c>
      <c r="S119" s="17" t="n">
        <f aca="false">YEAR(B119)</f>
        <v>2007</v>
      </c>
      <c r="T119" s="17" t="n">
        <f aca="false">WEEKDAY(B119)</f>
        <v>3</v>
      </c>
    </row>
    <row r="120" customFormat="false" ht="15" hidden="false" customHeight="false" outlineLevel="0" collapsed="false">
      <c r="B120" s="21" t="n">
        <v>39162</v>
      </c>
      <c r="C120" s="22" t="n">
        <v>658.5</v>
      </c>
      <c r="D120" s="22" t="n">
        <v>664.2</v>
      </c>
      <c r="E120" s="22" t="n">
        <v>657.15</v>
      </c>
      <c r="F120" s="22" t="n">
        <v>664.1</v>
      </c>
      <c r="G120" s="23" t="n">
        <v>664.03</v>
      </c>
      <c r="H120" s="23" t="n">
        <v>663.37</v>
      </c>
      <c r="I120" s="23" t="n">
        <v>656.98</v>
      </c>
      <c r="J120" s="23" t="n">
        <v>656.32</v>
      </c>
      <c r="K120" s="29" t="str">
        <f aca="false">IF(N120&lt;=$F$3,"HIT","MISS")</f>
        <v>HIT</v>
      </c>
      <c r="L120" s="29" t="str">
        <f aca="false">IF(O120&lt;=$F$3,"HIT","MISS")</f>
        <v>HIT</v>
      </c>
      <c r="M120" s="17" t="str">
        <f aca="false">IF(AND(K120="HIT",L120="HIT"),"HOD ✓ | LOD ✓",IF(K120="HIT","HOD ✓",IF(L120="HIT","LOD ✓","✗ MISS")))</f>
        <v>HOD ✓ | LOD ✓</v>
      </c>
      <c r="N120" s="26" t="n">
        <f aca="false">IF(D120&lt;H120,(H120-D120)/D120,IF(D120&gt;G120,(D120-G120)/D120,0))</f>
        <v>0.000255947003914593</v>
      </c>
      <c r="O120" s="26" t="n">
        <f aca="false">IF(E120&lt;J120,(J120-E120)/E120,IF(E120&gt;I120,(E120-I120)/E120,0))</f>
        <v>0.000258692840295152</v>
      </c>
      <c r="P120" s="27" t="n">
        <f aca="false">LN(F120/F119)</f>
        <v>0.00846821936333231</v>
      </c>
      <c r="Q120" s="28" t="n">
        <f aca="false">STDEV(P101:P120)*SQRT(252)</f>
        <v>0.206991502511544</v>
      </c>
      <c r="R120" s="26" t="n">
        <f aca="false">(G120-H120)/H120</f>
        <v>0.000994919878800621</v>
      </c>
      <c r="S120" s="17" t="n">
        <f aca="false">YEAR(B120)</f>
        <v>2007</v>
      </c>
      <c r="T120" s="17" t="n">
        <f aca="false">WEEKDAY(B120)</f>
        <v>4</v>
      </c>
    </row>
    <row r="121" customFormat="false" ht="15" hidden="false" customHeight="false" outlineLevel="0" collapsed="false">
      <c r="B121" s="21" t="n">
        <v>39163</v>
      </c>
      <c r="C121" s="22" t="n">
        <v>664.1</v>
      </c>
      <c r="D121" s="22" t="n">
        <v>666.8</v>
      </c>
      <c r="E121" s="22" t="n">
        <v>661.95</v>
      </c>
      <c r="F121" s="22" t="n">
        <v>663.75</v>
      </c>
      <c r="G121" s="23" t="n">
        <v>667.51</v>
      </c>
      <c r="H121" s="23" t="n">
        <v>666.84</v>
      </c>
      <c r="I121" s="23" t="n">
        <v>660.67</v>
      </c>
      <c r="J121" s="23" t="n">
        <v>660.01</v>
      </c>
      <c r="K121" s="24" t="str">
        <f aca="false">IF(N121&lt;=$F$3,"HIT","MISS")</f>
        <v>HIT</v>
      </c>
      <c r="L121" s="24" t="str">
        <f aca="false">IF(O121&lt;=$F$3,"HIT","MISS")</f>
        <v>MISS</v>
      </c>
      <c r="M121" s="25" t="str">
        <f aca="false">IF(AND(K121="HIT",L121="HIT"),"HOD ✓ | LOD ✓",IF(K121="HIT","HOD ✓",IF(L121="HIT","LOD ✓","✗ MISS")))</f>
        <v>HOD ✓</v>
      </c>
      <c r="N121" s="26" t="n">
        <f aca="false">IF(D121&lt;H121,(H121-D121)/D121,IF(D121&gt;G121,(D121-G121)/D121,0))</f>
        <v>5.9988002399636E-005</v>
      </c>
      <c r="O121" s="26" t="n">
        <f aca="false">IF(E121&lt;J121,(J121-E121)/E121,IF(E121&gt;I121,(E121-I121)/E121,0))</f>
        <v>0.0019336807916007</v>
      </c>
      <c r="P121" s="27" t="n">
        <f aca="false">LN(F121/F120)</f>
        <v>-0.000527167990519417</v>
      </c>
      <c r="Q121" s="28" t="n">
        <f aca="false">STDEV(P102:P121)*SQRT(252)</f>
        <v>0.206957668397936</v>
      </c>
      <c r="R121" s="26" t="n">
        <f aca="false">(G121-H121)/H121</f>
        <v>0.00100473876792028</v>
      </c>
      <c r="S121" s="17" t="n">
        <f aca="false">YEAR(B121)</f>
        <v>2007</v>
      </c>
      <c r="T121" s="17" t="n">
        <f aca="false">WEEKDAY(B121)</f>
        <v>5</v>
      </c>
    </row>
    <row r="122" customFormat="false" ht="15" hidden="false" customHeight="false" outlineLevel="0" collapsed="false">
      <c r="B122" s="21" t="n">
        <v>39164</v>
      </c>
      <c r="C122" s="22" t="n">
        <v>663.75</v>
      </c>
      <c r="D122" s="22" t="n">
        <v>664.75</v>
      </c>
      <c r="E122" s="22" t="n">
        <v>655.45</v>
      </c>
      <c r="F122" s="22" t="n">
        <v>657.4</v>
      </c>
      <c r="G122" s="23" t="n">
        <v>665.2</v>
      </c>
      <c r="H122" s="23" t="n">
        <v>664.54</v>
      </c>
      <c r="I122" s="23" t="n">
        <v>656.21</v>
      </c>
      <c r="J122" s="23" t="n">
        <v>655.55</v>
      </c>
      <c r="K122" s="29" t="str">
        <f aca="false">IF(N122&lt;=$F$3,"HIT","MISS")</f>
        <v>HIT</v>
      </c>
      <c r="L122" s="29" t="str">
        <f aca="false">IF(O122&lt;=$F$3,"HIT","MISS")</f>
        <v>HIT</v>
      </c>
      <c r="M122" s="17" t="str">
        <f aca="false">IF(AND(K122="HIT",L122="HIT"),"HOD ✓ | LOD ✓",IF(K122="HIT","HOD ✓",IF(L122="HIT","LOD ✓","✗ MISS")))</f>
        <v>HOD ✓ | LOD ✓</v>
      </c>
      <c r="N122" s="26" t="n">
        <f aca="false">IF(D122&lt;H122,(H122-D122)/D122,IF(D122&gt;G122,(D122-G122)/D122,0))</f>
        <v>0</v>
      </c>
      <c r="O122" s="26" t="n">
        <f aca="false">IF(E122&lt;J122,(J122-E122)/E122,IF(E122&gt;I122,(E122-I122)/E122,0))</f>
        <v>0.000152566938744235</v>
      </c>
      <c r="P122" s="27" t="n">
        <f aca="false">LN(F122/F121)</f>
        <v>-0.0096129113260296</v>
      </c>
      <c r="Q122" s="28" t="n">
        <f aca="false">STDEV(P103:P122)*SQRT(252)</f>
        <v>0.206354470698124</v>
      </c>
      <c r="R122" s="26" t="n">
        <f aca="false">(G122-H122)/H122</f>
        <v>0.00099316820657911</v>
      </c>
      <c r="S122" s="17" t="n">
        <f aca="false">YEAR(B122)</f>
        <v>2007</v>
      </c>
      <c r="T122" s="17" t="n">
        <f aca="false">WEEKDAY(B122)</f>
        <v>6</v>
      </c>
    </row>
    <row r="123" customFormat="false" ht="15" hidden="false" customHeight="false" outlineLevel="0" collapsed="false">
      <c r="B123" s="21" t="n">
        <v>39167</v>
      </c>
      <c r="C123" s="22" t="n">
        <v>657.4</v>
      </c>
      <c r="D123" s="22" t="n">
        <v>665.08</v>
      </c>
      <c r="E123" s="22" t="n">
        <v>657.2</v>
      </c>
      <c r="F123" s="22" t="n">
        <v>663.9</v>
      </c>
      <c r="G123" s="23" t="n">
        <v>665.27</v>
      </c>
      <c r="H123" s="23" t="n">
        <v>664.61</v>
      </c>
      <c r="I123" s="23" t="n">
        <v>658.02</v>
      </c>
      <c r="J123" s="23" t="n">
        <v>657.36</v>
      </c>
      <c r="K123" s="29" t="str">
        <f aca="false">IF(N123&lt;=$F$3,"HIT","MISS")</f>
        <v>HIT</v>
      </c>
      <c r="L123" s="29" t="str">
        <f aca="false">IF(O123&lt;=$F$3,"HIT","MISS")</f>
        <v>HIT</v>
      </c>
      <c r="M123" s="17" t="str">
        <f aca="false">IF(AND(K123="HIT",L123="HIT"),"HOD ✓ | LOD ✓",IF(K123="HIT","HOD ✓",IF(L123="HIT","LOD ✓","✗ MISS")))</f>
        <v>HOD ✓ | LOD ✓</v>
      </c>
      <c r="N123" s="26" t="n">
        <f aca="false">IF(D123&lt;H123,(H123-D123)/D123,IF(D123&gt;G123,(D123-G123)/D123,0))</f>
        <v>0</v>
      </c>
      <c r="O123" s="26" t="n">
        <f aca="false">IF(E123&lt;J123,(J123-E123)/E123,IF(E123&gt;I123,(E123-I123)/E123,0))</f>
        <v>0.000243457090687718</v>
      </c>
      <c r="P123" s="27" t="n">
        <f aca="false">LN(F123/F122)</f>
        <v>0.00983887449499465</v>
      </c>
      <c r="Q123" s="28" t="n">
        <f aca="false">STDEV(P104:P123)*SQRT(252)</f>
        <v>0.209014696087338</v>
      </c>
      <c r="R123" s="26" t="n">
        <f aca="false">(G123-H123)/H123</f>
        <v>0.000993063601209684</v>
      </c>
      <c r="S123" s="17" t="n">
        <f aca="false">YEAR(B123)</f>
        <v>2007</v>
      </c>
      <c r="T123" s="17" t="n">
        <f aca="false">WEEKDAY(B123)</f>
        <v>2</v>
      </c>
    </row>
    <row r="124" customFormat="false" ht="15" hidden="false" customHeight="false" outlineLevel="0" collapsed="false">
      <c r="B124" s="21" t="n">
        <v>39168</v>
      </c>
      <c r="C124" s="22" t="n">
        <v>663.9</v>
      </c>
      <c r="D124" s="22" t="n">
        <v>665.75</v>
      </c>
      <c r="E124" s="22" t="n">
        <v>661.65</v>
      </c>
      <c r="F124" s="22" t="n">
        <v>664.8</v>
      </c>
      <c r="G124" s="23" t="n">
        <v>665.84</v>
      </c>
      <c r="H124" s="23" t="n">
        <v>665.17</v>
      </c>
      <c r="I124" s="23" t="n">
        <v>661.94</v>
      </c>
      <c r="J124" s="23" t="n">
        <v>661.28</v>
      </c>
      <c r="K124" s="29" t="str">
        <f aca="false">IF(N124&lt;=$F$3,"HIT","MISS")</f>
        <v>HIT</v>
      </c>
      <c r="L124" s="29" t="str">
        <f aca="false">IF(O124&lt;=$F$3,"HIT","MISS")</f>
        <v>HIT</v>
      </c>
      <c r="M124" s="17" t="str">
        <f aca="false">IF(AND(K124="HIT",L124="HIT"),"HOD ✓ | LOD ✓",IF(K124="HIT","HOD ✓",IF(L124="HIT","LOD ✓","✗ MISS")))</f>
        <v>HOD ✓ | LOD ✓</v>
      </c>
      <c r="N124" s="26" t="n">
        <f aca="false">IF(D124&lt;H124,(H124-D124)/D124,IF(D124&gt;G124,(D124-G124)/D124,0))</f>
        <v>0</v>
      </c>
      <c r="O124" s="26" t="n">
        <f aca="false">IF(E124&lt;J124,(J124-E124)/E124,IF(E124&gt;I124,(E124-I124)/E124,0))</f>
        <v>0</v>
      </c>
      <c r="P124" s="27" t="n">
        <f aca="false">LN(F124/F123)</f>
        <v>0.00135470781612484</v>
      </c>
      <c r="Q124" s="28" t="n">
        <f aca="false">STDEV(P105:P124)*SQRT(252)</f>
        <v>0.170590515224539</v>
      </c>
      <c r="R124" s="26" t="n">
        <f aca="false">(G124-H124)/H124</f>
        <v>0.00100726130162225</v>
      </c>
      <c r="S124" s="17" t="n">
        <f aca="false">YEAR(B124)</f>
        <v>2007</v>
      </c>
      <c r="T124" s="17" t="n">
        <f aca="false">WEEKDAY(B124)</f>
        <v>3</v>
      </c>
    </row>
    <row r="125" customFormat="false" ht="15" hidden="false" customHeight="false" outlineLevel="0" collapsed="false">
      <c r="B125" s="21" t="n">
        <v>39169</v>
      </c>
      <c r="C125" s="22" t="n">
        <v>664.8</v>
      </c>
      <c r="D125" s="22" t="n">
        <v>669.45</v>
      </c>
      <c r="E125" s="22" t="n">
        <v>663.7</v>
      </c>
      <c r="F125" s="22" t="n">
        <v>665.65</v>
      </c>
      <c r="G125" s="23" t="n">
        <v>669.32</v>
      </c>
      <c r="H125" s="23" t="n">
        <v>668.65</v>
      </c>
      <c r="I125" s="23" t="n">
        <v>663.85</v>
      </c>
      <c r="J125" s="23" t="n">
        <v>663.19</v>
      </c>
      <c r="K125" s="29" t="str">
        <f aca="false">IF(N125&lt;=$F$3,"HIT","MISS")</f>
        <v>HIT</v>
      </c>
      <c r="L125" s="29" t="str">
        <f aca="false">IF(O125&lt;=$F$3,"HIT","MISS")</f>
        <v>HIT</v>
      </c>
      <c r="M125" s="17" t="str">
        <f aca="false">IF(AND(K125="HIT",L125="HIT"),"HOD ✓ | LOD ✓",IF(K125="HIT","HOD ✓",IF(L125="HIT","LOD ✓","✗ MISS")))</f>
        <v>HOD ✓ | LOD ✓</v>
      </c>
      <c r="N125" s="26" t="n">
        <f aca="false">IF(D125&lt;H125,(H125-D125)/D125,IF(D125&gt;G125,(D125-G125)/D125,0))</f>
        <v>0.000194189259840161</v>
      </c>
      <c r="O125" s="26" t="n">
        <f aca="false">IF(E125&lt;J125,(J125-E125)/E125,IF(E125&gt;I125,(E125-I125)/E125,0))</f>
        <v>0</v>
      </c>
      <c r="P125" s="27" t="n">
        <f aca="false">LN(F125/F124)</f>
        <v>0.00127776333668769</v>
      </c>
      <c r="Q125" s="28" t="n">
        <f aca="false">STDEV(P106:P125)*SQRT(252)</f>
        <v>0.16752937101641</v>
      </c>
      <c r="R125" s="26" t="n">
        <f aca="false">(G125-H125)/H125</f>
        <v>0.00100201899349446</v>
      </c>
      <c r="S125" s="17" t="n">
        <f aca="false">YEAR(B125)</f>
        <v>2007</v>
      </c>
      <c r="T125" s="17" t="n">
        <f aca="false">WEEKDAY(B125)</f>
        <v>4</v>
      </c>
    </row>
    <row r="126" customFormat="false" ht="15" hidden="false" customHeight="false" outlineLevel="0" collapsed="false">
      <c r="B126" s="21" t="n">
        <v>39170</v>
      </c>
      <c r="C126" s="22" t="n">
        <v>665.65</v>
      </c>
      <c r="D126" s="22" t="n">
        <v>666.2</v>
      </c>
      <c r="E126" s="22" t="n">
        <v>655.75</v>
      </c>
      <c r="F126" s="22" t="n">
        <v>661.75</v>
      </c>
      <c r="G126" s="23" t="n">
        <v>666.12</v>
      </c>
      <c r="H126" s="23" t="n">
        <v>665.45</v>
      </c>
      <c r="I126" s="23" t="n">
        <v>656.58</v>
      </c>
      <c r="J126" s="23" t="n">
        <v>655.92</v>
      </c>
      <c r="K126" s="29" t="str">
        <f aca="false">IF(N126&lt;=$F$3,"HIT","MISS")</f>
        <v>HIT</v>
      </c>
      <c r="L126" s="29" t="str">
        <f aca="false">IF(O126&lt;=$F$3,"HIT","MISS")</f>
        <v>HIT</v>
      </c>
      <c r="M126" s="17" t="str">
        <f aca="false">IF(AND(K126="HIT",L126="HIT"),"HOD ✓ | LOD ✓",IF(K126="HIT","HOD ✓",IF(L126="HIT","LOD ✓","✗ MISS")))</f>
        <v>HOD ✓ | LOD ✓</v>
      </c>
      <c r="N126" s="26" t="n">
        <f aca="false">IF(D126&lt;H126,(H126-D126)/D126,IF(D126&gt;G126,(D126-G126)/D126,0))</f>
        <v>0.00012008405884125</v>
      </c>
      <c r="O126" s="26" t="n">
        <f aca="false">IF(E126&lt;J126,(J126-E126)/E126,IF(E126&gt;I126,(E126-I126)/E126,0))</f>
        <v>0.000259245139153578</v>
      </c>
      <c r="P126" s="27" t="n">
        <f aca="false">LN(F126/F125)</f>
        <v>-0.00587616577071545</v>
      </c>
      <c r="Q126" s="28" t="n">
        <f aca="false">STDEV(P107:P126)*SQRT(252)</f>
        <v>0.166784816306423</v>
      </c>
      <c r="R126" s="26" t="n">
        <f aca="false">(G126-H126)/H126</f>
        <v>0.00100683747839802</v>
      </c>
      <c r="S126" s="17" t="n">
        <f aca="false">YEAR(B126)</f>
        <v>2007</v>
      </c>
      <c r="T126" s="17" t="n">
        <f aca="false">WEEKDAY(B126)</f>
        <v>5</v>
      </c>
    </row>
    <row r="127" customFormat="false" ht="15" hidden="false" customHeight="false" outlineLevel="0" collapsed="false">
      <c r="B127" s="21" t="n">
        <v>39171</v>
      </c>
      <c r="C127" s="22" t="n">
        <v>661.75</v>
      </c>
      <c r="D127" s="22" t="n">
        <v>667.9</v>
      </c>
      <c r="E127" s="22" t="n">
        <v>660.9</v>
      </c>
      <c r="F127" s="22" t="n">
        <v>663.85</v>
      </c>
      <c r="G127" s="23" t="n">
        <v>667.66</v>
      </c>
      <c r="H127" s="23" t="n">
        <v>666.99</v>
      </c>
      <c r="I127" s="23" t="n">
        <v>661.62</v>
      </c>
      <c r="J127" s="23" t="n">
        <v>660.96</v>
      </c>
      <c r="K127" s="29" t="str">
        <f aca="false">IF(N127&lt;=$F$3,"HIT","MISS")</f>
        <v>HIT</v>
      </c>
      <c r="L127" s="29" t="str">
        <f aca="false">IF(O127&lt;=$F$3,"HIT","MISS")</f>
        <v>HIT</v>
      </c>
      <c r="M127" s="17" t="str">
        <f aca="false">IF(AND(K127="HIT",L127="HIT"),"HOD ✓ | LOD ✓",IF(K127="HIT","HOD ✓",IF(L127="HIT","LOD ✓","✗ MISS")))</f>
        <v>HOD ✓ | LOD ✓</v>
      </c>
      <c r="N127" s="26" t="n">
        <f aca="false">IF(D127&lt;H127,(H127-D127)/D127,IF(D127&gt;G127,(D127-G127)/D127,0))</f>
        <v>0.000359335229824838</v>
      </c>
      <c r="O127" s="26" t="n">
        <f aca="false">IF(E127&lt;J127,(J127-E127)/E127,IF(E127&gt;I127,(E127-I127)/E127,0))</f>
        <v>9.07852927826587E-005</v>
      </c>
      <c r="P127" s="27" t="n">
        <f aca="false">LN(F127/F126)</f>
        <v>0.00316837923470046</v>
      </c>
      <c r="Q127" s="28" t="n">
        <f aca="false">STDEV(P108:P127)*SQRT(252)</f>
        <v>0.1101526030971</v>
      </c>
      <c r="R127" s="26" t="n">
        <f aca="false">(G127-H127)/H127</f>
        <v>0.00100451281128646</v>
      </c>
      <c r="S127" s="17" t="n">
        <f aca="false">YEAR(B127)</f>
        <v>2007</v>
      </c>
      <c r="T127" s="17" t="n">
        <f aca="false">WEEKDAY(B127)</f>
        <v>6</v>
      </c>
    </row>
    <row r="128" customFormat="false" ht="15" hidden="false" customHeight="false" outlineLevel="0" collapsed="false">
      <c r="B128" s="21" t="n">
        <v>39174</v>
      </c>
      <c r="C128" s="22" t="n">
        <v>663.85</v>
      </c>
      <c r="D128" s="22" t="n">
        <v>666.35</v>
      </c>
      <c r="E128" s="22" t="n">
        <v>656.6</v>
      </c>
      <c r="F128" s="22" t="n">
        <v>663.9</v>
      </c>
      <c r="G128" s="23" t="n">
        <v>666.66</v>
      </c>
      <c r="H128" s="23" t="n">
        <v>665.99</v>
      </c>
      <c r="I128" s="23" t="n">
        <v>657.54</v>
      </c>
      <c r="J128" s="23" t="n">
        <v>656.88</v>
      </c>
      <c r="K128" s="29" t="str">
        <f aca="false">IF(N128&lt;=$F$3,"HIT","MISS")</f>
        <v>HIT</v>
      </c>
      <c r="L128" s="29" t="str">
        <f aca="false">IF(O128&lt;=$F$3,"HIT","MISS")</f>
        <v>HIT</v>
      </c>
      <c r="M128" s="17" t="str">
        <f aca="false">IF(AND(K128="HIT",L128="HIT"),"HOD ✓ | LOD ✓",IF(K128="HIT","HOD ✓",IF(L128="HIT","LOD ✓","✗ MISS")))</f>
        <v>HOD ✓ | LOD ✓</v>
      </c>
      <c r="N128" s="26" t="n">
        <f aca="false">IF(D128&lt;H128,(H128-D128)/D128,IF(D128&gt;G128,(D128-G128)/D128,0))</f>
        <v>0</v>
      </c>
      <c r="O128" s="26" t="n">
        <f aca="false">IF(E128&lt;J128,(J128-E128)/E128,IF(E128&gt;I128,(E128-I128)/E128,0))</f>
        <v>0.00042643923240934</v>
      </c>
      <c r="P128" s="27" t="n">
        <f aca="false">LN(F128/F127)</f>
        <v>7.53153832025825E-005</v>
      </c>
      <c r="Q128" s="28" t="n">
        <f aca="false">STDEV(P109:P128)*SQRT(252)</f>
        <v>0.102896393969045</v>
      </c>
      <c r="R128" s="26" t="n">
        <f aca="false">(G128-H128)/H128</f>
        <v>0.00100602111142804</v>
      </c>
      <c r="S128" s="17" t="n">
        <f aca="false">YEAR(B128)</f>
        <v>2007</v>
      </c>
      <c r="T128" s="17" t="n">
        <f aca="false">WEEKDAY(B128)</f>
        <v>2</v>
      </c>
    </row>
    <row r="129" customFormat="false" ht="15" hidden="false" customHeight="false" outlineLevel="0" collapsed="false">
      <c r="B129" s="21" t="n">
        <v>39175</v>
      </c>
      <c r="C129" s="22" t="n">
        <v>663.9</v>
      </c>
      <c r="D129" s="22" t="n">
        <v>667.78</v>
      </c>
      <c r="E129" s="22" t="n">
        <v>662.05</v>
      </c>
      <c r="F129" s="22" t="n">
        <v>664.15</v>
      </c>
      <c r="G129" s="23" t="n">
        <v>668.28</v>
      </c>
      <c r="H129" s="23" t="n">
        <v>667.61</v>
      </c>
      <c r="I129" s="23" t="n">
        <v>662.44</v>
      </c>
      <c r="J129" s="23" t="n">
        <v>661.78</v>
      </c>
      <c r="K129" s="29" t="str">
        <f aca="false">IF(N129&lt;=$F$3,"HIT","MISS")</f>
        <v>HIT</v>
      </c>
      <c r="L129" s="29" t="str">
        <f aca="false">IF(O129&lt;=$F$3,"HIT","MISS")</f>
        <v>HIT</v>
      </c>
      <c r="M129" s="17" t="str">
        <f aca="false">IF(AND(K129="HIT",L129="HIT"),"HOD ✓ | LOD ✓",IF(K129="HIT","HOD ✓",IF(L129="HIT","LOD ✓","✗ MISS")))</f>
        <v>HOD ✓ | LOD ✓</v>
      </c>
      <c r="N129" s="26" t="n">
        <f aca="false">IF(D129&lt;H129,(H129-D129)/D129,IF(D129&gt;G129,(D129-G129)/D129,0))</f>
        <v>0</v>
      </c>
      <c r="O129" s="26" t="n">
        <f aca="false">IF(E129&lt;J129,(J129-E129)/E129,IF(E129&gt;I129,(E129-I129)/E129,0))</f>
        <v>0</v>
      </c>
      <c r="P129" s="27" t="n">
        <f aca="false">LN(F129/F128)</f>
        <v>0.000376491853398753</v>
      </c>
      <c r="Q129" s="28" t="n">
        <f aca="false">STDEV(P110:P129)*SQRT(252)</f>
        <v>0.0897900339723005</v>
      </c>
      <c r="R129" s="26" t="n">
        <f aca="false">(G129-H129)/H129</f>
        <v>0.00100357993439277</v>
      </c>
      <c r="S129" s="17" t="n">
        <f aca="false">YEAR(B129)</f>
        <v>2007</v>
      </c>
      <c r="T129" s="17" t="n">
        <f aca="false">WEEKDAY(B129)</f>
        <v>3</v>
      </c>
    </row>
    <row r="130" customFormat="false" ht="15" hidden="false" customHeight="false" outlineLevel="0" collapsed="false">
      <c r="B130" s="21" t="n">
        <v>39176</v>
      </c>
      <c r="C130" s="22" t="n">
        <v>664.15</v>
      </c>
      <c r="D130" s="22" t="n">
        <v>675.6</v>
      </c>
      <c r="E130" s="22" t="n">
        <v>663.65</v>
      </c>
      <c r="F130" s="22" t="n">
        <v>673.9</v>
      </c>
      <c r="G130" s="23" t="n">
        <v>675.5</v>
      </c>
      <c r="H130" s="23" t="n">
        <v>674.83</v>
      </c>
      <c r="I130" s="23" t="n">
        <v>663.7</v>
      </c>
      <c r="J130" s="23" t="n">
        <v>663.04</v>
      </c>
      <c r="K130" s="29" t="str">
        <f aca="false">IF(N130&lt;=$F$3,"HIT","MISS")</f>
        <v>HIT</v>
      </c>
      <c r="L130" s="29" t="str">
        <f aca="false">IF(O130&lt;=$F$3,"HIT","MISS")</f>
        <v>HIT</v>
      </c>
      <c r="M130" s="17" t="str">
        <f aca="false">IF(AND(K130="HIT",L130="HIT"),"HOD ✓ | LOD ✓",IF(K130="HIT","HOD ✓",IF(L130="HIT","LOD ✓","✗ MISS")))</f>
        <v>HOD ✓ | LOD ✓</v>
      </c>
      <c r="N130" s="26" t="n">
        <f aca="false">IF(D130&lt;H130,(H130-D130)/D130,IF(D130&gt;G130,(D130-G130)/D130,0))</f>
        <v>0.000148016577856754</v>
      </c>
      <c r="O130" s="26" t="n">
        <f aca="false">IF(E130&lt;J130,(J130-E130)/E130,IF(E130&gt;I130,(E130-I130)/E130,0))</f>
        <v>0</v>
      </c>
      <c r="P130" s="27" t="n">
        <f aca="false">LN(F130/F129)</f>
        <v>0.0145737043736591</v>
      </c>
      <c r="Q130" s="28" t="n">
        <f aca="false">STDEV(P111:P130)*SQRT(252)</f>
        <v>0.101132993272493</v>
      </c>
      <c r="R130" s="26" t="n">
        <f aca="false">(G130-H130)/H130</f>
        <v>0.00099284264185048</v>
      </c>
      <c r="S130" s="17" t="n">
        <f aca="false">YEAR(B130)</f>
        <v>2007</v>
      </c>
      <c r="T130" s="17" t="n">
        <f aca="false">WEEKDAY(B130)</f>
        <v>4</v>
      </c>
    </row>
    <row r="131" customFormat="false" ht="15" hidden="false" customHeight="false" outlineLevel="0" collapsed="false">
      <c r="B131" s="21" t="n">
        <v>39177</v>
      </c>
      <c r="C131" s="22" t="n">
        <v>673.9</v>
      </c>
      <c r="D131" s="22" t="n">
        <v>675.6</v>
      </c>
      <c r="E131" s="22" t="n">
        <v>671.8</v>
      </c>
      <c r="F131" s="22" t="n">
        <v>674.65</v>
      </c>
      <c r="G131" s="23" t="n">
        <v>676.51</v>
      </c>
      <c r="H131" s="23" t="n">
        <v>675.83</v>
      </c>
      <c r="I131" s="23" t="n">
        <v>671.76</v>
      </c>
      <c r="J131" s="23" t="n">
        <v>671.09</v>
      </c>
      <c r="K131" s="29" t="str">
        <f aca="false">IF(N131&lt;=$F$3,"HIT","MISS")</f>
        <v>HIT</v>
      </c>
      <c r="L131" s="29" t="str">
        <f aca="false">IF(O131&lt;=$F$3,"HIT","MISS")</f>
        <v>HIT</v>
      </c>
      <c r="M131" s="17" t="str">
        <f aca="false">IF(AND(K131="HIT",L131="HIT"),"HOD ✓ | LOD ✓",IF(K131="HIT","HOD ✓",IF(L131="HIT","LOD ✓","✗ MISS")))</f>
        <v>HOD ✓ | LOD ✓</v>
      </c>
      <c r="N131" s="26" t="n">
        <f aca="false">IF(D131&lt;H131,(H131-D131)/D131,IF(D131&gt;G131,(D131-G131)/D131,0))</f>
        <v>0.000340438129070483</v>
      </c>
      <c r="O131" s="26" t="n">
        <f aca="false">IF(E131&lt;J131,(J131-E131)/E131,IF(E131&gt;I131,(E131-I131)/E131,0))</f>
        <v>5.95415302172724E-005</v>
      </c>
      <c r="P131" s="27" t="n">
        <f aca="false">LN(F131/F130)</f>
        <v>0.00111230592462498</v>
      </c>
      <c r="Q131" s="28" t="n">
        <f aca="false">STDEV(P112:P131)*SQRT(252)</f>
        <v>0.100726419316141</v>
      </c>
      <c r="R131" s="26" t="n">
        <f aca="false">(G131-H131)/H131</f>
        <v>0.00100617019072836</v>
      </c>
      <c r="S131" s="17" t="n">
        <f aca="false">YEAR(B131)</f>
        <v>2007</v>
      </c>
      <c r="T131" s="17" t="n">
        <f aca="false">WEEKDAY(B131)</f>
        <v>5</v>
      </c>
    </row>
    <row r="132" customFormat="false" ht="15" hidden="false" customHeight="false" outlineLevel="0" collapsed="false">
      <c r="B132" s="21" t="n">
        <v>39178</v>
      </c>
      <c r="C132" s="22" t="n">
        <v>674.65</v>
      </c>
      <c r="D132" s="22" t="n">
        <v>674.9</v>
      </c>
      <c r="E132" s="22" t="n">
        <v>673.1</v>
      </c>
      <c r="F132" s="22" t="n">
        <v>673.2</v>
      </c>
      <c r="G132" s="23" t="n">
        <v>675.76</v>
      </c>
      <c r="H132" s="23" t="n">
        <v>675.08</v>
      </c>
      <c r="I132" s="23" t="n">
        <v>673.92</v>
      </c>
      <c r="J132" s="23" t="n">
        <v>673.25</v>
      </c>
      <c r="K132" s="29" t="str">
        <f aca="false">IF(N132&lt;=$F$3,"HIT","MISS")</f>
        <v>HIT</v>
      </c>
      <c r="L132" s="29" t="str">
        <f aca="false">IF(O132&lt;=$F$3,"HIT","MISS")</f>
        <v>HIT</v>
      </c>
      <c r="M132" s="17" t="str">
        <f aca="false">IF(AND(K132="HIT",L132="HIT"),"HOD ✓ | LOD ✓",IF(K132="HIT","HOD ✓",IF(L132="HIT","LOD ✓","✗ MISS")))</f>
        <v>HOD ✓ | LOD ✓</v>
      </c>
      <c r="N132" s="26" t="n">
        <f aca="false">IF(D132&lt;H132,(H132-D132)/D132,IF(D132&gt;G132,(D132-G132)/D132,0))</f>
        <v>0.000266706178693234</v>
      </c>
      <c r="O132" s="26" t="n">
        <f aca="false">IF(E132&lt;J132,(J132-E132)/E132,IF(E132&gt;I132,(E132-I132)/E132,0))</f>
        <v>0.000222849502302744</v>
      </c>
      <c r="P132" s="27" t="n">
        <f aca="false">LN(F132/F131)</f>
        <v>-0.00215157556014525</v>
      </c>
      <c r="Q132" s="28" t="n">
        <f aca="false">STDEV(P113:P132)*SQRT(252)</f>
        <v>0.0997186841097282</v>
      </c>
      <c r="R132" s="26" t="n">
        <f aca="false">(G132-H132)/H132</f>
        <v>0.00100728802512287</v>
      </c>
      <c r="S132" s="17" t="n">
        <f aca="false">YEAR(B132)</f>
        <v>2007</v>
      </c>
      <c r="T132" s="17" t="n">
        <f aca="false">WEEKDAY(B132)</f>
        <v>6</v>
      </c>
    </row>
    <row r="133" customFormat="false" ht="15" hidden="false" customHeight="false" outlineLevel="0" collapsed="false">
      <c r="B133" s="21" t="n">
        <v>39181</v>
      </c>
      <c r="C133" s="22" t="n">
        <v>673.9</v>
      </c>
      <c r="D133" s="22" t="n">
        <v>677.95</v>
      </c>
      <c r="E133" s="22" t="n">
        <v>665.41</v>
      </c>
      <c r="F133" s="22" t="n">
        <v>671.35</v>
      </c>
      <c r="G133" s="23" t="n">
        <v>677.76</v>
      </c>
      <c r="H133" s="23" t="n">
        <v>677.08</v>
      </c>
      <c r="I133" s="23" t="n">
        <v>665.73</v>
      </c>
      <c r="J133" s="23" t="n">
        <v>665.06</v>
      </c>
      <c r="K133" s="29" t="str">
        <f aca="false">IF(N133&lt;=$F$3,"HIT","MISS")</f>
        <v>HIT</v>
      </c>
      <c r="L133" s="29" t="str">
        <f aca="false">IF(O133&lt;=$F$3,"HIT","MISS")</f>
        <v>HIT</v>
      </c>
      <c r="M133" s="17" t="str">
        <f aca="false">IF(AND(K133="HIT",L133="HIT"),"HOD ✓ | LOD ✓",IF(K133="HIT","HOD ✓",IF(L133="HIT","LOD ✓","✗ MISS")))</f>
        <v>HOD ✓ | LOD ✓</v>
      </c>
      <c r="N133" s="26" t="n">
        <f aca="false">IF(D133&lt;H133,(H133-D133)/D133,IF(D133&gt;G133,(D133-G133)/D133,0))</f>
        <v>0.000280256656095663</v>
      </c>
      <c r="O133" s="26" t="n">
        <f aca="false">IF(E133&lt;J133,(J133-E133)/E133,IF(E133&gt;I133,(E133-I133)/E133,0))</f>
        <v>0</v>
      </c>
      <c r="P133" s="27" t="n">
        <f aca="false">LN(F133/F132)</f>
        <v>-0.00275185179793381</v>
      </c>
      <c r="Q133" s="28" t="n">
        <f aca="false">STDEV(P114:P133)*SQRT(252)</f>
        <v>0.101019867795967</v>
      </c>
      <c r="R133" s="26" t="n">
        <f aca="false">(G133-H133)/H133</f>
        <v>0.00100431263661598</v>
      </c>
      <c r="S133" s="17" t="n">
        <f aca="false">YEAR(B133)</f>
        <v>2007</v>
      </c>
      <c r="T133" s="17" t="n">
        <f aca="false">WEEKDAY(B133)</f>
        <v>2</v>
      </c>
    </row>
    <row r="134" customFormat="false" ht="15" hidden="false" customHeight="false" outlineLevel="0" collapsed="false">
      <c r="B134" s="21" t="n">
        <v>39182</v>
      </c>
      <c r="C134" s="22" t="n">
        <v>671.35</v>
      </c>
      <c r="D134" s="22" t="n">
        <v>681.6</v>
      </c>
      <c r="E134" s="22" t="n">
        <v>671.25</v>
      </c>
      <c r="F134" s="22" t="n">
        <v>677.85</v>
      </c>
      <c r="G134" s="23" t="n">
        <v>681.54</v>
      </c>
      <c r="H134" s="23" t="n">
        <v>680.86</v>
      </c>
      <c r="I134" s="23" t="n">
        <v>671.23</v>
      </c>
      <c r="J134" s="23" t="n">
        <v>670.56</v>
      </c>
      <c r="K134" s="29" t="str">
        <f aca="false">IF(N134&lt;=$F$3,"HIT","MISS")</f>
        <v>HIT</v>
      </c>
      <c r="L134" s="29" t="str">
        <f aca="false">IF(O134&lt;=$F$3,"HIT","MISS")</f>
        <v>HIT</v>
      </c>
      <c r="M134" s="17" t="str">
        <f aca="false">IF(AND(K134="HIT",L134="HIT"),"HOD ✓ | LOD ✓",IF(K134="HIT","HOD ✓",IF(L134="HIT","LOD ✓","✗ MISS")))</f>
        <v>HOD ✓ | LOD ✓</v>
      </c>
      <c r="N134" s="26" t="n">
        <f aca="false">IF(D134&lt;H134,(H134-D134)/D134,IF(D134&gt;G134,(D134-G134)/D134,0))</f>
        <v>8.80281690141712E-005</v>
      </c>
      <c r="O134" s="26" t="n">
        <f aca="false">IF(E134&lt;J134,(J134-E134)/E134,IF(E134&gt;I134,(E134-I134)/E134,0))</f>
        <v>2.97951582867513E-005</v>
      </c>
      <c r="P134" s="27" t="n">
        <f aca="false">LN(F134/F133)</f>
        <v>0.00963541400668121</v>
      </c>
      <c r="Q134" s="28" t="n">
        <f aca="false">STDEV(P115:P134)*SQRT(252)</f>
        <v>0.0941385949944309</v>
      </c>
      <c r="R134" s="26" t="n">
        <f aca="false">(G134-H134)/H134</f>
        <v>0.000998736891578225</v>
      </c>
      <c r="S134" s="17" t="n">
        <f aca="false">YEAR(B134)</f>
        <v>2007</v>
      </c>
      <c r="T134" s="17" t="n">
        <f aca="false">WEEKDAY(B134)</f>
        <v>3</v>
      </c>
    </row>
    <row r="135" customFormat="false" ht="15" hidden="false" customHeight="false" outlineLevel="0" collapsed="false">
      <c r="B135" s="21" t="n">
        <v>39183</v>
      </c>
      <c r="C135" s="22" t="n">
        <v>677.85</v>
      </c>
      <c r="D135" s="22" t="n">
        <v>680.75</v>
      </c>
      <c r="E135" s="22" t="n">
        <v>674.68</v>
      </c>
      <c r="F135" s="22" t="n">
        <v>677.25</v>
      </c>
      <c r="G135" s="23" t="n">
        <v>681.57</v>
      </c>
      <c r="H135" s="23" t="n">
        <v>680.89</v>
      </c>
      <c r="I135" s="23" t="n">
        <v>674.93</v>
      </c>
      <c r="J135" s="23" t="n">
        <v>674.26</v>
      </c>
      <c r="K135" s="29" t="str">
        <f aca="false">IF(N135&lt;=$F$3,"HIT","MISS")</f>
        <v>HIT</v>
      </c>
      <c r="L135" s="29" t="str">
        <f aca="false">IF(O135&lt;=$F$3,"HIT","MISS")</f>
        <v>HIT</v>
      </c>
      <c r="M135" s="17" t="str">
        <f aca="false">IF(AND(K135="HIT",L135="HIT"),"HOD ✓ | LOD ✓",IF(K135="HIT","HOD ✓",IF(L135="HIT","LOD ✓","✗ MISS")))</f>
        <v>HOD ✓ | LOD ✓</v>
      </c>
      <c r="N135" s="26" t="n">
        <f aca="false">IF(D135&lt;H135,(H135-D135)/D135,IF(D135&gt;G135,(D135-G135)/D135,0))</f>
        <v>0.000205655526992268</v>
      </c>
      <c r="O135" s="26" t="n">
        <f aca="false">IF(E135&lt;J135,(J135-E135)/E135,IF(E135&gt;I135,(E135-I135)/E135,0))</f>
        <v>0</v>
      </c>
      <c r="P135" s="27" t="n">
        <f aca="false">LN(F135/F134)</f>
        <v>-0.000885543560193912</v>
      </c>
      <c r="Q135" s="28" t="n">
        <f aca="false">STDEV(P116:P135)*SQRT(252)</f>
        <v>0.0947960871673118</v>
      </c>
      <c r="R135" s="26" t="n">
        <f aca="false">(G135-H135)/H135</f>
        <v>0.000998692887250604</v>
      </c>
      <c r="S135" s="17" t="n">
        <f aca="false">YEAR(B135)</f>
        <v>2007</v>
      </c>
      <c r="T135" s="17" t="n">
        <f aca="false">WEEKDAY(B135)</f>
        <v>4</v>
      </c>
    </row>
    <row r="136" customFormat="false" ht="15" hidden="false" customHeight="false" outlineLevel="0" collapsed="false">
      <c r="B136" s="21" t="n">
        <v>39184</v>
      </c>
      <c r="C136" s="22" t="n">
        <v>677.25</v>
      </c>
      <c r="D136" s="22" t="n">
        <v>679.9</v>
      </c>
      <c r="E136" s="22" t="n">
        <v>671.8</v>
      </c>
      <c r="F136" s="22" t="n">
        <v>675.9</v>
      </c>
      <c r="G136" s="23" t="n">
        <v>679.97</v>
      </c>
      <c r="H136" s="23" t="n">
        <v>679.29</v>
      </c>
      <c r="I136" s="23" t="n">
        <v>671.77</v>
      </c>
      <c r="J136" s="23" t="n">
        <v>671.1</v>
      </c>
      <c r="K136" s="29" t="str">
        <f aca="false">IF(N136&lt;=$F$3,"HIT","MISS")</f>
        <v>HIT</v>
      </c>
      <c r="L136" s="29" t="str">
        <f aca="false">IF(O136&lt;=$F$3,"HIT","MISS")</f>
        <v>HIT</v>
      </c>
      <c r="M136" s="17" t="str">
        <f aca="false">IF(AND(K136="HIT",L136="HIT"),"HOD ✓ | LOD ✓",IF(K136="HIT","HOD ✓",IF(L136="HIT","LOD ✓","✗ MISS")))</f>
        <v>HOD ✓ | LOD ✓</v>
      </c>
      <c r="N136" s="26" t="n">
        <f aca="false">IF(D136&lt;H136,(H136-D136)/D136,IF(D136&gt;G136,(D136-G136)/D136,0))</f>
        <v>0</v>
      </c>
      <c r="O136" s="26" t="n">
        <f aca="false">IF(E136&lt;J136,(J136-E136)/E136,IF(E136&gt;I136,(E136-I136)/E136,0))</f>
        <v>4.46561476629543E-005</v>
      </c>
      <c r="P136" s="27" t="n">
        <f aca="false">LN(F136/F135)</f>
        <v>-0.00199534485889611</v>
      </c>
      <c r="Q136" s="28" t="n">
        <f aca="false">STDEV(P117:P136)*SQRT(252)</f>
        <v>0.0960656344602179</v>
      </c>
      <c r="R136" s="26" t="n">
        <f aca="false">(G136-H136)/H136</f>
        <v>0.00100104520896828</v>
      </c>
      <c r="S136" s="17" t="n">
        <f aca="false">YEAR(B136)</f>
        <v>2007</v>
      </c>
      <c r="T136" s="17" t="n">
        <f aca="false">WEEKDAY(B136)</f>
        <v>5</v>
      </c>
    </row>
    <row r="137" customFormat="false" ht="15" hidden="false" customHeight="false" outlineLevel="0" collapsed="false">
      <c r="B137" s="21" t="n">
        <v>39185</v>
      </c>
      <c r="C137" s="22" t="n">
        <v>675.9</v>
      </c>
      <c r="D137" s="22" t="n">
        <v>685.8</v>
      </c>
      <c r="E137" s="22" t="n">
        <v>675.6</v>
      </c>
      <c r="F137" s="22" t="n">
        <v>685.1</v>
      </c>
      <c r="G137" s="23" t="n">
        <v>686.28</v>
      </c>
      <c r="H137" s="23" t="n">
        <v>685.59</v>
      </c>
      <c r="I137" s="23" t="n">
        <v>675.53</v>
      </c>
      <c r="J137" s="23" t="n">
        <v>674.86</v>
      </c>
      <c r="K137" s="29" t="str">
        <f aca="false">IF(N137&lt;=$F$3,"HIT","MISS")</f>
        <v>HIT</v>
      </c>
      <c r="L137" s="29" t="str">
        <f aca="false">IF(O137&lt;=$F$3,"HIT","MISS")</f>
        <v>HIT</v>
      </c>
      <c r="M137" s="17" t="str">
        <f aca="false">IF(AND(K137="HIT",L137="HIT"),"HOD ✓ | LOD ✓",IF(K137="HIT","HOD ✓",IF(L137="HIT","LOD ✓","✗ MISS")))</f>
        <v>HOD ✓ | LOD ✓</v>
      </c>
      <c r="N137" s="26" t="n">
        <f aca="false">IF(D137&lt;H137,(H137-D137)/D137,IF(D137&gt;G137,(D137-G137)/D137,0))</f>
        <v>0</v>
      </c>
      <c r="O137" s="26" t="n">
        <f aca="false">IF(E137&lt;J137,(J137-E137)/E137,IF(E137&gt;I137,(E137-I137)/E137,0))</f>
        <v>0.000103611604499778</v>
      </c>
      <c r="P137" s="27" t="n">
        <f aca="false">LN(F137/F136)</f>
        <v>0.0135196769025449</v>
      </c>
      <c r="Q137" s="28" t="n">
        <f aca="false">STDEV(P118:P137)*SQRT(252)</f>
        <v>0.0998193188763085</v>
      </c>
      <c r="R137" s="26" t="n">
        <f aca="false">(G137-H137)/H137</f>
        <v>0.00100643241587529</v>
      </c>
      <c r="S137" s="17" t="n">
        <f aca="false">YEAR(B137)</f>
        <v>2007</v>
      </c>
      <c r="T137" s="17" t="n">
        <f aca="false">WEEKDAY(B137)</f>
        <v>6</v>
      </c>
    </row>
    <row r="138" customFormat="false" ht="15" hidden="false" customHeight="false" outlineLevel="0" collapsed="false">
      <c r="B138" s="21" t="n">
        <v>39188</v>
      </c>
      <c r="C138" s="22" t="n">
        <v>685.1</v>
      </c>
      <c r="D138" s="22" t="n">
        <v>691.2</v>
      </c>
      <c r="E138" s="22" t="n">
        <v>683.15</v>
      </c>
      <c r="F138" s="22" t="n">
        <v>690.2</v>
      </c>
      <c r="G138" s="23" t="n">
        <v>691.27</v>
      </c>
      <c r="H138" s="23" t="n">
        <v>690.58</v>
      </c>
      <c r="I138" s="23" t="n">
        <v>682.94</v>
      </c>
      <c r="J138" s="23" t="n">
        <v>682.26</v>
      </c>
      <c r="K138" s="29" t="str">
        <f aca="false">IF(N138&lt;=$F$3,"HIT","MISS")</f>
        <v>HIT</v>
      </c>
      <c r="L138" s="29" t="str">
        <f aca="false">IF(O138&lt;=$F$3,"HIT","MISS")</f>
        <v>HIT</v>
      </c>
      <c r="M138" s="17" t="str">
        <f aca="false">IF(AND(K138="HIT",L138="HIT"),"HOD ✓ | LOD ✓",IF(K138="HIT","HOD ✓",IF(L138="HIT","LOD ✓","✗ MISS")))</f>
        <v>HOD ✓ | LOD ✓</v>
      </c>
      <c r="N138" s="26" t="n">
        <f aca="false">IF(D138&lt;H138,(H138-D138)/D138,IF(D138&gt;G138,(D138-G138)/D138,0))</f>
        <v>0</v>
      </c>
      <c r="O138" s="26" t="n">
        <f aca="false">IF(E138&lt;J138,(J138-E138)/E138,IF(E138&gt;I138,(E138-I138)/E138,0))</f>
        <v>0.000307399546219604</v>
      </c>
      <c r="P138" s="27" t="n">
        <f aca="false">LN(F138/F137)</f>
        <v>0.00741659765504962</v>
      </c>
      <c r="Q138" s="28" t="n">
        <f aca="false">STDEV(P119:P138)*SQRT(252)</f>
        <v>0.101222137910264</v>
      </c>
      <c r="R138" s="26" t="n">
        <f aca="false">(G138-H138)/H138</f>
        <v>0.000999160126270585</v>
      </c>
      <c r="S138" s="17" t="n">
        <f aca="false">YEAR(B138)</f>
        <v>2007</v>
      </c>
      <c r="T138" s="17" t="n">
        <f aca="false">WEEKDAY(B138)</f>
        <v>2</v>
      </c>
    </row>
    <row r="139" customFormat="false" ht="15" hidden="false" customHeight="false" outlineLevel="0" collapsed="false">
      <c r="B139" s="21" t="n">
        <v>39189</v>
      </c>
      <c r="C139" s="22" t="n">
        <v>690.2</v>
      </c>
      <c r="D139" s="22" t="n">
        <v>691.2</v>
      </c>
      <c r="E139" s="22" t="n">
        <v>686.3</v>
      </c>
      <c r="F139" s="22" t="n">
        <v>686.65</v>
      </c>
      <c r="G139" s="23" t="n">
        <v>691.78</v>
      </c>
      <c r="H139" s="23" t="n">
        <v>691.09</v>
      </c>
      <c r="I139" s="23" t="n">
        <v>686.2</v>
      </c>
      <c r="J139" s="23" t="n">
        <v>685.51</v>
      </c>
      <c r="K139" s="29" t="str">
        <f aca="false">IF(N139&lt;=$F$3,"HIT","MISS")</f>
        <v>HIT</v>
      </c>
      <c r="L139" s="29" t="str">
        <f aca="false">IF(O139&lt;=$F$3,"HIT","MISS")</f>
        <v>HIT</v>
      </c>
      <c r="M139" s="17" t="str">
        <f aca="false">IF(AND(K139="HIT",L139="HIT"),"HOD ✓ | LOD ✓",IF(K139="HIT","HOD ✓",IF(L139="HIT","LOD ✓","✗ MISS")))</f>
        <v>HOD ✓ | LOD ✓</v>
      </c>
      <c r="N139" s="26" t="n">
        <f aca="false">IF(D139&lt;H139,(H139-D139)/D139,IF(D139&gt;G139,(D139-G139)/D139,0))</f>
        <v>0</v>
      </c>
      <c r="O139" s="26" t="n">
        <f aca="false">IF(E139&lt;J139,(J139-E139)/E139,IF(E139&gt;I139,(E139-I139)/E139,0))</f>
        <v>0.000145708873670274</v>
      </c>
      <c r="P139" s="27" t="n">
        <f aca="false">LN(F139/F138)</f>
        <v>-0.00515670968761225</v>
      </c>
      <c r="Q139" s="28" t="n">
        <f aca="false">STDEV(P120:P139)*SQRT(252)</f>
        <v>0.103622829010882</v>
      </c>
      <c r="R139" s="26" t="n">
        <f aca="false">(G139-H139)/H139</f>
        <v>0.000998422781403205</v>
      </c>
      <c r="S139" s="17" t="n">
        <f aca="false">YEAR(B139)</f>
        <v>2007</v>
      </c>
      <c r="T139" s="17" t="n">
        <f aca="false">WEEKDAY(B139)</f>
        <v>3</v>
      </c>
    </row>
    <row r="140" customFormat="false" ht="15" hidden="false" customHeight="false" outlineLevel="0" collapsed="false">
      <c r="B140" s="21" t="n">
        <v>39190</v>
      </c>
      <c r="C140" s="22" t="n">
        <v>686.65</v>
      </c>
      <c r="D140" s="22" t="n">
        <v>690.9</v>
      </c>
      <c r="E140" s="22" t="n">
        <v>686</v>
      </c>
      <c r="F140" s="22" t="n">
        <v>689.95</v>
      </c>
      <c r="G140" s="23" t="n">
        <v>691.64</v>
      </c>
      <c r="H140" s="23" t="n">
        <v>690.95</v>
      </c>
      <c r="I140" s="23" t="n">
        <v>685.93</v>
      </c>
      <c r="J140" s="23" t="n">
        <v>685.24</v>
      </c>
      <c r="K140" s="29" t="str">
        <f aca="false">IF(N140&lt;=$F$3,"HIT","MISS")</f>
        <v>HIT</v>
      </c>
      <c r="L140" s="29" t="str">
        <f aca="false">IF(O140&lt;=$F$3,"HIT","MISS")</f>
        <v>HIT</v>
      </c>
      <c r="M140" s="17" t="str">
        <f aca="false">IF(AND(K140="HIT",L140="HIT"),"HOD ✓ | LOD ✓",IF(K140="HIT","HOD ✓",IF(L140="HIT","LOD ✓","✗ MISS")))</f>
        <v>HOD ✓ | LOD ✓</v>
      </c>
      <c r="N140" s="26" t="n">
        <f aca="false">IF(D140&lt;H140,(H140-D140)/D140,IF(D140&gt;G140,(D140-G140)/D140,0))</f>
        <v>7.23693732813261E-005</v>
      </c>
      <c r="O140" s="26" t="n">
        <f aca="false">IF(E140&lt;J140,(J140-E140)/E140,IF(E140&gt;I140,(E140-I140)/E140,0))</f>
        <v>0.000102040816326604</v>
      </c>
      <c r="P140" s="27" t="n">
        <f aca="false">LN(F140/F139)</f>
        <v>0.00479443022127267</v>
      </c>
      <c r="Q140" s="28" t="n">
        <f aca="false">STDEV(P121:P140)*SQRT(252)</f>
        <v>0.101422245425392</v>
      </c>
      <c r="R140" s="26" t="n">
        <f aca="false">(G140-H140)/H140</f>
        <v>0.000998625081409568</v>
      </c>
      <c r="S140" s="17" t="n">
        <f aca="false">YEAR(B140)</f>
        <v>2007</v>
      </c>
      <c r="T140" s="17" t="n">
        <f aca="false">WEEKDAY(B140)</f>
        <v>4</v>
      </c>
    </row>
    <row r="141" customFormat="false" ht="15" hidden="false" customHeight="false" outlineLevel="0" collapsed="false">
      <c r="B141" s="21" t="n">
        <v>39191</v>
      </c>
      <c r="C141" s="22" t="n">
        <v>689.95</v>
      </c>
      <c r="D141" s="22" t="n">
        <v>691.75</v>
      </c>
      <c r="E141" s="22" t="n">
        <v>679.68</v>
      </c>
      <c r="F141" s="22" t="n">
        <v>682.8</v>
      </c>
      <c r="G141" s="23" t="n">
        <v>691.96</v>
      </c>
      <c r="H141" s="23" t="n">
        <v>691.27</v>
      </c>
      <c r="I141" s="23" t="n">
        <v>679.73</v>
      </c>
      <c r="J141" s="23" t="n">
        <v>679.05</v>
      </c>
      <c r="K141" s="29" t="str">
        <f aca="false">IF(N141&lt;=$F$3,"HIT","MISS")</f>
        <v>HIT</v>
      </c>
      <c r="L141" s="29" t="str">
        <f aca="false">IF(O141&lt;=$F$3,"HIT","MISS")</f>
        <v>HIT</v>
      </c>
      <c r="M141" s="17" t="str">
        <f aca="false">IF(AND(K141="HIT",L141="HIT"),"HOD ✓ | LOD ✓",IF(K141="HIT","HOD ✓",IF(L141="HIT","LOD ✓","✗ MISS")))</f>
        <v>HOD ✓ | LOD ✓</v>
      </c>
      <c r="N141" s="26" t="n">
        <f aca="false">IF(D141&lt;H141,(H141-D141)/D141,IF(D141&gt;G141,(D141-G141)/D141,0))</f>
        <v>0</v>
      </c>
      <c r="O141" s="26" t="n">
        <f aca="false">IF(E141&lt;J141,(J141-E141)/E141,IF(E141&gt;I141,(E141-I141)/E141,0))</f>
        <v>0</v>
      </c>
      <c r="P141" s="27" t="n">
        <f aca="false">LN(F141/F140)</f>
        <v>-0.010417140277278</v>
      </c>
      <c r="Q141" s="28" t="n">
        <f aca="false">STDEV(P122:P141)*SQRT(252)</f>
        <v>0.110263759184539</v>
      </c>
      <c r="R141" s="26" t="n">
        <f aca="false">(G141-H141)/H141</f>
        <v>0.000998162801799665</v>
      </c>
      <c r="S141" s="17" t="n">
        <f aca="false">YEAR(B141)</f>
        <v>2007</v>
      </c>
      <c r="T141" s="17" t="n">
        <f aca="false">WEEKDAY(B141)</f>
        <v>5</v>
      </c>
    </row>
    <row r="142" customFormat="false" ht="15" hidden="false" customHeight="false" outlineLevel="0" collapsed="false">
      <c r="B142" s="21" t="n">
        <v>39192</v>
      </c>
      <c r="C142" s="22" t="n">
        <v>682.8</v>
      </c>
      <c r="D142" s="22" t="n">
        <v>693.8</v>
      </c>
      <c r="E142" s="22" t="n">
        <v>682.6</v>
      </c>
      <c r="F142" s="22" t="n">
        <v>691.75</v>
      </c>
      <c r="G142" s="23" t="n">
        <v>694.58</v>
      </c>
      <c r="H142" s="23" t="n">
        <v>693.89</v>
      </c>
      <c r="I142" s="23" t="n">
        <v>682.47</v>
      </c>
      <c r="J142" s="23" t="n">
        <v>681.79</v>
      </c>
      <c r="K142" s="29" t="str">
        <f aca="false">IF(N142&lt;=$F$3,"HIT","MISS")</f>
        <v>HIT</v>
      </c>
      <c r="L142" s="29" t="str">
        <f aca="false">IF(O142&lt;=$F$3,"HIT","MISS")</f>
        <v>HIT</v>
      </c>
      <c r="M142" s="17" t="str">
        <f aca="false">IF(AND(K142="HIT",L142="HIT"),"HOD ✓ | LOD ✓",IF(K142="HIT","HOD ✓",IF(L142="HIT","LOD ✓","✗ MISS")))</f>
        <v>HOD ✓ | LOD ✓</v>
      </c>
      <c r="N142" s="26" t="n">
        <f aca="false">IF(D142&lt;H142,(H142-D142)/D142,IF(D142&gt;G142,(D142-G142)/D142,0))</f>
        <v>0.000129720380513162</v>
      </c>
      <c r="O142" s="26" t="n">
        <f aca="false">IF(E142&lt;J142,(J142-E142)/E142,IF(E142&gt;I142,(E142-I142)/E142,0))</f>
        <v>0.00019044828596542</v>
      </c>
      <c r="P142" s="27" t="n">
        <f aca="false">LN(F142/F141)</f>
        <v>0.0130226277467498</v>
      </c>
      <c r="Q142" s="28" t="n">
        <f aca="false">STDEV(P123:P142)*SQRT(252)</f>
        <v>0.109510114626614</v>
      </c>
      <c r="R142" s="26" t="n">
        <f aca="false">(G142-H142)/H142</f>
        <v>0.000994393924109087</v>
      </c>
      <c r="S142" s="17" t="n">
        <f aca="false">YEAR(B142)</f>
        <v>2007</v>
      </c>
      <c r="T142" s="17" t="n">
        <f aca="false">WEEKDAY(B142)</f>
        <v>6</v>
      </c>
    </row>
    <row r="143" customFormat="false" ht="15" hidden="false" customHeight="false" outlineLevel="0" collapsed="false">
      <c r="B143" s="21" t="n">
        <v>39195</v>
      </c>
      <c r="C143" s="22" t="n">
        <v>691.75</v>
      </c>
      <c r="D143" s="22" t="n">
        <v>693.95</v>
      </c>
      <c r="E143" s="22" t="n">
        <v>687.14</v>
      </c>
      <c r="F143" s="22" t="n">
        <v>689.1</v>
      </c>
      <c r="G143" s="23" t="n">
        <v>694.33</v>
      </c>
      <c r="H143" s="23" t="n">
        <v>693.64</v>
      </c>
      <c r="I143" s="23" t="n">
        <v>687.02</v>
      </c>
      <c r="J143" s="23" t="n">
        <v>686.33</v>
      </c>
      <c r="K143" s="29" t="str">
        <f aca="false">IF(N143&lt;=$F$3,"HIT","MISS")</f>
        <v>HIT</v>
      </c>
      <c r="L143" s="29" t="str">
        <f aca="false">IF(O143&lt;=$F$3,"HIT","MISS")</f>
        <v>HIT</v>
      </c>
      <c r="M143" s="17" t="str">
        <f aca="false">IF(AND(K143="HIT",L143="HIT"),"HOD ✓ | LOD ✓",IF(K143="HIT","HOD ✓",IF(L143="HIT","LOD ✓","✗ MISS")))</f>
        <v>HOD ✓ | LOD ✓</v>
      </c>
      <c r="N143" s="26" t="n">
        <f aca="false">IF(D143&lt;H143,(H143-D143)/D143,IF(D143&gt;G143,(D143-G143)/D143,0))</f>
        <v>0</v>
      </c>
      <c r="O143" s="26" t="n">
        <f aca="false">IF(E143&lt;J143,(J143-E143)/E143,IF(E143&gt;I143,(E143-I143)/E143,0))</f>
        <v>0.000174636900777141</v>
      </c>
      <c r="P143" s="27" t="n">
        <f aca="false">LN(F143/F142)</f>
        <v>-0.00383822030387299</v>
      </c>
      <c r="Q143" s="28" t="n">
        <f aca="false">STDEV(P124:P143)*SQRT(252)</f>
        <v>0.108184096139505</v>
      </c>
      <c r="R143" s="26" t="n">
        <f aca="false">(G143-H143)/H143</f>
        <v>0.000994752321088828</v>
      </c>
      <c r="S143" s="17" t="n">
        <f aca="false">YEAR(B143)</f>
        <v>2007</v>
      </c>
      <c r="T143" s="17" t="n">
        <f aca="false">WEEKDAY(B143)</f>
        <v>2</v>
      </c>
    </row>
    <row r="144" customFormat="false" ht="15" hidden="false" customHeight="false" outlineLevel="0" collapsed="false">
      <c r="B144" s="21" t="n">
        <v>39196</v>
      </c>
      <c r="C144" s="22" t="n">
        <v>689.1</v>
      </c>
      <c r="D144" s="22" t="n">
        <v>692.05</v>
      </c>
      <c r="E144" s="22" t="n">
        <v>681.2</v>
      </c>
      <c r="F144" s="22" t="n">
        <v>684.05</v>
      </c>
      <c r="G144" s="23" t="n">
        <v>692.88</v>
      </c>
      <c r="H144" s="23" t="n">
        <v>692.19</v>
      </c>
      <c r="I144" s="23" t="n">
        <v>681.23</v>
      </c>
      <c r="J144" s="23" t="n">
        <v>680.55</v>
      </c>
      <c r="K144" s="29" t="str">
        <f aca="false">IF(N144&lt;=$F$3,"HIT","MISS")</f>
        <v>HIT</v>
      </c>
      <c r="L144" s="29" t="str">
        <f aca="false">IF(O144&lt;=$F$3,"HIT","MISS")</f>
        <v>HIT</v>
      </c>
      <c r="M144" s="17" t="str">
        <f aca="false">IF(AND(K144="HIT",L144="HIT"),"HOD ✓ | LOD ✓",IF(K144="HIT","HOD ✓",IF(L144="HIT","LOD ✓","✗ MISS")))</f>
        <v>HOD ✓ | LOD ✓</v>
      </c>
      <c r="N144" s="26" t="n">
        <f aca="false">IF(D144&lt;H144,(H144-D144)/D144,IF(D144&gt;G144,(D144-G144)/D144,0))</f>
        <v>0.000202297521855502</v>
      </c>
      <c r="O144" s="26" t="n">
        <f aca="false">IF(E144&lt;J144,(J144-E144)/E144,IF(E144&gt;I144,(E144-I144)/E144,0))</f>
        <v>0</v>
      </c>
      <c r="P144" s="27" t="n">
        <f aca="false">LN(F144/F143)</f>
        <v>-0.00735538399703928</v>
      </c>
      <c r="Q144" s="28" t="n">
        <f aca="false">STDEV(P125:P144)*SQRT(252)</f>
        <v>0.11303577453903</v>
      </c>
      <c r="R144" s="26" t="n">
        <f aca="false">(G144-H144)/H144</f>
        <v>0.000996836128808479</v>
      </c>
      <c r="S144" s="17" t="n">
        <f aca="false">YEAR(B144)</f>
        <v>2007</v>
      </c>
      <c r="T144" s="17" t="n">
        <f aca="false">WEEKDAY(B144)</f>
        <v>3</v>
      </c>
    </row>
    <row r="145" customFormat="false" ht="15" hidden="false" customHeight="false" outlineLevel="0" collapsed="false">
      <c r="B145" s="21" t="n">
        <v>39197</v>
      </c>
      <c r="C145" s="22" t="n">
        <v>684.05</v>
      </c>
      <c r="D145" s="22" t="n">
        <v>686.85</v>
      </c>
      <c r="E145" s="22" t="n">
        <v>682.35</v>
      </c>
      <c r="F145" s="22" t="n">
        <v>686</v>
      </c>
      <c r="G145" s="23" t="n">
        <v>687.3</v>
      </c>
      <c r="H145" s="23" t="n">
        <v>686.61</v>
      </c>
      <c r="I145" s="23" t="n">
        <v>682.43</v>
      </c>
      <c r="J145" s="23" t="n">
        <v>681.75</v>
      </c>
      <c r="K145" s="29" t="str">
        <f aca="false">IF(N145&lt;=$F$3,"HIT","MISS")</f>
        <v>HIT</v>
      </c>
      <c r="L145" s="29" t="str">
        <f aca="false">IF(O145&lt;=$F$3,"HIT","MISS")</f>
        <v>HIT</v>
      </c>
      <c r="M145" s="17" t="str">
        <f aca="false">IF(AND(K145="HIT",L145="HIT"),"HOD ✓ | LOD ✓",IF(K145="HIT","HOD ✓",IF(L145="HIT","LOD ✓","✗ MISS")))</f>
        <v>HOD ✓ | LOD ✓</v>
      </c>
      <c r="N145" s="26" t="n">
        <f aca="false">IF(D145&lt;H145,(H145-D145)/D145,IF(D145&gt;G145,(D145-G145)/D145,0))</f>
        <v>0</v>
      </c>
      <c r="O145" s="26" t="n">
        <f aca="false">IF(E145&lt;J145,(J145-E145)/E145,IF(E145&gt;I145,(E145-I145)/E145,0))</f>
        <v>0</v>
      </c>
      <c r="P145" s="27" t="n">
        <f aca="false">LN(F145/F144)</f>
        <v>0.00284661335976215</v>
      </c>
      <c r="Q145" s="28" t="n">
        <f aca="false">STDEV(P126:P145)*SQRT(252)</f>
        <v>0.113145384584311</v>
      </c>
      <c r="R145" s="26" t="n">
        <f aca="false">(G145-H145)/H145</f>
        <v>0.00100493730065094</v>
      </c>
      <c r="S145" s="17" t="n">
        <f aca="false">YEAR(B145)</f>
        <v>2007</v>
      </c>
      <c r="T145" s="17" t="n">
        <f aca="false">WEEKDAY(B145)</f>
        <v>4</v>
      </c>
    </row>
    <row r="146" customFormat="false" ht="15" hidden="false" customHeight="false" outlineLevel="0" collapsed="false">
      <c r="B146" s="21" t="n">
        <v>39198</v>
      </c>
      <c r="C146" s="22" t="n">
        <v>686</v>
      </c>
      <c r="D146" s="22" t="n">
        <v>686.87</v>
      </c>
      <c r="E146" s="22" t="n">
        <v>671.7</v>
      </c>
      <c r="F146" s="22" t="n">
        <v>674.8</v>
      </c>
      <c r="G146" s="23" t="n">
        <v>687.47</v>
      </c>
      <c r="H146" s="23" t="n">
        <v>686.78</v>
      </c>
      <c r="I146" s="23" t="n">
        <v>672.44</v>
      </c>
      <c r="J146" s="23" t="n">
        <v>671.77</v>
      </c>
      <c r="K146" s="29" t="str">
        <f aca="false">IF(N146&lt;=$F$3,"HIT","MISS")</f>
        <v>HIT</v>
      </c>
      <c r="L146" s="29" t="str">
        <f aca="false">IF(O146&lt;=$F$3,"HIT","MISS")</f>
        <v>HIT</v>
      </c>
      <c r="M146" s="17" t="str">
        <f aca="false">IF(AND(K146="HIT",L146="HIT"),"HOD ✓ | LOD ✓",IF(K146="HIT","HOD ✓",IF(L146="HIT","LOD ✓","✗ MISS")))</f>
        <v>HOD ✓ | LOD ✓</v>
      </c>
      <c r="N146" s="26" t="n">
        <f aca="false">IF(D146&lt;H146,(H146-D146)/D146,IF(D146&gt;G146,(D146-G146)/D146,0))</f>
        <v>0</v>
      </c>
      <c r="O146" s="26" t="n">
        <f aca="false">IF(E146&lt;J146,(J146-E146)/E146,IF(E146&gt;I146,(E146-I146)/E146,0))</f>
        <v>0.000104213190412292</v>
      </c>
      <c r="P146" s="27" t="n">
        <f aca="false">LN(F146/F145)</f>
        <v>-0.0164612770540721</v>
      </c>
      <c r="Q146" s="28" t="n">
        <f aca="false">STDEV(P127:P146)*SQRT(252)</f>
        <v>0.127617962219798</v>
      </c>
      <c r="R146" s="26" t="n">
        <f aca="false">(G146-H146)/H146</f>
        <v>0.00100468854655065</v>
      </c>
      <c r="S146" s="17" t="n">
        <f aca="false">YEAR(B146)</f>
        <v>2007</v>
      </c>
      <c r="T146" s="17" t="n">
        <f aca="false">WEEKDAY(B146)</f>
        <v>5</v>
      </c>
    </row>
    <row r="147" customFormat="false" ht="15" hidden="false" customHeight="false" outlineLevel="0" collapsed="false">
      <c r="B147" s="21" t="n">
        <v>39199</v>
      </c>
      <c r="C147" s="22" t="n">
        <v>674.8</v>
      </c>
      <c r="D147" s="22" t="n">
        <v>682.05</v>
      </c>
      <c r="E147" s="22" t="n">
        <v>670.9</v>
      </c>
      <c r="F147" s="22" t="n">
        <v>681.55</v>
      </c>
      <c r="G147" s="23" t="n">
        <v>682.88</v>
      </c>
      <c r="H147" s="23" t="n">
        <v>682.2</v>
      </c>
      <c r="I147" s="23" t="n">
        <v>671.18</v>
      </c>
      <c r="J147" s="23" t="n">
        <v>670.51</v>
      </c>
      <c r="K147" s="29" t="str">
        <f aca="false">IF(N147&lt;=$F$3,"HIT","MISS")</f>
        <v>HIT</v>
      </c>
      <c r="L147" s="29" t="str">
        <f aca="false">IF(O147&lt;=$F$3,"HIT","MISS")</f>
        <v>HIT</v>
      </c>
      <c r="M147" s="17" t="str">
        <f aca="false">IF(AND(K147="HIT",L147="HIT"),"HOD ✓ | LOD ✓",IF(K147="HIT","HOD ✓",IF(L147="HIT","LOD ✓","✗ MISS")))</f>
        <v>HOD ✓ | LOD ✓</v>
      </c>
      <c r="N147" s="26" t="n">
        <f aca="false">IF(D147&lt;H147,(H147-D147)/D147,IF(D147&gt;G147,(D147-G147)/D147,0))</f>
        <v>0.000219925225423489</v>
      </c>
      <c r="O147" s="26" t="n">
        <f aca="false">IF(E147&lt;J147,(J147-E147)/E147,IF(E147&gt;I147,(E147-I147)/E147,0))</f>
        <v>0</v>
      </c>
      <c r="P147" s="27" t="n">
        <f aca="false">LN(F147/F146)</f>
        <v>0.00995326534503877</v>
      </c>
      <c r="Q147" s="28" t="n">
        <f aca="false">STDEV(P128:P147)*SQRT(252)</f>
        <v>0.131380686425258</v>
      </c>
      <c r="R147" s="26" t="n">
        <f aca="false">(G147-H147)/H147</f>
        <v>0.000996775139255277</v>
      </c>
      <c r="S147" s="17" t="n">
        <f aca="false">YEAR(B147)</f>
        <v>2007</v>
      </c>
      <c r="T147" s="17" t="n">
        <f aca="false">WEEKDAY(B147)</f>
        <v>6</v>
      </c>
    </row>
    <row r="148" customFormat="false" ht="15" hidden="false" customHeight="false" outlineLevel="0" collapsed="false">
      <c r="B148" s="21" t="n">
        <v>39202</v>
      </c>
      <c r="C148" s="22" t="n">
        <v>680.95</v>
      </c>
      <c r="D148" s="22" t="n">
        <v>681.8</v>
      </c>
      <c r="E148" s="22" t="n">
        <v>676.08</v>
      </c>
      <c r="F148" s="22" t="n">
        <v>678.55</v>
      </c>
      <c r="G148" s="23" t="n">
        <v>681.72</v>
      </c>
      <c r="H148" s="23" t="n">
        <v>681.04</v>
      </c>
      <c r="I148" s="23" t="n">
        <v>676.48</v>
      </c>
      <c r="J148" s="23" t="n">
        <v>675.8</v>
      </c>
      <c r="K148" s="29" t="str">
        <f aca="false">IF(N148&lt;=$F$3,"HIT","MISS")</f>
        <v>HIT</v>
      </c>
      <c r="L148" s="29" t="str">
        <f aca="false">IF(O148&lt;=$F$3,"HIT","MISS")</f>
        <v>HIT</v>
      </c>
      <c r="M148" s="17" t="str">
        <f aca="false">IF(AND(K148="HIT",L148="HIT"),"HOD ✓ | LOD ✓",IF(K148="HIT","HOD ✓",IF(L148="HIT","LOD ✓","✗ MISS")))</f>
        <v>HOD ✓ | LOD ✓</v>
      </c>
      <c r="N148" s="26" t="n">
        <f aca="false">IF(D148&lt;H148,(H148-D148)/D148,IF(D148&gt;G148,(D148-G148)/D148,0))</f>
        <v>0.000117336462305555</v>
      </c>
      <c r="O148" s="26" t="n">
        <f aca="false">IF(E148&lt;J148,(J148-E148)/E148,IF(E148&gt;I148,(E148-I148)/E148,0))</f>
        <v>0</v>
      </c>
      <c r="P148" s="27" t="n">
        <f aca="false">LN(F148/F147)</f>
        <v>-0.00441144748947234</v>
      </c>
      <c r="Q148" s="28" t="n">
        <f aca="false">STDEV(P129:P148)*SQRT(252)</f>
        <v>0.132899057562759</v>
      </c>
      <c r="R148" s="26" t="n">
        <f aca="false">(G148-H148)/H148</f>
        <v>0.000998472923763749</v>
      </c>
      <c r="S148" s="17" t="n">
        <f aca="false">YEAR(B148)</f>
        <v>2007</v>
      </c>
      <c r="T148" s="17" t="n">
        <f aca="false">WEEKDAY(B148)</f>
        <v>2</v>
      </c>
    </row>
    <row r="149" customFormat="false" ht="15" hidden="false" customHeight="false" outlineLevel="0" collapsed="false">
      <c r="B149" s="21" t="n">
        <v>39203</v>
      </c>
      <c r="C149" s="22" t="n">
        <v>678.55</v>
      </c>
      <c r="D149" s="22" t="n">
        <v>679.4</v>
      </c>
      <c r="E149" s="22" t="n">
        <v>672</v>
      </c>
      <c r="F149" s="22" t="n">
        <v>673.55</v>
      </c>
      <c r="G149" s="23" t="n">
        <v>679.23</v>
      </c>
      <c r="H149" s="23" t="n">
        <v>678.55</v>
      </c>
      <c r="I149" s="23" t="n">
        <v>672.43</v>
      </c>
      <c r="J149" s="23" t="n">
        <v>671.76</v>
      </c>
      <c r="K149" s="29" t="str">
        <f aca="false">IF(N149&lt;=$F$3,"HIT","MISS")</f>
        <v>HIT</v>
      </c>
      <c r="L149" s="29" t="str">
        <f aca="false">IF(O149&lt;=$F$3,"HIT","MISS")</f>
        <v>HIT</v>
      </c>
      <c r="M149" s="17" t="str">
        <f aca="false">IF(AND(K149="HIT",L149="HIT"),"HOD ✓ | LOD ✓",IF(K149="HIT","HOD ✓",IF(L149="HIT","LOD ✓","✗ MISS")))</f>
        <v>HOD ✓ | LOD ✓</v>
      </c>
      <c r="N149" s="26" t="n">
        <f aca="false">IF(D149&lt;H149,(H149-D149)/D149,IF(D149&gt;G149,(D149-G149)/D149,0))</f>
        <v>0.000250220783043802</v>
      </c>
      <c r="O149" s="26" t="n">
        <f aca="false">IF(E149&lt;J149,(J149-E149)/E149,IF(E149&gt;I149,(E149-I149)/E149,0))</f>
        <v>0</v>
      </c>
      <c r="P149" s="27" t="n">
        <f aca="false">LN(F149/F148)</f>
        <v>-0.0073959363828027</v>
      </c>
      <c r="Q149" s="28" t="n">
        <f aca="false">STDEV(P130:P149)*SQRT(252)</f>
        <v>0.136274410181471</v>
      </c>
      <c r="R149" s="26" t="n">
        <f aca="false">(G149-H149)/H149</f>
        <v>0.00100213690958671</v>
      </c>
      <c r="S149" s="17" t="n">
        <f aca="false">YEAR(B149)</f>
        <v>2007</v>
      </c>
      <c r="T149" s="17" t="n">
        <f aca="false">WEEKDAY(B149)</f>
        <v>3</v>
      </c>
    </row>
    <row r="150" customFormat="false" ht="15" hidden="false" customHeight="false" outlineLevel="0" collapsed="false">
      <c r="B150" s="21" t="n">
        <v>39204</v>
      </c>
      <c r="C150" s="22" t="n">
        <v>673.55</v>
      </c>
      <c r="D150" s="22" t="n">
        <v>675.2</v>
      </c>
      <c r="E150" s="22" t="n">
        <v>667.76</v>
      </c>
      <c r="F150" s="22" t="n">
        <v>673.05</v>
      </c>
      <c r="G150" s="23" t="n">
        <v>675.3</v>
      </c>
      <c r="H150" s="23" t="n">
        <v>674.63</v>
      </c>
      <c r="I150" s="23" t="n">
        <v>667.55</v>
      </c>
      <c r="J150" s="23" t="n">
        <v>666.88</v>
      </c>
      <c r="K150" s="29" t="str">
        <f aca="false">IF(N150&lt;=$F$3,"HIT","MISS")</f>
        <v>HIT</v>
      </c>
      <c r="L150" s="29" t="str">
        <f aca="false">IF(O150&lt;=$F$3,"HIT","MISS")</f>
        <v>HIT</v>
      </c>
      <c r="M150" s="17" t="str">
        <f aca="false">IF(AND(K150="HIT",L150="HIT"),"HOD ✓ | LOD ✓",IF(K150="HIT","HOD ✓",IF(L150="HIT","LOD ✓","✗ MISS")))</f>
        <v>HOD ✓ | LOD ✓</v>
      </c>
      <c r="N150" s="26" t="n">
        <f aca="false">IF(D150&lt;H150,(H150-D150)/D150,IF(D150&gt;G150,(D150-G150)/D150,0))</f>
        <v>0</v>
      </c>
      <c r="O150" s="26" t="n">
        <f aca="false">IF(E150&lt;J150,(J150-E150)/E150,IF(E150&gt;I150,(E150-I150)/E150,0))</f>
        <v>0.000314484245836882</v>
      </c>
      <c r="P150" s="27" t="n">
        <f aca="false">LN(F150/F149)</f>
        <v>-0.000742611054474887</v>
      </c>
      <c r="Q150" s="28" t="n">
        <f aca="false">STDEV(P131:P150)*SQRT(252)</f>
        <v>0.126059351583812</v>
      </c>
      <c r="R150" s="26" t="n">
        <f aca="false">(G150-H150)/H150</f>
        <v>0.000993136978788312</v>
      </c>
      <c r="S150" s="17" t="n">
        <f aca="false">YEAR(B150)</f>
        <v>2007</v>
      </c>
      <c r="T150" s="17" t="n">
        <f aca="false">WEEKDAY(B150)</f>
        <v>4</v>
      </c>
    </row>
    <row r="151" customFormat="false" ht="15" hidden="false" customHeight="false" outlineLevel="0" collapsed="false">
      <c r="B151" s="21" t="n">
        <v>39205</v>
      </c>
      <c r="C151" s="22" t="n">
        <v>673.05</v>
      </c>
      <c r="D151" s="22" t="n">
        <v>682.55</v>
      </c>
      <c r="E151" s="22" t="n">
        <v>672.25</v>
      </c>
      <c r="F151" s="22" t="n">
        <v>681.95</v>
      </c>
      <c r="G151" s="23" t="n">
        <v>683.32</v>
      </c>
      <c r="H151" s="23" t="n">
        <v>682.64</v>
      </c>
      <c r="I151" s="23" t="n">
        <v>672.36</v>
      </c>
      <c r="J151" s="23" t="n">
        <v>671.69</v>
      </c>
      <c r="K151" s="29" t="str">
        <f aca="false">IF(N151&lt;=$F$3,"HIT","MISS")</f>
        <v>HIT</v>
      </c>
      <c r="L151" s="29" t="str">
        <f aca="false">IF(O151&lt;=$F$3,"HIT","MISS")</f>
        <v>HIT</v>
      </c>
      <c r="M151" s="17" t="str">
        <f aca="false">IF(AND(K151="HIT",L151="HIT"),"HOD ✓ | LOD ✓",IF(K151="HIT","HOD ✓",IF(L151="HIT","LOD ✓","✗ MISS")))</f>
        <v>HOD ✓ | LOD ✓</v>
      </c>
      <c r="N151" s="26" t="n">
        <f aca="false">IF(D151&lt;H151,(H151-D151)/D151,IF(D151&gt;G151,(D151-G151)/D151,0))</f>
        <v>0.000131858471906867</v>
      </c>
      <c r="O151" s="26" t="n">
        <f aca="false">IF(E151&lt;J151,(J151-E151)/E151,IF(E151&gt;I151,(E151-I151)/E151,0))</f>
        <v>0</v>
      </c>
      <c r="P151" s="27" t="n">
        <f aca="false">LN(F151/F150)</f>
        <v>0.0131367202827823</v>
      </c>
      <c r="Q151" s="28" t="n">
        <f aca="false">STDEV(P132:P151)*SQRT(252)</f>
        <v>0.134490385480829</v>
      </c>
      <c r="R151" s="26" t="n">
        <f aca="false">(G151-H151)/H151</f>
        <v>0.000996132661432181</v>
      </c>
      <c r="S151" s="17" t="n">
        <f aca="false">YEAR(B151)</f>
        <v>2007</v>
      </c>
      <c r="T151" s="17" t="n">
        <f aca="false">WEEKDAY(B151)</f>
        <v>5</v>
      </c>
    </row>
    <row r="152" customFormat="false" ht="15" hidden="false" customHeight="false" outlineLevel="0" collapsed="false">
      <c r="B152" s="21" t="n">
        <v>39206</v>
      </c>
      <c r="C152" s="22" t="n">
        <v>681.95</v>
      </c>
      <c r="D152" s="22" t="n">
        <v>690.75</v>
      </c>
      <c r="E152" s="22" t="n">
        <v>680.35</v>
      </c>
      <c r="F152" s="22" t="n">
        <v>688.8</v>
      </c>
      <c r="G152" s="23" t="n">
        <v>691.38</v>
      </c>
      <c r="H152" s="23" t="n">
        <v>690.69</v>
      </c>
      <c r="I152" s="23" t="n">
        <v>680.63</v>
      </c>
      <c r="J152" s="23" t="n">
        <v>679.95</v>
      </c>
      <c r="K152" s="29" t="str">
        <f aca="false">IF(N152&lt;=$F$3,"HIT","MISS")</f>
        <v>HIT</v>
      </c>
      <c r="L152" s="29" t="str">
        <f aca="false">IF(O152&lt;=$F$3,"HIT","MISS")</f>
        <v>HIT</v>
      </c>
      <c r="M152" s="17" t="str">
        <f aca="false">IF(AND(K152="HIT",L152="HIT"),"HOD ✓ | LOD ✓",IF(K152="HIT","HOD ✓",IF(L152="HIT","LOD ✓","✗ MISS")))</f>
        <v>HOD ✓ | LOD ✓</v>
      </c>
      <c r="N152" s="26" t="n">
        <f aca="false">IF(D152&lt;H152,(H152-D152)/D152,IF(D152&gt;G152,(D152-G152)/D152,0))</f>
        <v>0</v>
      </c>
      <c r="O152" s="26" t="n">
        <f aca="false">IF(E152&lt;J152,(J152-E152)/E152,IF(E152&gt;I152,(E152-I152)/E152,0))</f>
        <v>0</v>
      </c>
      <c r="P152" s="27" t="n">
        <f aca="false">LN(F152/F151)</f>
        <v>0.00999461174063678</v>
      </c>
      <c r="Q152" s="28" t="n">
        <f aca="false">STDEV(P133:P152)*SQRT(252)</f>
        <v>0.138130152236849</v>
      </c>
      <c r="R152" s="26" t="n">
        <f aca="false">(G152-H152)/H152</f>
        <v>0.000999000999000913</v>
      </c>
      <c r="S152" s="17" t="n">
        <f aca="false">YEAR(B152)</f>
        <v>2007</v>
      </c>
      <c r="T152" s="17" t="n">
        <f aca="false">WEEKDAY(B152)</f>
        <v>6</v>
      </c>
    </row>
    <row r="153" customFormat="false" ht="15" hidden="false" customHeight="false" outlineLevel="0" collapsed="false">
      <c r="B153" s="21" t="n">
        <v>39209</v>
      </c>
      <c r="C153" s="22" t="n">
        <v>688.8</v>
      </c>
      <c r="D153" s="22" t="n">
        <v>690.95</v>
      </c>
      <c r="E153" s="22" t="n">
        <v>686.65</v>
      </c>
      <c r="F153" s="22" t="n">
        <v>688.8</v>
      </c>
      <c r="G153" s="23" t="n">
        <v>691.19</v>
      </c>
      <c r="H153" s="23" t="n">
        <v>690.5</v>
      </c>
      <c r="I153" s="23" t="n">
        <v>686.46</v>
      </c>
      <c r="J153" s="23" t="n">
        <v>685.77</v>
      </c>
      <c r="K153" s="29" t="str">
        <f aca="false">IF(N153&lt;=$F$3,"HIT","MISS")</f>
        <v>HIT</v>
      </c>
      <c r="L153" s="29" t="str">
        <f aca="false">IF(O153&lt;=$F$3,"HIT","MISS")</f>
        <v>HIT</v>
      </c>
      <c r="M153" s="17" t="str">
        <f aca="false">IF(AND(K153="HIT",L153="HIT"),"HOD ✓ | LOD ✓",IF(K153="HIT","HOD ✓",IF(L153="HIT","LOD ✓","✗ MISS")))</f>
        <v>HOD ✓ | LOD ✓</v>
      </c>
      <c r="N153" s="26" t="n">
        <f aca="false">IF(D153&lt;H153,(H153-D153)/D153,IF(D153&gt;G153,(D153-G153)/D153,0))</f>
        <v>0</v>
      </c>
      <c r="O153" s="26" t="n">
        <f aca="false">IF(E153&lt;J153,(J153-E153)/E153,IF(E153&gt;I153,(E153-I153)/E153,0))</f>
        <v>0.000276705745284994</v>
      </c>
      <c r="P153" s="27" t="n">
        <f aca="false">LN(F153/F152)</f>
        <v>0</v>
      </c>
      <c r="Q153" s="28" t="n">
        <f aca="false">STDEV(P134:P153)*SQRT(252)</f>
        <v>0.137444051662301</v>
      </c>
      <c r="R153" s="26" t="n">
        <f aca="false">(G153-H153)/H153</f>
        <v>0.000999275887038457</v>
      </c>
      <c r="S153" s="17" t="n">
        <f aca="false">YEAR(B153)</f>
        <v>2007</v>
      </c>
      <c r="T153" s="17" t="n">
        <f aca="false">WEEKDAY(B153)</f>
        <v>2</v>
      </c>
    </row>
    <row r="154" customFormat="false" ht="15" hidden="false" customHeight="false" outlineLevel="0" collapsed="false">
      <c r="B154" s="21" t="n">
        <v>39210</v>
      </c>
      <c r="C154" s="22" t="n">
        <v>688.8</v>
      </c>
      <c r="D154" s="22" t="n">
        <v>689.05</v>
      </c>
      <c r="E154" s="22" t="n">
        <v>682.25</v>
      </c>
      <c r="F154" s="22" t="n">
        <v>685.65</v>
      </c>
      <c r="G154" s="23" t="n">
        <v>689.25</v>
      </c>
      <c r="H154" s="23" t="n">
        <v>688.56</v>
      </c>
      <c r="I154" s="23" t="n">
        <v>682.56</v>
      </c>
      <c r="J154" s="23" t="n">
        <v>681.88</v>
      </c>
      <c r="K154" s="29" t="str">
        <f aca="false">IF(N154&lt;=$F$3,"HIT","MISS")</f>
        <v>HIT</v>
      </c>
      <c r="L154" s="29" t="str">
        <f aca="false">IF(O154&lt;=$F$3,"HIT","MISS")</f>
        <v>HIT</v>
      </c>
      <c r="M154" s="17" t="str">
        <f aca="false">IF(AND(K154="HIT",L154="HIT"),"HOD ✓ | LOD ✓",IF(K154="HIT","HOD ✓",IF(L154="HIT","LOD ✓","✗ MISS")))</f>
        <v>HOD ✓ | LOD ✓</v>
      </c>
      <c r="N154" s="26" t="n">
        <f aca="false">IF(D154&lt;H154,(H154-D154)/D154,IF(D154&gt;G154,(D154-G154)/D154,0))</f>
        <v>0</v>
      </c>
      <c r="O154" s="26" t="n">
        <f aca="false">IF(E154&lt;J154,(J154-E154)/E154,IF(E154&gt;I154,(E154-I154)/E154,0))</f>
        <v>0</v>
      </c>
      <c r="P154" s="27" t="n">
        <f aca="false">LN(F154/F153)</f>
        <v>-0.00458365966765793</v>
      </c>
      <c r="Q154" s="28" t="n">
        <f aca="false">STDEV(P135:P154)*SQRT(252)</f>
        <v>0.135233158693066</v>
      </c>
      <c r="R154" s="26" t="n">
        <f aca="false">(G154-H154)/H154</f>
        <v>0.00100209132101786</v>
      </c>
      <c r="S154" s="17" t="n">
        <f aca="false">YEAR(B154)</f>
        <v>2007</v>
      </c>
      <c r="T154" s="17" t="n">
        <f aca="false">WEEKDAY(B154)</f>
        <v>3</v>
      </c>
    </row>
    <row r="155" customFormat="false" ht="15" hidden="false" customHeight="false" outlineLevel="0" collapsed="false">
      <c r="B155" s="21" t="n">
        <v>39211</v>
      </c>
      <c r="C155" s="22" t="n">
        <v>685.65</v>
      </c>
      <c r="D155" s="22" t="n">
        <v>686.75</v>
      </c>
      <c r="E155" s="22" t="n">
        <v>676</v>
      </c>
      <c r="F155" s="22" t="n">
        <v>680.6</v>
      </c>
      <c r="G155" s="23" t="n">
        <v>687.24</v>
      </c>
      <c r="H155" s="23" t="n">
        <v>686.55</v>
      </c>
      <c r="I155" s="23" t="n">
        <v>676.09</v>
      </c>
      <c r="J155" s="23" t="n">
        <v>675.41</v>
      </c>
      <c r="K155" s="29" t="str">
        <f aca="false">IF(N155&lt;=$F$3,"HIT","MISS")</f>
        <v>HIT</v>
      </c>
      <c r="L155" s="29" t="str">
        <f aca="false">IF(O155&lt;=$F$3,"HIT","MISS")</f>
        <v>HIT</v>
      </c>
      <c r="M155" s="17" t="str">
        <f aca="false">IF(AND(K155="HIT",L155="HIT"),"HOD ✓ | LOD ✓",IF(K155="HIT","HOD ✓",IF(L155="HIT","LOD ✓","✗ MISS")))</f>
        <v>HOD ✓ | LOD ✓</v>
      </c>
      <c r="N155" s="26" t="n">
        <f aca="false">IF(D155&lt;H155,(H155-D155)/D155,IF(D155&gt;G155,(D155-G155)/D155,0))</f>
        <v>0</v>
      </c>
      <c r="O155" s="26" t="n">
        <f aca="false">IF(E155&lt;J155,(J155-E155)/E155,IF(E155&gt;I155,(E155-I155)/E155,0))</f>
        <v>0</v>
      </c>
      <c r="P155" s="27" t="n">
        <f aca="false">LN(F155/F154)</f>
        <v>-0.00739253137905767</v>
      </c>
      <c r="Q155" s="28" t="n">
        <f aca="false">STDEV(P136:P155)*SQRT(252)</f>
        <v>0.138105375521901</v>
      </c>
      <c r="R155" s="26" t="n">
        <f aca="false">(G155-H155)/H155</f>
        <v>0.00100502512562822</v>
      </c>
      <c r="S155" s="17" t="n">
        <f aca="false">YEAR(B155)</f>
        <v>2007</v>
      </c>
      <c r="T155" s="17" t="n">
        <f aca="false">WEEKDAY(B155)</f>
        <v>4</v>
      </c>
    </row>
    <row r="156" customFormat="false" ht="15" hidden="false" customHeight="false" outlineLevel="0" collapsed="false">
      <c r="B156" s="21" t="n">
        <v>39212</v>
      </c>
      <c r="C156" s="22" t="n">
        <v>680.6</v>
      </c>
      <c r="D156" s="22" t="n">
        <v>681.4</v>
      </c>
      <c r="E156" s="22" t="n">
        <v>664.53</v>
      </c>
      <c r="F156" s="22" t="n">
        <v>666.05</v>
      </c>
      <c r="G156" s="23" t="n">
        <v>681.94</v>
      </c>
      <c r="H156" s="23" t="n">
        <v>681.26</v>
      </c>
      <c r="I156" s="23" t="n">
        <v>665.27</v>
      </c>
      <c r="J156" s="23" t="n">
        <v>664.61</v>
      </c>
      <c r="K156" s="29" t="str">
        <f aca="false">IF(N156&lt;=$F$3,"HIT","MISS")</f>
        <v>HIT</v>
      </c>
      <c r="L156" s="29" t="str">
        <f aca="false">IF(O156&lt;=$F$3,"HIT","MISS")</f>
        <v>HIT</v>
      </c>
      <c r="M156" s="17" t="str">
        <f aca="false">IF(AND(K156="HIT",L156="HIT"),"HOD ✓ | LOD ✓",IF(K156="HIT","HOD ✓",IF(L156="HIT","LOD ✓","✗ MISS")))</f>
        <v>HOD ✓ | LOD ✓</v>
      </c>
      <c r="N156" s="26" t="n">
        <f aca="false">IF(D156&lt;H156,(H156-D156)/D156,IF(D156&gt;G156,(D156-G156)/D156,0))</f>
        <v>0</v>
      </c>
      <c r="O156" s="26" t="n">
        <f aca="false">IF(E156&lt;J156,(J156-E156)/E156,IF(E156&gt;I156,(E156-I156)/E156,0))</f>
        <v>0.000120385836606385</v>
      </c>
      <c r="P156" s="27" t="n">
        <f aca="false">LN(F156/F155)</f>
        <v>-0.0216100192693336</v>
      </c>
      <c r="Q156" s="28" t="n">
        <f aca="false">STDEV(P137:P156)*SQRT(252)</f>
        <v>0.158389759820161</v>
      </c>
      <c r="R156" s="26" t="n">
        <f aca="false">(G156-H156)/H156</f>
        <v>0.000998150485864521</v>
      </c>
      <c r="S156" s="17" t="n">
        <f aca="false">YEAR(B156)</f>
        <v>2007</v>
      </c>
      <c r="T156" s="17" t="n">
        <f aca="false">WEEKDAY(B156)</f>
        <v>5</v>
      </c>
    </row>
    <row r="157" customFormat="false" ht="15" hidden="false" customHeight="false" outlineLevel="0" collapsed="false">
      <c r="B157" s="21" t="n">
        <v>39213</v>
      </c>
      <c r="C157" s="22" t="n">
        <v>666.05</v>
      </c>
      <c r="D157" s="22" t="n">
        <v>672.98</v>
      </c>
      <c r="E157" s="22" t="n">
        <v>664.8</v>
      </c>
      <c r="F157" s="22" t="n">
        <v>671.05</v>
      </c>
      <c r="G157" s="23" t="n">
        <v>672.91</v>
      </c>
      <c r="H157" s="23" t="n">
        <v>672.24</v>
      </c>
      <c r="I157" s="23" t="n">
        <v>664.68</v>
      </c>
      <c r="J157" s="23" t="n">
        <v>664.02</v>
      </c>
      <c r="K157" s="29" t="str">
        <f aca="false">IF(N157&lt;=$F$3,"HIT","MISS")</f>
        <v>HIT</v>
      </c>
      <c r="L157" s="29" t="str">
        <f aca="false">IF(O157&lt;=$F$3,"HIT","MISS")</f>
        <v>HIT</v>
      </c>
      <c r="M157" s="17" t="str">
        <f aca="false">IF(AND(K157="HIT",L157="HIT"),"HOD ✓ | LOD ✓",IF(K157="HIT","HOD ✓",IF(L157="HIT","LOD ✓","✗ MISS")))</f>
        <v>HOD ✓ | LOD ✓</v>
      </c>
      <c r="N157" s="26" t="n">
        <f aca="false">IF(D157&lt;H157,(H157-D157)/D157,IF(D157&gt;G157,(D157-G157)/D157,0))</f>
        <v>0.000104014978156929</v>
      </c>
      <c r="O157" s="26" t="n">
        <f aca="false">IF(E157&lt;J157,(J157-E157)/E157,IF(E157&gt;I157,(E157-I157)/E157,0))</f>
        <v>0.000180505415162462</v>
      </c>
      <c r="P157" s="27" t="n">
        <f aca="false">LN(F157/F156)</f>
        <v>0.00747890704634301</v>
      </c>
      <c r="Q157" s="28" t="n">
        <f aca="false">STDEV(P138:P157)*SQRT(252)</f>
        <v>0.152522450872858</v>
      </c>
      <c r="R157" s="26" t="n">
        <f aca="false">(G157-H157)/H157</f>
        <v>0.000996667856717778</v>
      </c>
      <c r="S157" s="17" t="n">
        <f aca="false">YEAR(B157)</f>
        <v>2007</v>
      </c>
      <c r="T157" s="17" t="n">
        <f aca="false">WEEKDAY(B157)</f>
        <v>6</v>
      </c>
    </row>
    <row r="158" customFormat="false" ht="15" hidden="false" customHeight="false" outlineLevel="0" collapsed="false">
      <c r="B158" s="21" t="n">
        <v>39216</v>
      </c>
      <c r="C158" s="22" t="n">
        <v>671.05</v>
      </c>
      <c r="D158" s="22" t="n">
        <v>675.32</v>
      </c>
      <c r="E158" s="22" t="n">
        <v>666.38</v>
      </c>
      <c r="F158" s="22" t="n">
        <v>669.75</v>
      </c>
      <c r="G158" s="23" t="n">
        <v>675.87</v>
      </c>
      <c r="H158" s="23" t="n">
        <v>675.19</v>
      </c>
      <c r="I158" s="23" t="n">
        <v>667.21</v>
      </c>
      <c r="J158" s="23" t="n">
        <v>666.54</v>
      </c>
      <c r="K158" s="29" t="str">
        <f aca="false">IF(N158&lt;=$F$3,"HIT","MISS")</f>
        <v>HIT</v>
      </c>
      <c r="L158" s="29" t="str">
        <f aca="false">IF(O158&lt;=$F$3,"HIT","MISS")</f>
        <v>HIT</v>
      </c>
      <c r="M158" s="17" t="str">
        <f aca="false">IF(AND(K158="HIT",L158="HIT"),"HOD ✓ | LOD ✓",IF(K158="HIT","HOD ✓",IF(L158="HIT","LOD ✓","✗ MISS")))</f>
        <v>HOD ✓ | LOD ✓</v>
      </c>
      <c r="N158" s="26" t="n">
        <f aca="false">IF(D158&lt;H158,(H158-D158)/D158,IF(D158&gt;G158,(D158-G158)/D158,0))</f>
        <v>0</v>
      </c>
      <c r="O158" s="26" t="n">
        <f aca="false">IF(E158&lt;J158,(J158-E158)/E158,IF(E158&gt;I158,(E158-I158)/E158,0))</f>
        <v>0.000240103244395042</v>
      </c>
      <c r="P158" s="27" t="n">
        <f aca="false">LN(F158/F157)</f>
        <v>-0.00193914141909674</v>
      </c>
      <c r="Q158" s="28" t="n">
        <f aca="false">STDEV(P139:P158)*SQRT(252)</f>
        <v>0.149225503118245</v>
      </c>
      <c r="R158" s="26" t="n">
        <f aca="false">(G158-H158)/H158</f>
        <v>0.00100712392067411</v>
      </c>
      <c r="S158" s="17" t="n">
        <f aca="false">YEAR(B158)</f>
        <v>2007</v>
      </c>
      <c r="T158" s="17" t="n">
        <f aca="false">WEEKDAY(B158)</f>
        <v>2</v>
      </c>
    </row>
    <row r="159" customFormat="false" ht="15" hidden="false" customHeight="false" outlineLevel="0" collapsed="false">
      <c r="B159" s="21" t="n">
        <v>39217</v>
      </c>
      <c r="C159" s="22" t="n">
        <v>669.75</v>
      </c>
      <c r="D159" s="22" t="n">
        <v>673.6</v>
      </c>
      <c r="E159" s="22" t="n">
        <v>665.2</v>
      </c>
      <c r="F159" s="22" t="n">
        <v>672.15</v>
      </c>
      <c r="G159" s="23" t="n">
        <v>674.37</v>
      </c>
      <c r="H159" s="23" t="n">
        <v>673.7</v>
      </c>
      <c r="I159" s="23" t="n">
        <v>666.05</v>
      </c>
      <c r="J159" s="23" t="n">
        <v>665.38</v>
      </c>
      <c r="K159" s="29" t="str">
        <f aca="false">IF(N159&lt;=$F$3,"HIT","MISS")</f>
        <v>HIT</v>
      </c>
      <c r="L159" s="29" t="str">
        <f aca="false">IF(O159&lt;=$F$3,"HIT","MISS")</f>
        <v>HIT</v>
      </c>
      <c r="M159" s="17" t="str">
        <f aca="false">IF(AND(K159="HIT",L159="HIT"),"HOD ✓ | LOD ✓",IF(K159="HIT","HOD ✓",IF(L159="HIT","LOD ✓","✗ MISS")))</f>
        <v>HOD ✓ | LOD ✓</v>
      </c>
      <c r="N159" s="26" t="n">
        <f aca="false">IF(D159&lt;H159,(H159-D159)/D159,IF(D159&gt;G159,(D159-G159)/D159,0))</f>
        <v>0.00014845605700716</v>
      </c>
      <c r="O159" s="26" t="n">
        <f aca="false">IF(E159&lt;J159,(J159-E159)/E159,IF(E159&gt;I159,(E159-I159)/E159,0))</f>
        <v>0.000270595309681224</v>
      </c>
      <c r="P159" s="27" t="n">
        <f aca="false">LN(F159/F158)</f>
        <v>0.00357702147554349</v>
      </c>
      <c r="Q159" s="28" t="n">
        <f aca="false">STDEV(P140:P159)*SQRT(252)</f>
        <v>0.149609764540238</v>
      </c>
      <c r="R159" s="26" t="n">
        <f aca="false">(G159-H159)/H159</f>
        <v>0.000994507941220067</v>
      </c>
      <c r="S159" s="17" t="n">
        <f aca="false">YEAR(B159)</f>
        <v>2007</v>
      </c>
      <c r="T159" s="17" t="n">
        <f aca="false">WEEKDAY(B159)</f>
        <v>3</v>
      </c>
    </row>
    <row r="160" customFormat="false" ht="15" hidden="false" customHeight="false" outlineLevel="0" collapsed="false">
      <c r="B160" s="21" t="n">
        <v>39218</v>
      </c>
      <c r="C160" s="22" t="n">
        <v>672.15</v>
      </c>
      <c r="D160" s="22" t="n">
        <v>673.5</v>
      </c>
      <c r="E160" s="22" t="n">
        <v>660</v>
      </c>
      <c r="F160" s="22" t="n">
        <v>661.95</v>
      </c>
      <c r="G160" s="23" t="n">
        <v>674.08</v>
      </c>
      <c r="H160" s="23" t="n">
        <v>673.41</v>
      </c>
      <c r="I160" s="23" t="n">
        <v>660.78</v>
      </c>
      <c r="J160" s="23" t="n">
        <v>660.12</v>
      </c>
      <c r="K160" s="29" t="str">
        <f aca="false">IF(N160&lt;=$F$3,"HIT","MISS")</f>
        <v>HIT</v>
      </c>
      <c r="L160" s="29" t="str">
        <f aca="false">IF(O160&lt;=$F$3,"HIT","MISS")</f>
        <v>HIT</v>
      </c>
      <c r="M160" s="17" t="str">
        <f aca="false">IF(AND(K160="HIT",L160="HIT"),"HOD ✓ | LOD ✓",IF(K160="HIT","HOD ✓",IF(L160="HIT","LOD ✓","✗ MISS")))</f>
        <v>HOD ✓ | LOD ✓</v>
      </c>
      <c r="N160" s="26" t="n">
        <f aca="false">IF(D160&lt;H160,(H160-D160)/D160,IF(D160&gt;G160,(D160-G160)/D160,0))</f>
        <v>0</v>
      </c>
      <c r="O160" s="26" t="n">
        <f aca="false">IF(E160&lt;J160,(J160-E160)/E160,IF(E160&gt;I160,(E160-I160)/E160,0))</f>
        <v>0.000181818181818189</v>
      </c>
      <c r="P160" s="27" t="n">
        <f aca="false">LN(F160/F159)</f>
        <v>-0.0152915055165958</v>
      </c>
      <c r="Q160" s="28" t="n">
        <f aca="false">STDEV(P141:P160)*SQRT(252)</f>
        <v>0.156023707736698</v>
      </c>
      <c r="R160" s="26" t="n">
        <f aca="false">(G160-H160)/H160</f>
        <v>0.000994936220133459</v>
      </c>
      <c r="S160" s="17" t="n">
        <f aca="false">YEAR(B160)</f>
        <v>2007</v>
      </c>
      <c r="T160" s="17" t="n">
        <f aca="false">WEEKDAY(B160)</f>
        <v>4</v>
      </c>
    </row>
    <row r="161" customFormat="false" ht="15" hidden="false" customHeight="false" outlineLevel="0" collapsed="false">
      <c r="B161" s="21" t="n">
        <v>39219</v>
      </c>
      <c r="C161" s="22" t="n">
        <v>661.95</v>
      </c>
      <c r="D161" s="22" t="n">
        <v>664.7</v>
      </c>
      <c r="E161" s="22" t="n">
        <v>653.85</v>
      </c>
      <c r="F161" s="22" t="n">
        <v>657.65</v>
      </c>
      <c r="G161" s="23" t="n">
        <v>664.58</v>
      </c>
      <c r="H161" s="23" t="n">
        <v>663.92</v>
      </c>
      <c r="I161" s="23" t="n">
        <v>654.55</v>
      </c>
      <c r="J161" s="23" t="n">
        <v>653.9</v>
      </c>
      <c r="K161" s="29" t="str">
        <f aca="false">IF(N161&lt;=$F$3,"HIT","MISS")</f>
        <v>HIT</v>
      </c>
      <c r="L161" s="29" t="str">
        <f aca="false">IF(O161&lt;=$F$3,"HIT","MISS")</f>
        <v>HIT</v>
      </c>
      <c r="M161" s="17" t="str">
        <f aca="false">IF(AND(K161="HIT",L161="HIT"),"HOD ✓ | LOD ✓",IF(K161="HIT","HOD ✓",IF(L161="HIT","LOD ✓","✗ MISS")))</f>
        <v>HOD ✓ | LOD ✓</v>
      </c>
      <c r="N161" s="26" t="n">
        <f aca="false">IF(D161&lt;H161,(H161-D161)/D161,IF(D161&gt;G161,(D161-G161)/D161,0))</f>
        <v>0.000180532571084707</v>
      </c>
      <c r="O161" s="26" t="n">
        <f aca="false">IF(E161&lt;J161,(J161-E161)/E161,IF(E161&gt;I161,(E161-I161)/E161,0))</f>
        <v>7.6470138410881E-005</v>
      </c>
      <c r="P161" s="27" t="n">
        <f aca="false">LN(F161/F160)</f>
        <v>-0.00651714946887833</v>
      </c>
      <c r="Q161" s="28" t="n">
        <f aca="false">STDEV(P142:P161)*SQRT(252)</f>
        <v>0.153855976284244</v>
      </c>
      <c r="R161" s="26" t="n">
        <f aca="false">(G161-H161)/H161</f>
        <v>0.000994095674177735</v>
      </c>
      <c r="S161" s="17" t="n">
        <f aca="false">YEAR(B161)</f>
        <v>2007</v>
      </c>
      <c r="T161" s="17" t="n">
        <f aca="false">WEEKDAY(B161)</f>
        <v>5</v>
      </c>
    </row>
    <row r="162" customFormat="false" ht="15" hidden="false" customHeight="false" outlineLevel="0" collapsed="false">
      <c r="B162" s="21" t="n">
        <v>39220</v>
      </c>
      <c r="C162" s="22" t="n">
        <v>657.65</v>
      </c>
      <c r="D162" s="22" t="n">
        <v>663.13</v>
      </c>
      <c r="E162" s="22" t="n">
        <v>655.95</v>
      </c>
      <c r="F162" s="22" t="n">
        <v>661.7</v>
      </c>
      <c r="G162" s="23" t="n">
        <v>662.88</v>
      </c>
      <c r="H162" s="23" t="n">
        <v>662.22</v>
      </c>
      <c r="I162" s="23" t="n">
        <v>655.77</v>
      </c>
      <c r="J162" s="23" t="n">
        <v>655.11</v>
      </c>
      <c r="K162" s="29" t="str">
        <f aca="false">IF(N162&lt;=$F$3,"HIT","MISS")</f>
        <v>HIT</v>
      </c>
      <c r="L162" s="29" t="str">
        <f aca="false">IF(O162&lt;=$F$3,"HIT","MISS")</f>
        <v>HIT</v>
      </c>
      <c r="M162" s="17" t="str">
        <f aca="false">IF(AND(K162="HIT",L162="HIT"),"HOD ✓ | LOD ✓",IF(K162="HIT","HOD ✓",IF(L162="HIT","LOD ✓","✗ MISS")))</f>
        <v>HOD ✓ | LOD ✓</v>
      </c>
      <c r="N162" s="26" t="n">
        <f aca="false">IF(D162&lt;H162,(H162-D162)/D162,IF(D162&gt;G162,(D162-G162)/D162,0))</f>
        <v>0.000376999984920001</v>
      </c>
      <c r="O162" s="26" t="n">
        <f aca="false">IF(E162&lt;J162,(J162-E162)/E162,IF(E162&gt;I162,(E162-I162)/E162,0))</f>
        <v>0.000274411159387245</v>
      </c>
      <c r="P162" s="27" t="n">
        <f aca="false">LN(F162/F161)</f>
        <v>0.00613940610322629</v>
      </c>
      <c r="Q162" s="28" t="n">
        <f aca="false">STDEV(P143:P162)*SQRT(252)</f>
        <v>0.146793262390999</v>
      </c>
      <c r="R162" s="26" t="n">
        <f aca="false">(G162-H162)/H162</f>
        <v>0.000996647639757132</v>
      </c>
      <c r="S162" s="17" t="n">
        <f aca="false">YEAR(B162)</f>
        <v>2007</v>
      </c>
      <c r="T162" s="17" t="n">
        <f aca="false">WEEKDAY(B162)</f>
        <v>6</v>
      </c>
    </row>
    <row r="163" customFormat="false" ht="15" hidden="false" customHeight="false" outlineLevel="0" collapsed="false">
      <c r="B163" s="21" t="n">
        <v>39223</v>
      </c>
      <c r="C163" s="22" t="n">
        <v>661.7</v>
      </c>
      <c r="D163" s="22" t="n">
        <v>664.18</v>
      </c>
      <c r="E163" s="22" t="n">
        <v>657.15</v>
      </c>
      <c r="F163" s="22" t="n">
        <v>663.12</v>
      </c>
      <c r="G163" s="23" t="n">
        <v>664.65</v>
      </c>
      <c r="H163" s="23" t="n">
        <v>663.99</v>
      </c>
      <c r="I163" s="23" t="n">
        <v>658.11</v>
      </c>
      <c r="J163" s="23" t="n">
        <v>657.45</v>
      </c>
      <c r="K163" s="29" t="str">
        <f aca="false">IF(N163&lt;=$F$3,"HIT","MISS")</f>
        <v>HIT</v>
      </c>
      <c r="L163" s="29" t="str">
        <f aca="false">IF(O163&lt;=$F$3,"HIT","MISS")</f>
        <v>HIT</v>
      </c>
      <c r="M163" s="17" t="str">
        <f aca="false">IF(AND(K163="HIT",L163="HIT"),"HOD ✓ | LOD ✓",IF(K163="HIT","HOD ✓",IF(L163="HIT","LOD ✓","✗ MISS")))</f>
        <v>HOD ✓ | LOD ✓</v>
      </c>
      <c r="N163" s="26" t="n">
        <f aca="false">IF(D163&lt;H163,(H163-D163)/D163,IF(D163&gt;G163,(D163-G163)/D163,0))</f>
        <v>0</v>
      </c>
      <c r="O163" s="26" t="n">
        <f aca="false">IF(E163&lt;J163,(J163-E163)/E163,IF(E163&gt;I163,(E163-I163)/E163,0))</f>
        <v>0.000456516776991658</v>
      </c>
      <c r="P163" s="27" t="n">
        <f aca="false">LN(F163/F162)</f>
        <v>0.00214368826525683</v>
      </c>
      <c r="Q163" s="28" t="n">
        <f aca="false">STDEV(P144:P163)*SQRT(252)</f>
        <v>0.147453221444052</v>
      </c>
      <c r="R163" s="26" t="n">
        <f aca="false">(G163-H163)/H163</f>
        <v>0.000993990873356478</v>
      </c>
      <c r="S163" s="17" t="n">
        <f aca="false">YEAR(B163)</f>
        <v>2007</v>
      </c>
      <c r="T163" s="17" t="n">
        <f aca="false">WEEKDAY(B163)</f>
        <v>2</v>
      </c>
    </row>
    <row r="164" customFormat="false" ht="15" hidden="false" customHeight="false" outlineLevel="0" collapsed="false">
      <c r="B164" s="21" t="n">
        <v>39224</v>
      </c>
      <c r="C164" s="22" t="n">
        <v>663.12</v>
      </c>
      <c r="D164" s="22" t="n">
        <v>665.44</v>
      </c>
      <c r="E164" s="22" t="n">
        <v>658.35</v>
      </c>
      <c r="F164" s="22" t="n">
        <v>659.2</v>
      </c>
      <c r="G164" s="23" t="n">
        <v>666.29</v>
      </c>
      <c r="H164" s="23" t="n">
        <v>665.62</v>
      </c>
      <c r="I164" s="23" t="n">
        <v>658.58</v>
      </c>
      <c r="J164" s="23" t="n">
        <v>657.92</v>
      </c>
      <c r="K164" s="29" t="str">
        <f aca="false">IF(N164&lt;=$F$3,"HIT","MISS")</f>
        <v>HIT</v>
      </c>
      <c r="L164" s="29" t="str">
        <f aca="false">IF(O164&lt;=$F$3,"HIT","MISS")</f>
        <v>HIT</v>
      </c>
      <c r="M164" s="17" t="str">
        <f aca="false">IF(AND(K164="HIT",L164="HIT"),"HOD ✓ | LOD ✓",IF(K164="HIT","HOD ✓",IF(L164="HIT","LOD ✓","✗ MISS")))</f>
        <v>HOD ✓ | LOD ✓</v>
      </c>
      <c r="N164" s="26" t="n">
        <f aca="false">IF(D164&lt;H164,(H164-D164)/D164,IF(D164&gt;G164,(D164-G164)/D164,0))</f>
        <v>0.000270497715796991</v>
      </c>
      <c r="O164" s="26" t="n">
        <f aca="false">IF(E164&lt;J164,(J164-E164)/E164,IF(E164&gt;I164,(E164-I164)/E164,0))</f>
        <v>0</v>
      </c>
      <c r="P164" s="27" t="n">
        <f aca="false">LN(F164/F163)</f>
        <v>-0.00592899068800877</v>
      </c>
      <c r="Q164" s="28" t="n">
        <f aca="false">STDEV(P145:P164)*SQRT(252)</f>
        <v>0.146841709371802</v>
      </c>
      <c r="R164" s="26" t="n">
        <f aca="false">(G164-H164)/H164</f>
        <v>0.0010065803311198</v>
      </c>
      <c r="S164" s="17" t="n">
        <f aca="false">YEAR(B164)</f>
        <v>2007</v>
      </c>
      <c r="T164" s="17" t="n">
        <f aca="false">WEEKDAY(B164)</f>
        <v>3</v>
      </c>
    </row>
    <row r="165" customFormat="false" ht="15" hidden="false" customHeight="false" outlineLevel="0" collapsed="false">
      <c r="B165" s="21" t="n">
        <v>39225</v>
      </c>
      <c r="C165" s="22" t="n">
        <v>659.2</v>
      </c>
      <c r="D165" s="22" t="n">
        <v>664.85</v>
      </c>
      <c r="E165" s="22" t="n">
        <v>657.65</v>
      </c>
      <c r="F165" s="22" t="n">
        <v>661.7</v>
      </c>
      <c r="G165" s="23" t="n">
        <v>665.46</v>
      </c>
      <c r="H165" s="23" t="n">
        <v>664.8</v>
      </c>
      <c r="I165" s="23" t="n">
        <v>658.14</v>
      </c>
      <c r="J165" s="23" t="n">
        <v>657.48</v>
      </c>
      <c r="K165" s="29" t="str">
        <f aca="false">IF(N165&lt;=$F$3,"HIT","MISS")</f>
        <v>HIT</v>
      </c>
      <c r="L165" s="29" t="str">
        <f aca="false">IF(O165&lt;=$F$3,"HIT","MISS")</f>
        <v>HIT</v>
      </c>
      <c r="M165" s="17" t="str">
        <f aca="false">IF(AND(K165="HIT",L165="HIT"),"HOD ✓ | LOD ✓",IF(K165="HIT","HOD ✓",IF(L165="HIT","LOD ✓","✗ MISS")))</f>
        <v>HOD ✓ | LOD ✓</v>
      </c>
      <c r="N165" s="26" t="n">
        <f aca="false">IF(D165&lt;H165,(H165-D165)/D165,IF(D165&gt;G165,(D165-G165)/D165,0))</f>
        <v>0</v>
      </c>
      <c r="O165" s="26" t="n">
        <f aca="false">IF(E165&lt;J165,(J165-E165)/E165,IF(E165&gt;I165,(E165-I165)/E165,0))</f>
        <v>0</v>
      </c>
      <c r="P165" s="27" t="n">
        <f aca="false">LN(F165/F164)</f>
        <v>0.00378530242275184</v>
      </c>
      <c r="Q165" s="28" t="n">
        <f aca="false">STDEV(P146:P165)*SQRT(252)</f>
        <v>0.147277087357586</v>
      </c>
      <c r="R165" s="26" t="n">
        <f aca="false">(G165-H165)/H165</f>
        <v>0.000992779783393625</v>
      </c>
      <c r="S165" s="17" t="n">
        <f aca="false">YEAR(B165)</f>
        <v>2007</v>
      </c>
      <c r="T165" s="17" t="n">
        <f aca="false">WEEKDAY(B165)</f>
        <v>4</v>
      </c>
    </row>
    <row r="166" customFormat="false" ht="15" hidden="false" customHeight="false" outlineLevel="0" collapsed="false">
      <c r="B166" s="21" t="n">
        <v>39226</v>
      </c>
      <c r="C166" s="22" t="n">
        <v>661.7</v>
      </c>
      <c r="D166" s="22" t="n">
        <v>662.9</v>
      </c>
      <c r="E166" s="22" t="n">
        <v>652</v>
      </c>
      <c r="F166" s="22" t="n">
        <v>654.55</v>
      </c>
      <c r="G166" s="23" t="n">
        <v>662.87</v>
      </c>
      <c r="H166" s="23" t="n">
        <v>662.21</v>
      </c>
      <c r="I166" s="23" t="n">
        <v>652.7</v>
      </c>
      <c r="J166" s="23" t="n">
        <v>652.05</v>
      </c>
      <c r="K166" s="29" t="str">
        <f aca="false">IF(N166&lt;=$F$3,"HIT","MISS")</f>
        <v>HIT</v>
      </c>
      <c r="L166" s="29" t="str">
        <f aca="false">IF(O166&lt;=$F$3,"HIT","MISS")</f>
        <v>HIT</v>
      </c>
      <c r="M166" s="17" t="str">
        <f aca="false">IF(AND(K166="HIT",L166="HIT"),"HOD ✓ | LOD ✓",IF(K166="HIT","HOD ✓",IF(L166="HIT","LOD ✓","✗ MISS")))</f>
        <v>HOD ✓ | LOD ✓</v>
      </c>
      <c r="N166" s="26" t="n">
        <f aca="false">IF(D166&lt;H166,(H166-D166)/D166,IF(D166&gt;G166,(D166-G166)/D166,0))</f>
        <v>4.52556946748721E-005</v>
      </c>
      <c r="O166" s="26" t="n">
        <f aca="false">IF(E166&lt;J166,(J166-E166)/E166,IF(E166&gt;I166,(E166-I166)/E166,0))</f>
        <v>7.66871165643474E-005</v>
      </c>
      <c r="P166" s="27" t="n">
        <f aca="false">LN(F166/F165)</f>
        <v>-0.0108643043919059</v>
      </c>
      <c r="Q166" s="28" t="n">
        <f aca="false">STDEV(P147:P166)*SQRT(252)</f>
        <v>0.141099318519465</v>
      </c>
      <c r="R166" s="26" t="n">
        <f aca="false">(G166-H166)/H166</f>
        <v>0.000996662690083158</v>
      </c>
      <c r="S166" s="17" t="n">
        <f aca="false">YEAR(B166)</f>
        <v>2007</v>
      </c>
      <c r="T166" s="17" t="n">
        <f aca="false">WEEKDAY(B166)</f>
        <v>5</v>
      </c>
    </row>
    <row r="167" customFormat="false" ht="15" hidden="false" customHeight="false" outlineLevel="0" collapsed="false">
      <c r="B167" s="21" t="n">
        <v>39227</v>
      </c>
      <c r="C167" s="22" t="n">
        <v>654.55</v>
      </c>
      <c r="D167" s="22" t="n">
        <v>656.98</v>
      </c>
      <c r="E167" s="22" t="n">
        <v>653.55</v>
      </c>
      <c r="F167" s="22" t="n">
        <v>656.05</v>
      </c>
      <c r="G167" s="23" t="n">
        <v>656.93</v>
      </c>
      <c r="H167" s="23" t="n">
        <v>656.27</v>
      </c>
      <c r="I167" s="23" t="n">
        <v>654.24</v>
      </c>
      <c r="J167" s="23" t="n">
        <v>653.59</v>
      </c>
      <c r="K167" s="29" t="str">
        <f aca="false">IF(N167&lt;=$F$3,"HIT","MISS")</f>
        <v>HIT</v>
      </c>
      <c r="L167" s="29" t="str">
        <f aca="false">IF(O167&lt;=$F$3,"HIT","MISS")</f>
        <v>HIT</v>
      </c>
      <c r="M167" s="17" t="str">
        <f aca="false">IF(AND(K167="HIT",L167="HIT"),"HOD ✓ | LOD ✓",IF(K167="HIT","HOD ✓",IF(L167="HIT","LOD ✓","✗ MISS")))</f>
        <v>HOD ✓ | LOD ✓</v>
      </c>
      <c r="N167" s="26" t="n">
        <f aca="false">IF(D167&lt;H167,(H167-D167)/D167,IF(D167&gt;G167,(D167-G167)/D167,0))</f>
        <v>7.61058175287957E-005</v>
      </c>
      <c r="O167" s="26" t="n">
        <f aca="false">IF(E167&lt;J167,(J167-E167)/E167,IF(E167&gt;I167,(E167-I167)/E167,0))</f>
        <v>6.12041924873037E-005</v>
      </c>
      <c r="P167" s="27" t="n">
        <f aca="false">LN(F167/F166)</f>
        <v>0.00228902892561669</v>
      </c>
      <c r="Q167" s="28" t="n">
        <f aca="false">STDEV(P148:P167)*SQRT(252)</f>
        <v>0.135336221958222</v>
      </c>
      <c r="R167" s="26" t="n">
        <f aca="false">(G167-H167)/H167</f>
        <v>0.00100568363630818</v>
      </c>
      <c r="S167" s="17" t="n">
        <f aca="false">YEAR(B167)</f>
        <v>2007</v>
      </c>
      <c r="T167" s="17" t="n">
        <f aca="false">WEEKDAY(B167)</f>
        <v>6</v>
      </c>
    </row>
    <row r="168" customFormat="false" ht="15" hidden="false" customHeight="false" outlineLevel="0" collapsed="false">
      <c r="B168" s="21" t="n">
        <v>39230</v>
      </c>
      <c r="C168" s="22" t="n">
        <v>656.05</v>
      </c>
      <c r="D168" s="22" t="n">
        <v>656.65</v>
      </c>
      <c r="E168" s="22" t="n">
        <v>655.15</v>
      </c>
      <c r="F168" s="22" t="n">
        <v>655.5</v>
      </c>
      <c r="G168" s="23" t="n">
        <v>656.58</v>
      </c>
      <c r="H168" s="23" t="n">
        <v>655.92</v>
      </c>
      <c r="I168" s="23" t="n">
        <v>655.72</v>
      </c>
      <c r="J168" s="23" t="n">
        <v>655.06</v>
      </c>
      <c r="K168" s="29" t="str">
        <f aca="false">IF(N168&lt;=$F$3,"HIT","MISS")</f>
        <v>HIT</v>
      </c>
      <c r="L168" s="29" t="str">
        <f aca="false">IF(O168&lt;=$F$3,"HIT","MISS")</f>
        <v>HIT</v>
      </c>
      <c r="M168" s="17" t="str">
        <f aca="false">IF(AND(K168="HIT",L168="HIT"),"HOD ✓ | LOD ✓",IF(K168="HIT","HOD ✓",IF(L168="HIT","LOD ✓","✗ MISS")))</f>
        <v>HOD ✓ | LOD ✓</v>
      </c>
      <c r="N168" s="26" t="n">
        <f aca="false">IF(D168&lt;H168,(H168-D168)/D168,IF(D168&gt;G168,(D168-G168)/D168,0))</f>
        <v>0.000106601690398137</v>
      </c>
      <c r="O168" s="26" t="n">
        <f aca="false">IF(E168&lt;J168,(J168-E168)/E168,IF(E168&gt;I168,(E168-I168)/E168,0))</f>
        <v>0</v>
      </c>
      <c r="P168" s="27" t="n">
        <f aca="false">LN(F168/F167)</f>
        <v>-0.000838702347970087</v>
      </c>
      <c r="Q168" s="28" t="n">
        <f aca="false">STDEV(P149:P168)*SQRT(252)</f>
        <v>0.135053100096758</v>
      </c>
      <c r="R168" s="26" t="n">
        <f aca="false">(G168-H168)/H168</f>
        <v>0.00100622027076485</v>
      </c>
      <c r="S168" s="17" t="n">
        <f aca="false">YEAR(B168)</f>
        <v>2007</v>
      </c>
      <c r="T168" s="17" t="n">
        <f aca="false">WEEKDAY(B168)</f>
        <v>2</v>
      </c>
    </row>
    <row r="169" customFormat="false" ht="15" hidden="false" customHeight="false" outlineLevel="0" collapsed="false">
      <c r="B169" s="21" t="n">
        <v>39231</v>
      </c>
      <c r="C169" s="22" t="n">
        <v>655.5</v>
      </c>
      <c r="D169" s="22" t="n">
        <v>662.1</v>
      </c>
      <c r="E169" s="22" t="n">
        <v>654.92</v>
      </c>
      <c r="F169" s="22" t="n">
        <v>656.8</v>
      </c>
      <c r="G169" s="23" t="n">
        <v>662.57</v>
      </c>
      <c r="H169" s="23" t="n">
        <v>661.91</v>
      </c>
      <c r="I169" s="23" t="n">
        <v>654.81</v>
      </c>
      <c r="J169" s="23" t="n">
        <v>654.16</v>
      </c>
      <c r="K169" s="29" t="str">
        <f aca="false">IF(N169&lt;=$F$3,"HIT","MISS")</f>
        <v>HIT</v>
      </c>
      <c r="L169" s="29" t="str">
        <f aca="false">IF(O169&lt;=$F$3,"HIT","MISS")</f>
        <v>HIT</v>
      </c>
      <c r="M169" s="17" t="str">
        <f aca="false">IF(AND(K169="HIT",L169="HIT"),"HOD ✓ | LOD ✓",IF(K169="HIT","HOD ✓",IF(L169="HIT","LOD ✓","✗ MISS")))</f>
        <v>HOD ✓ | LOD ✓</v>
      </c>
      <c r="N169" s="26" t="n">
        <f aca="false">IF(D169&lt;H169,(H169-D169)/D169,IF(D169&gt;G169,(D169-G169)/D169,0))</f>
        <v>0</v>
      </c>
      <c r="O169" s="26" t="n">
        <f aca="false">IF(E169&lt;J169,(J169-E169)/E169,IF(E169&gt;I169,(E169-I169)/E169,0))</f>
        <v>0.00016795944542847</v>
      </c>
      <c r="P169" s="27" t="n">
        <f aca="false">LN(F169/F168)</f>
        <v>0.00198125493446395</v>
      </c>
      <c r="Q169" s="28" t="n">
        <f aca="false">STDEV(P150:P169)*SQRT(252)</f>
        <v>0.133930661377094</v>
      </c>
      <c r="R169" s="26" t="n">
        <f aca="false">(G169-H169)/H169</f>
        <v>0.000997114411324926</v>
      </c>
      <c r="S169" s="17" t="n">
        <f aca="false">YEAR(B169)</f>
        <v>2007</v>
      </c>
      <c r="T169" s="17" t="n">
        <f aca="false">WEEKDAY(B169)</f>
        <v>3</v>
      </c>
    </row>
    <row r="170" customFormat="false" ht="15" hidden="false" customHeight="false" outlineLevel="0" collapsed="false">
      <c r="B170" s="21" t="n">
        <v>39232</v>
      </c>
      <c r="C170" s="22" t="n">
        <v>656.8</v>
      </c>
      <c r="D170" s="22" t="n">
        <v>658.85</v>
      </c>
      <c r="E170" s="22" t="n">
        <v>652.25</v>
      </c>
      <c r="F170" s="22" t="n">
        <v>653.4</v>
      </c>
      <c r="G170" s="23" t="n">
        <v>659.67</v>
      </c>
      <c r="H170" s="23" t="n">
        <v>659.01</v>
      </c>
      <c r="I170" s="23" t="n">
        <v>652.74</v>
      </c>
      <c r="J170" s="23" t="n">
        <v>652.09</v>
      </c>
      <c r="K170" s="29" t="str">
        <f aca="false">IF(N170&lt;=$F$3,"HIT","MISS")</f>
        <v>HIT</v>
      </c>
      <c r="L170" s="29" t="str">
        <f aca="false">IF(O170&lt;=$F$3,"HIT","MISS")</f>
        <v>HIT</v>
      </c>
      <c r="M170" s="17" t="str">
        <f aca="false">IF(AND(K170="HIT",L170="HIT"),"HOD ✓ | LOD ✓",IF(K170="HIT","HOD ✓",IF(L170="HIT","LOD ✓","✗ MISS")))</f>
        <v>HOD ✓ | LOD ✓</v>
      </c>
      <c r="N170" s="26" t="n">
        <f aca="false">IF(D170&lt;H170,(H170-D170)/D170,IF(D170&gt;G170,(D170-G170)/D170,0))</f>
        <v>0.000242847385596066</v>
      </c>
      <c r="O170" s="26" t="n">
        <f aca="false">IF(E170&lt;J170,(J170-E170)/E170,IF(E170&gt;I170,(E170-I170)/E170,0))</f>
        <v>0</v>
      </c>
      <c r="P170" s="27" t="n">
        <f aca="false">LN(F170/F169)</f>
        <v>-0.0051900589712487</v>
      </c>
      <c r="Q170" s="28" t="n">
        <f aca="false">STDEV(P151:P170)*SQRT(252)</f>
        <v>0.13463176072179</v>
      </c>
      <c r="R170" s="26" t="n">
        <f aca="false">(G170-H170)/H170</f>
        <v>0.00100150225338002</v>
      </c>
      <c r="S170" s="17" t="n">
        <f aca="false">YEAR(B170)</f>
        <v>2007</v>
      </c>
      <c r="T170" s="17" t="n">
        <f aca="false">WEEKDAY(B170)</f>
        <v>4</v>
      </c>
    </row>
    <row r="171" customFormat="false" ht="15" hidden="false" customHeight="false" outlineLevel="0" collapsed="false">
      <c r="B171" s="21" t="n">
        <v>39233</v>
      </c>
      <c r="C171" s="22" t="n">
        <v>653.4</v>
      </c>
      <c r="D171" s="22" t="n">
        <v>661.9</v>
      </c>
      <c r="E171" s="22" t="n">
        <v>652.98</v>
      </c>
      <c r="F171" s="22" t="n">
        <v>660.55</v>
      </c>
      <c r="G171" s="23" t="n">
        <v>662.13</v>
      </c>
      <c r="H171" s="23" t="n">
        <v>661.47</v>
      </c>
      <c r="I171" s="23" t="n">
        <v>652.93</v>
      </c>
      <c r="J171" s="23" t="n">
        <v>652.28</v>
      </c>
      <c r="K171" s="29" t="str">
        <f aca="false">IF(N171&lt;=$F$3,"HIT","MISS")</f>
        <v>HIT</v>
      </c>
      <c r="L171" s="29" t="str">
        <f aca="false">IF(O171&lt;=$F$3,"HIT","MISS")</f>
        <v>HIT</v>
      </c>
      <c r="M171" s="17" t="str">
        <f aca="false">IF(AND(K171="HIT",L171="HIT"),"HOD ✓ | LOD ✓",IF(K171="HIT","HOD ✓",IF(L171="HIT","LOD ✓","✗ MISS")))</f>
        <v>HOD ✓ | LOD ✓</v>
      </c>
      <c r="N171" s="26" t="n">
        <f aca="false">IF(D171&lt;H171,(H171-D171)/D171,IF(D171&gt;G171,(D171-G171)/D171,0))</f>
        <v>0</v>
      </c>
      <c r="O171" s="26" t="n">
        <f aca="false">IF(E171&lt;J171,(J171-E171)/E171,IF(E171&gt;I171,(E171-I171)/E171,0))</f>
        <v>7.65720236455454E-005</v>
      </c>
      <c r="P171" s="27" t="n">
        <f aca="false">LN(F171/F170)</f>
        <v>0.0108833221573932</v>
      </c>
      <c r="Q171" s="28" t="n">
        <f aca="false">STDEV(P152:P171)*SQRT(252)</f>
        <v>0.131589879285234</v>
      </c>
      <c r="R171" s="26" t="n">
        <f aca="false">(G171-H171)/H171</f>
        <v>0.000997777676992106</v>
      </c>
      <c r="S171" s="17" t="n">
        <f aca="false">YEAR(B171)</f>
        <v>2007</v>
      </c>
      <c r="T171" s="17" t="n">
        <f aca="false">WEEKDAY(B171)</f>
        <v>5</v>
      </c>
    </row>
    <row r="172" customFormat="false" ht="15" hidden="false" customHeight="false" outlineLevel="0" collapsed="false">
      <c r="B172" s="21" t="n">
        <v>39234</v>
      </c>
      <c r="C172" s="22" t="n">
        <v>660.55</v>
      </c>
      <c r="D172" s="22" t="n">
        <v>671.75</v>
      </c>
      <c r="E172" s="22" t="n">
        <v>660.55</v>
      </c>
      <c r="F172" s="22" t="n">
        <v>671.55</v>
      </c>
      <c r="G172" s="23" t="n">
        <v>672.58</v>
      </c>
      <c r="H172" s="23" t="n">
        <v>671.91</v>
      </c>
      <c r="I172" s="23" t="n">
        <v>660.9</v>
      </c>
      <c r="J172" s="23" t="n">
        <v>660.24</v>
      </c>
      <c r="K172" s="29" t="str">
        <f aca="false">IF(N172&lt;=$F$3,"HIT","MISS")</f>
        <v>HIT</v>
      </c>
      <c r="L172" s="29" t="str">
        <f aca="false">IF(O172&lt;=$F$3,"HIT","MISS")</f>
        <v>HIT</v>
      </c>
      <c r="M172" s="17" t="str">
        <f aca="false">IF(AND(K172="HIT",L172="HIT"),"HOD ✓ | LOD ✓",IF(K172="HIT","HOD ✓",IF(L172="HIT","LOD ✓","✗ MISS")))</f>
        <v>HOD ✓ | LOD ✓</v>
      </c>
      <c r="N172" s="26" t="n">
        <f aca="false">IF(D172&lt;H172,(H172-D172)/D172,IF(D172&gt;G172,(D172-G172)/D172,0))</f>
        <v>0.000238183848157749</v>
      </c>
      <c r="O172" s="26" t="n">
        <f aca="false">IF(E172&lt;J172,(J172-E172)/E172,IF(E172&gt;I172,(E172-I172)/E172,0))</f>
        <v>0</v>
      </c>
      <c r="P172" s="27" t="n">
        <f aca="false">LN(F172/F171)</f>
        <v>0.0165156520307211</v>
      </c>
      <c r="Q172" s="28" t="n">
        <f aca="false">STDEV(P153:P172)*SQRT(252)</f>
        <v>0.140912445296149</v>
      </c>
      <c r="R172" s="26" t="n">
        <f aca="false">(G172-H172)/H172</f>
        <v>0.000997157357384282</v>
      </c>
      <c r="S172" s="17" t="n">
        <f aca="false">YEAR(B172)</f>
        <v>2007</v>
      </c>
      <c r="T172" s="17" t="n">
        <f aca="false">WEEKDAY(B172)</f>
        <v>6</v>
      </c>
    </row>
    <row r="173" customFormat="false" ht="15" hidden="false" customHeight="false" outlineLevel="0" collapsed="false">
      <c r="B173" s="21" t="n">
        <v>39237</v>
      </c>
      <c r="C173" s="22" t="n">
        <v>671.65</v>
      </c>
      <c r="D173" s="22" t="n">
        <v>674.1</v>
      </c>
      <c r="E173" s="22" t="n">
        <v>668.75</v>
      </c>
      <c r="F173" s="22" t="n">
        <v>671.15</v>
      </c>
      <c r="G173" s="23" t="n">
        <v>674.25</v>
      </c>
      <c r="H173" s="23" t="n">
        <v>673.58</v>
      </c>
      <c r="I173" s="23" t="n">
        <v>668.66</v>
      </c>
      <c r="J173" s="23" t="n">
        <v>667.99</v>
      </c>
      <c r="K173" s="29" t="str">
        <f aca="false">IF(N173&lt;=$F$3,"HIT","MISS")</f>
        <v>HIT</v>
      </c>
      <c r="L173" s="29" t="str">
        <f aca="false">IF(O173&lt;=$F$3,"HIT","MISS")</f>
        <v>HIT</v>
      </c>
      <c r="M173" s="17" t="str">
        <f aca="false">IF(AND(K173="HIT",L173="HIT"),"HOD ✓ | LOD ✓",IF(K173="HIT","HOD ✓",IF(L173="HIT","LOD ✓","✗ MISS")))</f>
        <v>HOD ✓ | LOD ✓</v>
      </c>
      <c r="N173" s="26" t="n">
        <f aca="false">IF(D173&lt;H173,(H173-D173)/D173,IF(D173&gt;G173,(D173-G173)/D173,0))</f>
        <v>0</v>
      </c>
      <c r="O173" s="26" t="n">
        <f aca="false">IF(E173&lt;J173,(J173-E173)/E173,IF(E173&gt;I173,(E173-I173)/E173,0))</f>
        <v>0.000134579439252384</v>
      </c>
      <c r="P173" s="27" t="n">
        <f aca="false">LN(F173/F172)</f>
        <v>-0.000595814421439146</v>
      </c>
      <c r="Q173" s="28" t="n">
        <f aca="false">STDEV(P154:P173)*SQRT(252)</f>
        <v>0.140857189298088</v>
      </c>
      <c r="R173" s="26" t="n">
        <f aca="false">(G173-H173)/H173</f>
        <v>0.00099468511535372</v>
      </c>
      <c r="S173" s="17" t="n">
        <f aca="false">YEAR(B173)</f>
        <v>2007</v>
      </c>
      <c r="T173" s="17" t="n">
        <f aca="false">WEEKDAY(B173)</f>
        <v>2</v>
      </c>
    </row>
    <row r="174" customFormat="false" ht="15" hidden="false" customHeight="false" outlineLevel="0" collapsed="false">
      <c r="B174" s="21" t="n">
        <v>39238</v>
      </c>
      <c r="C174" s="22" t="n">
        <v>671.15</v>
      </c>
      <c r="D174" s="22" t="n">
        <v>673.77</v>
      </c>
      <c r="E174" s="22" t="n">
        <v>669.2</v>
      </c>
      <c r="F174" s="22" t="n">
        <v>670</v>
      </c>
      <c r="G174" s="23" t="n">
        <v>674.04</v>
      </c>
      <c r="H174" s="23" t="n">
        <v>673.37</v>
      </c>
      <c r="I174" s="23" t="n">
        <v>669.05</v>
      </c>
      <c r="J174" s="23" t="n">
        <v>668.38</v>
      </c>
      <c r="K174" s="29" t="str">
        <f aca="false">IF(N174&lt;=$F$3,"HIT","MISS")</f>
        <v>HIT</v>
      </c>
      <c r="L174" s="29" t="str">
        <f aca="false">IF(O174&lt;=$F$3,"HIT","MISS")</f>
        <v>HIT</v>
      </c>
      <c r="M174" s="17" t="str">
        <f aca="false">IF(AND(K174="HIT",L174="HIT"),"HOD ✓ | LOD ✓",IF(K174="HIT","HOD ✓",IF(L174="HIT","LOD ✓","✗ MISS")))</f>
        <v>HOD ✓ | LOD ✓</v>
      </c>
      <c r="N174" s="26" t="n">
        <f aca="false">IF(D174&lt;H174,(H174-D174)/D174,IF(D174&gt;G174,(D174-G174)/D174,0))</f>
        <v>0</v>
      </c>
      <c r="O174" s="26" t="n">
        <f aca="false">IF(E174&lt;J174,(J174-E174)/E174,IF(E174&gt;I174,(E174-I174)/E174,0))</f>
        <v>0.000224148236700674</v>
      </c>
      <c r="P174" s="27" t="n">
        <f aca="false">LN(F174/F173)</f>
        <v>-0.0017149465486333</v>
      </c>
      <c r="Q174" s="28" t="n">
        <f aca="false">STDEV(P155:P174)*SQRT(252)</f>
        <v>0.140336760456002</v>
      </c>
      <c r="R174" s="26" t="n">
        <f aca="false">(G174-H174)/H174</f>
        <v>0.000994995322036858</v>
      </c>
      <c r="S174" s="17" t="n">
        <f aca="false">YEAR(B174)</f>
        <v>2007</v>
      </c>
      <c r="T174" s="17" t="n">
        <f aca="false">WEEKDAY(B174)</f>
        <v>3</v>
      </c>
    </row>
    <row r="175" customFormat="false" ht="15" hidden="false" customHeight="false" outlineLevel="0" collapsed="false">
      <c r="B175" s="21" t="n">
        <v>39239</v>
      </c>
      <c r="C175" s="22" t="n">
        <v>670</v>
      </c>
      <c r="D175" s="22" t="n">
        <v>672.3</v>
      </c>
      <c r="E175" s="22" t="n">
        <v>665.4</v>
      </c>
      <c r="F175" s="22" t="n">
        <v>670.73</v>
      </c>
      <c r="G175" s="23" t="n">
        <v>672.14</v>
      </c>
      <c r="H175" s="23" t="n">
        <v>671.47</v>
      </c>
      <c r="I175" s="23" t="n">
        <v>665.24</v>
      </c>
      <c r="J175" s="23" t="n">
        <v>664.58</v>
      </c>
      <c r="K175" s="29" t="str">
        <f aca="false">IF(N175&lt;=$F$3,"HIT","MISS")</f>
        <v>HIT</v>
      </c>
      <c r="L175" s="29" t="str">
        <f aca="false">IF(O175&lt;=$F$3,"HIT","MISS")</f>
        <v>HIT</v>
      </c>
      <c r="M175" s="17" t="str">
        <f aca="false">IF(AND(K175="HIT",L175="HIT"),"HOD ✓ | LOD ✓",IF(K175="HIT","HOD ✓",IF(L175="HIT","LOD ✓","✗ MISS")))</f>
        <v>HOD ✓ | LOD ✓</v>
      </c>
      <c r="N175" s="26" t="n">
        <f aca="false">IF(D175&lt;H175,(H175-D175)/D175,IF(D175&gt;G175,(D175-G175)/D175,0))</f>
        <v>0.000237988993009026</v>
      </c>
      <c r="O175" s="26" t="n">
        <f aca="false">IF(E175&lt;J175,(J175-E175)/E175,IF(E175&gt;I175,(E175-I175)/E175,0))</f>
        <v>0.000240456868049246</v>
      </c>
      <c r="P175" s="27" t="n">
        <f aca="false">LN(F175/F174)</f>
        <v>0.00108895910755793</v>
      </c>
      <c r="Q175" s="28" t="n">
        <f aca="false">STDEV(P156:P175)*SQRT(252)</f>
        <v>0.138554473368286</v>
      </c>
      <c r="R175" s="26" t="n">
        <f aca="false">(G175-H175)/H175</f>
        <v>0.000997810773377752</v>
      </c>
      <c r="S175" s="17" t="n">
        <f aca="false">YEAR(B175)</f>
        <v>2007</v>
      </c>
      <c r="T175" s="17" t="n">
        <f aca="false">WEEKDAY(B175)</f>
        <v>4</v>
      </c>
    </row>
    <row r="176" customFormat="false" ht="15" hidden="false" customHeight="false" outlineLevel="0" collapsed="false">
      <c r="B176" s="21" t="n">
        <v>39240</v>
      </c>
      <c r="C176" s="22" t="n">
        <v>670.73</v>
      </c>
      <c r="D176" s="22" t="n">
        <v>673.13</v>
      </c>
      <c r="E176" s="22" t="n">
        <v>658.4</v>
      </c>
      <c r="F176" s="22" t="n">
        <v>659.2</v>
      </c>
      <c r="G176" s="23" t="n">
        <v>673.38</v>
      </c>
      <c r="H176" s="23" t="n">
        <v>672.71</v>
      </c>
      <c r="I176" s="23" t="n">
        <v>658.35</v>
      </c>
      <c r="J176" s="23" t="n">
        <v>657.69</v>
      </c>
      <c r="K176" s="29" t="str">
        <f aca="false">IF(N176&lt;=$F$3,"HIT","MISS")</f>
        <v>HIT</v>
      </c>
      <c r="L176" s="29" t="str">
        <f aca="false">IF(O176&lt;=$F$3,"HIT","MISS")</f>
        <v>HIT</v>
      </c>
      <c r="M176" s="17" t="str">
        <f aca="false">IF(AND(K176="HIT",L176="HIT"),"HOD ✓ | LOD ✓",IF(K176="HIT","HOD ✓",IF(L176="HIT","LOD ✓","✗ MISS")))</f>
        <v>HOD ✓ | LOD ✓</v>
      </c>
      <c r="N176" s="26" t="n">
        <f aca="false">IF(D176&lt;H176,(H176-D176)/D176,IF(D176&gt;G176,(D176-G176)/D176,0))</f>
        <v>0</v>
      </c>
      <c r="O176" s="26" t="n">
        <f aca="false">IF(E176&lt;J176,(J176-E176)/E176,IF(E176&gt;I176,(E176-I176)/E176,0))</f>
        <v>7.59416767921545E-005</v>
      </c>
      <c r="P176" s="27" t="n">
        <f aca="false">LN(F176/F175)</f>
        <v>-0.0173396928973078</v>
      </c>
      <c r="Q176" s="28" t="n">
        <f aca="false">STDEV(P157:P176)*SQRT(252)</f>
        <v>0.13062140701722</v>
      </c>
      <c r="R176" s="26" t="n">
        <f aca="false">(G176-H176)/H176</f>
        <v>0.000995971518187568</v>
      </c>
      <c r="S176" s="17" t="n">
        <f aca="false">YEAR(B176)</f>
        <v>2007</v>
      </c>
      <c r="T176" s="17" t="n">
        <f aca="false">WEEKDAY(B176)</f>
        <v>5</v>
      </c>
    </row>
    <row r="177" customFormat="false" ht="15" hidden="false" customHeight="false" outlineLevel="0" collapsed="false">
      <c r="B177" s="21" t="n">
        <v>39241</v>
      </c>
      <c r="C177" s="22" t="n">
        <v>659.2</v>
      </c>
      <c r="D177" s="22" t="n">
        <v>661.55</v>
      </c>
      <c r="E177" s="22" t="n">
        <v>644.25</v>
      </c>
      <c r="F177" s="22" t="n">
        <v>648.7</v>
      </c>
      <c r="G177" s="23" t="n">
        <v>662.17</v>
      </c>
      <c r="H177" s="23" t="n">
        <v>661.51</v>
      </c>
      <c r="I177" s="23" t="n">
        <v>645.1</v>
      </c>
      <c r="J177" s="23" t="n">
        <v>644.46</v>
      </c>
      <c r="K177" s="29" t="str">
        <f aca="false">IF(N177&lt;=$F$3,"HIT","MISS")</f>
        <v>HIT</v>
      </c>
      <c r="L177" s="29" t="str">
        <f aca="false">IF(O177&lt;=$F$3,"HIT","MISS")</f>
        <v>HIT</v>
      </c>
      <c r="M177" s="17" t="str">
        <f aca="false">IF(AND(K177="HIT",L177="HIT"),"HOD ✓ | LOD ✓",IF(K177="HIT","HOD ✓",IF(L177="HIT","LOD ✓","✗ MISS")))</f>
        <v>HOD ✓ | LOD ✓</v>
      </c>
      <c r="N177" s="26" t="n">
        <f aca="false">IF(D177&lt;H177,(H177-D177)/D177,IF(D177&gt;G177,(D177-G177)/D177,0))</f>
        <v>0</v>
      </c>
      <c r="O177" s="26" t="n">
        <f aca="false">IF(E177&lt;J177,(J177-E177)/E177,IF(E177&gt;I177,(E177-I177)/E177,0))</f>
        <v>0.000325960419092024</v>
      </c>
      <c r="P177" s="27" t="n">
        <f aca="false">LN(F177/F176)</f>
        <v>-0.0160566183762522</v>
      </c>
      <c r="Q177" s="28" t="n">
        <f aca="false">STDEV(P158:P177)*SQRT(252)</f>
        <v>0.138019907469881</v>
      </c>
      <c r="R177" s="26" t="n">
        <f aca="false">(G177-H177)/H177</f>
        <v>0.000997717343653109</v>
      </c>
      <c r="S177" s="17" t="n">
        <f aca="false">YEAR(B177)</f>
        <v>2007</v>
      </c>
      <c r="T177" s="17" t="n">
        <f aca="false">WEEKDAY(B177)</f>
        <v>6</v>
      </c>
    </row>
    <row r="178" customFormat="false" ht="15" hidden="false" customHeight="false" outlineLevel="0" collapsed="false">
      <c r="B178" s="21" t="n">
        <v>39244</v>
      </c>
      <c r="C178" s="22" t="n">
        <v>648.7</v>
      </c>
      <c r="D178" s="22" t="n">
        <v>655.2</v>
      </c>
      <c r="E178" s="22" t="n">
        <v>648.7</v>
      </c>
      <c r="F178" s="22" t="n">
        <v>653.65</v>
      </c>
      <c r="G178" s="23" t="n">
        <v>655.98</v>
      </c>
      <c r="H178" s="23" t="n">
        <v>655.32</v>
      </c>
      <c r="I178" s="23" t="n">
        <v>648.75</v>
      </c>
      <c r="J178" s="23" t="n">
        <v>648.1</v>
      </c>
      <c r="K178" s="29" t="str">
        <f aca="false">IF(N178&lt;=$F$3,"HIT","MISS")</f>
        <v>HIT</v>
      </c>
      <c r="L178" s="29" t="str">
        <f aca="false">IF(O178&lt;=$F$3,"HIT","MISS")</f>
        <v>HIT</v>
      </c>
      <c r="M178" s="17" t="str">
        <f aca="false">IF(AND(K178="HIT",L178="HIT"),"HOD ✓ | LOD ✓",IF(K178="HIT","HOD ✓",IF(L178="HIT","LOD ✓","✗ MISS")))</f>
        <v>HOD ✓ | LOD ✓</v>
      </c>
      <c r="N178" s="26" t="n">
        <f aca="false">IF(D178&lt;H178,(H178-D178)/D178,IF(D178&gt;G178,(D178-G178)/D178,0))</f>
        <v>0.00018315018315019</v>
      </c>
      <c r="O178" s="26" t="n">
        <f aca="false">IF(E178&lt;J178,(J178-E178)/E178,IF(E178&gt;I178,(E178-I178)/E178,0))</f>
        <v>0</v>
      </c>
      <c r="P178" s="27" t="n">
        <f aca="false">LN(F178/F177)</f>
        <v>0.0076016797888592</v>
      </c>
      <c r="Q178" s="28" t="n">
        <f aca="false">STDEV(P159:P178)*SQRT(252)</f>
        <v>0.141895427874849</v>
      </c>
      <c r="R178" s="26" t="n">
        <f aca="false">(G178-H178)/H178</f>
        <v>0.00100714154916677</v>
      </c>
      <c r="S178" s="17" t="n">
        <f aca="false">YEAR(B178)</f>
        <v>2007</v>
      </c>
      <c r="T178" s="17" t="n">
        <f aca="false">WEEKDAY(B178)</f>
        <v>2</v>
      </c>
    </row>
    <row r="179" customFormat="false" ht="15" hidden="false" customHeight="false" outlineLevel="0" collapsed="false">
      <c r="B179" s="21" t="n">
        <v>39245</v>
      </c>
      <c r="C179" s="22" t="n">
        <v>653.65</v>
      </c>
      <c r="D179" s="22" t="n">
        <v>654.85</v>
      </c>
      <c r="E179" s="22" t="n">
        <v>645.95</v>
      </c>
      <c r="F179" s="22" t="n">
        <v>647.21</v>
      </c>
      <c r="G179" s="23" t="n">
        <v>655.57</v>
      </c>
      <c r="H179" s="23" t="n">
        <v>654.92</v>
      </c>
      <c r="I179" s="23" t="n">
        <v>646.46</v>
      </c>
      <c r="J179" s="23" t="n">
        <v>645.81</v>
      </c>
      <c r="K179" s="29" t="str">
        <f aca="false">IF(N179&lt;=$F$3,"HIT","MISS")</f>
        <v>HIT</v>
      </c>
      <c r="L179" s="29" t="str">
        <f aca="false">IF(O179&lt;=$F$3,"HIT","MISS")</f>
        <v>HIT</v>
      </c>
      <c r="M179" s="17" t="str">
        <f aca="false">IF(AND(K179="HIT",L179="HIT"),"HOD ✓ | LOD ✓",IF(K179="HIT","HOD ✓",IF(L179="HIT","LOD ✓","✗ MISS")))</f>
        <v>HOD ✓ | LOD ✓</v>
      </c>
      <c r="N179" s="26" t="n">
        <f aca="false">IF(D179&lt;H179,(H179-D179)/D179,IF(D179&gt;G179,(D179-G179)/D179,0))</f>
        <v>0.000106894708711822</v>
      </c>
      <c r="O179" s="26" t="n">
        <f aca="false">IF(E179&lt;J179,(J179-E179)/E179,IF(E179&gt;I179,(E179-I179)/E179,0))</f>
        <v>0</v>
      </c>
      <c r="P179" s="27" t="n">
        <f aca="false">LN(F179/F178)</f>
        <v>-0.00990122320866601</v>
      </c>
      <c r="Q179" s="28" t="n">
        <f aca="false">STDEV(P160:P179)*SQRT(252)</f>
        <v>0.143907623656644</v>
      </c>
      <c r="R179" s="26" t="n">
        <f aca="false">(G179-H179)/H179</f>
        <v>0.000992487632077339</v>
      </c>
      <c r="S179" s="17" t="n">
        <f aca="false">YEAR(B179)</f>
        <v>2007</v>
      </c>
      <c r="T179" s="17" t="n">
        <f aca="false">WEEKDAY(B179)</f>
        <v>3</v>
      </c>
    </row>
    <row r="180" customFormat="false" ht="15" hidden="false" customHeight="false" outlineLevel="0" collapsed="false">
      <c r="B180" s="21" t="n">
        <v>39246</v>
      </c>
      <c r="C180" s="22" t="n">
        <v>647.21</v>
      </c>
      <c r="D180" s="22" t="n">
        <v>652.65</v>
      </c>
      <c r="E180" s="22" t="n">
        <v>643.35</v>
      </c>
      <c r="F180" s="22" t="n">
        <v>651.4</v>
      </c>
      <c r="G180" s="23" t="n">
        <v>652.39</v>
      </c>
      <c r="H180" s="23" t="n">
        <v>651.74</v>
      </c>
      <c r="I180" s="23" t="n">
        <v>641.56</v>
      </c>
      <c r="J180" s="23" t="n">
        <v>640.92</v>
      </c>
      <c r="K180" s="24" t="str">
        <f aca="false">IF(N180&lt;=$F$3,"HIT","MISS")</f>
        <v>HIT</v>
      </c>
      <c r="L180" s="24" t="str">
        <f aca="false">IF(O180&lt;=$F$3,"HIT","MISS")</f>
        <v>MISS</v>
      </c>
      <c r="M180" s="25" t="str">
        <f aca="false">IF(AND(K180="HIT",L180="HIT"),"HOD ✓ | LOD ✓",IF(K180="HIT","HOD ✓",IF(L180="HIT","LOD ✓","✗ MISS")))</f>
        <v>HOD ✓</v>
      </c>
      <c r="N180" s="26" t="n">
        <f aca="false">IF(D180&lt;H180,(H180-D180)/D180,IF(D180&gt;G180,(D180-G180)/D180,0))</f>
        <v>0.000398375852294478</v>
      </c>
      <c r="O180" s="26" t="n">
        <f aca="false">IF(E180&lt;J180,(J180-E180)/E180,IF(E180&gt;I180,(E180-I180)/E180,0))</f>
        <v>0.0027823113390846</v>
      </c>
      <c r="P180" s="27" t="n">
        <f aca="false">LN(F180/F179)</f>
        <v>0.00645307604292993</v>
      </c>
      <c r="Q180" s="28" t="n">
        <f aca="false">STDEV(P161:P180)*SQRT(252)</f>
        <v>0.137612841012843</v>
      </c>
      <c r="R180" s="26" t="n">
        <f aca="false">(G180-H180)/H180</f>
        <v>0.000997330223708806</v>
      </c>
      <c r="S180" s="17" t="n">
        <f aca="false">YEAR(B180)</f>
        <v>2007</v>
      </c>
      <c r="T180" s="17" t="n">
        <f aca="false">WEEKDAY(B180)</f>
        <v>4</v>
      </c>
    </row>
    <row r="181" customFormat="false" ht="15" hidden="false" customHeight="false" outlineLevel="0" collapsed="false">
      <c r="B181" s="21" t="n">
        <v>39247</v>
      </c>
      <c r="C181" s="22" t="n">
        <v>651.4</v>
      </c>
      <c r="D181" s="22" t="n">
        <v>654.22</v>
      </c>
      <c r="E181" s="22" t="n">
        <v>646</v>
      </c>
      <c r="F181" s="22" t="n">
        <v>651.77</v>
      </c>
      <c r="G181" s="23" t="n">
        <v>655.07</v>
      </c>
      <c r="H181" s="23" t="n">
        <v>654.42</v>
      </c>
      <c r="I181" s="23" t="n">
        <v>646.73</v>
      </c>
      <c r="J181" s="23" t="n">
        <v>646.08</v>
      </c>
      <c r="K181" s="29" t="str">
        <f aca="false">IF(N181&lt;=$F$3,"HIT","MISS")</f>
        <v>HIT</v>
      </c>
      <c r="L181" s="29" t="str">
        <f aca="false">IF(O181&lt;=$F$3,"HIT","MISS")</f>
        <v>HIT</v>
      </c>
      <c r="M181" s="17" t="str">
        <f aca="false">IF(AND(K181="HIT",L181="HIT"),"HOD ✓ | LOD ✓",IF(K181="HIT","HOD ✓",IF(L181="HIT","LOD ✓","✗ MISS")))</f>
        <v>HOD ✓ | LOD ✓</v>
      </c>
      <c r="N181" s="26" t="n">
        <f aca="false">IF(D181&lt;H181,(H181-D181)/D181,IF(D181&gt;G181,(D181-G181)/D181,0))</f>
        <v>0.000305707560147858</v>
      </c>
      <c r="O181" s="26" t="n">
        <f aca="false">IF(E181&lt;J181,(J181-E181)/E181,IF(E181&gt;I181,(E181-I181)/E181,0))</f>
        <v>0.000123839009287989</v>
      </c>
      <c r="P181" s="27" t="n">
        <f aca="false">LN(F181/F180)</f>
        <v>0.000567846113618553</v>
      </c>
      <c r="Q181" s="28" t="n">
        <f aca="false">STDEV(P162:P181)*SQRT(252)</f>
        <v>0.135999725400279</v>
      </c>
      <c r="R181" s="26" t="n">
        <f aca="false">(G181-H181)/H181</f>
        <v>0.000993245927691836</v>
      </c>
      <c r="S181" s="17" t="n">
        <f aca="false">YEAR(B181)</f>
        <v>2007</v>
      </c>
      <c r="T181" s="17" t="n">
        <f aca="false">WEEKDAY(B181)</f>
        <v>5</v>
      </c>
    </row>
    <row r="182" customFormat="false" ht="15" hidden="false" customHeight="false" outlineLevel="0" collapsed="false">
      <c r="B182" s="21" t="n">
        <v>39248</v>
      </c>
      <c r="C182" s="22" t="n">
        <v>651.77</v>
      </c>
      <c r="D182" s="22" t="n">
        <v>655.85</v>
      </c>
      <c r="E182" s="22" t="n">
        <v>650.2</v>
      </c>
      <c r="F182" s="22" t="n">
        <v>655.3</v>
      </c>
      <c r="G182" s="23" t="n">
        <v>656.39</v>
      </c>
      <c r="H182" s="23" t="n">
        <v>655.73</v>
      </c>
      <c r="I182" s="23" t="n">
        <v>650.78</v>
      </c>
      <c r="J182" s="23" t="n">
        <v>650.13</v>
      </c>
      <c r="K182" s="29" t="str">
        <f aca="false">IF(N182&lt;=$F$3,"HIT","MISS")</f>
        <v>HIT</v>
      </c>
      <c r="L182" s="29" t="str">
        <f aca="false">IF(O182&lt;=$F$3,"HIT","MISS")</f>
        <v>HIT</v>
      </c>
      <c r="M182" s="17" t="str">
        <f aca="false">IF(AND(K182="HIT",L182="HIT"),"HOD ✓ | LOD ✓",IF(K182="HIT","HOD ✓",IF(L182="HIT","LOD ✓","✗ MISS")))</f>
        <v>HOD ✓ | LOD ✓</v>
      </c>
      <c r="N182" s="26" t="n">
        <f aca="false">IF(D182&lt;H182,(H182-D182)/D182,IF(D182&gt;G182,(D182-G182)/D182,0))</f>
        <v>0</v>
      </c>
      <c r="O182" s="26" t="n">
        <f aca="false">IF(E182&lt;J182,(J182-E182)/E182,IF(E182&gt;I182,(E182-I182)/E182,0))</f>
        <v>0</v>
      </c>
      <c r="P182" s="27" t="n">
        <f aca="false">LN(F182/F181)</f>
        <v>0.00540140708969934</v>
      </c>
      <c r="Q182" s="28" t="n">
        <f aca="false">STDEV(P163:P182)*SQRT(252)</f>
        <v>0.135550025649447</v>
      </c>
      <c r="R182" s="26" t="n">
        <f aca="false">(G182-H182)/H182</f>
        <v>0.00100651182651391</v>
      </c>
      <c r="S182" s="17" t="n">
        <f aca="false">YEAR(B182)</f>
        <v>2007</v>
      </c>
      <c r="T182" s="17" t="n">
        <f aca="false">WEEKDAY(B182)</f>
        <v>6</v>
      </c>
    </row>
    <row r="183" customFormat="false" ht="15" hidden="false" customHeight="false" outlineLevel="0" collapsed="false">
      <c r="B183" s="21" t="n">
        <v>39251</v>
      </c>
      <c r="C183" s="22" t="n">
        <v>655.3</v>
      </c>
      <c r="D183" s="22" t="n">
        <v>659.45</v>
      </c>
      <c r="E183" s="22" t="n">
        <v>654.9</v>
      </c>
      <c r="F183" s="22" t="n">
        <v>656.15</v>
      </c>
      <c r="G183" s="23" t="n">
        <v>659.5</v>
      </c>
      <c r="H183" s="23" t="n">
        <v>658.84</v>
      </c>
      <c r="I183" s="23" t="n">
        <v>656.27</v>
      </c>
      <c r="J183" s="23" t="n">
        <v>655.61</v>
      </c>
      <c r="K183" s="24" t="str">
        <f aca="false">IF(N183&lt;=$F$3,"HIT","MISS")</f>
        <v>HIT</v>
      </c>
      <c r="L183" s="24" t="str">
        <f aca="false">IF(O183&lt;=$F$3,"HIT","MISS")</f>
        <v>MISS</v>
      </c>
      <c r="M183" s="25" t="str">
        <f aca="false">IF(AND(K183="HIT",L183="HIT"),"HOD ✓ | LOD ✓",IF(K183="HIT","HOD ✓",IF(L183="HIT","LOD ✓","✗ MISS")))</f>
        <v>HOD ✓</v>
      </c>
      <c r="N183" s="26" t="n">
        <f aca="false">IF(D183&lt;H183,(H183-D183)/D183,IF(D183&gt;G183,(D183-G183)/D183,0))</f>
        <v>0</v>
      </c>
      <c r="O183" s="26" t="n">
        <f aca="false">IF(E183&lt;J183,(J183-E183)/E183,IF(E183&gt;I183,(E183-I183)/E183,0))</f>
        <v>0.00108413498244012</v>
      </c>
      <c r="P183" s="27" t="n">
        <f aca="false">LN(F183/F182)</f>
        <v>0.00129627529684459</v>
      </c>
      <c r="Q183" s="28" t="n">
        <f aca="false">STDEV(P164:P183)*SQRT(252)</f>
        <v>0.135365233744077</v>
      </c>
      <c r="R183" s="26" t="n">
        <f aca="false">(G183-H183)/H183</f>
        <v>0.00100176067026891</v>
      </c>
      <c r="S183" s="17" t="n">
        <f aca="false">YEAR(B183)</f>
        <v>2007</v>
      </c>
      <c r="T183" s="17" t="n">
        <f aca="false">WEEKDAY(B183)</f>
        <v>2</v>
      </c>
    </row>
    <row r="184" customFormat="false" ht="15" hidden="false" customHeight="false" outlineLevel="0" collapsed="false">
      <c r="B184" s="21" t="n">
        <v>39252</v>
      </c>
      <c r="C184" s="22" t="n">
        <v>656.15</v>
      </c>
      <c r="D184" s="22" t="n">
        <v>662</v>
      </c>
      <c r="E184" s="22" t="n">
        <v>654</v>
      </c>
      <c r="F184" s="22" t="n">
        <v>661.45</v>
      </c>
      <c r="G184" s="23" t="n">
        <v>662.82</v>
      </c>
      <c r="H184" s="23" t="n">
        <v>662.16</v>
      </c>
      <c r="I184" s="23" t="n">
        <v>654.04</v>
      </c>
      <c r="J184" s="23" t="n">
        <v>653.39</v>
      </c>
      <c r="K184" s="29" t="str">
        <f aca="false">IF(N184&lt;=$F$3,"HIT","MISS")</f>
        <v>HIT</v>
      </c>
      <c r="L184" s="29" t="str">
        <f aca="false">IF(O184&lt;=$F$3,"HIT","MISS")</f>
        <v>HIT</v>
      </c>
      <c r="M184" s="17" t="str">
        <f aca="false">IF(AND(K184="HIT",L184="HIT"),"HOD ✓ | LOD ✓",IF(K184="HIT","HOD ✓",IF(L184="HIT","LOD ✓","✗ MISS")))</f>
        <v>HOD ✓ | LOD ✓</v>
      </c>
      <c r="N184" s="26" t="n">
        <f aca="false">IF(D184&lt;H184,(H184-D184)/D184,IF(D184&gt;G184,(D184-G184)/D184,0))</f>
        <v>0.000241691842900254</v>
      </c>
      <c r="O184" s="26" t="n">
        <f aca="false">IF(E184&lt;J184,(J184-E184)/E184,IF(E184&gt;I184,(E184-I184)/E184,0))</f>
        <v>0</v>
      </c>
      <c r="P184" s="27" t="n">
        <f aca="false">LN(F184/F183)</f>
        <v>0.0080449735660936</v>
      </c>
      <c r="Q184" s="28" t="n">
        <f aca="false">STDEV(P165:P184)*SQRT(252)</f>
        <v>0.13704839915379</v>
      </c>
      <c r="R184" s="26" t="n">
        <f aca="false">(G184-H184)/H184</f>
        <v>0.0009967379485322</v>
      </c>
      <c r="S184" s="17" t="n">
        <f aca="false">YEAR(B184)</f>
        <v>2007</v>
      </c>
      <c r="T184" s="17" t="n">
        <f aca="false">WEEKDAY(B184)</f>
        <v>3</v>
      </c>
    </row>
    <row r="185" customFormat="false" ht="15" hidden="false" customHeight="false" outlineLevel="0" collapsed="false">
      <c r="B185" s="21" t="n">
        <v>39253</v>
      </c>
      <c r="C185" s="22" t="n">
        <v>661.45</v>
      </c>
      <c r="D185" s="22" t="n">
        <v>662</v>
      </c>
      <c r="E185" s="22" t="n">
        <v>652.75</v>
      </c>
      <c r="F185" s="22" t="n">
        <v>654.5</v>
      </c>
      <c r="G185" s="23" t="n">
        <v>662.39</v>
      </c>
      <c r="H185" s="23" t="n">
        <v>661.73</v>
      </c>
      <c r="I185" s="23" t="n">
        <v>653.37</v>
      </c>
      <c r="J185" s="23" t="n">
        <v>652.72</v>
      </c>
      <c r="K185" s="29" t="str">
        <f aca="false">IF(N185&lt;=$F$3,"HIT","MISS")</f>
        <v>HIT</v>
      </c>
      <c r="L185" s="29" t="str">
        <f aca="false">IF(O185&lt;=$F$3,"HIT","MISS")</f>
        <v>HIT</v>
      </c>
      <c r="M185" s="17" t="str">
        <f aca="false">IF(AND(K185="HIT",L185="HIT"),"HOD ✓ | LOD ✓",IF(K185="HIT","HOD ✓",IF(L185="HIT","LOD ✓","✗ MISS")))</f>
        <v>HOD ✓ | LOD ✓</v>
      </c>
      <c r="N185" s="26" t="n">
        <f aca="false">IF(D185&lt;H185,(H185-D185)/D185,IF(D185&gt;G185,(D185-G185)/D185,0))</f>
        <v>0</v>
      </c>
      <c r="O185" s="26" t="n">
        <f aca="false">IF(E185&lt;J185,(J185-E185)/E185,IF(E185&gt;I185,(E185-I185)/E185,0))</f>
        <v>0</v>
      </c>
      <c r="P185" s="27" t="n">
        <f aca="false">LN(F185/F184)</f>
        <v>-0.0105628095584346</v>
      </c>
      <c r="Q185" s="28" t="n">
        <f aca="false">STDEV(P166:P185)*SQRT(252)</f>
        <v>0.141422601887449</v>
      </c>
      <c r="R185" s="26" t="n">
        <f aca="false">(G185-H185)/H185</f>
        <v>0.000997385640669107</v>
      </c>
      <c r="S185" s="17" t="n">
        <f aca="false">YEAR(B185)</f>
        <v>2007</v>
      </c>
      <c r="T185" s="17" t="n">
        <f aca="false">WEEKDAY(B185)</f>
        <v>4</v>
      </c>
    </row>
    <row r="186" customFormat="false" ht="15" hidden="false" customHeight="false" outlineLevel="0" collapsed="false">
      <c r="B186" s="21" t="n">
        <v>39254</v>
      </c>
      <c r="C186" s="22" t="n">
        <v>654.5</v>
      </c>
      <c r="D186" s="22" t="n">
        <v>656.7</v>
      </c>
      <c r="E186" s="22" t="n">
        <v>648.15</v>
      </c>
      <c r="F186" s="22" t="n">
        <v>651.95</v>
      </c>
      <c r="G186" s="23" t="n">
        <v>656.82</v>
      </c>
      <c r="H186" s="23" t="n">
        <v>656.16</v>
      </c>
      <c r="I186" s="23" t="n">
        <v>648</v>
      </c>
      <c r="J186" s="23" t="n">
        <v>647.35</v>
      </c>
      <c r="K186" s="29" t="str">
        <f aca="false">IF(N186&lt;=$F$3,"HIT","MISS")</f>
        <v>HIT</v>
      </c>
      <c r="L186" s="29" t="str">
        <f aca="false">IF(O186&lt;=$F$3,"HIT","MISS")</f>
        <v>HIT</v>
      </c>
      <c r="M186" s="17" t="str">
        <f aca="false">IF(AND(K186="HIT",L186="HIT"),"HOD ✓ | LOD ✓",IF(K186="HIT","HOD ✓",IF(L186="HIT","LOD ✓","✗ MISS")))</f>
        <v>HOD ✓ | LOD ✓</v>
      </c>
      <c r="N186" s="26" t="n">
        <f aca="false">IF(D186&lt;H186,(H186-D186)/D186,IF(D186&gt;G186,(D186-G186)/D186,0))</f>
        <v>0</v>
      </c>
      <c r="O186" s="26" t="n">
        <f aca="false">IF(E186&lt;J186,(J186-E186)/E186,IF(E186&gt;I186,(E186-I186)/E186,0))</f>
        <v>0.000231427910205936</v>
      </c>
      <c r="P186" s="27" t="n">
        <f aca="false">LN(F186/F185)</f>
        <v>-0.00390371348047329</v>
      </c>
      <c r="Q186" s="28" t="n">
        <f aca="false">STDEV(P167:P186)*SQRT(252)</f>
        <v>0.136769336892597</v>
      </c>
      <c r="R186" s="26" t="n">
        <f aca="false">(G186-H186)/H186</f>
        <v>0.00100585223116326</v>
      </c>
      <c r="S186" s="17" t="n">
        <f aca="false">YEAR(B186)</f>
        <v>2007</v>
      </c>
      <c r="T186" s="17" t="n">
        <f aca="false">WEEKDAY(B186)</f>
        <v>5</v>
      </c>
    </row>
    <row r="187" customFormat="false" ht="15" hidden="false" customHeight="false" outlineLevel="0" collapsed="false">
      <c r="B187" s="21" t="n">
        <v>39255</v>
      </c>
      <c r="C187" s="22" t="n">
        <v>651.95</v>
      </c>
      <c r="D187" s="22" t="n">
        <v>656.43</v>
      </c>
      <c r="E187" s="22" t="n">
        <v>650.85</v>
      </c>
      <c r="F187" s="22" t="n">
        <v>654.2</v>
      </c>
      <c r="G187" s="23" t="n">
        <v>656.95</v>
      </c>
      <c r="H187" s="23" t="n">
        <v>656.29</v>
      </c>
      <c r="I187" s="23" t="n">
        <v>651.08</v>
      </c>
      <c r="J187" s="23" t="n">
        <v>650.43</v>
      </c>
      <c r="K187" s="29" t="str">
        <f aca="false">IF(N187&lt;=$F$3,"HIT","MISS")</f>
        <v>HIT</v>
      </c>
      <c r="L187" s="29" t="str">
        <f aca="false">IF(O187&lt;=$F$3,"HIT","MISS")</f>
        <v>HIT</v>
      </c>
      <c r="M187" s="17" t="str">
        <f aca="false">IF(AND(K187="HIT",L187="HIT"),"HOD ✓ | LOD ✓",IF(K187="HIT","HOD ✓",IF(L187="HIT","LOD ✓","✗ MISS")))</f>
        <v>HOD ✓ | LOD ✓</v>
      </c>
      <c r="N187" s="26" t="n">
        <f aca="false">IF(D187&lt;H187,(H187-D187)/D187,IF(D187&gt;G187,(D187-G187)/D187,0))</f>
        <v>0</v>
      </c>
      <c r="O187" s="26" t="n">
        <f aca="false">IF(E187&lt;J187,(J187-E187)/E187,IF(E187&gt;I187,(E187-I187)/E187,0))</f>
        <v>0</v>
      </c>
      <c r="P187" s="27" t="n">
        <f aca="false">LN(F187/F186)</f>
        <v>0.0034452432348022</v>
      </c>
      <c r="Q187" s="28" t="n">
        <f aca="false">STDEV(P168:P187)*SQRT(252)</f>
        <v>0.13710945942036</v>
      </c>
      <c r="R187" s="26" t="n">
        <f aca="false">(G187-H187)/H187</f>
        <v>0.00100565298877033</v>
      </c>
      <c r="S187" s="17" t="n">
        <f aca="false">YEAR(B187)</f>
        <v>2007</v>
      </c>
      <c r="T187" s="17" t="n">
        <f aca="false">WEEKDAY(B187)</f>
        <v>6</v>
      </c>
    </row>
    <row r="188" customFormat="false" ht="15" hidden="false" customHeight="false" outlineLevel="0" collapsed="false">
      <c r="B188" s="21" t="n">
        <v>39258</v>
      </c>
      <c r="C188" s="22" t="n">
        <v>654.2</v>
      </c>
      <c r="D188" s="22" t="n">
        <v>654.65</v>
      </c>
      <c r="E188" s="22" t="n">
        <v>649.15</v>
      </c>
      <c r="F188" s="22" t="n">
        <v>650.95</v>
      </c>
      <c r="G188" s="23" t="n">
        <v>655.27</v>
      </c>
      <c r="H188" s="23" t="n">
        <v>654.62</v>
      </c>
      <c r="I188" s="23" t="n">
        <v>649.1</v>
      </c>
      <c r="J188" s="23" t="n">
        <v>648.45</v>
      </c>
      <c r="K188" s="29" t="str">
        <f aca="false">IF(N188&lt;=$F$3,"HIT","MISS")</f>
        <v>HIT</v>
      </c>
      <c r="L188" s="29" t="str">
        <f aca="false">IF(O188&lt;=$F$3,"HIT","MISS")</f>
        <v>HIT</v>
      </c>
      <c r="M188" s="17" t="str">
        <f aca="false">IF(AND(K188="HIT",L188="HIT"),"HOD ✓ | LOD ✓",IF(K188="HIT","HOD ✓",IF(L188="HIT","LOD ✓","✗ MISS")))</f>
        <v>HOD ✓ | LOD ✓</v>
      </c>
      <c r="N188" s="26" t="n">
        <f aca="false">IF(D188&lt;H188,(H188-D188)/D188,IF(D188&gt;G188,(D188-G188)/D188,0))</f>
        <v>0</v>
      </c>
      <c r="O188" s="26" t="n">
        <f aca="false">IF(E188&lt;J188,(J188-E188)/E188,IF(E188&gt;I188,(E188-I188)/E188,0))</f>
        <v>7.70238003542394E-005</v>
      </c>
      <c r="P188" s="27" t="n">
        <f aca="false">LN(F188/F187)</f>
        <v>-0.00498028076087744</v>
      </c>
      <c r="Q188" s="28" t="n">
        <f aca="false">STDEV(P169:P188)*SQRT(252)</f>
        <v>0.138172921754136</v>
      </c>
      <c r="R188" s="26" t="n">
        <f aca="false">(G188-H188)/H188</f>
        <v>0.000992942470440832</v>
      </c>
      <c r="S188" s="17" t="n">
        <f aca="false">YEAR(B188)</f>
        <v>2007</v>
      </c>
      <c r="T188" s="17" t="n">
        <f aca="false">WEEKDAY(B188)</f>
        <v>2</v>
      </c>
    </row>
    <row r="189" customFormat="false" ht="15" hidden="false" customHeight="false" outlineLevel="0" collapsed="false">
      <c r="B189" s="21" t="n">
        <v>39259</v>
      </c>
      <c r="C189" s="22" t="n">
        <v>650.95</v>
      </c>
      <c r="D189" s="22" t="n">
        <v>651.9</v>
      </c>
      <c r="E189" s="22" t="n">
        <v>640.75</v>
      </c>
      <c r="F189" s="22" t="n">
        <v>641.45</v>
      </c>
      <c r="G189" s="23" t="n">
        <v>652.65</v>
      </c>
      <c r="H189" s="23" t="n">
        <v>652</v>
      </c>
      <c r="I189" s="23" t="n">
        <v>640.63</v>
      </c>
      <c r="J189" s="23" t="n">
        <v>639.99</v>
      </c>
      <c r="K189" s="29" t="str">
        <f aca="false">IF(N189&lt;=$F$3,"HIT","MISS")</f>
        <v>HIT</v>
      </c>
      <c r="L189" s="29" t="str">
        <f aca="false">IF(O189&lt;=$F$3,"HIT","MISS")</f>
        <v>HIT</v>
      </c>
      <c r="M189" s="17" t="str">
        <f aca="false">IF(AND(K189="HIT",L189="HIT"),"HOD ✓ | LOD ✓",IF(K189="HIT","HOD ✓",IF(L189="HIT","LOD ✓","✗ MISS")))</f>
        <v>HOD ✓ | LOD ✓</v>
      </c>
      <c r="N189" s="26" t="n">
        <f aca="false">IF(D189&lt;H189,(H189-D189)/D189,IF(D189&gt;G189,(D189-G189)/D189,0))</f>
        <v>0.000153397760392733</v>
      </c>
      <c r="O189" s="26" t="n">
        <f aca="false">IF(E189&lt;J189,(J189-E189)/E189,IF(E189&gt;I189,(E189-I189)/E189,0))</f>
        <v>0.000187280530628177</v>
      </c>
      <c r="P189" s="27" t="n">
        <f aca="false">LN(F189/F188)</f>
        <v>-0.0147015956480568</v>
      </c>
      <c r="Q189" s="28" t="n">
        <f aca="false">STDEV(P170:P189)*SQRT(252)</f>
        <v>0.146859320537743</v>
      </c>
      <c r="R189" s="26" t="n">
        <f aca="false">(G189-H189)/H189</f>
        <v>0.000996932515337389</v>
      </c>
      <c r="S189" s="17" t="n">
        <f aca="false">YEAR(B189)</f>
        <v>2007</v>
      </c>
      <c r="T189" s="17" t="n">
        <f aca="false">WEEKDAY(B189)</f>
        <v>3</v>
      </c>
    </row>
    <row r="190" customFormat="false" ht="15" hidden="false" customHeight="false" outlineLevel="0" collapsed="false">
      <c r="B190" s="21" t="n">
        <v>39260</v>
      </c>
      <c r="C190" s="22" t="n">
        <v>641.45</v>
      </c>
      <c r="D190" s="22" t="n">
        <v>644.92</v>
      </c>
      <c r="E190" s="22" t="n">
        <v>639.23</v>
      </c>
      <c r="F190" s="22" t="n">
        <v>643.62</v>
      </c>
      <c r="G190" s="23" t="n">
        <v>644.87</v>
      </c>
      <c r="H190" s="23" t="n">
        <v>644.23</v>
      </c>
      <c r="I190" s="23" t="n">
        <v>639.55</v>
      </c>
      <c r="J190" s="23" t="n">
        <v>638.91</v>
      </c>
      <c r="K190" s="29" t="str">
        <f aca="false">IF(N190&lt;=$F$3,"HIT","MISS")</f>
        <v>HIT</v>
      </c>
      <c r="L190" s="29" t="str">
        <f aca="false">IF(O190&lt;=$F$3,"HIT","MISS")</f>
        <v>HIT</v>
      </c>
      <c r="M190" s="17" t="str">
        <f aca="false">IF(AND(K190="HIT",L190="HIT"),"HOD ✓ | LOD ✓",IF(K190="HIT","HOD ✓",IF(L190="HIT","LOD ✓","✗ MISS")))</f>
        <v>HOD ✓ | LOD ✓</v>
      </c>
      <c r="N190" s="26" t="n">
        <f aca="false">IF(D190&lt;H190,(H190-D190)/D190,IF(D190&gt;G190,(D190-G190)/D190,0))</f>
        <v>7.75289958443753E-005</v>
      </c>
      <c r="O190" s="26" t="n">
        <f aca="false">IF(E190&lt;J190,(J190-E190)/E190,IF(E190&gt;I190,(E190-I190)/E190,0))</f>
        <v>0</v>
      </c>
      <c r="P190" s="27" t="n">
        <f aca="false">LN(F190/F189)</f>
        <v>0.00337725114204358</v>
      </c>
      <c r="Q190" s="28" t="n">
        <f aca="false">STDEV(P171:P190)*SQRT(252)</f>
        <v>0.14690715198892</v>
      </c>
      <c r="R190" s="26" t="n">
        <f aca="false">(G190-H190)/H190</f>
        <v>0.000993434022010751</v>
      </c>
      <c r="S190" s="17" t="n">
        <f aca="false">YEAR(B190)</f>
        <v>2007</v>
      </c>
      <c r="T190" s="17" t="n">
        <f aca="false">WEEKDAY(B190)</f>
        <v>4</v>
      </c>
    </row>
    <row r="191" customFormat="false" ht="15" hidden="false" customHeight="false" outlineLevel="0" collapsed="false">
      <c r="B191" s="21" t="n">
        <v>39261</v>
      </c>
      <c r="C191" s="22" t="n">
        <v>643.62</v>
      </c>
      <c r="D191" s="22" t="n">
        <v>649.96</v>
      </c>
      <c r="E191" s="22" t="n">
        <v>643.1</v>
      </c>
      <c r="F191" s="22" t="n">
        <v>648.82</v>
      </c>
      <c r="G191" s="23" t="n">
        <v>650.5</v>
      </c>
      <c r="H191" s="23" t="n">
        <v>649.85</v>
      </c>
      <c r="I191" s="23" t="n">
        <v>643.85</v>
      </c>
      <c r="J191" s="23" t="n">
        <v>643.21</v>
      </c>
      <c r="K191" s="29" t="str">
        <f aca="false">IF(N191&lt;=$F$3,"HIT","MISS")</f>
        <v>HIT</v>
      </c>
      <c r="L191" s="29" t="str">
        <f aca="false">IF(O191&lt;=$F$3,"HIT","MISS")</f>
        <v>HIT</v>
      </c>
      <c r="M191" s="17" t="str">
        <f aca="false">IF(AND(K191="HIT",L191="HIT"),"HOD ✓ | LOD ✓",IF(K191="HIT","HOD ✓",IF(L191="HIT","LOD ✓","✗ MISS")))</f>
        <v>HOD ✓ | LOD ✓</v>
      </c>
      <c r="N191" s="26" t="n">
        <f aca="false">IF(D191&lt;H191,(H191-D191)/D191,IF(D191&gt;G191,(D191-G191)/D191,0))</f>
        <v>0</v>
      </c>
      <c r="O191" s="26" t="n">
        <f aca="false">IF(E191&lt;J191,(J191-E191)/E191,IF(E191&gt;I191,(E191-I191)/E191,0))</f>
        <v>0.000171046493546904</v>
      </c>
      <c r="P191" s="27" t="n">
        <f aca="false">LN(F191/F190)</f>
        <v>0.00804683862926182</v>
      </c>
      <c r="Q191" s="28" t="n">
        <f aca="false">STDEV(P172:P191)*SQRT(252)</f>
        <v>0.144247958298461</v>
      </c>
      <c r="R191" s="26" t="n">
        <f aca="false">(G191-H191)/H191</f>
        <v>0.00100023082249746</v>
      </c>
      <c r="S191" s="17" t="n">
        <f aca="false">YEAR(B191)</f>
        <v>2007</v>
      </c>
      <c r="T191" s="17" t="n">
        <f aca="false">WEEKDAY(B191)</f>
        <v>5</v>
      </c>
    </row>
    <row r="192" customFormat="false" ht="15" hidden="false" customHeight="false" outlineLevel="0" collapsed="false">
      <c r="B192" s="21" t="n">
        <v>39262</v>
      </c>
      <c r="C192" s="22" t="n">
        <v>648.82</v>
      </c>
      <c r="D192" s="22" t="n">
        <v>652.5</v>
      </c>
      <c r="E192" s="22" t="n">
        <v>646.52</v>
      </c>
      <c r="F192" s="22" t="n">
        <v>649.65</v>
      </c>
      <c r="G192" s="23" t="n">
        <v>652.6</v>
      </c>
      <c r="H192" s="23" t="n">
        <v>651.95</v>
      </c>
      <c r="I192" s="23" t="n">
        <v>646.62</v>
      </c>
      <c r="J192" s="23" t="n">
        <v>645.97</v>
      </c>
      <c r="K192" s="29" t="str">
        <f aca="false">IF(N192&lt;=$F$3,"HIT","MISS")</f>
        <v>HIT</v>
      </c>
      <c r="L192" s="29" t="str">
        <f aca="false">IF(O192&lt;=$F$3,"HIT","MISS")</f>
        <v>HIT</v>
      </c>
      <c r="M192" s="17" t="str">
        <f aca="false">IF(AND(K192="HIT",L192="HIT"),"HOD ✓ | LOD ✓",IF(K192="HIT","HOD ✓",IF(L192="HIT","LOD ✓","✗ MISS")))</f>
        <v>HOD ✓ | LOD ✓</v>
      </c>
      <c r="N192" s="26" t="n">
        <f aca="false">IF(D192&lt;H192,(H192-D192)/D192,IF(D192&gt;G192,(D192-G192)/D192,0))</f>
        <v>0</v>
      </c>
      <c r="O192" s="26" t="n">
        <f aca="false">IF(E192&lt;J192,(J192-E192)/E192,IF(E192&gt;I192,(E192-I192)/E192,0))</f>
        <v>0</v>
      </c>
      <c r="P192" s="27" t="n">
        <f aca="false">LN(F192/F191)</f>
        <v>0.00127842786209058</v>
      </c>
      <c r="Q192" s="28" t="n">
        <f aca="false">STDEV(P173:P192)*SQRT(252)</f>
        <v>0.129210422306026</v>
      </c>
      <c r="R192" s="26" t="n">
        <f aca="false">(G192-H192)/H192</f>
        <v>0.000997008973080723</v>
      </c>
      <c r="S192" s="17" t="n">
        <f aca="false">YEAR(B192)</f>
        <v>2007</v>
      </c>
      <c r="T192" s="17" t="n">
        <f aca="false">WEEKDAY(B192)</f>
        <v>6</v>
      </c>
    </row>
    <row r="193" customFormat="false" ht="15" hidden="false" customHeight="false" outlineLevel="0" collapsed="false">
      <c r="B193" s="21" t="n">
        <v>39265</v>
      </c>
      <c r="C193" s="22" t="n">
        <v>649.6</v>
      </c>
      <c r="D193" s="22" t="n">
        <v>658.85</v>
      </c>
      <c r="E193" s="22" t="n">
        <v>648.85</v>
      </c>
      <c r="F193" s="22" t="n">
        <v>657.07</v>
      </c>
      <c r="G193" s="23" t="n">
        <v>659.36</v>
      </c>
      <c r="H193" s="23" t="n">
        <v>658.7</v>
      </c>
      <c r="I193" s="23" t="n">
        <v>649.38</v>
      </c>
      <c r="J193" s="23" t="n">
        <v>648.73</v>
      </c>
      <c r="K193" s="29" t="str">
        <f aca="false">IF(N193&lt;=$F$3,"HIT","MISS")</f>
        <v>HIT</v>
      </c>
      <c r="L193" s="29" t="str">
        <f aca="false">IF(O193&lt;=$F$3,"HIT","MISS")</f>
        <v>HIT</v>
      </c>
      <c r="M193" s="17" t="str">
        <f aca="false">IF(AND(K193="HIT",L193="HIT"),"HOD ✓ | LOD ✓",IF(K193="HIT","HOD ✓",IF(L193="HIT","LOD ✓","✗ MISS")))</f>
        <v>HOD ✓ | LOD ✓</v>
      </c>
      <c r="N193" s="26" t="n">
        <f aca="false">IF(D193&lt;H193,(H193-D193)/D193,IF(D193&gt;G193,(D193-G193)/D193,0))</f>
        <v>0</v>
      </c>
      <c r="O193" s="26" t="n">
        <f aca="false">IF(E193&lt;J193,(J193-E193)/E193,IF(E193&gt;I193,(E193-I193)/E193,0))</f>
        <v>0</v>
      </c>
      <c r="P193" s="27" t="n">
        <f aca="false">LN(F193/F192)</f>
        <v>0.0113568013814259</v>
      </c>
      <c r="Q193" s="28" t="n">
        <f aca="false">STDEV(P174:P193)*SQRT(252)</f>
        <v>0.137230186697151</v>
      </c>
      <c r="R193" s="26" t="n">
        <f aca="false">(G193-H193)/H193</f>
        <v>0.00100197358433273</v>
      </c>
      <c r="S193" s="17" t="n">
        <f aca="false">YEAR(B193)</f>
        <v>2007</v>
      </c>
      <c r="T193" s="17" t="n">
        <f aca="false">WEEKDAY(B193)</f>
        <v>2</v>
      </c>
    </row>
    <row r="194" customFormat="false" ht="15" hidden="false" customHeight="false" outlineLevel="0" collapsed="false">
      <c r="B194" s="21" t="n">
        <v>39266</v>
      </c>
      <c r="C194" s="22" t="n">
        <v>657.07</v>
      </c>
      <c r="D194" s="22" t="n">
        <v>658.27</v>
      </c>
      <c r="E194" s="22" t="n">
        <v>652.13</v>
      </c>
      <c r="F194" s="22" t="n">
        <v>653.23</v>
      </c>
      <c r="G194" s="23" t="n">
        <v>658.98</v>
      </c>
      <c r="H194" s="23" t="n">
        <v>658.32</v>
      </c>
      <c r="I194" s="23" t="n">
        <v>652.84</v>
      </c>
      <c r="J194" s="23" t="n">
        <v>652.19</v>
      </c>
      <c r="K194" s="29" t="str">
        <f aca="false">IF(N194&lt;=$F$3,"HIT","MISS")</f>
        <v>HIT</v>
      </c>
      <c r="L194" s="29" t="str">
        <f aca="false">IF(O194&lt;=$F$3,"HIT","MISS")</f>
        <v>HIT</v>
      </c>
      <c r="M194" s="17" t="str">
        <f aca="false">IF(AND(K194="HIT",L194="HIT"),"HOD ✓ | LOD ✓",IF(K194="HIT","HOD ✓",IF(L194="HIT","LOD ✓","✗ MISS")))</f>
        <v>HOD ✓ | LOD ✓</v>
      </c>
      <c r="N194" s="26" t="n">
        <f aca="false">IF(D194&lt;H194,(H194-D194)/D194,IF(D194&gt;G194,(D194-G194)/D194,0))</f>
        <v>7.59566743130755E-005</v>
      </c>
      <c r="O194" s="26" t="n">
        <f aca="false">IF(E194&lt;J194,(J194-E194)/E194,IF(E194&gt;I194,(E194-I194)/E194,0))</f>
        <v>9.2006195083893E-005</v>
      </c>
      <c r="P194" s="27" t="n">
        <f aca="false">LN(F194/F193)</f>
        <v>-0.00586126992815234</v>
      </c>
      <c r="Q194" s="28" t="n">
        <f aca="false">STDEV(P175:P194)*SQRT(252)</f>
        <v>0.138277862124054</v>
      </c>
      <c r="R194" s="26" t="n">
        <f aca="false">(G194-H194)/H194</f>
        <v>0.0010025519504192</v>
      </c>
      <c r="S194" s="17" t="n">
        <f aca="false">YEAR(B194)</f>
        <v>2007</v>
      </c>
      <c r="T194" s="17" t="n">
        <f aca="false">WEEKDAY(B194)</f>
        <v>3</v>
      </c>
    </row>
    <row r="195" customFormat="false" ht="15" hidden="false" customHeight="false" outlineLevel="0" collapsed="false">
      <c r="B195" s="21" t="n">
        <v>39267</v>
      </c>
      <c r="C195" s="22" t="n">
        <v>653.23</v>
      </c>
      <c r="D195" s="22" t="n">
        <v>655.13</v>
      </c>
      <c r="E195" s="22" t="n">
        <v>653.03</v>
      </c>
      <c r="F195" s="22" t="n">
        <v>654.48</v>
      </c>
      <c r="G195" s="23" t="n">
        <v>655.92</v>
      </c>
      <c r="H195" s="23" t="n">
        <v>655.26</v>
      </c>
      <c r="I195" s="23" t="n">
        <v>652.92</v>
      </c>
      <c r="J195" s="23" t="n">
        <v>652.27</v>
      </c>
      <c r="K195" s="29" t="str">
        <f aca="false">IF(N195&lt;=$F$3,"HIT","MISS")</f>
        <v>HIT</v>
      </c>
      <c r="L195" s="29" t="str">
        <f aca="false">IF(O195&lt;=$F$3,"HIT","MISS")</f>
        <v>HIT</v>
      </c>
      <c r="M195" s="17" t="str">
        <f aca="false">IF(AND(K195="HIT",L195="HIT"),"HOD ✓ | LOD ✓",IF(K195="HIT","HOD ✓",IF(L195="HIT","LOD ✓","✗ MISS")))</f>
        <v>HOD ✓ | LOD ✓</v>
      </c>
      <c r="N195" s="26" t="n">
        <f aca="false">IF(D195&lt;H195,(H195-D195)/D195,IF(D195&gt;G195,(D195-G195)/D195,0))</f>
        <v>0.000198433898615535</v>
      </c>
      <c r="O195" s="26" t="n">
        <f aca="false">IF(E195&lt;J195,(J195-E195)/E195,IF(E195&gt;I195,(E195-I195)/E195,0))</f>
        <v>0.000168445553803062</v>
      </c>
      <c r="P195" s="27" t="n">
        <f aca="false">LN(F195/F194)</f>
        <v>0.00191173942342389</v>
      </c>
      <c r="Q195" s="28" t="n">
        <f aca="false">STDEV(P176:P195)*SQRT(252)</f>
        <v>0.138494497085849</v>
      </c>
      <c r="R195" s="26" t="n">
        <f aca="false">(G195-H195)/H195</f>
        <v>0.00100723376980125</v>
      </c>
      <c r="S195" s="17" t="n">
        <f aca="false">YEAR(B195)</f>
        <v>2007</v>
      </c>
      <c r="T195" s="17" t="n">
        <f aca="false">WEEKDAY(B195)</f>
        <v>4</v>
      </c>
    </row>
    <row r="196" customFormat="false" ht="15" hidden="false" customHeight="false" outlineLevel="0" collapsed="false">
      <c r="B196" s="21" t="n">
        <v>39268</v>
      </c>
      <c r="C196" s="22" t="n">
        <v>654.48</v>
      </c>
      <c r="D196" s="22" t="n">
        <v>656.75</v>
      </c>
      <c r="E196" s="22" t="n">
        <v>646.09</v>
      </c>
      <c r="F196" s="22" t="n">
        <v>649.6</v>
      </c>
      <c r="G196" s="23" t="n">
        <v>656.68</v>
      </c>
      <c r="H196" s="23" t="n">
        <v>656.02</v>
      </c>
      <c r="I196" s="23" t="n">
        <v>646.38</v>
      </c>
      <c r="J196" s="23" t="n">
        <v>645.73</v>
      </c>
      <c r="K196" s="29" t="str">
        <f aca="false">IF(N196&lt;=$F$3,"HIT","MISS")</f>
        <v>HIT</v>
      </c>
      <c r="L196" s="29" t="str">
        <f aca="false">IF(O196&lt;=$F$3,"HIT","MISS")</f>
        <v>HIT</v>
      </c>
      <c r="M196" s="17" t="str">
        <f aca="false">IF(AND(K196="HIT",L196="HIT"),"HOD ✓ | LOD ✓",IF(K196="HIT","HOD ✓",IF(L196="HIT","LOD ✓","✗ MISS")))</f>
        <v>HOD ✓ | LOD ✓</v>
      </c>
      <c r="N196" s="26" t="n">
        <f aca="false">IF(D196&lt;H196,(H196-D196)/D196,IF(D196&gt;G196,(D196-G196)/D196,0))</f>
        <v>0.000106585458698211</v>
      </c>
      <c r="O196" s="26" t="n">
        <f aca="false">IF(E196&lt;J196,(J196-E196)/E196,IF(E196&gt;I196,(E196-I196)/E196,0))</f>
        <v>0</v>
      </c>
      <c r="P196" s="27" t="n">
        <f aca="false">LN(F196/F195)</f>
        <v>-0.00748423835797454</v>
      </c>
      <c r="Q196" s="28" t="n">
        <f aca="false">STDEV(P177:P196)*SQRT(252)</f>
        <v>0.127247995284503</v>
      </c>
      <c r="R196" s="26" t="n">
        <f aca="false">(G196-H196)/H196</f>
        <v>0.00100606688820458</v>
      </c>
      <c r="S196" s="17" t="n">
        <f aca="false">YEAR(B196)</f>
        <v>2007</v>
      </c>
      <c r="T196" s="17" t="n">
        <f aca="false">WEEKDAY(B196)</f>
        <v>5</v>
      </c>
    </row>
    <row r="197" customFormat="false" ht="15" hidden="false" customHeight="false" outlineLevel="0" collapsed="false">
      <c r="B197" s="21" t="n">
        <v>39269</v>
      </c>
      <c r="C197" s="22" t="n">
        <v>649.6</v>
      </c>
      <c r="D197" s="22" t="n">
        <v>656.2</v>
      </c>
      <c r="E197" s="22" t="n">
        <v>645.35</v>
      </c>
      <c r="F197" s="22" t="n">
        <v>655.85</v>
      </c>
      <c r="G197" s="23" t="n">
        <v>657.08</v>
      </c>
      <c r="H197" s="23" t="n">
        <v>656.42</v>
      </c>
      <c r="I197" s="23" t="n">
        <v>645.33</v>
      </c>
      <c r="J197" s="23" t="n">
        <v>644.69</v>
      </c>
      <c r="K197" s="29" t="str">
        <f aca="false">IF(N197&lt;=$F$3,"HIT","MISS")</f>
        <v>HIT</v>
      </c>
      <c r="L197" s="29" t="str">
        <f aca="false">IF(O197&lt;=$F$3,"HIT","MISS")</f>
        <v>HIT</v>
      </c>
      <c r="M197" s="17" t="str">
        <f aca="false">IF(AND(K197="HIT",L197="HIT"),"HOD ✓ | LOD ✓",IF(K197="HIT","HOD ✓",IF(L197="HIT","LOD ✓","✗ MISS")))</f>
        <v>HOD ✓ | LOD ✓</v>
      </c>
      <c r="N197" s="26" t="n">
        <f aca="false">IF(D197&lt;H197,(H197-D197)/D197,IF(D197&gt;G197,(D197-G197)/D197,0))</f>
        <v>0.000335263639134279</v>
      </c>
      <c r="O197" s="26" t="n">
        <f aca="false">IF(E197&lt;J197,(J197-E197)/E197,IF(E197&gt;I197,(E197-I197)/E197,0))</f>
        <v>3.099093515144E-005</v>
      </c>
      <c r="P197" s="27" t="n">
        <f aca="false">LN(F197/F196)</f>
        <v>0.0095753154136866</v>
      </c>
      <c r="Q197" s="28" t="n">
        <f aca="false">STDEV(P178:P197)*SQRT(252)</f>
        <v>0.118539876349438</v>
      </c>
      <c r="R197" s="26" t="n">
        <f aca="false">(G197-H197)/H197</f>
        <v>0.00100545382529491</v>
      </c>
      <c r="S197" s="17" t="n">
        <f aca="false">YEAR(B197)</f>
        <v>2007</v>
      </c>
      <c r="T197" s="17" t="n">
        <f aca="false">WEEKDAY(B197)</f>
        <v>6</v>
      </c>
    </row>
    <row r="198" customFormat="false" ht="15" hidden="false" customHeight="false" outlineLevel="0" collapsed="false">
      <c r="B198" s="21" t="n">
        <v>39272</v>
      </c>
      <c r="C198" s="22" t="n">
        <v>655.85</v>
      </c>
      <c r="D198" s="22" t="n">
        <v>663.4</v>
      </c>
      <c r="E198" s="22" t="n">
        <v>653.85</v>
      </c>
      <c r="F198" s="22" t="n">
        <v>660.43</v>
      </c>
      <c r="G198" s="23" t="n">
        <v>663.77</v>
      </c>
      <c r="H198" s="23" t="n">
        <v>663.11</v>
      </c>
      <c r="I198" s="23" t="n">
        <v>653.97</v>
      </c>
      <c r="J198" s="23" t="n">
        <v>653.32</v>
      </c>
      <c r="K198" s="29" t="str">
        <f aca="false">IF(N198&lt;=$F$3,"HIT","MISS")</f>
        <v>HIT</v>
      </c>
      <c r="L198" s="29" t="str">
        <f aca="false">IF(O198&lt;=$F$3,"HIT","MISS")</f>
        <v>HIT</v>
      </c>
      <c r="M198" s="17" t="str">
        <f aca="false">IF(AND(K198="HIT",L198="HIT"),"HOD ✓ | LOD ✓",IF(K198="HIT","HOD ✓",IF(L198="HIT","LOD ✓","✗ MISS")))</f>
        <v>HOD ✓ | LOD ✓</v>
      </c>
      <c r="N198" s="26" t="n">
        <f aca="false">IF(D198&lt;H198,(H198-D198)/D198,IF(D198&gt;G198,(D198-G198)/D198,0))</f>
        <v>0</v>
      </c>
      <c r="O198" s="26" t="n">
        <f aca="false">IF(E198&lt;J198,(J198-E198)/E198,IF(E198&gt;I198,(E198-I198)/E198,0))</f>
        <v>0</v>
      </c>
      <c r="P198" s="27" t="n">
        <f aca="false">LN(F198/F197)</f>
        <v>0.00695903376697348</v>
      </c>
      <c r="Q198" s="28" t="n">
        <f aca="false">STDEV(P179:P198)*SQRT(252)</f>
        <v>0.118053645409503</v>
      </c>
      <c r="R198" s="26" t="n">
        <f aca="false">(G198-H198)/H198</f>
        <v>0.000995309978736512</v>
      </c>
      <c r="S198" s="17" t="n">
        <f aca="false">YEAR(B198)</f>
        <v>2007</v>
      </c>
      <c r="T198" s="17" t="n">
        <f aca="false">WEEKDAY(B198)</f>
        <v>2</v>
      </c>
    </row>
    <row r="199" customFormat="false" ht="15" hidden="false" customHeight="false" outlineLevel="0" collapsed="false">
      <c r="B199" s="21" t="n">
        <v>39273</v>
      </c>
      <c r="C199" s="22" t="n">
        <v>660.43</v>
      </c>
      <c r="D199" s="22" t="n">
        <v>665</v>
      </c>
      <c r="E199" s="22" t="n">
        <v>658.88</v>
      </c>
      <c r="F199" s="22" t="n">
        <v>663.09</v>
      </c>
      <c r="G199" s="23" t="n">
        <v>664.92</v>
      </c>
      <c r="H199" s="23" t="n">
        <v>664.26</v>
      </c>
      <c r="I199" s="23" t="n">
        <v>659.62</v>
      </c>
      <c r="J199" s="23" t="n">
        <v>658.96</v>
      </c>
      <c r="K199" s="29" t="str">
        <f aca="false">IF(N199&lt;=$F$3,"HIT","MISS")</f>
        <v>HIT</v>
      </c>
      <c r="L199" s="29" t="str">
        <f aca="false">IF(O199&lt;=$F$3,"HIT","MISS")</f>
        <v>HIT</v>
      </c>
      <c r="M199" s="17" t="str">
        <f aca="false">IF(AND(K199="HIT",L199="HIT"),"HOD ✓ | LOD ✓",IF(K199="HIT","HOD ✓",IF(L199="HIT","LOD ✓","✗ MISS")))</f>
        <v>HOD ✓ | LOD ✓</v>
      </c>
      <c r="N199" s="26" t="n">
        <f aca="false">IF(D199&lt;H199,(H199-D199)/D199,IF(D199&gt;G199,(D199-G199)/D199,0))</f>
        <v>0.000120300751879761</v>
      </c>
      <c r="O199" s="26" t="n">
        <f aca="false">IF(E199&lt;J199,(J199-E199)/E199,IF(E199&gt;I199,(E199-I199)/E199,0))</f>
        <v>0.00012141816415742</v>
      </c>
      <c r="P199" s="27" t="n">
        <f aca="false">LN(F199/F198)</f>
        <v>0.00401958955133229</v>
      </c>
      <c r="Q199" s="28" t="n">
        <f aca="false">STDEV(P180:P199)*SQRT(252)</f>
        <v>0.111944967366249</v>
      </c>
      <c r="R199" s="26" t="n">
        <f aca="false">(G199-H199)/H199</f>
        <v>0.000993586848523121</v>
      </c>
      <c r="S199" s="17" t="n">
        <f aca="false">YEAR(B199)</f>
        <v>2007</v>
      </c>
      <c r="T199" s="17" t="n">
        <f aca="false">WEEKDAY(B199)</f>
        <v>3</v>
      </c>
    </row>
    <row r="200" customFormat="false" ht="15" hidden="false" customHeight="false" outlineLevel="0" collapsed="false">
      <c r="B200" s="21" t="n">
        <v>39274</v>
      </c>
      <c r="C200" s="22" t="n">
        <v>663.09</v>
      </c>
      <c r="D200" s="22" t="n">
        <v>666.2</v>
      </c>
      <c r="E200" s="22" t="n">
        <v>660</v>
      </c>
      <c r="F200" s="22" t="n">
        <v>660.75</v>
      </c>
      <c r="G200" s="23" t="n">
        <v>667.02</v>
      </c>
      <c r="H200" s="23" t="n">
        <v>666.35</v>
      </c>
      <c r="I200" s="23" t="n">
        <v>660.47</v>
      </c>
      <c r="J200" s="23" t="n">
        <v>659.81</v>
      </c>
      <c r="K200" s="29" t="str">
        <f aca="false">IF(N200&lt;=$F$3,"HIT","MISS")</f>
        <v>HIT</v>
      </c>
      <c r="L200" s="29" t="str">
        <f aca="false">IF(O200&lt;=$F$3,"HIT","MISS")</f>
        <v>HIT</v>
      </c>
      <c r="M200" s="17" t="str">
        <f aca="false">IF(AND(K200="HIT",L200="HIT"),"HOD ✓ | LOD ✓",IF(K200="HIT","HOD ✓",IF(L200="HIT","LOD ✓","✗ MISS")))</f>
        <v>HOD ✓ | LOD ✓</v>
      </c>
      <c r="N200" s="26" t="n">
        <f aca="false">IF(D200&lt;H200,(H200-D200)/D200,IF(D200&gt;G200,(D200-G200)/D200,0))</f>
        <v>0.000225157610327195</v>
      </c>
      <c r="O200" s="26" t="n">
        <f aca="false">IF(E200&lt;J200,(J200-E200)/E200,IF(E200&gt;I200,(E200-I200)/E200,0))</f>
        <v>0</v>
      </c>
      <c r="P200" s="27" t="n">
        <f aca="false">LN(F200/F199)</f>
        <v>-0.00353517409506194</v>
      </c>
      <c r="Q200" s="28" t="n">
        <f aca="false">STDEV(P181:P200)*SQRT(252)</f>
        <v>0.111355666539948</v>
      </c>
      <c r="R200" s="26" t="n">
        <f aca="false">(G200-H200)/H200</f>
        <v>0.00100547760186082</v>
      </c>
      <c r="S200" s="17" t="n">
        <f aca="false">YEAR(B200)</f>
        <v>2007</v>
      </c>
      <c r="T200" s="17" t="n">
        <f aca="false">WEEKDAY(B200)</f>
        <v>4</v>
      </c>
    </row>
    <row r="201" customFormat="false" ht="15" hidden="false" customHeight="false" outlineLevel="0" collapsed="false">
      <c r="B201" s="21" t="n">
        <v>39275</v>
      </c>
      <c r="C201" s="22" t="n">
        <v>660.75</v>
      </c>
      <c r="D201" s="22" t="n">
        <v>669.25</v>
      </c>
      <c r="E201" s="22" t="n">
        <v>660.5</v>
      </c>
      <c r="F201" s="22" t="n">
        <v>666.8</v>
      </c>
      <c r="G201" s="23" t="n">
        <v>669.67</v>
      </c>
      <c r="H201" s="23" t="n">
        <v>669</v>
      </c>
      <c r="I201" s="23" t="n">
        <v>661.25</v>
      </c>
      <c r="J201" s="23" t="n">
        <v>660.59</v>
      </c>
      <c r="K201" s="29" t="str">
        <f aca="false">IF(N201&lt;=$F$3,"HIT","MISS")</f>
        <v>HIT</v>
      </c>
      <c r="L201" s="29" t="str">
        <f aca="false">IF(O201&lt;=$F$3,"HIT","MISS")</f>
        <v>HIT</v>
      </c>
      <c r="M201" s="17" t="str">
        <f aca="false">IF(AND(K201="HIT",L201="HIT"),"HOD ✓ | LOD ✓",IF(K201="HIT","HOD ✓",IF(L201="HIT","LOD ✓","✗ MISS")))</f>
        <v>HOD ✓ | LOD ✓</v>
      </c>
      <c r="N201" s="26" t="n">
        <f aca="false">IF(D201&lt;H201,(H201-D201)/D201,IF(D201&gt;G201,(D201-G201)/D201,0))</f>
        <v>0</v>
      </c>
      <c r="O201" s="26" t="n">
        <f aca="false">IF(E201&lt;J201,(J201-E201)/E201,IF(E201&gt;I201,(E201-I201)/E201,0))</f>
        <v>0.000136260408781275</v>
      </c>
      <c r="P201" s="27" t="n">
        <f aca="false">LN(F201/F200)</f>
        <v>0.00911459739224027</v>
      </c>
      <c r="Q201" s="28" t="n">
        <f aca="false">STDEV(P182:P201)*SQRT(252)</f>
        <v>0.115272122709062</v>
      </c>
      <c r="R201" s="26" t="n">
        <f aca="false">(G201-H201)/H201</f>
        <v>0.00100149476831085</v>
      </c>
      <c r="S201" s="17" t="n">
        <f aca="false">YEAR(B201)</f>
        <v>2007</v>
      </c>
      <c r="T201" s="17" t="n">
        <f aca="false">WEEKDAY(B201)</f>
        <v>5</v>
      </c>
    </row>
    <row r="202" customFormat="false" ht="15" hidden="false" customHeight="false" outlineLevel="0" collapsed="false">
      <c r="B202" s="21" t="n">
        <v>39276</v>
      </c>
      <c r="C202" s="22" t="n">
        <v>666.8</v>
      </c>
      <c r="D202" s="22" t="n">
        <v>669.04</v>
      </c>
      <c r="E202" s="22" t="n">
        <v>663.74</v>
      </c>
      <c r="F202" s="22" t="n">
        <v>666.92</v>
      </c>
      <c r="G202" s="23" t="n">
        <v>668.73</v>
      </c>
      <c r="H202" s="23" t="n">
        <v>668.06</v>
      </c>
      <c r="I202" s="23" t="n">
        <v>664.49</v>
      </c>
      <c r="J202" s="23" t="n">
        <v>663.83</v>
      </c>
      <c r="K202" s="29" t="str">
        <f aca="false">IF(N202&lt;=$F$3,"HIT","MISS")</f>
        <v>HIT</v>
      </c>
      <c r="L202" s="29" t="str">
        <f aca="false">IF(O202&lt;=$F$3,"HIT","MISS")</f>
        <v>HIT</v>
      </c>
      <c r="M202" s="17" t="str">
        <f aca="false">IF(AND(K202="HIT",L202="HIT"),"HOD ✓ | LOD ✓",IF(K202="HIT","HOD ✓",IF(L202="HIT","LOD ✓","✗ MISS")))</f>
        <v>HOD ✓ | LOD ✓</v>
      </c>
      <c r="N202" s="26" t="n">
        <f aca="false">IF(D202&lt;H202,(H202-D202)/D202,IF(D202&gt;G202,(D202-G202)/D202,0))</f>
        <v>0.000463350472318464</v>
      </c>
      <c r="O202" s="26" t="n">
        <f aca="false">IF(E202&lt;J202,(J202-E202)/E202,IF(E202&gt;I202,(E202-I202)/E202,0))</f>
        <v>0.00013559526320552</v>
      </c>
      <c r="P202" s="27" t="n">
        <f aca="false">LN(F202/F201)</f>
        <v>0.000179947815619291</v>
      </c>
      <c r="Q202" s="28" t="n">
        <f aca="false">STDEV(P183:P202)*SQRT(252)</f>
        <v>0.114196945320405</v>
      </c>
      <c r="R202" s="26" t="n">
        <f aca="false">(G202-H202)/H202</f>
        <v>0.00100290393078477</v>
      </c>
      <c r="S202" s="17" t="n">
        <f aca="false">YEAR(B202)</f>
        <v>2007</v>
      </c>
      <c r="T202" s="17" t="n">
        <f aca="false">WEEKDAY(B202)</f>
        <v>6</v>
      </c>
    </row>
    <row r="203" customFormat="false" ht="15" hidden="false" customHeight="false" outlineLevel="0" collapsed="false">
      <c r="B203" s="21" t="n">
        <v>39279</v>
      </c>
      <c r="C203" s="22" t="n">
        <v>666.85</v>
      </c>
      <c r="D203" s="22" t="n">
        <v>668.9</v>
      </c>
      <c r="E203" s="22" t="n">
        <v>663.8</v>
      </c>
      <c r="F203" s="22" t="n">
        <v>665</v>
      </c>
      <c r="G203" s="23" t="n">
        <v>668.85</v>
      </c>
      <c r="H203" s="23" t="n">
        <v>668.18</v>
      </c>
      <c r="I203" s="23" t="n">
        <v>663.84</v>
      </c>
      <c r="J203" s="23" t="n">
        <v>663.18</v>
      </c>
      <c r="K203" s="29" t="str">
        <f aca="false">IF(N203&lt;=$F$3,"HIT","MISS")</f>
        <v>HIT</v>
      </c>
      <c r="L203" s="29" t="str">
        <f aca="false">IF(O203&lt;=$F$3,"HIT","MISS")</f>
        <v>HIT</v>
      </c>
      <c r="M203" s="17" t="str">
        <f aca="false">IF(AND(K203="HIT",L203="HIT"),"HOD ✓ | LOD ✓",IF(K203="HIT","HOD ✓",IF(L203="HIT","LOD ✓","✗ MISS")))</f>
        <v>HOD ✓ | LOD ✓</v>
      </c>
      <c r="N203" s="26" t="n">
        <f aca="false">IF(D203&lt;H203,(H203-D203)/D203,IF(D203&gt;G203,(D203-G203)/D203,0))</f>
        <v>7.47495888771932E-005</v>
      </c>
      <c r="O203" s="26" t="n">
        <f aca="false">IF(E203&lt;J203,(J203-E203)/E203,IF(E203&gt;I203,(E203-I203)/E203,0))</f>
        <v>0</v>
      </c>
      <c r="P203" s="27" t="n">
        <f aca="false">LN(F203/F202)</f>
        <v>-0.0028830580364039</v>
      </c>
      <c r="Q203" s="28" t="n">
        <f aca="false">STDEV(P184:P203)*SQRT(252)</f>
        <v>0.114955414594277</v>
      </c>
      <c r="R203" s="26" t="n">
        <f aca="false">(G203-H203)/H203</f>
        <v>0.00100272381693567</v>
      </c>
      <c r="S203" s="17" t="n">
        <f aca="false">YEAR(B203)</f>
        <v>2007</v>
      </c>
      <c r="T203" s="17" t="n">
        <f aca="false">WEEKDAY(B203)</f>
        <v>2</v>
      </c>
    </row>
    <row r="204" customFormat="false" ht="15" hidden="false" customHeight="false" outlineLevel="0" collapsed="false">
      <c r="B204" s="21" t="n">
        <v>39280</v>
      </c>
      <c r="C204" s="22" t="n">
        <v>665</v>
      </c>
      <c r="D204" s="22" t="n">
        <v>667.55</v>
      </c>
      <c r="E204" s="22" t="n">
        <v>662.88</v>
      </c>
      <c r="F204" s="22" t="n">
        <v>664.95</v>
      </c>
      <c r="G204" s="23" t="n">
        <v>668.03</v>
      </c>
      <c r="H204" s="23" t="n">
        <v>667.36</v>
      </c>
      <c r="I204" s="23" t="n">
        <v>662.68</v>
      </c>
      <c r="J204" s="23" t="n">
        <v>662.02</v>
      </c>
      <c r="K204" s="29" t="str">
        <f aca="false">IF(N204&lt;=$F$3,"HIT","MISS")</f>
        <v>HIT</v>
      </c>
      <c r="L204" s="29" t="str">
        <f aca="false">IF(O204&lt;=$F$3,"HIT","MISS")</f>
        <v>HIT</v>
      </c>
      <c r="M204" s="17" t="str">
        <f aca="false">IF(AND(K204="HIT",L204="HIT"),"HOD ✓ | LOD ✓",IF(K204="HIT","HOD ✓",IF(L204="HIT","LOD ✓","✗ MISS")))</f>
        <v>HOD ✓ | LOD ✓</v>
      </c>
      <c r="N204" s="26" t="n">
        <f aca="false">IF(D204&lt;H204,(H204-D204)/D204,IF(D204&gt;G204,(D204-G204)/D204,0))</f>
        <v>0</v>
      </c>
      <c r="O204" s="26" t="n">
        <f aca="false">IF(E204&lt;J204,(J204-E204)/E204,IF(E204&gt;I204,(E204-I204)/E204,0))</f>
        <v>0.000301713734009241</v>
      </c>
      <c r="P204" s="27" t="n">
        <f aca="false">LN(F204/F203)</f>
        <v>-7.51907966818874E-005</v>
      </c>
      <c r="Q204" s="28" t="n">
        <f aca="false">STDEV(P185:P204)*SQRT(252)</f>
        <v>0.111610814421815</v>
      </c>
      <c r="R204" s="26" t="n">
        <f aca="false">(G204-H204)/H204</f>
        <v>0.00100395588587862</v>
      </c>
      <c r="S204" s="17" t="n">
        <f aca="false">YEAR(B204)</f>
        <v>2007</v>
      </c>
      <c r="T204" s="17" t="n">
        <f aca="false">WEEKDAY(B204)</f>
        <v>3</v>
      </c>
    </row>
    <row r="205" customFormat="false" ht="15" hidden="false" customHeight="false" outlineLevel="0" collapsed="false">
      <c r="B205" s="21" t="n">
        <v>39281</v>
      </c>
      <c r="C205" s="22" t="n">
        <v>664.95</v>
      </c>
      <c r="D205" s="22" t="n">
        <v>674.33</v>
      </c>
      <c r="E205" s="22" t="n">
        <v>664.65</v>
      </c>
      <c r="F205" s="22" t="n">
        <v>673.1</v>
      </c>
      <c r="G205" s="23" t="n">
        <v>674.95</v>
      </c>
      <c r="H205" s="23" t="n">
        <v>674.28</v>
      </c>
      <c r="I205" s="23" t="n">
        <v>664.44</v>
      </c>
      <c r="J205" s="23" t="n">
        <v>663.78</v>
      </c>
      <c r="K205" s="29" t="str">
        <f aca="false">IF(N205&lt;=$F$3,"HIT","MISS")</f>
        <v>HIT</v>
      </c>
      <c r="L205" s="29" t="str">
        <f aca="false">IF(O205&lt;=$F$3,"HIT","MISS")</f>
        <v>HIT</v>
      </c>
      <c r="M205" s="17" t="str">
        <f aca="false">IF(AND(K205="HIT",L205="HIT"),"HOD ✓ | LOD ✓",IF(K205="HIT","HOD ✓",IF(L205="HIT","LOD ✓","✗ MISS")))</f>
        <v>HOD ✓ | LOD ✓</v>
      </c>
      <c r="N205" s="26" t="n">
        <f aca="false">IF(D205&lt;H205,(H205-D205)/D205,IF(D205&gt;G205,(D205-G205)/D205,0))</f>
        <v>0</v>
      </c>
      <c r="O205" s="26" t="n">
        <f aca="false">IF(E205&lt;J205,(J205-E205)/E205,IF(E205&gt;I205,(E205-I205)/E205,0))</f>
        <v>0.000315955766192617</v>
      </c>
      <c r="P205" s="27" t="n">
        <f aca="false">LN(F205/F204)</f>
        <v>0.0121820571574951</v>
      </c>
      <c r="Q205" s="28" t="n">
        <f aca="false">STDEV(P186:P205)*SQRT(252)</f>
        <v>0.111548981148574</v>
      </c>
      <c r="R205" s="26" t="n">
        <f aca="false">(G205-H205)/H205</f>
        <v>0.00099365248858052</v>
      </c>
      <c r="S205" s="17" t="n">
        <f aca="false">YEAR(B205)</f>
        <v>2007</v>
      </c>
      <c r="T205" s="17" t="n">
        <f aca="false">WEEKDAY(B205)</f>
        <v>4</v>
      </c>
    </row>
    <row r="206" customFormat="false" ht="15" hidden="false" customHeight="false" outlineLevel="0" collapsed="false">
      <c r="B206" s="21" t="n">
        <v>39282</v>
      </c>
      <c r="C206" s="22" t="n">
        <v>673.1</v>
      </c>
      <c r="D206" s="22" t="n">
        <v>677.89</v>
      </c>
      <c r="E206" s="22" t="n">
        <v>671.5</v>
      </c>
      <c r="F206" s="22" t="n">
        <v>677.49</v>
      </c>
      <c r="G206" s="23" t="n">
        <v>677.93</v>
      </c>
      <c r="H206" s="23" t="n">
        <v>677.25</v>
      </c>
      <c r="I206" s="23" t="n">
        <v>673.19</v>
      </c>
      <c r="J206" s="23" t="n">
        <v>672.52</v>
      </c>
      <c r="K206" s="24" t="str">
        <f aca="false">IF(N206&lt;=$F$3,"HIT","MISS")</f>
        <v>HIT</v>
      </c>
      <c r="L206" s="24" t="str">
        <f aca="false">IF(O206&lt;=$F$3,"HIT","MISS")</f>
        <v>MISS</v>
      </c>
      <c r="M206" s="25" t="str">
        <f aca="false">IF(AND(K206="HIT",L206="HIT"),"HOD ✓ | LOD ✓",IF(K206="HIT","HOD ✓",IF(L206="HIT","LOD ✓","✗ MISS")))</f>
        <v>HOD ✓</v>
      </c>
      <c r="N206" s="26" t="n">
        <f aca="false">IF(D206&lt;H206,(H206-D206)/D206,IF(D206&gt;G206,(D206-G206)/D206,0))</f>
        <v>0</v>
      </c>
      <c r="O206" s="26" t="n">
        <f aca="false">IF(E206&lt;J206,(J206-E206)/E206,IF(E206&gt;I206,(E206-I206)/E206,0))</f>
        <v>0.00151898734177212</v>
      </c>
      <c r="P206" s="27" t="n">
        <f aca="false">LN(F206/F205)</f>
        <v>0.00650088548065507</v>
      </c>
      <c r="Q206" s="28" t="n">
        <f aca="false">STDEV(P187:P206)*SQRT(252)</f>
        <v>0.111099445214349</v>
      </c>
      <c r="R206" s="26" t="n">
        <f aca="false">(G206-H206)/H206</f>
        <v>0.00100406053894419</v>
      </c>
      <c r="S206" s="17" t="n">
        <f aca="false">YEAR(B206)</f>
        <v>2007</v>
      </c>
      <c r="T206" s="17" t="n">
        <f aca="false">WEEKDAY(B206)</f>
        <v>5</v>
      </c>
    </row>
    <row r="207" customFormat="false" ht="15" hidden="false" customHeight="false" outlineLevel="0" collapsed="false">
      <c r="B207" s="21" t="n">
        <v>39283</v>
      </c>
      <c r="C207" s="22" t="n">
        <v>677.49</v>
      </c>
      <c r="D207" s="22" t="n">
        <v>686.97</v>
      </c>
      <c r="E207" s="22" t="n">
        <v>675.39</v>
      </c>
      <c r="F207" s="22" t="n">
        <v>683.35</v>
      </c>
      <c r="G207" s="23" t="n">
        <v>686.85</v>
      </c>
      <c r="H207" s="23" t="n">
        <v>686.16</v>
      </c>
      <c r="I207" s="23" t="n">
        <v>675.9</v>
      </c>
      <c r="J207" s="23" t="n">
        <v>675.22</v>
      </c>
      <c r="K207" s="29" t="str">
        <f aca="false">IF(N207&lt;=$F$3,"HIT","MISS")</f>
        <v>HIT</v>
      </c>
      <c r="L207" s="29" t="str">
        <f aca="false">IF(O207&lt;=$F$3,"HIT","MISS")</f>
        <v>HIT</v>
      </c>
      <c r="M207" s="17" t="str">
        <f aca="false">IF(AND(K207="HIT",L207="HIT"),"HOD ✓ | LOD ✓",IF(K207="HIT","HOD ✓",IF(L207="HIT","LOD ✓","✗ MISS")))</f>
        <v>HOD ✓ | LOD ✓</v>
      </c>
      <c r="N207" s="26" t="n">
        <f aca="false">IF(D207&lt;H207,(H207-D207)/D207,IF(D207&gt;G207,(D207-G207)/D207,0))</f>
        <v>0.000174680117035685</v>
      </c>
      <c r="O207" s="26" t="n">
        <f aca="false">IF(E207&lt;J207,(J207-E207)/E207,IF(E207&gt;I207,(E207-I207)/E207,0))</f>
        <v>0</v>
      </c>
      <c r="P207" s="27" t="n">
        <f aca="false">LN(F207/F206)</f>
        <v>0.00861238091348696</v>
      </c>
      <c r="Q207" s="28" t="n">
        <f aca="false">STDEV(P188:P207)*SQRT(252)</f>
        <v>0.113526962512773</v>
      </c>
      <c r="R207" s="26" t="n">
        <f aca="false">(G207-H207)/H207</f>
        <v>0.00100559636236454</v>
      </c>
      <c r="S207" s="17" t="n">
        <f aca="false">YEAR(B207)</f>
        <v>2007</v>
      </c>
      <c r="T207" s="17" t="n">
        <f aca="false">WEEKDAY(B207)</f>
        <v>6</v>
      </c>
    </row>
    <row r="208" customFormat="false" ht="15" hidden="false" customHeight="false" outlineLevel="0" collapsed="false">
      <c r="B208" s="21" t="n">
        <v>39286</v>
      </c>
      <c r="C208" s="22" t="n">
        <v>683.35</v>
      </c>
      <c r="D208" s="22" t="n">
        <v>685.05</v>
      </c>
      <c r="E208" s="22" t="n">
        <v>680.3</v>
      </c>
      <c r="F208" s="22" t="n">
        <v>681.7</v>
      </c>
      <c r="G208" s="23" t="n">
        <v>685.58</v>
      </c>
      <c r="H208" s="23" t="n">
        <v>684.9</v>
      </c>
      <c r="I208" s="23" t="n">
        <v>681.05</v>
      </c>
      <c r="J208" s="23" t="n">
        <v>680.37</v>
      </c>
      <c r="K208" s="29" t="str">
        <f aca="false">IF(N208&lt;=$F$3,"HIT","MISS")</f>
        <v>HIT</v>
      </c>
      <c r="L208" s="29" t="str">
        <f aca="false">IF(O208&lt;=$F$3,"HIT","MISS")</f>
        <v>HIT</v>
      </c>
      <c r="M208" s="17" t="str">
        <f aca="false">IF(AND(K208="HIT",L208="HIT"),"HOD ✓ | LOD ✓",IF(K208="HIT","HOD ✓",IF(L208="HIT","LOD ✓","✗ MISS")))</f>
        <v>HOD ✓ | LOD ✓</v>
      </c>
      <c r="N208" s="26" t="n">
        <f aca="false">IF(D208&lt;H208,(H208-D208)/D208,IF(D208&gt;G208,(D208-G208)/D208,0))</f>
        <v>0</v>
      </c>
      <c r="O208" s="26" t="n">
        <f aca="false">IF(E208&lt;J208,(J208-E208)/E208,IF(E208&gt;I208,(E208-I208)/E208,0))</f>
        <v>0.000102895781273041</v>
      </c>
      <c r="P208" s="27" t="n">
        <f aca="false">LN(F208/F207)</f>
        <v>-0.0024174950420698</v>
      </c>
      <c r="Q208" s="28" t="n">
        <f aca="false">STDEV(P189:P208)*SQRT(252)</f>
        <v>0.11173352966809</v>
      </c>
      <c r="R208" s="26" t="n">
        <f aca="false">(G208-H208)/H208</f>
        <v>0.000992845670900954</v>
      </c>
      <c r="S208" s="17" t="n">
        <f aca="false">YEAR(B208)</f>
        <v>2007</v>
      </c>
      <c r="T208" s="17" t="n">
        <f aca="false">WEEKDAY(B208)</f>
        <v>2</v>
      </c>
    </row>
    <row r="209" customFormat="false" ht="15" hidden="false" customHeight="false" outlineLevel="0" collapsed="false">
      <c r="B209" s="21" t="n">
        <v>39287</v>
      </c>
      <c r="C209" s="22" t="n">
        <v>681.7</v>
      </c>
      <c r="D209" s="22" t="n">
        <v>687.76</v>
      </c>
      <c r="E209" s="22" t="n">
        <v>680.95</v>
      </c>
      <c r="F209" s="22" t="n">
        <v>681.05</v>
      </c>
      <c r="G209" s="23" t="n">
        <v>688.28</v>
      </c>
      <c r="H209" s="23" t="n">
        <v>687.59</v>
      </c>
      <c r="I209" s="23" t="n">
        <v>680.73</v>
      </c>
      <c r="J209" s="23" t="n">
        <v>680.05</v>
      </c>
      <c r="K209" s="29" t="str">
        <f aca="false">IF(N209&lt;=$F$3,"HIT","MISS")</f>
        <v>HIT</v>
      </c>
      <c r="L209" s="29" t="str">
        <f aca="false">IF(O209&lt;=$F$3,"HIT","MISS")</f>
        <v>HIT</v>
      </c>
      <c r="M209" s="17" t="str">
        <f aca="false">IF(AND(K209="HIT",L209="HIT"),"HOD ✓ | LOD ✓",IF(K209="HIT","HOD ✓",IF(L209="HIT","LOD ✓","✗ MISS")))</f>
        <v>HOD ✓ | LOD ✓</v>
      </c>
      <c r="N209" s="26" t="n">
        <f aca="false">IF(D209&lt;H209,(H209-D209)/D209,IF(D209&gt;G209,(D209-G209)/D209,0))</f>
        <v>0</v>
      </c>
      <c r="O209" s="26" t="n">
        <f aca="false">IF(E209&lt;J209,(J209-E209)/E209,IF(E209&gt;I209,(E209-I209)/E209,0))</f>
        <v>0.000323078052720504</v>
      </c>
      <c r="P209" s="27" t="n">
        <f aca="false">LN(F209/F208)</f>
        <v>-0.00095395347538907</v>
      </c>
      <c r="Q209" s="28" t="n">
        <f aca="false">STDEV(P190:P209)*SQRT(252)</f>
        <v>0.093074418795581</v>
      </c>
      <c r="R209" s="26" t="n">
        <f aca="false">(G209-H209)/H209</f>
        <v>0.00100350499570957</v>
      </c>
      <c r="S209" s="17" t="n">
        <f aca="false">YEAR(B209)</f>
        <v>2007</v>
      </c>
      <c r="T209" s="17" t="n">
        <f aca="false">WEEKDAY(B209)</f>
        <v>3</v>
      </c>
    </row>
    <row r="210" customFormat="false" ht="15" hidden="false" customHeight="false" outlineLevel="0" collapsed="false">
      <c r="B210" s="21" t="n">
        <v>39288</v>
      </c>
      <c r="C210" s="22" t="n">
        <v>681.05</v>
      </c>
      <c r="D210" s="22" t="n">
        <v>682.5</v>
      </c>
      <c r="E210" s="22" t="n">
        <v>670.62</v>
      </c>
      <c r="F210" s="22" t="n">
        <v>675.32</v>
      </c>
      <c r="G210" s="23" t="n">
        <v>682.4</v>
      </c>
      <c r="H210" s="23" t="n">
        <v>681.72</v>
      </c>
      <c r="I210" s="23" t="n">
        <v>671.41</v>
      </c>
      <c r="J210" s="23" t="n">
        <v>670.74</v>
      </c>
      <c r="K210" s="29" t="str">
        <f aca="false">IF(N210&lt;=$F$3,"HIT","MISS")</f>
        <v>HIT</v>
      </c>
      <c r="L210" s="29" t="str">
        <f aca="false">IF(O210&lt;=$F$3,"HIT","MISS")</f>
        <v>HIT</v>
      </c>
      <c r="M210" s="17" t="str">
        <f aca="false">IF(AND(K210="HIT",L210="HIT"),"HOD ✓ | LOD ✓",IF(K210="HIT","HOD ✓",IF(L210="HIT","LOD ✓","✗ MISS")))</f>
        <v>HOD ✓ | LOD ✓</v>
      </c>
      <c r="N210" s="26" t="n">
        <f aca="false">IF(D210&lt;H210,(H210-D210)/D210,IF(D210&gt;G210,(D210-G210)/D210,0))</f>
        <v>0.00014652014652018</v>
      </c>
      <c r="O210" s="26" t="n">
        <f aca="false">IF(E210&lt;J210,(J210-E210)/E210,IF(E210&gt;I210,(E210-I210)/E210,0))</f>
        <v>0.000178938892368263</v>
      </c>
      <c r="P210" s="27" t="n">
        <f aca="false">LN(F210/F209)</f>
        <v>-0.00844907228435758</v>
      </c>
      <c r="Q210" s="28" t="n">
        <f aca="false">STDEV(P191:P210)*SQRT(252)</f>
        <v>0.101514838934216</v>
      </c>
      <c r="R210" s="26" t="n">
        <f aca="false">(G210-H210)/H210</f>
        <v>0.000997476970016942</v>
      </c>
      <c r="S210" s="17" t="n">
        <f aca="false">YEAR(B210)</f>
        <v>2007</v>
      </c>
      <c r="T210" s="17" t="n">
        <f aca="false">WEEKDAY(B210)</f>
        <v>4</v>
      </c>
    </row>
    <row r="211" customFormat="false" ht="15" hidden="false" customHeight="false" outlineLevel="0" collapsed="false">
      <c r="B211" s="21" t="n">
        <v>39289</v>
      </c>
      <c r="C211" s="22" t="n">
        <v>675.32</v>
      </c>
      <c r="D211" s="22" t="n">
        <v>676.92</v>
      </c>
      <c r="E211" s="22" t="n">
        <v>658.95</v>
      </c>
      <c r="F211" s="22" t="n">
        <v>662.93</v>
      </c>
      <c r="G211" s="23" t="n">
        <v>676.71</v>
      </c>
      <c r="H211" s="23" t="n">
        <v>676.03</v>
      </c>
      <c r="I211" s="23" t="n">
        <v>659.4</v>
      </c>
      <c r="J211" s="23" t="n">
        <v>658.74</v>
      </c>
      <c r="K211" s="29" t="str">
        <f aca="false">IF(N211&lt;=$F$3,"HIT","MISS")</f>
        <v>HIT</v>
      </c>
      <c r="L211" s="29" t="str">
        <f aca="false">IF(O211&lt;=$F$3,"HIT","MISS")</f>
        <v>HIT</v>
      </c>
      <c r="M211" s="17" t="str">
        <f aca="false">IF(AND(K211="HIT",L211="HIT"),"HOD ✓ | LOD ✓",IF(K211="HIT","HOD ✓",IF(L211="HIT","LOD ✓","✗ MISS")))</f>
        <v>HOD ✓ | LOD ✓</v>
      </c>
      <c r="N211" s="26" t="n">
        <f aca="false">IF(D211&lt;H211,(H211-D211)/D211,IF(D211&gt;G211,(D211-G211)/D211,0))</f>
        <v>0.000310228682857535</v>
      </c>
      <c r="O211" s="26" t="n">
        <f aca="false">IF(E211&lt;J211,(J211-E211)/E211,IF(E211&gt;I211,(E211-I211)/E211,0))</f>
        <v>0</v>
      </c>
      <c r="P211" s="27" t="n">
        <f aca="false">LN(F211/F210)</f>
        <v>-0.0185172486909803</v>
      </c>
      <c r="Q211" s="28" t="n">
        <f aca="false">STDEV(P192:P211)*SQRT(252)</f>
        <v>0.123370116574434</v>
      </c>
      <c r="R211" s="26" t="n">
        <f aca="false">(G211-H211)/H211</f>
        <v>0.00100587252045037</v>
      </c>
      <c r="S211" s="17" t="n">
        <f aca="false">YEAR(B211)</f>
        <v>2007</v>
      </c>
      <c r="T211" s="17" t="n">
        <f aca="false">WEEKDAY(B211)</f>
        <v>5</v>
      </c>
    </row>
    <row r="212" customFormat="false" ht="15" hidden="false" customHeight="false" outlineLevel="0" collapsed="false">
      <c r="B212" s="21" t="n">
        <v>39290</v>
      </c>
      <c r="C212" s="22" t="n">
        <v>662.93</v>
      </c>
      <c r="D212" s="22" t="n">
        <v>667.2</v>
      </c>
      <c r="E212" s="22" t="n">
        <v>657</v>
      </c>
      <c r="F212" s="22" t="n">
        <v>661.15</v>
      </c>
      <c r="G212" s="23" t="n">
        <v>667.81</v>
      </c>
      <c r="H212" s="23" t="n">
        <v>667.14</v>
      </c>
      <c r="I212" s="23" t="n">
        <v>657.72</v>
      </c>
      <c r="J212" s="23" t="n">
        <v>657.06</v>
      </c>
      <c r="K212" s="29" t="str">
        <f aca="false">IF(N212&lt;=$F$3,"HIT","MISS")</f>
        <v>HIT</v>
      </c>
      <c r="L212" s="29" t="str">
        <f aca="false">IF(O212&lt;=$F$3,"HIT","MISS")</f>
        <v>HIT</v>
      </c>
      <c r="M212" s="17" t="str">
        <f aca="false">IF(AND(K212="HIT",L212="HIT"),"HOD ✓ | LOD ✓",IF(K212="HIT","HOD ✓",IF(L212="HIT","LOD ✓","✗ MISS")))</f>
        <v>HOD ✓ | LOD ✓</v>
      </c>
      <c r="N212" s="26" t="n">
        <f aca="false">IF(D212&lt;H212,(H212-D212)/D212,IF(D212&gt;G212,(D212-G212)/D212,0))</f>
        <v>0</v>
      </c>
      <c r="O212" s="26" t="n">
        <f aca="false">IF(E212&lt;J212,(J212-E212)/E212,IF(E212&gt;I212,(E212-I212)/E212,0))</f>
        <v>9.1324200913159E-005</v>
      </c>
      <c r="P212" s="27" t="n">
        <f aca="false">LN(F212/F211)</f>
        <v>-0.00268866091518087</v>
      </c>
      <c r="Q212" s="28" t="n">
        <f aca="false">STDEV(P193:P212)*SQRT(252)</f>
        <v>0.12408524790646</v>
      </c>
      <c r="R212" s="26" t="n">
        <f aca="false">(G212-H212)/H212</f>
        <v>0.00100428695626099</v>
      </c>
      <c r="S212" s="17" t="n">
        <f aca="false">YEAR(B212)</f>
        <v>2007</v>
      </c>
      <c r="T212" s="17" t="n">
        <f aca="false">WEEKDAY(B212)</f>
        <v>6</v>
      </c>
    </row>
    <row r="213" customFormat="false" ht="15" hidden="false" customHeight="false" outlineLevel="0" collapsed="false">
      <c r="B213" s="21" t="n">
        <v>39293</v>
      </c>
      <c r="C213" s="22" t="n">
        <v>661.15</v>
      </c>
      <c r="D213" s="22" t="n">
        <v>665.85</v>
      </c>
      <c r="E213" s="22" t="n">
        <v>660.1</v>
      </c>
      <c r="F213" s="22" t="n">
        <v>664.85</v>
      </c>
      <c r="G213" s="23" t="n">
        <v>666.7</v>
      </c>
      <c r="H213" s="23" t="n">
        <v>666.03</v>
      </c>
      <c r="I213" s="23" t="n">
        <v>659.99</v>
      </c>
      <c r="J213" s="23" t="n">
        <v>659.33</v>
      </c>
      <c r="K213" s="29" t="str">
        <f aca="false">IF(N213&lt;=$F$3,"HIT","MISS")</f>
        <v>HIT</v>
      </c>
      <c r="L213" s="29" t="str">
        <f aca="false">IF(O213&lt;=$F$3,"HIT","MISS")</f>
        <v>HIT</v>
      </c>
      <c r="M213" s="17" t="str">
        <f aca="false">IF(AND(K213="HIT",L213="HIT"),"HOD ✓ | LOD ✓",IF(K213="HIT","HOD ✓",IF(L213="HIT","LOD ✓","✗ MISS")))</f>
        <v>HOD ✓ | LOD ✓</v>
      </c>
      <c r="N213" s="26" t="n">
        <f aca="false">IF(D213&lt;H213,(H213-D213)/D213,IF(D213&gt;G213,(D213-G213)/D213,0))</f>
        <v>0.000270331155665615</v>
      </c>
      <c r="O213" s="26" t="n">
        <f aca="false">IF(E213&lt;J213,(J213-E213)/E213,IF(E213&gt;I213,(E213-I213)/E213,0))</f>
        <v>0.000166641417966995</v>
      </c>
      <c r="P213" s="27" t="n">
        <f aca="false">LN(F213/F212)</f>
        <v>0.00558070829988302</v>
      </c>
      <c r="Q213" s="28" t="n">
        <f aca="false">STDEV(P194:P213)*SQRT(252)</f>
        <v>0.119213590308956</v>
      </c>
      <c r="R213" s="26" t="n">
        <f aca="false">(G213-H213)/H213</f>
        <v>0.00100596069246141</v>
      </c>
      <c r="S213" s="17" t="n">
        <f aca="false">YEAR(B213)</f>
        <v>2007</v>
      </c>
      <c r="T213" s="17" t="n">
        <f aca="false">WEEKDAY(B213)</f>
        <v>2</v>
      </c>
    </row>
    <row r="214" customFormat="false" ht="15" hidden="false" customHeight="false" outlineLevel="0" collapsed="false">
      <c r="B214" s="21" t="n">
        <v>39294</v>
      </c>
      <c r="C214" s="22" t="n">
        <v>664.85</v>
      </c>
      <c r="D214" s="22" t="n">
        <v>669.08</v>
      </c>
      <c r="E214" s="22" t="n">
        <v>663.65</v>
      </c>
      <c r="F214" s="22" t="n">
        <v>664.3</v>
      </c>
      <c r="G214" s="23" t="n">
        <v>669.8</v>
      </c>
      <c r="H214" s="23" t="n">
        <v>669.13</v>
      </c>
      <c r="I214" s="23" t="n">
        <v>664.1</v>
      </c>
      <c r="J214" s="23" t="n">
        <v>663.44</v>
      </c>
      <c r="K214" s="29" t="str">
        <f aca="false">IF(N214&lt;=$F$3,"HIT","MISS")</f>
        <v>HIT</v>
      </c>
      <c r="L214" s="29" t="str">
        <f aca="false">IF(O214&lt;=$F$3,"HIT","MISS")</f>
        <v>HIT</v>
      </c>
      <c r="M214" s="17" t="str">
        <f aca="false">IF(AND(K214="HIT",L214="HIT"),"HOD ✓ | LOD ✓",IF(K214="HIT","HOD ✓",IF(L214="HIT","LOD ✓","✗ MISS")))</f>
        <v>HOD ✓ | LOD ✓</v>
      </c>
      <c r="N214" s="26" t="n">
        <f aca="false">IF(D214&lt;H214,(H214-D214)/D214,IF(D214&gt;G214,(D214-G214)/D214,0))</f>
        <v>7.47294792849204E-005</v>
      </c>
      <c r="O214" s="26" t="n">
        <f aca="false">IF(E214&lt;J214,(J214-E214)/E214,IF(E214&gt;I214,(E214-I214)/E214,0))</f>
        <v>0</v>
      </c>
      <c r="P214" s="27" t="n">
        <f aca="false">LN(F214/F213)</f>
        <v>-0.000827596631519513</v>
      </c>
      <c r="Q214" s="28" t="n">
        <f aca="false">STDEV(P195:P214)*SQRT(252)</f>
        <v>0.116918462969613</v>
      </c>
      <c r="R214" s="26" t="n">
        <f aca="false">(G214-H214)/H214</f>
        <v>0.00100130019577654</v>
      </c>
      <c r="S214" s="17" t="n">
        <f aca="false">YEAR(B214)</f>
        <v>2007</v>
      </c>
      <c r="T214" s="17" t="n">
        <f aca="false">WEEKDAY(B214)</f>
        <v>3</v>
      </c>
    </row>
    <row r="215" customFormat="false" ht="15" hidden="false" customHeight="false" outlineLevel="0" collapsed="false">
      <c r="B215" s="21" t="n">
        <v>39295</v>
      </c>
      <c r="C215" s="22" t="n">
        <v>664.3</v>
      </c>
      <c r="D215" s="22" t="n">
        <v>667.3</v>
      </c>
      <c r="E215" s="22" t="n">
        <v>659.35</v>
      </c>
      <c r="F215" s="22" t="n">
        <v>666.98</v>
      </c>
      <c r="G215" s="23" t="n">
        <v>667.43</v>
      </c>
      <c r="H215" s="23" t="n">
        <v>666.76</v>
      </c>
      <c r="I215" s="23" t="n">
        <v>659.25</v>
      </c>
      <c r="J215" s="23" t="n">
        <v>658.59</v>
      </c>
      <c r="K215" s="29" t="str">
        <f aca="false">IF(N215&lt;=$F$3,"HIT","MISS")</f>
        <v>HIT</v>
      </c>
      <c r="L215" s="29" t="str">
        <f aca="false">IF(O215&lt;=$F$3,"HIT","MISS")</f>
        <v>HIT</v>
      </c>
      <c r="M215" s="17" t="str">
        <f aca="false">IF(AND(K215="HIT",L215="HIT"),"HOD ✓ | LOD ✓",IF(K215="HIT","HOD ✓",IF(L215="HIT","LOD ✓","✗ MISS")))</f>
        <v>HOD ✓ | LOD ✓</v>
      </c>
      <c r="N215" s="26" t="n">
        <f aca="false">IF(D215&lt;H215,(H215-D215)/D215,IF(D215&gt;G215,(D215-G215)/D215,0))</f>
        <v>0</v>
      </c>
      <c r="O215" s="26" t="n">
        <f aca="false">IF(E215&lt;J215,(J215-E215)/E215,IF(E215&gt;I215,(E215-I215)/E215,0))</f>
        <v>0.000151664518086028</v>
      </c>
      <c r="P215" s="27" t="n">
        <f aca="false">LN(F215/F214)</f>
        <v>0.00402620578737279</v>
      </c>
      <c r="Q215" s="28" t="n">
        <f aca="false">STDEV(P196:P215)*SQRT(252)</f>
        <v>0.11741533616872</v>
      </c>
      <c r="R215" s="26" t="n">
        <f aca="false">(G215-H215)/H215</f>
        <v>0.00100485931969518</v>
      </c>
      <c r="S215" s="17" t="n">
        <f aca="false">YEAR(B215)</f>
        <v>2007</v>
      </c>
      <c r="T215" s="17" t="n">
        <f aca="false">WEEKDAY(B215)</f>
        <v>4</v>
      </c>
    </row>
    <row r="216" customFormat="false" ht="15" hidden="false" customHeight="false" outlineLevel="0" collapsed="false">
      <c r="B216" s="21" t="n">
        <v>39296</v>
      </c>
      <c r="C216" s="22" t="n">
        <v>666.98</v>
      </c>
      <c r="D216" s="22" t="n">
        <v>667.73</v>
      </c>
      <c r="E216" s="22" t="n">
        <v>662.9</v>
      </c>
      <c r="F216" s="22" t="n">
        <v>665.7</v>
      </c>
      <c r="G216" s="23" t="n">
        <v>667.96</v>
      </c>
      <c r="H216" s="23" t="n">
        <v>667.29</v>
      </c>
      <c r="I216" s="23" t="n">
        <v>662.76</v>
      </c>
      <c r="J216" s="23" t="n">
        <v>662.1</v>
      </c>
      <c r="K216" s="29" t="str">
        <f aca="false">IF(N216&lt;=$F$3,"HIT","MISS")</f>
        <v>HIT</v>
      </c>
      <c r="L216" s="29" t="str">
        <f aca="false">IF(O216&lt;=$F$3,"HIT","MISS")</f>
        <v>HIT</v>
      </c>
      <c r="M216" s="17" t="str">
        <f aca="false">IF(AND(K216="HIT",L216="HIT"),"HOD ✓ | LOD ✓",IF(K216="HIT","HOD ✓",IF(L216="HIT","LOD ✓","✗ MISS")))</f>
        <v>HOD ✓ | LOD ✓</v>
      </c>
      <c r="N216" s="26" t="n">
        <f aca="false">IF(D216&lt;H216,(H216-D216)/D216,IF(D216&gt;G216,(D216-G216)/D216,0))</f>
        <v>0</v>
      </c>
      <c r="O216" s="26" t="n">
        <f aca="false">IF(E216&lt;J216,(J216-E216)/E216,IF(E216&gt;I216,(E216-I216)/E216,0))</f>
        <v>0.000211193241816241</v>
      </c>
      <c r="P216" s="27" t="n">
        <f aca="false">LN(F216/F215)</f>
        <v>-0.00192094185191022</v>
      </c>
      <c r="Q216" s="28" t="n">
        <f aca="false">STDEV(P197:P216)*SQRT(252)</f>
        <v>0.113720093678094</v>
      </c>
      <c r="R216" s="26" t="n">
        <f aca="false">(G216-H216)/H216</f>
        <v>0.00100406120277551</v>
      </c>
      <c r="S216" s="17" t="n">
        <f aca="false">YEAR(B216)</f>
        <v>2007</v>
      </c>
      <c r="T216" s="17" t="n">
        <f aca="false">WEEKDAY(B216)</f>
        <v>5</v>
      </c>
    </row>
    <row r="217" customFormat="false" ht="15" hidden="false" customHeight="false" outlineLevel="0" collapsed="false">
      <c r="B217" s="21" t="n">
        <v>39297</v>
      </c>
      <c r="C217" s="22" t="n">
        <v>665.7</v>
      </c>
      <c r="D217" s="22" t="n">
        <v>675.6</v>
      </c>
      <c r="E217" s="22" t="n">
        <v>665.15</v>
      </c>
      <c r="F217" s="22" t="n">
        <v>673</v>
      </c>
      <c r="G217" s="23" t="n">
        <v>676.23</v>
      </c>
      <c r="H217" s="23" t="n">
        <v>675.55</v>
      </c>
      <c r="I217" s="23" t="n">
        <v>664.99</v>
      </c>
      <c r="J217" s="23" t="n">
        <v>664.33</v>
      </c>
      <c r="K217" s="29" t="str">
        <f aca="false">IF(N217&lt;=$F$3,"HIT","MISS")</f>
        <v>HIT</v>
      </c>
      <c r="L217" s="29" t="str">
        <f aca="false">IF(O217&lt;=$F$3,"HIT","MISS")</f>
        <v>HIT</v>
      </c>
      <c r="M217" s="17" t="str">
        <f aca="false">IF(AND(K217="HIT",L217="HIT"),"HOD ✓ | LOD ✓",IF(K217="HIT","HOD ✓",IF(L217="HIT","LOD ✓","✗ MISS")))</f>
        <v>HOD ✓ | LOD ✓</v>
      </c>
      <c r="N217" s="26" t="n">
        <f aca="false">IF(D217&lt;H217,(H217-D217)/D217,IF(D217&gt;G217,(D217-G217)/D217,0))</f>
        <v>0</v>
      </c>
      <c r="O217" s="26" t="n">
        <f aca="false">IF(E217&lt;J217,(J217-E217)/E217,IF(E217&gt;I217,(E217-I217)/E217,0))</f>
        <v>0.000240547244982287</v>
      </c>
      <c r="P217" s="27" t="n">
        <f aca="false">LN(F217/F216)</f>
        <v>0.0109062110380698</v>
      </c>
      <c r="Q217" s="28" t="n">
        <f aca="false">STDEV(P198:P217)*SQRT(252)</f>
        <v>0.115106066637161</v>
      </c>
      <c r="R217" s="26" t="n">
        <f aca="false">(G217-H217)/H217</f>
        <v>0.00100658722522399</v>
      </c>
      <c r="S217" s="17" t="n">
        <f aca="false">YEAR(B217)</f>
        <v>2007</v>
      </c>
      <c r="T217" s="17" t="n">
        <f aca="false">WEEKDAY(B217)</f>
        <v>6</v>
      </c>
    </row>
    <row r="218" customFormat="false" ht="15" hidden="false" customHeight="false" outlineLevel="0" collapsed="false">
      <c r="B218" s="21" t="n">
        <v>39300</v>
      </c>
      <c r="C218" s="22" t="n">
        <v>673</v>
      </c>
      <c r="D218" s="22" t="n">
        <v>675.75</v>
      </c>
      <c r="E218" s="22" t="n">
        <v>669.22</v>
      </c>
      <c r="F218" s="22" t="n">
        <v>671.92</v>
      </c>
      <c r="G218" s="23" t="n">
        <v>676.36</v>
      </c>
      <c r="H218" s="23" t="n">
        <v>675.68</v>
      </c>
      <c r="I218" s="23" t="n">
        <v>669.45</v>
      </c>
      <c r="J218" s="23" t="n">
        <v>668.78</v>
      </c>
      <c r="K218" s="29" t="str">
        <f aca="false">IF(N218&lt;=$F$3,"HIT","MISS")</f>
        <v>HIT</v>
      </c>
      <c r="L218" s="29" t="str">
        <f aca="false">IF(O218&lt;=$F$3,"HIT","MISS")</f>
        <v>HIT</v>
      </c>
      <c r="M218" s="17" t="str">
        <f aca="false">IF(AND(K218="HIT",L218="HIT"),"HOD ✓ | LOD ✓",IF(K218="HIT","HOD ✓",IF(L218="HIT","LOD ✓","✗ MISS")))</f>
        <v>HOD ✓ | LOD ✓</v>
      </c>
      <c r="N218" s="26" t="n">
        <f aca="false">IF(D218&lt;H218,(H218-D218)/D218,IF(D218&gt;G218,(D218-G218)/D218,0))</f>
        <v>0</v>
      </c>
      <c r="O218" s="26" t="n">
        <f aca="false">IF(E218&lt;J218,(J218-E218)/E218,IF(E218&gt;I218,(E218-I218)/E218,0))</f>
        <v>0</v>
      </c>
      <c r="P218" s="27" t="n">
        <f aca="false">LN(F218/F217)</f>
        <v>-0.00160604382735616</v>
      </c>
      <c r="Q218" s="28" t="n">
        <f aca="false">STDEV(P199:P218)*SQRT(252)</f>
        <v>0.113516058750787</v>
      </c>
      <c r="R218" s="26" t="n">
        <f aca="false">(G218-H218)/H218</f>
        <v>0.00100639355908132</v>
      </c>
      <c r="S218" s="17" t="n">
        <f aca="false">YEAR(B218)</f>
        <v>2007</v>
      </c>
      <c r="T218" s="17" t="n">
        <f aca="false">WEEKDAY(B218)</f>
        <v>2</v>
      </c>
    </row>
    <row r="219" customFormat="false" ht="15" hidden="false" customHeight="false" outlineLevel="0" collapsed="false">
      <c r="B219" s="21" t="n">
        <v>39301</v>
      </c>
      <c r="C219" s="22" t="n">
        <v>671.92</v>
      </c>
      <c r="D219" s="22" t="n">
        <v>672.72</v>
      </c>
      <c r="E219" s="22" t="n">
        <v>666.2</v>
      </c>
      <c r="F219" s="22" t="n">
        <v>672.45</v>
      </c>
      <c r="G219" s="23" t="n">
        <v>673.69</v>
      </c>
      <c r="H219" s="23" t="n">
        <v>673.02</v>
      </c>
      <c r="I219" s="23" t="n">
        <v>666.95</v>
      </c>
      <c r="J219" s="23" t="n">
        <v>666.28</v>
      </c>
      <c r="K219" s="29" t="str">
        <f aca="false">IF(N219&lt;=$F$3,"HIT","MISS")</f>
        <v>HIT</v>
      </c>
      <c r="L219" s="29" t="str">
        <f aca="false">IF(O219&lt;=$F$3,"HIT","MISS")</f>
        <v>HIT</v>
      </c>
      <c r="M219" s="17" t="str">
        <f aca="false">IF(AND(K219="HIT",L219="HIT"),"HOD ✓ | LOD ✓",IF(K219="HIT","HOD ✓",IF(L219="HIT","LOD ✓","✗ MISS")))</f>
        <v>HOD ✓ | LOD ✓</v>
      </c>
      <c r="N219" s="26" t="n">
        <f aca="false">IF(D219&lt;H219,(H219-D219)/D219,IF(D219&gt;G219,(D219-G219)/D219,0))</f>
        <v>0.000445950767035252</v>
      </c>
      <c r="O219" s="26" t="n">
        <f aca="false">IF(E219&lt;J219,(J219-E219)/E219,IF(E219&gt;I219,(E219-I219)/E219,0))</f>
        <v>0.00012008405884108</v>
      </c>
      <c r="P219" s="27" t="n">
        <f aca="false">LN(F219/F218)</f>
        <v>0.000788473452186564</v>
      </c>
      <c r="Q219" s="28" t="n">
        <f aca="false">STDEV(P200:P219)*SQRT(252)</f>
        <v>0.112901905018714</v>
      </c>
      <c r="R219" s="26" t="n">
        <f aca="false">(G219-H219)/H219</f>
        <v>0.000995512763365239</v>
      </c>
      <c r="S219" s="17" t="n">
        <f aca="false">YEAR(B219)</f>
        <v>2007</v>
      </c>
      <c r="T219" s="17" t="n">
        <f aca="false">WEEKDAY(B219)</f>
        <v>3</v>
      </c>
    </row>
    <row r="220" customFormat="false" ht="15" hidden="false" customHeight="false" outlineLevel="0" collapsed="false">
      <c r="B220" s="21" t="n">
        <v>39302</v>
      </c>
      <c r="C220" s="22" t="n">
        <v>672.45</v>
      </c>
      <c r="D220" s="22" t="n">
        <v>676.92</v>
      </c>
      <c r="E220" s="22" t="n">
        <v>669.9</v>
      </c>
      <c r="F220" s="22" t="n">
        <v>675</v>
      </c>
      <c r="G220" s="23" t="n">
        <v>677.39</v>
      </c>
      <c r="H220" s="23" t="n">
        <v>676.71</v>
      </c>
      <c r="I220" s="23" t="n">
        <v>670.23</v>
      </c>
      <c r="J220" s="23" t="n">
        <v>669.56</v>
      </c>
      <c r="K220" s="29" t="str">
        <f aca="false">IF(N220&lt;=$F$3,"HIT","MISS")</f>
        <v>HIT</v>
      </c>
      <c r="L220" s="29" t="str">
        <f aca="false">IF(O220&lt;=$F$3,"HIT","MISS")</f>
        <v>HIT</v>
      </c>
      <c r="M220" s="17" t="str">
        <f aca="false">IF(AND(K220="HIT",L220="HIT"),"HOD ✓ | LOD ✓",IF(K220="HIT","HOD ✓",IF(L220="HIT","LOD ✓","✗ MISS")))</f>
        <v>HOD ✓ | LOD ✓</v>
      </c>
      <c r="N220" s="26" t="n">
        <f aca="false">IF(D220&lt;H220,(H220-D220)/D220,IF(D220&gt;G220,(D220-G220)/D220,0))</f>
        <v>0</v>
      </c>
      <c r="O220" s="26" t="n">
        <f aca="false">IF(E220&lt;J220,(J220-E220)/E220,IF(E220&gt;I220,(E220-I220)/E220,0))</f>
        <v>0</v>
      </c>
      <c r="P220" s="27" t="n">
        <f aca="false">LN(F220/F219)</f>
        <v>0.00378493160297163</v>
      </c>
      <c r="Q220" s="28" t="n">
        <f aca="false">STDEV(P201:P220)*SQRT(252)</f>
        <v>0.112247341901528</v>
      </c>
      <c r="R220" s="26" t="n">
        <f aca="false">(G220-H220)/H220</f>
        <v>0.00100486175762136</v>
      </c>
      <c r="S220" s="17" t="n">
        <f aca="false">YEAR(B220)</f>
        <v>2007</v>
      </c>
      <c r="T220" s="17" t="n">
        <f aca="false">WEEKDAY(B220)</f>
        <v>4</v>
      </c>
    </row>
    <row r="221" customFormat="false" ht="15" hidden="false" customHeight="false" outlineLevel="0" collapsed="false">
      <c r="B221" s="21" t="n">
        <v>39303</v>
      </c>
      <c r="C221" s="22" t="n">
        <v>675</v>
      </c>
      <c r="D221" s="22" t="n">
        <v>675.15</v>
      </c>
      <c r="E221" s="22" t="n">
        <v>659.47</v>
      </c>
      <c r="F221" s="22" t="n">
        <v>662.02</v>
      </c>
      <c r="G221" s="23" t="n">
        <v>675.7</v>
      </c>
      <c r="H221" s="23" t="n">
        <v>675.02</v>
      </c>
      <c r="I221" s="23" t="n">
        <v>659.74</v>
      </c>
      <c r="J221" s="23" t="n">
        <v>659.08</v>
      </c>
      <c r="K221" s="29" t="str">
        <f aca="false">IF(N221&lt;=$F$3,"HIT","MISS")</f>
        <v>HIT</v>
      </c>
      <c r="L221" s="29" t="str">
        <f aca="false">IF(O221&lt;=$F$3,"HIT","MISS")</f>
        <v>HIT</v>
      </c>
      <c r="M221" s="17" t="str">
        <f aca="false">IF(AND(K221="HIT",L221="HIT"),"HOD ✓ | LOD ✓",IF(K221="HIT","HOD ✓",IF(L221="HIT","LOD ✓","✗ MISS")))</f>
        <v>HOD ✓ | LOD ✓</v>
      </c>
      <c r="N221" s="26" t="n">
        <f aca="false">IF(D221&lt;H221,(H221-D221)/D221,IF(D221&gt;G221,(D221-G221)/D221,0))</f>
        <v>0</v>
      </c>
      <c r="O221" s="26" t="n">
        <f aca="false">IF(E221&lt;J221,(J221-E221)/E221,IF(E221&gt;I221,(E221-I221)/E221,0))</f>
        <v>0</v>
      </c>
      <c r="P221" s="27" t="n">
        <f aca="false">LN(F221/F220)</f>
        <v>-0.0194169239115167</v>
      </c>
      <c r="Q221" s="28" t="n">
        <f aca="false">STDEV(P202:P221)*SQRT(252)</f>
        <v>0.129482222632708</v>
      </c>
      <c r="R221" s="26" t="n">
        <f aca="false">(G221-H221)/H221</f>
        <v>0.00100737755918353</v>
      </c>
      <c r="S221" s="17" t="n">
        <f aca="false">YEAR(B221)</f>
        <v>2007</v>
      </c>
      <c r="T221" s="17" t="n">
        <f aca="false">WEEKDAY(B221)</f>
        <v>5</v>
      </c>
    </row>
    <row r="222" customFormat="false" ht="15" hidden="false" customHeight="false" outlineLevel="0" collapsed="false">
      <c r="B222" s="21" t="n">
        <v>39304</v>
      </c>
      <c r="C222" s="22" t="n">
        <v>662.02</v>
      </c>
      <c r="D222" s="22" t="n">
        <v>676.36</v>
      </c>
      <c r="E222" s="22" t="n">
        <v>658.27</v>
      </c>
      <c r="F222" s="22" t="n">
        <v>672.87</v>
      </c>
      <c r="G222" s="23" t="n">
        <v>676.19</v>
      </c>
      <c r="H222" s="23" t="n">
        <v>675.51</v>
      </c>
      <c r="I222" s="23" t="n">
        <v>659.28</v>
      </c>
      <c r="J222" s="23" t="n">
        <v>658.62</v>
      </c>
      <c r="K222" s="24" t="str">
        <f aca="false">IF(N222&lt;=$F$3,"HIT","MISS")</f>
        <v>HIT</v>
      </c>
      <c r="L222" s="24" t="str">
        <f aca="false">IF(O222&lt;=$F$3,"HIT","MISS")</f>
        <v>MISS</v>
      </c>
      <c r="M222" s="25" t="str">
        <f aca="false">IF(AND(K222="HIT",L222="HIT"),"HOD ✓ | LOD ✓",IF(K222="HIT","HOD ✓",IF(L222="HIT","LOD ✓","✗ MISS")))</f>
        <v>HOD ✓</v>
      </c>
      <c r="N222" s="26" t="n">
        <f aca="false">IF(D222&lt;H222,(H222-D222)/D222,IF(D222&gt;G222,(D222-G222)/D222,0))</f>
        <v>0.000251345437341001</v>
      </c>
      <c r="O222" s="26" t="n">
        <f aca="false">IF(E222&lt;J222,(J222-E222)/E222,IF(E222&gt;I222,(E222-I222)/E222,0))</f>
        <v>0.000531696720190838</v>
      </c>
      <c r="P222" s="27" t="n">
        <f aca="false">LN(F222/F221)</f>
        <v>0.0162563790918309</v>
      </c>
      <c r="Q222" s="28" t="n">
        <f aca="false">STDEV(P203:P222)*SQRT(252)</f>
        <v>0.142310494546342</v>
      </c>
      <c r="R222" s="26" t="n">
        <f aca="false">(G222-H222)/H222</f>
        <v>0.00100664682980276</v>
      </c>
      <c r="S222" s="17" t="n">
        <f aca="false">YEAR(B222)</f>
        <v>2007</v>
      </c>
      <c r="T222" s="17" t="n">
        <f aca="false">WEEKDAY(B222)</f>
        <v>6</v>
      </c>
    </row>
    <row r="223" customFormat="false" ht="15" hidden="false" customHeight="false" outlineLevel="0" collapsed="false">
      <c r="B223" s="21" t="n">
        <v>39307</v>
      </c>
      <c r="C223" s="22" t="n">
        <v>672.87</v>
      </c>
      <c r="D223" s="22" t="n">
        <v>672.92</v>
      </c>
      <c r="E223" s="22" t="n">
        <v>668.62</v>
      </c>
      <c r="F223" s="22" t="n">
        <v>669.47</v>
      </c>
      <c r="G223" s="23" t="n">
        <v>672.79</v>
      </c>
      <c r="H223" s="23" t="n">
        <v>672.12</v>
      </c>
      <c r="I223" s="23" t="n">
        <v>668.83</v>
      </c>
      <c r="J223" s="23" t="n">
        <v>668.16</v>
      </c>
      <c r="K223" s="29" t="str">
        <f aca="false">IF(N223&lt;=$F$3,"HIT","MISS")</f>
        <v>HIT</v>
      </c>
      <c r="L223" s="29" t="str">
        <f aca="false">IF(O223&lt;=$F$3,"HIT","MISS")</f>
        <v>HIT</v>
      </c>
      <c r="M223" s="17" t="str">
        <f aca="false">IF(AND(K223="HIT",L223="HIT"),"HOD ✓ | LOD ✓",IF(K223="HIT","HOD ✓",IF(L223="HIT","LOD ✓","✗ MISS")))</f>
        <v>HOD ✓ | LOD ✓</v>
      </c>
      <c r="N223" s="26" t="n">
        <f aca="false">IF(D223&lt;H223,(H223-D223)/D223,IF(D223&gt;G223,(D223-G223)/D223,0))</f>
        <v>0.000193187897521244</v>
      </c>
      <c r="O223" s="26" t="n">
        <f aca="false">IF(E223&lt;J223,(J223-E223)/E223,IF(E223&gt;I223,(E223-I223)/E223,0))</f>
        <v>0</v>
      </c>
      <c r="P223" s="27" t="n">
        <f aca="false">LN(F223/F222)</f>
        <v>-0.00506579148496783</v>
      </c>
      <c r="Q223" s="28" t="n">
        <f aca="false">STDEV(P204:P223)*SQRT(252)</f>
        <v>0.143195494112812</v>
      </c>
      <c r="R223" s="26" t="n">
        <f aca="false">(G223-H223)/H223</f>
        <v>0.000996845801344937</v>
      </c>
      <c r="S223" s="17" t="n">
        <f aca="false">YEAR(B223)</f>
        <v>2007</v>
      </c>
      <c r="T223" s="17" t="n">
        <f aca="false">WEEKDAY(B223)</f>
        <v>2</v>
      </c>
    </row>
    <row r="224" customFormat="false" ht="15" hidden="false" customHeight="false" outlineLevel="0" collapsed="false">
      <c r="B224" s="21" t="n">
        <v>39308</v>
      </c>
      <c r="C224" s="22" t="n">
        <v>669.47</v>
      </c>
      <c r="D224" s="22" t="n">
        <v>671.77</v>
      </c>
      <c r="E224" s="22" t="n">
        <v>665.77</v>
      </c>
      <c r="F224" s="22" t="n">
        <v>669.22</v>
      </c>
      <c r="G224" s="23" t="n">
        <v>671.62</v>
      </c>
      <c r="H224" s="23" t="n">
        <v>670.95</v>
      </c>
      <c r="I224" s="23" t="n">
        <v>666.66</v>
      </c>
      <c r="J224" s="23" t="n">
        <v>665.99</v>
      </c>
      <c r="K224" s="29" t="str">
        <f aca="false">IF(N224&lt;=$F$3,"HIT","MISS")</f>
        <v>HIT</v>
      </c>
      <c r="L224" s="29" t="str">
        <f aca="false">IF(O224&lt;=$F$3,"HIT","MISS")</f>
        <v>HIT</v>
      </c>
      <c r="M224" s="17" t="str">
        <f aca="false">IF(AND(K224="HIT",L224="HIT"),"HOD ✓ | LOD ✓",IF(K224="HIT","HOD ✓",IF(L224="HIT","LOD ✓","✗ MISS")))</f>
        <v>HOD ✓ | LOD ✓</v>
      </c>
      <c r="N224" s="26" t="n">
        <f aca="false">IF(D224&lt;H224,(H224-D224)/D224,IF(D224&gt;G224,(D224-G224)/D224,0))</f>
        <v>0.000223290709617841</v>
      </c>
      <c r="O224" s="26" t="n">
        <f aca="false">IF(E224&lt;J224,(J224-E224)/E224,IF(E224&gt;I224,(E224-I224)/E224,0))</f>
        <v>0.000330444447782308</v>
      </c>
      <c r="P224" s="27" t="n">
        <f aca="false">LN(F224/F223)</f>
        <v>-0.000373499470237779</v>
      </c>
      <c r="Q224" s="28" t="n">
        <f aca="false">STDEV(P205:P224)*SQRT(252)</f>
        <v>0.143210741093285</v>
      </c>
      <c r="R224" s="26" t="n">
        <f aca="false">(G224-H224)/H224</f>
        <v>0.000998584097175585</v>
      </c>
      <c r="S224" s="17" t="n">
        <f aca="false">YEAR(B224)</f>
        <v>2007</v>
      </c>
      <c r="T224" s="17" t="n">
        <f aca="false">WEEKDAY(B224)</f>
        <v>3</v>
      </c>
    </row>
    <row r="225" customFormat="false" ht="15" hidden="false" customHeight="false" outlineLevel="0" collapsed="false">
      <c r="B225" s="21" t="n">
        <v>39309</v>
      </c>
      <c r="C225" s="22" t="n">
        <v>669.22</v>
      </c>
      <c r="D225" s="22" t="n">
        <v>670.98</v>
      </c>
      <c r="E225" s="22" t="n">
        <v>662.37</v>
      </c>
      <c r="F225" s="22" t="n">
        <v>667.67</v>
      </c>
      <c r="G225" s="23" t="n">
        <v>671.37</v>
      </c>
      <c r="H225" s="23" t="n">
        <v>670.7</v>
      </c>
      <c r="I225" s="23" t="n">
        <v>662.69</v>
      </c>
      <c r="J225" s="23" t="n">
        <v>662.03</v>
      </c>
      <c r="K225" s="29" t="str">
        <f aca="false">IF(N225&lt;=$F$3,"HIT","MISS")</f>
        <v>HIT</v>
      </c>
      <c r="L225" s="29" t="str">
        <f aca="false">IF(O225&lt;=$F$3,"HIT","MISS")</f>
        <v>HIT</v>
      </c>
      <c r="M225" s="17" t="str">
        <f aca="false">IF(AND(K225="HIT",L225="HIT"),"HOD ✓ | LOD ✓",IF(K225="HIT","HOD ✓",IF(L225="HIT","LOD ✓","✗ MISS")))</f>
        <v>HOD ✓ | LOD ✓</v>
      </c>
      <c r="N225" s="26" t="n">
        <f aca="false">IF(D225&lt;H225,(H225-D225)/D225,IF(D225&gt;G225,(D225-G225)/D225,0))</f>
        <v>0</v>
      </c>
      <c r="O225" s="26" t="n">
        <f aca="false">IF(E225&lt;J225,(J225-E225)/E225,IF(E225&gt;I225,(E225-I225)/E225,0))</f>
        <v>0</v>
      </c>
      <c r="P225" s="27" t="n">
        <f aca="false">LN(F225/F224)</f>
        <v>-0.0023188156011594</v>
      </c>
      <c r="Q225" s="28" t="n">
        <f aca="false">STDEV(P206:P225)*SQRT(252)</f>
        <v>0.13636718160979</v>
      </c>
      <c r="R225" s="26" t="n">
        <f aca="false">(G225-H225)/H225</f>
        <v>0.000998956314298433</v>
      </c>
      <c r="S225" s="17" t="n">
        <f aca="false">YEAR(B225)</f>
        <v>2007</v>
      </c>
      <c r="T225" s="17" t="n">
        <f aca="false">WEEKDAY(B225)</f>
        <v>4</v>
      </c>
    </row>
    <row r="226" customFormat="false" ht="15" hidden="false" customHeight="false" outlineLevel="0" collapsed="false">
      <c r="B226" s="21" t="n">
        <v>39310</v>
      </c>
      <c r="C226" s="22" t="n">
        <v>667.67</v>
      </c>
      <c r="D226" s="22" t="n">
        <v>668.02</v>
      </c>
      <c r="E226" s="22" t="n">
        <v>642.12</v>
      </c>
      <c r="F226" s="22" t="n">
        <v>652.53</v>
      </c>
      <c r="G226" s="23" t="n">
        <v>668.9</v>
      </c>
      <c r="H226" s="23" t="n">
        <v>668.23</v>
      </c>
      <c r="I226" s="23" t="n">
        <v>641.91</v>
      </c>
      <c r="J226" s="23" t="n">
        <v>641.27</v>
      </c>
      <c r="K226" s="29" t="str">
        <f aca="false">IF(N226&lt;=$F$3,"HIT","MISS")</f>
        <v>HIT</v>
      </c>
      <c r="L226" s="29" t="str">
        <f aca="false">IF(O226&lt;=$F$3,"HIT","MISS")</f>
        <v>HIT</v>
      </c>
      <c r="M226" s="17" t="str">
        <f aca="false">IF(AND(K226="HIT",L226="HIT"),"HOD ✓ | LOD ✓",IF(K226="HIT","HOD ✓",IF(L226="HIT","LOD ✓","✗ MISS")))</f>
        <v>HOD ✓ | LOD ✓</v>
      </c>
      <c r="N226" s="26" t="n">
        <f aca="false">IF(D226&lt;H226,(H226-D226)/D226,IF(D226&gt;G226,(D226-G226)/D226,0))</f>
        <v>0.000314361845453783</v>
      </c>
      <c r="O226" s="26" t="n">
        <f aca="false">IF(E226&lt;J226,(J226-E226)/E226,IF(E226&gt;I226,(E226-I226)/E226,0))</f>
        <v>0.00032704167445343</v>
      </c>
      <c r="P226" s="27" t="n">
        <f aca="false">LN(F226/F225)</f>
        <v>-0.0229369243450468</v>
      </c>
      <c r="Q226" s="28" t="n">
        <f aca="false">STDEV(P207:P226)*SQRT(252)</f>
        <v>0.155313667465619</v>
      </c>
      <c r="R226" s="26" t="n">
        <f aca="false">(G226-H226)/H226</f>
        <v>0.00100264878859069</v>
      </c>
      <c r="S226" s="17" t="n">
        <f aca="false">YEAR(B226)</f>
        <v>2007</v>
      </c>
      <c r="T226" s="17" t="n">
        <f aca="false">WEEKDAY(B226)</f>
        <v>5</v>
      </c>
    </row>
    <row r="227" customFormat="false" ht="15" hidden="false" customHeight="false" outlineLevel="0" collapsed="false">
      <c r="B227" s="21" t="n">
        <v>39311</v>
      </c>
      <c r="C227" s="22" t="n">
        <v>652.53</v>
      </c>
      <c r="D227" s="22" t="n">
        <v>664.16</v>
      </c>
      <c r="E227" s="22" t="n">
        <v>645.78</v>
      </c>
      <c r="F227" s="22" t="n">
        <v>657.75</v>
      </c>
      <c r="G227" s="23" t="n">
        <v>663.91</v>
      </c>
      <c r="H227" s="23" t="n">
        <v>663.25</v>
      </c>
      <c r="I227" s="23" t="n">
        <v>643.05</v>
      </c>
      <c r="J227" s="23" t="n">
        <v>642.41</v>
      </c>
      <c r="K227" s="24" t="str">
        <f aca="false">IF(N227&lt;=$F$3,"HIT","MISS")</f>
        <v>HIT</v>
      </c>
      <c r="L227" s="24" t="str">
        <f aca="false">IF(O227&lt;=$F$3,"HIT","MISS")</f>
        <v>MISS</v>
      </c>
      <c r="M227" s="25" t="str">
        <f aca="false">IF(AND(K227="HIT",L227="HIT"),"HOD ✓ | LOD ✓",IF(K227="HIT","HOD ✓",IF(L227="HIT","LOD ✓","✗ MISS")))</f>
        <v>HOD ✓</v>
      </c>
      <c r="N227" s="26" t="n">
        <f aca="false">IF(D227&lt;H227,(H227-D227)/D227,IF(D227&gt;G227,(D227-G227)/D227,0))</f>
        <v>0.000376415321609251</v>
      </c>
      <c r="O227" s="26" t="n">
        <f aca="false">IF(E227&lt;J227,(J227-E227)/E227,IF(E227&gt;I227,(E227-I227)/E227,0))</f>
        <v>0.00422744587940168</v>
      </c>
      <c r="P227" s="27" t="n">
        <f aca="false">LN(F227/F226)</f>
        <v>0.00796780476896988</v>
      </c>
      <c r="Q227" s="28" t="n">
        <f aca="false">STDEV(P208:P227)*SQRT(252)</f>
        <v>0.154752132340755</v>
      </c>
      <c r="R227" s="26" t="n">
        <f aca="false">(G227-H227)/H227</f>
        <v>0.000995099886920419</v>
      </c>
      <c r="S227" s="17" t="n">
        <f aca="false">YEAR(B227)</f>
        <v>2007</v>
      </c>
      <c r="T227" s="17" t="n">
        <f aca="false">WEEKDAY(B227)</f>
        <v>6</v>
      </c>
    </row>
    <row r="228" customFormat="false" ht="15" hidden="false" customHeight="false" outlineLevel="0" collapsed="false">
      <c r="B228" s="21" t="n">
        <v>39314</v>
      </c>
      <c r="C228" s="22" t="n">
        <v>657.75</v>
      </c>
      <c r="D228" s="22" t="n">
        <v>660.95</v>
      </c>
      <c r="E228" s="22" t="n">
        <v>653.55</v>
      </c>
      <c r="F228" s="22" t="n">
        <v>657.95</v>
      </c>
      <c r="G228" s="23" t="n">
        <v>661.12</v>
      </c>
      <c r="H228" s="23" t="n">
        <v>660.46</v>
      </c>
      <c r="I228" s="23" t="n">
        <v>653.38</v>
      </c>
      <c r="J228" s="23" t="n">
        <v>652.73</v>
      </c>
      <c r="K228" s="29" t="str">
        <f aca="false">IF(N228&lt;=$F$3,"HIT","MISS")</f>
        <v>HIT</v>
      </c>
      <c r="L228" s="29" t="str">
        <f aca="false">IF(O228&lt;=$F$3,"HIT","MISS")</f>
        <v>HIT</v>
      </c>
      <c r="M228" s="17" t="str">
        <f aca="false">IF(AND(K228="HIT",L228="HIT"),"HOD ✓ | LOD ✓",IF(K228="HIT","HOD ✓",IF(L228="HIT","LOD ✓","✗ MISS")))</f>
        <v>HOD ✓ | LOD ✓</v>
      </c>
      <c r="N228" s="26" t="n">
        <f aca="false">IF(D228&lt;H228,(H228-D228)/D228,IF(D228&gt;G228,(D228-G228)/D228,0))</f>
        <v>0</v>
      </c>
      <c r="O228" s="26" t="n">
        <f aca="false">IF(E228&lt;J228,(J228-E228)/E228,IF(E228&gt;I228,(E228-I228)/E228,0))</f>
        <v>0.000260117818070475</v>
      </c>
      <c r="P228" s="27" t="n">
        <f aca="false">LN(F228/F227)</f>
        <v>0.000304020675747596</v>
      </c>
      <c r="Q228" s="28" t="n">
        <f aca="false">STDEV(P209:P228)*SQRT(252)</f>
        <v>0.15493497086056</v>
      </c>
      <c r="R228" s="26" t="n">
        <f aca="false">(G228-H228)/H228</f>
        <v>0.000999303515731412</v>
      </c>
      <c r="S228" s="17" t="n">
        <f aca="false">YEAR(B228)</f>
        <v>2007</v>
      </c>
      <c r="T228" s="17" t="n">
        <f aca="false">WEEKDAY(B228)</f>
        <v>2</v>
      </c>
    </row>
    <row r="229" customFormat="false" ht="15" hidden="false" customHeight="false" outlineLevel="0" collapsed="false">
      <c r="B229" s="21" t="n">
        <v>39315</v>
      </c>
      <c r="C229" s="22" t="n">
        <v>657.95</v>
      </c>
      <c r="D229" s="22" t="n">
        <v>660.3</v>
      </c>
      <c r="E229" s="22" t="n">
        <v>654.45</v>
      </c>
      <c r="F229" s="22" t="n">
        <v>657.45</v>
      </c>
      <c r="G229" s="23" t="n">
        <v>660.35</v>
      </c>
      <c r="H229" s="23" t="n">
        <v>659.69</v>
      </c>
      <c r="I229" s="23" t="n">
        <v>655.22</v>
      </c>
      <c r="J229" s="23" t="n">
        <v>654.57</v>
      </c>
      <c r="K229" s="29" t="str">
        <f aca="false">IF(N229&lt;=$F$3,"HIT","MISS")</f>
        <v>HIT</v>
      </c>
      <c r="L229" s="29" t="str">
        <f aca="false">IF(O229&lt;=$F$3,"HIT","MISS")</f>
        <v>HIT</v>
      </c>
      <c r="M229" s="17" t="str">
        <f aca="false">IF(AND(K229="HIT",L229="HIT"),"HOD ✓ | LOD ✓",IF(K229="HIT","HOD ✓",IF(L229="HIT","LOD ✓","✗ MISS")))</f>
        <v>HOD ✓ | LOD ✓</v>
      </c>
      <c r="N229" s="26" t="n">
        <f aca="false">IF(D229&lt;H229,(H229-D229)/D229,IF(D229&gt;G229,(D229-G229)/D229,0))</f>
        <v>0</v>
      </c>
      <c r="O229" s="26" t="n">
        <f aca="false">IF(E229&lt;J229,(J229-E229)/E229,IF(E229&gt;I229,(E229-I229)/E229,0))</f>
        <v>0.000183360073344036</v>
      </c>
      <c r="P229" s="27" t="n">
        <f aca="false">LN(F229/F228)</f>
        <v>-0.00076022506322168</v>
      </c>
      <c r="Q229" s="28" t="n">
        <f aca="false">STDEV(P210:P229)*SQRT(252)</f>
        <v>0.154950079932075</v>
      </c>
      <c r="R229" s="26" t="n">
        <f aca="false">(G229-H229)/H229</f>
        <v>0.00100046991768856</v>
      </c>
      <c r="S229" s="17" t="n">
        <f aca="false">YEAR(B229)</f>
        <v>2007</v>
      </c>
      <c r="T229" s="17" t="n">
        <f aca="false">WEEKDAY(B229)</f>
        <v>3</v>
      </c>
    </row>
    <row r="230" customFormat="false" ht="15" hidden="false" customHeight="false" outlineLevel="0" collapsed="false">
      <c r="B230" s="21" t="n">
        <v>39316</v>
      </c>
      <c r="C230" s="22" t="n">
        <v>657.45</v>
      </c>
      <c r="D230" s="22" t="n">
        <v>661.89</v>
      </c>
      <c r="E230" s="22" t="n">
        <v>654.81</v>
      </c>
      <c r="F230" s="22" t="n">
        <v>660.74</v>
      </c>
      <c r="G230" s="23" t="n">
        <v>662.74</v>
      </c>
      <c r="H230" s="23" t="n">
        <v>662.08</v>
      </c>
      <c r="I230" s="23" t="n">
        <v>654.69</v>
      </c>
      <c r="J230" s="23" t="n">
        <v>654.04</v>
      </c>
      <c r="K230" s="29" t="str">
        <f aca="false">IF(N230&lt;=$F$3,"HIT","MISS")</f>
        <v>HIT</v>
      </c>
      <c r="L230" s="29" t="str">
        <f aca="false">IF(O230&lt;=$F$3,"HIT","MISS")</f>
        <v>HIT</v>
      </c>
      <c r="M230" s="17" t="str">
        <f aca="false">IF(AND(K230="HIT",L230="HIT"),"HOD ✓ | LOD ✓",IF(K230="HIT","HOD ✓",IF(L230="HIT","LOD ✓","✗ MISS")))</f>
        <v>HOD ✓ | LOD ✓</v>
      </c>
      <c r="N230" s="26" t="n">
        <f aca="false">IF(D230&lt;H230,(H230-D230)/D230,IF(D230&gt;G230,(D230-G230)/D230,0))</f>
        <v>0.000287056761697646</v>
      </c>
      <c r="O230" s="26" t="n">
        <f aca="false">IF(E230&lt;J230,(J230-E230)/E230,IF(E230&gt;I230,(E230-I230)/E230,0))</f>
        <v>0.000183259266046473</v>
      </c>
      <c r="P230" s="27" t="n">
        <f aca="false">LN(F230/F229)</f>
        <v>0.00499170351988168</v>
      </c>
      <c r="Q230" s="28" t="n">
        <f aca="false">STDEV(P211:P230)*SQRT(252)</f>
        <v>0.154602989915402</v>
      </c>
      <c r="R230" s="26" t="n">
        <f aca="false">(G230-H230)/H230</f>
        <v>0.000996858385693524</v>
      </c>
      <c r="S230" s="17" t="n">
        <f aca="false">YEAR(B230)</f>
        <v>2007</v>
      </c>
      <c r="T230" s="17" t="n">
        <f aca="false">WEEKDAY(B230)</f>
        <v>4</v>
      </c>
    </row>
    <row r="231" customFormat="false" ht="15" hidden="false" customHeight="false" outlineLevel="0" collapsed="false">
      <c r="B231" s="21" t="n">
        <v>39317</v>
      </c>
      <c r="C231" s="22" t="n">
        <v>660.74</v>
      </c>
      <c r="D231" s="22" t="n">
        <v>664.99</v>
      </c>
      <c r="E231" s="22" t="n">
        <v>658.74</v>
      </c>
      <c r="F231" s="22" t="n">
        <v>660.35</v>
      </c>
      <c r="G231" s="23" t="n">
        <v>664.81</v>
      </c>
      <c r="H231" s="23" t="n">
        <v>664.15</v>
      </c>
      <c r="I231" s="23" t="n">
        <v>658.93</v>
      </c>
      <c r="J231" s="23" t="n">
        <v>658.27</v>
      </c>
      <c r="K231" s="29" t="str">
        <f aca="false">IF(N231&lt;=$F$3,"HIT","MISS")</f>
        <v>HIT</v>
      </c>
      <c r="L231" s="29" t="str">
        <f aca="false">IF(O231&lt;=$F$3,"HIT","MISS")</f>
        <v>HIT</v>
      </c>
      <c r="M231" s="17" t="str">
        <f aca="false">IF(AND(K231="HIT",L231="HIT"),"HOD ✓ | LOD ✓",IF(K231="HIT","HOD ✓",IF(L231="HIT","LOD ✓","✗ MISS")))</f>
        <v>HOD ✓ | LOD ✓</v>
      </c>
      <c r="N231" s="26" t="n">
        <f aca="false">IF(D231&lt;H231,(H231-D231)/D231,IF(D231&gt;G231,(D231-G231)/D231,0))</f>
        <v>0.000270680762116819</v>
      </c>
      <c r="O231" s="26" t="n">
        <f aca="false">IF(E231&lt;J231,(J231-E231)/E231,IF(E231&gt;I231,(E231-I231)/E231,0))</f>
        <v>0</v>
      </c>
      <c r="P231" s="27" t="n">
        <f aca="false">LN(F231/F230)</f>
        <v>-0.000590421562996278</v>
      </c>
      <c r="Q231" s="28" t="n">
        <f aca="false">STDEV(P212:P231)*SQRT(252)</f>
        <v>0.140231088757109</v>
      </c>
      <c r="R231" s="26" t="n">
        <f aca="false">(G231-H231)/H231</f>
        <v>0.000993751411578662</v>
      </c>
      <c r="S231" s="17" t="n">
        <f aca="false">YEAR(B231)</f>
        <v>2007</v>
      </c>
      <c r="T231" s="17" t="n">
        <f aca="false">WEEKDAY(B231)</f>
        <v>5</v>
      </c>
    </row>
    <row r="232" customFormat="false" ht="15" hidden="false" customHeight="false" outlineLevel="0" collapsed="false">
      <c r="B232" s="21" t="n">
        <v>39318</v>
      </c>
      <c r="C232" s="22" t="n">
        <v>660.35</v>
      </c>
      <c r="D232" s="22" t="n">
        <v>669.1</v>
      </c>
      <c r="E232" s="22" t="n">
        <v>657.56</v>
      </c>
      <c r="F232" s="22" t="n">
        <v>668.2</v>
      </c>
      <c r="G232" s="23" t="n">
        <v>669.45</v>
      </c>
      <c r="H232" s="23" t="n">
        <v>668.78</v>
      </c>
      <c r="I232" s="23" t="n">
        <v>657.35</v>
      </c>
      <c r="J232" s="23" t="n">
        <v>656.69</v>
      </c>
      <c r="K232" s="29" t="str">
        <f aca="false">IF(N232&lt;=$F$3,"HIT","MISS")</f>
        <v>HIT</v>
      </c>
      <c r="L232" s="29" t="str">
        <f aca="false">IF(O232&lt;=$F$3,"HIT","MISS")</f>
        <v>HIT</v>
      </c>
      <c r="M232" s="17" t="str">
        <f aca="false">IF(AND(K232="HIT",L232="HIT"),"HOD ✓ | LOD ✓",IF(K232="HIT","HOD ✓",IF(L232="HIT","LOD ✓","✗ MISS")))</f>
        <v>HOD ✓ | LOD ✓</v>
      </c>
      <c r="N232" s="26" t="n">
        <f aca="false">IF(D232&lt;H232,(H232-D232)/D232,IF(D232&gt;G232,(D232-G232)/D232,0))</f>
        <v>0</v>
      </c>
      <c r="O232" s="26" t="n">
        <f aca="false">IF(E232&lt;J232,(J232-E232)/E232,IF(E232&gt;I232,(E232-I232)/E232,0))</f>
        <v>0.000319362491635627</v>
      </c>
      <c r="P232" s="27" t="n">
        <f aca="false">LN(F232/F231)</f>
        <v>0.0118175324328428</v>
      </c>
      <c r="Q232" s="28" t="n">
        <f aca="false">STDEV(P213:P232)*SQRT(252)</f>
        <v>0.14613900901531</v>
      </c>
      <c r="R232" s="26" t="n">
        <f aca="false">(G232-H232)/H232</f>
        <v>0.00100182421723149</v>
      </c>
      <c r="S232" s="17" t="n">
        <f aca="false">YEAR(B232)</f>
        <v>2007</v>
      </c>
      <c r="T232" s="17" t="n">
        <f aca="false">WEEKDAY(B232)</f>
        <v>6</v>
      </c>
    </row>
    <row r="233" customFormat="false" ht="15" hidden="false" customHeight="false" outlineLevel="0" collapsed="false">
      <c r="B233" s="21" t="n">
        <v>39321</v>
      </c>
      <c r="C233" s="22" t="n">
        <v>668.2</v>
      </c>
      <c r="D233" s="22" t="n">
        <v>668.65</v>
      </c>
      <c r="E233" s="22" t="n">
        <v>665.8</v>
      </c>
      <c r="F233" s="22" t="n">
        <v>667.75</v>
      </c>
      <c r="G233" s="23" t="n">
        <v>668.77</v>
      </c>
      <c r="H233" s="23" t="n">
        <v>668.1</v>
      </c>
      <c r="I233" s="23" t="n">
        <v>666.57</v>
      </c>
      <c r="J233" s="23" t="n">
        <v>665.9</v>
      </c>
      <c r="K233" s="29" t="str">
        <f aca="false">IF(N233&lt;=$F$3,"HIT","MISS")</f>
        <v>HIT</v>
      </c>
      <c r="L233" s="29" t="str">
        <f aca="false">IF(O233&lt;=$F$3,"HIT","MISS")</f>
        <v>HIT</v>
      </c>
      <c r="M233" s="17" t="str">
        <f aca="false">IF(AND(K233="HIT",L233="HIT"),"HOD ✓ | LOD ✓",IF(K233="HIT","HOD ✓",IF(L233="HIT","LOD ✓","✗ MISS")))</f>
        <v>HOD ✓ | LOD ✓</v>
      </c>
      <c r="N233" s="26" t="n">
        <f aca="false">IF(D233&lt;H233,(H233-D233)/D233,IF(D233&gt;G233,(D233-G233)/D233,0))</f>
        <v>0</v>
      </c>
      <c r="O233" s="26" t="n">
        <f aca="false">IF(E233&lt;J233,(J233-E233)/E233,IF(E233&gt;I233,(E233-I233)/E233,0))</f>
        <v>0.000150195253830013</v>
      </c>
      <c r="P233" s="27" t="n">
        <f aca="false">LN(F233/F232)</f>
        <v>-0.000673677932586019</v>
      </c>
      <c r="Q233" s="28" t="n">
        <f aca="false">STDEV(P214:P233)*SQRT(252)</f>
        <v>0.144953795762065</v>
      </c>
      <c r="R233" s="26" t="n">
        <f aca="false">(G233-H233)/H233</f>
        <v>0.0010028438856458</v>
      </c>
      <c r="S233" s="17" t="n">
        <f aca="false">YEAR(B233)</f>
        <v>2007</v>
      </c>
      <c r="T233" s="17" t="n">
        <f aca="false">WEEKDAY(B233)</f>
        <v>2</v>
      </c>
    </row>
    <row r="234" customFormat="false" ht="15" hidden="false" customHeight="false" outlineLevel="0" collapsed="false">
      <c r="B234" s="21" t="n">
        <v>39322</v>
      </c>
      <c r="C234" s="22" t="n">
        <v>667.75</v>
      </c>
      <c r="D234" s="22" t="n">
        <v>668.5</v>
      </c>
      <c r="E234" s="22" t="n">
        <v>662.4</v>
      </c>
      <c r="F234" s="22" t="n">
        <v>663.4</v>
      </c>
      <c r="G234" s="23" t="n">
        <v>668.67</v>
      </c>
      <c r="H234" s="23" t="n">
        <v>668</v>
      </c>
      <c r="I234" s="23" t="n">
        <v>662.35</v>
      </c>
      <c r="J234" s="23" t="n">
        <v>661.69</v>
      </c>
      <c r="K234" s="29" t="str">
        <f aca="false">IF(N234&lt;=$F$3,"HIT","MISS")</f>
        <v>HIT</v>
      </c>
      <c r="L234" s="29" t="str">
        <f aca="false">IF(O234&lt;=$F$3,"HIT","MISS")</f>
        <v>HIT</v>
      </c>
      <c r="M234" s="17" t="str">
        <f aca="false">IF(AND(K234="HIT",L234="HIT"),"HOD ✓ | LOD ✓",IF(K234="HIT","HOD ✓",IF(L234="HIT","LOD ✓","✗ MISS")))</f>
        <v>HOD ✓ | LOD ✓</v>
      </c>
      <c r="N234" s="26" t="n">
        <f aca="false">IF(D234&lt;H234,(H234-D234)/D234,IF(D234&gt;G234,(D234-G234)/D234,0))</f>
        <v>0</v>
      </c>
      <c r="O234" s="26" t="n">
        <f aca="false">IF(E234&lt;J234,(J234-E234)/E234,IF(E234&gt;I234,(E234-I234)/E234,0))</f>
        <v>7.5483091787371E-005</v>
      </c>
      <c r="P234" s="27" t="n">
        <f aca="false">LN(F234/F233)</f>
        <v>-0.00653572547711825</v>
      </c>
      <c r="Q234" s="28" t="n">
        <f aca="false">STDEV(P215:P234)*SQRT(252)</f>
        <v>0.146902714420116</v>
      </c>
      <c r="R234" s="26" t="n">
        <f aca="false">(G234-H234)/H234</f>
        <v>0.00100299401197599</v>
      </c>
      <c r="S234" s="17" t="n">
        <f aca="false">YEAR(B234)</f>
        <v>2007</v>
      </c>
      <c r="T234" s="17" t="n">
        <f aca="false">WEEKDAY(B234)</f>
        <v>3</v>
      </c>
    </row>
    <row r="235" customFormat="false" ht="15" hidden="false" customHeight="false" outlineLevel="0" collapsed="false">
      <c r="B235" s="21" t="n">
        <v>39323</v>
      </c>
      <c r="C235" s="22" t="n">
        <v>663.4</v>
      </c>
      <c r="D235" s="22" t="n">
        <v>669.38</v>
      </c>
      <c r="E235" s="22" t="n">
        <v>661.45</v>
      </c>
      <c r="F235" s="22" t="n">
        <v>667.52</v>
      </c>
      <c r="G235" s="23" t="n">
        <v>669.6</v>
      </c>
      <c r="H235" s="23" t="n">
        <v>668.93</v>
      </c>
      <c r="I235" s="23" t="n">
        <v>661.53</v>
      </c>
      <c r="J235" s="23" t="n">
        <v>660.87</v>
      </c>
      <c r="K235" s="29" t="str">
        <f aca="false">IF(N235&lt;=$F$3,"HIT","MISS")</f>
        <v>HIT</v>
      </c>
      <c r="L235" s="29" t="str">
        <f aca="false">IF(O235&lt;=$F$3,"HIT","MISS")</f>
        <v>HIT</v>
      </c>
      <c r="M235" s="17" t="str">
        <f aca="false">IF(AND(K235="HIT",L235="HIT"),"HOD ✓ | LOD ✓",IF(K235="HIT","HOD ✓",IF(L235="HIT","LOD ✓","✗ MISS")))</f>
        <v>HOD ✓ | LOD ✓</v>
      </c>
      <c r="N235" s="26" t="n">
        <f aca="false">IF(D235&lt;H235,(H235-D235)/D235,IF(D235&gt;G235,(D235-G235)/D235,0))</f>
        <v>0</v>
      </c>
      <c r="O235" s="26" t="n">
        <f aca="false">IF(E235&lt;J235,(J235-E235)/E235,IF(E235&gt;I235,(E235-I235)/E235,0))</f>
        <v>0</v>
      </c>
      <c r="P235" s="27" t="n">
        <f aca="false">LN(F235/F234)</f>
        <v>0.006191225859401</v>
      </c>
      <c r="Q235" s="28" t="n">
        <f aca="false">STDEV(P216:P235)*SQRT(252)</f>
        <v>0.14790059374772</v>
      </c>
      <c r="R235" s="26" t="n">
        <f aca="false">(G235-H235)/H235</f>
        <v>0.00100159956946179</v>
      </c>
      <c r="S235" s="17" t="n">
        <f aca="false">YEAR(B235)</f>
        <v>2007</v>
      </c>
      <c r="T235" s="17" t="n">
        <f aca="false">WEEKDAY(B235)</f>
        <v>4</v>
      </c>
    </row>
    <row r="236" customFormat="false" ht="15" hidden="false" customHeight="false" outlineLevel="0" collapsed="false">
      <c r="B236" s="21" t="n">
        <v>39324</v>
      </c>
      <c r="C236" s="22" t="n">
        <v>667.52</v>
      </c>
      <c r="D236" s="22" t="n">
        <v>668.1</v>
      </c>
      <c r="E236" s="22" t="n">
        <v>663.6</v>
      </c>
      <c r="F236" s="22" t="n">
        <v>665.3</v>
      </c>
      <c r="G236" s="23" t="n">
        <v>667.97</v>
      </c>
      <c r="H236" s="23" t="n">
        <v>667.3</v>
      </c>
      <c r="I236" s="23" t="n">
        <v>663.56</v>
      </c>
      <c r="J236" s="23" t="n">
        <v>662.9</v>
      </c>
      <c r="K236" s="29" t="str">
        <f aca="false">IF(N236&lt;=$F$3,"HIT","MISS")</f>
        <v>HIT</v>
      </c>
      <c r="L236" s="29" t="str">
        <f aca="false">IF(O236&lt;=$F$3,"HIT","MISS")</f>
        <v>HIT</v>
      </c>
      <c r="M236" s="17" t="str">
        <f aca="false">IF(AND(K236="HIT",L236="HIT"),"HOD ✓ | LOD ✓",IF(K236="HIT","HOD ✓",IF(L236="HIT","LOD ✓","✗ MISS")))</f>
        <v>HOD ✓ | LOD ✓</v>
      </c>
      <c r="N236" s="26" t="n">
        <f aca="false">IF(D236&lt;H236,(H236-D236)/D236,IF(D236&gt;G236,(D236-G236)/D236,0))</f>
        <v>0.000194581649453668</v>
      </c>
      <c r="O236" s="26" t="n">
        <f aca="false">IF(E236&lt;J236,(J236-E236)/E236,IF(E236&gt;I236,(E236-I236)/E236,0))</f>
        <v>6.02772754672654E-005</v>
      </c>
      <c r="P236" s="27" t="n">
        <f aca="false">LN(F236/F235)</f>
        <v>-0.00333128562451113</v>
      </c>
      <c r="Q236" s="28" t="n">
        <f aca="false">STDEV(P217:P236)*SQRT(252)</f>
        <v>0.148233014284497</v>
      </c>
      <c r="R236" s="26" t="n">
        <f aca="false">(G236-H236)/H236</f>
        <v>0.00100404615615177</v>
      </c>
      <c r="S236" s="17" t="n">
        <f aca="false">YEAR(B236)</f>
        <v>2007</v>
      </c>
      <c r="T236" s="17" t="n">
        <f aca="false">WEEKDAY(B236)</f>
        <v>5</v>
      </c>
    </row>
    <row r="237" customFormat="false" ht="15" hidden="false" customHeight="false" outlineLevel="0" collapsed="false">
      <c r="B237" s="21" t="n">
        <v>39325</v>
      </c>
      <c r="C237" s="22" t="n">
        <v>665.3</v>
      </c>
      <c r="D237" s="22" t="n">
        <v>675.03</v>
      </c>
      <c r="E237" s="22" t="n">
        <v>664.8</v>
      </c>
      <c r="F237" s="22" t="n">
        <v>673.24</v>
      </c>
      <c r="G237" s="23" t="n">
        <v>675.62</v>
      </c>
      <c r="H237" s="23" t="n">
        <v>674.95</v>
      </c>
      <c r="I237" s="23" t="n">
        <v>665.58</v>
      </c>
      <c r="J237" s="23" t="n">
        <v>664.92</v>
      </c>
      <c r="K237" s="29" t="str">
        <f aca="false">IF(N237&lt;=$F$3,"HIT","MISS")</f>
        <v>HIT</v>
      </c>
      <c r="L237" s="29" t="str">
        <f aca="false">IF(O237&lt;=$F$3,"HIT","MISS")</f>
        <v>HIT</v>
      </c>
      <c r="M237" s="17" t="str">
        <f aca="false">IF(AND(K237="HIT",L237="HIT"),"HOD ✓ | LOD ✓",IF(K237="HIT","HOD ✓",IF(L237="HIT","LOD ✓","✗ MISS")))</f>
        <v>HOD ✓ | LOD ✓</v>
      </c>
      <c r="N237" s="26" t="n">
        <f aca="false">IF(D237&lt;H237,(H237-D237)/D237,IF(D237&gt;G237,(D237-G237)/D237,0))</f>
        <v>0</v>
      </c>
      <c r="O237" s="26" t="n">
        <f aca="false">IF(E237&lt;J237,(J237-E237)/E237,IF(E237&gt;I237,(E237-I237)/E237,0))</f>
        <v>0.000180505415162462</v>
      </c>
      <c r="P237" s="27" t="n">
        <f aca="false">LN(F237/F236)</f>
        <v>0.0118638115101236</v>
      </c>
      <c r="Q237" s="28" t="n">
        <f aca="false">STDEV(P218:P237)*SQRT(252)</f>
        <v>0.14920582910271</v>
      </c>
      <c r="R237" s="26" t="n">
        <f aca="false">(G237-H237)/H237</f>
        <v>0.000992666123416489</v>
      </c>
      <c r="S237" s="17" t="n">
        <f aca="false">YEAR(B237)</f>
        <v>2007</v>
      </c>
      <c r="T237" s="17" t="n">
        <f aca="false">WEEKDAY(B237)</f>
        <v>6</v>
      </c>
    </row>
    <row r="238" customFormat="false" ht="15" hidden="false" customHeight="false" outlineLevel="0" collapsed="false">
      <c r="B238" s="21" t="n">
        <v>39328</v>
      </c>
      <c r="C238" s="22" t="n">
        <v>673.24</v>
      </c>
      <c r="D238" s="22" t="n">
        <v>673.79</v>
      </c>
      <c r="E238" s="22" t="n">
        <v>671.59</v>
      </c>
      <c r="F238" s="22" t="n">
        <v>672.5</v>
      </c>
      <c r="G238" s="23" t="n">
        <v>674.35</v>
      </c>
      <c r="H238" s="23" t="n">
        <v>673.68</v>
      </c>
      <c r="I238" s="23" t="n">
        <v>671.56</v>
      </c>
      <c r="J238" s="23" t="n">
        <v>670.89</v>
      </c>
      <c r="K238" s="29" t="str">
        <f aca="false">IF(N238&lt;=$F$3,"HIT","MISS")</f>
        <v>HIT</v>
      </c>
      <c r="L238" s="29" t="str">
        <f aca="false">IF(O238&lt;=$F$3,"HIT","MISS")</f>
        <v>HIT</v>
      </c>
      <c r="M238" s="17" t="str">
        <f aca="false">IF(AND(K238="HIT",L238="HIT"),"HOD ✓ | LOD ✓",IF(K238="HIT","HOD ✓",IF(L238="HIT","LOD ✓","✗ MISS")))</f>
        <v>HOD ✓ | LOD ✓</v>
      </c>
      <c r="N238" s="26" t="n">
        <f aca="false">IF(D238&lt;H238,(H238-D238)/D238,IF(D238&gt;G238,(D238-G238)/D238,0))</f>
        <v>0</v>
      </c>
      <c r="O238" s="26" t="n">
        <f aca="false">IF(E238&lt;J238,(J238-E238)/E238,IF(E238&gt;I238,(E238-I238)/E238,0))</f>
        <v>4.46701112287056E-005</v>
      </c>
      <c r="P238" s="27" t="n">
        <f aca="false">LN(F238/F237)</f>
        <v>-0.00109976678197134</v>
      </c>
      <c r="Q238" s="28" t="n">
        <f aca="false">STDEV(P219:P238)*SQRT(252)</f>
        <v>0.149143558288012</v>
      </c>
      <c r="R238" s="26" t="n">
        <f aca="false">(G238-H238)/H238</f>
        <v>0.00099453746585927</v>
      </c>
      <c r="S238" s="17" t="n">
        <f aca="false">YEAR(B238)</f>
        <v>2007</v>
      </c>
      <c r="T238" s="17" t="n">
        <f aca="false">WEEKDAY(B238)</f>
        <v>2</v>
      </c>
    </row>
    <row r="239" customFormat="false" ht="15" hidden="false" customHeight="false" outlineLevel="0" collapsed="false">
      <c r="B239" s="21" t="n">
        <v>39329</v>
      </c>
      <c r="C239" s="22" t="n">
        <v>672.5</v>
      </c>
      <c r="D239" s="22" t="n">
        <v>683.6</v>
      </c>
      <c r="E239" s="22" t="n">
        <v>671.6</v>
      </c>
      <c r="F239" s="22" t="n">
        <v>681.97</v>
      </c>
      <c r="G239" s="23" t="n">
        <v>684.31</v>
      </c>
      <c r="H239" s="23" t="n">
        <v>683.63</v>
      </c>
      <c r="I239" s="23" t="n">
        <v>671.44</v>
      </c>
      <c r="J239" s="23" t="n">
        <v>670.77</v>
      </c>
      <c r="K239" s="29" t="str">
        <f aca="false">IF(N239&lt;=$F$3,"HIT","MISS")</f>
        <v>HIT</v>
      </c>
      <c r="L239" s="29" t="str">
        <f aca="false">IF(O239&lt;=$F$3,"HIT","MISS")</f>
        <v>HIT</v>
      </c>
      <c r="M239" s="17" t="str">
        <f aca="false">IF(AND(K239="HIT",L239="HIT"),"HOD ✓ | LOD ✓",IF(K239="HIT","HOD ✓",IF(L239="HIT","LOD ✓","✗ MISS")))</f>
        <v>HOD ✓ | LOD ✓</v>
      </c>
      <c r="N239" s="26" t="n">
        <f aca="false">IF(D239&lt;H239,(H239-D239)/D239,IF(D239&gt;G239,(D239-G239)/D239,0))</f>
        <v>4.38853130485265E-005</v>
      </c>
      <c r="O239" s="26" t="n">
        <f aca="false">IF(E239&lt;J239,(J239-E239)/E239,IF(E239&gt;I239,(E239-I239)/E239,0))</f>
        <v>0.000238237045860584</v>
      </c>
      <c r="P239" s="27" t="n">
        <f aca="false">LN(F239/F238)</f>
        <v>0.013983557130161</v>
      </c>
      <c r="Q239" s="28" t="n">
        <f aca="false">STDEV(P220:P239)*SQRT(252)</f>
        <v>0.157157465032585</v>
      </c>
      <c r="R239" s="26" t="n">
        <f aca="false">(G239-H239)/H239</f>
        <v>0.000994690110147229</v>
      </c>
      <c r="S239" s="17" t="n">
        <f aca="false">YEAR(B239)</f>
        <v>2007</v>
      </c>
      <c r="T239" s="17" t="n">
        <f aca="false">WEEKDAY(B239)</f>
        <v>3</v>
      </c>
    </row>
    <row r="240" customFormat="false" ht="15" hidden="false" customHeight="false" outlineLevel="0" collapsed="false">
      <c r="B240" s="21" t="n">
        <v>39330</v>
      </c>
      <c r="C240" s="22" t="n">
        <v>681.97</v>
      </c>
      <c r="D240" s="22" t="n">
        <v>683.16</v>
      </c>
      <c r="E240" s="22" t="n">
        <v>678.46</v>
      </c>
      <c r="F240" s="22" t="n">
        <v>682.11</v>
      </c>
      <c r="G240" s="23" t="n">
        <v>683.61</v>
      </c>
      <c r="H240" s="23" t="n">
        <v>682.93</v>
      </c>
      <c r="I240" s="23" t="n">
        <v>678.53</v>
      </c>
      <c r="J240" s="23" t="n">
        <v>677.85</v>
      </c>
      <c r="K240" s="29" t="str">
        <f aca="false">IF(N240&lt;=$F$3,"HIT","MISS")</f>
        <v>HIT</v>
      </c>
      <c r="L240" s="29" t="str">
        <f aca="false">IF(O240&lt;=$F$3,"HIT","MISS")</f>
        <v>HIT</v>
      </c>
      <c r="M240" s="17" t="str">
        <f aca="false">IF(AND(K240="HIT",L240="HIT"),"HOD ✓ | LOD ✓",IF(K240="HIT","HOD ✓",IF(L240="HIT","LOD ✓","✗ MISS")))</f>
        <v>HOD ✓ | LOD ✓</v>
      </c>
      <c r="N240" s="26" t="n">
        <f aca="false">IF(D240&lt;H240,(H240-D240)/D240,IF(D240&gt;G240,(D240-G240)/D240,0))</f>
        <v>0</v>
      </c>
      <c r="O240" s="26" t="n">
        <f aca="false">IF(E240&lt;J240,(J240-E240)/E240,IF(E240&gt;I240,(E240-I240)/E240,0))</f>
        <v>0</v>
      </c>
      <c r="P240" s="27" t="n">
        <f aca="false">LN(F240/F239)</f>
        <v>0.000205266554001986</v>
      </c>
      <c r="Q240" s="28" t="n">
        <f aca="false">STDEV(P221:P240)*SQRT(252)</f>
        <v>0.15673949564293</v>
      </c>
      <c r="R240" s="26" t="n">
        <f aca="false">(G240-H240)/H240</f>
        <v>0.000995709662776659</v>
      </c>
      <c r="S240" s="17" t="n">
        <f aca="false">YEAR(B240)</f>
        <v>2007</v>
      </c>
      <c r="T240" s="17" t="n">
        <f aca="false">WEEKDAY(B240)</f>
        <v>4</v>
      </c>
    </row>
    <row r="241" customFormat="false" ht="15" hidden="false" customHeight="false" outlineLevel="0" collapsed="false">
      <c r="B241" s="21" t="n">
        <v>39331</v>
      </c>
      <c r="C241" s="22" t="n">
        <v>682.11</v>
      </c>
      <c r="D241" s="22" t="n">
        <v>697.9</v>
      </c>
      <c r="E241" s="22" t="n">
        <v>680.95</v>
      </c>
      <c r="F241" s="22" t="n">
        <v>695.5</v>
      </c>
      <c r="G241" s="23" t="n">
        <v>697.68</v>
      </c>
      <c r="H241" s="23" t="n">
        <v>696.98</v>
      </c>
      <c r="I241" s="23" t="n">
        <v>681.22</v>
      </c>
      <c r="J241" s="23" t="n">
        <v>680.54</v>
      </c>
      <c r="K241" s="29" t="str">
        <f aca="false">IF(N241&lt;=$F$3,"HIT","MISS")</f>
        <v>HIT</v>
      </c>
      <c r="L241" s="29" t="str">
        <f aca="false">IF(O241&lt;=$F$3,"HIT","MISS")</f>
        <v>HIT</v>
      </c>
      <c r="M241" s="17" t="str">
        <f aca="false">IF(AND(K241="HIT",L241="HIT"),"HOD ✓ | LOD ✓",IF(K241="HIT","HOD ✓",IF(L241="HIT","LOD ✓","✗ MISS")))</f>
        <v>HOD ✓ | LOD ✓</v>
      </c>
      <c r="N241" s="26" t="n">
        <f aca="false">IF(D241&lt;H241,(H241-D241)/D241,IF(D241&gt;G241,(D241-G241)/D241,0))</f>
        <v>0.000315231408511287</v>
      </c>
      <c r="O241" s="26" t="n">
        <f aca="false">IF(E241&lt;J241,(J241-E241)/E241,IF(E241&gt;I241,(E241-I241)/E241,0))</f>
        <v>0</v>
      </c>
      <c r="P241" s="27" t="n">
        <f aca="false">LN(F241/F240)</f>
        <v>0.0194400762033405</v>
      </c>
      <c r="Q241" s="28" t="n">
        <f aca="false">STDEV(P222:P241)*SQRT(252)</f>
        <v>0.151782436109849</v>
      </c>
      <c r="R241" s="26" t="n">
        <f aca="false">(G241-H241)/H241</f>
        <v>0.00100433297942542</v>
      </c>
      <c r="S241" s="17" t="n">
        <f aca="false">YEAR(B241)</f>
        <v>2007</v>
      </c>
      <c r="T241" s="17" t="n">
        <f aca="false">WEEKDAY(B241)</f>
        <v>5</v>
      </c>
    </row>
    <row r="242" customFormat="false" ht="15" hidden="false" customHeight="false" outlineLevel="0" collapsed="false">
      <c r="B242" s="21" t="n">
        <v>39332</v>
      </c>
      <c r="C242" s="22" t="n">
        <v>695.5</v>
      </c>
      <c r="D242" s="22" t="n">
        <v>707.05</v>
      </c>
      <c r="E242" s="22" t="n">
        <v>692.3</v>
      </c>
      <c r="F242" s="22" t="n">
        <v>700.65</v>
      </c>
      <c r="G242" s="23" t="n">
        <v>707.98</v>
      </c>
      <c r="H242" s="23" t="n">
        <v>707.27</v>
      </c>
      <c r="I242" s="23" t="n">
        <v>692.37</v>
      </c>
      <c r="J242" s="23" t="n">
        <v>691.68</v>
      </c>
      <c r="K242" s="29" t="str">
        <f aca="false">IF(N242&lt;=$F$3,"HIT","MISS")</f>
        <v>HIT</v>
      </c>
      <c r="L242" s="29" t="str">
        <f aca="false">IF(O242&lt;=$F$3,"HIT","MISS")</f>
        <v>HIT</v>
      </c>
      <c r="M242" s="17" t="str">
        <f aca="false">IF(AND(K242="HIT",L242="HIT"),"HOD ✓ | LOD ✓",IF(K242="HIT","HOD ✓",IF(L242="HIT","LOD ✓","✗ MISS")))</f>
        <v>HOD ✓ | LOD ✓</v>
      </c>
      <c r="N242" s="26" t="n">
        <f aca="false">IF(D242&lt;H242,(H242-D242)/D242,IF(D242&gt;G242,(D242-G242)/D242,0))</f>
        <v>0.000311151969450573</v>
      </c>
      <c r="O242" s="26" t="n">
        <f aca="false">IF(E242&lt;J242,(J242-E242)/E242,IF(E242&gt;I242,(E242-I242)/E242,0))</f>
        <v>0</v>
      </c>
      <c r="P242" s="27" t="n">
        <f aca="false">LN(F242/F241)</f>
        <v>0.00737746425272917</v>
      </c>
      <c r="Q242" s="28" t="n">
        <f aca="false">STDEV(P223:P242)*SQRT(252)</f>
        <v>0.14416460180597</v>
      </c>
      <c r="R242" s="26" t="n">
        <f aca="false">(G242-H242)/H242</f>
        <v>0.00100385991205627</v>
      </c>
      <c r="S242" s="17" t="n">
        <f aca="false">YEAR(B242)</f>
        <v>2007</v>
      </c>
      <c r="T242" s="17" t="n">
        <f aca="false">WEEKDAY(B242)</f>
        <v>6</v>
      </c>
    </row>
    <row r="243" customFormat="false" ht="15" hidden="false" customHeight="false" outlineLevel="0" collapsed="false">
      <c r="B243" s="21" t="n">
        <v>39335</v>
      </c>
      <c r="C243" s="22" t="n">
        <v>700.65</v>
      </c>
      <c r="D243" s="22" t="n">
        <v>707.19</v>
      </c>
      <c r="E243" s="22" t="n">
        <v>699.4</v>
      </c>
      <c r="F243" s="22" t="n">
        <v>703.175</v>
      </c>
      <c r="G243" s="23" t="n">
        <v>707.05</v>
      </c>
      <c r="H243" s="23" t="n">
        <v>706.34</v>
      </c>
      <c r="I243" s="23" t="n">
        <v>699.46</v>
      </c>
      <c r="J243" s="23" t="n">
        <v>698.76</v>
      </c>
      <c r="K243" s="29" t="str">
        <f aca="false">IF(N243&lt;=$F$3,"HIT","MISS")</f>
        <v>HIT</v>
      </c>
      <c r="L243" s="29" t="str">
        <f aca="false">IF(O243&lt;=$F$3,"HIT","MISS")</f>
        <v>HIT</v>
      </c>
      <c r="M243" s="17" t="str">
        <f aca="false">IF(AND(K243="HIT",L243="HIT"),"HOD ✓ | LOD ✓",IF(K243="HIT","HOD ✓",IF(L243="HIT","LOD ✓","✗ MISS")))</f>
        <v>HOD ✓ | LOD ✓</v>
      </c>
      <c r="N243" s="26" t="n">
        <f aca="false">IF(D243&lt;H243,(H243-D243)/D243,IF(D243&gt;G243,(D243-G243)/D243,0))</f>
        <v>0.000197966600206592</v>
      </c>
      <c r="O243" s="26" t="n">
        <f aca="false">IF(E243&lt;J243,(J243-E243)/E243,IF(E243&gt;I243,(E243-I243)/E243,0))</f>
        <v>0</v>
      </c>
      <c r="P243" s="27" t="n">
        <f aca="false">LN(F243/F242)</f>
        <v>0.00359731835939407</v>
      </c>
      <c r="Q243" s="28" t="n">
        <f aca="false">STDEV(P224:P243)*SQRT(252)</f>
        <v>0.141774789391034</v>
      </c>
      <c r="R243" s="26" t="n">
        <f aca="false">(G243-H243)/H243</f>
        <v>0.00100518164056959</v>
      </c>
      <c r="S243" s="17" t="n">
        <f aca="false">YEAR(B243)</f>
        <v>2007</v>
      </c>
      <c r="T243" s="17" t="n">
        <f aca="false">WEEKDAY(B243)</f>
        <v>2</v>
      </c>
    </row>
    <row r="244" customFormat="false" ht="15" hidden="false" customHeight="false" outlineLevel="0" collapsed="false">
      <c r="B244" s="21" t="n">
        <v>39336</v>
      </c>
      <c r="C244" s="22" t="n">
        <v>703.175</v>
      </c>
      <c r="D244" s="22" t="n">
        <v>714.6</v>
      </c>
      <c r="E244" s="22" t="n">
        <v>702.525</v>
      </c>
      <c r="F244" s="22" t="n">
        <v>712.55</v>
      </c>
      <c r="G244" s="23" t="n">
        <v>715.29</v>
      </c>
      <c r="H244" s="23" t="n">
        <v>714.58</v>
      </c>
      <c r="I244" s="23" t="n">
        <v>703.32</v>
      </c>
      <c r="J244" s="23" t="n">
        <v>702.62</v>
      </c>
      <c r="K244" s="29" t="str">
        <f aca="false">IF(N244&lt;=$F$3,"HIT","MISS")</f>
        <v>HIT</v>
      </c>
      <c r="L244" s="29" t="str">
        <f aca="false">IF(O244&lt;=$F$3,"HIT","MISS")</f>
        <v>HIT</v>
      </c>
      <c r="M244" s="17" t="str">
        <f aca="false">IF(AND(K244="HIT",L244="HIT"),"HOD ✓ | LOD ✓",IF(K244="HIT","HOD ✓",IF(L244="HIT","LOD ✓","✗ MISS")))</f>
        <v>HOD ✓ | LOD ✓</v>
      </c>
      <c r="N244" s="26" t="n">
        <f aca="false">IF(D244&lt;H244,(H244-D244)/D244,IF(D244&gt;G244,(D244-G244)/D244,0))</f>
        <v>0</v>
      </c>
      <c r="O244" s="26" t="n">
        <f aca="false">IF(E244&lt;J244,(J244-E244)/E244,IF(E244&gt;I244,(E244-I244)/E244,0))</f>
        <v>0.0001352265043949</v>
      </c>
      <c r="P244" s="27" t="n">
        <f aca="false">LN(F244/F243)</f>
        <v>0.0132442911436002</v>
      </c>
      <c r="Q244" s="28" t="n">
        <f aca="false">STDEV(P225:P244)*SQRT(252)</f>
        <v>0.146337277039391</v>
      </c>
      <c r="R244" s="26" t="n">
        <f aca="false">(G244-H244)/H244</f>
        <v>0.000993590640655941</v>
      </c>
      <c r="S244" s="17" t="n">
        <f aca="false">YEAR(B244)</f>
        <v>2007</v>
      </c>
      <c r="T244" s="17" t="n">
        <f aca="false">WEEKDAY(B244)</f>
        <v>3</v>
      </c>
    </row>
    <row r="245" customFormat="false" ht="15" hidden="false" customHeight="false" outlineLevel="0" collapsed="false">
      <c r="B245" s="21" t="n">
        <v>39337</v>
      </c>
      <c r="C245" s="22" t="n">
        <v>712.55</v>
      </c>
      <c r="D245" s="22" t="n">
        <v>714.4</v>
      </c>
      <c r="E245" s="22" t="n">
        <v>705.83</v>
      </c>
      <c r="F245" s="22" t="n">
        <v>711.73</v>
      </c>
      <c r="G245" s="23" t="n">
        <v>714.34</v>
      </c>
      <c r="H245" s="23" t="n">
        <v>713.63</v>
      </c>
      <c r="I245" s="23" t="n">
        <v>705.58</v>
      </c>
      <c r="J245" s="23" t="n">
        <v>704.88</v>
      </c>
      <c r="K245" s="29" t="str">
        <f aca="false">IF(N245&lt;=$F$3,"HIT","MISS")</f>
        <v>HIT</v>
      </c>
      <c r="L245" s="29" t="str">
        <f aca="false">IF(O245&lt;=$F$3,"HIT","MISS")</f>
        <v>HIT</v>
      </c>
      <c r="M245" s="17" t="str">
        <f aca="false">IF(AND(K245="HIT",L245="HIT"),"HOD ✓ | LOD ✓",IF(K245="HIT","HOD ✓",IF(L245="HIT","LOD ✓","✗ MISS")))</f>
        <v>HOD ✓ | LOD ✓</v>
      </c>
      <c r="N245" s="26" t="n">
        <f aca="false">IF(D245&lt;H245,(H245-D245)/D245,IF(D245&gt;G245,(D245-G245)/D245,0))</f>
        <v>8.39865621499796E-005</v>
      </c>
      <c r="O245" s="26" t="n">
        <f aca="false">IF(E245&lt;J245,(J245-E245)/E245,IF(E245&gt;I245,(E245-I245)/E245,0))</f>
        <v>0.000354192935976085</v>
      </c>
      <c r="P245" s="27" t="n">
        <f aca="false">LN(F245/F244)</f>
        <v>-0.00115145911000679</v>
      </c>
      <c r="Q245" s="28" t="n">
        <f aca="false">STDEV(P226:P245)*SQRT(252)</f>
        <v>0.145817798152869</v>
      </c>
      <c r="R245" s="26" t="n">
        <f aca="false">(G245-H245)/H245</f>
        <v>0.000994913330437393</v>
      </c>
      <c r="S245" s="17" t="n">
        <f aca="false">YEAR(B245)</f>
        <v>2007</v>
      </c>
      <c r="T245" s="17" t="n">
        <f aca="false">WEEKDAY(B245)</f>
        <v>4</v>
      </c>
    </row>
    <row r="246" customFormat="false" ht="15" hidden="false" customHeight="false" outlineLevel="0" collapsed="false">
      <c r="B246" s="21" t="n">
        <v>39338</v>
      </c>
      <c r="C246" s="22" t="n">
        <v>711.73</v>
      </c>
      <c r="D246" s="22" t="n">
        <v>712.48</v>
      </c>
      <c r="E246" s="22" t="n">
        <v>703.55</v>
      </c>
      <c r="F246" s="22" t="n">
        <v>708.4</v>
      </c>
      <c r="G246" s="23" t="n">
        <v>712.11</v>
      </c>
      <c r="H246" s="23" t="n">
        <v>711.4</v>
      </c>
      <c r="I246" s="23" t="n">
        <v>703.38</v>
      </c>
      <c r="J246" s="23" t="n">
        <v>702.68</v>
      </c>
      <c r="K246" s="24" t="str">
        <f aca="false">IF(N246&lt;=$F$3,"HIT","MISS")</f>
        <v>MISS</v>
      </c>
      <c r="L246" s="24" t="str">
        <f aca="false">IF(O246&lt;=$F$3,"HIT","MISS")</f>
        <v>HIT</v>
      </c>
      <c r="M246" s="25" t="str">
        <f aca="false">IF(AND(K246="HIT",L246="HIT"),"HOD ✓ | LOD ✓",IF(K246="HIT","HOD ✓",IF(L246="HIT","LOD ✓","✗ MISS")))</f>
        <v>LOD ✓</v>
      </c>
      <c r="N246" s="26" t="n">
        <f aca="false">IF(D246&lt;H246,(H246-D246)/D246,IF(D246&gt;G246,(D246-G246)/D246,0))</f>
        <v>0.000519312822816085</v>
      </c>
      <c r="O246" s="26" t="n">
        <f aca="false">IF(E246&lt;J246,(J246-E246)/E246,IF(E246&gt;I246,(E246-I246)/E246,0))</f>
        <v>0.000241631724824048</v>
      </c>
      <c r="P246" s="27" t="n">
        <f aca="false">LN(F246/F245)</f>
        <v>-0.00468972010053588</v>
      </c>
      <c r="Q246" s="28" t="n">
        <f aca="false">STDEV(P227:P246)*SQRT(252)</f>
        <v>0.113178429694599</v>
      </c>
      <c r="R246" s="26" t="n">
        <f aca="false">(G246-H246)/H246</f>
        <v>0.00099803204947995</v>
      </c>
      <c r="S246" s="17" t="n">
        <f aca="false">YEAR(B246)</f>
        <v>2007</v>
      </c>
      <c r="T246" s="17" t="n">
        <f aca="false">WEEKDAY(B246)</f>
        <v>5</v>
      </c>
    </row>
    <row r="247" customFormat="false" ht="15" hidden="false" customHeight="false" outlineLevel="0" collapsed="false">
      <c r="B247" s="21" t="n">
        <v>39339</v>
      </c>
      <c r="C247" s="22" t="n">
        <v>708.4</v>
      </c>
      <c r="D247" s="22" t="n">
        <v>717.4</v>
      </c>
      <c r="E247" s="22" t="n">
        <v>704.12</v>
      </c>
      <c r="F247" s="22" t="n">
        <v>707.55</v>
      </c>
      <c r="G247" s="23" t="n">
        <v>718.17</v>
      </c>
      <c r="H247" s="23" t="n">
        <v>717.45</v>
      </c>
      <c r="I247" s="23" t="n">
        <v>704.83</v>
      </c>
      <c r="J247" s="23" t="n">
        <v>704.13</v>
      </c>
      <c r="K247" s="29" t="str">
        <f aca="false">IF(N247&lt;=$F$3,"HIT","MISS")</f>
        <v>HIT</v>
      </c>
      <c r="L247" s="29" t="str">
        <f aca="false">IF(O247&lt;=$F$3,"HIT","MISS")</f>
        <v>HIT</v>
      </c>
      <c r="M247" s="17" t="str">
        <f aca="false">IF(AND(K247="HIT",L247="HIT"),"HOD ✓ | LOD ✓",IF(K247="HIT","HOD ✓",IF(L247="HIT","LOD ✓","✗ MISS")))</f>
        <v>HOD ✓ | LOD ✓</v>
      </c>
      <c r="N247" s="26" t="n">
        <f aca="false">IF(D247&lt;H247,(H247-D247)/D247,IF(D247&gt;G247,(D247-G247)/D247,0))</f>
        <v>6.96961248955509E-005</v>
      </c>
      <c r="O247" s="26" t="n">
        <f aca="false">IF(E247&lt;J247,(J247-E247)/E247,IF(E247&gt;I247,(E247-I247)/E247,0))</f>
        <v>1.42021246378329E-005</v>
      </c>
      <c r="P247" s="27" t="n">
        <f aca="false">LN(F247/F246)</f>
        <v>-0.00120060751029811</v>
      </c>
      <c r="Q247" s="28" t="n">
        <f aca="false">STDEV(P228:P247)*SQRT(252)</f>
        <v>0.113708793275703</v>
      </c>
      <c r="R247" s="26" t="n">
        <f aca="false">(G247-H247)/H247</f>
        <v>0.00100355425465177</v>
      </c>
      <c r="S247" s="17" t="n">
        <f aca="false">YEAR(B247)</f>
        <v>2007</v>
      </c>
      <c r="T247" s="17" t="n">
        <f aca="false">WEEKDAY(B247)</f>
        <v>6</v>
      </c>
    </row>
    <row r="248" customFormat="false" ht="15" hidden="false" customHeight="false" outlineLevel="0" collapsed="false">
      <c r="B248" s="21" t="n">
        <v>39342</v>
      </c>
      <c r="C248" s="22" t="n">
        <v>707.55</v>
      </c>
      <c r="D248" s="22" t="n">
        <v>720.2</v>
      </c>
      <c r="E248" s="22" t="n">
        <v>706.6</v>
      </c>
      <c r="F248" s="22" t="n">
        <v>717.77</v>
      </c>
      <c r="G248" s="23" t="n">
        <v>720.15</v>
      </c>
      <c r="H248" s="23" t="n">
        <v>719.43</v>
      </c>
      <c r="I248" s="23" t="n">
        <v>707.42</v>
      </c>
      <c r="J248" s="23" t="n">
        <v>706.71</v>
      </c>
      <c r="K248" s="29" t="str">
        <f aca="false">IF(N248&lt;=$F$3,"HIT","MISS")</f>
        <v>HIT</v>
      </c>
      <c r="L248" s="29" t="str">
        <f aca="false">IF(O248&lt;=$F$3,"HIT","MISS")</f>
        <v>HIT</v>
      </c>
      <c r="M248" s="17" t="str">
        <f aca="false">IF(AND(K248="HIT",L248="HIT"),"HOD ✓ | LOD ✓",IF(K248="HIT","HOD ✓",IF(L248="HIT","LOD ✓","✗ MISS")))</f>
        <v>HOD ✓ | LOD ✓</v>
      </c>
      <c r="N248" s="26" t="n">
        <f aca="false">IF(D248&lt;H248,(H248-D248)/D248,IF(D248&gt;G248,(D248-G248)/D248,0))</f>
        <v>6.9425159677962E-005</v>
      </c>
      <c r="O248" s="26" t="n">
        <f aca="false">IF(E248&lt;J248,(J248-E248)/E248,IF(E248&gt;I248,(E248-I248)/E248,0))</f>
        <v>0.000155675063685273</v>
      </c>
      <c r="P248" s="27" t="n">
        <f aca="false">LN(F248/F247)</f>
        <v>0.0143408850700262</v>
      </c>
      <c r="Q248" s="28" t="n">
        <f aca="false">STDEV(P229:P248)*SQRT(252)</f>
        <v>0.119024194954357</v>
      </c>
      <c r="R248" s="26" t="n">
        <f aca="false">(G248-H248)/H248</f>
        <v>0.00100079229389938</v>
      </c>
      <c r="S248" s="17" t="n">
        <f aca="false">YEAR(B248)</f>
        <v>2007</v>
      </c>
      <c r="T248" s="17" t="n">
        <f aca="false">WEEKDAY(B248)</f>
        <v>2</v>
      </c>
    </row>
    <row r="249" customFormat="false" ht="15" hidden="false" customHeight="false" outlineLevel="0" collapsed="false">
      <c r="B249" s="21" t="n">
        <v>39343</v>
      </c>
      <c r="C249" s="22" t="n">
        <v>717.77</v>
      </c>
      <c r="D249" s="22" t="n">
        <v>727.3</v>
      </c>
      <c r="E249" s="22" t="n">
        <v>711.93</v>
      </c>
      <c r="F249" s="22" t="n">
        <v>723.6</v>
      </c>
      <c r="G249" s="23" t="n">
        <v>727.48</v>
      </c>
      <c r="H249" s="23" t="n">
        <v>726.75</v>
      </c>
      <c r="I249" s="23" t="n">
        <v>712.89</v>
      </c>
      <c r="J249" s="23" t="n">
        <v>712.18</v>
      </c>
      <c r="K249" s="29" t="str">
        <f aca="false">IF(N249&lt;=$F$3,"HIT","MISS")</f>
        <v>HIT</v>
      </c>
      <c r="L249" s="29" t="str">
        <f aca="false">IF(O249&lt;=$F$3,"HIT","MISS")</f>
        <v>HIT</v>
      </c>
      <c r="M249" s="17" t="str">
        <f aca="false">IF(AND(K249="HIT",L249="HIT"),"HOD ✓ | LOD ✓",IF(K249="HIT","HOD ✓",IF(L249="HIT","LOD ✓","✗ MISS")))</f>
        <v>HOD ✓ | LOD ✓</v>
      </c>
      <c r="N249" s="26" t="n">
        <f aca="false">IF(D249&lt;H249,(H249-D249)/D249,IF(D249&gt;G249,(D249-G249)/D249,0))</f>
        <v>0</v>
      </c>
      <c r="O249" s="26" t="n">
        <f aca="false">IF(E249&lt;J249,(J249-E249)/E249,IF(E249&gt;I249,(E249-I249)/E249,0))</f>
        <v>0.000351158119478039</v>
      </c>
      <c r="P249" s="27" t="n">
        <f aca="false">LN(F249/F248)</f>
        <v>0.00808957005273367</v>
      </c>
      <c r="Q249" s="28" t="n">
        <f aca="false">STDEV(P230:P249)*SQRT(252)</f>
        <v>0.118125785856829</v>
      </c>
      <c r="R249" s="26" t="n">
        <f aca="false">(G249-H249)/H249</f>
        <v>0.00100447196422431</v>
      </c>
      <c r="S249" s="17" t="n">
        <f aca="false">YEAR(B249)</f>
        <v>2007</v>
      </c>
      <c r="T249" s="17" t="n">
        <f aca="false">WEEKDAY(B249)</f>
        <v>3</v>
      </c>
    </row>
    <row r="250" customFormat="false" ht="15" hidden="false" customHeight="false" outlineLevel="0" collapsed="false">
      <c r="B250" s="21" t="n">
        <v>39344</v>
      </c>
      <c r="C250" s="22" t="n">
        <v>723.6</v>
      </c>
      <c r="D250" s="22" t="n">
        <v>726.55</v>
      </c>
      <c r="E250" s="22" t="n">
        <v>719.85</v>
      </c>
      <c r="F250" s="22" t="n">
        <v>721.5</v>
      </c>
      <c r="G250" s="23" t="n">
        <v>726.34</v>
      </c>
      <c r="H250" s="23" t="n">
        <v>725.61</v>
      </c>
      <c r="I250" s="23" t="n">
        <v>720.33</v>
      </c>
      <c r="J250" s="23" t="n">
        <v>719.61</v>
      </c>
      <c r="K250" s="29" t="str">
        <f aca="false">IF(N250&lt;=$F$3,"HIT","MISS")</f>
        <v>HIT</v>
      </c>
      <c r="L250" s="29" t="str">
        <f aca="false">IF(O250&lt;=$F$3,"HIT","MISS")</f>
        <v>HIT</v>
      </c>
      <c r="M250" s="17" t="str">
        <f aca="false">IF(AND(K250="HIT",L250="HIT"),"HOD ✓ | LOD ✓",IF(K250="HIT","HOD ✓",IF(L250="HIT","LOD ✓","✗ MISS")))</f>
        <v>HOD ✓ | LOD ✓</v>
      </c>
      <c r="N250" s="26" t="n">
        <f aca="false">IF(D250&lt;H250,(H250-D250)/D250,IF(D250&gt;G250,(D250-G250)/D250,0))</f>
        <v>0.00028903723074795</v>
      </c>
      <c r="O250" s="26" t="n">
        <f aca="false">IF(E250&lt;J250,(J250-E250)/E250,IF(E250&gt;I250,(E250-I250)/E250,0))</f>
        <v>0</v>
      </c>
      <c r="P250" s="27" t="n">
        <f aca="false">LN(F250/F249)</f>
        <v>-0.00290637530721452</v>
      </c>
      <c r="Q250" s="28" t="n">
        <f aca="false">STDEV(P231:P250)*SQRT(252)</f>
        <v>0.121235969291532</v>
      </c>
      <c r="R250" s="26" t="n">
        <f aca="false">(G250-H250)/H250</f>
        <v>0.001006050082</v>
      </c>
      <c r="S250" s="17" t="n">
        <f aca="false">YEAR(B250)</f>
        <v>2007</v>
      </c>
      <c r="T250" s="17" t="n">
        <f aca="false">WEEKDAY(B250)</f>
        <v>4</v>
      </c>
    </row>
    <row r="251" customFormat="false" ht="15" hidden="false" customHeight="false" outlineLevel="0" collapsed="false">
      <c r="B251" s="21" t="n">
        <v>39345</v>
      </c>
      <c r="C251" s="22" t="n">
        <v>721.5</v>
      </c>
      <c r="D251" s="22" t="n">
        <v>738.63</v>
      </c>
      <c r="E251" s="22" t="n">
        <v>721.15</v>
      </c>
      <c r="F251" s="22" t="n">
        <v>733.9</v>
      </c>
      <c r="G251" s="23" t="n">
        <v>739.15</v>
      </c>
      <c r="H251" s="23" t="n">
        <v>738.41</v>
      </c>
      <c r="I251" s="23" t="n">
        <v>721.1</v>
      </c>
      <c r="J251" s="23" t="n">
        <v>720.38</v>
      </c>
      <c r="K251" s="29" t="str">
        <f aca="false">IF(N251&lt;=$F$3,"HIT","MISS")</f>
        <v>HIT</v>
      </c>
      <c r="L251" s="29" t="str">
        <f aca="false">IF(O251&lt;=$F$3,"HIT","MISS")</f>
        <v>HIT</v>
      </c>
      <c r="M251" s="17" t="str">
        <f aca="false">IF(AND(K251="HIT",L251="HIT"),"HOD ✓ | LOD ✓",IF(K251="HIT","HOD ✓",IF(L251="HIT","LOD ✓","✗ MISS")))</f>
        <v>HOD ✓ | LOD ✓</v>
      </c>
      <c r="N251" s="26" t="n">
        <f aca="false">IF(D251&lt;H251,(H251-D251)/D251,IF(D251&gt;G251,(D251-G251)/D251,0))</f>
        <v>0</v>
      </c>
      <c r="O251" s="26" t="n">
        <f aca="false">IF(E251&lt;J251,(J251-E251)/E251,IF(E251&gt;I251,(E251-I251)/E251,0))</f>
        <v>6.93337031130202E-005</v>
      </c>
      <c r="P251" s="27" t="n">
        <f aca="false">LN(F251/F250)</f>
        <v>0.0170404013370915</v>
      </c>
      <c r="Q251" s="28" t="n">
        <f aca="false">STDEV(P232:P251)*SQRT(252)</f>
        <v>0.127599178182631</v>
      </c>
      <c r="R251" s="26" t="n">
        <f aca="false">(G251-H251)/H251</f>
        <v>0.00100215327528068</v>
      </c>
      <c r="S251" s="17" t="n">
        <f aca="false">YEAR(B251)</f>
        <v>2007</v>
      </c>
      <c r="T251" s="17" t="n">
        <f aca="false">WEEKDAY(B251)</f>
        <v>5</v>
      </c>
    </row>
    <row r="252" customFormat="false" ht="15" hidden="false" customHeight="false" outlineLevel="0" collapsed="false">
      <c r="B252" s="21" t="n">
        <v>39346</v>
      </c>
      <c r="C252" s="22" t="n">
        <v>733.9</v>
      </c>
      <c r="D252" s="22" t="n">
        <v>739.55</v>
      </c>
      <c r="E252" s="22" t="n">
        <v>726.8</v>
      </c>
      <c r="F252" s="22" t="n">
        <v>731.55</v>
      </c>
      <c r="G252" s="23" t="n">
        <v>739.95</v>
      </c>
      <c r="H252" s="23" t="n">
        <v>739.21</v>
      </c>
      <c r="I252" s="23" t="n">
        <v>727.45</v>
      </c>
      <c r="J252" s="23" t="n">
        <v>726.72</v>
      </c>
      <c r="K252" s="29" t="str">
        <f aca="false">IF(N252&lt;=$F$3,"HIT","MISS")</f>
        <v>HIT</v>
      </c>
      <c r="L252" s="29" t="str">
        <f aca="false">IF(O252&lt;=$F$3,"HIT","MISS")</f>
        <v>HIT</v>
      </c>
      <c r="M252" s="17" t="str">
        <f aca="false">IF(AND(K252="HIT",L252="HIT"),"HOD ✓ | LOD ✓",IF(K252="HIT","HOD ✓",IF(L252="HIT","LOD ✓","✗ MISS")))</f>
        <v>HOD ✓ | LOD ✓</v>
      </c>
      <c r="N252" s="26" t="n">
        <f aca="false">IF(D252&lt;H252,(H252-D252)/D252,IF(D252&gt;G252,(D252-G252)/D252,0))</f>
        <v>0</v>
      </c>
      <c r="O252" s="26" t="n">
        <f aca="false">IF(E252&lt;J252,(J252-E252)/E252,IF(E252&gt;I252,(E252-I252)/E252,0))</f>
        <v>0</v>
      </c>
      <c r="P252" s="27" t="n">
        <f aca="false">LN(F252/F251)</f>
        <v>-0.00320720872684585</v>
      </c>
      <c r="Q252" s="28" t="n">
        <f aca="false">STDEV(P233:P252)*SQRT(252)</f>
        <v>0.128531806599377</v>
      </c>
      <c r="R252" s="26" t="n">
        <f aca="false">(G252-H252)/H252</f>
        <v>0.0010010687084861</v>
      </c>
      <c r="S252" s="17" t="n">
        <f aca="false">YEAR(B252)</f>
        <v>2007</v>
      </c>
      <c r="T252" s="17" t="n">
        <f aca="false">WEEKDAY(B252)</f>
        <v>6</v>
      </c>
    </row>
    <row r="253" customFormat="false" ht="15" hidden="false" customHeight="false" outlineLevel="0" collapsed="false">
      <c r="B253" s="21" t="n">
        <v>39349</v>
      </c>
      <c r="C253" s="22" t="n">
        <v>731.55</v>
      </c>
      <c r="D253" s="22" t="n">
        <v>736.45</v>
      </c>
      <c r="E253" s="22" t="n">
        <v>726.08</v>
      </c>
      <c r="F253" s="22" t="n">
        <v>730.27</v>
      </c>
      <c r="G253" s="23" t="n">
        <v>737.26</v>
      </c>
      <c r="H253" s="23" t="n">
        <v>736.52</v>
      </c>
      <c r="I253" s="23" t="n">
        <v>726.79</v>
      </c>
      <c r="J253" s="23" t="n">
        <v>726.06</v>
      </c>
      <c r="K253" s="29" t="str">
        <f aca="false">IF(N253&lt;=$F$3,"HIT","MISS")</f>
        <v>HIT</v>
      </c>
      <c r="L253" s="29" t="str">
        <f aca="false">IF(O253&lt;=$F$3,"HIT","MISS")</f>
        <v>HIT</v>
      </c>
      <c r="M253" s="17" t="str">
        <f aca="false">IF(AND(K253="HIT",L253="HIT"),"HOD ✓ | LOD ✓",IF(K253="HIT","HOD ✓",IF(L253="HIT","LOD ✓","✗ MISS")))</f>
        <v>HOD ✓ | LOD ✓</v>
      </c>
      <c r="N253" s="26" t="n">
        <f aca="false">IF(D253&lt;H253,(H253-D253)/D253,IF(D253&gt;G253,(D253-G253)/D253,0))</f>
        <v>9.50505804873872E-005</v>
      </c>
      <c r="O253" s="26" t="n">
        <f aca="false">IF(E253&lt;J253,(J253-E253)/E253,IF(E253&gt;I253,(E253-I253)/E253,0))</f>
        <v>0</v>
      </c>
      <c r="P253" s="27" t="n">
        <f aca="false">LN(F253/F252)</f>
        <v>-0.00175124205049934</v>
      </c>
      <c r="Q253" s="28" t="n">
        <f aca="false">STDEV(P234:P253)*SQRT(252)</f>
        <v>0.129165650482886</v>
      </c>
      <c r="R253" s="26" t="n">
        <f aca="false">(G253-H253)/H253</f>
        <v>0.00100472492260904</v>
      </c>
      <c r="S253" s="17" t="n">
        <f aca="false">YEAR(B253)</f>
        <v>2007</v>
      </c>
      <c r="T253" s="17" t="n">
        <f aca="false">WEEKDAY(B253)</f>
        <v>2</v>
      </c>
    </row>
    <row r="254" customFormat="false" ht="15" hidden="false" customHeight="false" outlineLevel="0" collapsed="false">
      <c r="B254" s="21" t="n">
        <v>39350</v>
      </c>
      <c r="C254" s="22" t="n">
        <v>730.27</v>
      </c>
      <c r="D254" s="22" t="n">
        <v>733.86</v>
      </c>
      <c r="E254" s="22" t="n">
        <v>722.3</v>
      </c>
      <c r="F254" s="22" t="n">
        <v>731.7</v>
      </c>
      <c r="G254" s="23" t="n">
        <v>733.89</v>
      </c>
      <c r="H254" s="23" t="n">
        <v>733.16</v>
      </c>
      <c r="I254" s="23" t="n">
        <v>722.74</v>
      </c>
      <c r="J254" s="23" t="n">
        <v>722.02</v>
      </c>
      <c r="K254" s="29" t="str">
        <f aca="false">IF(N254&lt;=$F$3,"HIT","MISS")</f>
        <v>HIT</v>
      </c>
      <c r="L254" s="29" t="str">
        <f aca="false">IF(O254&lt;=$F$3,"HIT","MISS")</f>
        <v>HIT</v>
      </c>
      <c r="M254" s="17" t="str">
        <f aca="false">IF(AND(K254="HIT",L254="HIT"),"HOD ✓ | LOD ✓",IF(K254="HIT","HOD ✓",IF(L254="HIT","LOD ✓","✗ MISS")))</f>
        <v>HOD ✓ | LOD ✓</v>
      </c>
      <c r="N254" s="26" t="n">
        <f aca="false">IF(D254&lt;H254,(H254-D254)/D254,IF(D254&gt;G254,(D254-G254)/D254,0))</f>
        <v>0</v>
      </c>
      <c r="O254" s="26" t="n">
        <f aca="false">IF(E254&lt;J254,(J254-E254)/E254,IF(E254&gt;I254,(E254-I254)/E254,0))</f>
        <v>0</v>
      </c>
      <c r="P254" s="27" t="n">
        <f aca="false">LN(F254/F253)</f>
        <v>0.0019562651163125</v>
      </c>
      <c r="Q254" s="28" t="n">
        <f aca="false">STDEV(P235:P254)*SQRT(252)</f>
        <v>0.122931304345723</v>
      </c>
      <c r="R254" s="26" t="n">
        <f aca="false">(G254-H254)/H254</f>
        <v>0.000995689890337741</v>
      </c>
      <c r="S254" s="17" t="n">
        <f aca="false">YEAR(B254)</f>
        <v>2007</v>
      </c>
      <c r="T254" s="17" t="n">
        <f aca="false">WEEKDAY(B254)</f>
        <v>3</v>
      </c>
    </row>
    <row r="255" customFormat="false" ht="15" hidden="false" customHeight="false" outlineLevel="0" collapsed="false">
      <c r="B255" s="21" t="n">
        <v>39351</v>
      </c>
      <c r="C255" s="22" t="n">
        <v>731.7</v>
      </c>
      <c r="D255" s="22" t="n">
        <v>736.95</v>
      </c>
      <c r="E255" s="22" t="n">
        <v>726.42</v>
      </c>
      <c r="F255" s="22" t="n">
        <v>729.07</v>
      </c>
      <c r="G255" s="23" t="n">
        <v>736.85</v>
      </c>
      <c r="H255" s="23" t="n">
        <v>736.11</v>
      </c>
      <c r="I255" s="23" t="n">
        <v>727.32</v>
      </c>
      <c r="J255" s="23" t="n">
        <v>726.59</v>
      </c>
      <c r="K255" s="29" t="str">
        <f aca="false">IF(N255&lt;=$F$3,"HIT","MISS")</f>
        <v>HIT</v>
      </c>
      <c r="L255" s="29" t="str">
        <f aca="false">IF(O255&lt;=$F$3,"HIT","MISS")</f>
        <v>HIT</v>
      </c>
      <c r="M255" s="17" t="str">
        <f aca="false">IF(AND(K255="HIT",L255="HIT"),"HOD ✓ | LOD ✓",IF(K255="HIT","HOD ✓",IF(L255="HIT","LOD ✓","✗ MISS")))</f>
        <v>HOD ✓ | LOD ✓</v>
      </c>
      <c r="N255" s="26" t="n">
        <f aca="false">IF(D255&lt;H255,(H255-D255)/D255,IF(D255&gt;G255,(D255-G255)/D255,0))</f>
        <v>0.000135694416174805</v>
      </c>
      <c r="O255" s="26" t="n">
        <f aca="false">IF(E255&lt;J255,(J255-E255)/E255,IF(E255&gt;I255,(E255-I255)/E255,0))</f>
        <v>0.000234024393601598</v>
      </c>
      <c r="P255" s="27" t="n">
        <f aca="false">LN(F255/F254)</f>
        <v>-0.00360084454326444</v>
      </c>
      <c r="Q255" s="28" t="n">
        <f aca="false">STDEV(P236:P255)*SQRT(252)</f>
        <v>0.126430856606759</v>
      </c>
      <c r="R255" s="26" t="n">
        <f aca="false">(G255-H255)/H255</f>
        <v>0.00100528453627856</v>
      </c>
      <c r="S255" s="17" t="n">
        <f aca="false">YEAR(B255)</f>
        <v>2007</v>
      </c>
      <c r="T255" s="17" t="n">
        <f aca="false">WEEKDAY(B255)</f>
        <v>4</v>
      </c>
    </row>
    <row r="256" customFormat="false" ht="15" hidden="false" customHeight="false" outlineLevel="0" collapsed="false">
      <c r="B256" s="21" t="n">
        <v>39352</v>
      </c>
      <c r="C256" s="22" t="n">
        <v>729.07</v>
      </c>
      <c r="D256" s="22" t="n">
        <v>736.05</v>
      </c>
      <c r="E256" s="22" t="n">
        <v>727.15</v>
      </c>
      <c r="F256" s="22" t="n">
        <v>734.5</v>
      </c>
      <c r="G256" s="23" t="n">
        <v>736.84</v>
      </c>
      <c r="H256" s="23" t="n">
        <v>736.1</v>
      </c>
      <c r="I256" s="23" t="n">
        <v>726.86</v>
      </c>
      <c r="J256" s="23" t="n">
        <v>726.13</v>
      </c>
      <c r="K256" s="29" t="str">
        <f aca="false">IF(N256&lt;=$F$3,"HIT","MISS")</f>
        <v>HIT</v>
      </c>
      <c r="L256" s="29" t="str">
        <f aca="false">IF(O256&lt;=$F$3,"HIT","MISS")</f>
        <v>HIT</v>
      </c>
      <c r="M256" s="17" t="str">
        <f aca="false">IF(AND(K256="HIT",L256="HIT"),"HOD ✓ | LOD ✓",IF(K256="HIT","HOD ✓",IF(L256="HIT","LOD ✓","✗ MISS")))</f>
        <v>HOD ✓ | LOD ✓</v>
      </c>
      <c r="N256" s="26" t="n">
        <f aca="false">IF(D256&lt;H256,(H256-D256)/D256,IF(D256&gt;G256,(D256-G256)/D256,0))</f>
        <v>6.79301677876071E-005</v>
      </c>
      <c r="O256" s="26" t="n">
        <f aca="false">IF(E256&lt;J256,(J256-E256)/E256,IF(E256&gt;I256,(E256-I256)/E256,0))</f>
        <v>0.000398817300419396</v>
      </c>
      <c r="P256" s="27" t="n">
        <f aca="false">LN(F256/F255)</f>
        <v>0.00742024626721209</v>
      </c>
      <c r="Q256" s="28" t="n">
        <f aca="false">STDEV(P237:P256)*SQRT(252)</f>
        <v>0.123423883745052</v>
      </c>
      <c r="R256" s="26" t="n">
        <f aca="false">(G256-H256)/H256</f>
        <v>0.00100529819318029</v>
      </c>
      <c r="S256" s="17" t="n">
        <f aca="false">YEAR(B256)</f>
        <v>2007</v>
      </c>
      <c r="T256" s="17" t="n">
        <f aca="false">WEEKDAY(B256)</f>
        <v>5</v>
      </c>
    </row>
    <row r="257" customFormat="false" ht="15" hidden="false" customHeight="false" outlineLevel="0" collapsed="false">
      <c r="B257" s="21" t="n">
        <v>39353</v>
      </c>
      <c r="C257" s="22" t="n">
        <v>734.5</v>
      </c>
      <c r="D257" s="22" t="n">
        <v>746.05</v>
      </c>
      <c r="E257" s="22" t="n">
        <v>733.55</v>
      </c>
      <c r="F257" s="22" t="n">
        <v>743.65</v>
      </c>
      <c r="G257" s="23" t="n">
        <v>746.9</v>
      </c>
      <c r="H257" s="23" t="n">
        <v>746.15</v>
      </c>
      <c r="I257" s="23" t="n">
        <v>734.08</v>
      </c>
      <c r="J257" s="23" t="n">
        <v>733.35</v>
      </c>
      <c r="K257" s="29" t="str">
        <f aca="false">IF(N257&lt;=$F$3,"HIT","MISS")</f>
        <v>HIT</v>
      </c>
      <c r="L257" s="29" t="str">
        <f aca="false">IF(O257&lt;=$F$3,"HIT","MISS")</f>
        <v>HIT</v>
      </c>
      <c r="M257" s="17" t="str">
        <f aca="false">IF(AND(K257="HIT",L257="HIT"),"HOD ✓ | LOD ✓",IF(K257="HIT","HOD ✓",IF(L257="HIT","LOD ✓","✗ MISS")))</f>
        <v>HOD ✓ | LOD ✓</v>
      </c>
      <c r="N257" s="26" t="n">
        <f aca="false">IF(D257&lt;H257,(H257-D257)/D257,IF(D257&gt;G257,(D257-G257)/D257,0))</f>
        <v>0.000134039273507168</v>
      </c>
      <c r="O257" s="26" t="n">
        <f aca="false">IF(E257&lt;J257,(J257-E257)/E257,IF(E257&gt;I257,(E257-I257)/E257,0))</f>
        <v>0</v>
      </c>
      <c r="P257" s="27" t="n">
        <f aca="false">LN(F257/F256)</f>
        <v>0.0123804984246749</v>
      </c>
      <c r="Q257" s="28" t="n">
        <f aca="false">STDEV(P238:P257)*SQRT(252)</f>
        <v>0.123820883152251</v>
      </c>
      <c r="R257" s="26" t="n">
        <f aca="false">(G257-H257)/H257</f>
        <v>0.00100515982041145</v>
      </c>
      <c r="S257" s="17" t="n">
        <f aca="false">YEAR(B257)</f>
        <v>2007</v>
      </c>
      <c r="T257" s="17" t="n">
        <f aca="false">WEEKDAY(B257)</f>
        <v>6</v>
      </c>
    </row>
    <row r="258" customFormat="false" ht="15" hidden="false" customHeight="false" outlineLevel="0" collapsed="false">
      <c r="B258" s="21" t="n">
        <v>39356</v>
      </c>
      <c r="C258" s="22" t="n">
        <v>743.65</v>
      </c>
      <c r="D258" s="22" t="n">
        <v>748.05</v>
      </c>
      <c r="E258" s="22" t="n">
        <v>741.35</v>
      </c>
      <c r="F258" s="22" t="n">
        <v>747.3</v>
      </c>
      <c r="G258" s="23" t="n">
        <v>749.02</v>
      </c>
      <c r="H258" s="23" t="n">
        <v>748.27</v>
      </c>
      <c r="I258" s="23" t="n">
        <v>742.37</v>
      </c>
      <c r="J258" s="23" t="n">
        <v>741.63</v>
      </c>
      <c r="K258" s="29" t="str">
        <f aca="false">IF(N258&lt;=$F$3,"HIT","MISS")</f>
        <v>HIT</v>
      </c>
      <c r="L258" s="29" t="str">
        <f aca="false">IF(O258&lt;=$F$3,"HIT","MISS")</f>
        <v>HIT</v>
      </c>
      <c r="M258" s="17" t="str">
        <f aca="false">IF(AND(K258="HIT",L258="HIT"),"HOD ✓ | LOD ✓",IF(K258="HIT","HOD ✓",IF(L258="HIT","LOD ✓","✗ MISS")))</f>
        <v>HOD ✓ | LOD ✓</v>
      </c>
      <c r="N258" s="26" t="n">
        <f aca="false">IF(D258&lt;H258,(H258-D258)/D258,IF(D258&gt;G258,(D258-G258)/D258,0))</f>
        <v>0.000294097988102436</v>
      </c>
      <c r="O258" s="26" t="n">
        <f aca="false">IF(E258&lt;J258,(J258-E258)/E258,IF(E258&gt;I258,(E258-I258)/E258,0))</f>
        <v>0.000377689350509169</v>
      </c>
      <c r="P258" s="27" t="n">
        <f aca="false">LN(F258/F257)</f>
        <v>0.00489621689763736</v>
      </c>
      <c r="Q258" s="28" t="n">
        <f aca="false">STDEV(P239:P258)*SQRT(252)</f>
        <v>0.121731892813351</v>
      </c>
      <c r="R258" s="26" t="n">
        <f aca="false">(G258-H258)/H258</f>
        <v>0.00100231199967926</v>
      </c>
      <c r="S258" s="17" t="n">
        <f aca="false">YEAR(B258)</f>
        <v>2007</v>
      </c>
      <c r="T258" s="17" t="n">
        <f aca="false">WEEKDAY(B258)</f>
        <v>2</v>
      </c>
    </row>
    <row r="259" customFormat="false" ht="15" hidden="false" customHeight="false" outlineLevel="0" collapsed="false">
      <c r="B259" s="21" t="n">
        <v>39357</v>
      </c>
      <c r="C259" s="22" t="n">
        <v>747.3</v>
      </c>
      <c r="D259" s="22" t="n">
        <v>747.45</v>
      </c>
      <c r="E259" s="22" t="n">
        <v>724.75</v>
      </c>
      <c r="F259" s="22" t="n">
        <v>731.85</v>
      </c>
      <c r="G259" s="23" t="n">
        <v>747.81</v>
      </c>
      <c r="H259" s="23" t="n">
        <v>747.06</v>
      </c>
      <c r="I259" s="23" t="n">
        <v>724.78</v>
      </c>
      <c r="J259" s="23" t="n">
        <v>724.06</v>
      </c>
      <c r="K259" s="29" t="str">
        <f aca="false">IF(N259&lt;=$F$3,"HIT","MISS")</f>
        <v>HIT</v>
      </c>
      <c r="L259" s="29" t="str">
        <f aca="false">IF(O259&lt;=$F$3,"HIT","MISS")</f>
        <v>HIT</v>
      </c>
      <c r="M259" s="17" t="str">
        <f aca="false">IF(AND(K259="HIT",L259="HIT"),"HOD ✓ | LOD ✓",IF(K259="HIT","HOD ✓",IF(L259="HIT","LOD ✓","✗ MISS")))</f>
        <v>HOD ✓ | LOD ✓</v>
      </c>
      <c r="N259" s="26" t="n">
        <f aca="false">IF(D259&lt;H259,(H259-D259)/D259,IF(D259&gt;G259,(D259-G259)/D259,0))</f>
        <v>0</v>
      </c>
      <c r="O259" s="26" t="n">
        <f aca="false">IF(E259&lt;J259,(J259-E259)/E259,IF(E259&gt;I259,(E259-I259)/E259,0))</f>
        <v>0</v>
      </c>
      <c r="P259" s="27" t="n">
        <f aca="false">LN(F259/F258)</f>
        <v>-0.0208911360062885</v>
      </c>
      <c r="Q259" s="28" t="n">
        <f aca="false">STDEV(P240:P259)*SQRT(252)</f>
        <v>0.148611682992559</v>
      </c>
      <c r="R259" s="26" t="n">
        <f aca="false">(G259-H259)/H259</f>
        <v>0.00100393542687334</v>
      </c>
      <c r="S259" s="17" t="n">
        <f aca="false">YEAR(B259)</f>
        <v>2007</v>
      </c>
      <c r="T259" s="17" t="n">
        <f aca="false">WEEKDAY(B259)</f>
        <v>3</v>
      </c>
    </row>
    <row r="260" customFormat="false" ht="15" hidden="false" customHeight="false" outlineLevel="0" collapsed="false">
      <c r="B260" s="21" t="n">
        <v>39358</v>
      </c>
      <c r="C260" s="22" t="n">
        <v>731.85</v>
      </c>
      <c r="D260" s="22" t="n">
        <v>736.3</v>
      </c>
      <c r="E260" s="22" t="n">
        <v>726.48</v>
      </c>
      <c r="F260" s="22" t="n">
        <v>727.85</v>
      </c>
      <c r="G260" s="23" t="n">
        <v>737.01</v>
      </c>
      <c r="H260" s="23" t="n">
        <v>736.27</v>
      </c>
      <c r="I260" s="23" t="n">
        <v>726.73</v>
      </c>
      <c r="J260" s="23" t="n">
        <v>726</v>
      </c>
      <c r="K260" s="29" t="str">
        <f aca="false">IF(N260&lt;=$F$3,"HIT","MISS")</f>
        <v>HIT</v>
      </c>
      <c r="L260" s="29" t="str">
        <f aca="false">IF(O260&lt;=$F$3,"HIT","MISS")</f>
        <v>HIT</v>
      </c>
      <c r="M260" s="17" t="str">
        <f aca="false">IF(AND(K260="HIT",L260="HIT"),"HOD ✓ | LOD ✓",IF(K260="HIT","HOD ✓",IF(L260="HIT","LOD ✓","✗ MISS")))</f>
        <v>HOD ✓ | LOD ✓</v>
      </c>
      <c r="N260" s="26" t="n">
        <f aca="false">IF(D260&lt;H260,(H260-D260)/D260,IF(D260&gt;G260,(D260-G260)/D260,0))</f>
        <v>0</v>
      </c>
      <c r="O260" s="26" t="n">
        <f aca="false">IF(E260&lt;J260,(J260-E260)/E260,IF(E260&gt;I260,(E260-I260)/E260,0))</f>
        <v>0</v>
      </c>
      <c r="P260" s="27" t="n">
        <f aca="false">LN(F260/F259)</f>
        <v>-0.005480591919286</v>
      </c>
      <c r="Q260" s="28" t="n">
        <f aca="false">STDEV(P241:P260)*SQRT(252)</f>
        <v>0.151638233794326</v>
      </c>
      <c r="R260" s="26" t="n">
        <f aca="false">(G260-H260)/H260</f>
        <v>0.00100506607630354</v>
      </c>
      <c r="S260" s="17" t="n">
        <f aca="false">YEAR(B260)</f>
        <v>2007</v>
      </c>
      <c r="T260" s="17" t="n">
        <f aca="false">WEEKDAY(B260)</f>
        <v>4</v>
      </c>
    </row>
    <row r="261" customFormat="false" ht="15" hidden="false" customHeight="false" outlineLevel="0" collapsed="false">
      <c r="B261" s="21" t="n">
        <v>39359</v>
      </c>
      <c r="C261" s="22" t="n">
        <v>727.85</v>
      </c>
      <c r="D261" s="22" t="n">
        <v>738.7</v>
      </c>
      <c r="E261" s="22" t="n">
        <v>720.92</v>
      </c>
      <c r="F261" s="22" t="n">
        <v>737.95</v>
      </c>
      <c r="G261" s="23" t="n">
        <v>739.02</v>
      </c>
      <c r="H261" s="23" t="n">
        <v>738.28</v>
      </c>
      <c r="I261" s="23" t="n">
        <v>721.82</v>
      </c>
      <c r="J261" s="23" t="n">
        <v>721.1</v>
      </c>
      <c r="K261" s="29" t="str">
        <f aca="false">IF(N261&lt;=$F$3,"HIT","MISS")</f>
        <v>HIT</v>
      </c>
      <c r="L261" s="29" t="str">
        <f aca="false">IF(O261&lt;=$F$3,"HIT","MISS")</f>
        <v>HIT</v>
      </c>
      <c r="M261" s="17" t="str">
        <f aca="false">IF(AND(K261="HIT",L261="HIT"),"HOD ✓ | LOD ✓",IF(K261="HIT","HOD ✓",IF(L261="HIT","LOD ✓","✗ MISS")))</f>
        <v>HOD ✓ | LOD ✓</v>
      </c>
      <c r="N261" s="26" t="n">
        <f aca="false">IF(D261&lt;H261,(H261-D261)/D261,IF(D261&gt;G261,(D261-G261)/D261,0))</f>
        <v>0</v>
      </c>
      <c r="O261" s="26" t="n">
        <f aca="false">IF(E261&lt;J261,(J261-E261)/E261,IF(E261&gt;I261,(E261-I261)/E261,0))</f>
        <v>0.00024968096321376</v>
      </c>
      <c r="P261" s="27" t="n">
        <f aca="false">LN(F261/F260)</f>
        <v>0.0137810886171151</v>
      </c>
      <c r="Q261" s="28" t="n">
        <f aca="false">STDEV(P242:P261)*SQRT(252)</f>
        <v>0.144798521176945</v>
      </c>
      <c r="R261" s="26" t="n">
        <f aca="false">(G261-H261)/H261</f>
        <v>0.00100232973939428</v>
      </c>
      <c r="S261" s="17" t="n">
        <f aca="false">YEAR(B261)</f>
        <v>2007</v>
      </c>
      <c r="T261" s="17" t="n">
        <f aca="false">WEEKDAY(B261)</f>
        <v>5</v>
      </c>
    </row>
    <row r="262" customFormat="false" ht="15" hidden="false" customHeight="false" outlineLevel="0" collapsed="false">
      <c r="B262" s="21" t="n">
        <v>39360</v>
      </c>
      <c r="C262" s="22" t="n">
        <v>737.95</v>
      </c>
      <c r="D262" s="22" t="n">
        <v>744.6</v>
      </c>
      <c r="E262" s="22" t="n">
        <v>727.15</v>
      </c>
      <c r="F262" s="22" t="n">
        <v>742.6</v>
      </c>
      <c r="G262" s="23" t="n">
        <v>744.52</v>
      </c>
      <c r="H262" s="23" t="n">
        <v>743.78</v>
      </c>
      <c r="I262" s="23" t="n">
        <v>727.25</v>
      </c>
      <c r="J262" s="23" t="n">
        <v>726.52</v>
      </c>
      <c r="K262" s="29" t="str">
        <f aca="false">IF(N262&lt;=$F$3,"HIT","MISS")</f>
        <v>HIT</v>
      </c>
      <c r="L262" s="29" t="str">
        <f aca="false">IF(O262&lt;=$F$3,"HIT","MISS")</f>
        <v>HIT</v>
      </c>
      <c r="M262" s="17" t="str">
        <f aca="false">IF(AND(K262="HIT",L262="HIT"),"HOD ✓ | LOD ✓",IF(K262="HIT","HOD ✓",IF(L262="HIT","LOD ✓","✗ MISS")))</f>
        <v>HOD ✓ | LOD ✓</v>
      </c>
      <c r="N262" s="26" t="n">
        <f aca="false">IF(D262&lt;H262,(H262-D262)/D262,IF(D262&gt;G262,(D262-G262)/D262,0))</f>
        <v>0.000107440236368575</v>
      </c>
      <c r="O262" s="26" t="n">
        <f aca="false">IF(E262&lt;J262,(J262-E262)/E262,IF(E262&gt;I262,(E262-I262)/E262,0))</f>
        <v>0</v>
      </c>
      <c r="P262" s="27" t="n">
        <f aca="false">LN(F262/F261)</f>
        <v>0.00628147011519488</v>
      </c>
      <c r="Q262" s="28" t="n">
        <f aca="false">STDEV(P243:P262)*SQRT(252)</f>
        <v>0.144407011055883</v>
      </c>
      <c r="R262" s="26" t="n">
        <f aca="false">(G262-H262)/H262</f>
        <v>0.000994917852053039</v>
      </c>
      <c r="S262" s="17" t="n">
        <f aca="false">YEAR(B262)</f>
        <v>2007</v>
      </c>
      <c r="T262" s="17" t="n">
        <f aca="false">WEEKDAY(B262)</f>
        <v>6</v>
      </c>
    </row>
    <row r="263" customFormat="false" ht="15" hidden="false" customHeight="false" outlineLevel="0" collapsed="false">
      <c r="B263" s="21" t="n">
        <v>39363</v>
      </c>
      <c r="C263" s="22" t="n">
        <v>741.9</v>
      </c>
      <c r="D263" s="22" t="n">
        <v>742.85</v>
      </c>
      <c r="E263" s="22" t="n">
        <v>731.37</v>
      </c>
      <c r="F263" s="22" t="n">
        <v>733.35</v>
      </c>
      <c r="G263" s="23" t="n">
        <v>742.62</v>
      </c>
      <c r="H263" s="23" t="n">
        <v>741.88</v>
      </c>
      <c r="I263" s="23" t="n">
        <v>731.93</v>
      </c>
      <c r="J263" s="23" t="n">
        <v>731.2</v>
      </c>
      <c r="K263" s="29" t="str">
        <f aca="false">IF(N263&lt;=$F$3,"HIT","MISS")</f>
        <v>HIT</v>
      </c>
      <c r="L263" s="29" t="str">
        <f aca="false">IF(O263&lt;=$F$3,"HIT","MISS")</f>
        <v>HIT</v>
      </c>
      <c r="M263" s="17" t="str">
        <f aca="false">IF(AND(K263="HIT",L263="HIT"),"HOD ✓ | LOD ✓",IF(K263="HIT","HOD ✓",IF(L263="HIT","LOD ✓","✗ MISS")))</f>
        <v>HOD ✓ | LOD ✓</v>
      </c>
      <c r="N263" s="26" t="n">
        <f aca="false">IF(D263&lt;H263,(H263-D263)/D263,IF(D263&gt;G263,(D263-G263)/D263,0))</f>
        <v>0.000309618361715041</v>
      </c>
      <c r="O263" s="26" t="n">
        <f aca="false">IF(E263&lt;J263,(J263-E263)/E263,IF(E263&gt;I263,(E263-I263)/E263,0))</f>
        <v>0</v>
      </c>
      <c r="P263" s="27" t="n">
        <f aca="false">LN(F263/F262)</f>
        <v>-0.0125344640502154</v>
      </c>
      <c r="Q263" s="28" t="n">
        <f aca="false">STDEV(P244:P263)*SQRT(252)</f>
        <v>0.154392789709701</v>
      </c>
      <c r="R263" s="26" t="n">
        <f aca="false">(G263-H263)/H263</f>
        <v>0.000997465897449735</v>
      </c>
      <c r="S263" s="17" t="n">
        <f aca="false">YEAR(B263)</f>
        <v>2007</v>
      </c>
      <c r="T263" s="17" t="n">
        <f aca="false">WEEKDAY(B263)</f>
        <v>2</v>
      </c>
    </row>
    <row r="264" customFormat="false" ht="15" hidden="false" customHeight="false" outlineLevel="0" collapsed="false">
      <c r="B264" s="21" t="n">
        <v>39364</v>
      </c>
      <c r="C264" s="22" t="n">
        <v>733.35</v>
      </c>
      <c r="D264" s="22" t="n">
        <v>740.77</v>
      </c>
      <c r="E264" s="22" t="n">
        <v>726.77</v>
      </c>
      <c r="F264" s="22" t="n">
        <v>738.2</v>
      </c>
      <c r="G264" s="23" t="n">
        <v>740.66</v>
      </c>
      <c r="H264" s="23" t="n">
        <v>739.92</v>
      </c>
      <c r="I264" s="23" t="n">
        <v>727.53</v>
      </c>
      <c r="J264" s="23" t="n">
        <v>726.8</v>
      </c>
      <c r="K264" s="29" t="str">
        <f aca="false">IF(N264&lt;=$F$3,"HIT","MISS")</f>
        <v>HIT</v>
      </c>
      <c r="L264" s="29" t="str">
        <f aca="false">IF(O264&lt;=$F$3,"HIT","MISS")</f>
        <v>HIT</v>
      </c>
      <c r="M264" s="17" t="str">
        <f aca="false">IF(AND(K264="HIT",L264="HIT"),"HOD ✓ | LOD ✓",IF(K264="HIT","HOD ✓",IF(L264="HIT","LOD ✓","✗ MISS")))</f>
        <v>HOD ✓ | LOD ✓</v>
      </c>
      <c r="N264" s="26" t="n">
        <f aca="false">IF(D264&lt;H264,(H264-D264)/D264,IF(D264&gt;G264,(D264-G264)/D264,0))</f>
        <v>0.000148494134481706</v>
      </c>
      <c r="O264" s="26" t="n">
        <f aca="false">IF(E264&lt;J264,(J264-E264)/E264,IF(E264&gt;I264,(E264-I264)/E264,0))</f>
        <v>4.12785337864424E-005</v>
      </c>
      <c r="P264" s="27" t="n">
        <f aca="false">LN(F264/F263)</f>
        <v>0.00659171290313406</v>
      </c>
      <c r="Q264" s="28" t="n">
        <f aca="false">STDEV(P245:P264)*SQRT(252)</f>
        <v>0.149760831099851</v>
      </c>
      <c r="R264" s="26" t="n">
        <f aca="false">(G264-H264)/H264</f>
        <v>0.00100010811979675</v>
      </c>
      <c r="S264" s="17" t="n">
        <f aca="false">YEAR(B264)</f>
        <v>2007</v>
      </c>
      <c r="T264" s="17" t="n">
        <f aca="false">WEEKDAY(B264)</f>
        <v>3</v>
      </c>
    </row>
    <row r="265" customFormat="false" ht="15" hidden="false" customHeight="false" outlineLevel="0" collapsed="false">
      <c r="B265" s="21" t="n">
        <v>39365</v>
      </c>
      <c r="C265" s="22" t="n">
        <v>738.2</v>
      </c>
      <c r="D265" s="22" t="n">
        <v>746.2</v>
      </c>
      <c r="E265" s="22" t="n">
        <v>737.7</v>
      </c>
      <c r="F265" s="22" t="n">
        <v>741.1</v>
      </c>
      <c r="G265" s="23" t="n">
        <v>746.48</v>
      </c>
      <c r="H265" s="23" t="n">
        <v>745.73</v>
      </c>
      <c r="I265" s="23" t="n">
        <v>737.42</v>
      </c>
      <c r="J265" s="23" t="n">
        <v>736.68</v>
      </c>
      <c r="K265" s="29" t="str">
        <f aca="false">IF(N265&lt;=$F$3,"HIT","MISS")</f>
        <v>HIT</v>
      </c>
      <c r="L265" s="29" t="str">
        <f aca="false">IF(O265&lt;=$F$3,"HIT","MISS")</f>
        <v>HIT</v>
      </c>
      <c r="M265" s="17" t="str">
        <f aca="false">IF(AND(K265="HIT",L265="HIT"),"HOD ✓ | LOD ✓",IF(K265="HIT","HOD ✓",IF(L265="HIT","LOD ✓","✗ MISS")))</f>
        <v>HOD ✓ | LOD ✓</v>
      </c>
      <c r="N265" s="26" t="n">
        <f aca="false">IF(D265&lt;H265,(H265-D265)/D265,IF(D265&gt;G265,(D265-G265)/D265,0))</f>
        <v>0</v>
      </c>
      <c r="O265" s="26" t="n">
        <f aca="false">IF(E265&lt;J265,(J265-E265)/E265,IF(E265&gt;I265,(E265-I265)/E265,0))</f>
        <v>0.000379558085942912</v>
      </c>
      <c r="P265" s="27" t="n">
        <f aca="false">LN(F265/F264)</f>
        <v>0.003920778361415</v>
      </c>
      <c r="Q265" s="28" t="n">
        <f aca="false">STDEV(P246:P265)*SQRT(252)</f>
        <v>0.149531387427942</v>
      </c>
      <c r="R265" s="26" t="n">
        <f aca="false">(G265-H265)/H265</f>
        <v>0.00100572593297842</v>
      </c>
      <c r="S265" s="17" t="n">
        <f aca="false">YEAR(B265)</f>
        <v>2007</v>
      </c>
      <c r="T265" s="17" t="n">
        <f aca="false">WEEKDAY(B265)</f>
        <v>4</v>
      </c>
    </row>
    <row r="266" customFormat="false" ht="15" hidden="false" customHeight="false" outlineLevel="0" collapsed="false">
      <c r="B266" s="21" t="n">
        <v>39366</v>
      </c>
      <c r="C266" s="22" t="n">
        <v>741.1</v>
      </c>
      <c r="D266" s="22" t="n">
        <v>754.01</v>
      </c>
      <c r="E266" s="22" t="n">
        <v>740.7</v>
      </c>
      <c r="F266" s="22" t="n">
        <v>747.96</v>
      </c>
      <c r="G266" s="23" t="n">
        <v>754.68</v>
      </c>
      <c r="H266" s="23" t="n">
        <v>753.93</v>
      </c>
      <c r="I266" s="23" t="n">
        <v>740.41</v>
      </c>
      <c r="J266" s="23" t="n">
        <v>739.67</v>
      </c>
      <c r="K266" s="29" t="str">
        <f aca="false">IF(N266&lt;=$F$3,"HIT","MISS")</f>
        <v>HIT</v>
      </c>
      <c r="L266" s="29" t="str">
        <f aca="false">IF(O266&lt;=$F$3,"HIT","MISS")</f>
        <v>HIT</v>
      </c>
      <c r="M266" s="17" t="str">
        <f aca="false">IF(AND(K266="HIT",L266="HIT"),"HOD ✓ | LOD ✓",IF(K266="HIT","HOD ✓",IF(L266="HIT","LOD ✓","✗ MISS")))</f>
        <v>HOD ✓ | LOD ✓</v>
      </c>
      <c r="N266" s="26" t="n">
        <f aca="false">IF(D266&lt;H266,(H266-D266)/D266,IF(D266&gt;G266,(D266-G266)/D266,0))</f>
        <v>0</v>
      </c>
      <c r="O266" s="26" t="n">
        <f aca="false">IF(E266&lt;J266,(J266-E266)/E266,IF(E266&gt;I266,(E266-I266)/E266,0))</f>
        <v>0.000391521533684457</v>
      </c>
      <c r="P266" s="27" t="n">
        <f aca="false">LN(F266/F265)</f>
        <v>0.00921393165144641</v>
      </c>
      <c r="Q266" s="28" t="n">
        <f aca="false">STDEV(P247:P266)*SQRT(252)</f>
        <v>0.149398963117177</v>
      </c>
      <c r="R266" s="26" t="n">
        <f aca="false">(G266-H266)/H266</f>
        <v>0.000994787314472166</v>
      </c>
      <c r="S266" s="17" t="n">
        <f aca="false">YEAR(B266)</f>
        <v>2007</v>
      </c>
      <c r="T266" s="17" t="n">
        <f aca="false">WEEKDAY(B266)</f>
        <v>5</v>
      </c>
    </row>
    <row r="267" customFormat="false" ht="15" hidden="false" customHeight="false" outlineLevel="0" collapsed="false">
      <c r="B267" s="21" t="n">
        <v>39367</v>
      </c>
      <c r="C267" s="22" t="n">
        <v>747.96</v>
      </c>
      <c r="D267" s="22" t="n">
        <v>752.55</v>
      </c>
      <c r="E267" s="22" t="n">
        <v>745.16</v>
      </c>
      <c r="F267" s="22" t="n">
        <v>750.5</v>
      </c>
      <c r="G267" s="23" t="n">
        <v>752.34</v>
      </c>
      <c r="H267" s="23" t="n">
        <v>751.59</v>
      </c>
      <c r="I267" s="23" t="n">
        <v>745.07</v>
      </c>
      <c r="J267" s="23" t="n">
        <v>744.33</v>
      </c>
      <c r="K267" s="29" t="str">
        <f aca="false">IF(N267&lt;=$F$3,"HIT","MISS")</f>
        <v>HIT</v>
      </c>
      <c r="L267" s="29" t="str">
        <f aca="false">IF(O267&lt;=$F$3,"HIT","MISS")</f>
        <v>HIT</v>
      </c>
      <c r="M267" s="17" t="str">
        <f aca="false">IF(AND(K267="HIT",L267="HIT"),"HOD ✓ | LOD ✓",IF(K267="HIT","HOD ✓",IF(L267="HIT","LOD ✓","✗ MISS")))</f>
        <v>HOD ✓ | LOD ✓</v>
      </c>
      <c r="N267" s="26" t="n">
        <f aca="false">IF(D267&lt;H267,(H267-D267)/D267,IF(D267&gt;G267,(D267-G267)/D267,0))</f>
        <v>0.000279051225832068</v>
      </c>
      <c r="O267" s="26" t="n">
        <f aca="false">IF(E267&lt;J267,(J267-E267)/E267,IF(E267&gt;I267,(E267-I267)/E267,0))</f>
        <v>0.000120779429920981</v>
      </c>
      <c r="P267" s="27" t="n">
        <f aca="false">LN(F267/F266)</f>
        <v>0.00339015046475704</v>
      </c>
      <c r="Q267" s="28" t="n">
        <f aca="false">STDEV(P248:P267)*SQRT(252)</f>
        <v>0.14868934775692</v>
      </c>
      <c r="R267" s="26" t="n">
        <f aca="false">(G267-H267)/H267</f>
        <v>0.000997884484892029</v>
      </c>
      <c r="S267" s="17" t="n">
        <f aca="false">YEAR(B267)</f>
        <v>2007</v>
      </c>
      <c r="T267" s="17" t="n">
        <f aca="false">WEEKDAY(B267)</f>
        <v>6</v>
      </c>
    </row>
    <row r="268" customFormat="false" ht="15" hidden="false" customHeight="false" outlineLevel="0" collapsed="false">
      <c r="B268" s="21" t="n">
        <v>39370</v>
      </c>
      <c r="C268" s="22" t="n">
        <v>750.1</v>
      </c>
      <c r="D268" s="22" t="n">
        <v>760.3</v>
      </c>
      <c r="E268" s="22" t="n">
        <v>747.55</v>
      </c>
      <c r="F268" s="22" t="n">
        <v>759.3</v>
      </c>
      <c r="G268" s="23" t="n">
        <v>761.14</v>
      </c>
      <c r="H268" s="23" t="n">
        <v>760.38</v>
      </c>
      <c r="I268" s="23" t="n">
        <v>747.49</v>
      </c>
      <c r="J268" s="23" t="n">
        <v>746.74</v>
      </c>
      <c r="K268" s="29" t="str">
        <f aca="false">IF(N268&lt;=$F$3,"HIT","MISS")</f>
        <v>HIT</v>
      </c>
      <c r="L268" s="29" t="str">
        <f aca="false">IF(O268&lt;=$F$3,"HIT","MISS")</f>
        <v>HIT</v>
      </c>
      <c r="M268" s="17" t="str">
        <f aca="false">IF(AND(K268="HIT",L268="HIT"),"HOD ✓ | LOD ✓",IF(K268="HIT","HOD ✓",IF(L268="HIT","LOD ✓","✗ MISS")))</f>
        <v>HOD ✓ | LOD ✓</v>
      </c>
      <c r="N268" s="26" t="n">
        <f aca="false">IF(D268&lt;H268,(H268-D268)/D268,IF(D268&gt;G268,(D268-G268)/D268,0))</f>
        <v>0.000105221623043589</v>
      </c>
      <c r="O268" s="26" t="n">
        <f aca="false">IF(E268&lt;J268,(J268-E268)/E268,IF(E268&gt;I268,(E268-I268)/E268,0))</f>
        <v>8.02621898200059E-005</v>
      </c>
      <c r="P268" s="27" t="n">
        <f aca="false">LN(F268/F267)</f>
        <v>0.0116573051456714</v>
      </c>
      <c r="Q268" s="28" t="n">
        <f aca="false">STDEV(P249:P268)*SQRT(252)</f>
        <v>0.146246888030411</v>
      </c>
      <c r="R268" s="26" t="n">
        <f aca="false">(G268-H268)/H268</f>
        <v>0.000999500249875051</v>
      </c>
      <c r="S268" s="17" t="n">
        <f aca="false">YEAR(B268)</f>
        <v>2007</v>
      </c>
      <c r="T268" s="17" t="n">
        <f aca="false">WEEKDAY(B268)</f>
        <v>2</v>
      </c>
    </row>
    <row r="269" customFormat="false" ht="15" hidden="false" customHeight="false" outlineLevel="0" collapsed="false">
      <c r="B269" s="21" t="n">
        <v>39371</v>
      </c>
      <c r="C269" s="22" t="n">
        <v>759.3</v>
      </c>
      <c r="D269" s="22" t="n">
        <v>767.15</v>
      </c>
      <c r="E269" s="22" t="n">
        <v>753.84</v>
      </c>
      <c r="F269" s="22" t="n">
        <v>760.59</v>
      </c>
      <c r="G269" s="23" t="n">
        <v>767.08</v>
      </c>
      <c r="H269" s="23" t="n">
        <v>766.31</v>
      </c>
      <c r="I269" s="23" t="n">
        <v>753.75</v>
      </c>
      <c r="J269" s="23" t="n">
        <v>753</v>
      </c>
      <c r="K269" s="29" t="str">
        <f aca="false">IF(N269&lt;=$F$3,"HIT","MISS")</f>
        <v>HIT</v>
      </c>
      <c r="L269" s="29" t="str">
        <f aca="false">IF(O269&lt;=$F$3,"HIT","MISS")</f>
        <v>HIT</v>
      </c>
      <c r="M269" s="17" t="str">
        <f aca="false">IF(AND(K269="HIT",L269="HIT"),"HOD ✓ | LOD ✓",IF(K269="HIT","HOD ✓",IF(L269="HIT","LOD ✓","✗ MISS")))</f>
        <v>HOD ✓ | LOD ✓</v>
      </c>
      <c r="N269" s="26" t="n">
        <f aca="false">IF(D269&lt;H269,(H269-D269)/D269,IF(D269&gt;G269,(D269-G269)/D269,0))</f>
        <v>9.12468226551996E-005</v>
      </c>
      <c r="O269" s="26" t="n">
        <f aca="false">IF(E269&lt;J269,(J269-E269)/E269,IF(E269&gt;I269,(E269-I269)/E269,0))</f>
        <v>0.000119388729703958</v>
      </c>
      <c r="P269" s="27" t="n">
        <f aca="false">LN(F269/F268)</f>
        <v>0.00169749167342243</v>
      </c>
      <c r="Q269" s="28" t="n">
        <f aca="false">STDEV(P250:P269)*SQRT(252)</f>
        <v>0.144941993898895</v>
      </c>
      <c r="R269" s="26" t="n">
        <f aca="false">(G269-H269)/H269</f>
        <v>0.00100481528363208</v>
      </c>
      <c r="S269" s="17" t="n">
        <f aca="false">YEAR(B269)</f>
        <v>2007</v>
      </c>
      <c r="T269" s="17" t="n">
        <f aca="false">WEEKDAY(B269)</f>
        <v>3</v>
      </c>
    </row>
    <row r="270" customFormat="false" ht="15" hidden="false" customHeight="false" outlineLevel="0" collapsed="false">
      <c r="B270" s="21" t="n">
        <v>39372</v>
      </c>
      <c r="C270" s="22" t="n">
        <v>760.59</v>
      </c>
      <c r="D270" s="22" t="n">
        <v>765</v>
      </c>
      <c r="E270" s="22" t="n">
        <v>751.87</v>
      </c>
      <c r="F270" s="22" t="n">
        <v>755.45</v>
      </c>
      <c r="G270" s="23" t="n">
        <v>765.33</v>
      </c>
      <c r="H270" s="23" t="n">
        <v>764.57</v>
      </c>
      <c r="I270" s="23" t="n">
        <v>751.94</v>
      </c>
      <c r="J270" s="23" t="n">
        <v>751.19</v>
      </c>
      <c r="K270" s="29" t="str">
        <f aca="false">IF(N270&lt;=$F$3,"HIT","MISS")</f>
        <v>HIT</v>
      </c>
      <c r="L270" s="29" t="str">
        <f aca="false">IF(O270&lt;=$F$3,"HIT","MISS")</f>
        <v>HIT</v>
      </c>
      <c r="M270" s="17" t="str">
        <f aca="false">IF(AND(K270="HIT",L270="HIT"),"HOD ✓ | LOD ✓",IF(K270="HIT","HOD ✓",IF(L270="HIT","LOD ✓","✗ MISS")))</f>
        <v>HOD ✓ | LOD ✓</v>
      </c>
      <c r="N270" s="26" t="n">
        <f aca="false">IF(D270&lt;H270,(H270-D270)/D270,IF(D270&gt;G270,(D270-G270)/D270,0))</f>
        <v>0</v>
      </c>
      <c r="O270" s="26" t="n">
        <f aca="false">IF(E270&lt;J270,(J270-E270)/E270,IF(E270&gt;I270,(E270-I270)/E270,0))</f>
        <v>0</v>
      </c>
      <c r="P270" s="27" t="n">
        <f aca="false">LN(F270/F269)</f>
        <v>-0.00678084970676035</v>
      </c>
      <c r="Q270" s="28" t="n">
        <f aca="false">STDEV(P251:P270)*SQRT(252)</f>
        <v>0.147486367810611</v>
      </c>
      <c r="R270" s="26" t="n">
        <f aca="false">(G270-H270)/H270</f>
        <v>0.000994022784048538</v>
      </c>
      <c r="S270" s="17" t="n">
        <f aca="false">YEAR(B270)</f>
        <v>2007</v>
      </c>
      <c r="T270" s="17" t="n">
        <f aca="false">WEEKDAY(B270)</f>
        <v>4</v>
      </c>
    </row>
    <row r="271" customFormat="false" ht="15" hidden="false" customHeight="false" outlineLevel="0" collapsed="false">
      <c r="B271" s="21" t="n">
        <v>39373</v>
      </c>
      <c r="C271" s="22" t="n">
        <v>755.45</v>
      </c>
      <c r="D271" s="22" t="n">
        <v>769.2</v>
      </c>
      <c r="E271" s="22" t="n">
        <v>754.9</v>
      </c>
      <c r="F271" s="22" t="n">
        <v>768.45</v>
      </c>
      <c r="G271" s="23" t="n">
        <v>769.02</v>
      </c>
      <c r="H271" s="23" t="n">
        <v>768.25</v>
      </c>
      <c r="I271" s="23" t="n">
        <v>755.43</v>
      </c>
      <c r="J271" s="23" t="n">
        <v>754.68</v>
      </c>
      <c r="K271" s="29" t="str">
        <f aca="false">IF(N271&lt;=$F$3,"HIT","MISS")</f>
        <v>HIT</v>
      </c>
      <c r="L271" s="29" t="str">
        <f aca="false">IF(O271&lt;=$F$3,"HIT","MISS")</f>
        <v>HIT</v>
      </c>
      <c r="M271" s="17" t="str">
        <f aca="false">IF(AND(K271="HIT",L271="HIT"),"HOD ✓ | LOD ✓",IF(K271="HIT","HOD ✓",IF(L271="HIT","LOD ✓","✗ MISS")))</f>
        <v>HOD ✓ | LOD ✓</v>
      </c>
      <c r="N271" s="26" t="n">
        <f aca="false">IF(D271&lt;H271,(H271-D271)/D271,IF(D271&gt;G271,(D271-G271)/D271,0))</f>
        <v>0.000234009360374498</v>
      </c>
      <c r="O271" s="26" t="n">
        <f aca="false">IF(E271&lt;J271,(J271-E271)/E271,IF(E271&gt;I271,(E271-I271)/E271,0))</f>
        <v>0</v>
      </c>
      <c r="P271" s="27" t="n">
        <f aca="false">LN(F271/F270)</f>
        <v>0.0170619008674711</v>
      </c>
      <c r="Q271" s="28" t="n">
        <f aca="false">STDEV(P252:P271)*SQRT(252)</f>
        <v>0.147514885857591</v>
      </c>
      <c r="R271" s="26" t="n">
        <f aca="false">(G271-H271)/H271</f>
        <v>0.00100227790432799</v>
      </c>
      <c r="S271" s="17" t="n">
        <f aca="false">YEAR(B271)</f>
        <v>2007</v>
      </c>
      <c r="T271" s="17" t="n">
        <f aca="false">WEEKDAY(B271)</f>
        <v>5</v>
      </c>
    </row>
    <row r="272" customFormat="false" ht="15" hidden="false" customHeight="false" outlineLevel="0" collapsed="false">
      <c r="B272" s="21" t="n">
        <v>39374</v>
      </c>
      <c r="C272" s="22" t="n">
        <v>768.45</v>
      </c>
      <c r="D272" s="22" t="n">
        <v>771.63</v>
      </c>
      <c r="E272" s="22" t="n">
        <v>758.4</v>
      </c>
      <c r="F272" s="22" t="n">
        <v>765.3</v>
      </c>
      <c r="G272" s="23" t="n">
        <v>771.51</v>
      </c>
      <c r="H272" s="23" t="n">
        <v>770.74</v>
      </c>
      <c r="I272" s="23" t="n">
        <v>758.69</v>
      </c>
      <c r="J272" s="23" t="n">
        <v>757.93</v>
      </c>
      <c r="K272" s="29" t="str">
        <f aca="false">IF(N272&lt;=$F$3,"HIT","MISS")</f>
        <v>HIT</v>
      </c>
      <c r="L272" s="29" t="str">
        <f aca="false">IF(O272&lt;=$F$3,"HIT","MISS")</f>
        <v>HIT</v>
      </c>
      <c r="M272" s="17" t="str">
        <f aca="false">IF(AND(K272="HIT",L272="HIT"),"HOD ✓ | LOD ✓",IF(K272="HIT","HOD ✓",IF(L272="HIT","LOD ✓","✗ MISS")))</f>
        <v>HOD ✓ | LOD ✓</v>
      </c>
      <c r="N272" s="26" t="n">
        <f aca="false">IF(D272&lt;H272,(H272-D272)/D272,IF(D272&gt;G272,(D272-G272)/D272,0))</f>
        <v>0.000155514948874466</v>
      </c>
      <c r="O272" s="26" t="n">
        <f aca="false">IF(E272&lt;J272,(J272-E272)/E272,IF(E272&gt;I272,(E272-I272)/E272,0))</f>
        <v>0</v>
      </c>
      <c r="P272" s="27" t="n">
        <f aca="false">LN(F272/F271)</f>
        <v>-0.00410758523744574</v>
      </c>
      <c r="Q272" s="28" t="n">
        <f aca="false">STDEV(P253:P272)*SQRT(252)</f>
        <v>0.147994566464947</v>
      </c>
      <c r="R272" s="26" t="n">
        <f aca="false">(G272-H272)/H272</f>
        <v>0.000999039883748063</v>
      </c>
      <c r="S272" s="17" t="n">
        <f aca="false">YEAR(B272)</f>
        <v>2007</v>
      </c>
      <c r="T272" s="17" t="n">
        <f aca="false">WEEKDAY(B272)</f>
        <v>6</v>
      </c>
    </row>
    <row r="273" customFormat="false" ht="15" hidden="false" customHeight="false" outlineLevel="0" collapsed="false">
      <c r="B273" s="21" t="n">
        <v>39377</v>
      </c>
      <c r="C273" s="22" t="n">
        <v>765.65</v>
      </c>
      <c r="D273" s="22" t="n">
        <v>769.1</v>
      </c>
      <c r="E273" s="22" t="n">
        <v>745.12</v>
      </c>
      <c r="F273" s="22" t="n">
        <v>754.3</v>
      </c>
      <c r="G273" s="23" t="n">
        <v>769.75</v>
      </c>
      <c r="H273" s="23" t="n">
        <v>768.98</v>
      </c>
      <c r="I273" s="23" t="n">
        <v>745.25</v>
      </c>
      <c r="J273" s="23" t="n">
        <v>744.51</v>
      </c>
      <c r="K273" s="29" t="str">
        <f aca="false">IF(N273&lt;=$F$3,"HIT","MISS")</f>
        <v>HIT</v>
      </c>
      <c r="L273" s="29" t="str">
        <f aca="false">IF(O273&lt;=$F$3,"HIT","MISS")</f>
        <v>HIT</v>
      </c>
      <c r="M273" s="17" t="str">
        <f aca="false">IF(AND(K273="HIT",L273="HIT"),"HOD ✓ | LOD ✓",IF(K273="HIT","HOD ✓",IF(L273="HIT","LOD ✓","✗ MISS")))</f>
        <v>HOD ✓ | LOD ✓</v>
      </c>
      <c r="N273" s="26" t="n">
        <f aca="false">IF(D273&lt;H273,(H273-D273)/D273,IF(D273&gt;G273,(D273-G273)/D273,0))</f>
        <v>0</v>
      </c>
      <c r="O273" s="26" t="n">
        <f aca="false">IF(E273&lt;J273,(J273-E273)/E273,IF(E273&gt;I273,(E273-I273)/E273,0))</f>
        <v>0</v>
      </c>
      <c r="P273" s="27" t="n">
        <f aca="false">LN(F273/F272)</f>
        <v>-0.0144777469562902</v>
      </c>
      <c r="Q273" s="28" t="n">
        <f aca="false">STDEV(P254:P273)*SQRT(252)</f>
        <v>0.159046009450231</v>
      </c>
      <c r="R273" s="26" t="n">
        <f aca="false">(G273-H273)/H273</f>
        <v>0.00100132643241694</v>
      </c>
      <c r="S273" s="17" t="n">
        <f aca="false">YEAR(B273)</f>
        <v>2007</v>
      </c>
      <c r="T273" s="17" t="n">
        <f aca="false">WEEKDAY(B273)</f>
        <v>2</v>
      </c>
    </row>
    <row r="274" customFormat="false" ht="15" hidden="false" customHeight="false" outlineLevel="0" collapsed="false">
      <c r="B274" s="21" t="n">
        <v>39378</v>
      </c>
      <c r="C274" s="22" t="n">
        <v>754.3</v>
      </c>
      <c r="D274" s="22" t="n">
        <v>761.26</v>
      </c>
      <c r="E274" s="22" t="n">
        <v>752.85</v>
      </c>
      <c r="F274" s="22" t="n">
        <v>759.74</v>
      </c>
      <c r="G274" s="23" t="n">
        <v>761.35</v>
      </c>
      <c r="H274" s="23" t="n">
        <v>760.59</v>
      </c>
      <c r="I274" s="23" t="n">
        <v>753.76</v>
      </c>
      <c r="J274" s="23" t="n">
        <v>753.01</v>
      </c>
      <c r="K274" s="29" t="str">
        <f aca="false">IF(N274&lt;=$F$3,"HIT","MISS")</f>
        <v>HIT</v>
      </c>
      <c r="L274" s="29" t="str">
        <f aca="false">IF(O274&lt;=$F$3,"HIT","MISS")</f>
        <v>HIT</v>
      </c>
      <c r="M274" s="17" t="str">
        <f aca="false">IF(AND(K274="HIT",L274="HIT"),"HOD ✓ | LOD ✓",IF(K274="HIT","HOD ✓",IF(L274="HIT","LOD ✓","✗ MISS")))</f>
        <v>HOD ✓ | LOD ✓</v>
      </c>
      <c r="N274" s="26" t="n">
        <f aca="false">IF(D274&lt;H274,(H274-D274)/D274,IF(D274&gt;G274,(D274-G274)/D274,0))</f>
        <v>0</v>
      </c>
      <c r="O274" s="26" t="n">
        <f aca="false">IF(E274&lt;J274,(J274-E274)/E274,IF(E274&gt;I274,(E274-I274)/E274,0))</f>
        <v>0.000212525735538246</v>
      </c>
      <c r="P274" s="27" t="n">
        <f aca="false">LN(F274/F273)</f>
        <v>0.00718610262627864</v>
      </c>
      <c r="Q274" s="28" t="n">
        <f aca="false">STDEV(P255:P274)*SQRT(252)</f>
        <v>0.160271879439382</v>
      </c>
      <c r="R274" s="26" t="n">
        <f aca="false">(G274-H274)/H274</f>
        <v>0.000999224286409223</v>
      </c>
      <c r="S274" s="17" t="n">
        <f aca="false">YEAR(B274)</f>
        <v>2007</v>
      </c>
      <c r="T274" s="17" t="n">
        <f aca="false">WEEKDAY(B274)</f>
        <v>3</v>
      </c>
    </row>
    <row r="275" customFormat="false" ht="15" hidden="false" customHeight="false" outlineLevel="0" collapsed="false">
      <c r="B275" s="21" t="n">
        <v>39379</v>
      </c>
      <c r="C275" s="22" t="n">
        <v>759.74</v>
      </c>
      <c r="D275" s="22" t="n">
        <v>764.49</v>
      </c>
      <c r="E275" s="22" t="n">
        <v>754.09</v>
      </c>
      <c r="F275" s="22" t="n">
        <v>763.99</v>
      </c>
      <c r="G275" s="23" t="n">
        <v>765.35</v>
      </c>
      <c r="H275" s="23" t="n">
        <v>764.59</v>
      </c>
      <c r="I275" s="23" t="n">
        <v>754.94</v>
      </c>
      <c r="J275" s="23" t="n">
        <v>754.19</v>
      </c>
      <c r="K275" s="29" t="str">
        <f aca="false">IF(N275&lt;=$F$3,"HIT","MISS")</f>
        <v>HIT</v>
      </c>
      <c r="L275" s="29" t="str">
        <f aca="false">IF(O275&lt;=$F$3,"HIT","MISS")</f>
        <v>HIT</v>
      </c>
      <c r="M275" s="17" t="str">
        <f aca="false">IF(AND(K275="HIT",L275="HIT"),"HOD ✓ | LOD ✓",IF(K275="HIT","HOD ✓",IF(L275="HIT","LOD ✓","✗ MISS")))</f>
        <v>HOD ✓ | LOD ✓</v>
      </c>
      <c r="N275" s="26" t="n">
        <f aca="false">IF(D275&lt;H275,(H275-D275)/D275,IF(D275&gt;G275,(D275-G275)/D275,0))</f>
        <v>0.000130806158353965</v>
      </c>
      <c r="O275" s="26" t="n">
        <f aca="false">IF(E275&lt;J275,(J275-E275)/E275,IF(E275&gt;I275,(E275-I275)/E275,0))</f>
        <v>0.000132610165895348</v>
      </c>
      <c r="P275" s="27" t="n">
        <f aca="false">LN(F275/F274)</f>
        <v>0.00557843058975945</v>
      </c>
      <c r="Q275" s="28" t="n">
        <f aca="false">STDEV(P256:P275)*SQRT(252)</f>
        <v>0.15941808892618</v>
      </c>
      <c r="R275" s="26" t="n">
        <f aca="false">(G275-H275)/H275</f>
        <v>0.00099399678258935</v>
      </c>
      <c r="S275" s="17" t="n">
        <f aca="false">YEAR(B275)</f>
        <v>2007</v>
      </c>
      <c r="T275" s="17" t="n">
        <f aca="false">WEEKDAY(B275)</f>
        <v>4</v>
      </c>
    </row>
    <row r="276" customFormat="false" ht="15" hidden="false" customHeight="false" outlineLevel="0" collapsed="false">
      <c r="B276" s="21" t="n">
        <v>39380</v>
      </c>
      <c r="C276" s="22" t="n">
        <v>763.99</v>
      </c>
      <c r="D276" s="22" t="n">
        <v>769.75</v>
      </c>
      <c r="E276" s="22" t="n">
        <v>761.8</v>
      </c>
      <c r="F276" s="22" t="n">
        <v>769.25</v>
      </c>
      <c r="G276" s="23" t="n">
        <v>770.19</v>
      </c>
      <c r="H276" s="23" t="n">
        <v>769.42</v>
      </c>
      <c r="I276" s="23" t="n">
        <v>761.52</v>
      </c>
      <c r="J276" s="23" t="n">
        <v>760.76</v>
      </c>
      <c r="K276" s="29" t="str">
        <f aca="false">IF(N276&lt;=$F$3,"HIT","MISS")</f>
        <v>HIT</v>
      </c>
      <c r="L276" s="29" t="str">
        <f aca="false">IF(O276&lt;=$F$3,"HIT","MISS")</f>
        <v>HIT</v>
      </c>
      <c r="M276" s="17" t="str">
        <f aca="false">IF(AND(K276="HIT",L276="HIT"),"HOD ✓ | LOD ✓",IF(K276="HIT","HOD ✓",IF(L276="HIT","LOD ✓","✗ MISS")))</f>
        <v>HOD ✓ | LOD ✓</v>
      </c>
      <c r="N276" s="26" t="n">
        <f aca="false">IF(D276&lt;H276,(H276-D276)/D276,IF(D276&gt;G276,(D276-G276)/D276,0))</f>
        <v>0</v>
      </c>
      <c r="O276" s="26" t="n">
        <f aca="false">IF(E276&lt;J276,(J276-E276)/E276,IF(E276&gt;I276,(E276-I276)/E276,0))</f>
        <v>0.000367550538198967</v>
      </c>
      <c r="P276" s="27" t="n">
        <f aca="false">LN(F276/F275)</f>
        <v>0.00686131412652812</v>
      </c>
      <c r="Q276" s="28" t="n">
        <f aca="false">STDEV(P257:P276)*SQRT(252)</f>
        <v>0.159194002427352</v>
      </c>
      <c r="R276" s="26" t="n">
        <f aca="false">(G276-H276)/H276</f>
        <v>0.00100075381456174</v>
      </c>
      <c r="S276" s="17" t="n">
        <f aca="false">YEAR(B276)</f>
        <v>2007</v>
      </c>
      <c r="T276" s="17" t="n">
        <f aca="false">WEEKDAY(B276)</f>
        <v>5</v>
      </c>
    </row>
    <row r="277" customFormat="false" ht="15" hidden="false" customHeight="false" outlineLevel="0" collapsed="false">
      <c r="B277" s="21" t="n">
        <v>39381</v>
      </c>
      <c r="C277" s="22" t="n">
        <v>769.25</v>
      </c>
      <c r="D277" s="22" t="n">
        <v>786.1</v>
      </c>
      <c r="E277" s="22" t="n">
        <v>768.35</v>
      </c>
      <c r="F277" s="22" t="n">
        <v>785.15</v>
      </c>
      <c r="G277" s="23" t="n">
        <v>786.32</v>
      </c>
      <c r="H277" s="23" t="n">
        <v>785.53</v>
      </c>
      <c r="I277" s="23" t="n">
        <v>767.14</v>
      </c>
      <c r="J277" s="23" t="n">
        <v>766.37</v>
      </c>
      <c r="K277" s="24" t="str">
        <f aca="false">IF(N277&lt;=$F$3,"HIT","MISS")</f>
        <v>HIT</v>
      </c>
      <c r="L277" s="24" t="str">
        <f aca="false">IF(O277&lt;=$F$3,"HIT","MISS")</f>
        <v>MISS</v>
      </c>
      <c r="M277" s="25" t="str">
        <f aca="false">IF(AND(K277="HIT",L277="HIT"),"HOD ✓ | LOD ✓",IF(K277="HIT","HOD ✓",IF(L277="HIT","LOD ✓","✗ MISS")))</f>
        <v>HOD ✓</v>
      </c>
      <c r="N277" s="26" t="n">
        <f aca="false">IF(D277&lt;H277,(H277-D277)/D277,IF(D277&gt;G277,(D277-G277)/D277,0))</f>
        <v>0</v>
      </c>
      <c r="O277" s="26" t="n">
        <f aca="false">IF(E277&lt;J277,(J277-E277)/E277,IF(E277&gt;I277,(E277-I277)/E277,0))</f>
        <v>0.00157480314960635</v>
      </c>
      <c r="P277" s="27" t="n">
        <f aca="false">LN(F277/F276)</f>
        <v>0.0204587681288116</v>
      </c>
      <c r="Q277" s="28" t="n">
        <f aca="false">STDEV(P258:P277)*SQRT(252)</f>
        <v>0.168293440775008</v>
      </c>
      <c r="R277" s="26" t="n">
        <f aca="false">(G277-H277)/H277</f>
        <v>0.00100569042557264</v>
      </c>
      <c r="S277" s="17" t="n">
        <f aca="false">YEAR(B277)</f>
        <v>2007</v>
      </c>
      <c r="T277" s="17" t="n">
        <f aca="false">WEEKDAY(B277)</f>
        <v>6</v>
      </c>
    </row>
    <row r="278" customFormat="false" ht="15" hidden="false" customHeight="false" outlineLevel="0" collapsed="false">
      <c r="B278" s="21" t="n">
        <v>39384</v>
      </c>
      <c r="C278" s="22" t="n">
        <v>786.6</v>
      </c>
      <c r="D278" s="22" t="n">
        <v>794.55</v>
      </c>
      <c r="E278" s="22" t="n">
        <v>784.95</v>
      </c>
      <c r="F278" s="22" t="n">
        <v>791.78</v>
      </c>
      <c r="G278" s="23" t="n">
        <v>794.38</v>
      </c>
      <c r="H278" s="23" t="n">
        <v>793.59</v>
      </c>
      <c r="I278" s="23" t="n">
        <v>785.12</v>
      </c>
      <c r="J278" s="23" t="n">
        <v>784.34</v>
      </c>
      <c r="K278" s="29" t="str">
        <f aca="false">IF(N278&lt;=$F$3,"HIT","MISS")</f>
        <v>HIT</v>
      </c>
      <c r="L278" s="29" t="str">
        <f aca="false">IF(O278&lt;=$F$3,"HIT","MISS")</f>
        <v>HIT</v>
      </c>
      <c r="M278" s="17" t="str">
        <f aca="false">IF(AND(K278="HIT",L278="HIT"),"HOD ✓ | LOD ✓",IF(K278="HIT","HOD ✓",IF(L278="HIT","LOD ✓","✗ MISS")))</f>
        <v>HOD ✓ | LOD ✓</v>
      </c>
      <c r="N278" s="26" t="n">
        <f aca="false">IF(D278&lt;H278,(H278-D278)/D278,IF(D278&gt;G278,(D278-G278)/D278,0))</f>
        <v>0.000213957586054948</v>
      </c>
      <c r="O278" s="26" t="n">
        <f aca="false">IF(E278&lt;J278,(J278-E278)/E278,IF(E278&gt;I278,(E278-I278)/E278,0))</f>
        <v>0</v>
      </c>
      <c r="P278" s="27" t="n">
        <f aca="false">LN(F278/F277)</f>
        <v>0.00840879311829245</v>
      </c>
      <c r="Q278" s="28" t="n">
        <f aca="false">STDEV(P259:P278)*SQRT(252)</f>
        <v>0.169355719920137</v>
      </c>
      <c r="R278" s="26" t="n">
        <f aca="false">(G278-H278)/H278</f>
        <v>0.000995476253480971</v>
      </c>
      <c r="S278" s="17" t="n">
        <f aca="false">YEAR(B278)</f>
        <v>2007</v>
      </c>
      <c r="T278" s="17" t="n">
        <f aca="false">WEEKDAY(B278)</f>
        <v>2</v>
      </c>
    </row>
    <row r="279" customFormat="false" ht="15" hidden="false" customHeight="false" outlineLevel="0" collapsed="false">
      <c r="B279" s="21" t="n">
        <v>39385</v>
      </c>
      <c r="C279" s="22" t="n">
        <v>791.78</v>
      </c>
      <c r="D279" s="22" t="n">
        <v>792.3</v>
      </c>
      <c r="E279" s="22" t="n">
        <v>779.3</v>
      </c>
      <c r="F279" s="22" t="n">
        <v>781.9</v>
      </c>
      <c r="G279" s="23" t="n">
        <v>792</v>
      </c>
      <c r="H279" s="23" t="n">
        <v>791.21</v>
      </c>
      <c r="I279" s="23" t="n">
        <v>780.23</v>
      </c>
      <c r="J279" s="23" t="n">
        <v>779.45</v>
      </c>
      <c r="K279" s="29" t="str">
        <f aca="false">IF(N279&lt;=$F$3,"HIT","MISS")</f>
        <v>HIT</v>
      </c>
      <c r="L279" s="29" t="str">
        <f aca="false">IF(O279&lt;=$F$3,"HIT","MISS")</f>
        <v>HIT</v>
      </c>
      <c r="M279" s="17" t="str">
        <f aca="false">IF(AND(K279="HIT",L279="HIT"),"HOD ✓ | LOD ✓",IF(K279="HIT","HOD ✓",IF(L279="HIT","LOD ✓","✗ MISS")))</f>
        <v>HOD ✓ | LOD ✓</v>
      </c>
      <c r="N279" s="26" t="n">
        <f aca="false">IF(D279&lt;H279,(H279-D279)/D279,IF(D279&gt;G279,(D279-G279)/D279,0))</f>
        <v>0.000378644452858708</v>
      </c>
      <c r="O279" s="26" t="n">
        <f aca="false">IF(E279&lt;J279,(J279-E279)/E279,IF(E279&gt;I279,(E279-I279)/E279,0))</f>
        <v>0.000192480431156283</v>
      </c>
      <c r="P279" s="27" t="n">
        <f aca="false">LN(F279/F278)</f>
        <v>-0.0125567203187869</v>
      </c>
      <c r="Q279" s="28" t="n">
        <f aca="false">STDEV(P260:P279)*SQRT(252)</f>
        <v>0.155880836808603</v>
      </c>
      <c r="R279" s="26" t="n">
        <f aca="false">(G279-H279)/H279</f>
        <v>0.000998470696780834</v>
      </c>
      <c r="S279" s="17" t="n">
        <f aca="false">YEAR(B279)</f>
        <v>2007</v>
      </c>
      <c r="T279" s="17" t="n">
        <f aca="false">WEEKDAY(B279)</f>
        <v>3</v>
      </c>
    </row>
    <row r="280" customFormat="false" ht="15" hidden="false" customHeight="false" outlineLevel="0" collapsed="false">
      <c r="B280" s="21" t="n">
        <v>39386</v>
      </c>
      <c r="C280" s="22" t="n">
        <v>781.9</v>
      </c>
      <c r="D280" s="22" t="n">
        <v>797.3</v>
      </c>
      <c r="E280" s="22" t="n">
        <v>777</v>
      </c>
      <c r="F280" s="22" t="n">
        <v>796.8</v>
      </c>
      <c r="G280" s="23" t="n">
        <v>797.67</v>
      </c>
      <c r="H280" s="23" t="n">
        <v>796.87</v>
      </c>
      <c r="I280" s="23" t="n">
        <v>777.33</v>
      </c>
      <c r="J280" s="23" t="n">
        <v>776.55</v>
      </c>
      <c r="K280" s="29" t="str">
        <f aca="false">IF(N280&lt;=$F$3,"HIT","MISS")</f>
        <v>HIT</v>
      </c>
      <c r="L280" s="29" t="str">
        <f aca="false">IF(O280&lt;=$F$3,"HIT","MISS")</f>
        <v>HIT</v>
      </c>
      <c r="M280" s="17" t="str">
        <f aca="false">IF(AND(K280="HIT",L280="HIT"),"HOD ✓ | LOD ✓",IF(K280="HIT","HOD ✓",IF(L280="HIT","LOD ✓","✗ MISS")))</f>
        <v>HOD ✓ | LOD ✓</v>
      </c>
      <c r="N280" s="26" t="n">
        <f aca="false">IF(D280&lt;H280,(H280-D280)/D280,IF(D280&gt;G280,(D280-G280)/D280,0))</f>
        <v>0</v>
      </c>
      <c r="O280" s="26" t="n">
        <f aca="false">IF(E280&lt;J280,(J280-E280)/E280,IF(E280&gt;I280,(E280-I280)/E280,0))</f>
        <v>0</v>
      </c>
      <c r="P280" s="27" t="n">
        <f aca="false">LN(F280/F279)</f>
        <v>0.0188768511399202</v>
      </c>
      <c r="Q280" s="28" t="n">
        <f aca="false">STDEV(P261:P280)*SQRT(252)</f>
        <v>0.161542820671377</v>
      </c>
      <c r="R280" s="26" t="n">
        <f aca="false">(G280-H280)/H280</f>
        <v>0.00100392786778264</v>
      </c>
      <c r="S280" s="17" t="n">
        <f aca="false">YEAR(B280)</f>
        <v>2007</v>
      </c>
      <c r="T280" s="17" t="n">
        <f aca="false">WEEKDAY(B280)</f>
        <v>4</v>
      </c>
    </row>
    <row r="281" customFormat="false" ht="15" hidden="false" customHeight="false" outlineLevel="0" collapsed="false">
      <c r="B281" s="21" t="n">
        <v>39387</v>
      </c>
      <c r="C281" s="22" t="n">
        <v>796.8</v>
      </c>
      <c r="D281" s="22" t="n">
        <v>799.4</v>
      </c>
      <c r="E281" s="22" t="n">
        <v>784.05</v>
      </c>
      <c r="F281" s="22" t="n">
        <v>787.3</v>
      </c>
      <c r="G281" s="23" t="n">
        <v>799.94</v>
      </c>
      <c r="H281" s="23" t="n">
        <v>799.14</v>
      </c>
      <c r="I281" s="23" t="n">
        <v>784.77</v>
      </c>
      <c r="J281" s="23" t="n">
        <v>783.99</v>
      </c>
      <c r="K281" s="29" t="str">
        <f aca="false">IF(N281&lt;=$F$3,"HIT","MISS")</f>
        <v>HIT</v>
      </c>
      <c r="L281" s="29" t="str">
        <f aca="false">IF(O281&lt;=$F$3,"HIT","MISS")</f>
        <v>HIT</v>
      </c>
      <c r="M281" s="17" t="str">
        <f aca="false">IF(AND(K281="HIT",L281="HIT"),"HOD ✓ | LOD ✓",IF(K281="HIT","HOD ✓",IF(L281="HIT","LOD ✓","✗ MISS")))</f>
        <v>HOD ✓ | LOD ✓</v>
      </c>
      <c r="N281" s="26" t="n">
        <f aca="false">IF(D281&lt;H281,(H281-D281)/D281,IF(D281&gt;G281,(D281-G281)/D281,0))</f>
        <v>0</v>
      </c>
      <c r="O281" s="26" t="n">
        <f aca="false">IF(E281&lt;J281,(J281-E281)/E281,IF(E281&gt;I281,(E281-I281)/E281,0))</f>
        <v>0</v>
      </c>
      <c r="P281" s="27" t="n">
        <f aca="false">LN(F281/F280)</f>
        <v>-0.0119943360799669</v>
      </c>
      <c r="Q281" s="28" t="n">
        <f aca="false">STDEV(P262:P281)*SQRT(252)</f>
        <v>0.167746346146594</v>
      </c>
      <c r="R281" s="26" t="n">
        <f aca="false">(G281-H281)/H281</f>
        <v>0.00100107615686872</v>
      </c>
      <c r="S281" s="17" t="n">
        <f aca="false">YEAR(B281)</f>
        <v>2007</v>
      </c>
      <c r="T281" s="17" t="n">
        <f aca="false">WEEKDAY(B281)</f>
        <v>5</v>
      </c>
    </row>
    <row r="282" customFormat="false" ht="15" hidden="false" customHeight="false" outlineLevel="0" collapsed="false">
      <c r="B282" s="21" t="n">
        <v>39388</v>
      </c>
      <c r="C282" s="22" t="n">
        <v>787.3</v>
      </c>
      <c r="D282" s="22" t="n">
        <v>808.3</v>
      </c>
      <c r="E282" s="22" t="n">
        <v>787.15</v>
      </c>
      <c r="F282" s="22" t="n">
        <v>807</v>
      </c>
      <c r="G282" s="23" t="n">
        <v>807.94</v>
      </c>
      <c r="H282" s="23" t="n">
        <v>807.13</v>
      </c>
      <c r="I282" s="23" t="n">
        <v>788.01</v>
      </c>
      <c r="J282" s="23" t="n">
        <v>787.22</v>
      </c>
      <c r="K282" s="29" t="str">
        <f aca="false">IF(N282&lt;=$F$3,"HIT","MISS")</f>
        <v>HIT</v>
      </c>
      <c r="L282" s="29" t="str">
        <f aca="false">IF(O282&lt;=$F$3,"HIT","MISS")</f>
        <v>HIT</v>
      </c>
      <c r="M282" s="17" t="str">
        <f aca="false">IF(AND(K282="HIT",L282="HIT"),"HOD ✓ | LOD ✓",IF(K282="HIT","HOD ✓",IF(L282="HIT","LOD ✓","✗ MISS")))</f>
        <v>HOD ✓ | LOD ✓</v>
      </c>
      <c r="N282" s="26" t="n">
        <f aca="false">IF(D282&lt;H282,(H282-D282)/D282,IF(D282&gt;G282,(D282-G282)/D282,0))</f>
        <v>0.000445379190894346</v>
      </c>
      <c r="O282" s="26" t="n">
        <f aca="false">IF(E282&lt;J282,(J282-E282)/E282,IF(E282&gt;I282,(E282-I282)/E282,0))</f>
        <v>8.89284126278981E-005</v>
      </c>
      <c r="P282" s="27" t="n">
        <f aca="false">LN(F282/F281)</f>
        <v>0.0247142980795274</v>
      </c>
      <c r="Q282" s="28" t="n">
        <f aca="false">STDEV(P263:P282)*SQRT(252)</f>
        <v>0.184143152634306</v>
      </c>
      <c r="R282" s="26" t="n">
        <f aca="false">(G282-H282)/H282</f>
        <v>0.00100355580885367</v>
      </c>
      <c r="S282" s="17" t="n">
        <f aca="false">YEAR(B282)</f>
        <v>2007</v>
      </c>
      <c r="T282" s="17" t="n">
        <f aca="false">WEEKDAY(B282)</f>
        <v>6</v>
      </c>
    </row>
    <row r="283" customFormat="false" ht="15" hidden="false" customHeight="false" outlineLevel="0" collapsed="false">
      <c r="B283" s="21" t="n">
        <v>39391</v>
      </c>
      <c r="C283" s="22" t="n">
        <v>807</v>
      </c>
      <c r="D283" s="22" t="n">
        <v>811.75</v>
      </c>
      <c r="E283" s="22" t="n">
        <v>801</v>
      </c>
      <c r="F283" s="22" t="n">
        <v>806.26</v>
      </c>
      <c r="G283" s="23" t="n">
        <v>811.98</v>
      </c>
      <c r="H283" s="23" t="n">
        <v>811.17</v>
      </c>
      <c r="I283" s="23" t="n">
        <v>801.38</v>
      </c>
      <c r="J283" s="23" t="n">
        <v>800.58</v>
      </c>
      <c r="K283" s="29" t="str">
        <f aca="false">IF(N283&lt;=$F$3,"HIT","MISS")</f>
        <v>HIT</v>
      </c>
      <c r="L283" s="29" t="str">
        <f aca="false">IF(O283&lt;=$F$3,"HIT","MISS")</f>
        <v>HIT</v>
      </c>
      <c r="M283" s="17" t="str">
        <f aca="false">IF(AND(K283="HIT",L283="HIT"),"HOD ✓ | LOD ✓",IF(K283="HIT","HOD ✓",IF(L283="HIT","LOD ✓","✗ MISS")))</f>
        <v>HOD ✓ | LOD ✓</v>
      </c>
      <c r="N283" s="26" t="n">
        <f aca="false">IF(D283&lt;H283,(H283-D283)/D283,IF(D283&gt;G283,(D283-G283)/D283,0))</f>
        <v>0</v>
      </c>
      <c r="O283" s="26" t="n">
        <f aca="false">IF(E283&lt;J283,(J283-E283)/E283,IF(E283&gt;I283,(E283-I283)/E283,0))</f>
        <v>0</v>
      </c>
      <c r="P283" s="27" t="n">
        <f aca="false">LN(F283/F282)</f>
        <v>-0.00091739713610923</v>
      </c>
      <c r="Q283" s="28" t="n">
        <f aca="false">STDEV(P264:P283)*SQRT(252)</f>
        <v>0.174542656221095</v>
      </c>
      <c r="R283" s="26" t="n">
        <f aca="false">(G283-H283)/H283</f>
        <v>0.000998557638966011</v>
      </c>
      <c r="S283" s="17" t="n">
        <f aca="false">YEAR(B283)</f>
        <v>2007</v>
      </c>
      <c r="T283" s="17" t="n">
        <f aca="false">WEEKDAY(B283)</f>
        <v>2</v>
      </c>
    </row>
    <row r="284" customFormat="false" ht="15" hidden="false" customHeight="false" outlineLevel="0" collapsed="false">
      <c r="B284" s="21" t="n">
        <v>39392</v>
      </c>
      <c r="C284" s="22" t="n">
        <v>806.26</v>
      </c>
      <c r="D284" s="22" t="n">
        <v>825.25</v>
      </c>
      <c r="E284" s="22" t="n">
        <v>806.21</v>
      </c>
      <c r="F284" s="22" t="n">
        <v>824.95</v>
      </c>
      <c r="G284" s="23" t="n">
        <v>825.04</v>
      </c>
      <c r="H284" s="23" t="n">
        <v>824.22</v>
      </c>
      <c r="I284" s="23" t="n">
        <v>806.09</v>
      </c>
      <c r="J284" s="23" t="n">
        <v>805.28</v>
      </c>
      <c r="K284" s="29" t="str">
        <f aca="false">IF(N284&lt;=$F$3,"HIT","MISS")</f>
        <v>HIT</v>
      </c>
      <c r="L284" s="29" t="str">
        <f aca="false">IF(O284&lt;=$F$3,"HIT","MISS")</f>
        <v>HIT</v>
      </c>
      <c r="M284" s="17" t="str">
        <f aca="false">IF(AND(K284="HIT",L284="HIT"),"HOD ✓ | LOD ✓",IF(K284="HIT","HOD ✓",IF(L284="HIT","LOD ✓","✗ MISS")))</f>
        <v>HOD ✓ | LOD ✓</v>
      </c>
      <c r="N284" s="26" t="n">
        <f aca="false">IF(D284&lt;H284,(H284-D284)/D284,IF(D284&gt;G284,(D284-G284)/D284,0))</f>
        <v>0.00025446834292643</v>
      </c>
      <c r="O284" s="26" t="n">
        <f aca="false">IF(E284&lt;J284,(J284-E284)/E284,IF(E284&gt;I284,(E284-I284)/E284,0))</f>
        <v>0.00014884459384032</v>
      </c>
      <c r="P284" s="27" t="n">
        <f aca="false">LN(F284/F283)</f>
        <v>0.0229165073036138</v>
      </c>
      <c r="Q284" s="28" t="n">
        <f aca="false">STDEV(P265:P284)*SQRT(252)</f>
        <v>0.186078608610742</v>
      </c>
      <c r="R284" s="26" t="n">
        <f aca="false">(G284-H284)/H284</f>
        <v>0.00099488000776484</v>
      </c>
      <c r="S284" s="17" t="n">
        <f aca="false">YEAR(B284)</f>
        <v>2007</v>
      </c>
      <c r="T284" s="17" t="n">
        <f aca="false">WEEKDAY(B284)</f>
        <v>3</v>
      </c>
    </row>
    <row r="285" customFormat="false" ht="15" hidden="false" customHeight="false" outlineLevel="0" collapsed="false">
      <c r="B285" s="21" t="n">
        <v>39393</v>
      </c>
      <c r="C285" s="22" t="n">
        <v>824.95</v>
      </c>
      <c r="D285" s="22" t="n">
        <v>845.955</v>
      </c>
      <c r="E285" s="22" t="n">
        <v>822.6</v>
      </c>
      <c r="F285" s="22" t="n">
        <v>831.05</v>
      </c>
      <c r="G285" s="23" t="n">
        <v>846.33</v>
      </c>
      <c r="H285" s="23" t="n">
        <v>845.48</v>
      </c>
      <c r="I285" s="23" t="n">
        <v>823.33</v>
      </c>
      <c r="J285" s="23" t="n">
        <v>822.51</v>
      </c>
      <c r="K285" s="29" t="str">
        <f aca="false">IF(N285&lt;=$F$3,"HIT","MISS")</f>
        <v>HIT</v>
      </c>
      <c r="L285" s="29" t="str">
        <f aca="false">IF(O285&lt;=$F$3,"HIT","MISS")</f>
        <v>HIT</v>
      </c>
      <c r="M285" s="17" t="str">
        <f aca="false">IF(AND(K285="HIT",L285="HIT"),"HOD ✓ | LOD ✓",IF(K285="HIT","HOD ✓",IF(L285="HIT","LOD ✓","✗ MISS")))</f>
        <v>HOD ✓ | LOD ✓</v>
      </c>
      <c r="N285" s="26" t="n">
        <f aca="false">IF(D285&lt;H285,(H285-D285)/D285,IF(D285&gt;G285,(D285-G285)/D285,0))</f>
        <v>0</v>
      </c>
      <c r="O285" s="26" t="n">
        <f aca="false">IF(E285&lt;J285,(J285-E285)/E285,IF(E285&gt;I285,(E285-I285)/E285,0))</f>
        <v>0</v>
      </c>
      <c r="P285" s="27" t="n">
        <f aca="false">LN(F285/F284)</f>
        <v>0.00736718307966563</v>
      </c>
      <c r="Q285" s="28" t="n">
        <f aca="false">STDEV(P266:P285)*SQRT(252)</f>
        <v>0.186079203380149</v>
      </c>
      <c r="R285" s="26" t="n">
        <f aca="false">(G285-H285)/H285</f>
        <v>0.00100534607560205</v>
      </c>
      <c r="S285" s="17" t="n">
        <f aca="false">YEAR(B285)</f>
        <v>2007</v>
      </c>
      <c r="T285" s="17" t="n">
        <f aca="false">WEEKDAY(B285)</f>
        <v>4</v>
      </c>
    </row>
    <row r="286" customFormat="false" ht="15" hidden="false" customHeight="false" outlineLevel="0" collapsed="false">
      <c r="B286" s="21" t="n">
        <v>39394</v>
      </c>
      <c r="C286" s="22" t="n">
        <v>831.05</v>
      </c>
      <c r="D286" s="22" t="n">
        <v>845.65</v>
      </c>
      <c r="E286" s="22" t="n">
        <v>823.25</v>
      </c>
      <c r="F286" s="22" t="n">
        <v>833.35</v>
      </c>
      <c r="G286" s="23" t="n">
        <v>846.85</v>
      </c>
      <c r="H286" s="23" t="n">
        <v>846</v>
      </c>
      <c r="I286" s="23" t="n">
        <v>824.29</v>
      </c>
      <c r="J286" s="23" t="n">
        <v>823.47</v>
      </c>
      <c r="K286" s="29" t="str">
        <f aca="false">IF(N286&lt;=$F$3,"HIT","MISS")</f>
        <v>HIT</v>
      </c>
      <c r="L286" s="29" t="str">
        <f aca="false">IF(O286&lt;=$F$3,"HIT","MISS")</f>
        <v>HIT</v>
      </c>
      <c r="M286" s="17" t="str">
        <f aca="false">IF(AND(K286="HIT",L286="HIT"),"HOD ✓ | LOD ✓",IF(K286="HIT","HOD ✓",IF(L286="HIT","LOD ✓","✗ MISS")))</f>
        <v>HOD ✓ | LOD ✓</v>
      </c>
      <c r="N286" s="26" t="n">
        <f aca="false">IF(D286&lt;H286,(H286-D286)/D286,IF(D286&gt;G286,(D286-G286)/D286,0))</f>
        <v>0.000413882812038104</v>
      </c>
      <c r="O286" s="26" t="n">
        <f aca="false">IF(E286&lt;J286,(J286-E286)/E286,IF(E286&gt;I286,(E286-I286)/E286,0))</f>
        <v>0.000267233525660525</v>
      </c>
      <c r="P286" s="27" t="n">
        <f aca="false">LN(F286/F285)</f>
        <v>0.00276376047106599</v>
      </c>
      <c r="Q286" s="28" t="n">
        <f aca="false">STDEV(P267:P286)*SQRT(252)</f>
        <v>0.185884913039631</v>
      </c>
      <c r="R286" s="26" t="n">
        <f aca="false">(G286-H286)/H286</f>
        <v>0.00100472813238773</v>
      </c>
      <c r="S286" s="17" t="n">
        <f aca="false">YEAR(B286)</f>
        <v>2007</v>
      </c>
      <c r="T286" s="17" t="n">
        <f aca="false">WEEKDAY(B286)</f>
        <v>5</v>
      </c>
    </row>
    <row r="287" customFormat="false" ht="15" hidden="false" customHeight="false" outlineLevel="0" collapsed="false">
      <c r="B287" s="21" t="n">
        <v>39395</v>
      </c>
      <c r="C287" s="22" t="n">
        <v>833.35</v>
      </c>
      <c r="D287" s="22" t="n">
        <v>838.6</v>
      </c>
      <c r="E287" s="22" t="n">
        <v>826.92</v>
      </c>
      <c r="F287" s="22" t="n">
        <v>831.8</v>
      </c>
      <c r="G287" s="23" t="n">
        <v>839.7</v>
      </c>
      <c r="H287" s="23" t="n">
        <v>838.86</v>
      </c>
      <c r="I287" s="23" t="n">
        <v>827.5</v>
      </c>
      <c r="J287" s="23" t="n">
        <v>826.67</v>
      </c>
      <c r="K287" s="29" t="str">
        <f aca="false">IF(N287&lt;=$F$3,"HIT","MISS")</f>
        <v>HIT</v>
      </c>
      <c r="L287" s="29" t="str">
        <f aca="false">IF(O287&lt;=$F$3,"HIT","MISS")</f>
        <v>HIT</v>
      </c>
      <c r="M287" s="17" t="str">
        <f aca="false">IF(AND(K287="HIT",L287="HIT"),"HOD ✓ | LOD ✓",IF(K287="HIT","HOD ✓",IF(L287="HIT","LOD ✓","✗ MISS")))</f>
        <v>HOD ✓ | LOD ✓</v>
      </c>
      <c r="N287" s="26" t="n">
        <f aca="false">IF(D287&lt;H287,(H287-D287)/D287,IF(D287&gt;G287,(D287-G287)/D287,0))</f>
        <v>0.000310040543763404</v>
      </c>
      <c r="O287" s="26" t="n">
        <f aca="false">IF(E287&lt;J287,(J287-E287)/E287,IF(E287&gt;I287,(E287-I287)/E287,0))</f>
        <v>0</v>
      </c>
      <c r="P287" s="27" t="n">
        <f aca="false">LN(F287/F286)</f>
        <v>-0.00186169467937389</v>
      </c>
      <c r="Q287" s="28" t="n">
        <f aca="false">STDEV(P268:P287)*SQRT(252)</f>
        <v>0.187567200973946</v>
      </c>
      <c r="R287" s="26" t="n">
        <f aca="false">(G287-H287)/H287</f>
        <v>0.00100135898719695</v>
      </c>
      <c r="S287" s="17" t="n">
        <f aca="false">YEAR(B287)</f>
        <v>2007</v>
      </c>
      <c r="T287" s="17" t="n">
        <f aca="false">WEEKDAY(B287)</f>
        <v>6</v>
      </c>
    </row>
    <row r="288" customFormat="false" ht="15" hidden="false" customHeight="false" outlineLevel="0" collapsed="false">
      <c r="B288" s="21" t="n">
        <v>39398</v>
      </c>
      <c r="C288" s="22" t="n">
        <v>832.5</v>
      </c>
      <c r="D288" s="22" t="n">
        <v>832.5</v>
      </c>
      <c r="E288" s="22" t="n">
        <v>791.55</v>
      </c>
      <c r="F288" s="22" t="n">
        <v>793.2</v>
      </c>
      <c r="G288" s="23" t="n">
        <v>833.63</v>
      </c>
      <c r="H288" s="23" t="n">
        <v>832.8</v>
      </c>
      <c r="I288" s="23" t="n">
        <v>792.7</v>
      </c>
      <c r="J288" s="23" t="n">
        <v>791.91</v>
      </c>
      <c r="K288" s="29" t="str">
        <f aca="false">IF(N288&lt;=$F$3,"HIT","MISS")</f>
        <v>HIT</v>
      </c>
      <c r="L288" s="29" t="str">
        <f aca="false">IF(O288&lt;=$F$3,"HIT","MISS")</f>
        <v>HIT</v>
      </c>
      <c r="M288" s="17" t="str">
        <f aca="false">IF(AND(K288="HIT",L288="HIT"),"HOD ✓ | LOD ✓",IF(K288="HIT","HOD ✓",IF(L288="HIT","LOD ✓","✗ MISS")))</f>
        <v>HOD ✓ | LOD ✓</v>
      </c>
      <c r="N288" s="26" t="n">
        <f aca="false">IF(D288&lt;H288,(H288-D288)/D288,IF(D288&gt;G288,(D288-G288)/D288,0))</f>
        <v>0.000360360360360306</v>
      </c>
      <c r="O288" s="26" t="n">
        <f aca="false">IF(E288&lt;J288,(J288-E288)/E288,IF(E288&gt;I288,(E288-I288)/E288,0))</f>
        <v>0.000454803865832877</v>
      </c>
      <c r="P288" s="27" t="n">
        <f aca="false">LN(F288/F287)</f>
        <v>-0.0475166306631703</v>
      </c>
      <c r="Q288" s="28" t="n">
        <f aca="false">STDEV(P269:P288)*SQRT(252)</f>
        <v>0.262821534298474</v>
      </c>
      <c r="R288" s="26" t="n">
        <f aca="false">(G288-H288)/H288</f>
        <v>0.000996637848222912</v>
      </c>
      <c r="S288" s="17" t="n">
        <f aca="false">YEAR(B288)</f>
        <v>2007</v>
      </c>
      <c r="T288" s="17" t="n">
        <f aca="false">WEEKDAY(B288)</f>
        <v>2</v>
      </c>
    </row>
    <row r="289" customFormat="false" ht="15" hidden="false" customHeight="false" outlineLevel="0" collapsed="false">
      <c r="B289" s="21" t="n">
        <v>39399</v>
      </c>
      <c r="C289" s="22" t="n">
        <v>793.2</v>
      </c>
      <c r="D289" s="22" t="n">
        <v>809.14</v>
      </c>
      <c r="E289" s="22" t="n">
        <v>790.2</v>
      </c>
      <c r="F289" s="22" t="n">
        <v>802</v>
      </c>
      <c r="G289" s="23" t="n">
        <v>809.04</v>
      </c>
      <c r="H289" s="23" t="n">
        <v>808.23</v>
      </c>
      <c r="I289" s="23" t="n">
        <v>790.95</v>
      </c>
      <c r="J289" s="23" t="n">
        <v>790.16</v>
      </c>
      <c r="K289" s="29" t="str">
        <f aca="false">IF(N289&lt;=$F$3,"HIT","MISS")</f>
        <v>HIT</v>
      </c>
      <c r="L289" s="29" t="str">
        <f aca="false">IF(O289&lt;=$F$3,"HIT","MISS")</f>
        <v>HIT</v>
      </c>
      <c r="M289" s="17" t="str">
        <f aca="false">IF(AND(K289="HIT",L289="HIT"),"HOD ✓ | LOD ✓",IF(K289="HIT","HOD ✓",IF(L289="HIT","LOD ✓","✗ MISS")))</f>
        <v>HOD ✓ | LOD ✓</v>
      </c>
      <c r="N289" s="26" t="n">
        <f aca="false">IF(D289&lt;H289,(H289-D289)/D289,IF(D289&gt;G289,(D289-G289)/D289,0))</f>
        <v>0.000123588007019827</v>
      </c>
      <c r="O289" s="26" t="n">
        <f aca="false">IF(E289&lt;J289,(J289-E289)/E289,IF(E289&gt;I289,(E289-I289)/E289,0))</f>
        <v>0</v>
      </c>
      <c r="P289" s="27" t="n">
        <f aca="false">LN(F289/F288)</f>
        <v>0.0110332112208735</v>
      </c>
      <c r="Q289" s="28" t="n">
        <f aca="false">STDEV(P270:P289)*SQRT(252)</f>
        <v>0.264675007314627</v>
      </c>
      <c r="R289" s="26" t="n">
        <f aca="false">(G289-H289)/H289</f>
        <v>0.0010021899706766</v>
      </c>
      <c r="S289" s="17" t="n">
        <f aca="false">YEAR(B289)</f>
        <v>2007</v>
      </c>
      <c r="T289" s="17" t="n">
        <f aca="false">WEEKDAY(B289)</f>
        <v>3</v>
      </c>
    </row>
    <row r="290" customFormat="false" ht="15" hidden="false" customHeight="false" outlineLevel="0" collapsed="false">
      <c r="B290" s="21" t="n">
        <v>39400</v>
      </c>
      <c r="C290" s="22" t="n">
        <v>802</v>
      </c>
      <c r="D290" s="22" t="n">
        <v>816.22</v>
      </c>
      <c r="E290" s="22" t="n">
        <v>799.25</v>
      </c>
      <c r="F290" s="22" t="n">
        <v>811.93</v>
      </c>
      <c r="G290" s="23" t="n">
        <v>817.41</v>
      </c>
      <c r="H290" s="23" t="n">
        <v>816.59</v>
      </c>
      <c r="I290" s="23" t="n">
        <v>800.02</v>
      </c>
      <c r="J290" s="23" t="n">
        <v>799.22</v>
      </c>
      <c r="K290" s="29" t="str">
        <f aca="false">IF(N290&lt;=$F$3,"HIT","MISS")</f>
        <v>HIT</v>
      </c>
      <c r="L290" s="29" t="str">
        <f aca="false">IF(O290&lt;=$F$3,"HIT","MISS")</f>
        <v>HIT</v>
      </c>
      <c r="M290" s="17" t="str">
        <f aca="false">IF(AND(K290="HIT",L290="HIT"),"HOD ✓ | LOD ✓",IF(K290="HIT","HOD ✓",IF(L290="HIT","LOD ✓","✗ MISS")))</f>
        <v>HOD ✓ | LOD ✓</v>
      </c>
      <c r="N290" s="26" t="n">
        <f aca="false">IF(D290&lt;H290,(H290-D290)/D290,IF(D290&gt;G290,(D290-G290)/D290,0))</f>
        <v>0.000453309156844974</v>
      </c>
      <c r="O290" s="26" t="n">
        <f aca="false">IF(E290&lt;J290,(J290-E290)/E290,IF(E290&gt;I290,(E290-I290)/E290,0))</f>
        <v>0</v>
      </c>
      <c r="P290" s="27" t="n">
        <f aca="false">LN(F290/F289)</f>
        <v>0.0123055216825836</v>
      </c>
      <c r="Q290" s="28" t="n">
        <f aca="false">STDEV(P271:P290)*SQRT(252)</f>
        <v>0.264325167643784</v>
      </c>
      <c r="R290" s="26" t="n">
        <f aca="false">(G290-H290)/H290</f>
        <v>0.00100417590222748</v>
      </c>
      <c r="S290" s="17" t="n">
        <f aca="false">YEAR(B290)</f>
        <v>2007</v>
      </c>
      <c r="T290" s="17" t="n">
        <f aca="false">WEEKDAY(B290)</f>
        <v>4</v>
      </c>
    </row>
    <row r="291" customFormat="false" ht="15" hidden="false" customHeight="false" outlineLevel="0" collapsed="false">
      <c r="B291" s="21" t="n">
        <v>39401</v>
      </c>
      <c r="C291" s="22" t="n">
        <v>811.93</v>
      </c>
      <c r="D291" s="22" t="n">
        <v>818.2</v>
      </c>
      <c r="E291" s="22" t="n">
        <v>782.8</v>
      </c>
      <c r="F291" s="22" t="n">
        <v>788.3</v>
      </c>
      <c r="G291" s="23" t="n">
        <v>819.13</v>
      </c>
      <c r="H291" s="23" t="n">
        <v>818.31</v>
      </c>
      <c r="I291" s="23" t="n">
        <v>783.47</v>
      </c>
      <c r="J291" s="23" t="n">
        <v>782.69</v>
      </c>
      <c r="K291" s="29" t="str">
        <f aca="false">IF(N291&lt;=$F$3,"HIT","MISS")</f>
        <v>HIT</v>
      </c>
      <c r="L291" s="29" t="str">
        <f aca="false">IF(O291&lt;=$F$3,"HIT","MISS")</f>
        <v>HIT</v>
      </c>
      <c r="M291" s="17" t="str">
        <f aca="false">IF(AND(K291="HIT",L291="HIT"),"HOD ✓ | LOD ✓",IF(K291="HIT","HOD ✓",IF(L291="HIT","LOD ✓","✗ MISS")))</f>
        <v>HOD ✓ | LOD ✓</v>
      </c>
      <c r="N291" s="26" t="n">
        <f aca="false">IF(D291&lt;H291,(H291-D291)/D291,IF(D291&gt;G291,(D291-G291)/D291,0))</f>
        <v>0.000134441456856392</v>
      </c>
      <c r="O291" s="26" t="n">
        <f aca="false">IF(E291&lt;J291,(J291-E291)/E291,IF(E291&gt;I291,(E291-I291)/E291,0))</f>
        <v>0</v>
      </c>
      <c r="P291" s="27" t="n">
        <f aca="false">LN(F291/F290)</f>
        <v>-0.0295354014832356</v>
      </c>
      <c r="Q291" s="28" t="n">
        <f aca="false">STDEV(P272:P291)*SQRT(252)</f>
        <v>0.283888796793455</v>
      </c>
      <c r="R291" s="26" t="n">
        <f aca="false">(G291-H291)/H291</f>
        <v>0.0010020652320026</v>
      </c>
      <c r="S291" s="17" t="n">
        <f aca="false">YEAR(B291)</f>
        <v>2007</v>
      </c>
      <c r="T291" s="17" t="n">
        <f aca="false">WEEKDAY(B291)</f>
        <v>5</v>
      </c>
    </row>
    <row r="292" customFormat="false" ht="15" hidden="false" customHeight="false" outlineLevel="0" collapsed="false">
      <c r="B292" s="21" t="n">
        <v>39402</v>
      </c>
      <c r="C292" s="22" t="n">
        <v>788.3</v>
      </c>
      <c r="D292" s="22" t="n">
        <v>797.85</v>
      </c>
      <c r="E292" s="22" t="n">
        <v>784.05</v>
      </c>
      <c r="F292" s="22" t="n">
        <v>786.45</v>
      </c>
      <c r="G292" s="23" t="n">
        <v>797.77</v>
      </c>
      <c r="H292" s="23" t="n">
        <v>796.97</v>
      </c>
      <c r="I292" s="23" t="n">
        <v>784.31</v>
      </c>
      <c r="J292" s="23" t="n">
        <v>783.53</v>
      </c>
      <c r="K292" s="29" t="str">
        <f aca="false">IF(N292&lt;=$F$3,"HIT","MISS")</f>
        <v>HIT</v>
      </c>
      <c r="L292" s="29" t="str">
        <f aca="false">IF(O292&lt;=$F$3,"HIT","MISS")</f>
        <v>HIT</v>
      </c>
      <c r="M292" s="17" t="str">
        <f aca="false">IF(AND(K292="HIT",L292="HIT"),"HOD ✓ | LOD ✓",IF(K292="HIT","HOD ✓",IF(L292="HIT","LOD ✓","✗ MISS")))</f>
        <v>HOD ✓ | LOD ✓</v>
      </c>
      <c r="N292" s="26" t="n">
        <f aca="false">IF(D292&lt;H292,(H292-D292)/D292,IF(D292&gt;G292,(D292-G292)/D292,0))</f>
        <v>0.000100269474211996</v>
      </c>
      <c r="O292" s="26" t="n">
        <f aca="false">IF(E292&lt;J292,(J292-E292)/E292,IF(E292&gt;I292,(E292-I292)/E292,0))</f>
        <v>0</v>
      </c>
      <c r="P292" s="27" t="n">
        <f aca="false">LN(F292/F291)</f>
        <v>-0.00234958037921094</v>
      </c>
      <c r="Q292" s="28" t="n">
        <f aca="false">STDEV(P273:P292)*SQRT(252)</f>
        <v>0.283515034045755</v>
      </c>
      <c r="R292" s="26" t="n">
        <f aca="false">(G292-H292)/H292</f>
        <v>0.00100380189969504</v>
      </c>
      <c r="S292" s="17" t="n">
        <f aca="false">YEAR(B292)</f>
        <v>2007</v>
      </c>
      <c r="T292" s="17" t="n">
        <f aca="false">WEEKDAY(B292)</f>
        <v>6</v>
      </c>
    </row>
    <row r="293" customFormat="false" ht="15" hidden="false" customHeight="false" outlineLevel="0" collapsed="false">
      <c r="B293" s="21" t="n">
        <v>39405</v>
      </c>
      <c r="C293" s="22" t="n">
        <v>786.45</v>
      </c>
      <c r="D293" s="22" t="n">
        <v>794.05</v>
      </c>
      <c r="E293" s="22" t="n">
        <v>775.25</v>
      </c>
      <c r="F293" s="22" t="n">
        <v>782.05</v>
      </c>
      <c r="G293" s="23" t="n">
        <v>794.65</v>
      </c>
      <c r="H293" s="23" t="n">
        <v>793.86</v>
      </c>
      <c r="I293" s="23" t="n">
        <v>775.31</v>
      </c>
      <c r="J293" s="23" t="n">
        <v>774.54</v>
      </c>
      <c r="K293" s="29" t="str">
        <f aca="false">IF(N293&lt;=$F$3,"HIT","MISS")</f>
        <v>HIT</v>
      </c>
      <c r="L293" s="29" t="str">
        <f aca="false">IF(O293&lt;=$F$3,"HIT","MISS")</f>
        <v>HIT</v>
      </c>
      <c r="M293" s="17" t="str">
        <f aca="false">IF(AND(K293="HIT",L293="HIT"),"HOD ✓ | LOD ✓",IF(K293="HIT","HOD ✓",IF(L293="HIT","LOD ✓","✗ MISS")))</f>
        <v>HOD ✓ | LOD ✓</v>
      </c>
      <c r="N293" s="26" t="n">
        <f aca="false">IF(D293&lt;H293,(H293-D293)/D293,IF(D293&gt;G293,(D293-G293)/D293,0))</f>
        <v>0</v>
      </c>
      <c r="O293" s="26" t="n">
        <f aca="false">IF(E293&lt;J293,(J293-E293)/E293,IF(E293&gt;I293,(E293-I293)/E293,0))</f>
        <v>0</v>
      </c>
      <c r="P293" s="27" t="n">
        <f aca="false">LN(F293/F292)</f>
        <v>-0.00561047056640108</v>
      </c>
      <c r="Q293" s="28" t="n">
        <f aca="false">STDEV(P274:P293)*SQRT(252)</f>
        <v>0.278649386096776</v>
      </c>
      <c r="R293" s="26" t="n">
        <f aca="false">(G293-H293)/H293</f>
        <v>0.000995137681707056</v>
      </c>
      <c r="S293" s="17" t="n">
        <f aca="false">YEAR(B293)</f>
        <v>2007</v>
      </c>
      <c r="T293" s="17" t="n">
        <f aca="false">WEEKDAY(B293)</f>
        <v>2</v>
      </c>
    </row>
    <row r="294" customFormat="false" ht="15" hidden="false" customHeight="false" outlineLevel="0" collapsed="false">
      <c r="B294" s="21" t="n">
        <v>39406</v>
      </c>
      <c r="C294" s="22" t="n">
        <v>782.05</v>
      </c>
      <c r="D294" s="22" t="n">
        <v>805.85</v>
      </c>
      <c r="E294" s="22" t="n">
        <v>772.8</v>
      </c>
      <c r="F294" s="22" t="n">
        <v>802.77</v>
      </c>
      <c r="G294" s="23" t="n">
        <v>805.88</v>
      </c>
      <c r="H294" s="23" t="n">
        <v>805.07</v>
      </c>
      <c r="I294" s="23" t="n">
        <v>772.72</v>
      </c>
      <c r="J294" s="23" t="n">
        <v>771.95</v>
      </c>
      <c r="K294" s="29" t="str">
        <f aca="false">IF(N294&lt;=$F$3,"HIT","MISS")</f>
        <v>HIT</v>
      </c>
      <c r="L294" s="29" t="str">
        <f aca="false">IF(O294&lt;=$F$3,"HIT","MISS")</f>
        <v>HIT</v>
      </c>
      <c r="M294" s="17" t="str">
        <f aca="false">IF(AND(K294="HIT",L294="HIT"),"HOD ✓ | LOD ✓",IF(K294="HIT","HOD ✓",IF(L294="HIT","LOD ✓","✗ MISS")))</f>
        <v>HOD ✓ | LOD ✓</v>
      </c>
      <c r="N294" s="26" t="n">
        <f aca="false">IF(D294&lt;H294,(H294-D294)/D294,IF(D294&gt;G294,(D294-G294)/D294,0))</f>
        <v>0</v>
      </c>
      <c r="O294" s="26" t="n">
        <f aca="false">IF(E294&lt;J294,(J294-E294)/E294,IF(E294&gt;I294,(E294-I294)/E294,0))</f>
        <v>0.000103519668736966</v>
      </c>
      <c r="P294" s="27" t="n">
        <f aca="false">LN(F294/F293)</f>
        <v>0.0261495698959136</v>
      </c>
      <c r="Q294" s="28" t="n">
        <f aca="false">STDEV(P275:P294)*SQRT(252)</f>
        <v>0.291346441975228</v>
      </c>
      <c r="R294" s="26" t="n">
        <f aca="false">(G294-H294)/H294</f>
        <v>0.00100612369110754</v>
      </c>
      <c r="S294" s="17" t="n">
        <f aca="false">YEAR(B294)</f>
        <v>2007</v>
      </c>
      <c r="T294" s="17" t="n">
        <f aca="false">WEEKDAY(B294)</f>
        <v>3</v>
      </c>
    </row>
    <row r="295" customFormat="false" ht="15" hidden="false" customHeight="false" outlineLevel="0" collapsed="false">
      <c r="B295" s="21" t="n">
        <v>39407</v>
      </c>
      <c r="C295" s="22" t="n">
        <v>802.77</v>
      </c>
      <c r="D295" s="22" t="n">
        <v>807.45</v>
      </c>
      <c r="E295" s="22" t="n">
        <v>794.91</v>
      </c>
      <c r="F295" s="22" t="n">
        <v>800.62</v>
      </c>
      <c r="G295" s="23" t="n">
        <v>807.27</v>
      </c>
      <c r="H295" s="23" t="n">
        <v>806.46</v>
      </c>
      <c r="I295" s="23" t="n">
        <v>795.21</v>
      </c>
      <c r="J295" s="23" t="n">
        <v>794.42</v>
      </c>
      <c r="K295" s="29" t="str">
        <f aca="false">IF(N295&lt;=$F$3,"HIT","MISS")</f>
        <v>HIT</v>
      </c>
      <c r="L295" s="29" t="str">
        <f aca="false">IF(O295&lt;=$F$3,"HIT","MISS")</f>
        <v>HIT</v>
      </c>
      <c r="M295" s="17" t="str">
        <f aca="false">IF(AND(K295="HIT",L295="HIT"),"HOD ✓ | LOD ✓",IF(K295="HIT","HOD ✓",IF(L295="HIT","LOD ✓","✗ MISS")))</f>
        <v>HOD ✓ | LOD ✓</v>
      </c>
      <c r="N295" s="26" t="n">
        <f aca="false">IF(D295&lt;H295,(H295-D295)/D295,IF(D295&gt;G295,(D295-G295)/D295,0))</f>
        <v>0.000222924020063241</v>
      </c>
      <c r="O295" s="26" t="n">
        <f aca="false">IF(E295&lt;J295,(J295-E295)/E295,IF(E295&gt;I295,(E295-I295)/E295,0))</f>
        <v>0</v>
      </c>
      <c r="P295" s="27" t="n">
        <f aca="false">LN(F295/F294)</f>
        <v>-0.00268181950566539</v>
      </c>
      <c r="Q295" s="28" t="n">
        <f aca="false">STDEV(P276:P295)*SQRT(252)</f>
        <v>0.291759709351912</v>
      </c>
      <c r="R295" s="26" t="n">
        <f aca="false">(G295-H295)/H295</f>
        <v>0.00100438955434857</v>
      </c>
      <c r="S295" s="17" t="n">
        <f aca="false">YEAR(B295)</f>
        <v>2007</v>
      </c>
      <c r="T295" s="17" t="n">
        <f aca="false">WEEKDAY(B295)</f>
        <v>4</v>
      </c>
    </row>
    <row r="296" customFormat="false" ht="15" hidden="false" customHeight="false" outlineLevel="0" collapsed="false">
      <c r="B296" s="21" t="n">
        <v>39408</v>
      </c>
      <c r="C296" s="22" t="n">
        <v>800.62</v>
      </c>
      <c r="D296" s="22" t="n">
        <v>805.5</v>
      </c>
      <c r="E296" s="22" t="n">
        <v>798.74</v>
      </c>
      <c r="F296" s="22" t="n">
        <v>804.34</v>
      </c>
      <c r="G296" s="23" t="n">
        <v>805.23</v>
      </c>
      <c r="H296" s="23" t="n">
        <v>804.43</v>
      </c>
      <c r="I296" s="23" t="n">
        <v>799.2</v>
      </c>
      <c r="J296" s="23" t="n">
        <v>798.4</v>
      </c>
      <c r="K296" s="29" t="str">
        <f aca="false">IF(N296&lt;=$F$3,"HIT","MISS")</f>
        <v>HIT</v>
      </c>
      <c r="L296" s="29" t="str">
        <f aca="false">IF(O296&lt;=$F$3,"HIT","MISS")</f>
        <v>HIT</v>
      </c>
      <c r="M296" s="17" t="str">
        <f aca="false">IF(AND(K296="HIT",L296="HIT"),"HOD ✓ | LOD ✓",IF(K296="HIT","HOD ✓",IF(L296="HIT","LOD ✓","✗ MISS")))</f>
        <v>HOD ✓ | LOD ✓</v>
      </c>
      <c r="N296" s="26" t="n">
        <f aca="false">IF(D296&lt;H296,(H296-D296)/D296,IF(D296&gt;G296,(D296-G296)/D296,0))</f>
        <v>0.000335195530726234</v>
      </c>
      <c r="O296" s="26" t="n">
        <f aca="false">IF(E296&lt;J296,(J296-E296)/E296,IF(E296&gt;I296,(E296-I296)/E296,0))</f>
        <v>0</v>
      </c>
      <c r="P296" s="27" t="n">
        <f aca="false">LN(F296/F295)</f>
        <v>0.00463563784970408</v>
      </c>
      <c r="Q296" s="28" t="n">
        <f aca="false">STDEV(P277:P296)*SQRT(252)</f>
        <v>0.291409168749072</v>
      </c>
      <c r="R296" s="26" t="n">
        <f aca="false">(G296-H296)/H296</f>
        <v>0.000994492995040051</v>
      </c>
      <c r="S296" s="17" t="n">
        <f aca="false">YEAR(B296)</f>
        <v>2007</v>
      </c>
      <c r="T296" s="17" t="n">
        <f aca="false">WEEKDAY(B296)</f>
        <v>5</v>
      </c>
    </row>
    <row r="297" customFormat="false" ht="15" hidden="false" customHeight="false" outlineLevel="0" collapsed="false">
      <c r="B297" s="21" t="n">
        <v>39409</v>
      </c>
      <c r="C297" s="22" t="n">
        <v>804.34</v>
      </c>
      <c r="D297" s="22" t="n">
        <v>825.65</v>
      </c>
      <c r="E297" s="22" t="n">
        <v>803.11</v>
      </c>
      <c r="F297" s="22" t="n">
        <v>823.48</v>
      </c>
      <c r="G297" s="23" t="n">
        <v>825.69</v>
      </c>
      <c r="H297" s="23" t="n">
        <v>824.87</v>
      </c>
      <c r="I297" s="23" t="n">
        <v>802.92</v>
      </c>
      <c r="J297" s="23" t="n">
        <v>802.12</v>
      </c>
      <c r="K297" s="29" t="str">
        <f aca="false">IF(N297&lt;=$F$3,"HIT","MISS")</f>
        <v>HIT</v>
      </c>
      <c r="L297" s="29" t="str">
        <f aca="false">IF(O297&lt;=$F$3,"HIT","MISS")</f>
        <v>HIT</v>
      </c>
      <c r="M297" s="17" t="str">
        <f aca="false">IF(AND(K297="HIT",L297="HIT"),"HOD ✓ | LOD ✓",IF(K297="HIT","HOD ✓",IF(L297="HIT","LOD ✓","✗ MISS")))</f>
        <v>HOD ✓ | LOD ✓</v>
      </c>
      <c r="N297" s="26" t="n">
        <f aca="false">IF(D297&lt;H297,(H297-D297)/D297,IF(D297&gt;G297,(D297-G297)/D297,0))</f>
        <v>0</v>
      </c>
      <c r="O297" s="26" t="n">
        <f aca="false">IF(E297&lt;J297,(J297-E297)/E297,IF(E297&gt;I297,(E297-I297)/E297,0))</f>
        <v>0.000236580294106728</v>
      </c>
      <c r="P297" s="27" t="n">
        <f aca="false">LN(F297/F296)</f>
        <v>0.023517197380905</v>
      </c>
      <c r="Q297" s="28" t="n">
        <f aca="false">STDEV(P278:P297)*SQRT(252)</f>
        <v>0.294136054459238</v>
      </c>
      <c r="R297" s="26" t="n">
        <f aca="false">(G297-H297)/H297</f>
        <v>0.000994096039375962</v>
      </c>
      <c r="S297" s="17" t="n">
        <f aca="false">YEAR(B297)</f>
        <v>2007</v>
      </c>
      <c r="T297" s="17" t="n">
        <f aca="false">WEEKDAY(B297)</f>
        <v>6</v>
      </c>
    </row>
    <row r="298" customFormat="false" ht="15" hidden="false" customHeight="false" outlineLevel="0" collapsed="false">
      <c r="B298" s="21" t="n">
        <v>39412</v>
      </c>
      <c r="C298" s="22" t="n">
        <v>823.48</v>
      </c>
      <c r="D298" s="22" t="n">
        <v>836.94</v>
      </c>
      <c r="E298" s="22" t="n">
        <v>821.47</v>
      </c>
      <c r="F298" s="22" t="n">
        <v>824.45</v>
      </c>
      <c r="G298" s="23" t="n">
        <v>836.67</v>
      </c>
      <c r="H298" s="23" t="n">
        <v>835.83</v>
      </c>
      <c r="I298" s="23" t="n">
        <v>821.23</v>
      </c>
      <c r="J298" s="23" t="n">
        <v>820.41</v>
      </c>
      <c r="K298" s="29" t="str">
        <f aca="false">IF(N298&lt;=$F$3,"HIT","MISS")</f>
        <v>HIT</v>
      </c>
      <c r="L298" s="29" t="str">
        <f aca="false">IF(O298&lt;=$F$3,"HIT","MISS")</f>
        <v>HIT</v>
      </c>
      <c r="M298" s="17" t="str">
        <f aca="false">IF(AND(K298="HIT",L298="HIT"),"HOD ✓ | LOD ✓",IF(K298="HIT","HOD ✓",IF(L298="HIT","LOD ✓","✗ MISS")))</f>
        <v>HOD ✓ | LOD ✓</v>
      </c>
      <c r="N298" s="26" t="n">
        <f aca="false">IF(D298&lt;H298,(H298-D298)/D298,IF(D298&gt;G298,(D298-G298)/D298,0))</f>
        <v>0.000322603770879747</v>
      </c>
      <c r="O298" s="26" t="n">
        <f aca="false">IF(E298&lt;J298,(J298-E298)/E298,IF(E298&gt;I298,(E298-I298)/E298,0))</f>
        <v>0.000292159178058857</v>
      </c>
      <c r="P298" s="27" t="n">
        <f aca="false">LN(F298/F297)</f>
        <v>0.00117723460586963</v>
      </c>
      <c r="Q298" s="28" t="n">
        <f aca="false">STDEV(P279:P298)*SQRT(252)</f>
        <v>0.293290089495817</v>
      </c>
      <c r="R298" s="26" t="n">
        <f aca="false">(G298-H298)/H298</f>
        <v>0.00100498905279772</v>
      </c>
      <c r="S298" s="17" t="n">
        <f aca="false">YEAR(B298)</f>
        <v>2007</v>
      </c>
      <c r="T298" s="17" t="n">
        <f aca="false">WEEKDAY(B298)</f>
        <v>2</v>
      </c>
    </row>
    <row r="299" customFormat="false" ht="15" hidden="false" customHeight="false" outlineLevel="0" collapsed="false">
      <c r="B299" s="21" t="n">
        <v>39413</v>
      </c>
      <c r="C299" s="22" t="n">
        <v>824.45</v>
      </c>
      <c r="D299" s="22" t="n">
        <v>829.14</v>
      </c>
      <c r="E299" s="22" t="n">
        <v>808.02</v>
      </c>
      <c r="F299" s="22" t="n">
        <v>812.77</v>
      </c>
      <c r="G299" s="23" t="n">
        <v>829.19</v>
      </c>
      <c r="H299" s="23" t="n">
        <v>828.36</v>
      </c>
      <c r="I299" s="23" t="n">
        <v>807.73</v>
      </c>
      <c r="J299" s="23" t="n">
        <v>806.92</v>
      </c>
      <c r="K299" s="29" t="str">
        <f aca="false">IF(N299&lt;=$F$3,"HIT","MISS")</f>
        <v>HIT</v>
      </c>
      <c r="L299" s="29" t="str">
        <f aca="false">IF(O299&lt;=$F$3,"HIT","MISS")</f>
        <v>HIT</v>
      </c>
      <c r="M299" s="17" t="str">
        <f aca="false">IF(AND(K299="HIT",L299="HIT"),"HOD ✓ | LOD ✓",IF(K299="HIT","HOD ✓",IF(L299="HIT","LOD ✓","✗ MISS")))</f>
        <v>HOD ✓ | LOD ✓</v>
      </c>
      <c r="N299" s="26" t="n">
        <f aca="false">IF(D299&lt;H299,(H299-D299)/D299,IF(D299&gt;G299,(D299-G299)/D299,0))</f>
        <v>0</v>
      </c>
      <c r="O299" s="26" t="n">
        <f aca="false">IF(E299&lt;J299,(J299-E299)/E299,IF(E299&gt;I299,(E299-I299)/E299,0))</f>
        <v>0.00035890200737601</v>
      </c>
      <c r="P299" s="27" t="n">
        <f aca="false">LN(F299/F298)</f>
        <v>-0.0142683306527493</v>
      </c>
      <c r="Q299" s="28" t="n">
        <f aca="false">STDEV(P280:P299)*SQRT(252)</f>
        <v>0.294479009633939</v>
      </c>
      <c r="R299" s="26" t="n">
        <f aca="false">(G299-H299)/H299</f>
        <v>0.00100197981553919</v>
      </c>
      <c r="S299" s="17" t="n">
        <f aca="false">YEAR(B299)</f>
        <v>2007</v>
      </c>
      <c r="T299" s="17" t="n">
        <f aca="false">WEEKDAY(B299)</f>
        <v>3</v>
      </c>
    </row>
    <row r="300" customFormat="false" ht="15" hidden="false" customHeight="false" outlineLevel="0" collapsed="false">
      <c r="B300" s="21" t="n">
        <v>39414</v>
      </c>
      <c r="C300" s="22" t="n">
        <v>812.77</v>
      </c>
      <c r="D300" s="22" t="n">
        <v>815.86</v>
      </c>
      <c r="E300" s="22" t="n">
        <v>791.67</v>
      </c>
      <c r="F300" s="22" t="n">
        <v>804.3</v>
      </c>
      <c r="G300" s="23" t="n">
        <v>816.08</v>
      </c>
      <c r="H300" s="23" t="n">
        <v>815.26</v>
      </c>
      <c r="I300" s="23" t="n">
        <v>792.28</v>
      </c>
      <c r="J300" s="23" t="n">
        <v>791.49</v>
      </c>
      <c r="K300" s="29" t="str">
        <f aca="false">IF(N300&lt;=$F$3,"HIT","MISS")</f>
        <v>HIT</v>
      </c>
      <c r="L300" s="29" t="str">
        <f aca="false">IF(O300&lt;=$F$3,"HIT","MISS")</f>
        <v>HIT</v>
      </c>
      <c r="M300" s="17" t="str">
        <f aca="false">IF(AND(K300="HIT",L300="HIT"),"HOD ✓ | LOD ✓",IF(K300="HIT","HOD ✓",IF(L300="HIT","LOD ✓","✗ MISS")))</f>
        <v>HOD ✓ | LOD ✓</v>
      </c>
      <c r="N300" s="26" t="n">
        <f aca="false">IF(D300&lt;H300,(H300-D300)/D300,IF(D300&gt;G300,(D300-G300)/D300,0))</f>
        <v>0</v>
      </c>
      <c r="O300" s="26" t="n">
        <f aca="false">IF(E300&lt;J300,(J300-E300)/E300,IF(E300&gt;I300,(E300-I300)/E300,0))</f>
        <v>0</v>
      </c>
      <c r="P300" s="27" t="n">
        <f aca="false">LN(F300/F299)</f>
        <v>-0.0104758327842048</v>
      </c>
      <c r="Q300" s="28" t="n">
        <f aca="false">STDEV(P281:P300)*SQRT(252)</f>
        <v>0.290488185093416</v>
      </c>
      <c r="R300" s="26" t="n">
        <f aca="false">(G300-H300)/H300</f>
        <v>0.00100581409611664</v>
      </c>
      <c r="S300" s="17" t="n">
        <f aca="false">YEAR(B300)</f>
        <v>2007</v>
      </c>
      <c r="T300" s="17" t="n">
        <f aca="false">WEEKDAY(B300)</f>
        <v>4</v>
      </c>
    </row>
    <row r="301" customFormat="false" ht="15" hidden="false" customHeight="false" outlineLevel="0" collapsed="false">
      <c r="B301" s="21" t="n">
        <v>39415</v>
      </c>
      <c r="C301" s="22" t="n">
        <v>804.3</v>
      </c>
      <c r="D301" s="22" t="n">
        <v>808.1</v>
      </c>
      <c r="E301" s="22" t="n">
        <v>792.67</v>
      </c>
      <c r="F301" s="22" t="n">
        <v>793.47</v>
      </c>
      <c r="G301" s="23" t="n">
        <v>808.65</v>
      </c>
      <c r="H301" s="23" t="n">
        <v>807.84</v>
      </c>
      <c r="I301" s="23" t="n">
        <v>793.57</v>
      </c>
      <c r="J301" s="23" t="n">
        <v>792.78</v>
      </c>
      <c r="K301" s="29" t="str">
        <f aca="false">IF(N301&lt;=$F$3,"HIT","MISS")</f>
        <v>HIT</v>
      </c>
      <c r="L301" s="29" t="str">
        <f aca="false">IF(O301&lt;=$F$3,"HIT","MISS")</f>
        <v>HIT</v>
      </c>
      <c r="M301" s="17" t="str">
        <f aca="false">IF(AND(K301="HIT",L301="HIT"),"HOD ✓ | LOD ✓",IF(K301="HIT","HOD ✓",IF(L301="HIT","LOD ✓","✗ MISS")))</f>
        <v>HOD ✓ | LOD ✓</v>
      </c>
      <c r="N301" s="26" t="n">
        <f aca="false">IF(D301&lt;H301,(H301-D301)/D301,IF(D301&gt;G301,(D301-G301)/D301,0))</f>
        <v>0</v>
      </c>
      <c r="O301" s="26" t="n">
        <f aca="false">IF(E301&lt;J301,(J301-E301)/E301,IF(E301&gt;I301,(E301-I301)/E301,0))</f>
        <v>0.00013877149381207</v>
      </c>
      <c r="P301" s="27" t="n">
        <f aca="false">LN(F301/F300)</f>
        <v>-0.0135566018416338</v>
      </c>
      <c r="Q301" s="28" t="n">
        <f aca="false">STDEV(P282:P301)*SQRT(252)</f>
        <v>0.29142856698093</v>
      </c>
      <c r="R301" s="26" t="n">
        <f aca="false">(G301-H301)/H301</f>
        <v>0.00100267379679138</v>
      </c>
      <c r="S301" s="17" t="n">
        <f aca="false">YEAR(B301)</f>
        <v>2007</v>
      </c>
      <c r="T301" s="17" t="n">
        <f aca="false">WEEKDAY(B301)</f>
        <v>5</v>
      </c>
    </row>
    <row r="302" customFormat="false" ht="15" hidden="false" customHeight="false" outlineLevel="0" collapsed="false">
      <c r="B302" s="21" t="n">
        <v>39416</v>
      </c>
      <c r="C302" s="22" t="n">
        <v>793.47</v>
      </c>
      <c r="D302" s="22" t="n">
        <v>799.8</v>
      </c>
      <c r="E302" s="22" t="n">
        <v>779.35</v>
      </c>
      <c r="F302" s="22" t="n">
        <v>782.25</v>
      </c>
      <c r="G302" s="23" t="n">
        <v>800.36</v>
      </c>
      <c r="H302" s="23" t="n">
        <v>799.56</v>
      </c>
      <c r="I302" s="23" t="n">
        <v>779.45</v>
      </c>
      <c r="J302" s="23" t="n">
        <v>778.67</v>
      </c>
      <c r="K302" s="29" t="str">
        <f aca="false">IF(N302&lt;=$F$3,"HIT","MISS")</f>
        <v>HIT</v>
      </c>
      <c r="L302" s="29" t="str">
        <f aca="false">IF(O302&lt;=$F$3,"HIT","MISS")</f>
        <v>HIT</v>
      </c>
      <c r="M302" s="17" t="str">
        <f aca="false">IF(AND(K302="HIT",L302="HIT"),"HOD ✓ | LOD ✓",IF(K302="HIT","HOD ✓",IF(L302="HIT","LOD ✓","✗ MISS")))</f>
        <v>HOD ✓ | LOD ✓</v>
      </c>
      <c r="N302" s="26" t="n">
        <f aca="false">IF(D302&lt;H302,(H302-D302)/D302,IF(D302&gt;G302,(D302-G302)/D302,0))</f>
        <v>0</v>
      </c>
      <c r="O302" s="26" t="n">
        <f aca="false">IF(E302&lt;J302,(J302-E302)/E302,IF(E302&gt;I302,(E302-I302)/E302,0))</f>
        <v>0</v>
      </c>
      <c r="P302" s="27" t="n">
        <f aca="false">LN(F302/F301)</f>
        <v>-0.0142413495193979</v>
      </c>
      <c r="Q302" s="28" t="n">
        <f aca="false">STDEV(P283:P302)*SQRT(252)</f>
        <v>0.280920744699065</v>
      </c>
      <c r="R302" s="26" t="n">
        <f aca="false">(G302-H302)/H302</f>
        <v>0.00100055030266655</v>
      </c>
      <c r="S302" s="17" t="n">
        <f aca="false">YEAR(B302)</f>
        <v>2007</v>
      </c>
      <c r="T302" s="17" t="n">
        <f aca="false">WEEKDAY(B302)</f>
        <v>6</v>
      </c>
    </row>
    <row r="303" customFormat="false" ht="15" hidden="false" customHeight="false" outlineLevel="0" collapsed="false">
      <c r="B303" s="21" t="n">
        <v>39419</v>
      </c>
      <c r="C303" s="22" t="n">
        <v>782.25</v>
      </c>
      <c r="D303" s="22" t="n">
        <v>794.5</v>
      </c>
      <c r="E303" s="22" t="n">
        <v>777</v>
      </c>
      <c r="F303" s="22" t="n">
        <v>794.45</v>
      </c>
      <c r="G303" s="23" t="n">
        <v>795.65</v>
      </c>
      <c r="H303" s="23" t="n">
        <v>794.86</v>
      </c>
      <c r="I303" s="23" t="n">
        <v>776.93</v>
      </c>
      <c r="J303" s="23" t="n">
        <v>776.15</v>
      </c>
      <c r="K303" s="29" t="str">
        <f aca="false">IF(N303&lt;=$F$3,"HIT","MISS")</f>
        <v>HIT</v>
      </c>
      <c r="L303" s="29" t="str">
        <f aca="false">IF(O303&lt;=$F$3,"HIT","MISS")</f>
        <v>HIT</v>
      </c>
      <c r="M303" s="17" t="str">
        <f aca="false">IF(AND(K303="HIT",L303="HIT"),"HOD ✓ | LOD ✓",IF(K303="HIT","HOD ✓",IF(L303="HIT","LOD ✓","✗ MISS")))</f>
        <v>HOD ✓ | LOD ✓</v>
      </c>
      <c r="N303" s="26" t="n">
        <f aca="false">IF(D303&lt;H303,(H303-D303)/D303,IF(D303&gt;G303,(D303-G303)/D303,0))</f>
        <v>0.000453115166771572</v>
      </c>
      <c r="O303" s="26" t="n">
        <f aca="false">IF(E303&lt;J303,(J303-E303)/E303,IF(E303&gt;I303,(E303-I303)/E303,0))</f>
        <v>9.00900900901545E-005</v>
      </c>
      <c r="P303" s="27" t="n">
        <f aca="false">LN(F303/F302)</f>
        <v>0.0154756687853845</v>
      </c>
      <c r="Q303" s="28" t="n">
        <f aca="false">STDEV(P284:P303)*SQRT(252)</f>
        <v>0.28736880029659</v>
      </c>
      <c r="R303" s="26" t="n">
        <f aca="false">(G303-H303)/H303</f>
        <v>0.000993885715723478</v>
      </c>
      <c r="S303" s="17" t="n">
        <f aca="false">YEAR(B303)</f>
        <v>2007</v>
      </c>
      <c r="T303" s="17" t="n">
        <f aca="false">WEEKDAY(B303)</f>
        <v>2</v>
      </c>
    </row>
    <row r="304" customFormat="false" ht="15" hidden="false" customHeight="false" outlineLevel="0" collapsed="false">
      <c r="B304" s="21" t="n">
        <v>39420</v>
      </c>
      <c r="C304" s="22" t="n">
        <v>794.45</v>
      </c>
      <c r="D304" s="22" t="n">
        <v>805.5</v>
      </c>
      <c r="E304" s="22" t="n">
        <v>786.7</v>
      </c>
      <c r="F304" s="22" t="n">
        <v>801.75</v>
      </c>
      <c r="G304" s="23" t="n">
        <v>805.93</v>
      </c>
      <c r="H304" s="23" t="n">
        <v>805.12</v>
      </c>
      <c r="I304" s="23" t="n">
        <v>786.65</v>
      </c>
      <c r="J304" s="23" t="n">
        <v>785.86</v>
      </c>
      <c r="K304" s="29" t="str">
        <f aca="false">IF(N304&lt;=$F$3,"HIT","MISS")</f>
        <v>HIT</v>
      </c>
      <c r="L304" s="29" t="str">
        <f aca="false">IF(O304&lt;=$F$3,"HIT","MISS")</f>
        <v>HIT</v>
      </c>
      <c r="M304" s="17" t="str">
        <f aca="false">IF(AND(K304="HIT",L304="HIT"),"HOD ✓ | LOD ✓",IF(K304="HIT","HOD ✓",IF(L304="HIT","LOD ✓","✗ MISS")))</f>
        <v>HOD ✓ | LOD ✓</v>
      </c>
      <c r="N304" s="26" t="n">
        <f aca="false">IF(D304&lt;H304,(H304-D304)/D304,IF(D304&gt;G304,(D304-G304)/D304,0))</f>
        <v>0</v>
      </c>
      <c r="O304" s="26" t="n">
        <f aca="false">IF(E304&lt;J304,(J304-E304)/E304,IF(E304&gt;I304,(E304-I304)/E304,0))</f>
        <v>6.35566289564869E-005</v>
      </c>
      <c r="P304" s="27" t="n">
        <f aca="false">LN(F304/F303)</f>
        <v>0.00914678723888834</v>
      </c>
      <c r="Q304" s="28" t="n">
        <f aca="false">STDEV(P285:P304)*SQRT(252)</f>
        <v>0.276278623566971</v>
      </c>
      <c r="R304" s="26" t="n">
        <f aca="false">(G304-H304)/H304</f>
        <v>0.00100606120826702</v>
      </c>
      <c r="S304" s="17" t="n">
        <f aca="false">YEAR(B304)</f>
        <v>2007</v>
      </c>
      <c r="T304" s="17" t="n">
        <f aca="false">WEEKDAY(B304)</f>
        <v>3</v>
      </c>
    </row>
    <row r="305" customFormat="false" ht="15" hidden="false" customHeight="false" outlineLevel="0" collapsed="false">
      <c r="B305" s="21" t="n">
        <v>39421</v>
      </c>
      <c r="C305" s="22" t="n">
        <v>801.75</v>
      </c>
      <c r="D305" s="22" t="n">
        <v>807.1</v>
      </c>
      <c r="E305" s="22" t="n">
        <v>791.45</v>
      </c>
      <c r="F305" s="22" t="n">
        <v>795.55</v>
      </c>
      <c r="G305" s="23" t="n">
        <v>805.82</v>
      </c>
      <c r="H305" s="23" t="n">
        <v>805.01</v>
      </c>
      <c r="I305" s="23" t="n">
        <v>791.62</v>
      </c>
      <c r="J305" s="23" t="n">
        <v>790.83</v>
      </c>
      <c r="K305" s="24" t="str">
        <f aca="false">IF(N305&lt;=$F$3,"HIT","MISS")</f>
        <v>MISS</v>
      </c>
      <c r="L305" s="24" t="str">
        <f aca="false">IF(O305&lt;=$F$3,"HIT","MISS")</f>
        <v>HIT</v>
      </c>
      <c r="M305" s="25" t="str">
        <f aca="false">IF(AND(K305="HIT",L305="HIT"),"HOD ✓ | LOD ✓",IF(K305="HIT","HOD ✓",IF(L305="HIT","LOD ✓","✗ MISS")))</f>
        <v>LOD ✓</v>
      </c>
      <c r="N305" s="26" t="n">
        <f aca="false">IF(D305&lt;H305,(H305-D305)/D305,IF(D305&gt;G305,(D305-G305)/D305,0))</f>
        <v>0.00158592491636721</v>
      </c>
      <c r="O305" s="26" t="n">
        <f aca="false">IF(E305&lt;J305,(J305-E305)/E305,IF(E305&gt;I305,(E305-I305)/E305,0))</f>
        <v>0</v>
      </c>
      <c r="P305" s="27" t="n">
        <f aca="false">LN(F305/F304)</f>
        <v>-0.00776313921939885</v>
      </c>
      <c r="Q305" s="28" t="n">
        <f aca="false">STDEV(P286:P305)*SQRT(252)</f>
        <v>0.275109206363395</v>
      </c>
      <c r="R305" s="26" t="n">
        <f aca="false">(G305-H305)/H305</f>
        <v>0.0010061986807618</v>
      </c>
      <c r="S305" s="17" t="n">
        <f aca="false">YEAR(B305)</f>
        <v>2007</v>
      </c>
      <c r="T305" s="17" t="n">
        <f aca="false">WEEKDAY(B305)</f>
        <v>4</v>
      </c>
    </row>
    <row r="306" customFormat="false" ht="15" hidden="false" customHeight="false" outlineLevel="0" collapsed="false">
      <c r="B306" s="21" t="n">
        <v>39422</v>
      </c>
      <c r="C306" s="22" t="n">
        <v>795.55</v>
      </c>
      <c r="D306" s="22" t="n">
        <v>805.7</v>
      </c>
      <c r="E306" s="22" t="n">
        <v>785.23</v>
      </c>
      <c r="F306" s="22" t="n">
        <v>802.65</v>
      </c>
      <c r="G306" s="23" t="n">
        <v>806.25</v>
      </c>
      <c r="H306" s="23" t="n">
        <v>805.44</v>
      </c>
      <c r="I306" s="23" t="n">
        <v>786.09</v>
      </c>
      <c r="J306" s="23" t="n">
        <v>785.3</v>
      </c>
      <c r="K306" s="29" t="str">
        <f aca="false">IF(N306&lt;=$F$3,"HIT","MISS")</f>
        <v>HIT</v>
      </c>
      <c r="L306" s="29" t="str">
        <f aca="false">IF(O306&lt;=$F$3,"HIT","MISS")</f>
        <v>HIT</v>
      </c>
      <c r="M306" s="17" t="str">
        <f aca="false">IF(AND(K306="HIT",L306="HIT"),"HOD ✓ | LOD ✓",IF(K306="HIT","HOD ✓",IF(L306="HIT","LOD ✓","✗ MISS")))</f>
        <v>HOD ✓ | LOD ✓</v>
      </c>
      <c r="N306" s="26" t="n">
        <f aca="false">IF(D306&lt;H306,(H306-D306)/D306,IF(D306&gt;G306,(D306-G306)/D306,0))</f>
        <v>0</v>
      </c>
      <c r="O306" s="26" t="n">
        <f aca="false">IF(E306&lt;J306,(J306-E306)/E306,IF(E306&gt;I306,(E306-I306)/E306,0))</f>
        <v>8.91458553544011E-005</v>
      </c>
      <c r="P306" s="27" t="n">
        <f aca="false">LN(F306/F305)</f>
        <v>0.00888505407155778</v>
      </c>
      <c r="Q306" s="28" t="n">
        <f aca="false">STDEV(P287:P306)*SQRT(252)</f>
        <v>0.277417378857152</v>
      </c>
      <c r="R306" s="26" t="n">
        <f aca="false">(G306-H306)/H306</f>
        <v>0.00100566150178777</v>
      </c>
      <c r="S306" s="17" t="n">
        <f aca="false">YEAR(B306)</f>
        <v>2007</v>
      </c>
      <c r="T306" s="17" t="n">
        <f aca="false">WEEKDAY(B306)</f>
        <v>5</v>
      </c>
    </row>
    <row r="307" customFormat="false" ht="15" hidden="false" customHeight="false" outlineLevel="0" collapsed="false">
      <c r="B307" s="21" t="n">
        <v>39423</v>
      </c>
      <c r="C307" s="22" t="n">
        <v>802.65</v>
      </c>
      <c r="D307" s="22" t="n">
        <v>805.04</v>
      </c>
      <c r="E307" s="22" t="n">
        <v>791.57</v>
      </c>
      <c r="F307" s="22" t="n">
        <v>794.91</v>
      </c>
      <c r="G307" s="23" t="n">
        <v>805.39</v>
      </c>
      <c r="H307" s="23" t="n">
        <v>804.59</v>
      </c>
      <c r="I307" s="23" t="n">
        <v>791.96</v>
      </c>
      <c r="J307" s="23" t="n">
        <v>791.17</v>
      </c>
      <c r="K307" s="29" t="str">
        <f aca="false">IF(N307&lt;=$F$3,"HIT","MISS")</f>
        <v>HIT</v>
      </c>
      <c r="L307" s="29" t="str">
        <f aca="false">IF(O307&lt;=$F$3,"HIT","MISS")</f>
        <v>HIT</v>
      </c>
      <c r="M307" s="17" t="str">
        <f aca="false">IF(AND(K307="HIT",L307="HIT"),"HOD ✓ | LOD ✓",IF(K307="HIT","HOD ✓",IF(L307="HIT","LOD ✓","✗ MISS")))</f>
        <v>HOD ✓ | LOD ✓</v>
      </c>
      <c r="N307" s="26" t="n">
        <f aca="false">IF(D307&lt;H307,(H307-D307)/D307,IF(D307&gt;G307,(D307-G307)/D307,0))</f>
        <v>0</v>
      </c>
      <c r="O307" s="26" t="n">
        <f aca="false">IF(E307&lt;J307,(J307-E307)/E307,IF(E307&gt;I307,(E307-I307)/E307,0))</f>
        <v>0</v>
      </c>
      <c r="P307" s="27" t="n">
        <f aca="false">LN(F307/F306)</f>
        <v>-0.00968985272671926</v>
      </c>
      <c r="Q307" s="28" t="n">
        <f aca="false">STDEV(P288:P307)*SQRT(252)</f>
        <v>0.278799937023051</v>
      </c>
      <c r="R307" s="26" t="n">
        <f aca="false">(G307-H307)/H307</f>
        <v>0.000994295231111441</v>
      </c>
      <c r="S307" s="17" t="n">
        <f aca="false">YEAR(B307)</f>
        <v>2007</v>
      </c>
      <c r="T307" s="17" t="n">
        <f aca="false">WEEKDAY(B307)</f>
        <v>6</v>
      </c>
    </row>
    <row r="308" customFormat="false" ht="15" hidden="false" customHeight="false" outlineLevel="0" collapsed="false">
      <c r="B308" s="21" t="n">
        <v>39426</v>
      </c>
      <c r="C308" s="22" t="n">
        <v>794.91</v>
      </c>
      <c r="D308" s="22" t="n">
        <v>812.09</v>
      </c>
      <c r="E308" s="22" t="n">
        <v>794.27</v>
      </c>
      <c r="F308" s="22" t="n">
        <v>808.21</v>
      </c>
      <c r="G308" s="23" t="n">
        <v>811.86</v>
      </c>
      <c r="H308" s="23" t="n">
        <v>811.05</v>
      </c>
      <c r="I308" s="23" t="n">
        <v>794.09</v>
      </c>
      <c r="J308" s="23" t="n">
        <v>793.3</v>
      </c>
      <c r="K308" s="29" t="str">
        <f aca="false">IF(N308&lt;=$F$3,"HIT","MISS")</f>
        <v>HIT</v>
      </c>
      <c r="L308" s="29" t="str">
        <f aca="false">IF(O308&lt;=$F$3,"HIT","MISS")</f>
        <v>HIT</v>
      </c>
      <c r="M308" s="17" t="str">
        <f aca="false">IF(AND(K308="HIT",L308="HIT"),"HOD ✓ | LOD ✓",IF(K308="HIT","HOD ✓",IF(L308="HIT","LOD ✓","✗ MISS")))</f>
        <v>HOD ✓ | LOD ✓</v>
      </c>
      <c r="N308" s="26" t="n">
        <f aca="false">IF(D308&lt;H308,(H308-D308)/D308,IF(D308&gt;G308,(D308-G308)/D308,0))</f>
        <v>0.000283219840165521</v>
      </c>
      <c r="O308" s="26" t="n">
        <f aca="false">IF(E308&lt;J308,(J308-E308)/E308,IF(E308&gt;I308,(E308-I308)/E308,0))</f>
        <v>0.0002266231885882</v>
      </c>
      <c r="P308" s="27" t="n">
        <f aca="false">LN(F308/F307)</f>
        <v>0.016593025044079</v>
      </c>
      <c r="Q308" s="28" t="n">
        <f aca="false">STDEV(P289:P308)*SQRT(252)</f>
        <v>0.229274446137894</v>
      </c>
      <c r="R308" s="26" t="n">
        <f aca="false">(G308-H308)/H308</f>
        <v>0.000998705381912409</v>
      </c>
      <c r="S308" s="17" t="n">
        <f aca="false">YEAR(B308)</f>
        <v>2007</v>
      </c>
      <c r="T308" s="17" t="n">
        <f aca="false">WEEKDAY(B308)</f>
        <v>2</v>
      </c>
    </row>
    <row r="309" customFormat="false" ht="15" hidden="false" customHeight="false" outlineLevel="0" collapsed="false">
      <c r="B309" s="21" t="n">
        <v>39427</v>
      </c>
      <c r="C309" s="22" t="n">
        <v>808.21</v>
      </c>
      <c r="D309" s="22" t="n">
        <v>813.55</v>
      </c>
      <c r="E309" s="22" t="n">
        <v>796.27</v>
      </c>
      <c r="F309" s="22" t="n">
        <v>797.07</v>
      </c>
      <c r="G309" s="23" t="n">
        <v>813.41</v>
      </c>
      <c r="H309" s="23" t="n">
        <v>812.6</v>
      </c>
      <c r="I309" s="23" t="n">
        <v>795.89</v>
      </c>
      <c r="J309" s="23" t="n">
        <v>795.09</v>
      </c>
      <c r="K309" s="29" t="str">
        <f aca="false">IF(N309&lt;=$F$3,"HIT","MISS")</f>
        <v>HIT</v>
      </c>
      <c r="L309" s="29" t="str">
        <f aca="false">IF(O309&lt;=$F$3,"HIT","MISS")</f>
        <v>HIT</v>
      </c>
      <c r="M309" s="17" t="str">
        <f aca="false">IF(AND(K309="HIT",L309="HIT"),"HOD ✓ | LOD ✓",IF(K309="HIT","HOD ✓",IF(L309="HIT","LOD ✓","✗ MISS")))</f>
        <v>HOD ✓ | LOD ✓</v>
      </c>
      <c r="N309" s="26" t="n">
        <f aca="false">IF(D309&lt;H309,(H309-D309)/D309,IF(D309&gt;G309,(D309-G309)/D309,0))</f>
        <v>0.000172085305144105</v>
      </c>
      <c r="O309" s="26" t="n">
        <f aca="false">IF(E309&lt;J309,(J309-E309)/E309,IF(E309&gt;I309,(E309-I309)/E309,0))</f>
        <v>0.000477225061850874</v>
      </c>
      <c r="P309" s="27" t="n">
        <f aca="false">LN(F309/F308)</f>
        <v>-0.0138794214492399</v>
      </c>
      <c r="Q309" s="28" t="n">
        <f aca="false">STDEV(P290:P309)*SQRT(252)</f>
        <v>0.231765092870939</v>
      </c>
      <c r="R309" s="26" t="n">
        <f aca="false">(G309-H309)/H309</f>
        <v>0.000996800393797619</v>
      </c>
      <c r="S309" s="17" t="n">
        <f aca="false">YEAR(B309)</f>
        <v>2007</v>
      </c>
      <c r="T309" s="17" t="n">
        <f aca="false">WEEKDAY(B309)</f>
        <v>3</v>
      </c>
    </row>
    <row r="310" customFormat="false" ht="15" hidden="false" customHeight="false" outlineLevel="0" collapsed="false">
      <c r="B310" s="21" t="n">
        <v>39428</v>
      </c>
      <c r="C310" s="22" t="n">
        <v>797.07</v>
      </c>
      <c r="D310" s="22" t="n">
        <v>817.24</v>
      </c>
      <c r="E310" s="22" t="n">
        <v>796.48</v>
      </c>
      <c r="F310" s="22" t="n">
        <v>813.52</v>
      </c>
      <c r="G310" s="23" t="n">
        <v>817.06</v>
      </c>
      <c r="H310" s="23" t="n">
        <v>816.24</v>
      </c>
      <c r="I310" s="23" t="n">
        <v>797.16</v>
      </c>
      <c r="J310" s="23" t="n">
        <v>796.36</v>
      </c>
      <c r="K310" s="29" t="str">
        <f aca="false">IF(N310&lt;=$F$3,"HIT","MISS")</f>
        <v>HIT</v>
      </c>
      <c r="L310" s="29" t="str">
        <f aca="false">IF(O310&lt;=$F$3,"HIT","MISS")</f>
        <v>HIT</v>
      </c>
      <c r="M310" s="17" t="str">
        <f aca="false">IF(AND(K310="HIT",L310="HIT"),"HOD ✓ | LOD ✓",IF(K310="HIT","HOD ✓",IF(L310="HIT","LOD ✓","✗ MISS")))</f>
        <v>HOD ✓ | LOD ✓</v>
      </c>
      <c r="N310" s="26" t="n">
        <f aca="false">IF(D310&lt;H310,(H310-D310)/D310,IF(D310&gt;G310,(D310-G310)/D310,0))</f>
        <v>0.000220253536292966</v>
      </c>
      <c r="O310" s="26" t="n">
        <f aca="false">IF(E310&lt;J310,(J310-E310)/E310,IF(E310&gt;I310,(E310-I310)/E310,0))</f>
        <v>0</v>
      </c>
      <c r="P310" s="27" t="n">
        <f aca="false">LN(F310/F309)</f>
        <v>0.0204280071893389</v>
      </c>
      <c r="Q310" s="28" t="n">
        <f aca="false">STDEV(P291:P310)*SQRT(252)</f>
        <v>0.23929920741982</v>
      </c>
      <c r="R310" s="26" t="n">
        <f aca="false">(G310-H310)/H310</f>
        <v>0.00100460648828768</v>
      </c>
      <c r="S310" s="17" t="n">
        <f aca="false">YEAR(B310)</f>
        <v>2007</v>
      </c>
      <c r="T310" s="17" t="n">
        <f aca="false">WEEKDAY(B310)</f>
        <v>4</v>
      </c>
    </row>
    <row r="311" customFormat="false" ht="15" hidden="false" customHeight="false" outlineLevel="0" collapsed="false">
      <c r="B311" s="21" t="n">
        <v>39429</v>
      </c>
      <c r="C311" s="22" t="n">
        <v>813.52</v>
      </c>
      <c r="D311" s="22" t="n">
        <v>813.72</v>
      </c>
      <c r="E311" s="22" t="n">
        <v>792.93</v>
      </c>
      <c r="F311" s="22" t="n">
        <v>797.69</v>
      </c>
      <c r="G311" s="23" t="n">
        <v>814</v>
      </c>
      <c r="H311" s="23" t="n">
        <v>813.19</v>
      </c>
      <c r="I311" s="23" t="n">
        <v>792.73</v>
      </c>
      <c r="J311" s="23" t="n">
        <v>791.94</v>
      </c>
      <c r="K311" s="29" t="str">
        <f aca="false">IF(N311&lt;=$F$3,"HIT","MISS")</f>
        <v>HIT</v>
      </c>
      <c r="L311" s="29" t="str">
        <f aca="false">IF(O311&lt;=$F$3,"HIT","MISS")</f>
        <v>HIT</v>
      </c>
      <c r="M311" s="17" t="str">
        <f aca="false">IF(AND(K311="HIT",L311="HIT"),"HOD ✓ | LOD ✓",IF(K311="HIT","HOD ✓",IF(L311="HIT","LOD ✓","✗ MISS")))</f>
        <v>HOD ✓ | LOD ✓</v>
      </c>
      <c r="N311" s="26" t="n">
        <f aca="false">IF(D311&lt;H311,(H311-D311)/D311,IF(D311&gt;G311,(D311-G311)/D311,0))</f>
        <v>0</v>
      </c>
      <c r="O311" s="26" t="n">
        <f aca="false">IF(E311&lt;J311,(J311-E311)/E311,IF(E311&gt;I311,(E311-I311)/E311,0))</f>
        <v>0.000252229074445325</v>
      </c>
      <c r="P311" s="27" t="n">
        <f aca="false">LN(F311/F310)</f>
        <v>-0.0196504606854932</v>
      </c>
      <c r="Q311" s="28" t="n">
        <f aca="false">STDEV(P292:P311)*SQRT(252)</f>
        <v>0.225222388641788</v>
      </c>
      <c r="R311" s="26" t="n">
        <f aca="false">(G311-H311)/H311</f>
        <v>0.000996077177535318</v>
      </c>
      <c r="S311" s="17" t="n">
        <f aca="false">YEAR(B311)</f>
        <v>2007</v>
      </c>
      <c r="T311" s="17" t="n">
        <f aca="false">WEEKDAY(B311)</f>
        <v>5</v>
      </c>
    </row>
    <row r="312" customFormat="false" ht="15" hidden="false" customHeight="false" outlineLevel="0" collapsed="false">
      <c r="B312" s="21" t="n">
        <v>39430</v>
      </c>
      <c r="C312" s="22" t="n">
        <v>797.69</v>
      </c>
      <c r="D312" s="22" t="n">
        <v>803.51</v>
      </c>
      <c r="E312" s="22" t="n">
        <v>787.91</v>
      </c>
      <c r="F312" s="22" t="n">
        <v>794.61</v>
      </c>
      <c r="G312" s="23" t="n">
        <v>804.5</v>
      </c>
      <c r="H312" s="23" t="n">
        <v>803.7</v>
      </c>
      <c r="I312" s="23" t="n">
        <v>788.44</v>
      </c>
      <c r="J312" s="23" t="n">
        <v>787.65</v>
      </c>
      <c r="K312" s="29" t="str">
        <f aca="false">IF(N312&lt;=$F$3,"HIT","MISS")</f>
        <v>HIT</v>
      </c>
      <c r="L312" s="29" t="str">
        <f aca="false">IF(O312&lt;=$F$3,"HIT","MISS")</f>
        <v>HIT</v>
      </c>
      <c r="M312" s="17" t="str">
        <f aca="false">IF(AND(K312="HIT",L312="HIT"),"HOD ✓ | LOD ✓",IF(K312="HIT","HOD ✓",IF(L312="HIT","LOD ✓","✗ MISS")))</f>
        <v>HOD ✓ | LOD ✓</v>
      </c>
      <c r="N312" s="26" t="n">
        <f aca="false">IF(D312&lt;H312,(H312-D312)/D312,IF(D312&gt;G312,(D312-G312)/D312,0))</f>
        <v>0.000236462520690538</v>
      </c>
      <c r="O312" s="26" t="n">
        <f aca="false">IF(E312&lt;J312,(J312-E312)/E312,IF(E312&gt;I312,(E312-I312)/E312,0))</f>
        <v>0</v>
      </c>
      <c r="P312" s="27" t="n">
        <f aca="false">LN(F312/F311)</f>
        <v>-0.00386862254767831</v>
      </c>
      <c r="Q312" s="28" t="n">
        <f aca="false">STDEV(P293:P312)*SQRT(252)</f>
        <v>0.225549841842585</v>
      </c>
      <c r="R312" s="26" t="n">
        <f aca="false">(G312-H312)/H312</f>
        <v>0.000995396292148755</v>
      </c>
      <c r="S312" s="17" t="n">
        <f aca="false">YEAR(B312)</f>
        <v>2007</v>
      </c>
      <c r="T312" s="17" t="n">
        <f aca="false">WEEKDAY(B312)</f>
        <v>6</v>
      </c>
    </row>
    <row r="313" customFormat="false" ht="15" hidden="false" customHeight="false" outlineLevel="0" collapsed="false">
      <c r="B313" s="21" t="n">
        <v>39433</v>
      </c>
      <c r="C313" s="22" t="n">
        <v>794.61</v>
      </c>
      <c r="D313" s="22" t="n">
        <v>799.01</v>
      </c>
      <c r="E313" s="22" t="n">
        <v>785.42</v>
      </c>
      <c r="F313" s="22" t="n">
        <v>793.22</v>
      </c>
      <c r="G313" s="23" t="n">
        <v>799.3</v>
      </c>
      <c r="H313" s="23" t="n">
        <v>798.5</v>
      </c>
      <c r="I313" s="23" t="n">
        <v>785.31</v>
      </c>
      <c r="J313" s="23" t="n">
        <v>784.53</v>
      </c>
      <c r="K313" s="29" t="str">
        <f aca="false">IF(N313&lt;=$F$3,"HIT","MISS")</f>
        <v>HIT</v>
      </c>
      <c r="L313" s="29" t="str">
        <f aca="false">IF(O313&lt;=$F$3,"HIT","MISS")</f>
        <v>HIT</v>
      </c>
      <c r="M313" s="17" t="str">
        <f aca="false">IF(AND(K313="HIT",L313="HIT"),"HOD ✓ | LOD ✓",IF(K313="HIT","HOD ✓",IF(L313="HIT","LOD ✓","✗ MISS")))</f>
        <v>HOD ✓ | LOD ✓</v>
      </c>
      <c r="N313" s="26" t="n">
        <f aca="false">IF(D313&lt;H313,(H313-D313)/D313,IF(D313&gt;G313,(D313-G313)/D313,0))</f>
        <v>0</v>
      </c>
      <c r="O313" s="26" t="n">
        <f aca="false">IF(E313&lt;J313,(J313-E313)/E313,IF(E313&gt;I313,(E313-I313)/E313,0))</f>
        <v>0.000140052456010814</v>
      </c>
      <c r="P313" s="27" t="n">
        <f aca="false">LN(F313/F312)</f>
        <v>-0.00175081760021042</v>
      </c>
      <c r="Q313" s="28" t="n">
        <f aca="false">STDEV(P294:P313)*SQRT(252)</f>
        <v>0.224573324525237</v>
      </c>
      <c r="R313" s="26" t="n">
        <f aca="false">(G313-H313)/H313</f>
        <v>0.00100187852222912</v>
      </c>
      <c r="S313" s="17" t="n">
        <f aca="false">YEAR(B313)</f>
        <v>2007</v>
      </c>
      <c r="T313" s="17" t="n">
        <f aca="false">WEEKDAY(B313)</f>
        <v>2</v>
      </c>
    </row>
    <row r="314" customFormat="false" ht="15" hidden="false" customHeight="false" outlineLevel="0" collapsed="false">
      <c r="B314" s="21" t="n">
        <v>39434</v>
      </c>
      <c r="C314" s="22" t="n">
        <v>793.22</v>
      </c>
      <c r="D314" s="22" t="n">
        <v>806.32</v>
      </c>
      <c r="E314" s="22" t="n">
        <v>790.55</v>
      </c>
      <c r="F314" s="22" t="n">
        <v>802.62</v>
      </c>
      <c r="G314" s="23" t="n">
        <v>806.34</v>
      </c>
      <c r="H314" s="23" t="n">
        <v>805.53</v>
      </c>
      <c r="I314" s="23" t="n">
        <v>790.38</v>
      </c>
      <c r="J314" s="23" t="n">
        <v>789.59</v>
      </c>
      <c r="K314" s="29" t="str">
        <f aca="false">IF(N314&lt;=$F$3,"HIT","MISS")</f>
        <v>HIT</v>
      </c>
      <c r="L314" s="29" t="str">
        <f aca="false">IF(O314&lt;=$F$3,"HIT","MISS")</f>
        <v>HIT</v>
      </c>
      <c r="M314" s="17" t="str">
        <f aca="false">IF(AND(K314="HIT",L314="HIT"),"HOD ✓ | LOD ✓",IF(K314="HIT","HOD ✓",IF(L314="HIT","LOD ✓","✗ MISS")))</f>
        <v>HOD ✓ | LOD ✓</v>
      </c>
      <c r="N314" s="26" t="n">
        <f aca="false">IF(D314&lt;H314,(H314-D314)/D314,IF(D314&gt;G314,(D314-G314)/D314,0))</f>
        <v>0</v>
      </c>
      <c r="O314" s="26" t="n">
        <f aca="false">IF(E314&lt;J314,(J314-E314)/E314,IF(E314&gt;I314,(E314-I314)/E314,0))</f>
        <v>0.000215040161912541</v>
      </c>
      <c r="P314" s="27" t="n">
        <f aca="false">LN(F314/F313)</f>
        <v>0.0117807658860499</v>
      </c>
      <c r="Q314" s="28" t="n">
        <f aca="false">STDEV(P295:P314)*SQRT(252)</f>
        <v>0.208177648016996</v>
      </c>
      <c r="R314" s="26" t="n">
        <f aca="false">(G314-H314)/H314</f>
        <v>0.00100554914155905</v>
      </c>
      <c r="S314" s="17" t="n">
        <f aca="false">YEAR(B314)</f>
        <v>2007</v>
      </c>
      <c r="T314" s="17" t="n">
        <f aca="false">WEEKDAY(B314)</f>
        <v>3</v>
      </c>
    </row>
    <row r="315" customFormat="false" ht="15" hidden="false" customHeight="false" outlineLevel="0" collapsed="false">
      <c r="B315" s="21" t="n">
        <v>39435</v>
      </c>
      <c r="C315" s="22" t="n">
        <v>802.62</v>
      </c>
      <c r="D315" s="22" t="n">
        <v>804.67</v>
      </c>
      <c r="E315" s="22" t="n">
        <v>797.92</v>
      </c>
      <c r="F315" s="22" t="n">
        <v>802.58</v>
      </c>
      <c r="G315" s="23" t="n">
        <v>805.84</v>
      </c>
      <c r="H315" s="23" t="n">
        <v>805.03</v>
      </c>
      <c r="I315" s="23" t="n">
        <v>798.33</v>
      </c>
      <c r="J315" s="23" t="n">
        <v>797.53</v>
      </c>
      <c r="K315" s="29" t="str">
        <f aca="false">IF(N315&lt;=$F$3,"HIT","MISS")</f>
        <v>HIT</v>
      </c>
      <c r="L315" s="29" t="str">
        <f aca="false">IF(O315&lt;=$F$3,"HIT","MISS")</f>
        <v>HIT</v>
      </c>
      <c r="M315" s="17" t="str">
        <f aca="false">IF(AND(K315="HIT",L315="HIT"),"HOD ✓ | LOD ✓",IF(K315="HIT","HOD ✓",IF(L315="HIT","LOD ✓","✗ MISS")))</f>
        <v>HOD ✓ | LOD ✓</v>
      </c>
      <c r="N315" s="26" t="n">
        <f aca="false">IF(D315&lt;H315,(H315-D315)/D315,IF(D315&gt;G315,(D315-G315)/D315,0))</f>
        <v>0.000447388370387878</v>
      </c>
      <c r="O315" s="26" t="n">
        <f aca="false">IF(E315&lt;J315,(J315-E315)/E315,IF(E315&gt;I315,(E315-I315)/E315,0))</f>
        <v>0</v>
      </c>
      <c r="P315" s="27" t="n">
        <f aca="false">LN(F315/F314)</f>
        <v>-4.98380264244401E-005</v>
      </c>
      <c r="Q315" s="28" t="n">
        <f aca="false">STDEV(P296:P315)*SQRT(252)</f>
        <v>0.207939014621928</v>
      </c>
      <c r="R315" s="26" t="n">
        <f aca="false">(G315-H315)/H315</f>
        <v>0.00100617368296841</v>
      </c>
      <c r="S315" s="17" t="n">
        <f aca="false">YEAR(B315)</f>
        <v>2007</v>
      </c>
      <c r="T315" s="17" t="n">
        <f aca="false">WEEKDAY(B315)</f>
        <v>4</v>
      </c>
    </row>
    <row r="316" customFormat="false" ht="15" hidden="false" customHeight="false" outlineLevel="0" collapsed="false">
      <c r="B316" s="21" t="n">
        <v>39436</v>
      </c>
      <c r="C316" s="22" t="n">
        <v>802.58</v>
      </c>
      <c r="D316" s="22" t="n">
        <v>803.47</v>
      </c>
      <c r="E316" s="22" t="n">
        <v>793.55</v>
      </c>
      <c r="F316" s="22" t="n">
        <v>796.5</v>
      </c>
      <c r="G316" s="23" t="n">
        <v>803.32</v>
      </c>
      <c r="H316" s="23" t="n">
        <v>802.52</v>
      </c>
      <c r="I316" s="23" t="n">
        <v>793.85</v>
      </c>
      <c r="J316" s="23" t="n">
        <v>793.06</v>
      </c>
      <c r="K316" s="29" t="str">
        <f aca="false">IF(N316&lt;=$F$3,"HIT","MISS")</f>
        <v>HIT</v>
      </c>
      <c r="L316" s="29" t="str">
        <f aca="false">IF(O316&lt;=$F$3,"HIT","MISS")</f>
        <v>HIT</v>
      </c>
      <c r="M316" s="17" t="str">
        <f aca="false">IF(AND(K316="HIT",L316="HIT"),"HOD ✓ | LOD ✓",IF(K316="HIT","HOD ✓",IF(L316="HIT","LOD ✓","✗ MISS")))</f>
        <v>HOD ✓ | LOD ✓</v>
      </c>
      <c r="N316" s="26" t="n">
        <f aca="false">IF(D316&lt;H316,(H316-D316)/D316,IF(D316&gt;G316,(D316-G316)/D316,0))</f>
        <v>0.000186690231122478</v>
      </c>
      <c r="O316" s="26" t="n">
        <f aca="false">IF(E316&lt;J316,(J316-E316)/E316,IF(E316&gt;I316,(E316-I316)/E316,0))</f>
        <v>0</v>
      </c>
      <c r="P316" s="27" t="n">
        <f aca="false">LN(F316/F315)</f>
        <v>-0.00760440915902238</v>
      </c>
      <c r="Q316" s="28" t="n">
        <f aca="false">STDEV(P297:P316)*SQRT(252)</f>
        <v>0.208951980049775</v>
      </c>
      <c r="R316" s="26" t="n">
        <f aca="false">(G316-H316)/H316</f>
        <v>0.000996859891342357</v>
      </c>
      <c r="S316" s="17" t="n">
        <f aca="false">YEAR(B316)</f>
        <v>2007</v>
      </c>
      <c r="T316" s="17" t="n">
        <f aca="false">WEEKDAY(B316)</f>
        <v>5</v>
      </c>
    </row>
    <row r="317" customFormat="false" ht="15" hidden="false" customHeight="false" outlineLevel="0" collapsed="false">
      <c r="B317" s="21" t="n">
        <v>39437</v>
      </c>
      <c r="C317" s="22" t="n">
        <v>796.5</v>
      </c>
      <c r="D317" s="22" t="n">
        <v>812.34</v>
      </c>
      <c r="E317" s="22" t="n">
        <v>795.81</v>
      </c>
      <c r="F317" s="22" t="n">
        <v>811.67</v>
      </c>
      <c r="G317" s="23" t="n">
        <v>812.38</v>
      </c>
      <c r="H317" s="23" t="n">
        <v>811.57</v>
      </c>
      <c r="I317" s="23" t="n">
        <v>795.68</v>
      </c>
      <c r="J317" s="23" t="n">
        <v>794.89</v>
      </c>
      <c r="K317" s="29" t="str">
        <f aca="false">IF(N317&lt;=$F$3,"HIT","MISS")</f>
        <v>HIT</v>
      </c>
      <c r="L317" s="29" t="str">
        <f aca="false">IF(O317&lt;=$F$3,"HIT","MISS")</f>
        <v>HIT</v>
      </c>
      <c r="M317" s="17" t="str">
        <f aca="false">IF(AND(K317="HIT",L317="HIT"),"HOD ✓ | LOD ✓",IF(K317="HIT","HOD ✓",IF(L317="HIT","LOD ✓","✗ MISS")))</f>
        <v>HOD ✓ | LOD ✓</v>
      </c>
      <c r="N317" s="26" t="n">
        <f aca="false">IF(D317&lt;H317,(H317-D317)/D317,IF(D317&gt;G317,(D317-G317)/D317,0))</f>
        <v>0</v>
      </c>
      <c r="O317" s="26" t="n">
        <f aca="false">IF(E317&lt;J317,(J317-E317)/E317,IF(E317&gt;I317,(E317-I317)/E317,0))</f>
        <v>0.00016335557482313</v>
      </c>
      <c r="P317" s="27" t="n">
        <f aca="false">LN(F317/F316)</f>
        <v>0.0188667242662251</v>
      </c>
      <c r="Q317" s="28" t="n">
        <f aca="false">STDEV(P298:P317)*SQRT(252)</f>
        <v>0.202415251978741</v>
      </c>
      <c r="R317" s="26" t="n">
        <f aca="false">(G317-H317)/H317</f>
        <v>0.00099806547802401</v>
      </c>
      <c r="S317" s="17" t="n">
        <f aca="false">YEAR(B317)</f>
        <v>2007</v>
      </c>
      <c r="T317" s="17" t="n">
        <f aca="false">WEEKDAY(B317)</f>
        <v>6</v>
      </c>
    </row>
    <row r="318" customFormat="false" ht="15" hidden="false" customHeight="false" outlineLevel="0" collapsed="false">
      <c r="B318" s="21" t="n">
        <v>39440</v>
      </c>
      <c r="C318" s="22" t="n">
        <v>811.67</v>
      </c>
      <c r="D318" s="22" t="n">
        <v>815.6</v>
      </c>
      <c r="E318" s="22" t="n">
        <v>808.5</v>
      </c>
      <c r="F318" s="22" t="n">
        <v>811.87</v>
      </c>
      <c r="G318" s="23" t="n">
        <v>816.37</v>
      </c>
      <c r="H318" s="23" t="n">
        <v>815.55</v>
      </c>
      <c r="I318" s="23" t="n">
        <v>809.17</v>
      </c>
      <c r="J318" s="23" t="n">
        <v>808.36</v>
      </c>
      <c r="K318" s="29" t="str">
        <f aca="false">IF(N318&lt;=$F$3,"HIT","MISS")</f>
        <v>HIT</v>
      </c>
      <c r="L318" s="29" t="str">
        <f aca="false">IF(O318&lt;=$F$3,"HIT","MISS")</f>
        <v>HIT</v>
      </c>
      <c r="M318" s="17" t="str">
        <f aca="false">IF(AND(K318="HIT",L318="HIT"),"HOD ✓ | LOD ✓",IF(K318="HIT","HOD ✓",IF(L318="HIT","LOD ✓","✗ MISS")))</f>
        <v>HOD ✓ | LOD ✓</v>
      </c>
      <c r="N318" s="26" t="n">
        <f aca="false">IF(D318&lt;H318,(H318-D318)/D318,IF(D318&gt;G318,(D318-G318)/D318,0))</f>
        <v>0</v>
      </c>
      <c r="O318" s="26" t="n">
        <f aca="false">IF(E318&lt;J318,(J318-E318)/E318,IF(E318&gt;I318,(E318-I318)/E318,0))</f>
        <v>0</v>
      </c>
      <c r="P318" s="27" t="n">
        <f aca="false">LN(F318/F317)</f>
        <v>0.000246375206045778</v>
      </c>
      <c r="Q318" s="28" t="n">
        <f aca="false">STDEV(P299:P318)*SQRT(252)</f>
        <v>0.202326342899797</v>
      </c>
      <c r="R318" s="26" t="n">
        <f aca="false">(G318-H318)/H318</f>
        <v>0.00100545644043903</v>
      </c>
      <c r="S318" s="17" t="n">
        <f aca="false">YEAR(B318)</f>
        <v>2007</v>
      </c>
      <c r="T318" s="17" t="n">
        <f aca="false">WEEKDAY(B318)</f>
        <v>2</v>
      </c>
    </row>
    <row r="319" customFormat="false" ht="15" hidden="false" customHeight="false" outlineLevel="0" collapsed="false">
      <c r="B319" s="21" t="n">
        <v>39441</v>
      </c>
      <c r="C319" s="22" t="n">
        <v>811.87</v>
      </c>
      <c r="D319" s="22" t="n">
        <v>812.09</v>
      </c>
      <c r="E319" s="22" t="n">
        <v>805.47</v>
      </c>
      <c r="F319" s="22" t="n">
        <v>807.6</v>
      </c>
      <c r="G319" s="23" t="n">
        <v>811.84</v>
      </c>
      <c r="H319" s="23" t="n">
        <v>811.03</v>
      </c>
      <c r="I319" s="23" t="n">
        <v>805.41</v>
      </c>
      <c r="J319" s="23" t="n">
        <v>804.61</v>
      </c>
      <c r="K319" s="29" t="str">
        <f aca="false">IF(N319&lt;=$F$3,"HIT","MISS")</f>
        <v>HIT</v>
      </c>
      <c r="L319" s="29" t="str">
        <f aca="false">IF(O319&lt;=$F$3,"HIT","MISS")</f>
        <v>HIT</v>
      </c>
      <c r="M319" s="17" t="str">
        <f aca="false">IF(AND(K319="HIT",L319="HIT"),"HOD ✓ | LOD ✓",IF(K319="HIT","HOD ✓",IF(L319="HIT","LOD ✓","✗ MISS")))</f>
        <v>HOD ✓ | LOD ✓</v>
      </c>
      <c r="N319" s="26" t="n">
        <f aca="false">IF(D319&lt;H319,(H319-D319)/D319,IF(D319&gt;G319,(D319-G319)/D319,0))</f>
        <v>0.000307847652353803</v>
      </c>
      <c r="O319" s="26" t="n">
        <f aca="false">IF(E319&lt;J319,(J319-E319)/E319,IF(E319&gt;I319,(E319-I319)/E319,0))</f>
        <v>7.44906700436504E-005</v>
      </c>
      <c r="P319" s="27" t="n">
        <f aca="false">LN(F319/F318)</f>
        <v>-0.00527334238369156</v>
      </c>
      <c r="Q319" s="28" t="n">
        <f aca="false">STDEV(P300:P319)*SQRT(252)</f>
        <v>0.196810505912541</v>
      </c>
      <c r="R319" s="26" t="n">
        <f aca="false">(G319-H319)/H319</f>
        <v>0.000998730009987373</v>
      </c>
      <c r="S319" s="17" t="n">
        <f aca="false">YEAR(B319)</f>
        <v>2007</v>
      </c>
      <c r="T319" s="17" t="n">
        <f aca="false">WEEKDAY(B319)</f>
        <v>3</v>
      </c>
    </row>
    <row r="320" customFormat="false" ht="15" hidden="false" customHeight="false" outlineLevel="0" collapsed="false">
      <c r="B320" s="21" t="n">
        <v>39442</v>
      </c>
      <c r="C320" s="22" t="n">
        <v>807.6</v>
      </c>
      <c r="D320" s="22" t="n">
        <v>826.08</v>
      </c>
      <c r="E320" s="22" t="n">
        <v>806.1</v>
      </c>
      <c r="F320" s="22" t="n">
        <v>824.42</v>
      </c>
      <c r="G320" s="23" t="n">
        <v>827.16</v>
      </c>
      <c r="H320" s="23" t="n">
        <v>826.33</v>
      </c>
      <c r="I320" s="23" t="n">
        <v>806.15</v>
      </c>
      <c r="J320" s="23" t="n">
        <v>805.34</v>
      </c>
      <c r="K320" s="29" t="str">
        <f aca="false">IF(N320&lt;=$F$3,"HIT","MISS")</f>
        <v>HIT</v>
      </c>
      <c r="L320" s="29" t="str">
        <f aca="false">IF(O320&lt;=$F$3,"HIT","MISS")</f>
        <v>HIT</v>
      </c>
      <c r="M320" s="17" t="str">
        <f aca="false">IF(AND(K320="HIT",L320="HIT"),"HOD ✓ | LOD ✓",IF(K320="HIT","HOD ✓",IF(L320="HIT","LOD ✓","✗ MISS")))</f>
        <v>HOD ✓ | LOD ✓</v>
      </c>
      <c r="N320" s="26" t="n">
        <f aca="false">IF(D320&lt;H320,(H320-D320)/D320,IF(D320&gt;G320,(D320-G320)/D320,0))</f>
        <v>0.000302634127445284</v>
      </c>
      <c r="O320" s="26" t="n">
        <f aca="false">IF(E320&lt;J320,(J320-E320)/E320,IF(E320&gt;I320,(E320-I320)/E320,0))</f>
        <v>0</v>
      </c>
      <c r="P320" s="27" t="n">
        <f aca="false">LN(F320/F319)</f>
        <v>0.020613222351279</v>
      </c>
      <c r="Q320" s="28" t="n">
        <f aca="false">STDEV(P301:P320)*SQRT(252)</f>
        <v>0.206243982517905</v>
      </c>
      <c r="R320" s="26" t="n">
        <f aca="false">(G320-H320)/H320</f>
        <v>0.00100444132489432</v>
      </c>
      <c r="S320" s="17" t="n">
        <f aca="false">YEAR(B320)</f>
        <v>2007</v>
      </c>
      <c r="T320" s="17" t="n">
        <f aca="false">WEEKDAY(B320)</f>
        <v>4</v>
      </c>
    </row>
    <row r="321" customFormat="false" ht="15" hidden="false" customHeight="false" outlineLevel="0" collapsed="false">
      <c r="B321" s="21" t="n">
        <v>39443</v>
      </c>
      <c r="C321" s="22" t="n">
        <v>824.42</v>
      </c>
      <c r="D321" s="22" t="n">
        <v>831.455</v>
      </c>
      <c r="E321" s="22" t="n">
        <v>821.72</v>
      </c>
      <c r="F321" s="22" t="n">
        <v>825.74</v>
      </c>
      <c r="G321" s="23" t="n">
        <v>831.37</v>
      </c>
      <c r="H321" s="23" t="n">
        <v>830.54</v>
      </c>
      <c r="I321" s="23" t="n">
        <v>822.38</v>
      </c>
      <c r="J321" s="23" t="n">
        <v>821.56</v>
      </c>
      <c r="K321" s="29" t="str">
        <f aca="false">IF(N321&lt;=$F$3,"HIT","MISS")</f>
        <v>HIT</v>
      </c>
      <c r="L321" s="29" t="str">
        <f aca="false">IF(O321&lt;=$F$3,"HIT","MISS")</f>
        <v>HIT</v>
      </c>
      <c r="M321" s="17" t="str">
        <f aca="false">IF(AND(K321="HIT",L321="HIT"),"HOD ✓ | LOD ✓",IF(K321="HIT","HOD ✓",IF(L321="HIT","LOD ✓","✗ MISS")))</f>
        <v>HOD ✓ | LOD ✓</v>
      </c>
      <c r="N321" s="26" t="n">
        <f aca="false">IF(D321&lt;H321,(H321-D321)/D321,IF(D321&gt;G321,(D321-G321)/D321,0))</f>
        <v>0.000102230427383366</v>
      </c>
      <c r="O321" s="26" t="n">
        <f aca="false">IF(E321&lt;J321,(J321-E321)/E321,IF(E321&gt;I321,(E321-I321)/E321,0))</f>
        <v>0</v>
      </c>
      <c r="P321" s="27" t="n">
        <f aca="false">LN(F321/F320)</f>
        <v>0.00159984520476263</v>
      </c>
      <c r="Q321" s="28" t="n">
        <f aca="false">STDEV(P302:P321)*SQRT(252)</f>
        <v>0.198705773131194</v>
      </c>
      <c r="R321" s="26" t="n">
        <f aca="false">(G321-H321)/H321</f>
        <v>0.000999349820598696</v>
      </c>
      <c r="S321" s="17" t="n">
        <f aca="false">YEAR(B321)</f>
        <v>2007</v>
      </c>
      <c r="T321" s="17" t="n">
        <f aca="false">WEEKDAY(B321)</f>
        <v>5</v>
      </c>
    </row>
    <row r="322" customFormat="false" ht="15" hidden="false" customHeight="false" outlineLevel="0" collapsed="false">
      <c r="B322" s="21" t="n">
        <v>39444</v>
      </c>
      <c r="C322" s="22" t="n">
        <v>825.74</v>
      </c>
      <c r="D322" s="22" t="n">
        <v>840.65</v>
      </c>
      <c r="E322" s="22" t="n">
        <v>825.14</v>
      </c>
      <c r="F322" s="22" t="n">
        <v>840.48</v>
      </c>
      <c r="G322" s="23" t="n">
        <v>840.96</v>
      </c>
      <c r="H322" s="23" t="n">
        <v>840.12</v>
      </c>
      <c r="I322" s="23" t="n">
        <v>825.35</v>
      </c>
      <c r="J322" s="23" t="n">
        <v>824.53</v>
      </c>
      <c r="K322" s="29" t="str">
        <f aca="false">IF(N322&lt;=$F$3,"HIT","MISS")</f>
        <v>HIT</v>
      </c>
      <c r="L322" s="29" t="str">
        <f aca="false">IF(O322&lt;=$F$3,"HIT","MISS")</f>
        <v>HIT</v>
      </c>
      <c r="M322" s="17" t="str">
        <f aca="false">IF(AND(K322="HIT",L322="HIT"),"HOD ✓ | LOD ✓",IF(K322="HIT","HOD ✓",IF(L322="HIT","LOD ✓","✗ MISS")))</f>
        <v>HOD ✓ | LOD ✓</v>
      </c>
      <c r="N322" s="26" t="n">
        <f aca="false">IF(D322&lt;H322,(H322-D322)/D322,IF(D322&gt;G322,(D322-G322)/D322,0))</f>
        <v>0</v>
      </c>
      <c r="O322" s="26" t="n">
        <f aca="false">IF(E322&lt;J322,(J322-E322)/E322,IF(E322&gt;I322,(E322-I322)/E322,0))</f>
        <v>0</v>
      </c>
      <c r="P322" s="27" t="n">
        <f aca="false">LN(F322/F321)</f>
        <v>0.0176932032109274</v>
      </c>
      <c r="Q322" s="28" t="n">
        <f aca="false">STDEV(P303:P322)*SQRT(252)</f>
        <v>0.196421147971336</v>
      </c>
      <c r="R322" s="26" t="n">
        <f aca="false">(G322-H322)/H322</f>
        <v>0.000999857163262429</v>
      </c>
      <c r="S322" s="17" t="n">
        <f aca="false">YEAR(B322)</f>
        <v>2007</v>
      </c>
      <c r="T322" s="17" t="n">
        <f aca="false">WEEKDAY(B322)</f>
        <v>6</v>
      </c>
    </row>
    <row r="323" customFormat="false" ht="15" hidden="false" customHeight="false" outlineLevel="0" collapsed="false">
      <c r="B323" s="21" t="n">
        <v>39447</v>
      </c>
      <c r="C323" s="22" t="n">
        <v>840.58</v>
      </c>
      <c r="D323" s="22" t="n">
        <v>843.11</v>
      </c>
      <c r="E323" s="22" t="n">
        <v>830.06</v>
      </c>
      <c r="F323" s="22" t="n">
        <v>833.56</v>
      </c>
      <c r="G323" s="23" t="n">
        <v>843.88</v>
      </c>
      <c r="H323" s="23" t="n">
        <v>843.04</v>
      </c>
      <c r="I323" s="23" t="n">
        <v>833.27</v>
      </c>
      <c r="J323" s="23" t="n">
        <v>832.44</v>
      </c>
      <c r="K323" s="24" t="str">
        <f aca="false">IF(N323&lt;=$F$3,"HIT","MISS")</f>
        <v>HIT</v>
      </c>
      <c r="L323" s="24" t="str">
        <f aca="false">IF(O323&lt;=$F$3,"HIT","MISS")</f>
        <v>MISS</v>
      </c>
      <c r="M323" s="25" t="str">
        <f aca="false">IF(AND(K323="HIT",L323="HIT"),"HOD ✓ | LOD ✓",IF(K323="HIT","HOD ✓",IF(L323="HIT","LOD ✓","✗ MISS")))</f>
        <v>HOD ✓</v>
      </c>
      <c r="N323" s="26" t="n">
        <f aca="false">IF(D323&lt;H323,(H323-D323)/D323,IF(D323&gt;G323,(D323-G323)/D323,0))</f>
        <v>0</v>
      </c>
      <c r="O323" s="26" t="n">
        <f aca="false">IF(E323&lt;J323,(J323-E323)/E323,IF(E323&gt;I323,(E323-I323)/E323,0))</f>
        <v>0.00286726260752248</v>
      </c>
      <c r="P323" s="27" t="n">
        <f aca="false">LN(F323/F322)</f>
        <v>-0.00826747200276261</v>
      </c>
      <c r="Q323" s="28" t="n">
        <f aca="false">STDEV(P304:P323)*SQRT(252)</f>
        <v>0.195444372893807</v>
      </c>
      <c r="R323" s="26" t="n">
        <f aca="false">(G323-H323)/H323</f>
        <v>0.000996394002657089</v>
      </c>
      <c r="S323" s="17" t="n">
        <f aca="false">YEAR(B323)</f>
        <v>2007</v>
      </c>
      <c r="T323" s="17" t="n">
        <f aca="false">WEEKDAY(B323)</f>
        <v>2</v>
      </c>
    </row>
    <row r="324" customFormat="false" ht="15" hidden="false" customHeight="false" outlineLevel="0" collapsed="false">
      <c r="B324" s="21" t="n">
        <v>39448</v>
      </c>
      <c r="C324" s="22" t="n">
        <v>833.56</v>
      </c>
      <c r="D324" s="22" t="n">
        <v>833.8</v>
      </c>
      <c r="E324" s="22" t="n">
        <v>833.56</v>
      </c>
      <c r="F324" s="22" t="n">
        <v>833.8</v>
      </c>
      <c r="G324" s="23" t="n">
        <v>834.33</v>
      </c>
      <c r="H324" s="23" t="n">
        <v>833.5</v>
      </c>
      <c r="I324" s="23" t="n">
        <v>833.35</v>
      </c>
      <c r="J324" s="23" t="n">
        <v>832.52</v>
      </c>
      <c r="K324" s="29" t="str">
        <f aca="false">IF(N324&lt;=$F$3,"HIT","MISS")</f>
        <v>HIT</v>
      </c>
      <c r="L324" s="29" t="str">
        <f aca="false">IF(O324&lt;=$F$3,"HIT","MISS")</f>
        <v>HIT</v>
      </c>
      <c r="M324" s="17" t="str">
        <f aca="false">IF(AND(K324="HIT",L324="HIT"),"HOD ✓ | LOD ✓",IF(K324="HIT","HOD ✓",IF(L324="HIT","LOD ✓","✗ MISS")))</f>
        <v>HOD ✓ | LOD ✓</v>
      </c>
      <c r="N324" s="26" t="n">
        <f aca="false">IF(D324&lt;H324,(H324-D324)/D324,IF(D324&gt;G324,(D324-G324)/D324,0))</f>
        <v>0</v>
      </c>
      <c r="O324" s="26" t="n">
        <f aca="false">IF(E324&lt;J324,(J324-E324)/E324,IF(E324&gt;I324,(E324-I324)/E324,0))</f>
        <v>0.000251931474638805</v>
      </c>
      <c r="P324" s="27" t="n">
        <f aca="false">LN(F324/F323)</f>
        <v>0.000287880243807541</v>
      </c>
      <c r="Q324" s="28" t="n">
        <f aca="false">STDEV(P305:P324)*SQRT(252)</f>
        <v>0.193913774355936</v>
      </c>
      <c r="R324" s="26" t="n">
        <f aca="false">(G324-H324)/H324</f>
        <v>0.000995800839832083</v>
      </c>
      <c r="S324" s="17" t="n">
        <f aca="false">YEAR(B324)</f>
        <v>2008</v>
      </c>
      <c r="T324" s="17" t="n">
        <f aca="false">WEEKDAY(B324)</f>
        <v>3</v>
      </c>
    </row>
    <row r="325" customFormat="false" ht="15" hidden="false" customHeight="false" outlineLevel="0" collapsed="false">
      <c r="B325" s="21" t="n">
        <v>39449</v>
      </c>
      <c r="C325" s="22" t="n">
        <v>833.8</v>
      </c>
      <c r="D325" s="22" t="n">
        <v>861.46</v>
      </c>
      <c r="E325" s="22" t="n">
        <v>833.8</v>
      </c>
      <c r="F325" s="22" t="n">
        <v>857.31</v>
      </c>
      <c r="G325" s="23" t="n">
        <v>862.49</v>
      </c>
      <c r="H325" s="23" t="n">
        <v>861.63</v>
      </c>
      <c r="I325" s="23" t="n">
        <v>834.76</v>
      </c>
      <c r="J325" s="23" t="n">
        <v>833.93</v>
      </c>
      <c r="K325" s="29" t="str">
        <f aca="false">IF(N325&lt;=$F$3,"HIT","MISS")</f>
        <v>HIT</v>
      </c>
      <c r="L325" s="29" t="str">
        <f aca="false">IF(O325&lt;=$F$3,"HIT","MISS")</f>
        <v>HIT</v>
      </c>
      <c r="M325" s="17" t="str">
        <f aca="false">IF(AND(K325="HIT",L325="HIT"),"HOD ✓ | LOD ✓",IF(K325="HIT","HOD ✓",IF(L325="HIT","LOD ✓","✗ MISS")))</f>
        <v>HOD ✓ | LOD ✓</v>
      </c>
      <c r="N325" s="26" t="n">
        <f aca="false">IF(D325&lt;H325,(H325-D325)/D325,IF(D325&gt;G325,(D325-G325)/D325,0))</f>
        <v>0.000197339400552503</v>
      </c>
      <c r="O325" s="26" t="n">
        <f aca="false">IF(E325&lt;J325,(J325-E325)/E325,IF(E325&gt;I325,(E325-I325)/E325,0))</f>
        <v>0.000155912688894214</v>
      </c>
      <c r="P325" s="27" t="n">
        <f aca="false">LN(F325/F324)</f>
        <v>0.0278060146981534</v>
      </c>
      <c r="Q325" s="28" t="n">
        <f aca="false">STDEV(P306:P325)*SQRT(252)</f>
        <v>0.210641446196528</v>
      </c>
      <c r="R325" s="26" t="n">
        <f aca="false">(G325-H325)/H325</f>
        <v>0.000998108236714151</v>
      </c>
      <c r="S325" s="17" t="n">
        <f aca="false">YEAR(B325)</f>
        <v>2008</v>
      </c>
      <c r="T325" s="17" t="n">
        <f aca="false">WEEKDAY(B325)</f>
        <v>4</v>
      </c>
    </row>
    <row r="326" customFormat="false" ht="15" hidden="false" customHeight="false" outlineLevel="0" collapsed="false">
      <c r="B326" s="21" t="n">
        <v>39450</v>
      </c>
      <c r="C326" s="22" t="n">
        <v>857.31</v>
      </c>
      <c r="D326" s="22" t="n">
        <v>868.98</v>
      </c>
      <c r="E326" s="22" t="n">
        <v>853.59</v>
      </c>
      <c r="F326" s="22" t="n">
        <v>865.01</v>
      </c>
      <c r="G326" s="23" t="n">
        <v>869.12</v>
      </c>
      <c r="H326" s="23" t="n">
        <v>868.25</v>
      </c>
      <c r="I326" s="23" t="n">
        <v>853.37</v>
      </c>
      <c r="J326" s="23" t="n">
        <v>852.52</v>
      </c>
      <c r="K326" s="29" t="str">
        <f aca="false">IF(N326&lt;=$F$3,"HIT","MISS")</f>
        <v>HIT</v>
      </c>
      <c r="L326" s="29" t="str">
        <f aca="false">IF(O326&lt;=$F$3,"HIT","MISS")</f>
        <v>HIT</v>
      </c>
      <c r="M326" s="17" t="str">
        <f aca="false">IF(AND(K326="HIT",L326="HIT"),"HOD ✓ | LOD ✓",IF(K326="HIT","HOD ✓",IF(L326="HIT","LOD ✓","✗ MISS")))</f>
        <v>HOD ✓ | LOD ✓</v>
      </c>
      <c r="N326" s="26" t="n">
        <f aca="false">IF(D326&lt;H326,(H326-D326)/D326,IF(D326&gt;G326,(D326-G326)/D326,0))</f>
        <v>0</v>
      </c>
      <c r="O326" s="26" t="n">
        <f aca="false">IF(E326&lt;J326,(J326-E326)/E326,IF(E326&gt;I326,(E326-I326)/E326,0))</f>
        <v>0.000257734978151135</v>
      </c>
      <c r="P326" s="27" t="n">
        <f aca="false">LN(F326/F325)</f>
        <v>0.00894148741384662</v>
      </c>
      <c r="Q326" s="28" t="n">
        <f aca="false">STDEV(P307:P326)*SQRT(252)</f>
        <v>0.210659828922661</v>
      </c>
      <c r="R326" s="26" t="n">
        <f aca="false">(G326-H326)/H326</f>
        <v>0.00100201554851714</v>
      </c>
      <c r="S326" s="17" t="n">
        <f aca="false">YEAR(B326)</f>
        <v>2008</v>
      </c>
      <c r="T326" s="17" t="n">
        <f aca="false">WEEKDAY(B326)</f>
        <v>5</v>
      </c>
    </row>
    <row r="327" customFormat="false" ht="15" hidden="false" customHeight="false" outlineLevel="0" collapsed="false">
      <c r="B327" s="21" t="n">
        <v>39451</v>
      </c>
      <c r="C327" s="22" t="n">
        <v>865.01</v>
      </c>
      <c r="D327" s="22" t="n">
        <v>868.84</v>
      </c>
      <c r="E327" s="22" t="n">
        <v>854.61</v>
      </c>
      <c r="F327" s="22" t="n">
        <v>859.7</v>
      </c>
      <c r="G327" s="23" t="n">
        <v>868.99</v>
      </c>
      <c r="H327" s="23" t="n">
        <v>868.12</v>
      </c>
      <c r="I327" s="23" t="n">
        <v>855.56</v>
      </c>
      <c r="J327" s="23" t="n">
        <v>854.71</v>
      </c>
      <c r="K327" s="29" t="str">
        <f aca="false">IF(N327&lt;=$F$3,"HIT","MISS")</f>
        <v>HIT</v>
      </c>
      <c r="L327" s="29" t="str">
        <f aca="false">IF(O327&lt;=$F$3,"HIT","MISS")</f>
        <v>HIT</v>
      </c>
      <c r="M327" s="17" t="str">
        <f aca="false">IF(AND(K327="HIT",L327="HIT"),"HOD ✓ | LOD ✓",IF(K327="HIT","HOD ✓",IF(L327="HIT","LOD ✓","✗ MISS")))</f>
        <v>HOD ✓ | LOD ✓</v>
      </c>
      <c r="N327" s="26" t="n">
        <f aca="false">IF(D327&lt;H327,(H327-D327)/D327,IF(D327&gt;G327,(D327-G327)/D327,0))</f>
        <v>0</v>
      </c>
      <c r="O327" s="26" t="n">
        <f aca="false">IF(E327&lt;J327,(J327-E327)/E327,IF(E327&gt;I327,(E327-I327)/E327,0))</f>
        <v>0.000117012438422231</v>
      </c>
      <c r="P327" s="27" t="n">
        <f aca="false">LN(F327/F326)</f>
        <v>-0.00615757637829816</v>
      </c>
      <c r="Q327" s="28" t="n">
        <f aca="false">STDEV(P308:P327)*SQRT(252)</f>
        <v>0.208029600801132</v>
      </c>
      <c r="R327" s="26" t="n">
        <f aca="false">(G327-H327)/H327</f>
        <v>0.00100216559922592</v>
      </c>
      <c r="S327" s="17" t="n">
        <f aca="false">YEAR(B327)</f>
        <v>2008</v>
      </c>
      <c r="T327" s="17" t="n">
        <f aca="false">WEEKDAY(B327)</f>
        <v>6</v>
      </c>
    </row>
    <row r="328" customFormat="false" ht="15" hidden="false" customHeight="false" outlineLevel="0" collapsed="false">
      <c r="B328" s="21" t="n">
        <v>39454</v>
      </c>
      <c r="C328" s="22" t="n">
        <v>858.97</v>
      </c>
      <c r="D328" s="22" t="n">
        <v>865.06</v>
      </c>
      <c r="E328" s="22" t="n">
        <v>855.33</v>
      </c>
      <c r="F328" s="22" t="n">
        <v>858.19</v>
      </c>
      <c r="G328" s="23" t="n">
        <v>864.95</v>
      </c>
      <c r="H328" s="23" t="n">
        <v>864.09</v>
      </c>
      <c r="I328" s="23" t="n">
        <v>856.28</v>
      </c>
      <c r="J328" s="23" t="n">
        <v>855.42</v>
      </c>
      <c r="K328" s="29" t="str">
        <f aca="false">IF(N328&lt;=$F$3,"HIT","MISS")</f>
        <v>HIT</v>
      </c>
      <c r="L328" s="29" t="str">
        <f aca="false">IF(O328&lt;=$F$3,"HIT","MISS")</f>
        <v>HIT</v>
      </c>
      <c r="M328" s="17" t="str">
        <f aca="false">IF(AND(K328="HIT",L328="HIT"),"HOD ✓ | LOD ✓",IF(K328="HIT","HOD ✓",IF(L328="HIT","LOD ✓","✗ MISS")))</f>
        <v>HOD ✓ | LOD ✓</v>
      </c>
      <c r="N328" s="26" t="n">
        <f aca="false">IF(D328&lt;H328,(H328-D328)/D328,IF(D328&gt;G328,(D328-G328)/D328,0))</f>
        <v>0.000127158809793425</v>
      </c>
      <c r="O328" s="26" t="n">
        <f aca="false">IF(E328&lt;J328,(J328-E328)/E328,IF(E328&gt;I328,(E328-I328)/E328,0))</f>
        <v>0.000105222545684026</v>
      </c>
      <c r="P328" s="27" t="n">
        <f aca="false">LN(F328/F327)</f>
        <v>-0.00175797098636479</v>
      </c>
      <c r="Q328" s="28" t="n">
        <f aca="false">STDEV(P309:P328)*SQRT(252)</f>
        <v>0.203345380694238</v>
      </c>
      <c r="R328" s="26" t="n">
        <f aca="false">(G328-H328)/H328</f>
        <v>0.000995266696756141</v>
      </c>
      <c r="S328" s="17" t="n">
        <f aca="false">YEAR(B328)</f>
        <v>2008</v>
      </c>
      <c r="T328" s="17" t="n">
        <f aca="false">WEEKDAY(B328)</f>
        <v>2</v>
      </c>
    </row>
    <row r="329" customFormat="false" ht="15" hidden="false" customHeight="false" outlineLevel="0" collapsed="false">
      <c r="B329" s="21" t="n">
        <v>39455</v>
      </c>
      <c r="C329" s="22" t="n">
        <v>858.19</v>
      </c>
      <c r="D329" s="22" t="n">
        <v>881.11</v>
      </c>
      <c r="E329" s="22" t="n">
        <v>857.25</v>
      </c>
      <c r="F329" s="22" t="n">
        <v>877.92</v>
      </c>
      <c r="G329" s="23" t="n">
        <v>881.06</v>
      </c>
      <c r="H329" s="23" t="n">
        <v>880.18</v>
      </c>
      <c r="I329" s="23" t="n">
        <v>857.77</v>
      </c>
      <c r="J329" s="23" t="n">
        <v>856.91</v>
      </c>
      <c r="K329" s="29" t="str">
        <f aca="false">IF(N329&lt;=$F$3,"HIT","MISS")</f>
        <v>HIT</v>
      </c>
      <c r="L329" s="29" t="str">
        <f aca="false">IF(O329&lt;=$F$3,"HIT","MISS")</f>
        <v>HIT</v>
      </c>
      <c r="M329" s="17" t="str">
        <f aca="false">IF(AND(K329="HIT",L329="HIT"),"HOD ✓ | LOD ✓",IF(K329="HIT","HOD ✓",IF(L329="HIT","LOD ✓","✗ MISS")))</f>
        <v>HOD ✓ | LOD ✓</v>
      </c>
      <c r="N329" s="26" t="n">
        <f aca="false">IF(D329&lt;H329,(H329-D329)/D329,IF(D329&gt;G329,(D329-G329)/D329,0))</f>
        <v>5.6746603715845E-005</v>
      </c>
      <c r="O329" s="26" t="n">
        <f aca="false">IF(E329&lt;J329,(J329-E329)/E329,IF(E329&gt;I329,(E329-I329)/E329,0))</f>
        <v>0</v>
      </c>
      <c r="P329" s="27" t="n">
        <f aca="false">LN(F329/F328)</f>
        <v>0.0227299531166316</v>
      </c>
      <c r="Q329" s="28" t="n">
        <f aca="false">STDEV(P310:P329)*SQRT(252)</f>
        <v>0.204559201487075</v>
      </c>
      <c r="R329" s="26" t="n">
        <f aca="false">(G329-H329)/H329</f>
        <v>0.000999795496375736</v>
      </c>
      <c r="S329" s="17" t="n">
        <f aca="false">YEAR(B329)</f>
        <v>2008</v>
      </c>
      <c r="T329" s="17" t="n">
        <f aca="false">WEEKDAY(B329)</f>
        <v>3</v>
      </c>
    </row>
    <row r="330" customFormat="false" ht="15" hidden="false" customHeight="false" outlineLevel="0" collapsed="false">
      <c r="B330" s="21" t="n">
        <v>39456</v>
      </c>
      <c r="C330" s="22" t="n">
        <v>877.92</v>
      </c>
      <c r="D330" s="22" t="n">
        <v>891.49</v>
      </c>
      <c r="E330" s="22" t="n">
        <v>872.08</v>
      </c>
      <c r="F330" s="22" t="n">
        <v>878.86</v>
      </c>
      <c r="G330" s="23" t="n">
        <v>892.6</v>
      </c>
      <c r="H330" s="23" t="n">
        <v>891.71</v>
      </c>
      <c r="I330" s="23" t="n">
        <v>872.89</v>
      </c>
      <c r="J330" s="23" t="n">
        <v>872.02</v>
      </c>
      <c r="K330" s="29" t="str">
        <f aca="false">IF(N330&lt;=$F$3,"HIT","MISS")</f>
        <v>HIT</v>
      </c>
      <c r="L330" s="29" t="str">
        <f aca="false">IF(O330&lt;=$F$3,"HIT","MISS")</f>
        <v>HIT</v>
      </c>
      <c r="M330" s="17" t="str">
        <f aca="false">IF(AND(K330="HIT",L330="HIT"),"HOD ✓ | LOD ✓",IF(K330="HIT","HOD ✓",IF(L330="HIT","LOD ✓","✗ MISS")))</f>
        <v>HOD ✓ | LOD ✓</v>
      </c>
      <c r="N330" s="26" t="n">
        <f aca="false">IF(D330&lt;H330,(H330-D330)/D330,IF(D330&gt;G330,(D330-G330)/D330,0))</f>
        <v>0.000246777866268861</v>
      </c>
      <c r="O330" s="26" t="n">
        <f aca="false">IF(E330&lt;J330,(J330-E330)/E330,IF(E330&gt;I330,(E330-I330)/E330,0))</f>
        <v>0</v>
      </c>
      <c r="P330" s="27" t="n">
        <f aca="false">LN(F330/F329)</f>
        <v>0.00107013978950957</v>
      </c>
      <c r="Q330" s="28" t="n">
        <f aca="false">STDEV(P311:P330)*SQRT(252)</f>
        <v>0.196359095705788</v>
      </c>
      <c r="R330" s="26" t="n">
        <f aca="false">(G330-H330)/H330</f>
        <v>0.000998082336185516</v>
      </c>
      <c r="S330" s="17" t="n">
        <f aca="false">YEAR(B330)</f>
        <v>2008</v>
      </c>
      <c r="T330" s="17" t="n">
        <f aca="false">WEEKDAY(B330)</f>
        <v>4</v>
      </c>
    </row>
    <row r="331" customFormat="false" ht="15" hidden="false" customHeight="false" outlineLevel="0" collapsed="false">
      <c r="B331" s="21" t="n">
        <v>39457</v>
      </c>
      <c r="C331" s="22" t="n">
        <v>878.86</v>
      </c>
      <c r="D331" s="22" t="n">
        <v>895.01</v>
      </c>
      <c r="E331" s="22" t="n">
        <v>866.46</v>
      </c>
      <c r="F331" s="22" t="n">
        <v>893.28</v>
      </c>
      <c r="G331" s="23" t="n">
        <v>896</v>
      </c>
      <c r="H331" s="23" t="n">
        <v>895.1</v>
      </c>
      <c r="I331" s="23" t="n">
        <v>867.66</v>
      </c>
      <c r="J331" s="23" t="n">
        <v>866.79</v>
      </c>
      <c r="K331" s="29" t="str">
        <f aca="false">IF(N331&lt;=$F$3,"HIT","MISS")</f>
        <v>HIT</v>
      </c>
      <c r="L331" s="29" t="str">
        <f aca="false">IF(O331&lt;=$F$3,"HIT","MISS")</f>
        <v>HIT</v>
      </c>
      <c r="M331" s="17" t="str">
        <f aca="false">IF(AND(K331="HIT",L331="HIT"),"HOD ✓ | LOD ✓",IF(K331="HIT","HOD ✓",IF(L331="HIT","LOD ✓","✗ MISS")))</f>
        <v>HOD ✓ | LOD ✓</v>
      </c>
      <c r="N331" s="26" t="n">
        <f aca="false">IF(D331&lt;H331,(H331-D331)/D331,IF(D331&gt;G331,(D331-G331)/D331,0))</f>
        <v>0.000100557535670028</v>
      </c>
      <c r="O331" s="26" t="n">
        <f aca="false">IF(E331&lt;J331,(J331-E331)/E331,IF(E331&gt;I331,(E331-I331)/E331,0))</f>
        <v>0.000380860051242905</v>
      </c>
      <c r="P331" s="27" t="n">
        <f aca="false">LN(F331/F330)</f>
        <v>0.0162744684618755</v>
      </c>
      <c r="Q331" s="28" t="n">
        <f aca="false">STDEV(P312:P331)*SQRT(252)</f>
        <v>0.180031666089032</v>
      </c>
      <c r="R331" s="26" t="n">
        <f aca="false">(G331-H331)/H331</f>
        <v>0.00100547424868727</v>
      </c>
      <c r="S331" s="17" t="n">
        <f aca="false">YEAR(B331)</f>
        <v>2008</v>
      </c>
      <c r="T331" s="17" t="n">
        <f aca="false">WEEKDAY(B331)</f>
        <v>5</v>
      </c>
    </row>
    <row r="332" customFormat="false" ht="15" hidden="false" customHeight="false" outlineLevel="0" collapsed="false">
      <c r="B332" s="21" t="n">
        <v>39458</v>
      </c>
      <c r="C332" s="22" t="n">
        <v>893.28</v>
      </c>
      <c r="D332" s="22" t="n">
        <v>898.11</v>
      </c>
      <c r="E332" s="22" t="n">
        <v>887.75</v>
      </c>
      <c r="F332" s="22" t="n">
        <v>895.45</v>
      </c>
      <c r="G332" s="23" t="n">
        <v>899.26</v>
      </c>
      <c r="H332" s="23" t="n">
        <v>898.36</v>
      </c>
      <c r="I332" s="23" t="n">
        <v>887.81</v>
      </c>
      <c r="J332" s="23" t="n">
        <v>886.92</v>
      </c>
      <c r="K332" s="29" t="str">
        <f aca="false">IF(N332&lt;=$F$3,"HIT","MISS")</f>
        <v>HIT</v>
      </c>
      <c r="L332" s="29" t="str">
        <f aca="false">IF(O332&lt;=$F$3,"HIT","MISS")</f>
        <v>HIT</v>
      </c>
      <c r="M332" s="17" t="str">
        <f aca="false">IF(AND(K332="HIT",L332="HIT"),"HOD ✓ | LOD ✓",IF(K332="HIT","HOD ✓",IF(L332="HIT","LOD ✓","✗ MISS")))</f>
        <v>HOD ✓ | LOD ✓</v>
      </c>
      <c r="N332" s="26" t="n">
        <f aca="false">IF(D332&lt;H332,(H332-D332)/D332,IF(D332&gt;G332,(D332-G332)/D332,0))</f>
        <v>0.000278362338689025</v>
      </c>
      <c r="O332" s="26" t="n">
        <f aca="false">IF(E332&lt;J332,(J332-E332)/E332,IF(E332&gt;I332,(E332-I332)/E332,0))</f>
        <v>0</v>
      </c>
      <c r="P332" s="27" t="n">
        <f aca="false">LN(F332/F331)</f>
        <v>0.00242630365069819</v>
      </c>
      <c r="Q332" s="28" t="n">
        <f aca="false">STDEV(P313:P332)*SQRT(252)</f>
        <v>0.176973883659153</v>
      </c>
      <c r="R332" s="26" t="n">
        <f aca="false">(G332-H332)/H332</f>
        <v>0.00100182554877775</v>
      </c>
      <c r="S332" s="17" t="n">
        <f aca="false">YEAR(B332)</f>
        <v>2008</v>
      </c>
      <c r="T332" s="17" t="n">
        <f aca="false">WEEKDAY(B332)</f>
        <v>6</v>
      </c>
    </row>
    <row r="333" customFormat="false" ht="15" hidden="false" customHeight="false" outlineLevel="0" collapsed="false">
      <c r="B333" s="21" t="n">
        <v>39461</v>
      </c>
      <c r="C333" s="22" t="n">
        <v>895.45</v>
      </c>
      <c r="D333" s="22" t="n">
        <v>914.43</v>
      </c>
      <c r="E333" s="22" t="n">
        <v>891.71</v>
      </c>
      <c r="F333" s="22" t="n">
        <v>904.16</v>
      </c>
      <c r="G333" s="23" t="n">
        <v>914.33</v>
      </c>
      <c r="H333" s="23" t="n">
        <v>913.42</v>
      </c>
      <c r="I333" s="23" t="n">
        <v>892.8</v>
      </c>
      <c r="J333" s="23" t="n">
        <v>891.91</v>
      </c>
      <c r="K333" s="29" t="str">
        <f aca="false">IF(N333&lt;=$F$3,"HIT","MISS")</f>
        <v>HIT</v>
      </c>
      <c r="L333" s="29" t="str">
        <f aca="false">IF(O333&lt;=$F$3,"HIT","MISS")</f>
        <v>HIT</v>
      </c>
      <c r="M333" s="17" t="str">
        <f aca="false">IF(AND(K333="HIT",L333="HIT"),"HOD ✓ | LOD ✓",IF(K333="HIT","HOD ✓",IF(L333="HIT","LOD ✓","✗ MISS")))</f>
        <v>HOD ✓ | LOD ✓</v>
      </c>
      <c r="N333" s="26" t="n">
        <f aca="false">IF(D333&lt;H333,(H333-D333)/D333,IF(D333&gt;G333,(D333-G333)/D333,0))</f>
        <v>0.000109357741981244</v>
      </c>
      <c r="O333" s="26" t="n">
        <f aca="false">IF(E333&lt;J333,(J333-E333)/E333,IF(E333&gt;I333,(E333-I333)/E333,0))</f>
        <v>0.000224288165434874</v>
      </c>
      <c r="P333" s="27" t="n">
        <f aca="false">LN(F333/F332)</f>
        <v>0.0096799506687847</v>
      </c>
      <c r="Q333" s="28" t="n">
        <f aca="false">STDEV(P314:P333)*SQRT(252)</f>
        <v>0.174996826808144</v>
      </c>
      <c r="R333" s="26" t="n">
        <f aca="false">(G333-H333)/H333</f>
        <v>0.000996255829738874</v>
      </c>
      <c r="S333" s="17" t="n">
        <f aca="false">YEAR(B333)</f>
        <v>2008</v>
      </c>
      <c r="T333" s="17" t="n">
        <f aca="false">WEEKDAY(B333)</f>
        <v>2</v>
      </c>
    </row>
    <row r="334" customFormat="false" ht="15" hidden="false" customHeight="false" outlineLevel="0" collapsed="false">
      <c r="B334" s="21" t="n">
        <v>39462</v>
      </c>
      <c r="C334" s="22" t="n">
        <v>904.16</v>
      </c>
      <c r="D334" s="22" t="n">
        <v>914.035</v>
      </c>
      <c r="E334" s="22" t="n">
        <v>887.82</v>
      </c>
      <c r="F334" s="22" t="n">
        <v>888.29</v>
      </c>
      <c r="G334" s="23" t="n">
        <v>914.56</v>
      </c>
      <c r="H334" s="23" t="n">
        <v>913.65</v>
      </c>
      <c r="I334" s="23" t="n">
        <v>888.93</v>
      </c>
      <c r="J334" s="23" t="n">
        <v>888.04</v>
      </c>
      <c r="K334" s="29" t="str">
        <f aca="false">IF(N334&lt;=$F$3,"HIT","MISS")</f>
        <v>HIT</v>
      </c>
      <c r="L334" s="29" t="str">
        <f aca="false">IF(O334&lt;=$F$3,"HIT","MISS")</f>
        <v>HIT</v>
      </c>
      <c r="M334" s="17" t="str">
        <f aca="false">IF(AND(K334="HIT",L334="HIT"),"HOD ✓ | LOD ✓",IF(K334="HIT","HOD ✓",IF(L334="HIT","LOD ✓","✗ MISS")))</f>
        <v>HOD ✓ | LOD ✓</v>
      </c>
      <c r="N334" s="26" t="n">
        <f aca="false">IF(D334&lt;H334,(H334-D334)/D334,IF(D334&gt;G334,(D334-G334)/D334,0))</f>
        <v>0</v>
      </c>
      <c r="O334" s="26" t="n">
        <f aca="false">IF(E334&lt;J334,(J334-E334)/E334,IF(E334&gt;I334,(E334-I334)/E334,0))</f>
        <v>0.000247797977067326</v>
      </c>
      <c r="P334" s="27" t="n">
        <f aca="false">LN(F334/F333)</f>
        <v>-0.0177080696273095</v>
      </c>
      <c r="Q334" s="28" t="n">
        <f aca="false">STDEV(P315:P334)*SQRT(252)</f>
        <v>0.19361144388593</v>
      </c>
      <c r="R334" s="26" t="n">
        <f aca="false">(G334-H334)/H334</f>
        <v>0.00099600503475069</v>
      </c>
      <c r="S334" s="17" t="n">
        <f aca="false">YEAR(B334)</f>
        <v>2008</v>
      </c>
      <c r="T334" s="17" t="n">
        <f aca="false">WEEKDAY(B334)</f>
        <v>3</v>
      </c>
    </row>
    <row r="335" customFormat="false" ht="15" hidden="false" customHeight="false" outlineLevel="0" collapsed="false">
      <c r="B335" s="21" t="n">
        <v>39463</v>
      </c>
      <c r="C335" s="22" t="n">
        <v>888.29</v>
      </c>
      <c r="D335" s="22" t="n">
        <v>899.93</v>
      </c>
      <c r="E335" s="22" t="n">
        <v>875.21</v>
      </c>
      <c r="F335" s="22" t="n">
        <v>877.38</v>
      </c>
      <c r="G335" s="23" t="n">
        <v>901</v>
      </c>
      <c r="H335" s="23" t="n">
        <v>900.1</v>
      </c>
      <c r="I335" s="23" t="n">
        <v>875.16</v>
      </c>
      <c r="J335" s="23" t="n">
        <v>874.29</v>
      </c>
      <c r="K335" s="29" t="str">
        <f aca="false">IF(N335&lt;=$F$3,"HIT","MISS")</f>
        <v>HIT</v>
      </c>
      <c r="L335" s="29" t="str">
        <f aca="false">IF(O335&lt;=$F$3,"HIT","MISS")</f>
        <v>HIT</v>
      </c>
      <c r="M335" s="17" t="str">
        <f aca="false">IF(AND(K335="HIT",L335="HIT"),"HOD ✓ | LOD ✓",IF(K335="HIT","HOD ✓",IF(L335="HIT","LOD ✓","✗ MISS")))</f>
        <v>HOD ✓ | LOD ✓</v>
      </c>
      <c r="N335" s="26" t="n">
        <f aca="false">IF(D335&lt;H335,(H335-D335)/D335,IF(D335&gt;G335,(D335-G335)/D335,0))</f>
        <v>0.000188903581389745</v>
      </c>
      <c r="O335" s="26" t="n">
        <f aca="false">IF(E335&lt;J335,(J335-E335)/E335,IF(E335&gt;I335,(E335-I335)/E335,0))</f>
        <v>5.71291461478596E-005</v>
      </c>
      <c r="P335" s="27" t="n">
        <f aca="false">LN(F335/F334)</f>
        <v>-0.0123580724023809</v>
      </c>
      <c r="Q335" s="28" t="n">
        <f aca="false">STDEV(P316:P335)*SQRT(252)</f>
        <v>0.202647627256702</v>
      </c>
      <c r="R335" s="26" t="n">
        <f aca="false">(G335-H335)/H335</f>
        <v>0.000999888901233171</v>
      </c>
      <c r="S335" s="17" t="n">
        <f aca="false">YEAR(B335)</f>
        <v>2008</v>
      </c>
      <c r="T335" s="17" t="n">
        <f aca="false">WEEKDAY(B335)</f>
        <v>4</v>
      </c>
    </row>
    <row r="336" customFormat="false" ht="15" hidden="false" customHeight="false" outlineLevel="0" collapsed="false">
      <c r="B336" s="21" t="n">
        <v>39464</v>
      </c>
      <c r="C336" s="22" t="n">
        <v>877.38</v>
      </c>
      <c r="D336" s="22" t="n">
        <v>890.25</v>
      </c>
      <c r="E336" s="22" t="n">
        <v>875.37</v>
      </c>
      <c r="F336" s="22" t="n">
        <v>877.91</v>
      </c>
      <c r="G336" s="23" t="n">
        <v>890.2</v>
      </c>
      <c r="H336" s="23" t="n">
        <v>889.31</v>
      </c>
      <c r="I336" s="23" t="n">
        <v>875.78</v>
      </c>
      <c r="J336" s="23" t="n">
        <v>874.91</v>
      </c>
      <c r="K336" s="29" t="str">
        <f aca="false">IF(N336&lt;=$F$3,"HIT","MISS")</f>
        <v>HIT</v>
      </c>
      <c r="L336" s="29" t="str">
        <f aca="false">IF(O336&lt;=$F$3,"HIT","MISS")</f>
        <v>HIT</v>
      </c>
      <c r="M336" s="17" t="str">
        <f aca="false">IF(AND(K336="HIT",L336="HIT"),"HOD ✓ | LOD ✓",IF(K336="HIT","HOD ✓",IF(L336="HIT","LOD ✓","✗ MISS")))</f>
        <v>HOD ✓ | LOD ✓</v>
      </c>
      <c r="N336" s="26" t="n">
        <f aca="false">IF(D336&lt;H336,(H336-D336)/D336,IF(D336&gt;G336,(D336-G336)/D336,0))</f>
        <v>5.61639988766689E-005</v>
      </c>
      <c r="O336" s="26" t="n">
        <f aca="false">IF(E336&lt;J336,(J336-E336)/E336,IF(E336&gt;I336,(E336-I336)/E336,0))</f>
        <v>0</v>
      </c>
      <c r="P336" s="27" t="n">
        <f aca="false">LN(F336/F335)</f>
        <v>0.000603888834445402</v>
      </c>
      <c r="Q336" s="28" t="n">
        <f aca="false">STDEV(P317:P336)*SQRT(252)</f>
        <v>0.198214882906861</v>
      </c>
      <c r="R336" s="26" t="n">
        <f aca="false">(G336-H336)/H336</f>
        <v>0.00100077588242581</v>
      </c>
      <c r="S336" s="17" t="n">
        <f aca="false">YEAR(B336)</f>
        <v>2008</v>
      </c>
      <c r="T336" s="17" t="n">
        <f aca="false">WEEKDAY(B336)</f>
        <v>5</v>
      </c>
    </row>
    <row r="337" customFormat="false" ht="15" hidden="false" customHeight="false" outlineLevel="0" collapsed="false">
      <c r="B337" s="21" t="n">
        <v>39465</v>
      </c>
      <c r="C337" s="22" t="n">
        <v>877.91</v>
      </c>
      <c r="D337" s="22" t="n">
        <v>888.55</v>
      </c>
      <c r="E337" s="22" t="n">
        <v>870.48</v>
      </c>
      <c r="F337" s="22" t="n">
        <v>883.07</v>
      </c>
      <c r="G337" s="23" t="n">
        <v>889.25</v>
      </c>
      <c r="H337" s="23" t="n">
        <v>888.36</v>
      </c>
      <c r="I337" s="23" t="n">
        <v>871.67</v>
      </c>
      <c r="J337" s="23" t="n">
        <v>870.8</v>
      </c>
      <c r="K337" s="29" t="str">
        <f aca="false">IF(N337&lt;=$F$3,"HIT","MISS")</f>
        <v>HIT</v>
      </c>
      <c r="L337" s="29" t="str">
        <f aca="false">IF(O337&lt;=$F$3,"HIT","MISS")</f>
        <v>HIT</v>
      </c>
      <c r="M337" s="17" t="str">
        <f aca="false">IF(AND(K337="HIT",L337="HIT"),"HOD ✓ | LOD ✓",IF(K337="HIT","HOD ✓",IF(L337="HIT","LOD ✓","✗ MISS")))</f>
        <v>HOD ✓ | LOD ✓</v>
      </c>
      <c r="N337" s="26" t="n">
        <f aca="false">IF(D337&lt;H337,(H337-D337)/D337,IF(D337&gt;G337,(D337-G337)/D337,0))</f>
        <v>0</v>
      </c>
      <c r="O337" s="26" t="n">
        <f aca="false">IF(E337&lt;J337,(J337-E337)/E337,IF(E337&gt;I337,(E337-I337)/E337,0))</f>
        <v>0.000367613270839004</v>
      </c>
      <c r="P337" s="27" t="n">
        <f aca="false">LN(F337/F336)</f>
        <v>0.00586038997374753</v>
      </c>
      <c r="Q337" s="28" t="n">
        <f aca="false">STDEV(P318:P337)*SQRT(252)</f>
        <v>0.191285574887366</v>
      </c>
      <c r="R337" s="26" t="n">
        <f aca="false">(G337-H337)/H337</f>
        <v>0.00100184609842855</v>
      </c>
      <c r="S337" s="17" t="n">
        <f aca="false">YEAR(B337)</f>
        <v>2008</v>
      </c>
      <c r="T337" s="17" t="n">
        <f aca="false">WEEKDAY(B337)</f>
        <v>6</v>
      </c>
    </row>
    <row r="338" customFormat="false" ht="15" hidden="false" customHeight="false" outlineLevel="0" collapsed="false">
      <c r="B338" s="21" t="n">
        <v>39468</v>
      </c>
      <c r="C338" s="22" t="n">
        <v>883.07</v>
      </c>
      <c r="D338" s="22" t="n">
        <v>883.1</v>
      </c>
      <c r="E338" s="22" t="n">
        <v>861.03</v>
      </c>
      <c r="F338" s="22" t="n">
        <v>864.82</v>
      </c>
      <c r="G338" s="23" t="n">
        <v>884.99</v>
      </c>
      <c r="H338" s="23" t="n">
        <v>884.11</v>
      </c>
      <c r="I338" s="23" t="n">
        <v>860.73</v>
      </c>
      <c r="J338" s="23" t="n">
        <v>859.87</v>
      </c>
      <c r="K338" s="24" t="str">
        <f aca="false">IF(N338&lt;=$F$3,"HIT","MISS")</f>
        <v>MISS</v>
      </c>
      <c r="L338" s="24" t="str">
        <f aca="false">IF(O338&lt;=$F$3,"HIT","MISS")</f>
        <v>HIT</v>
      </c>
      <c r="M338" s="25" t="str">
        <f aca="false">IF(AND(K338="HIT",L338="HIT"),"HOD ✓ | LOD ✓",IF(K338="HIT","HOD ✓",IF(L338="HIT","LOD ✓","✗ MISS")))</f>
        <v>LOD ✓</v>
      </c>
      <c r="N338" s="26" t="n">
        <f aca="false">IF(D338&lt;H338,(H338-D338)/D338,IF(D338&gt;G338,(D338-G338)/D338,0))</f>
        <v>0.00114369833540934</v>
      </c>
      <c r="O338" s="26" t="n">
        <f aca="false">IF(E338&lt;J338,(J338-E338)/E338,IF(E338&gt;I338,(E338-I338)/E338,0))</f>
        <v>0.000348419915682328</v>
      </c>
      <c r="P338" s="27" t="n">
        <f aca="false">LN(F338/F337)</f>
        <v>-0.0208830798679507</v>
      </c>
      <c r="Q338" s="28" t="n">
        <f aca="false">STDEV(P319:P338)*SQRT(252)</f>
        <v>0.210808321808737</v>
      </c>
      <c r="R338" s="26" t="n">
        <f aca="false">(G338-H338)/H338</f>
        <v>0.000995351257196498</v>
      </c>
      <c r="S338" s="17" t="n">
        <f aca="false">YEAR(B338)</f>
        <v>2008</v>
      </c>
      <c r="T338" s="17" t="n">
        <f aca="false">WEEKDAY(B338)</f>
        <v>2</v>
      </c>
    </row>
    <row r="339" customFormat="false" ht="15" hidden="false" customHeight="false" outlineLevel="0" collapsed="false">
      <c r="B339" s="21" t="n">
        <v>39469</v>
      </c>
      <c r="C339" s="22" t="n">
        <v>864.82</v>
      </c>
      <c r="D339" s="22" t="n">
        <v>894.38</v>
      </c>
      <c r="E339" s="22" t="n">
        <v>849.56</v>
      </c>
      <c r="F339" s="22" t="n">
        <v>892.34</v>
      </c>
      <c r="G339" s="23" t="n">
        <v>894.62</v>
      </c>
      <c r="H339" s="23" t="n">
        <v>893.73</v>
      </c>
      <c r="I339" s="23" t="n">
        <v>850.19</v>
      </c>
      <c r="J339" s="23" t="n">
        <v>849.34</v>
      </c>
      <c r="K339" s="29" t="str">
        <f aca="false">IF(N339&lt;=$F$3,"HIT","MISS")</f>
        <v>HIT</v>
      </c>
      <c r="L339" s="29" t="str">
        <f aca="false">IF(O339&lt;=$F$3,"HIT","MISS")</f>
        <v>HIT</v>
      </c>
      <c r="M339" s="17" t="str">
        <f aca="false">IF(AND(K339="HIT",L339="HIT"),"HOD ✓ | LOD ✓",IF(K339="HIT","HOD ✓",IF(L339="HIT","LOD ✓","✗ MISS")))</f>
        <v>HOD ✓ | LOD ✓</v>
      </c>
      <c r="N339" s="26" t="n">
        <f aca="false">IF(D339&lt;H339,(H339-D339)/D339,IF(D339&gt;G339,(D339-G339)/D339,0))</f>
        <v>0</v>
      </c>
      <c r="O339" s="26" t="n">
        <f aca="false">IF(E339&lt;J339,(J339-E339)/E339,IF(E339&gt;I339,(E339-I339)/E339,0))</f>
        <v>0</v>
      </c>
      <c r="P339" s="27" t="n">
        <f aca="false">LN(F339/F338)</f>
        <v>0.0313258330819324</v>
      </c>
      <c r="Q339" s="28" t="n">
        <f aca="false">STDEV(P320:P339)*SQRT(252)</f>
        <v>0.230502324158064</v>
      </c>
      <c r="R339" s="26" t="n">
        <f aca="false">(G339-H339)/H339</f>
        <v>0.000995826480033104</v>
      </c>
      <c r="S339" s="17" t="n">
        <f aca="false">YEAR(B339)</f>
        <v>2008</v>
      </c>
      <c r="T339" s="17" t="n">
        <f aca="false">WEEKDAY(B339)</f>
        <v>3</v>
      </c>
    </row>
    <row r="340" customFormat="false" ht="15" hidden="false" customHeight="false" outlineLevel="0" collapsed="false">
      <c r="B340" s="21" t="n">
        <v>39470</v>
      </c>
      <c r="C340" s="22" t="n">
        <v>892.34</v>
      </c>
      <c r="D340" s="22" t="n">
        <v>895.84</v>
      </c>
      <c r="E340" s="22" t="n">
        <v>876.55</v>
      </c>
      <c r="F340" s="22" t="n">
        <v>890.49</v>
      </c>
      <c r="G340" s="23" t="n">
        <v>896</v>
      </c>
      <c r="H340" s="23" t="n">
        <v>895.1</v>
      </c>
      <c r="I340" s="23" t="n">
        <v>876.46</v>
      </c>
      <c r="J340" s="23" t="n">
        <v>875.58</v>
      </c>
      <c r="K340" s="29" t="str">
        <f aca="false">IF(N340&lt;=$F$3,"HIT","MISS")</f>
        <v>HIT</v>
      </c>
      <c r="L340" s="29" t="str">
        <f aca="false">IF(O340&lt;=$F$3,"HIT","MISS")</f>
        <v>HIT</v>
      </c>
      <c r="M340" s="17" t="str">
        <f aca="false">IF(AND(K340="HIT",L340="HIT"),"HOD ✓ | LOD ✓",IF(K340="HIT","HOD ✓",IF(L340="HIT","LOD ✓","✗ MISS")))</f>
        <v>HOD ✓ | LOD ✓</v>
      </c>
      <c r="N340" s="26" t="n">
        <f aca="false">IF(D340&lt;H340,(H340-D340)/D340,IF(D340&gt;G340,(D340-G340)/D340,0))</f>
        <v>0</v>
      </c>
      <c r="O340" s="26" t="n">
        <f aca="false">IF(E340&lt;J340,(J340-E340)/E340,IF(E340&gt;I340,(E340-I340)/E340,0))</f>
        <v>0.000102675260966195</v>
      </c>
      <c r="P340" s="27" t="n">
        <f aca="false">LN(F340/F339)</f>
        <v>-0.00207535285361994</v>
      </c>
      <c r="Q340" s="28" t="n">
        <f aca="false">STDEV(P321:P340)*SQRT(252)</f>
        <v>0.224085034150574</v>
      </c>
      <c r="R340" s="26" t="n">
        <f aca="false">(G340-H340)/H340</f>
        <v>0.00100547424868727</v>
      </c>
      <c r="S340" s="17" t="n">
        <f aca="false">YEAR(B340)</f>
        <v>2008</v>
      </c>
      <c r="T340" s="17" t="n">
        <f aca="false">WEEKDAY(B340)</f>
        <v>4</v>
      </c>
    </row>
    <row r="341" customFormat="false" ht="15" hidden="false" customHeight="false" outlineLevel="0" collapsed="false">
      <c r="B341" s="21" t="n">
        <v>39471</v>
      </c>
      <c r="C341" s="22" t="n">
        <v>890.49</v>
      </c>
      <c r="D341" s="22" t="n">
        <v>913.455</v>
      </c>
      <c r="E341" s="22" t="n">
        <v>889.28</v>
      </c>
      <c r="F341" s="22" t="n">
        <v>912.8</v>
      </c>
      <c r="G341" s="23" t="n">
        <v>914.25</v>
      </c>
      <c r="H341" s="23" t="n">
        <v>913.34</v>
      </c>
      <c r="I341" s="23" t="n">
        <v>889.81</v>
      </c>
      <c r="J341" s="23" t="n">
        <v>888.92</v>
      </c>
      <c r="K341" s="29" t="str">
        <f aca="false">IF(N341&lt;=$F$3,"HIT","MISS")</f>
        <v>HIT</v>
      </c>
      <c r="L341" s="29" t="str">
        <f aca="false">IF(O341&lt;=$F$3,"HIT","MISS")</f>
        <v>HIT</v>
      </c>
      <c r="M341" s="17" t="str">
        <f aca="false">IF(AND(K341="HIT",L341="HIT"),"HOD ✓ | LOD ✓",IF(K341="HIT","HOD ✓",IF(L341="HIT","LOD ✓","✗ MISS")))</f>
        <v>HOD ✓ | LOD ✓</v>
      </c>
      <c r="N341" s="26" t="n">
        <f aca="false">IF(D341&lt;H341,(H341-D341)/D341,IF(D341&gt;G341,(D341-G341)/D341,0))</f>
        <v>0</v>
      </c>
      <c r="O341" s="26" t="n">
        <f aca="false">IF(E341&lt;J341,(J341-E341)/E341,IF(E341&gt;I341,(E341-I341)/E341,0))</f>
        <v>0</v>
      </c>
      <c r="P341" s="27" t="n">
        <f aca="false">LN(F341/F340)</f>
        <v>0.0247449255274685</v>
      </c>
      <c r="Q341" s="28" t="n">
        <f aca="false">STDEV(P322:P341)*SQRT(252)</f>
        <v>0.235753151539192</v>
      </c>
      <c r="R341" s="26" t="n">
        <f aca="false">(G341-H341)/H341</f>
        <v>0.000996343092386152</v>
      </c>
      <c r="S341" s="17" t="n">
        <f aca="false">YEAR(B341)</f>
        <v>2008</v>
      </c>
      <c r="T341" s="17" t="n">
        <f aca="false">WEEKDAY(B341)</f>
        <v>5</v>
      </c>
    </row>
    <row r="342" customFormat="false" ht="15" hidden="false" customHeight="false" outlineLevel="0" collapsed="false">
      <c r="B342" s="21" t="n">
        <v>39472</v>
      </c>
      <c r="C342" s="22" t="n">
        <v>912.8</v>
      </c>
      <c r="D342" s="22" t="n">
        <v>923.935</v>
      </c>
      <c r="E342" s="22" t="n">
        <v>906.05</v>
      </c>
      <c r="F342" s="22" t="n">
        <v>913.9</v>
      </c>
      <c r="G342" s="23" t="n">
        <v>923.74</v>
      </c>
      <c r="H342" s="23" t="n">
        <v>922.82</v>
      </c>
      <c r="I342" s="23" t="n">
        <v>907.31</v>
      </c>
      <c r="J342" s="23" t="n">
        <v>906.4</v>
      </c>
      <c r="K342" s="29" t="str">
        <f aca="false">IF(N342&lt;=$F$3,"HIT","MISS")</f>
        <v>HIT</v>
      </c>
      <c r="L342" s="29" t="str">
        <f aca="false">IF(O342&lt;=$F$3,"HIT","MISS")</f>
        <v>HIT</v>
      </c>
      <c r="M342" s="17" t="str">
        <f aca="false">IF(AND(K342="HIT",L342="HIT"),"HOD ✓ | LOD ✓",IF(K342="HIT","HOD ✓",IF(L342="HIT","LOD ✓","✗ MISS")))</f>
        <v>HOD ✓ | LOD ✓</v>
      </c>
      <c r="N342" s="26" t="n">
        <f aca="false">IF(D342&lt;H342,(H342-D342)/D342,IF(D342&gt;G342,(D342-G342)/D342,0))</f>
        <v>0.000211053807897673</v>
      </c>
      <c r="O342" s="26" t="n">
        <f aca="false">IF(E342&lt;J342,(J342-E342)/E342,IF(E342&gt;I342,(E342-I342)/E342,0))</f>
        <v>0.000386292147232518</v>
      </c>
      <c r="P342" s="27" t="n">
        <f aca="false">LN(F342/F341)</f>
        <v>0.0012043577302902</v>
      </c>
      <c r="Q342" s="28" t="n">
        <f aca="false">STDEV(P323:P342)*SQRT(252)</f>
        <v>0.231211121651326</v>
      </c>
      <c r="R342" s="26" t="n">
        <f aca="false">(G342-H342)/H342</f>
        <v>0.000996944149454887</v>
      </c>
      <c r="S342" s="17" t="n">
        <f aca="false">YEAR(B342)</f>
        <v>2008</v>
      </c>
      <c r="T342" s="17" t="n">
        <f aca="false">WEEKDAY(B342)</f>
        <v>6</v>
      </c>
    </row>
    <row r="343" customFormat="false" ht="15" hidden="false" customHeight="false" outlineLevel="0" collapsed="false">
      <c r="B343" s="21" t="n">
        <v>39475</v>
      </c>
      <c r="C343" s="22" t="n">
        <v>913.9</v>
      </c>
      <c r="D343" s="22" t="n">
        <v>929.505</v>
      </c>
      <c r="E343" s="22" t="n">
        <v>911</v>
      </c>
      <c r="F343" s="22" t="n">
        <v>928.92</v>
      </c>
      <c r="G343" s="23" t="n">
        <v>929.82</v>
      </c>
      <c r="H343" s="23" t="n">
        <v>928.89</v>
      </c>
      <c r="I343" s="23" t="n">
        <v>910.73</v>
      </c>
      <c r="J343" s="23" t="n">
        <v>909.82</v>
      </c>
      <c r="K343" s="29" t="str">
        <f aca="false">IF(N343&lt;=$F$3,"HIT","MISS")</f>
        <v>HIT</v>
      </c>
      <c r="L343" s="29" t="str">
        <f aca="false">IF(O343&lt;=$F$3,"HIT","MISS")</f>
        <v>HIT</v>
      </c>
      <c r="M343" s="17" t="str">
        <f aca="false">IF(AND(K343="HIT",L343="HIT"),"HOD ✓ | LOD ✓",IF(K343="HIT","HOD ✓",IF(L343="HIT","LOD ✓","✗ MISS")))</f>
        <v>HOD ✓ | LOD ✓</v>
      </c>
      <c r="N343" s="26" t="n">
        <f aca="false">IF(D343&lt;H343,(H343-D343)/D343,IF(D343&gt;G343,(D343-G343)/D343,0))</f>
        <v>0</v>
      </c>
      <c r="O343" s="26" t="n">
        <f aca="false">IF(E343&lt;J343,(J343-E343)/E343,IF(E343&gt;I343,(E343-I343)/E343,0))</f>
        <v>0.000296377607025227</v>
      </c>
      <c r="P343" s="27" t="n">
        <f aca="false">LN(F343/F342)</f>
        <v>0.0163014647264664</v>
      </c>
      <c r="Q343" s="28" t="n">
        <f aca="false">STDEV(P324:P343)*SQRT(252)</f>
        <v>0.230102635823114</v>
      </c>
      <c r="R343" s="26" t="n">
        <f aca="false">(G343-H343)/H343</f>
        <v>0.00100119497464723</v>
      </c>
      <c r="S343" s="17" t="n">
        <f aca="false">YEAR(B343)</f>
        <v>2008</v>
      </c>
      <c r="T343" s="17" t="n">
        <f aca="false">WEEKDAY(B343)</f>
        <v>2</v>
      </c>
    </row>
    <row r="344" customFormat="false" ht="15" hidden="false" customHeight="false" outlineLevel="0" collapsed="false">
      <c r="B344" s="21" t="n">
        <v>39476</v>
      </c>
      <c r="C344" s="22" t="n">
        <v>928.92</v>
      </c>
      <c r="D344" s="22" t="n">
        <v>933.4</v>
      </c>
      <c r="E344" s="22" t="n">
        <v>919.89</v>
      </c>
      <c r="F344" s="22" t="n">
        <v>923.65</v>
      </c>
      <c r="G344" s="23" t="n">
        <v>933.12</v>
      </c>
      <c r="H344" s="23" t="n">
        <v>932.19</v>
      </c>
      <c r="I344" s="23" t="n">
        <v>920.62</v>
      </c>
      <c r="J344" s="23" t="n">
        <v>919.7</v>
      </c>
      <c r="K344" s="29" t="str">
        <f aca="false">IF(N344&lt;=$F$3,"HIT","MISS")</f>
        <v>HIT</v>
      </c>
      <c r="L344" s="29" t="str">
        <f aca="false">IF(O344&lt;=$F$3,"HIT","MISS")</f>
        <v>HIT</v>
      </c>
      <c r="M344" s="17" t="str">
        <f aca="false">IF(AND(K344="HIT",L344="HIT"),"HOD ✓ | LOD ✓",IF(K344="HIT","HOD ✓",IF(L344="HIT","LOD ✓","✗ MISS")))</f>
        <v>HOD ✓ | LOD ✓</v>
      </c>
      <c r="N344" s="26" t="n">
        <f aca="false">IF(D344&lt;H344,(H344-D344)/D344,IF(D344&gt;G344,(D344-G344)/D344,0))</f>
        <v>0.000299978572959045</v>
      </c>
      <c r="O344" s="26" t="n">
        <f aca="false">IF(E344&lt;J344,(J344-E344)/E344,IF(E344&gt;I344,(E344-I344)/E344,0))</f>
        <v>0</v>
      </c>
      <c r="P344" s="27" t="n">
        <f aca="false">LN(F344/F343)</f>
        <v>-0.00568940899997593</v>
      </c>
      <c r="Q344" s="28" t="n">
        <f aca="false">STDEV(P325:P344)*SQRT(252)</f>
        <v>0.232831404132503</v>
      </c>
      <c r="R344" s="26" t="n">
        <f aca="false">(G344-H344)/H344</f>
        <v>0.00099765069352809</v>
      </c>
      <c r="S344" s="17" t="n">
        <f aca="false">YEAR(B344)</f>
        <v>2008</v>
      </c>
      <c r="T344" s="17" t="n">
        <f aca="false">WEEKDAY(B344)</f>
        <v>3</v>
      </c>
    </row>
    <row r="345" customFormat="false" ht="15" hidden="false" customHeight="false" outlineLevel="0" collapsed="false">
      <c r="B345" s="21" t="n">
        <v>39477</v>
      </c>
      <c r="C345" s="22" t="n">
        <v>923.65</v>
      </c>
      <c r="D345" s="22" t="n">
        <v>936.55</v>
      </c>
      <c r="E345" s="22" t="n">
        <v>916.03</v>
      </c>
      <c r="F345" s="22" t="n">
        <v>929.85</v>
      </c>
      <c r="G345" s="23" t="n">
        <v>937.65</v>
      </c>
      <c r="H345" s="23" t="n">
        <v>936.71</v>
      </c>
      <c r="I345" s="23" t="n">
        <v>917.1</v>
      </c>
      <c r="J345" s="23" t="n">
        <v>916.18</v>
      </c>
      <c r="K345" s="29" t="str">
        <f aca="false">IF(N345&lt;=$F$3,"HIT","MISS")</f>
        <v>HIT</v>
      </c>
      <c r="L345" s="29" t="str">
        <f aca="false">IF(O345&lt;=$F$3,"HIT","MISS")</f>
        <v>HIT</v>
      </c>
      <c r="M345" s="17" t="str">
        <f aca="false">IF(AND(K345="HIT",L345="HIT"),"HOD ✓ | LOD ✓",IF(K345="HIT","HOD ✓",IF(L345="HIT","LOD ✓","✗ MISS")))</f>
        <v>HOD ✓ | LOD ✓</v>
      </c>
      <c r="N345" s="26" t="n">
        <f aca="false">IF(D345&lt;H345,(H345-D345)/D345,IF(D345&gt;G345,(D345-G345)/D345,0))</f>
        <v>0.00017083978431486</v>
      </c>
      <c r="O345" s="26" t="n">
        <f aca="false">IF(E345&lt;J345,(J345-E345)/E345,IF(E345&gt;I345,(E345-I345)/E345,0))</f>
        <v>0.000163750095520864</v>
      </c>
      <c r="P345" s="27" t="n">
        <f aca="false">LN(F345/F344)</f>
        <v>0.00669007081139168</v>
      </c>
      <c r="Q345" s="28" t="n">
        <f aca="false">STDEV(P326:P345)*SQRT(252)</f>
        <v>0.21707100882503</v>
      </c>
      <c r="R345" s="26" t="n">
        <f aca="false">(G345-H345)/H345</f>
        <v>0.00100351229302553</v>
      </c>
      <c r="S345" s="17" t="n">
        <f aca="false">YEAR(B345)</f>
        <v>2008</v>
      </c>
      <c r="T345" s="17" t="n">
        <f aca="false">WEEKDAY(B345)</f>
        <v>4</v>
      </c>
    </row>
    <row r="346" customFormat="false" ht="15" hidden="false" customHeight="false" outlineLevel="0" collapsed="false">
      <c r="B346" s="21" t="n">
        <v>39478</v>
      </c>
      <c r="C346" s="22" t="n">
        <v>929.85</v>
      </c>
      <c r="D346" s="22" t="n">
        <v>930.4</v>
      </c>
      <c r="E346" s="22" t="n">
        <v>918.45</v>
      </c>
      <c r="F346" s="22" t="n">
        <v>926.23</v>
      </c>
      <c r="G346" s="23" t="n">
        <v>931.48</v>
      </c>
      <c r="H346" s="23" t="n">
        <v>930.55</v>
      </c>
      <c r="I346" s="23" t="n">
        <v>918.43</v>
      </c>
      <c r="J346" s="23" t="n">
        <v>917.51</v>
      </c>
      <c r="K346" s="29" t="str">
        <f aca="false">IF(N346&lt;=$F$3,"HIT","MISS")</f>
        <v>HIT</v>
      </c>
      <c r="L346" s="29" t="str">
        <f aca="false">IF(O346&lt;=$F$3,"HIT","MISS")</f>
        <v>HIT</v>
      </c>
      <c r="M346" s="17" t="str">
        <f aca="false">IF(AND(K346="HIT",L346="HIT"),"HOD ✓ | LOD ✓",IF(K346="HIT","HOD ✓",IF(L346="HIT","LOD ✓","✗ MISS")))</f>
        <v>HOD ✓ | LOD ✓</v>
      </c>
      <c r="N346" s="26" t="n">
        <f aca="false">IF(D346&lt;H346,(H346-D346)/D346,IF(D346&gt;G346,(D346-G346)/D346,0))</f>
        <v>0.000161220980223535</v>
      </c>
      <c r="O346" s="26" t="n">
        <f aca="false">IF(E346&lt;J346,(J346-E346)/E346,IF(E346&gt;I346,(E346-I346)/E346,0))</f>
        <v>2.17758179542659E-005</v>
      </c>
      <c r="P346" s="27" t="n">
        <f aca="false">LN(F346/F345)</f>
        <v>-0.0039006988815067</v>
      </c>
      <c r="Q346" s="28" t="n">
        <f aca="false">STDEV(P327:P346)*SQRT(252)</f>
        <v>0.218025992017926</v>
      </c>
      <c r="R346" s="26" t="n">
        <f aca="false">(G346-H346)/H346</f>
        <v>0.000999408951695302</v>
      </c>
      <c r="S346" s="17" t="n">
        <f aca="false">YEAR(B346)</f>
        <v>2008</v>
      </c>
      <c r="T346" s="17" t="n">
        <f aca="false">WEEKDAY(B346)</f>
        <v>5</v>
      </c>
    </row>
    <row r="347" customFormat="false" ht="15" hidden="false" customHeight="false" outlineLevel="0" collapsed="false">
      <c r="B347" s="21" t="n">
        <v>39479</v>
      </c>
      <c r="C347" s="22" t="n">
        <v>926.23</v>
      </c>
      <c r="D347" s="22" t="n">
        <v>937.08</v>
      </c>
      <c r="E347" s="22" t="n">
        <v>903.4</v>
      </c>
      <c r="F347" s="22" t="n">
        <v>905.25</v>
      </c>
      <c r="G347" s="23" t="n">
        <v>938.43</v>
      </c>
      <c r="H347" s="23" t="n">
        <v>937.49</v>
      </c>
      <c r="I347" s="23" t="n">
        <v>903.45</v>
      </c>
      <c r="J347" s="23" t="n">
        <v>902.55</v>
      </c>
      <c r="K347" s="29" t="str">
        <f aca="false">IF(N347&lt;=$F$3,"HIT","MISS")</f>
        <v>HIT</v>
      </c>
      <c r="L347" s="29" t="str">
        <f aca="false">IF(O347&lt;=$F$3,"HIT","MISS")</f>
        <v>HIT</v>
      </c>
      <c r="M347" s="17" t="str">
        <f aca="false">IF(AND(K347="HIT",L347="HIT"),"HOD ✓ | LOD ✓",IF(K347="HIT","HOD ✓",IF(L347="HIT","LOD ✓","✗ MISS")))</f>
        <v>HOD ✓ | LOD ✓</v>
      </c>
      <c r="N347" s="26" t="n">
        <f aca="false">IF(D347&lt;H347,(H347-D347)/D347,IF(D347&gt;G347,(D347-G347)/D347,0))</f>
        <v>0.000437529346480523</v>
      </c>
      <c r="O347" s="26" t="n">
        <f aca="false">IF(E347&lt;J347,(J347-E347)/E347,IF(E347&gt;I347,(E347-I347)/E347,0))</f>
        <v>0</v>
      </c>
      <c r="P347" s="27" t="n">
        <f aca="false">LN(F347/F346)</f>
        <v>-0.0229114352887808</v>
      </c>
      <c r="Q347" s="28" t="n">
        <f aca="false">STDEV(P328:P347)*SQRT(252)</f>
        <v>0.235219233487347</v>
      </c>
      <c r="R347" s="26" t="n">
        <f aca="false">(G347-H347)/H347</f>
        <v>0.0010026773618918</v>
      </c>
      <c r="S347" s="17" t="n">
        <f aca="false">YEAR(B347)</f>
        <v>2008</v>
      </c>
      <c r="T347" s="17" t="n">
        <f aca="false">WEEKDAY(B347)</f>
        <v>6</v>
      </c>
    </row>
    <row r="348" customFormat="false" ht="15" hidden="false" customHeight="false" outlineLevel="0" collapsed="false">
      <c r="B348" s="21" t="n">
        <v>39482</v>
      </c>
      <c r="C348" s="22" t="n">
        <v>905.25</v>
      </c>
      <c r="D348" s="22" t="n">
        <v>912.93</v>
      </c>
      <c r="E348" s="22" t="n">
        <v>892.32</v>
      </c>
      <c r="F348" s="22" t="n">
        <v>903.45</v>
      </c>
      <c r="G348" s="23" t="n">
        <v>913.03</v>
      </c>
      <c r="H348" s="23" t="n">
        <v>912.12</v>
      </c>
      <c r="I348" s="23" t="n">
        <v>892.8</v>
      </c>
      <c r="J348" s="23" t="n">
        <v>891.91</v>
      </c>
      <c r="K348" s="29" t="str">
        <f aca="false">IF(N348&lt;=$F$3,"HIT","MISS")</f>
        <v>HIT</v>
      </c>
      <c r="L348" s="29" t="str">
        <f aca="false">IF(O348&lt;=$F$3,"HIT","MISS")</f>
        <v>HIT</v>
      </c>
      <c r="M348" s="17" t="str">
        <f aca="false">IF(AND(K348="HIT",L348="HIT"),"HOD ✓ | LOD ✓",IF(K348="HIT","HOD ✓",IF(L348="HIT","LOD ✓","✗ MISS")))</f>
        <v>HOD ✓ | LOD ✓</v>
      </c>
      <c r="N348" s="26" t="n">
        <f aca="false">IF(D348&lt;H348,(H348-D348)/D348,IF(D348&gt;G348,(D348-G348)/D348,0))</f>
        <v>0</v>
      </c>
      <c r="O348" s="26" t="n">
        <f aca="false">IF(E348&lt;J348,(J348-E348)/E348,IF(E348&gt;I348,(E348-I348)/E348,0))</f>
        <v>0</v>
      </c>
      <c r="P348" s="27" t="n">
        <f aca="false">LN(F348/F347)</f>
        <v>-0.00199038048791081</v>
      </c>
      <c r="Q348" s="28" t="n">
        <f aca="false">STDEV(P329:P348)*SQRT(252)</f>
        <v>0.235277539000108</v>
      </c>
      <c r="R348" s="26" t="n">
        <f aca="false">(G348-H348)/H348</f>
        <v>0.000997675744419559</v>
      </c>
      <c r="S348" s="17" t="n">
        <f aca="false">YEAR(B348)</f>
        <v>2008</v>
      </c>
      <c r="T348" s="17" t="n">
        <f aca="false">WEEKDAY(B348)</f>
        <v>2</v>
      </c>
    </row>
    <row r="349" customFormat="false" ht="15" hidden="false" customHeight="false" outlineLevel="0" collapsed="false">
      <c r="B349" s="21" t="n">
        <v>39483</v>
      </c>
      <c r="C349" s="22" t="n">
        <v>903.45</v>
      </c>
      <c r="D349" s="22" t="n">
        <v>907.15</v>
      </c>
      <c r="E349" s="22" t="n">
        <v>884.4</v>
      </c>
      <c r="F349" s="22" t="n">
        <v>888.25</v>
      </c>
      <c r="G349" s="23" t="n">
        <v>907.25</v>
      </c>
      <c r="H349" s="23" t="n">
        <v>906.34</v>
      </c>
      <c r="I349" s="23" t="n">
        <v>884.9</v>
      </c>
      <c r="J349" s="23" t="n">
        <v>884.02</v>
      </c>
      <c r="K349" s="29" t="str">
        <f aca="false">IF(N349&lt;=$F$3,"HIT","MISS")</f>
        <v>HIT</v>
      </c>
      <c r="L349" s="29" t="str">
        <f aca="false">IF(O349&lt;=$F$3,"HIT","MISS")</f>
        <v>HIT</v>
      </c>
      <c r="M349" s="17" t="str">
        <f aca="false">IF(AND(K349="HIT",L349="HIT"),"HOD ✓ | LOD ✓",IF(K349="HIT","HOD ✓",IF(L349="HIT","LOD ✓","✗ MISS")))</f>
        <v>HOD ✓ | LOD ✓</v>
      </c>
      <c r="N349" s="26" t="n">
        <f aca="false">IF(D349&lt;H349,(H349-D349)/D349,IF(D349&gt;G349,(D349-G349)/D349,0))</f>
        <v>0</v>
      </c>
      <c r="O349" s="26" t="n">
        <f aca="false">IF(E349&lt;J349,(J349-E349)/E349,IF(E349&gt;I349,(E349-I349)/E349,0))</f>
        <v>0</v>
      </c>
      <c r="P349" s="27" t="n">
        <f aca="false">LN(F349/F348)</f>
        <v>-0.0169675332567033</v>
      </c>
      <c r="Q349" s="28" t="n">
        <f aca="false">STDEV(P330:P349)*SQRT(252)</f>
        <v>0.232341329065117</v>
      </c>
      <c r="R349" s="26" t="n">
        <f aca="false">(G349-H349)/H349</f>
        <v>0.00100403821965263</v>
      </c>
      <c r="S349" s="17" t="n">
        <f aca="false">YEAR(B349)</f>
        <v>2008</v>
      </c>
      <c r="T349" s="17" t="n">
        <f aca="false">WEEKDAY(B349)</f>
        <v>3</v>
      </c>
    </row>
    <row r="350" customFormat="false" ht="15" hidden="false" customHeight="false" outlineLevel="0" collapsed="false">
      <c r="B350" s="21" t="n">
        <v>39484</v>
      </c>
      <c r="C350" s="22" t="n">
        <v>888.25</v>
      </c>
      <c r="D350" s="22" t="n">
        <v>907.65</v>
      </c>
      <c r="E350" s="22" t="n">
        <v>886.25</v>
      </c>
      <c r="F350" s="22" t="n">
        <v>900.2</v>
      </c>
      <c r="G350" s="23" t="n">
        <v>907.54</v>
      </c>
      <c r="H350" s="23" t="n">
        <v>906.63</v>
      </c>
      <c r="I350" s="23" t="n">
        <v>886.77</v>
      </c>
      <c r="J350" s="23" t="n">
        <v>885.88</v>
      </c>
      <c r="K350" s="29" t="str">
        <f aca="false">IF(N350&lt;=$F$3,"HIT","MISS")</f>
        <v>HIT</v>
      </c>
      <c r="L350" s="29" t="str">
        <f aca="false">IF(O350&lt;=$F$3,"HIT","MISS")</f>
        <v>HIT</v>
      </c>
      <c r="M350" s="17" t="str">
        <f aca="false">IF(AND(K350="HIT",L350="HIT"),"HOD ✓ | LOD ✓",IF(K350="HIT","HOD ✓",IF(L350="HIT","LOD ✓","✗ MISS")))</f>
        <v>HOD ✓ | LOD ✓</v>
      </c>
      <c r="N350" s="26" t="n">
        <f aca="false">IF(D350&lt;H350,(H350-D350)/D350,IF(D350&gt;G350,(D350-G350)/D350,0))</f>
        <v>0.000121192089461812</v>
      </c>
      <c r="O350" s="26" t="n">
        <f aca="false">IF(E350&lt;J350,(J350-E350)/E350,IF(E350&gt;I350,(E350-I350)/E350,0))</f>
        <v>0</v>
      </c>
      <c r="P350" s="27" t="n">
        <f aca="false">LN(F350/F349)</f>
        <v>0.0133637259576959</v>
      </c>
      <c r="Q350" s="28" t="n">
        <f aca="false">STDEV(P331:P350)*SQRT(252)</f>
        <v>0.23673825627366</v>
      </c>
      <c r="R350" s="26" t="n">
        <f aca="false">(G350-H350)/H350</f>
        <v>0.00100371706208703</v>
      </c>
      <c r="S350" s="17" t="n">
        <f aca="false">YEAR(B350)</f>
        <v>2008</v>
      </c>
      <c r="T350" s="17" t="n">
        <f aca="false">WEEKDAY(B350)</f>
        <v>4</v>
      </c>
    </row>
    <row r="351" customFormat="false" ht="15" hidden="false" customHeight="false" outlineLevel="0" collapsed="false">
      <c r="B351" s="21" t="n">
        <v>39485</v>
      </c>
      <c r="C351" s="22" t="n">
        <v>900.2</v>
      </c>
      <c r="D351" s="22" t="n">
        <v>911.35</v>
      </c>
      <c r="E351" s="22" t="n">
        <v>896.4</v>
      </c>
      <c r="F351" s="22" t="n">
        <v>910.7</v>
      </c>
      <c r="G351" s="23" t="n">
        <v>911.83</v>
      </c>
      <c r="H351" s="23" t="n">
        <v>910.92</v>
      </c>
      <c r="I351" s="23" t="n">
        <v>896.65</v>
      </c>
      <c r="J351" s="23" t="n">
        <v>895.75</v>
      </c>
      <c r="K351" s="29" t="str">
        <f aca="false">IF(N351&lt;=$F$3,"HIT","MISS")</f>
        <v>HIT</v>
      </c>
      <c r="L351" s="29" t="str">
        <f aca="false">IF(O351&lt;=$F$3,"HIT","MISS")</f>
        <v>HIT</v>
      </c>
      <c r="M351" s="17" t="str">
        <f aca="false">IF(AND(K351="HIT",L351="HIT"),"HOD ✓ | LOD ✓",IF(K351="HIT","HOD ✓",IF(L351="HIT","LOD ✓","✗ MISS")))</f>
        <v>HOD ✓ | LOD ✓</v>
      </c>
      <c r="N351" s="26" t="n">
        <f aca="false">IF(D351&lt;H351,(H351-D351)/D351,IF(D351&gt;G351,(D351-G351)/D351,0))</f>
        <v>0</v>
      </c>
      <c r="O351" s="26" t="n">
        <f aca="false">IF(E351&lt;J351,(J351-E351)/E351,IF(E351&gt;I351,(E351-I351)/E351,0))</f>
        <v>0</v>
      </c>
      <c r="P351" s="27" t="n">
        <f aca="false">LN(F351/F350)</f>
        <v>0.0115965737149406</v>
      </c>
      <c r="Q351" s="28" t="n">
        <f aca="false">STDEV(P332:P351)*SQRT(252)</f>
        <v>0.233345494968035</v>
      </c>
      <c r="R351" s="26" t="n">
        <f aca="false">(G351-H351)/H351</f>
        <v>0.000998990032055594</v>
      </c>
      <c r="S351" s="17" t="n">
        <f aca="false">YEAR(B351)</f>
        <v>2008</v>
      </c>
      <c r="T351" s="17" t="n">
        <f aca="false">WEEKDAY(B351)</f>
        <v>5</v>
      </c>
    </row>
    <row r="352" customFormat="false" ht="15" hidden="false" customHeight="false" outlineLevel="0" collapsed="false">
      <c r="B352" s="21" t="n">
        <v>39486</v>
      </c>
      <c r="C352" s="22" t="n">
        <v>910.7</v>
      </c>
      <c r="D352" s="22" t="n">
        <v>922.56</v>
      </c>
      <c r="E352" s="22" t="n">
        <v>907.5</v>
      </c>
      <c r="F352" s="22" t="n">
        <v>922.1</v>
      </c>
      <c r="G352" s="23" t="n">
        <v>923.71</v>
      </c>
      <c r="H352" s="23" t="n">
        <v>922.79</v>
      </c>
      <c r="I352" s="23" t="n">
        <v>908.69</v>
      </c>
      <c r="J352" s="23" t="n">
        <v>907.78</v>
      </c>
      <c r="K352" s="29" t="str">
        <f aca="false">IF(N352&lt;=$F$3,"HIT","MISS")</f>
        <v>HIT</v>
      </c>
      <c r="L352" s="29" t="str">
        <f aca="false">IF(O352&lt;=$F$3,"HIT","MISS")</f>
        <v>HIT</v>
      </c>
      <c r="M352" s="17" t="str">
        <f aca="false">IF(AND(K352="HIT",L352="HIT"),"HOD ✓ | LOD ✓",IF(K352="HIT","HOD ✓",IF(L352="HIT","LOD ✓","✗ MISS")))</f>
        <v>HOD ✓ | LOD ✓</v>
      </c>
      <c r="N352" s="26" t="n">
        <f aca="false">IF(D352&lt;H352,(H352-D352)/D352,IF(D352&gt;G352,(D352-G352)/D352,0))</f>
        <v>0.000249306278182469</v>
      </c>
      <c r="O352" s="26" t="n">
        <f aca="false">IF(E352&lt;J352,(J352-E352)/E352,IF(E352&gt;I352,(E352-I352)/E352,0))</f>
        <v>0.000308539944903551</v>
      </c>
      <c r="P352" s="27" t="n">
        <f aca="false">LN(F352/F351)</f>
        <v>0.0124401429713226</v>
      </c>
      <c r="Q352" s="28" t="n">
        <f aca="false">STDEV(P333:P352)*SQRT(252)</f>
        <v>0.236857758458956</v>
      </c>
      <c r="R352" s="26" t="n">
        <f aca="false">(G352-H352)/H352</f>
        <v>0.000996976560214212</v>
      </c>
      <c r="S352" s="17" t="n">
        <f aca="false">YEAR(B352)</f>
        <v>2008</v>
      </c>
      <c r="T352" s="17" t="n">
        <f aca="false">WEEKDAY(B352)</f>
        <v>6</v>
      </c>
    </row>
    <row r="353" customFormat="false" ht="15" hidden="false" customHeight="false" outlineLevel="0" collapsed="false">
      <c r="B353" s="21" t="n">
        <v>39489</v>
      </c>
      <c r="C353" s="22" t="n">
        <v>922.1</v>
      </c>
      <c r="D353" s="22" t="n">
        <v>927.43</v>
      </c>
      <c r="E353" s="22" t="n">
        <v>916.11</v>
      </c>
      <c r="F353" s="22" t="n">
        <v>923.36</v>
      </c>
      <c r="G353" s="23" t="n">
        <v>928.27</v>
      </c>
      <c r="H353" s="23" t="n">
        <v>927.34</v>
      </c>
      <c r="I353" s="23" t="n">
        <v>917.29</v>
      </c>
      <c r="J353" s="23" t="n">
        <v>916.37</v>
      </c>
      <c r="K353" s="29" t="str">
        <f aca="false">IF(N353&lt;=$F$3,"HIT","MISS")</f>
        <v>HIT</v>
      </c>
      <c r="L353" s="29" t="str">
        <f aca="false">IF(O353&lt;=$F$3,"HIT","MISS")</f>
        <v>HIT</v>
      </c>
      <c r="M353" s="17" t="str">
        <f aca="false">IF(AND(K353="HIT",L353="HIT"),"HOD ✓ | LOD ✓",IF(K353="HIT","HOD ✓",IF(L353="HIT","LOD ✓","✗ MISS")))</f>
        <v>HOD ✓ | LOD ✓</v>
      </c>
      <c r="N353" s="26" t="n">
        <f aca="false">IF(D353&lt;H353,(H353-D353)/D353,IF(D353&gt;G353,(D353-G353)/D353,0))</f>
        <v>0</v>
      </c>
      <c r="O353" s="26" t="n">
        <f aca="false">IF(E353&lt;J353,(J353-E353)/E353,IF(E353&gt;I353,(E353-I353)/E353,0))</f>
        <v>0.000283808712927477</v>
      </c>
      <c r="P353" s="27" t="n">
        <f aca="false">LN(F353/F352)</f>
        <v>0.00136551341756066</v>
      </c>
      <c r="Q353" s="28" t="n">
        <f aca="false">STDEV(P334:P353)*SQRT(252)</f>
        <v>0.234864037814529</v>
      </c>
      <c r="R353" s="26" t="n">
        <f aca="false">(G353-H353)/H353</f>
        <v>0.00100286841934991</v>
      </c>
      <c r="S353" s="17" t="n">
        <f aca="false">YEAR(B353)</f>
        <v>2008</v>
      </c>
      <c r="T353" s="17" t="n">
        <f aca="false">WEEKDAY(B353)</f>
        <v>2</v>
      </c>
    </row>
    <row r="354" customFormat="false" ht="15" hidden="false" customHeight="false" outlineLevel="0" collapsed="false">
      <c r="B354" s="21" t="n">
        <v>39490</v>
      </c>
      <c r="C354" s="22" t="n">
        <v>923.36</v>
      </c>
      <c r="D354" s="22" t="n">
        <v>924.88</v>
      </c>
      <c r="E354" s="22" t="n">
        <v>902.95</v>
      </c>
      <c r="F354" s="22" t="n">
        <v>906.65</v>
      </c>
      <c r="G354" s="23" t="n">
        <v>924.65</v>
      </c>
      <c r="H354" s="23" t="n">
        <v>923.73</v>
      </c>
      <c r="I354" s="23" t="n">
        <v>903.34</v>
      </c>
      <c r="J354" s="23" t="n">
        <v>902.44</v>
      </c>
      <c r="K354" s="29" t="str">
        <f aca="false">IF(N354&lt;=$F$3,"HIT","MISS")</f>
        <v>HIT</v>
      </c>
      <c r="L354" s="29" t="str">
        <f aca="false">IF(O354&lt;=$F$3,"HIT","MISS")</f>
        <v>HIT</v>
      </c>
      <c r="M354" s="17" t="str">
        <f aca="false">IF(AND(K354="HIT",L354="HIT"),"HOD ✓ | LOD ✓",IF(K354="HIT","HOD ✓",IF(L354="HIT","LOD ✓","✗ MISS")))</f>
        <v>HOD ✓ | LOD ✓</v>
      </c>
      <c r="N354" s="26" t="n">
        <f aca="false">IF(D354&lt;H354,(H354-D354)/D354,IF(D354&gt;G354,(D354-G354)/D354,0))</f>
        <v>0.000248680909955906</v>
      </c>
      <c r="O354" s="26" t="n">
        <f aca="false">IF(E354&lt;J354,(J354-E354)/E354,IF(E354&gt;I354,(E354-I354)/E354,0))</f>
        <v>0</v>
      </c>
      <c r="P354" s="27" t="n">
        <f aca="false">LN(F354/F353)</f>
        <v>-0.0182627028626218</v>
      </c>
      <c r="Q354" s="28" t="n">
        <f aca="false">STDEV(P335:P354)*SQRT(252)</f>
        <v>0.235459078147377</v>
      </c>
      <c r="R354" s="26" t="n">
        <f aca="false">(G354-H354)/H354</f>
        <v>0.000995962023534971</v>
      </c>
      <c r="S354" s="17" t="n">
        <f aca="false">YEAR(B354)</f>
        <v>2008</v>
      </c>
      <c r="T354" s="17" t="n">
        <f aca="false">WEEKDAY(B354)</f>
        <v>3</v>
      </c>
    </row>
    <row r="355" customFormat="false" ht="15" hidden="false" customHeight="false" outlineLevel="0" collapsed="false">
      <c r="B355" s="21" t="n">
        <v>39491</v>
      </c>
      <c r="C355" s="22" t="n">
        <v>906.65</v>
      </c>
      <c r="D355" s="22" t="n">
        <v>910.9</v>
      </c>
      <c r="E355" s="22" t="n">
        <v>896.25</v>
      </c>
      <c r="F355" s="22" t="n">
        <v>906.5</v>
      </c>
      <c r="G355" s="23" t="n">
        <v>912.17</v>
      </c>
      <c r="H355" s="23" t="n">
        <v>911.26</v>
      </c>
      <c r="I355" s="23" t="n">
        <v>896.75</v>
      </c>
      <c r="J355" s="23" t="n">
        <v>895.85</v>
      </c>
      <c r="K355" s="29" t="str">
        <f aca="false">IF(N355&lt;=$F$3,"HIT","MISS")</f>
        <v>HIT</v>
      </c>
      <c r="L355" s="29" t="str">
        <f aca="false">IF(O355&lt;=$F$3,"HIT","MISS")</f>
        <v>HIT</v>
      </c>
      <c r="M355" s="17" t="str">
        <f aca="false">IF(AND(K355="HIT",L355="HIT"),"HOD ✓ | LOD ✓",IF(K355="HIT","HOD ✓",IF(L355="HIT","LOD ✓","✗ MISS")))</f>
        <v>HOD ✓ | LOD ✓</v>
      </c>
      <c r="N355" s="26" t="n">
        <f aca="false">IF(D355&lt;H355,(H355-D355)/D355,IF(D355&gt;G355,(D355-G355)/D355,0))</f>
        <v>0.000395213525085096</v>
      </c>
      <c r="O355" s="26" t="n">
        <f aca="false">IF(E355&lt;J355,(J355-E355)/E355,IF(E355&gt;I355,(E355-I355)/E355,0))</f>
        <v>0</v>
      </c>
      <c r="P355" s="27" t="n">
        <f aca="false">LN(F355/F354)</f>
        <v>-0.000165457905128853</v>
      </c>
      <c r="Q355" s="28" t="n">
        <f aca="false">STDEV(P336:P355)*SQRT(252)</f>
        <v>0.230187630157208</v>
      </c>
      <c r="R355" s="26" t="n">
        <f aca="false">(G355-H355)/H355</f>
        <v>0.000998617299124255</v>
      </c>
      <c r="S355" s="17" t="n">
        <f aca="false">YEAR(B355)</f>
        <v>2008</v>
      </c>
      <c r="T355" s="17" t="n">
        <f aca="false">WEEKDAY(B355)</f>
        <v>4</v>
      </c>
    </row>
    <row r="356" customFormat="false" ht="15" hidden="false" customHeight="false" outlineLevel="0" collapsed="false">
      <c r="B356" s="21" t="n">
        <v>39492</v>
      </c>
      <c r="C356" s="22" t="n">
        <v>906.5</v>
      </c>
      <c r="D356" s="22" t="n">
        <v>914.13</v>
      </c>
      <c r="E356" s="22" t="n">
        <v>901.78</v>
      </c>
      <c r="F356" s="22" t="n">
        <v>908.35</v>
      </c>
      <c r="G356" s="23" t="n">
        <v>914.83</v>
      </c>
      <c r="H356" s="23" t="n">
        <v>913.92</v>
      </c>
      <c r="I356" s="23" t="n">
        <v>901.5</v>
      </c>
      <c r="J356" s="23" t="n">
        <v>900.6</v>
      </c>
      <c r="K356" s="29" t="str">
        <f aca="false">IF(N356&lt;=$F$3,"HIT","MISS")</f>
        <v>HIT</v>
      </c>
      <c r="L356" s="29" t="str">
        <f aca="false">IF(O356&lt;=$F$3,"HIT","MISS")</f>
        <v>HIT</v>
      </c>
      <c r="M356" s="17" t="str">
        <f aca="false">IF(AND(K356="HIT",L356="HIT"),"HOD ✓ | LOD ✓",IF(K356="HIT","HOD ✓",IF(L356="HIT","LOD ✓","✗ MISS")))</f>
        <v>HOD ✓ | LOD ✓</v>
      </c>
      <c r="N356" s="26" t="n">
        <f aca="false">IF(D356&lt;H356,(H356-D356)/D356,IF(D356&gt;G356,(D356-G356)/D356,0))</f>
        <v>0</v>
      </c>
      <c r="O356" s="26" t="n">
        <f aca="false">IF(E356&lt;J356,(J356-E356)/E356,IF(E356&gt;I356,(E356-I356)/E356,0))</f>
        <v>0.000310497017010771</v>
      </c>
      <c r="P356" s="27" t="n">
        <f aca="false">LN(F356/F355)</f>
        <v>0.00203873668984831</v>
      </c>
      <c r="Q356" s="28" t="n">
        <f aca="false">STDEV(P337:P356)*SQRT(252)</f>
        <v>0.230158932079161</v>
      </c>
      <c r="R356" s="26" t="n">
        <f aca="false">(G356-H356)/H356</f>
        <v>0.000995710784313815</v>
      </c>
      <c r="S356" s="17" t="n">
        <f aca="false">YEAR(B356)</f>
        <v>2008</v>
      </c>
      <c r="T356" s="17" t="n">
        <f aca="false">WEEKDAY(B356)</f>
        <v>5</v>
      </c>
    </row>
    <row r="357" customFormat="false" ht="15" hidden="false" customHeight="false" outlineLevel="0" collapsed="false">
      <c r="B357" s="21" t="n">
        <v>39493</v>
      </c>
      <c r="C357" s="22" t="n">
        <v>908.35</v>
      </c>
      <c r="D357" s="22" t="n">
        <v>915.69</v>
      </c>
      <c r="E357" s="22" t="n">
        <v>897.95</v>
      </c>
      <c r="F357" s="22" t="n">
        <v>902.55</v>
      </c>
      <c r="G357" s="23" t="n">
        <v>916.22</v>
      </c>
      <c r="H357" s="23" t="n">
        <v>915.3</v>
      </c>
      <c r="I357" s="23" t="n">
        <v>898.33</v>
      </c>
      <c r="J357" s="23" t="n">
        <v>897.43</v>
      </c>
      <c r="K357" s="29" t="str">
        <f aca="false">IF(N357&lt;=$F$3,"HIT","MISS")</f>
        <v>HIT</v>
      </c>
      <c r="L357" s="29" t="str">
        <f aca="false">IF(O357&lt;=$F$3,"HIT","MISS")</f>
        <v>HIT</v>
      </c>
      <c r="M357" s="17" t="str">
        <f aca="false">IF(AND(K357="HIT",L357="HIT"),"HOD ✓ | LOD ✓",IF(K357="HIT","HOD ✓",IF(L357="HIT","LOD ✓","✗ MISS")))</f>
        <v>HOD ✓ | LOD ✓</v>
      </c>
      <c r="N357" s="26" t="n">
        <f aca="false">IF(D357&lt;H357,(H357-D357)/D357,IF(D357&gt;G357,(D357-G357)/D357,0))</f>
        <v>0</v>
      </c>
      <c r="O357" s="26" t="n">
        <f aca="false">IF(E357&lt;J357,(J357-E357)/E357,IF(E357&gt;I357,(E357-I357)/E357,0))</f>
        <v>0</v>
      </c>
      <c r="P357" s="27" t="n">
        <f aca="false">LN(F357/F356)</f>
        <v>-0.00640567655028361</v>
      </c>
      <c r="Q357" s="28" t="n">
        <f aca="false">STDEV(P338:P357)*SQRT(252)</f>
        <v>0.231336546184621</v>
      </c>
      <c r="R357" s="26" t="n">
        <f aca="false">(G357-H357)/H357</f>
        <v>0.00100513492843884</v>
      </c>
      <c r="S357" s="17" t="n">
        <f aca="false">YEAR(B357)</f>
        <v>2008</v>
      </c>
      <c r="T357" s="17" t="n">
        <f aca="false">WEEKDAY(B357)</f>
        <v>6</v>
      </c>
    </row>
    <row r="358" customFormat="false" ht="15" hidden="false" customHeight="false" outlineLevel="0" collapsed="false">
      <c r="B358" s="21" t="n">
        <v>39496</v>
      </c>
      <c r="C358" s="22" t="n">
        <v>902.55</v>
      </c>
      <c r="D358" s="22" t="n">
        <v>907.95</v>
      </c>
      <c r="E358" s="22" t="n">
        <v>900.4</v>
      </c>
      <c r="F358" s="22" t="n">
        <v>905.18</v>
      </c>
      <c r="G358" s="23" t="n">
        <v>908.38</v>
      </c>
      <c r="H358" s="23" t="n">
        <v>907.47</v>
      </c>
      <c r="I358" s="23" t="n">
        <v>900.33</v>
      </c>
      <c r="J358" s="23" t="n">
        <v>899.43</v>
      </c>
      <c r="K358" s="29" t="str">
        <f aca="false">IF(N358&lt;=$F$3,"HIT","MISS")</f>
        <v>HIT</v>
      </c>
      <c r="L358" s="29" t="str">
        <f aca="false">IF(O358&lt;=$F$3,"HIT","MISS")</f>
        <v>HIT</v>
      </c>
      <c r="M358" s="17" t="str">
        <f aca="false">IF(AND(K358="HIT",L358="HIT"),"HOD ✓ | LOD ✓",IF(K358="HIT","HOD ✓",IF(L358="HIT","LOD ✓","✗ MISS")))</f>
        <v>HOD ✓ | LOD ✓</v>
      </c>
      <c r="N358" s="26" t="n">
        <f aca="false">IF(D358&lt;H358,(H358-D358)/D358,IF(D358&gt;G358,(D358-G358)/D358,0))</f>
        <v>0</v>
      </c>
      <c r="O358" s="26" t="n">
        <f aca="false">IF(E358&lt;J358,(J358-E358)/E358,IF(E358&gt;I358,(E358-I358)/E358,0))</f>
        <v>7.7743225233159E-005</v>
      </c>
      <c r="P358" s="27" t="n">
        <f aca="false">LN(F358/F357)</f>
        <v>0.00290972861608627</v>
      </c>
      <c r="Q358" s="28" t="n">
        <f aca="false">STDEV(P339:P358)*SQRT(252)</f>
        <v>0.216288737849208</v>
      </c>
      <c r="R358" s="26" t="n">
        <f aca="false">(G358-H358)/H358</f>
        <v>0.00100278797095217</v>
      </c>
      <c r="S358" s="17" t="n">
        <f aca="false">YEAR(B358)</f>
        <v>2008</v>
      </c>
      <c r="T358" s="17" t="n">
        <f aca="false">WEEKDAY(B358)</f>
        <v>2</v>
      </c>
    </row>
    <row r="359" customFormat="false" ht="15" hidden="false" customHeight="false" outlineLevel="0" collapsed="false">
      <c r="B359" s="21" t="n">
        <v>39497</v>
      </c>
      <c r="C359" s="22" t="n">
        <v>905.18</v>
      </c>
      <c r="D359" s="22" t="n">
        <v>930.79</v>
      </c>
      <c r="E359" s="22" t="n">
        <v>905.13</v>
      </c>
      <c r="F359" s="22" t="n">
        <v>927.81</v>
      </c>
      <c r="G359" s="23" t="n">
        <v>930.51</v>
      </c>
      <c r="H359" s="23" t="n">
        <v>929.58</v>
      </c>
      <c r="I359" s="23" t="n">
        <v>905.8</v>
      </c>
      <c r="J359" s="23" t="n">
        <v>904.9</v>
      </c>
      <c r="K359" s="29" t="str">
        <f aca="false">IF(N359&lt;=$F$3,"HIT","MISS")</f>
        <v>HIT</v>
      </c>
      <c r="L359" s="29" t="str">
        <f aca="false">IF(O359&lt;=$F$3,"HIT","MISS")</f>
        <v>HIT</v>
      </c>
      <c r="M359" s="17" t="str">
        <f aca="false">IF(AND(K359="HIT",L359="HIT"),"HOD ✓ | LOD ✓",IF(K359="HIT","HOD ✓",IF(L359="HIT","LOD ✓","✗ MISS")))</f>
        <v>HOD ✓ | LOD ✓</v>
      </c>
      <c r="N359" s="26" t="n">
        <f aca="false">IF(D359&lt;H359,(H359-D359)/D359,IF(D359&gt;G359,(D359-G359)/D359,0))</f>
        <v>0.000300819733774506</v>
      </c>
      <c r="O359" s="26" t="n">
        <f aca="false">IF(E359&lt;J359,(J359-E359)/E359,IF(E359&gt;I359,(E359-I359)/E359,0))</f>
        <v>0</v>
      </c>
      <c r="P359" s="27" t="n">
        <f aca="false">LN(F359/F358)</f>
        <v>0.0246931514939561</v>
      </c>
      <c r="Q359" s="28" t="n">
        <f aca="false">STDEV(P340:P359)*SQRT(252)</f>
        <v>0.205486960679728</v>
      </c>
      <c r="R359" s="26" t="n">
        <f aca="false">(G359-H359)/H359</f>
        <v>0.00100045181694954</v>
      </c>
      <c r="S359" s="17" t="n">
        <f aca="false">YEAR(B359)</f>
        <v>2008</v>
      </c>
      <c r="T359" s="17" t="n">
        <f aca="false">WEEKDAY(B359)</f>
        <v>3</v>
      </c>
    </row>
    <row r="360" customFormat="false" ht="15" hidden="false" customHeight="false" outlineLevel="0" collapsed="false">
      <c r="B360" s="21" t="n">
        <v>39498</v>
      </c>
      <c r="C360" s="22" t="n">
        <v>927.81</v>
      </c>
      <c r="D360" s="22" t="n">
        <v>945.98</v>
      </c>
      <c r="E360" s="22" t="n">
        <v>913.555</v>
      </c>
      <c r="F360" s="22" t="n">
        <v>944.4</v>
      </c>
      <c r="G360" s="23" t="n">
        <v>946.61</v>
      </c>
      <c r="H360" s="23" t="n">
        <v>945.66</v>
      </c>
      <c r="I360" s="23" t="n">
        <v>913.25</v>
      </c>
      <c r="J360" s="23" t="n">
        <v>912.34</v>
      </c>
      <c r="K360" s="29" t="str">
        <f aca="false">IF(N360&lt;=$F$3,"HIT","MISS")</f>
        <v>HIT</v>
      </c>
      <c r="L360" s="29" t="str">
        <f aca="false">IF(O360&lt;=$F$3,"HIT","MISS")</f>
        <v>HIT</v>
      </c>
      <c r="M360" s="17" t="str">
        <f aca="false">IF(AND(K360="HIT",L360="HIT"),"HOD ✓ | LOD ✓",IF(K360="HIT","HOD ✓",IF(L360="HIT","LOD ✓","✗ MISS")))</f>
        <v>HOD ✓ | LOD ✓</v>
      </c>
      <c r="N360" s="26" t="n">
        <f aca="false">IF(D360&lt;H360,(H360-D360)/D360,IF(D360&gt;G360,(D360-G360)/D360,0))</f>
        <v>0</v>
      </c>
      <c r="O360" s="26" t="n">
        <f aca="false">IF(E360&lt;J360,(J360-E360)/E360,IF(E360&gt;I360,(E360-I360)/E360,0))</f>
        <v>0.000333860577633476</v>
      </c>
      <c r="P360" s="27" t="n">
        <f aca="false">LN(F360/F359)</f>
        <v>0.0177228347668452</v>
      </c>
      <c r="Q360" s="28" t="n">
        <f aca="false">STDEV(P341:P360)*SQRT(252)</f>
        <v>0.212250361801743</v>
      </c>
      <c r="R360" s="26" t="n">
        <f aca="false">(G360-H360)/H360</f>
        <v>0.00100458938730627</v>
      </c>
      <c r="S360" s="17" t="n">
        <f aca="false">YEAR(B360)</f>
        <v>2008</v>
      </c>
      <c r="T360" s="17" t="n">
        <f aca="false">WEEKDAY(B360)</f>
        <v>4</v>
      </c>
    </row>
    <row r="361" customFormat="false" ht="15" hidden="false" customHeight="false" outlineLevel="0" collapsed="false">
      <c r="B361" s="21" t="n">
        <v>39499</v>
      </c>
      <c r="C361" s="22" t="n">
        <v>944.4</v>
      </c>
      <c r="D361" s="22" t="n">
        <v>954.1</v>
      </c>
      <c r="E361" s="22" t="n">
        <v>937.85</v>
      </c>
      <c r="F361" s="22" t="n">
        <v>945.75</v>
      </c>
      <c r="G361" s="23" t="n">
        <v>955.35</v>
      </c>
      <c r="H361" s="23" t="n">
        <v>954.4</v>
      </c>
      <c r="I361" s="23" t="n">
        <v>937.69</v>
      </c>
      <c r="J361" s="23" t="n">
        <v>936.75</v>
      </c>
      <c r="K361" s="29" t="str">
        <f aca="false">IF(N361&lt;=$F$3,"HIT","MISS")</f>
        <v>HIT</v>
      </c>
      <c r="L361" s="29" t="str">
        <f aca="false">IF(O361&lt;=$F$3,"HIT","MISS")</f>
        <v>HIT</v>
      </c>
      <c r="M361" s="17" t="str">
        <f aca="false">IF(AND(K361="HIT",L361="HIT"),"HOD ✓ | LOD ✓",IF(K361="HIT","HOD ✓",IF(L361="HIT","LOD ✓","✗ MISS")))</f>
        <v>HOD ✓ | LOD ✓</v>
      </c>
      <c r="N361" s="26" t="n">
        <f aca="false">IF(D361&lt;H361,(H361-D361)/D361,IF(D361&gt;G361,(D361-G361)/D361,0))</f>
        <v>0.000314432449428733</v>
      </c>
      <c r="O361" s="26" t="n">
        <f aca="false">IF(E361&lt;J361,(J361-E361)/E361,IF(E361&gt;I361,(E361-I361)/E361,0))</f>
        <v>0.000170602974889341</v>
      </c>
      <c r="P361" s="27" t="n">
        <f aca="false">LN(F361/F360)</f>
        <v>0.00142845830178074</v>
      </c>
      <c r="Q361" s="28" t="n">
        <f aca="false">STDEV(P342:P361)*SQRT(252)</f>
        <v>0.195993046067965</v>
      </c>
      <c r="R361" s="26" t="n">
        <f aca="false">(G361-H361)/H361</f>
        <v>0.000995389773679847</v>
      </c>
      <c r="S361" s="17" t="n">
        <f aca="false">YEAR(B361)</f>
        <v>2008</v>
      </c>
      <c r="T361" s="17" t="n">
        <f aca="false">WEEKDAY(B361)</f>
        <v>5</v>
      </c>
    </row>
    <row r="362" customFormat="false" ht="15" hidden="false" customHeight="false" outlineLevel="0" collapsed="false">
      <c r="B362" s="21" t="n">
        <v>39500</v>
      </c>
      <c r="C362" s="22" t="n">
        <v>945.75</v>
      </c>
      <c r="D362" s="22" t="n">
        <v>950.195</v>
      </c>
      <c r="E362" s="22" t="n">
        <v>935.85</v>
      </c>
      <c r="F362" s="22" t="n">
        <v>945.2</v>
      </c>
      <c r="G362" s="23" t="n">
        <v>950.33</v>
      </c>
      <c r="H362" s="23" t="n">
        <v>949.38</v>
      </c>
      <c r="I362" s="23" t="n">
        <v>936.99</v>
      </c>
      <c r="J362" s="23" t="n">
        <v>936.05</v>
      </c>
      <c r="K362" s="29" t="str">
        <f aca="false">IF(N362&lt;=$F$3,"HIT","MISS")</f>
        <v>HIT</v>
      </c>
      <c r="L362" s="29" t="str">
        <f aca="false">IF(O362&lt;=$F$3,"HIT","MISS")</f>
        <v>HIT</v>
      </c>
      <c r="M362" s="17" t="str">
        <f aca="false">IF(AND(K362="HIT",L362="HIT"),"HOD ✓ | LOD ✓",IF(K362="HIT","HOD ✓",IF(L362="HIT","LOD ✓","✗ MISS")))</f>
        <v>HOD ✓ | LOD ✓</v>
      </c>
      <c r="N362" s="26" t="n">
        <f aca="false">IF(D362&lt;H362,(H362-D362)/D362,IF(D362&gt;G362,(D362-G362)/D362,0))</f>
        <v>0</v>
      </c>
      <c r="O362" s="26" t="n">
        <f aca="false">IF(E362&lt;J362,(J362-E362)/E362,IF(E362&gt;I362,(E362-I362)/E362,0))</f>
        <v>0.000213709461986357</v>
      </c>
      <c r="P362" s="27" t="n">
        <f aca="false">LN(F362/F361)</f>
        <v>-0.000581718200385856</v>
      </c>
      <c r="Q362" s="28" t="n">
        <f aca="false">STDEV(P343:P362)*SQRT(252)</f>
        <v>0.196164251498492</v>
      </c>
      <c r="R362" s="26" t="n">
        <f aca="false">(G362-H362)/H362</f>
        <v>0.00100065305778513</v>
      </c>
      <c r="S362" s="17" t="n">
        <f aca="false">YEAR(B362)</f>
        <v>2008</v>
      </c>
      <c r="T362" s="17" t="n">
        <f aca="false">WEEKDAY(B362)</f>
        <v>6</v>
      </c>
    </row>
    <row r="363" customFormat="false" ht="15" hidden="false" customHeight="false" outlineLevel="0" collapsed="false">
      <c r="B363" s="21" t="n">
        <v>39503</v>
      </c>
      <c r="C363" s="22" t="n">
        <v>945.2</v>
      </c>
      <c r="D363" s="22" t="n">
        <v>952.3</v>
      </c>
      <c r="E363" s="22" t="n">
        <v>933.505</v>
      </c>
      <c r="F363" s="22" t="n">
        <v>939.45</v>
      </c>
      <c r="G363" s="23" t="n">
        <v>953.04</v>
      </c>
      <c r="H363" s="23" t="n">
        <v>952.09</v>
      </c>
      <c r="I363" s="23" t="n">
        <v>933.35</v>
      </c>
      <c r="J363" s="23" t="n">
        <v>932.42</v>
      </c>
      <c r="K363" s="29" t="str">
        <f aca="false">IF(N363&lt;=$F$3,"HIT","MISS")</f>
        <v>HIT</v>
      </c>
      <c r="L363" s="29" t="str">
        <f aca="false">IF(O363&lt;=$F$3,"HIT","MISS")</f>
        <v>HIT</v>
      </c>
      <c r="M363" s="17" t="str">
        <f aca="false">IF(AND(K363="HIT",L363="HIT"),"HOD ✓ | LOD ✓",IF(K363="HIT","HOD ✓",IF(L363="HIT","LOD ✓","✗ MISS")))</f>
        <v>HOD ✓ | LOD ✓</v>
      </c>
      <c r="N363" s="26" t="n">
        <f aca="false">IF(D363&lt;H363,(H363-D363)/D363,IF(D363&gt;G363,(D363-G363)/D363,0))</f>
        <v>0</v>
      </c>
      <c r="O363" s="26" t="n">
        <f aca="false">IF(E363&lt;J363,(J363-E363)/E363,IF(E363&gt;I363,(E363-I363)/E363,0))</f>
        <v>0.000166040888907904</v>
      </c>
      <c r="P363" s="27" t="n">
        <f aca="false">LN(F363/F362)</f>
        <v>-0.00610194767322127</v>
      </c>
      <c r="Q363" s="28" t="n">
        <f aca="false">STDEV(P344:P363)*SQRT(252)</f>
        <v>0.190046078917774</v>
      </c>
      <c r="R363" s="26" t="n">
        <f aca="false">(G363-H363)/H363</f>
        <v>0.000997804829375303</v>
      </c>
      <c r="S363" s="17" t="n">
        <f aca="false">YEAR(B363)</f>
        <v>2008</v>
      </c>
      <c r="T363" s="17" t="n">
        <f aca="false">WEEKDAY(B363)</f>
        <v>2</v>
      </c>
    </row>
    <row r="364" customFormat="false" ht="15" hidden="false" customHeight="false" outlineLevel="0" collapsed="false">
      <c r="B364" s="21" t="n">
        <v>39504</v>
      </c>
      <c r="C364" s="22" t="n">
        <v>939.45</v>
      </c>
      <c r="D364" s="22" t="n">
        <v>950.43</v>
      </c>
      <c r="E364" s="22" t="n">
        <v>926.625</v>
      </c>
      <c r="F364" s="22" t="n">
        <v>948.08</v>
      </c>
      <c r="G364" s="23" t="n">
        <v>950.11</v>
      </c>
      <c r="H364" s="23" t="n">
        <v>949.16</v>
      </c>
      <c r="I364" s="23" t="n">
        <v>927.66</v>
      </c>
      <c r="J364" s="23" t="n">
        <v>926.73</v>
      </c>
      <c r="K364" s="29" t="str">
        <f aca="false">IF(N364&lt;=$F$3,"HIT","MISS")</f>
        <v>HIT</v>
      </c>
      <c r="L364" s="29" t="str">
        <f aca="false">IF(O364&lt;=$F$3,"HIT","MISS")</f>
        <v>HIT</v>
      </c>
      <c r="M364" s="17" t="str">
        <f aca="false">IF(AND(K364="HIT",L364="HIT"),"HOD ✓ | LOD ✓",IF(K364="HIT","HOD ✓",IF(L364="HIT","LOD ✓","✗ MISS")))</f>
        <v>HOD ✓ | LOD ✓</v>
      </c>
      <c r="N364" s="26" t="n">
        <f aca="false">IF(D364&lt;H364,(H364-D364)/D364,IF(D364&gt;G364,(D364-G364)/D364,0))</f>
        <v>0.00033668970886855</v>
      </c>
      <c r="O364" s="26" t="n">
        <f aca="false">IF(E364&lt;J364,(J364-E364)/E364,IF(E364&gt;I364,(E364-I364)/E364,0))</f>
        <v>0.000113314447592088</v>
      </c>
      <c r="P364" s="27" t="n">
        <f aca="false">LN(F364/F363)</f>
        <v>0.00914428924066153</v>
      </c>
      <c r="Q364" s="28" t="n">
        <f aca="false">STDEV(P345:P364)*SQRT(252)</f>
        <v>0.190865250792803</v>
      </c>
      <c r="R364" s="26" t="n">
        <f aca="false">(G364-H364)/H364</f>
        <v>0.00100088499304653</v>
      </c>
      <c r="S364" s="17" t="n">
        <f aca="false">YEAR(B364)</f>
        <v>2008</v>
      </c>
      <c r="T364" s="17" t="n">
        <f aca="false">WEEKDAY(B364)</f>
        <v>3</v>
      </c>
    </row>
    <row r="365" customFormat="false" ht="15" hidden="false" customHeight="false" outlineLevel="0" collapsed="false">
      <c r="B365" s="21" t="n">
        <v>39505</v>
      </c>
      <c r="C365" s="22" t="n">
        <v>948.08</v>
      </c>
      <c r="D365" s="22" t="n">
        <v>965.25</v>
      </c>
      <c r="E365" s="22" t="n">
        <v>947.88</v>
      </c>
      <c r="F365" s="22" t="n">
        <v>957.95</v>
      </c>
      <c r="G365" s="23" t="n">
        <v>966.46</v>
      </c>
      <c r="H365" s="23" t="n">
        <v>965.49</v>
      </c>
      <c r="I365" s="23" t="n">
        <v>948.88</v>
      </c>
      <c r="J365" s="23" t="n">
        <v>947.93</v>
      </c>
      <c r="K365" s="29" t="str">
        <f aca="false">IF(N365&lt;=$F$3,"HIT","MISS")</f>
        <v>HIT</v>
      </c>
      <c r="L365" s="29" t="str">
        <f aca="false">IF(O365&lt;=$F$3,"HIT","MISS")</f>
        <v>HIT</v>
      </c>
      <c r="M365" s="17" t="str">
        <f aca="false">IF(AND(K365="HIT",L365="HIT"),"HOD ✓ | LOD ✓",IF(K365="HIT","HOD ✓",IF(L365="HIT","LOD ✓","✗ MISS")))</f>
        <v>HOD ✓ | LOD ✓</v>
      </c>
      <c r="N365" s="26" t="n">
        <f aca="false">IF(D365&lt;H365,(H365-D365)/D365,IF(D365&gt;G365,(D365-G365)/D365,0))</f>
        <v>0.000248640248640258</v>
      </c>
      <c r="O365" s="26" t="n">
        <f aca="false">IF(E365&lt;J365,(J365-E365)/E365,IF(E365&gt;I365,(E365-I365)/E365,0))</f>
        <v>5.27492931594237E-005</v>
      </c>
      <c r="P365" s="27" t="n">
        <f aca="false">LN(F365/F364)</f>
        <v>0.0103566976618082</v>
      </c>
      <c r="Q365" s="28" t="n">
        <f aca="false">STDEV(P346:P365)*SQRT(252)</f>
        <v>0.19267245778442</v>
      </c>
      <c r="R365" s="26" t="n">
        <f aca="false">(G365-H365)/H365</f>
        <v>0.00100467120322326</v>
      </c>
      <c r="S365" s="17" t="n">
        <f aca="false">YEAR(B365)</f>
        <v>2008</v>
      </c>
      <c r="T365" s="17" t="n">
        <f aca="false">WEEKDAY(B365)</f>
        <v>4</v>
      </c>
    </row>
    <row r="366" customFormat="false" ht="15" hidden="false" customHeight="false" outlineLevel="0" collapsed="false">
      <c r="B366" s="21" t="n">
        <v>39506</v>
      </c>
      <c r="C366" s="22" t="n">
        <v>957.95</v>
      </c>
      <c r="D366" s="22" t="n">
        <v>972.65</v>
      </c>
      <c r="E366" s="22" t="n">
        <v>953.5</v>
      </c>
      <c r="F366" s="22" t="n">
        <v>970.95</v>
      </c>
      <c r="G366" s="23" t="n">
        <v>973.33</v>
      </c>
      <c r="H366" s="23" t="n">
        <v>972.36</v>
      </c>
      <c r="I366" s="23" t="n">
        <v>954.57</v>
      </c>
      <c r="J366" s="23" t="n">
        <v>953.62</v>
      </c>
      <c r="K366" s="29" t="str">
        <f aca="false">IF(N366&lt;=$F$3,"HIT","MISS")</f>
        <v>HIT</v>
      </c>
      <c r="L366" s="29" t="str">
        <f aca="false">IF(O366&lt;=$F$3,"HIT","MISS")</f>
        <v>HIT</v>
      </c>
      <c r="M366" s="17" t="str">
        <f aca="false">IF(AND(K366="HIT",L366="HIT"),"HOD ✓ | LOD ✓",IF(K366="HIT","HOD ✓",IF(L366="HIT","LOD ✓","✗ MISS")))</f>
        <v>HOD ✓ | LOD ✓</v>
      </c>
      <c r="N366" s="26" t="n">
        <f aca="false">IF(D366&lt;H366,(H366-D366)/D366,IF(D366&gt;G366,(D366-G366)/D366,0))</f>
        <v>0</v>
      </c>
      <c r="O366" s="26" t="n">
        <f aca="false">IF(E366&lt;J366,(J366-E366)/E366,IF(E366&gt;I366,(E366-I366)/E366,0))</f>
        <v>0.000125852123754593</v>
      </c>
      <c r="P366" s="27" t="n">
        <f aca="false">LN(F366/F365)</f>
        <v>0.0134793891176274</v>
      </c>
      <c r="Q366" s="28" t="n">
        <f aca="false">STDEV(P347:P366)*SQRT(252)</f>
        <v>0.196071650561438</v>
      </c>
      <c r="R366" s="26" t="n">
        <f aca="false">(G366-H366)/H366</f>
        <v>0.000997572915381163</v>
      </c>
      <c r="S366" s="17" t="n">
        <f aca="false">YEAR(B366)</f>
        <v>2008</v>
      </c>
      <c r="T366" s="17" t="n">
        <f aca="false">WEEKDAY(B366)</f>
        <v>5</v>
      </c>
    </row>
    <row r="367" customFormat="false" ht="15" hidden="false" customHeight="false" outlineLevel="0" collapsed="false">
      <c r="B367" s="21" t="n">
        <v>39507</v>
      </c>
      <c r="C367" s="22" t="n">
        <v>970.95</v>
      </c>
      <c r="D367" s="22" t="n">
        <v>976.15</v>
      </c>
      <c r="E367" s="22" t="n">
        <v>964.6</v>
      </c>
      <c r="F367" s="22" t="n">
        <v>973.45</v>
      </c>
      <c r="G367" s="23" t="n">
        <v>976.9</v>
      </c>
      <c r="H367" s="23" t="n">
        <v>975.92</v>
      </c>
      <c r="I367" s="23" t="n">
        <v>964.44</v>
      </c>
      <c r="J367" s="23" t="n">
        <v>963.48</v>
      </c>
      <c r="K367" s="29" t="str">
        <f aca="false">IF(N367&lt;=$F$3,"HIT","MISS")</f>
        <v>HIT</v>
      </c>
      <c r="L367" s="29" t="str">
        <f aca="false">IF(O367&lt;=$F$3,"HIT","MISS")</f>
        <v>HIT</v>
      </c>
      <c r="M367" s="17" t="str">
        <f aca="false">IF(AND(K367="HIT",L367="HIT"),"HOD ✓ | LOD ✓",IF(K367="HIT","HOD ✓",IF(L367="HIT","LOD ✓","✗ MISS")))</f>
        <v>HOD ✓ | LOD ✓</v>
      </c>
      <c r="N367" s="26" t="n">
        <f aca="false">IF(D367&lt;H367,(H367-D367)/D367,IF(D367&gt;G367,(D367-G367)/D367,0))</f>
        <v>0</v>
      </c>
      <c r="O367" s="26" t="n">
        <f aca="false">IF(E367&lt;J367,(J367-E367)/E367,IF(E367&gt;I367,(E367-I367)/E367,0))</f>
        <v>0.000165871863985039</v>
      </c>
      <c r="P367" s="27" t="n">
        <f aca="false">LN(F367/F366)</f>
        <v>0.00257148876529045</v>
      </c>
      <c r="Q367" s="28" t="n">
        <f aca="false">STDEV(P348:P367)*SQRT(252)</f>
        <v>0.171887166813087</v>
      </c>
      <c r="R367" s="26" t="n">
        <f aca="false">(G367-H367)/H367</f>
        <v>0.00100418067054679</v>
      </c>
      <c r="S367" s="17" t="n">
        <f aca="false">YEAR(B367)</f>
        <v>2008</v>
      </c>
      <c r="T367" s="17" t="n">
        <f aca="false">WEEKDAY(B367)</f>
        <v>6</v>
      </c>
    </row>
    <row r="368" customFormat="false" ht="15" hidden="false" customHeight="false" outlineLevel="0" collapsed="false">
      <c r="B368" s="21" t="n">
        <v>39510</v>
      </c>
      <c r="C368" s="22" t="n">
        <v>973.85</v>
      </c>
      <c r="D368" s="22" t="n">
        <v>989.72</v>
      </c>
      <c r="E368" s="22" t="n">
        <v>973.6</v>
      </c>
      <c r="F368" s="22" t="n">
        <v>983.67</v>
      </c>
      <c r="G368" s="23" t="n">
        <v>989.27</v>
      </c>
      <c r="H368" s="23" t="n">
        <v>988.28</v>
      </c>
      <c r="I368" s="23" t="n">
        <v>974.37</v>
      </c>
      <c r="J368" s="23" t="n">
        <v>973.4</v>
      </c>
      <c r="K368" s="29" t="str">
        <f aca="false">IF(N368&lt;=$F$3,"HIT","MISS")</f>
        <v>HIT</v>
      </c>
      <c r="L368" s="29" t="str">
        <f aca="false">IF(O368&lt;=$F$3,"HIT","MISS")</f>
        <v>HIT</v>
      </c>
      <c r="M368" s="17" t="str">
        <f aca="false">IF(AND(K368="HIT",L368="HIT"),"HOD ✓ | LOD ✓",IF(K368="HIT","HOD ✓",IF(L368="HIT","LOD ✓","✗ MISS")))</f>
        <v>HOD ✓ | LOD ✓</v>
      </c>
      <c r="N368" s="26" t="n">
        <f aca="false">IF(D368&lt;H368,(H368-D368)/D368,IF(D368&gt;G368,(D368-G368)/D368,0))</f>
        <v>0.00045467404922609</v>
      </c>
      <c r="O368" s="26" t="n">
        <f aca="false">IF(E368&lt;J368,(J368-E368)/E368,IF(E368&gt;I368,(E368-I368)/E368,0))</f>
        <v>0</v>
      </c>
      <c r="P368" s="27" t="n">
        <f aca="false">LN(F368/F367)</f>
        <v>0.0104440125259716</v>
      </c>
      <c r="Q368" s="28" t="n">
        <f aca="false">STDEV(P349:P368)*SQRT(252)</f>
        <v>0.172159621059637</v>
      </c>
      <c r="R368" s="26" t="n">
        <f aca="false">(G368-H368)/H368</f>
        <v>0.00100174039745822</v>
      </c>
      <c r="S368" s="17" t="n">
        <f aca="false">YEAR(B368)</f>
        <v>2008</v>
      </c>
      <c r="T368" s="17" t="n">
        <f aca="false">WEEKDAY(B368)</f>
        <v>2</v>
      </c>
    </row>
    <row r="369" customFormat="false" ht="15" hidden="false" customHeight="false" outlineLevel="0" collapsed="false">
      <c r="B369" s="21" t="n">
        <v>39511</v>
      </c>
      <c r="C369" s="22" t="n">
        <v>983.67</v>
      </c>
      <c r="D369" s="22" t="n">
        <v>988.27</v>
      </c>
      <c r="E369" s="22" t="n">
        <v>956.7</v>
      </c>
      <c r="F369" s="22" t="n">
        <v>963.85</v>
      </c>
      <c r="G369" s="23" t="n">
        <v>989.43</v>
      </c>
      <c r="H369" s="23" t="n">
        <v>988.44</v>
      </c>
      <c r="I369" s="23" t="n">
        <v>956.59</v>
      </c>
      <c r="J369" s="23" t="n">
        <v>955.63</v>
      </c>
      <c r="K369" s="29" t="str">
        <f aca="false">IF(N369&lt;=$F$3,"HIT","MISS")</f>
        <v>HIT</v>
      </c>
      <c r="L369" s="29" t="str">
        <f aca="false">IF(O369&lt;=$F$3,"HIT","MISS")</f>
        <v>HIT</v>
      </c>
      <c r="M369" s="17" t="str">
        <f aca="false">IF(AND(K369="HIT",L369="HIT"),"HOD ✓ | LOD ✓",IF(K369="HIT","HOD ✓",IF(L369="HIT","LOD ✓","✗ MISS")))</f>
        <v>HOD ✓ | LOD ✓</v>
      </c>
      <c r="N369" s="26" t="n">
        <f aca="false">IF(D369&lt;H369,(H369-D369)/D369,IF(D369&gt;G369,(D369-G369)/D369,0))</f>
        <v>0.000172017768423683</v>
      </c>
      <c r="O369" s="26" t="n">
        <f aca="false">IF(E369&lt;J369,(J369-E369)/E369,IF(E369&gt;I369,(E369-I369)/E369,0))</f>
        <v>0.0001149785721752</v>
      </c>
      <c r="P369" s="27" t="n">
        <f aca="false">LN(F369/F368)</f>
        <v>-0.0203547941072904</v>
      </c>
      <c r="Q369" s="28" t="n">
        <f aca="false">STDEV(P350:P369)*SQRT(252)</f>
        <v>0.178017535968291</v>
      </c>
      <c r="R369" s="26" t="n">
        <f aca="false">(G369-H369)/H369</f>
        <v>0.00100157824450639</v>
      </c>
      <c r="S369" s="17" t="n">
        <f aca="false">YEAR(B369)</f>
        <v>2008</v>
      </c>
      <c r="T369" s="17" t="n">
        <f aca="false">WEEKDAY(B369)</f>
        <v>3</v>
      </c>
    </row>
    <row r="370" customFormat="false" ht="15" hidden="false" customHeight="false" outlineLevel="0" collapsed="false">
      <c r="B370" s="21" t="n">
        <v>39512</v>
      </c>
      <c r="C370" s="22" t="n">
        <v>963.85</v>
      </c>
      <c r="D370" s="22" t="n">
        <v>992.95</v>
      </c>
      <c r="E370" s="22" t="n">
        <v>959.15</v>
      </c>
      <c r="F370" s="22" t="n">
        <v>989.75</v>
      </c>
      <c r="G370" s="23" t="n">
        <v>992.8</v>
      </c>
      <c r="H370" s="23" t="n">
        <v>991.81</v>
      </c>
      <c r="I370" s="23" t="n">
        <v>959.27</v>
      </c>
      <c r="J370" s="23" t="n">
        <v>958.31</v>
      </c>
      <c r="K370" s="29" t="str">
        <f aca="false">IF(N370&lt;=$F$3,"HIT","MISS")</f>
        <v>HIT</v>
      </c>
      <c r="L370" s="29" t="str">
        <f aca="false">IF(O370&lt;=$F$3,"HIT","MISS")</f>
        <v>HIT</v>
      </c>
      <c r="M370" s="17" t="str">
        <f aca="false">IF(AND(K370="HIT",L370="HIT"),"HOD ✓ | LOD ✓",IF(K370="HIT","HOD ✓",IF(L370="HIT","LOD ✓","✗ MISS")))</f>
        <v>HOD ✓ | LOD ✓</v>
      </c>
      <c r="N370" s="26" t="n">
        <f aca="false">IF(D370&lt;H370,(H370-D370)/D370,IF(D370&gt;G370,(D370-G370)/D370,0))</f>
        <v>0.000151065008308667</v>
      </c>
      <c r="O370" s="26" t="n">
        <f aca="false">IF(E370&lt;J370,(J370-E370)/E370,IF(E370&gt;I370,(E370-I370)/E370,0))</f>
        <v>0</v>
      </c>
      <c r="P370" s="27" t="n">
        <f aca="false">LN(F370/F369)</f>
        <v>0.0265167051426397</v>
      </c>
      <c r="Q370" s="28" t="n">
        <f aca="false">STDEV(P351:P370)*SQRT(252)</f>
        <v>0.19263361186624</v>
      </c>
      <c r="R370" s="26" t="n">
        <f aca="false">(G370-H370)/H370</f>
        <v>0.000998175053689728</v>
      </c>
      <c r="S370" s="17" t="n">
        <f aca="false">YEAR(B370)</f>
        <v>2008</v>
      </c>
      <c r="T370" s="17" t="n">
        <f aca="false">WEEKDAY(B370)</f>
        <v>4</v>
      </c>
    </row>
    <row r="371" customFormat="false" ht="15" hidden="false" customHeight="false" outlineLevel="0" collapsed="false">
      <c r="B371" s="21" t="n">
        <v>39513</v>
      </c>
      <c r="C371" s="22" t="n">
        <v>989.75</v>
      </c>
      <c r="D371" s="22" t="n">
        <v>992.55</v>
      </c>
      <c r="E371" s="22" t="n">
        <v>965.3</v>
      </c>
      <c r="F371" s="22" t="n">
        <v>979.05</v>
      </c>
      <c r="G371" s="23" t="n">
        <v>991.23</v>
      </c>
      <c r="H371" s="23" t="n">
        <v>990.24</v>
      </c>
      <c r="I371" s="23" t="n">
        <v>965.38</v>
      </c>
      <c r="J371" s="23" t="n">
        <v>964.42</v>
      </c>
      <c r="K371" s="24" t="str">
        <f aca="false">IF(N371&lt;=$F$3,"HIT","MISS")</f>
        <v>MISS</v>
      </c>
      <c r="L371" s="24" t="str">
        <f aca="false">IF(O371&lt;=$F$3,"HIT","MISS")</f>
        <v>HIT</v>
      </c>
      <c r="M371" s="25" t="str">
        <f aca="false">IF(AND(K371="HIT",L371="HIT"),"HOD ✓ | LOD ✓",IF(K371="HIT","HOD ✓",IF(L371="HIT","LOD ✓","✗ MISS")))</f>
        <v>LOD ✓</v>
      </c>
      <c r="N371" s="26" t="n">
        <f aca="false">IF(D371&lt;H371,(H371-D371)/D371,IF(D371&gt;G371,(D371-G371)/D371,0))</f>
        <v>0.00132990781320834</v>
      </c>
      <c r="O371" s="26" t="n">
        <f aca="false">IF(E371&lt;J371,(J371-E371)/E371,IF(E371&gt;I371,(E371-I371)/E371,0))</f>
        <v>0</v>
      </c>
      <c r="P371" s="27" t="n">
        <f aca="false">LN(F371/F370)</f>
        <v>-0.0108696722369039</v>
      </c>
      <c r="Q371" s="28" t="n">
        <f aca="false">STDEV(P352:P371)*SQRT(252)</f>
        <v>0.198449583241201</v>
      </c>
      <c r="R371" s="26" t="n">
        <f aca="false">(G371-H371)/H371</f>
        <v>0.000999757634512855</v>
      </c>
      <c r="S371" s="17" t="n">
        <f aca="false">YEAR(B371)</f>
        <v>2008</v>
      </c>
      <c r="T371" s="17" t="n">
        <f aca="false">WEEKDAY(B371)</f>
        <v>5</v>
      </c>
    </row>
    <row r="372" customFormat="false" ht="15" hidden="false" customHeight="false" outlineLevel="0" collapsed="false">
      <c r="B372" s="21" t="n">
        <v>39514</v>
      </c>
      <c r="C372" s="22" t="n">
        <v>979.05</v>
      </c>
      <c r="D372" s="22" t="n">
        <v>988.97</v>
      </c>
      <c r="E372" s="22" t="n">
        <v>969.92</v>
      </c>
      <c r="F372" s="22" t="n">
        <v>973.02</v>
      </c>
      <c r="G372" s="23" t="n">
        <v>988.75</v>
      </c>
      <c r="H372" s="23" t="n">
        <v>987.76</v>
      </c>
      <c r="I372" s="23" t="n">
        <v>971.06</v>
      </c>
      <c r="J372" s="23" t="n">
        <v>970.09</v>
      </c>
      <c r="K372" s="29" t="str">
        <f aca="false">IF(N372&lt;=$F$3,"HIT","MISS")</f>
        <v>HIT</v>
      </c>
      <c r="L372" s="29" t="str">
        <f aca="false">IF(O372&lt;=$F$3,"HIT","MISS")</f>
        <v>HIT</v>
      </c>
      <c r="M372" s="17" t="str">
        <f aca="false">IF(AND(K372="HIT",L372="HIT"),"HOD ✓ | LOD ✓",IF(K372="HIT","HOD ✓",IF(L372="HIT","LOD ✓","✗ MISS")))</f>
        <v>HOD ✓ | LOD ✓</v>
      </c>
      <c r="N372" s="26" t="n">
        <f aca="false">IF(D372&lt;H372,(H372-D372)/D372,IF(D372&gt;G372,(D372-G372)/D372,0))</f>
        <v>0.000222453663912988</v>
      </c>
      <c r="O372" s="26" t="n">
        <f aca="false">IF(E372&lt;J372,(J372-E372)/E372,IF(E372&gt;I372,(E372-I372)/E372,0))</f>
        <v>0.000175272187396974</v>
      </c>
      <c r="P372" s="27" t="n">
        <f aca="false">LN(F372/F371)</f>
        <v>-0.00617807678999807</v>
      </c>
      <c r="Q372" s="28" t="n">
        <f aca="false">STDEV(P353:P372)*SQRT(252)</f>
        <v>0.198476919711745</v>
      </c>
      <c r="R372" s="26" t="n">
        <f aca="false">(G372-H372)/H372</f>
        <v>0.00100226775734997</v>
      </c>
      <c r="S372" s="17" t="n">
        <f aca="false">YEAR(B372)</f>
        <v>2008</v>
      </c>
      <c r="T372" s="17" t="n">
        <f aca="false">WEEKDAY(B372)</f>
        <v>6</v>
      </c>
    </row>
    <row r="373" customFormat="false" ht="15" hidden="false" customHeight="false" outlineLevel="0" collapsed="false">
      <c r="B373" s="21" t="n">
        <v>39517</v>
      </c>
      <c r="C373" s="22" t="n">
        <v>973.02</v>
      </c>
      <c r="D373" s="22" t="n">
        <v>980.97</v>
      </c>
      <c r="E373" s="22" t="n">
        <v>961.1</v>
      </c>
      <c r="F373" s="22" t="n">
        <v>973.03</v>
      </c>
      <c r="G373" s="23" t="n">
        <v>980.65</v>
      </c>
      <c r="H373" s="23" t="n">
        <v>979.67</v>
      </c>
      <c r="I373" s="23" t="n">
        <v>961.43</v>
      </c>
      <c r="J373" s="23" t="n">
        <v>960.47</v>
      </c>
      <c r="K373" s="29" t="str">
        <f aca="false">IF(N373&lt;=$F$3,"HIT","MISS")</f>
        <v>HIT</v>
      </c>
      <c r="L373" s="29" t="str">
        <f aca="false">IF(O373&lt;=$F$3,"HIT","MISS")</f>
        <v>HIT</v>
      </c>
      <c r="M373" s="17" t="str">
        <f aca="false">IF(AND(K373="HIT",L373="HIT"),"HOD ✓ | LOD ✓",IF(K373="HIT","HOD ✓",IF(L373="HIT","LOD ✓","✗ MISS")))</f>
        <v>HOD ✓ | LOD ✓</v>
      </c>
      <c r="N373" s="26" t="n">
        <f aca="false">IF(D373&lt;H373,(H373-D373)/D373,IF(D373&gt;G373,(D373-G373)/D373,0))</f>
        <v>0.000326207733162125</v>
      </c>
      <c r="O373" s="26" t="n">
        <f aca="false">IF(E373&lt;J373,(J373-E373)/E373,IF(E373&gt;I373,(E373-I373)/E373,0))</f>
        <v>0</v>
      </c>
      <c r="P373" s="27" t="n">
        <f aca="false">LN(F373/F372)</f>
        <v>1.02772282315236E-005</v>
      </c>
      <c r="Q373" s="28" t="n">
        <f aca="false">STDEV(P354:P373)*SQRT(252)</f>
        <v>0.198654866586315</v>
      </c>
      <c r="R373" s="26" t="n">
        <f aca="false">(G373-H373)/H373</f>
        <v>0.00100033684812235</v>
      </c>
      <c r="S373" s="17" t="n">
        <f aca="false">YEAR(B373)</f>
        <v>2008</v>
      </c>
      <c r="T373" s="17" t="n">
        <f aca="false">WEEKDAY(B373)</f>
        <v>2</v>
      </c>
    </row>
    <row r="374" customFormat="false" ht="15" hidden="false" customHeight="false" outlineLevel="0" collapsed="false">
      <c r="B374" s="21" t="n">
        <v>39518</v>
      </c>
      <c r="C374" s="22" t="n">
        <v>973.03</v>
      </c>
      <c r="D374" s="22" t="n">
        <v>986.11</v>
      </c>
      <c r="E374" s="22" t="n">
        <v>964.7</v>
      </c>
      <c r="F374" s="22" t="n">
        <v>973.37</v>
      </c>
      <c r="G374" s="23" t="n">
        <v>987.15</v>
      </c>
      <c r="H374" s="23" t="n">
        <v>986.16</v>
      </c>
      <c r="I374" s="23" t="n">
        <v>964.57</v>
      </c>
      <c r="J374" s="23" t="n">
        <v>963.61</v>
      </c>
      <c r="K374" s="29" t="str">
        <f aca="false">IF(N374&lt;=$F$3,"HIT","MISS")</f>
        <v>HIT</v>
      </c>
      <c r="L374" s="29" t="str">
        <f aca="false">IF(O374&lt;=$F$3,"HIT","MISS")</f>
        <v>HIT</v>
      </c>
      <c r="M374" s="17" t="str">
        <f aca="false">IF(AND(K374="HIT",L374="HIT"),"HOD ✓ | LOD ✓",IF(K374="HIT","HOD ✓",IF(L374="HIT","LOD ✓","✗ MISS")))</f>
        <v>HOD ✓ | LOD ✓</v>
      </c>
      <c r="N374" s="26" t="n">
        <f aca="false">IF(D374&lt;H374,(H374-D374)/D374,IF(D374&gt;G374,(D374-G374)/D374,0))</f>
        <v>5.07042824836525E-005</v>
      </c>
      <c r="O374" s="26" t="n">
        <f aca="false">IF(E374&lt;J374,(J374-E374)/E374,IF(E374&gt;I374,(E374-I374)/E374,0))</f>
        <v>0.000134756919249503</v>
      </c>
      <c r="P374" s="27" t="n">
        <f aca="false">LN(F374/F373)</f>
        <v>0.000349362929981658</v>
      </c>
      <c r="Q374" s="28" t="n">
        <f aca="false">STDEV(P355:P374)*SQRT(252)</f>
        <v>0.183080925799345</v>
      </c>
      <c r="R374" s="26" t="n">
        <f aca="false">(G374-H374)/H374</f>
        <v>0.00100389389145778</v>
      </c>
      <c r="S374" s="17" t="n">
        <f aca="false">YEAR(B374)</f>
        <v>2008</v>
      </c>
      <c r="T374" s="17" t="n">
        <f aca="false">WEEKDAY(B374)</f>
        <v>3</v>
      </c>
    </row>
    <row r="375" customFormat="false" ht="15" hidden="false" customHeight="false" outlineLevel="0" collapsed="false">
      <c r="B375" s="21" t="n">
        <v>39519</v>
      </c>
      <c r="C375" s="22" t="n">
        <v>973.37</v>
      </c>
      <c r="D375" s="22" t="n">
        <v>983.455</v>
      </c>
      <c r="E375" s="22" t="n">
        <v>968.2</v>
      </c>
      <c r="F375" s="22" t="n">
        <v>983.055</v>
      </c>
      <c r="G375" s="23" t="n">
        <v>983.85</v>
      </c>
      <c r="H375" s="23" t="n">
        <v>982.87</v>
      </c>
      <c r="I375" s="23" t="n">
        <v>968.7</v>
      </c>
      <c r="J375" s="23" t="n">
        <v>967.73</v>
      </c>
      <c r="K375" s="29" t="str">
        <f aca="false">IF(N375&lt;=$F$3,"HIT","MISS")</f>
        <v>HIT</v>
      </c>
      <c r="L375" s="29" t="str">
        <f aca="false">IF(O375&lt;=$F$3,"HIT","MISS")</f>
        <v>HIT</v>
      </c>
      <c r="M375" s="17" t="str">
        <f aca="false">IF(AND(K375="HIT",L375="HIT"),"HOD ✓ | LOD ✓",IF(K375="HIT","HOD ✓",IF(L375="HIT","LOD ✓","✗ MISS")))</f>
        <v>HOD ✓ | LOD ✓</v>
      </c>
      <c r="N375" s="26" t="n">
        <f aca="false">IF(D375&lt;H375,(H375-D375)/D375,IF(D375&gt;G375,(D375-G375)/D375,0))</f>
        <v>0</v>
      </c>
      <c r="O375" s="26" t="n">
        <f aca="false">IF(E375&lt;J375,(J375-E375)/E375,IF(E375&gt;I375,(E375-I375)/E375,0))</f>
        <v>0</v>
      </c>
      <c r="P375" s="27" t="n">
        <f aca="false">LN(F375/F374)</f>
        <v>0.00990079263429487</v>
      </c>
      <c r="Q375" s="28" t="n">
        <f aca="false">STDEV(P356:P375)*SQRT(252)</f>
        <v>0.183856379439738</v>
      </c>
      <c r="R375" s="26" t="n">
        <f aca="false">(G375-H375)/H375</f>
        <v>0.000997079980058419</v>
      </c>
      <c r="S375" s="17" t="n">
        <f aca="false">YEAR(B375)</f>
        <v>2008</v>
      </c>
      <c r="T375" s="17" t="n">
        <f aca="false">WEEKDAY(B375)</f>
        <v>4</v>
      </c>
    </row>
    <row r="376" customFormat="false" ht="15" hidden="false" customHeight="false" outlineLevel="0" collapsed="false">
      <c r="B376" s="21" t="n">
        <v>39520</v>
      </c>
      <c r="C376" s="22" t="n">
        <v>983.055</v>
      </c>
      <c r="D376" s="22" t="n">
        <v>1000</v>
      </c>
      <c r="E376" s="22" t="n">
        <v>981.45</v>
      </c>
      <c r="F376" s="22" t="n">
        <v>995</v>
      </c>
      <c r="G376" s="23" t="n">
        <v>1000.75</v>
      </c>
      <c r="H376" s="23" t="n">
        <v>999.75</v>
      </c>
      <c r="I376" s="23" t="n">
        <v>982.36</v>
      </c>
      <c r="J376" s="23" t="n">
        <v>981.38</v>
      </c>
      <c r="K376" s="29" t="str">
        <f aca="false">IF(N376&lt;=$F$3,"HIT","MISS")</f>
        <v>HIT</v>
      </c>
      <c r="L376" s="29" t="str">
        <f aca="false">IF(O376&lt;=$F$3,"HIT","MISS")</f>
        <v>HIT</v>
      </c>
      <c r="M376" s="17" t="str">
        <f aca="false">IF(AND(K376="HIT",L376="HIT"),"HOD ✓ | LOD ✓",IF(K376="HIT","HOD ✓",IF(L376="HIT","LOD ✓","✗ MISS")))</f>
        <v>HOD ✓ | LOD ✓</v>
      </c>
      <c r="N376" s="26" t="n">
        <f aca="false">IF(D376&lt;H376,(H376-D376)/D376,IF(D376&gt;G376,(D376-G376)/D376,0))</f>
        <v>0</v>
      </c>
      <c r="O376" s="26" t="n">
        <f aca="false">IF(E376&lt;J376,(J376-E376)/E376,IF(E376&gt;I376,(E376-I376)/E376,0))</f>
        <v>0</v>
      </c>
      <c r="P376" s="27" t="n">
        <f aca="false">LN(F376/F375)</f>
        <v>0.0120776674067464</v>
      </c>
      <c r="Q376" s="28" t="n">
        <f aca="false">STDEV(P357:P376)*SQRT(252)</f>
        <v>0.185839772414605</v>
      </c>
      <c r="R376" s="26" t="n">
        <f aca="false">(G376-H376)/H376</f>
        <v>0.00100025006251563</v>
      </c>
      <c r="S376" s="17" t="n">
        <f aca="false">YEAR(B376)</f>
        <v>2008</v>
      </c>
      <c r="T376" s="17" t="n">
        <f aca="false">WEEKDAY(B376)</f>
        <v>5</v>
      </c>
    </row>
    <row r="377" customFormat="false" ht="15" hidden="false" customHeight="false" outlineLevel="0" collapsed="false">
      <c r="B377" s="21" t="n">
        <v>39521</v>
      </c>
      <c r="C377" s="22" t="n">
        <v>995</v>
      </c>
      <c r="D377" s="22" t="n">
        <v>1007.585</v>
      </c>
      <c r="E377" s="22" t="n">
        <v>990.7</v>
      </c>
      <c r="F377" s="22" t="n">
        <v>1003.08</v>
      </c>
      <c r="G377" s="23" t="n">
        <v>1007.35</v>
      </c>
      <c r="H377" s="23" t="n">
        <v>1006.34</v>
      </c>
      <c r="I377" s="23" t="n">
        <v>990.48</v>
      </c>
      <c r="J377" s="23" t="n">
        <v>989.49</v>
      </c>
      <c r="K377" s="29" t="str">
        <f aca="false">IF(N377&lt;=$F$3,"HIT","MISS")</f>
        <v>HIT</v>
      </c>
      <c r="L377" s="29" t="str">
        <f aca="false">IF(O377&lt;=$F$3,"HIT","MISS")</f>
        <v>HIT</v>
      </c>
      <c r="M377" s="17" t="str">
        <f aca="false">IF(AND(K377="HIT",L377="HIT"),"HOD ✓ | LOD ✓",IF(K377="HIT","HOD ✓",IF(L377="HIT","LOD ✓","✗ MISS")))</f>
        <v>HOD ✓ | LOD ✓</v>
      </c>
      <c r="N377" s="26" t="n">
        <f aca="false">IF(D377&lt;H377,(H377-D377)/D377,IF(D377&gt;G377,(D377-G377)/D377,0))</f>
        <v>0.00023323094329512</v>
      </c>
      <c r="O377" s="26" t="n">
        <f aca="false">IF(E377&lt;J377,(J377-E377)/E377,IF(E377&gt;I377,(E377-I377)/E377,0))</f>
        <v>0.000222065206419731</v>
      </c>
      <c r="P377" s="27" t="n">
        <f aca="false">LN(F377/F376)</f>
        <v>0.00808780834047225</v>
      </c>
      <c r="Q377" s="28" t="n">
        <f aca="false">STDEV(P358:P377)*SQRT(252)</f>
        <v>0.18157371372182</v>
      </c>
      <c r="R377" s="26" t="n">
        <f aca="false">(G377-H377)/H377</f>
        <v>0.00100363694178905</v>
      </c>
      <c r="S377" s="17" t="n">
        <f aca="false">YEAR(B377)</f>
        <v>2008</v>
      </c>
      <c r="T377" s="17" t="n">
        <f aca="false">WEEKDAY(B377)</f>
        <v>6</v>
      </c>
    </row>
    <row r="378" customFormat="false" ht="15" hidden="false" customHeight="false" outlineLevel="0" collapsed="false">
      <c r="B378" s="21" t="n">
        <v>39524</v>
      </c>
      <c r="C378" s="22" t="n">
        <v>1004.15</v>
      </c>
      <c r="D378" s="22" t="n">
        <v>1032.85</v>
      </c>
      <c r="E378" s="22" t="n">
        <v>994.4</v>
      </c>
      <c r="F378" s="22" t="n">
        <v>1002.3</v>
      </c>
      <c r="G378" s="23" t="n">
        <v>1033.47</v>
      </c>
      <c r="H378" s="23" t="n">
        <v>1032.44</v>
      </c>
      <c r="I378" s="23" t="n">
        <v>994.86</v>
      </c>
      <c r="J378" s="23" t="n">
        <v>993.87</v>
      </c>
      <c r="K378" s="29" t="str">
        <f aca="false">IF(N378&lt;=$F$3,"HIT","MISS")</f>
        <v>HIT</v>
      </c>
      <c r="L378" s="29" t="str">
        <f aca="false">IF(O378&lt;=$F$3,"HIT","MISS")</f>
        <v>HIT</v>
      </c>
      <c r="M378" s="17" t="str">
        <f aca="false">IF(AND(K378="HIT",L378="HIT"),"HOD ✓ | LOD ✓",IF(K378="HIT","HOD ✓",IF(L378="HIT","LOD ✓","✗ MISS")))</f>
        <v>HOD ✓ | LOD ✓</v>
      </c>
      <c r="N378" s="26" t="n">
        <f aca="false">IF(D378&lt;H378,(H378-D378)/D378,IF(D378&gt;G378,(D378-G378)/D378,0))</f>
        <v>0</v>
      </c>
      <c r="O378" s="26" t="n">
        <f aca="false">IF(E378&lt;J378,(J378-E378)/E378,IF(E378&gt;I378,(E378-I378)/E378,0))</f>
        <v>0</v>
      </c>
      <c r="P378" s="27" t="n">
        <f aca="false">LN(F378/F377)</f>
        <v>-0.00077790746824457</v>
      </c>
      <c r="Q378" s="28" t="n">
        <f aca="false">STDEV(P359:P378)*SQRT(252)</f>
        <v>0.182680723461171</v>
      </c>
      <c r="R378" s="26" t="n">
        <f aca="false">(G378-H378)/H378</f>
        <v>0.000997636666537496</v>
      </c>
      <c r="S378" s="17" t="n">
        <f aca="false">YEAR(B378)</f>
        <v>2008</v>
      </c>
      <c r="T378" s="17" t="n">
        <f aca="false">WEEKDAY(B378)</f>
        <v>2</v>
      </c>
    </row>
    <row r="379" customFormat="false" ht="15" hidden="false" customHeight="false" outlineLevel="0" collapsed="false">
      <c r="B379" s="21" t="n">
        <v>39525</v>
      </c>
      <c r="C379" s="22" t="n">
        <v>1002.3</v>
      </c>
      <c r="D379" s="22" t="n">
        <v>1012.65</v>
      </c>
      <c r="E379" s="22" t="n">
        <v>976.3</v>
      </c>
      <c r="F379" s="22" t="n">
        <v>981.3</v>
      </c>
      <c r="G379" s="23" t="n">
        <v>1013.73</v>
      </c>
      <c r="H379" s="23" t="n">
        <v>1012.72</v>
      </c>
      <c r="I379" s="23" t="n">
        <v>977</v>
      </c>
      <c r="J379" s="23" t="n">
        <v>976.02</v>
      </c>
      <c r="K379" s="29" t="str">
        <f aca="false">IF(N379&lt;=$F$3,"HIT","MISS")</f>
        <v>HIT</v>
      </c>
      <c r="L379" s="29" t="str">
        <f aca="false">IF(O379&lt;=$F$3,"HIT","MISS")</f>
        <v>HIT</v>
      </c>
      <c r="M379" s="17" t="str">
        <f aca="false">IF(AND(K379="HIT",L379="HIT"),"HOD ✓ | LOD ✓",IF(K379="HIT","HOD ✓",IF(L379="HIT","LOD ✓","✗ MISS")))</f>
        <v>HOD ✓ | LOD ✓</v>
      </c>
      <c r="N379" s="26" t="n">
        <f aca="false">IF(D379&lt;H379,(H379-D379)/D379,IF(D379&gt;G379,(D379-G379)/D379,0))</f>
        <v>6.91255616452378E-005</v>
      </c>
      <c r="O379" s="26" t="n">
        <f aca="false">IF(E379&lt;J379,(J379-E379)/E379,IF(E379&gt;I379,(E379-I379)/E379,0))</f>
        <v>0</v>
      </c>
      <c r="P379" s="27" t="n">
        <f aca="false">LN(F379/F378)</f>
        <v>-0.0211744148183727</v>
      </c>
      <c r="Q379" s="28" t="n">
        <f aca="false">STDEV(P360:P379)*SQRT(252)</f>
        <v>0.189833275691168</v>
      </c>
      <c r="R379" s="26" t="n">
        <f aca="false">(G379-H379)/H379</f>
        <v>0.000997314163835997</v>
      </c>
      <c r="S379" s="17" t="n">
        <f aca="false">YEAR(B379)</f>
        <v>2008</v>
      </c>
      <c r="T379" s="17" t="n">
        <f aca="false">WEEKDAY(B379)</f>
        <v>3</v>
      </c>
    </row>
    <row r="380" customFormat="false" ht="15" hidden="false" customHeight="false" outlineLevel="0" collapsed="false">
      <c r="B380" s="21" t="n">
        <v>39526</v>
      </c>
      <c r="C380" s="22" t="n">
        <v>981.3</v>
      </c>
      <c r="D380" s="22" t="n">
        <v>997.455</v>
      </c>
      <c r="E380" s="22" t="n">
        <v>937.8</v>
      </c>
      <c r="F380" s="22" t="n">
        <v>945.15</v>
      </c>
      <c r="G380" s="23" t="n">
        <v>999.27</v>
      </c>
      <c r="H380" s="23" t="n">
        <v>998.27</v>
      </c>
      <c r="I380" s="23" t="n">
        <v>938.83</v>
      </c>
      <c r="J380" s="23" t="n">
        <v>937.89</v>
      </c>
      <c r="K380" s="24" t="str">
        <f aca="false">IF(N380&lt;=$F$3,"HIT","MISS")</f>
        <v>MISS</v>
      </c>
      <c r="L380" s="24" t="str">
        <f aca="false">IF(O380&lt;=$F$3,"HIT","MISS")</f>
        <v>HIT</v>
      </c>
      <c r="M380" s="25" t="str">
        <f aca="false">IF(AND(K380="HIT",L380="HIT"),"HOD ✓ | LOD ✓",IF(K380="HIT","HOD ✓",IF(L380="HIT","LOD ✓","✗ MISS")))</f>
        <v>LOD ✓</v>
      </c>
      <c r="N380" s="26" t="n">
        <f aca="false">IF(D380&lt;H380,(H380-D380)/D380,IF(D380&gt;G380,(D380-G380)/D380,0))</f>
        <v>0.000817079467244077</v>
      </c>
      <c r="O380" s="26" t="n">
        <f aca="false">IF(E380&lt;J380,(J380-E380)/E380,IF(E380&gt;I380,(E380-I380)/E380,0))</f>
        <v>9.59692898272892E-005</v>
      </c>
      <c r="P380" s="27" t="n">
        <f aca="false">LN(F380/F379)</f>
        <v>-0.0375345781562737</v>
      </c>
      <c r="Q380" s="28" t="n">
        <f aca="false">STDEV(P361:P380)*SQRT(252)</f>
        <v>0.229433021073303</v>
      </c>
      <c r="R380" s="26" t="n">
        <f aca="false">(G380-H380)/H380</f>
        <v>0.00100173299808669</v>
      </c>
      <c r="S380" s="17" t="n">
        <f aca="false">YEAR(B380)</f>
        <v>2008</v>
      </c>
      <c r="T380" s="17" t="n">
        <f aca="false">WEEKDAY(B380)</f>
        <v>4</v>
      </c>
    </row>
    <row r="381" customFormat="false" ht="15" hidden="false" customHeight="false" outlineLevel="0" collapsed="false">
      <c r="B381" s="21" t="n">
        <v>39527</v>
      </c>
      <c r="C381" s="22" t="n">
        <v>945.15</v>
      </c>
      <c r="D381" s="22" t="n">
        <v>945.85</v>
      </c>
      <c r="E381" s="22" t="n">
        <v>904.75</v>
      </c>
      <c r="F381" s="22" t="n">
        <v>910.25</v>
      </c>
      <c r="G381" s="23" t="n">
        <v>946.14</v>
      </c>
      <c r="H381" s="23" t="n">
        <v>945.19</v>
      </c>
      <c r="I381" s="23" t="n">
        <v>905.55</v>
      </c>
      <c r="J381" s="23" t="n">
        <v>904.65</v>
      </c>
      <c r="K381" s="29" t="str">
        <f aca="false">IF(N381&lt;=$F$3,"HIT","MISS")</f>
        <v>HIT</v>
      </c>
      <c r="L381" s="29" t="str">
        <f aca="false">IF(O381&lt;=$F$3,"HIT","MISS")</f>
        <v>HIT</v>
      </c>
      <c r="M381" s="17" t="str">
        <f aca="false">IF(AND(K381="HIT",L381="HIT"),"HOD ✓ | LOD ✓",IF(K381="HIT","HOD ✓",IF(L381="HIT","LOD ✓","✗ MISS")))</f>
        <v>HOD ✓ | LOD ✓</v>
      </c>
      <c r="N381" s="26" t="n">
        <f aca="false">IF(D381&lt;H381,(H381-D381)/D381,IF(D381&gt;G381,(D381-G381)/D381,0))</f>
        <v>0</v>
      </c>
      <c r="O381" s="26" t="n">
        <f aca="false">IF(E381&lt;J381,(J381-E381)/E381,IF(E381&gt;I381,(E381-I381)/E381,0))</f>
        <v>0</v>
      </c>
      <c r="P381" s="27" t="n">
        <f aca="false">LN(F381/F380)</f>
        <v>-0.0376243580006314</v>
      </c>
      <c r="Q381" s="28" t="n">
        <f aca="false">STDEV(P362:P381)*SQRT(252)</f>
        <v>0.265362757717759</v>
      </c>
      <c r="R381" s="26" t="n">
        <f aca="false">(G381-H381)/H381</f>
        <v>0.00100508892391999</v>
      </c>
      <c r="S381" s="17" t="n">
        <f aca="false">YEAR(B381)</f>
        <v>2008</v>
      </c>
      <c r="T381" s="17" t="n">
        <f aca="false">WEEKDAY(B381)</f>
        <v>5</v>
      </c>
    </row>
    <row r="382" customFormat="false" ht="15" hidden="false" customHeight="false" outlineLevel="0" collapsed="false">
      <c r="B382" s="21" t="n">
        <v>39528</v>
      </c>
      <c r="C382" s="22" t="n">
        <v>910.25</v>
      </c>
      <c r="D382" s="22" t="n">
        <v>920.3</v>
      </c>
      <c r="E382" s="22" t="n">
        <v>909.95</v>
      </c>
      <c r="F382" s="22" t="n">
        <v>918</v>
      </c>
      <c r="G382" s="23" t="n">
        <v>921.33</v>
      </c>
      <c r="H382" s="23" t="n">
        <v>920.41</v>
      </c>
      <c r="I382" s="23" t="n">
        <v>910.23</v>
      </c>
      <c r="J382" s="23" t="n">
        <v>909.32</v>
      </c>
      <c r="K382" s="29" t="str">
        <f aca="false">IF(N382&lt;=$F$3,"HIT","MISS")</f>
        <v>HIT</v>
      </c>
      <c r="L382" s="29" t="str">
        <f aca="false">IF(O382&lt;=$F$3,"HIT","MISS")</f>
        <v>HIT</v>
      </c>
      <c r="M382" s="17" t="str">
        <f aca="false">IF(AND(K382="HIT",L382="HIT"),"HOD ✓ | LOD ✓",IF(K382="HIT","HOD ✓",IF(L382="HIT","LOD ✓","✗ MISS")))</f>
        <v>HOD ✓ | LOD ✓</v>
      </c>
      <c r="N382" s="26" t="n">
        <f aca="false">IF(D382&lt;H382,(H382-D382)/D382,IF(D382&gt;G382,(D382-G382)/D382,0))</f>
        <v>0.000119526241443023</v>
      </c>
      <c r="O382" s="26" t="n">
        <f aca="false">IF(E382&lt;J382,(J382-E382)/E382,IF(E382&gt;I382,(E382-I382)/E382,0))</f>
        <v>0</v>
      </c>
      <c r="P382" s="27" t="n">
        <f aca="false">LN(F382/F381)</f>
        <v>0.00847810356494766</v>
      </c>
      <c r="Q382" s="28" t="n">
        <f aca="false">STDEV(P363:P382)*SQRT(252)</f>
        <v>0.267902094262969</v>
      </c>
      <c r="R382" s="26" t="n">
        <f aca="false">(G382-H382)/H382</f>
        <v>0.000999554546343557</v>
      </c>
      <c r="S382" s="17" t="n">
        <f aca="false">YEAR(B382)</f>
        <v>2008</v>
      </c>
      <c r="T382" s="17" t="n">
        <f aca="false">WEEKDAY(B382)</f>
        <v>6</v>
      </c>
    </row>
    <row r="383" customFormat="false" ht="15" hidden="false" customHeight="false" outlineLevel="0" collapsed="false">
      <c r="B383" s="21" t="n">
        <v>39531</v>
      </c>
      <c r="C383" s="22" t="n">
        <v>918</v>
      </c>
      <c r="D383" s="22" t="n">
        <v>927.35</v>
      </c>
      <c r="E383" s="22" t="n">
        <v>906.45</v>
      </c>
      <c r="F383" s="22" t="n">
        <v>915.5</v>
      </c>
      <c r="G383" s="23" t="n">
        <v>928.32</v>
      </c>
      <c r="H383" s="23" t="n">
        <v>927.39</v>
      </c>
      <c r="I383" s="23" t="n">
        <v>907.48</v>
      </c>
      <c r="J383" s="23" t="n">
        <v>906.57</v>
      </c>
      <c r="K383" s="29" t="str">
        <f aca="false">IF(N383&lt;=$F$3,"HIT","MISS")</f>
        <v>HIT</v>
      </c>
      <c r="L383" s="29" t="str">
        <f aca="false">IF(O383&lt;=$F$3,"HIT","MISS")</f>
        <v>HIT</v>
      </c>
      <c r="M383" s="17" t="str">
        <f aca="false">IF(AND(K383="HIT",L383="HIT"),"HOD ✓ | LOD ✓",IF(K383="HIT","HOD ✓",IF(L383="HIT","LOD ✓","✗ MISS")))</f>
        <v>HOD ✓ | LOD ✓</v>
      </c>
      <c r="N383" s="26" t="n">
        <f aca="false">IF(D383&lt;H383,(H383-D383)/D383,IF(D383&gt;G383,(D383-G383)/D383,0))</f>
        <v>4.3133660430219E-005</v>
      </c>
      <c r="O383" s="26" t="n">
        <f aca="false">IF(E383&lt;J383,(J383-E383)/E383,IF(E383&gt;I383,(E383-I383)/E383,0))</f>
        <v>0.000132384577196762</v>
      </c>
      <c r="P383" s="27" t="n">
        <f aca="false">LN(F383/F382)</f>
        <v>-0.00272702650592502</v>
      </c>
      <c r="Q383" s="28" t="n">
        <f aca="false">STDEV(P364:P383)*SQRT(252)</f>
        <v>0.267393860682632</v>
      </c>
      <c r="R383" s="26" t="n">
        <f aca="false">(G383-H383)/H383</f>
        <v>0.00100281434994993</v>
      </c>
      <c r="S383" s="17" t="n">
        <f aca="false">YEAR(B383)</f>
        <v>2008</v>
      </c>
      <c r="T383" s="17" t="n">
        <f aca="false">WEEKDAY(B383)</f>
        <v>2</v>
      </c>
    </row>
    <row r="384" customFormat="false" ht="15" hidden="false" customHeight="false" outlineLevel="0" collapsed="false">
      <c r="B384" s="21" t="n">
        <v>39532</v>
      </c>
      <c r="C384" s="22" t="n">
        <v>915.5</v>
      </c>
      <c r="D384" s="22" t="n">
        <v>939.15</v>
      </c>
      <c r="E384" s="22" t="n">
        <v>912.1</v>
      </c>
      <c r="F384" s="22" t="n">
        <v>938.95</v>
      </c>
      <c r="G384" s="23" t="n">
        <v>939.62</v>
      </c>
      <c r="H384" s="23" t="n">
        <v>938.68</v>
      </c>
      <c r="I384" s="23" t="n">
        <v>913.13</v>
      </c>
      <c r="J384" s="23" t="n">
        <v>912.22</v>
      </c>
      <c r="K384" s="29" t="str">
        <f aca="false">IF(N384&lt;=$F$3,"HIT","MISS")</f>
        <v>HIT</v>
      </c>
      <c r="L384" s="29" t="str">
        <f aca="false">IF(O384&lt;=$F$3,"HIT","MISS")</f>
        <v>HIT</v>
      </c>
      <c r="M384" s="17" t="str">
        <f aca="false">IF(AND(K384="HIT",L384="HIT"),"HOD ✓ | LOD ✓",IF(K384="HIT","HOD ✓",IF(L384="HIT","LOD ✓","✗ MISS")))</f>
        <v>HOD ✓ | LOD ✓</v>
      </c>
      <c r="N384" s="26" t="n">
        <f aca="false">IF(D384&lt;H384,(H384-D384)/D384,IF(D384&gt;G384,(D384-G384)/D384,0))</f>
        <v>0</v>
      </c>
      <c r="O384" s="26" t="n">
        <f aca="false">IF(E384&lt;J384,(J384-E384)/E384,IF(E384&gt;I384,(E384-I384)/E384,0))</f>
        <v>0.000131564521434058</v>
      </c>
      <c r="P384" s="27" t="n">
        <f aca="false">LN(F384/F383)</f>
        <v>0.02529186553965</v>
      </c>
      <c r="Q384" s="28" t="n">
        <f aca="false">STDEV(P365:P384)*SQRT(252)</f>
        <v>0.281522204420892</v>
      </c>
      <c r="R384" s="26" t="n">
        <f aca="false">(G384-H384)/H384</f>
        <v>0.0010014062300252</v>
      </c>
      <c r="S384" s="17" t="n">
        <f aca="false">YEAR(B384)</f>
        <v>2008</v>
      </c>
      <c r="T384" s="17" t="n">
        <f aca="false">WEEKDAY(B384)</f>
        <v>3</v>
      </c>
    </row>
    <row r="385" customFormat="false" ht="15" hidden="false" customHeight="false" outlineLevel="0" collapsed="false">
      <c r="B385" s="21" t="n">
        <v>39533</v>
      </c>
      <c r="C385" s="22" t="n">
        <v>938.95</v>
      </c>
      <c r="D385" s="22" t="n">
        <v>954.79</v>
      </c>
      <c r="E385" s="22" t="n">
        <v>934.63</v>
      </c>
      <c r="F385" s="22" t="n">
        <v>954.29</v>
      </c>
      <c r="G385" s="23" t="n">
        <v>954.53</v>
      </c>
      <c r="H385" s="23" t="n">
        <v>953.58</v>
      </c>
      <c r="I385" s="23" t="n">
        <v>935.35</v>
      </c>
      <c r="J385" s="23" t="n">
        <v>934.42</v>
      </c>
      <c r="K385" s="29" t="str">
        <f aca="false">IF(N385&lt;=$F$3,"HIT","MISS")</f>
        <v>HIT</v>
      </c>
      <c r="L385" s="29" t="str">
        <f aca="false">IF(O385&lt;=$F$3,"HIT","MISS")</f>
        <v>HIT</v>
      </c>
      <c r="M385" s="17" t="str">
        <f aca="false">IF(AND(K385="HIT",L385="HIT"),"HOD ✓ | LOD ✓",IF(K385="HIT","HOD ✓",IF(L385="HIT","LOD ✓","✗ MISS")))</f>
        <v>HOD ✓ | LOD ✓</v>
      </c>
      <c r="N385" s="26" t="n">
        <f aca="false">IF(D385&lt;H385,(H385-D385)/D385,IF(D385&gt;G385,(D385-G385)/D385,0))</f>
        <v>0.0002723111888478</v>
      </c>
      <c r="O385" s="26" t="n">
        <f aca="false">IF(E385&lt;J385,(J385-E385)/E385,IF(E385&gt;I385,(E385-I385)/E385,0))</f>
        <v>0</v>
      </c>
      <c r="P385" s="27" t="n">
        <f aca="false">LN(F385/F384)</f>
        <v>0.0162053788290422</v>
      </c>
      <c r="Q385" s="28" t="n">
        <f aca="false">STDEV(P366:P385)*SQRT(252)</f>
        <v>0.285250071962137</v>
      </c>
      <c r="R385" s="26" t="n">
        <f aca="false">(G385-H385)/H385</f>
        <v>0.000996245726630101</v>
      </c>
      <c r="S385" s="17" t="n">
        <f aca="false">YEAR(B385)</f>
        <v>2008</v>
      </c>
      <c r="T385" s="17" t="n">
        <f aca="false">WEEKDAY(B385)</f>
        <v>4</v>
      </c>
    </row>
    <row r="386" customFormat="false" ht="15" hidden="false" customHeight="false" outlineLevel="0" collapsed="false">
      <c r="B386" s="21" t="n">
        <v>39534</v>
      </c>
      <c r="C386" s="22" t="n">
        <v>954.29</v>
      </c>
      <c r="D386" s="22" t="n">
        <v>955.04</v>
      </c>
      <c r="E386" s="22" t="n">
        <v>940.51</v>
      </c>
      <c r="F386" s="22" t="n">
        <v>947.65</v>
      </c>
      <c r="G386" s="23" t="n">
        <v>955.55</v>
      </c>
      <c r="H386" s="23" t="n">
        <v>954.6</v>
      </c>
      <c r="I386" s="23" t="n">
        <v>940.17</v>
      </c>
      <c r="J386" s="23" t="n">
        <v>939.23</v>
      </c>
      <c r="K386" s="29" t="str">
        <f aca="false">IF(N386&lt;=$F$3,"HIT","MISS")</f>
        <v>HIT</v>
      </c>
      <c r="L386" s="29" t="str">
        <f aca="false">IF(O386&lt;=$F$3,"HIT","MISS")</f>
        <v>HIT</v>
      </c>
      <c r="M386" s="17" t="str">
        <f aca="false">IF(AND(K386="HIT",L386="HIT"),"HOD ✓ | LOD ✓",IF(K386="HIT","HOD ✓",IF(L386="HIT","LOD ✓","✗ MISS")))</f>
        <v>HOD ✓ | LOD ✓</v>
      </c>
      <c r="N386" s="26" t="n">
        <f aca="false">IF(D386&lt;H386,(H386-D386)/D386,IF(D386&gt;G386,(D386-G386)/D386,0))</f>
        <v>0</v>
      </c>
      <c r="O386" s="26" t="n">
        <f aca="false">IF(E386&lt;J386,(J386-E386)/E386,IF(E386&gt;I386,(E386-I386)/E386,0))</f>
        <v>0.000361505991430215</v>
      </c>
      <c r="P386" s="27" t="n">
        <f aca="false">LN(F386/F385)</f>
        <v>-0.0069823727109484</v>
      </c>
      <c r="Q386" s="28" t="n">
        <f aca="false">STDEV(P367:P386)*SQRT(252)</f>
        <v>0.281465546903581</v>
      </c>
      <c r="R386" s="26" t="n">
        <f aca="false">(G386-H386)/H386</f>
        <v>0.000995181227739296</v>
      </c>
      <c r="S386" s="17" t="n">
        <f aca="false">YEAR(B386)</f>
        <v>2008</v>
      </c>
      <c r="T386" s="17" t="n">
        <f aca="false">WEEKDAY(B386)</f>
        <v>5</v>
      </c>
    </row>
    <row r="387" customFormat="false" ht="15" hidden="false" customHeight="false" outlineLevel="0" collapsed="false">
      <c r="B387" s="21" t="n">
        <v>39535</v>
      </c>
      <c r="C387" s="22" t="n">
        <v>947.65</v>
      </c>
      <c r="D387" s="22" t="n">
        <v>951.33</v>
      </c>
      <c r="E387" s="22" t="n">
        <v>923.25</v>
      </c>
      <c r="F387" s="22" t="n">
        <v>931.4</v>
      </c>
      <c r="G387" s="23" t="n">
        <v>951.89</v>
      </c>
      <c r="H387" s="23" t="n">
        <v>950.94</v>
      </c>
      <c r="I387" s="23" t="n">
        <v>923.12</v>
      </c>
      <c r="J387" s="23" t="n">
        <v>922.2</v>
      </c>
      <c r="K387" s="29" t="str">
        <f aca="false">IF(N387&lt;=$F$3,"HIT","MISS")</f>
        <v>HIT</v>
      </c>
      <c r="L387" s="29" t="str">
        <f aca="false">IF(O387&lt;=$F$3,"HIT","MISS")</f>
        <v>HIT</v>
      </c>
      <c r="M387" s="17" t="str">
        <f aca="false">IF(AND(K387="HIT",L387="HIT"),"HOD ✓ | LOD ✓",IF(K387="HIT","HOD ✓",IF(L387="HIT","LOD ✓","✗ MISS")))</f>
        <v>HOD ✓ | LOD ✓</v>
      </c>
      <c r="N387" s="26" t="n">
        <f aca="false">IF(D387&lt;H387,(H387-D387)/D387,IF(D387&gt;G387,(D387-G387)/D387,0))</f>
        <v>0</v>
      </c>
      <c r="O387" s="26" t="n">
        <f aca="false">IF(E387&lt;J387,(J387-E387)/E387,IF(E387&gt;I387,(E387-I387)/E387,0))</f>
        <v>0.000140806932033572</v>
      </c>
      <c r="P387" s="27" t="n">
        <f aca="false">LN(F387/F386)</f>
        <v>-0.0172964052240323</v>
      </c>
      <c r="Q387" s="28" t="n">
        <f aca="false">STDEV(P368:P387)*SQRT(252)</f>
        <v>0.286707516437432</v>
      </c>
      <c r="R387" s="26" t="n">
        <f aca="false">(G387-H387)/H387</f>
        <v>0.000999011504406095</v>
      </c>
      <c r="S387" s="17" t="n">
        <f aca="false">YEAR(B387)</f>
        <v>2008</v>
      </c>
      <c r="T387" s="17" t="n">
        <f aca="false">WEEKDAY(B387)</f>
        <v>6</v>
      </c>
    </row>
    <row r="388" customFormat="false" ht="15" hidden="false" customHeight="false" outlineLevel="0" collapsed="false">
      <c r="B388" s="21" t="n">
        <v>39538</v>
      </c>
      <c r="C388" s="22" t="n">
        <v>931.4</v>
      </c>
      <c r="D388" s="22" t="n">
        <v>941.03</v>
      </c>
      <c r="E388" s="22" t="n">
        <v>912.45</v>
      </c>
      <c r="F388" s="22" t="n">
        <v>916.29</v>
      </c>
      <c r="G388" s="23" t="n">
        <v>940.74</v>
      </c>
      <c r="H388" s="23" t="n">
        <v>939.8</v>
      </c>
      <c r="I388" s="23" t="n">
        <v>913.19</v>
      </c>
      <c r="J388" s="23" t="n">
        <v>912.28</v>
      </c>
      <c r="K388" s="29" t="str">
        <f aca="false">IF(N388&lt;=$F$3,"HIT","MISS")</f>
        <v>HIT</v>
      </c>
      <c r="L388" s="29" t="str">
        <f aca="false">IF(O388&lt;=$F$3,"HIT","MISS")</f>
        <v>HIT</v>
      </c>
      <c r="M388" s="17" t="str">
        <f aca="false">IF(AND(K388="HIT",L388="HIT"),"HOD ✓ | LOD ✓",IF(K388="HIT","HOD ✓",IF(L388="HIT","LOD ✓","✗ MISS")))</f>
        <v>HOD ✓ | LOD ✓</v>
      </c>
      <c r="N388" s="26" t="n">
        <f aca="false">IF(D388&lt;H388,(H388-D388)/D388,IF(D388&gt;G388,(D388-G388)/D388,0))</f>
        <v>0.000308172959416771</v>
      </c>
      <c r="O388" s="26" t="n">
        <f aca="false">IF(E388&lt;J388,(J388-E388)/E388,IF(E388&gt;I388,(E388-I388)/E388,0))</f>
        <v>0</v>
      </c>
      <c r="P388" s="27" t="n">
        <f aca="false">LN(F388/F387)</f>
        <v>-0.0163559220929531</v>
      </c>
      <c r="Q388" s="28" t="n">
        <f aca="false">STDEV(P369:P388)*SQRT(252)</f>
        <v>0.286804295033647</v>
      </c>
      <c r="R388" s="26" t="n">
        <f aca="false">(G388-H388)/H388</f>
        <v>0.00100021281123649</v>
      </c>
      <c r="S388" s="17" t="n">
        <f aca="false">YEAR(B388)</f>
        <v>2008</v>
      </c>
      <c r="T388" s="17" t="n">
        <f aca="false">WEEKDAY(B388)</f>
        <v>2</v>
      </c>
    </row>
    <row r="389" customFormat="false" ht="15" hidden="false" customHeight="false" outlineLevel="0" collapsed="false">
      <c r="B389" s="21" t="n">
        <v>39539</v>
      </c>
      <c r="C389" s="22" t="n">
        <v>916.29</v>
      </c>
      <c r="D389" s="22" t="n">
        <v>921.29</v>
      </c>
      <c r="E389" s="22" t="n">
        <v>872.255</v>
      </c>
      <c r="F389" s="22" t="n">
        <v>882.5</v>
      </c>
      <c r="G389" s="23" t="n">
        <v>921.52</v>
      </c>
      <c r="H389" s="23" t="n">
        <v>920.6</v>
      </c>
      <c r="I389" s="23" t="n">
        <v>872.41</v>
      </c>
      <c r="J389" s="23" t="n">
        <v>871.54</v>
      </c>
      <c r="K389" s="29" t="str">
        <f aca="false">IF(N389&lt;=$F$3,"HIT","MISS")</f>
        <v>HIT</v>
      </c>
      <c r="L389" s="29" t="str">
        <f aca="false">IF(O389&lt;=$F$3,"HIT","MISS")</f>
        <v>HIT</v>
      </c>
      <c r="M389" s="17" t="str">
        <f aca="false">IF(AND(K389="HIT",L389="HIT"),"HOD ✓ | LOD ✓",IF(K389="HIT","HOD ✓",IF(L389="HIT","LOD ✓","✗ MISS")))</f>
        <v>HOD ✓ | LOD ✓</v>
      </c>
      <c r="N389" s="26" t="n">
        <f aca="false">IF(D389&lt;H389,(H389-D389)/D389,IF(D389&gt;G389,(D389-G389)/D389,0))</f>
        <v>0</v>
      </c>
      <c r="O389" s="26" t="n">
        <f aca="false">IF(E389&lt;J389,(J389-E389)/E389,IF(E389&gt;I389,(E389-I389)/E389,0))</f>
        <v>0</v>
      </c>
      <c r="P389" s="27" t="n">
        <f aca="false">LN(F389/F388)</f>
        <v>-0.0375741196478718</v>
      </c>
      <c r="Q389" s="28" t="n">
        <f aca="false">STDEV(P370:P389)*SQRT(252)</f>
        <v>0.306054707841952</v>
      </c>
      <c r="R389" s="26" t="n">
        <f aca="false">(G389-H389)/H389</f>
        <v>0.000999348251140516</v>
      </c>
      <c r="S389" s="17" t="n">
        <f aca="false">YEAR(B389)</f>
        <v>2008</v>
      </c>
      <c r="T389" s="17" t="n">
        <f aca="false">WEEKDAY(B389)</f>
        <v>3</v>
      </c>
    </row>
    <row r="390" customFormat="false" ht="15" hidden="false" customHeight="false" outlineLevel="0" collapsed="false">
      <c r="B390" s="21" t="n">
        <v>39540</v>
      </c>
      <c r="C390" s="22" t="n">
        <v>882.5</v>
      </c>
      <c r="D390" s="22" t="n">
        <v>906.65</v>
      </c>
      <c r="E390" s="22" t="n">
        <v>881.3</v>
      </c>
      <c r="F390" s="22" t="n">
        <v>904.45</v>
      </c>
      <c r="G390" s="23" t="n">
        <v>907.07</v>
      </c>
      <c r="H390" s="23" t="n">
        <v>906.16</v>
      </c>
      <c r="I390" s="23" t="n">
        <v>882.29</v>
      </c>
      <c r="J390" s="23" t="n">
        <v>881.41</v>
      </c>
      <c r="K390" s="29" t="str">
        <f aca="false">IF(N390&lt;=$F$3,"HIT","MISS")</f>
        <v>HIT</v>
      </c>
      <c r="L390" s="29" t="str">
        <f aca="false">IF(O390&lt;=$F$3,"HIT","MISS")</f>
        <v>HIT</v>
      </c>
      <c r="M390" s="17" t="str">
        <f aca="false">IF(AND(K390="HIT",L390="HIT"),"HOD ✓ | LOD ✓",IF(K390="HIT","HOD ✓",IF(L390="HIT","LOD ✓","✗ MISS")))</f>
        <v>HOD ✓ | LOD ✓</v>
      </c>
      <c r="N390" s="26" t="n">
        <f aca="false">IF(D390&lt;H390,(H390-D390)/D390,IF(D390&gt;G390,(D390-G390)/D390,0))</f>
        <v>0</v>
      </c>
      <c r="O390" s="26" t="n">
        <f aca="false">IF(E390&lt;J390,(J390-E390)/E390,IF(E390&gt;I390,(E390-I390)/E390,0))</f>
        <v>0.000124815613298552</v>
      </c>
      <c r="P390" s="27" t="n">
        <f aca="false">LN(F390/F389)</f>
        <v>0.0245682353401921</v>
      </c>
      <c r="Q390" s="28" t="n">
        <f aca="false">STDEV(P371:P390)*SQRT(252)</f>
        <v>0.303510973540346</v>
      </c>
      <c r="R390" s="26" t="n">
        <f aca="false">(G390-H390)/H390</f>
        <v>0.0010042376622231</v>
      </c>
      <c r="S390" s="17" t="n">
        <f aca="false">YEAR(B390)</f>
        <v>2008</v>
      </c>
      <c r="T390" s="17" t="n">
        <f aca="false">WEEKDAY(B390)</f>
        <v>4</v>
      </c>
    </row>
    <row r="391" customFormat="false" ht="15" hidden="false" customHeight="false" outlineLevel="0" collapsed="false">
      <c r="B391" s="21" t="n">
        <v>39541</v>
      </c>
      <c r="C391" s="22" t="n">
        <v>904.45</v>
      </c>
      <c r="D391" s="22" t="n">
        <v>909.15</v>
      </c>
      <c r="E391" s="22" t="n">
        <v>888.05</v>
      </c>
      <c r="F391" s="22" t="n">
        <v>903</v>
      </c>
      <c r="G391" s="23" t="n">
        <v>908.92</v>
      </c>
      <c r="H391" s="23" t="n">
        <v>908.01</v>
      </c>
      <c r="I391" s="23" t="n">
        <v>887.63</v>
      </c>
      <c r="J391" s="23" t="n">
        <v>886.74</v>
      </c>
      <c r="K391" s="29" t="str">
        <f aca="false">IF(N391&lt;=$F$3,"HIT","MISS")</f>
        <v>HIT</v>
      </c>
      <c r="L391" s="29" t="str">
        <f aca="false">IF(O391&lt;=$F$3,"HIT","MISS")</f>
        <v>HIT</v>
      </c>
      <c r="M391" s="17" t="str">
        <f aca="false">IF(AND(K391="HIT",L391="HIT"),"HOD ✓ | LOD ✓",IF(K391="HIT","HOD ✓",IF(L391="HIT","LOD ✓","✗ MISS")))</f>
        <v>HOD ✓ | LOD ✓</v>
      </c>
      <c r="N391" s="26" t="n">
        <f aca="false">IF(D391&lt;H391,(H391-D391)/D391,IF(D391&gt;G391,(D391-G391)/D391,0))</f>
        <v>0.000252983556068876</v>
      </c>
      <c r="O391" s="26" t="n">
        <f aca="false">IF(E391&lt;J391,(J391-E391)/E391,IF(E391&gt;I391,(E391-I391)/E391,0))</f>
        <v>0.000472946343111265</v>
      </c>
      <c r="P391" s="27" t="n">
        <f aca="false">LN(F391/F390)</f>
        <v>-0.00160447073065861</v>
      </c>
      <c r="Q391" s="28" t="n">
        <f aca="false">STDEV(P372:P391)*SQRT(252)</f>
        <v>0.302715378756715</v>
      </c>
      <c r="R391" s="26" t="n">
        <f aca="false">(G391-H391)/H391</f>
        <v>0.00100219160581928</v>
      </c>
      <c r="S391" s="17" t="n">
        <f aca="false">YEAR(B391)</f>
        <v>2008</v>
      </c>
      <c r="T391" s="17" t="n">
        <f aca="false">WEEKDAY(B391)</f>
        <v>5</v>
      </c>
    </row>
    <row r="392" customFormat="false" ht="15" hidden="false" customHeight="false" outlineLevel="0" collapsed="false">
      <c r="B392" s="21" t="n">
        <v>39542</v>
      </c>
      <c r="C392" s="22" t="n">
        <v>903</v>
      </c>
      <c r="D392" s="22" t="n">
        <v>915</v>
      </c>
      <c r="E392" s="22" t="n">
        <v>899.45</v>
      </c>
      <c r="F392" s="22" t="n">
        <v>914</v>
      </c>
      <c r="G392" s="23" t="n">
        <v>914.87</v>
      </c>
      <c r="H392" s="23" t="n">
        <v>913.96</v>
      </c>
      <c r="I392" s="23" t="n">
        <v>900.05</v>
      </c>
      <c r="J392" s="23" t="n">
        <v>899.15</v>
      </c>
      <c r="K392" s="29" t="str">
        <f aca="false">IF(N392&lt;=$F$3,"HIT","MISS")</f>
        <v>HIT</v>
      </c>
      <c r="L392" s="29" t="str">
        <f aca="false">IF(O392&lt;=$F$3,"HIT","MISS")</f>
        <v>HIT</v>
      </c>
      <c r="M392" s="17" t="str">
        <f aca="false">IF(AND(K392="HIT",L392="HIT"),"HOD ✓ | LOD ✓",IF(K392="HIT","HOD ✓",IF(L392="HIT","LOD ✓","✗ MISS")))</f>
        <v>HOD ✓ | LOD ✓</v>
      </c>
      <c r="N392" s="26" t="n">
        <f aca="false">IF(D392&lt;H392,(H392-D392)/D392,IF(D392&gt;G392,(D392-G392)/D392,0))</f>
        <v>0.000142076502732235</v>
      </c>
      <c r="O392" s="26" t="n">
        <f aca="false">IF(E392&lt;J392,(J392-E392)/E392,IF(E392&gt;I392,(E392-I392)/E392,0))</f>
        <v>0</v>
      </c>
      <c r="P392" s="27" t="n">
        <f aca="false">LN(F392/F391)</f>
        <v>0.0121080180371645</v>
      </c>
      <c r="Q392" s="28" t="n">
        <f aca="false">STDEV(P373:P392)*SQRT(252)</f>
        <v>0.307919083824444</v>
      </c>
      <c r="R392" s="26" t="n">
        <f aca="false">(G392-H392)/H392</f>
        <v>0.00099566720644226</v>
      </c>
      <c r="S392" s="17" t="n">
        <f aca="false">YEAR(B392)</f>
        <v>2008</v>
      </c>
      <c r="T392" s="17" t="n">
        <f aca="false">WEEKDAY(B392)</f>
        <v>6</v>
      </c>
    </row>
    <row r="393" customFormat="false" ht="15" hidden="false" customHeight="false" outlineLevel="0" collapsed="false">
      <c r="B393" s="21" t="n">
        <v>39545</v>
      </c>
      <c r="C393" s="22" t="n">
        <v>914</v>
      </c>
      <c r="D393" s="22" t="n">
        <v>929.5</v>
      </c>
      <c r="E393" s="22" t="n">
        <v>910.8</v>
      </c>
      <c r="F393" s="22" t="n">
        <v>920</v>
      </c>
      <c r="G393" s="23" t="n">
        <v>929.41</v>
      </c>
      <c r="H393" s="23" t="n">
        <v>928.48</v>
      </c>
      <c r="I393" s="23" t="n">
        <v>911.48</v>
      </c>
      <c r="J393" s="23" t="n">
        <v>910.57</v>
      </c>
      <c r="K393" s="29" t="str">
        <f aca="false">IF(N393&lt;=$F$3,"HIT","MISS")</f>
        <v>HIT</v>
      </c>
      <c r="L393" s="29" t="str">
        <f aca="false">IF(O393&lt;=$F$3,"HIT","MISS")</f>
        <v>HIT</v>
      </c>
      <c r="M393" s="17" t="str">
        <f aca="false">IF(AND(K393="HIT",L393="HIT"),"HOD ✓ | LOD ✓",IF(K393="HIT","HOD ✓",IF(L393="HIT","LOD ✓","✗ MISS")))</f>
        <v>HOD ✓ | LOD ✓</v>
      </c>
      <c r="N393" s="26" t="n">
        <f aca="false">IF(D393&lt;H393,(H393-D393)/D393,IF(D393&gt;G393,(D393-G393)/D393,0))</f>
        <v>9.68262506724388E-005</v>
      </c>
      <c r="O393" s="26" t="n">
        <f aca="false">IF(E393&lt;J393,(J393-E393)/E393,IF(E393&gt;I393,(E393-I393)/E393,0))</f>
        <v>0</v>
      </c>
      <c r="P393" s="27" t="n">
        <f aca="false">LN(F393/F392)</f>
        <v>0.00654309858893589</v>
      </c>
      <c r="Q393" s="28" t="n">
        <f aca="false">STDEV(P374:P393)*SQRT(252)</f>
        <v>0.309670568682135</v>
      </c>
      <c r="R393" s="26" t="n">
        <f aca="false">(G393-H393)/H393</f>
        <v>0.0010016370842667</v>
      </c>
      <c r="S393" s="17" t="n">
        <f aca="false">YEAR(B393)</f>
        <v>2008</v>
      </c>
      <c r="T393" s="17" t="n">
        <f aca="false">WEEKDAY(B393)</f>
        <v>2</v>
      </c>
    </row>
    <row r="394" customFormat="false" ht="15" hidden="false" customHeight="false" outlineLevel="0" collapsed="false">
      <c r="B394" s="21" t="n">
        <v>39546</v>
      </c>
      <c r="C394" s="22" t="n">
        <v>920</v>
      </c>
      <c r="D394" s="22" t="n">
        <v>926</v>
      </c>
      <c r="E394" s="22" t="n">
        <v>907.85</v>
      </c>
      <c r="F394" s="22" t="n">
        <v>914.85</v>
      </c>
      <c r="G394" s="23" t="n">
        <v>927.09</v>
      </c>
      <c r="H394" s="23" t="n">
        <v>926.16</v>
      </c>
      <c r="I394" s="23" t="n">
        <v>910.15</v>
      </c>
      <c r="J394" s="23" t="n">
        <v>909.24</v>
      </c>
      <c r="K394" s="24" t="str">
        <f aca="false">IF(N394&lt;=$F$3,"HIT","MISS")</f>
        <v>HIT</v>
      </c>
      <c r="L394" s="24" t="str">
        <f aca="false">IF(O394&lt;=$F$3,"HIT","MISS")</f>
        <v>MISS</v>
      </c>
      <c r="M394" s="25" t="str">
        <f aca="false">IF(AND(K394="HIT",L394="HIT"),"HOD ✓ | LOD ✓",IF(K394="HIT","HOD ✓",IF(L394="HIT","LOD ✓","✗ MISS")))</f>
        <v>HOD ✓</v>
      </c>
      <c r="N394" s="26" t="n">
        <f aca="false">IF(D394&lt;H394,(H394-D394)/D394,IF(D394&gt;G394,(D394-G394)/D394,0))</f>
        <v>0.000172786177105797</v>
      </c>
      <c r="O394" s="26" t="n">
        <f aca="false">IF(E394&lt;J394,(J394-E394)/E394,IF(E394&gt;I394,(E394-I394)/E394,0))</f>
        <v>0.00153108993776503</v>
      </c>
      <c r="P394" s="27" t="n">
        <f aca="false">LN(F394/F393)</f>
        <v>-0.00561355263251092</v>
      </c>
      <c r="Q394" s="28" t="n">
        <f aca="false">STDEV(P375:P394)*SQRT(252)</f>
        <v>0.309589077937803</v>
      </c>
      <c r="R394" s="26" t="n">
        <f aca="false">(G394-H394)/H394</f>
        <v>0.00100414615185288</v>
      </c>
      <c r="S394" s="17" t="n">
        <f aca="false">YEAR(B394)</f>
        <v>2008</v>
      </c>
      <c r="T394" s="17" t="n">
        <f aca="false">WEEKDAY(B394)</f>
        <v>3</v>
      </c>
    </row>
    <row r="395" customFormat="false" ht="15" hidden="false" customHeight="false" outlineLevel="0" collapsed="false">
      <c r="B395" s="21" t="n">
        <v>39547</v>
      </c>
      <c r="C395" s="22" t="n">
        <v>914.85</v>
      </c>
      <c r="D395" s="22" t="n">
        <v>935.9</v>
      </c>
      <c r="E395" s="22" t="n">
        <v>903.17</v>
      </c>
      <c r="F395" s="22" t="n">
        <v>934.2</v>
      </c>
      <c r="G395" s="23" t="n">
        <v>936.04</v>
      </c>
      <c r="H395" s="23" t="n">
        <v>935.1</v>
      </c>
      <c r="I395" s="23" t="n">
        <v>904.3</v>
      </c>
      <c r="J395" s="23" t="n">
        <v>903.4</v>
      </c>
      <c r="K395" s="29" t="str">
        <f aca="false">IF(N395&lt;=$F$3,"HIT","MISS")</f>
        <v>HIT</v>
      </c>
      <c r="L395" s="29" t="str">
        <f aca="false">IF(O395&lt;=$F$3,"HIT","MISS")</f>
        <v>HIT</v>
      </c>
      <c r="M395" s="17" t="str">
        <f aca="false">IF(AND(K395="HIT",L395="HIT"),"HOD ✓ | LOD ✓",IF(K395="HIT","HOD ✓",IF(L395="HIT","LOD ✓","✗ MISS")))</f>
        <v>HOD ✓ | LOD ✓</v>
      </c>
      <c r="N395" s="26" t="n">
        <f aca="false">IF(D395&lt;H395,(H395-D395)/D395,IF(D395&gt;G395,(D395-G395)/D395,0))</f>
        <v>0</v>
      </c>
      <c r="O395" s="26" t="n">
        <f aca="false">IF(E395&lt;J395,(J395-E395)/E395,IF(E395&gt;I395,(E395-I395)/E395,0))</f>
        <v>0.000254658591405846</v>
      </c>
      <c r="P395" s="27" t="n">
        <f aca="false">LN(F395/F394)</f>
        <v>0.0209304306574326</v>
      </c>
      <c r="Q395" s="28" t="n">
        <f aca="false">STDEV(P376:P395)*SQRT(252)</f>
        <v>0.318091182303963</v>
      </c>
      <c r="R395" s="26" t="n">
        <f aca="false">(G395-H395)/H395</f>
        <v>0.00100524008127467</v>
      </c>
      <c r="S395" s="17" t="n">
        <f aca="false">YEAR(B395)</f>
        <v>2008</v>
      </c>
      <c r="T395" s="17" t="n">
        <f aca="false">WEEKDAY(B395)</f>
        <v>4</v>
      </c>
    </row>
    <row r="396" customFormat="false" ht="15" hidden="false" customHeight="false" outlineLevel="0" collapsed="false">
      <c r="B396" s="21" t="n">
        <v>39548</v>
      </c>
      <c r="C396" s="22" t="n">
        <v>934.2</v>
      </c>
      <c r="D396" s="22" t="n">
        <v>940</v>
      </c>
      <c r="E396" s="22" t="n">
        <v>922.3</v>
      </c>
      <c r="F396" s="22" t="n">
        <v>928.95</v>
      </c>
      <c r="G396" s="23" t="n">
        <v>939.95</v>
      </c>
      <c r="H396" s="23" t="n">
        <v>939.01</v>
      </c>
      <c r="I396" s="23" t="n">
        <v>923.4</v>
      </c>
      <c r="J396" s="23" t="n">
        <v>922.48</v>
      </c>
      <c r="K396" s="29" t="str">
        <f aca="false">IF(N396&lt;=$F$3,"HIT","MISS")</f>
        <v>HIT</v>
      </c>
      <c r="L396" s="29" t="str">
        <f aca="false">IF(O396&lt;=$F$3,"HIT","MISS")</f>
        <v>HIT</v>
      </c>
      <c r="M396" s="17" t="str">
        <f aca="false">IF(AND(K396="HIT",L396="HIT"),"HOD ✓ | LOD ✓",IF(K396="HIT","HOD ✓",IF(L396="HIT","LOD ✓","✗ MISS")))</f>
        <v>HOD ✓ | LOD ✓</v>
      </c>
      <c r="N396" s="26" t="n">
        <f aca="false">IF(D396&lt;H396,(H396-D396)/D396,IF(D396&gt;G396,(D396-G396)/D396,0))</f>
        <v>5.31914893616538E-005</v>
      </c>
      <c r="O396" s="26" t="n">
        <f aca="false">IF(E396&lt;J396,(J396-E396)/E396,IF(E396&gt;I396,(E396-I396)/E396,0))</f>
        <v>0.000195164263254975</v>
      </c>
      <c r="P396" s="27" t="n">
        <f aca="false">LN(F396/F395)</f>
        <v>-0.00563563201582806</v>
      </c>
      <c r="Q396" s="28" t="n">
        <f aca="false">STDEV(P377:P396)*SQRT(252)</f>
        <v>0.313469146660331</v>
      </c>
      <c r="R396" s="26" t="n">
        <f aca="false">(G396-H396)/H396</f>
        <v>0.00100105430187118</v>
      </c>
      <c r="S396" s="17" t="n">
        <f aca="false">YEAR(B396)</f>
        <v>2008</v>
      </c>
      <c r="T396" s="17" t="n">
        <f aca="false">WEEKDAY(B396)</f>
        <v>5</v>
      </c>
    </row>
    <row r="397" customFormat="false" ht="15" hidden="false" customHeight="false" outlineLevel="0" collapsed="false">
      <c r="B397" s="21" t="n">
        <v>39549</v>
      </c>
      <c r="C397" s="22" t="n">
        <v>928.95</v>
      </c>
      <c r="D397" s="22" t="n">
        <v>932.45</v>
      </c>
      <c r="E397" s="22" t="n">
        <v>917.6</v>
      </c>
      <c r="F397" s="22" t="n">
        <v>925.3</v>
      </c>
      <c r="G397" s="23" t="n">
        <v>933.7</v>
      </c>
      <c r="H397" s="23" t="n">
        <v>932.77</v>
      </c>
      <c r="I397" s="23" t="n">
        <v>917.44</v>
      </c>
      <c r="J397" s="23" t="n">
        <v>916.52</v>
      </c>
      <c r="K397" s="29" t="str">
        <f aca="false">IF(N397&lt;=$F$3,"HIT","MISS")</f>
        <v>HIT</v>
      </c>
      <c r="L397" s="29" t="str">
        <f aca="false">IF(O397&lt;=$F$3,"HIT","MISS")</f>
        <v>HIT</v>
      </c>
      <c r="M397" s="17" t="str">
        <f aca="false">IF(AND(K397="HIT",L397="HIT"),"HOD ✓ | LOD ✓",IF(K397="HIT","HOD ✓",IF(L397="HIT","LOD ✓","✗ MISS")))</f>
        <v>HOD ✓ | LOD ✓</v>
      </c>
      <c r="N397" s="26" t="n">
        <f aca="false">IF(D397&lt;H397,(H397-D397)/D397,IF(D397&gt;G397,(D397-G397)/D397,0))</f>
        <v>0.000343181940050337</v>
      </c>
      <c r="O397" s="26" t="n">
        <f aca="false">IF(E397&lt;J397,(J397-E397)/E397,IF(E397&gt;I397,(E397-I397)/E397,0))</f>
        <v>0.000174367916303366</v>
      </c>
      <c r="P397" s="27" t="n">
        <f aca="false">LN(F397/F396)</f>
        <v>-0.00393690679719512</v>
      </c>
      <c r="Q397" s="28" t="n">
        <f aca="false">STDEV(P378:P397)*SQRT(252)</f>
        <v>0.310498849423403</v>
      </c>
      <c r="R397" s="26" t="n">
        <f aca="false">(G397-H397)/H397</f>
        <v>0.000997030350461597</v>
      </c>
      <c r="S397" s="17" t="n">
        <f aca="false">YEAR(B397)</f>
        <v>2008</v>
      </c>
      <c r="T397" s="17" t="n">
        <f aca="false">WEEKDAY(B397)</f>
        <v>6</v>
      </c>
    </row>
    <row r="398" customFormat="false" ht="15" hidden="false" customHeight="false" outlineLevel="0" collapsed="false">
      <c r="B398" s="21" t="n">
        <v>39552</v>
      </c>
      <c r="C398" s="22" t="n">
        <v>925.3</v>
      </c>
      <c r="D398" s="22" t="n">
        <v>932.15</v>
      </c>
      <c r="E398" s="22" t="n">
        <v>914.3</v>
      </c>
      <c r="F398" s="22" t="n">
        <v>924.2</v>
      </c>
      <c r="G398" s="23" t="n">
        <v>932.5</v>
      </c>
      <c r="H398" s="23" t="n">
        <v>931.57</v>
      </c>
      <c r="I398" s="23" t="n">
        <v>915.19</v>
      </c>
      <c r="J398" s="23" t="n">
        <v>914.28</v>
      </c>
      <c r="K398" s="29" t="str">
        <f aca="false">IF(N398&lt;=$F$3,"HIT","MISS")</f>
        <v>HIT</v>
      </c>
      <c r="L398" s="29" t="str">
        <f aca="false">IF(O398&lt;=$F$3,"HIT","MISS")</f>
        <v>HIT</v>
      </c>
      <c r="M398" s="17" t="str">
        <f aca="false">IF(AND(K398="HIT",L398="HIT"),"HOD ✓ | LOD ✓",IF(K398="HIT","HOD ✓",IF(L398="HIT","LOD ✓","✗ MISS")))</f>
        <v>HOD ✓ | LOD ✓</v>
      </c>
      <c r="N398" s="26" t="n">
        <f aca="false">IF(D398&lt;H398,(H398-D398)/D398,IF(D398&gt;G398,(D398-G398)/D398,0))</f>
        <v>0</v>
      </c>
      <c r="O398" s="26" t="n">
        <f aca="false">IF(E398&lt;J398,(J398-E398)/E398,IF(E398&gt;I398,(E398-I398)/E398,0))</f>
        <v>0</v>
      </c>
      <c r="P398" s="27" t="n">
        <f aca="false">LN(F398/F397)</f>
        <v>-0.00118951081881845</v>
      </c>
      <c r="Q398" s="28" t="n">
        <f aca="false">STDEV(P379:P398)*SQRT(252)</f>
        <v>0.310445005319315</v>
      </c>
      <c r="R398" s="26" t="n">
        <f aca="false">(G398-H398)/H398</f>
        <v>0.000998314673078727</v>
      </c>
      <c r="S398" s="17" t="n">
        <f aca="false">YEAR(B398)</f>
        <v>2008</v>
      </c>
      <c r="T398" s="17" t="n">
        <f aca="false">WEEKDAY(B398)</f>
        <v>2</v>
      </c>
    </row>
    <row r="399" customFormat="false" ht="15" hidden="false" customHeight="false" outlineLevel="0" collapsed="false">
      <c r="B399" s="21" t="n">
        <v>39553</v>
      </c>
      <c r="C399" s="22" t="n">
        <v>924.2</v>
      </c>
      <c r="D399" s="22" t="n">
        <v>936.75</v>
      </c>
      <c r="E399" s="22" t="n">
        <v>923.15</v>
      </c>
      <c r="F399" s="22" t="n">
        <v>928.1</v>
      </c>
      <c r="G399" s="23" t="n">
        <v>936.98</v>
      </c>
      <c r="H399" s="23" t="n">
        <v>936.04</v>
      </c>
      <c r="I399" s="23" t="n">
        <v>923.2</v>
      </c>
      <c r="J399" s="23" t="n">
        <v>922.28</v>
      </c>
      <c r="K399" s="29" t="str">
        <f aca="false">IF(N399&lt;=$F$3,"HIT","MISS")</f>
        <v>HIT</v>
      </c>
      <c r="L399" s="29" t="str">
        <f aca="false">IF(O399&lt;=$F$3,"HIT","MISS")</f>
        <v>HIT</v>
      </c>
      <c r="M399" s="17" t="str">
        <f aca="false">IF(AND(K399="HIT",L399="HIT"),"HOD ✓ | LOD ✓",IF(K399="HIT","HOD ✓",IF(L399="HIT","LOD ✓","✗ MISS")))</f>
        <v>HOD ✓ | LOD ✓</v>
      </c>
      <c r="N399" s="26" t="n">
        <f aca="false">IF(D399&lt;H399,(H399-D399)/D399,IF(D399&gt;G399,(D399-G399)/D399,0))</f>
        <v>0</v>
      </c>
      <c r="O399" s="26" t="n">
        <f aca="false">IF(E399&lt;J399,(J399-E399)/E399,IF(E399&gt;I399,(E399-I399)/E399,0))</f>
        <v>0</v>
      </c>
      <c r="P399" s="27" t="n">
        <f aca="false">LN(F399/F398)</f>
        <v>0.00421098716518103</v>
      </c>
      <c r="Q399" s="28" t="n">
        <f aca="false">STDEV(P380:P399)*SQRT(252)</f>
        <v>0.304907685961912</v>
      </c>
      <c r="R399" s="26" t="n">
        <f aca="false">(G399-H399)/H399</f>
        <v>0.00100423058843645</v>
      </c>
      <c r="S399" s="17" t="n">
        <f aca="false">YEAR(B399)</f>
        <v>2008</v>
      </c>
      <c r="T399" s="17" t="n">
        <f aca="false">WEEKDAY(B399)</f>
        <v>3</v>
      </c>
    </row>
    <row r="400" customFormat="false" ht="15" hidden="false" customHeight="false" outlineLevel="0" collapsed="false">
      <c r="B400" s="21" t="n">
        <v>39554</v>
      </c>
      <c r="C400" s="22" t="n">
        <v>928.1</v>
      </c>
      <c r="D400" s="22" t="n">
        <v>949.34</v>
      </c>
      <c r="E400" s="22" t="n">
        <v>924.4</v>
      </c>
      <c r="F400" s="22" t="n">
        <v>944.79</v>
      </c>
      <c r="G400" s="23" t="n">
        <v>949.06</v>
      </c>
      <c r="H400" s="23" t="n">
        <v>948.11</v>
      </c>
      <c r="I400" s="23" t="n">
        <v>925.39</v>
      </c>
      <c r="J400" s="23" t="n">
        <v>924.47</v>
      </c>
      <c r="K400" s="29" t="str">
        <f aca="false">IF(N400&lt;=$F$3,"HIT","MISS")</f>
        <v>HIT</v>
      </c>
      <c r="L400" s="29" t="str">
        <f aca="false">IF(O400&lt;=$F$3,"HIT","MISS")</f>
        <v>HIT</v>
      </c>
      <c r="M400" s="17" t="str">
        <f aca="false">IF(AND(K400="HIT",L400="HIT"),"HOD ✓ | LOD ✓",IF(K400="HIT","HOD ✓",IF(L400="HIT","LOD ✓","✗ MISS")))</f>
        <v>HOD ✓ | LOD ✓</v>
      </c>
      <c r="N400" s="26" t="n">
        <f aca="false">IF(D400&lt;H400,(H400-D400)/D400,IF(D400&gt;G400,(D400-G400)/D400,0))</f>
        <v>0.000294941749004663</v>
      </c>
      <c r="O400" s="26" t="n">
        <f aca="false">IF(E400&lt;J400,(J400-E400)/E400,IF(E400&gt;I400,(E400-I400)/E400,0))</f>
        <v>7.57247944613263E-005</v>
      </c>
      <c r="P400" s="27" t="n">
        <f aca="false">LN(F400/F399)</f>
        <v>0.0178231949751566</v>
      </c>
      <c r="Q400" s="28" t="n">
        <f aca="false">STDEV(P381:P400)*SQRT(252)</f>
        <v>0.283824654355145</v>
      </c>
      <c r="R400" s="26" t="n">
        <f aca="false">(G400-H400)/H400</f>
        <v>0.00100199343957972</v>
      </c>
      <c r="S400" s="17" t="n">
        <f aca="false">YEAR(B400)</f>
        <v>2008</v>
      </c>
      <c r="T400" s="17" t="n">
        <f aca="false">WEEKDAY(B400)</f>
        <v>4</v>
      </c>
    </row>
    <row r="401" customFormat="false" ht="15" hidden="false" customHeight="false" outlineLevel="0" collapsed="false">
      <c r="B401" s="21" t="n">
        <v>39555</v>
      </c>
      <c r="C401" s="22" t="n">
        <v>944.79</v>
      </c>
      <c r="D401" s="22" t="n">
        <v>953.19</v>
      </c>
      <c r="E401" s="22" t="n">
        <v>937.45</v>
      </c>
      <c r="F401" s="22" t="n">
        <v>938.85</v>
      </c>
      <c r="G401" s="23" t="n">
        <v>952.95</v>
      </c>
      <c r="H401" s="23" t="n">
        <v>952</v>
      </c>
      <c r="I401" s="23" t="n">
        <v>938.24</v>
      </c>
      <c r="J401" s="23" t="n">
        <v>937.3</v>
      </c>
      <c r="K401" s="29" t="str">
        <f aca="false">IF(N401&lt;=$F$3,"HIT","MISS")</f>
        <v>HIT</v>
      </c>
      <c r="L401" s="29" t="str">
        <f aca="false">IF(O401&lt;=$F$3,"HIT","MISS")</f>
        <v>HIT</v>
      </c>
      <c r="M401" s="17" t="str">
        <f aca="false">IF(AND(K401="HIT",L401="HIT"),"HOD ✓ | LOD ✓",IF(K401="HIT","HOD ✓",IF(L401="HIT","LOD ✓","✗ MISS")))</f>
        <v>HOD ✓ | LOD ✓</v>
      </c>
      <c r="N401" s="26" t="n">
        <f aca="false">IF(D401&lt;H401,(H401-D401)/D401,IF(D401&gt;G401,(D401-G401)/D401,0))</f>
        <v>0.000251786107701517</v>
      </c>
      <c r="O401" s="26" t="n">
        <f aca="false">IF(E401&lt;J401,(J401-E401)/E401,IF(E401&gt;I401,(E401-I401)/E401,0))</f>
        <v>0</v>
      </c>
      <c r="P401" s="27" t="n">
        <f aca="false">LN(F401/F400)</f>
        <v>-0.00630695853768367</v>
      </c>
      <c r="Q401" s="28" t="n">
        <f aca="false">STDEV(P382:P401)*SQRT(252)</f>
        <v>0.248342909398943</v>
      </c>
      <c r="R401" s="26" t="n">
        <f aca="false">(G401-H401)/H401</f>
        <v>0.000997899159663913</v>
      </c>
      <c r="S401" s="17" t="n">
        <f aca="false">YEAR(B401)</f>
        <v>2008</v>
      </c>
      <c r="T401" s="17" t="n">
        <f aca="false">WEEKDAY(B401)</f>
        <v>5</v>
      </c>
    </row>
    <row r="402" customFormat="false" ht="15" hidden="false" customHeight="false" outlineLevel="0" collapsed="false">
      <c r="B402" s="21" t="n">
        <v>39556</v>
      </c>
      <c r="C402" s="22" t="n">
        <v>938.85</v>
      </c>
      <c r="D402" s="22" t="n">
        <v>946.85</v>
      </c>
      <c r="E402" s="22" t="n">
        <v>904.9</v>
      </c>
      <c r="F402" s="22" t="n">
        <v>916.7</v>
      </c>
      <c r="G402" s="23" t="n">
        <v>947.77</v>
      </c>
      <c r="H402" s="23" t="n">
        <v>946.82</v>
      </c>
      <c r="I402" s="23" t="n">
        <v>904.71</v>
      </c>
      <c r="J402" s="23" t="n">
        <v>903.81</v>
      </c>
      <c r="K402" s="29" t="str">
        <f aca="false">IF(N402&lt;=$F$3,"HIT","MISS")</f>
        <v>HIT</v>
      </c>
      <c r="L402" s="29" t="str">
        <f aca="false">IF(O402&lt;=$F$3,"HIT","MISS")</f>
        <v>HIT</v>
      </c>
      <c r="M402" s="17" t="str">
        <f aca="false">IF(AND(K402="HIT",L402="HIT"),"HOD ✓ | LOD ✓",IF(K402="HIT","HOD ✓",IF(L402="HIT","LOD ✓","✗ MISS")))</f>
        <v>HOD ✓ | LOD ✓</v>
      </c>
      <c r="N402" s="26" t="n">
        <f aca="false">IF(D402&lt;H402,(H402-D402)/D402,IF(D402&gt;G402,(D402-G402)/D402,0))</f>
        <v>0</v>
      </c>
      <c r="O402" s="26" t="n">
        <f aca="false">IF(E402&lt;J402,(J402-E402)/E402,IF(E402&gt;I402,(E402-I402)/E402,0))</f>
        <v>0.000209967952259853</v>
      </c>
      <c r="P402" s="27" t="n">
        <f aca="false">LN(F402/F401)</f>
        <v>-0.0238754570710902</v>
      </c>
      <c r="Q402" s="28" t="n">
        <f aca="false">STDEV(P383:P402)*SQRT(252)</f>
        <v>0.262516127158864</v>
      </c>
      <c r="R402" s="26" t="n">
        <f aca="false">(G402-H402)/H402</f>
        <v>0.00100335861092914</v>
      </c>
      <c r="S402" s="17" t="n">
        <f aca="false">YEAR(B402)</f>
        <v>2008</v>
      </c>
      <c r="T402" s="17" t="n">
        <f aca="false">WEEKDAY(B402)</f>
        <v>6</v>
      </c>
    </row>
    <row r="403" customFormat="false" ht="15" hidden="false" customHeight="false" outlineLevel="0" collapsed="false">
      <c r="B403" s="21" t="n">
        <v>39559</v>
      </c>
      <c r="C403" s="22" t="n">
        <v>916.7</v>
      </c>
      <c r="D403" s="22" t="n">
        <v>928.95</v>
      </c>
      <c r="E403" s="22" t="n">
        <v>911.2</v>
      </c>
      <c r="F403" s="22" t="n">
        <v>916.9</v>
      </c>
      <c r="G403" s="23" t="n">
        <v>929.7</v>
      </c>
      <c r="H403" s="23" t="n">
        <v>928.77</v>
      </c>
      <c r="I403" s="23" t="n">
        <v>912.19</v>
      </c>
      <c r="J403" s="23" t="n">
        <v>911.28</v>
      </c>
      <c r="K403" s="29" t="str">
        <f aca="false">IF(N403&lt;=$F$3,"HIT","MISS")</f>
        <v>HIT</v>
      </c>
      <c r="L403" s="29" t="str">
        <f aca="false">IF(O403&lt;=$F$3,"HIT","MISS")</f>
        <v>HIT</v>
      </c>
      <c r="M403" s="17" t="str">
        <f aca="false">IF(AND(K403="HIT",L403="HIT"),"HOD ✓ | LOD ✓",IF(K403="HIT","HOD ✓",IF(L403="HIT","LOD ✓","✗ MISS")))</f>
        <v>HOD ✓ | LOD ✓</v>
      </c>
      <c r="N403" s="26" t="n">
        <f aca="false">IF(D403&lt;H403,(H403-D403)/D403,IF(D403&gt;G403,(D403-G403)/D403,0))</f>
        <v>0</v>
      </c>
      <c r="O403" s="26" t="n">
        <f aca="false">IF(E403&lt;J403,(J403-E403)/E403,IF(E403&gt;I403,(E403-I403)/E403,0))</f>
        <v>8.77963125547928E-005</v>
      </c>
      <c r="P403" s="27" t="n">
        <f aca="false">LN(F403/F402)</f>
        <v>0.00021815008812505</v>
      </c>
      <c r="Q403" s="28" t="n">
        <f aca="false">STDEV(P384:P403)*SQRT(252)</f>
        <v>0.262328987683888</v>
      </c>
      <c r="R403" s="26" t="n">
        <f aca="false">(G403-H403)/H403</f>
        <v>0.00100132433218134</v>
      </c>
      <c r="S403" s="17" t="n">
        <f aca="false">YEAR(B403)</f>
        <v>2008</v>
      </c>
      <c r="T403" s="17" t="n">
        <f aca="false">WEEKDAY(B403)</f>
        <v>2</v>
      </c>
    </row>
    <row r="404" customFormat="false" ht="15" hidden="false" customHeight="false" outlineLevel="0" collapsed="false">
      <c r="B404" s="21" t="n">
        <v>39560</v>
      </c>
      <c r="C404" s="22" t="n">
        <v>916.9</v>
      </c>
      <c r="D404" s="22" t="n">
        <v>925.67</v>
      </c>
      <c r="E404" s="22" t="n">
        <v>911.8</v>
      </c>
      <c r="F404" s="22" t="n">
        <v>915.97</v>
      </c>
      <c r="G404" s="23" t="n">
        <v>925.33</v>
      </c>
      <c r="H404" s="23" t="n">
        <v>924.41</v>
      </c>
      <c r="I404" s="23" t="n">
        <v>913.46</v>
      </c>
      <c r="J404" s="23" t="n">
        <v>912.55</v>
      </c>
      <c r="K404" s="24" t="str">
        <f aca="false">IF(N404&lt;=$F$3,"HIT","MISS")</f>
        <v>HIT</v>
      </c>
      <c r="L404" s="24" t="str">
        <f aca="false">IF(O404&lt;=$F$3,"HIT","MISS")</f>
        <v>MISS</v>
      </c>
      <c r="M404" s="25" t="str">
        <f aca="false">IF(AND(K404="HIT",L404="HIT"),"HOD ✓ | LOD ✓",IF(K404="HIT","HOD ✓",IF(L404="HIT","LOD ✓","✗ MISS")))</f>
        <v>HOD ✓</v>
      </c>
      <c r="N404" s="26" t="n">
        <f aca="false">IF(D404&lt;H404,(H404-D404)/D404,IF(D404&gt;G404,(D404-G404)/D404,0))</f>
        <v>0.000367301522140631</v>
      </c>
      <c r="O404" s="26" t="n">
        <f aca="false">IF(E404&lt;J404,(J404-E404)/E404,IF(E404&gt;I404,(E404-I404)/E404,0))</f>
        <v>0.000822548804562404</v>
      </c>
      <c r="P404" s="27" t="n">
        <f aca="false">LN(F404/F403)</f>
        <v>-0.00101480200975658</v>
      </c>
      <c r="Q404" s="28" t="n">
        <f aca="false">STDEV(P385:P404)*SQRT(252)</f>
        <v>0.244827251120278</v>
      </c>
      <c r="R404" s="26" t="n">
        <f aca="false">(G404-H404)/H404</f>
        <v>0.000995229389556661</v>
      </c>
      <c r="S404" s="17" t="n">
        <f aca="false">YEAR(B404)</f>
        <v>2008</v>
      </c>
      <c r="T404" s="17" t="n">
        <f aca="false">WEEKDAY(B404)</f>
        <v>3</v>
      </c>
    </row>
    <row r="405" customFormat="false" ht="15" hidden="false" customHeight="false" outlineLevel="0" collapsed="false">
      <c r="B405" s="21" t="n">
        <v>39561</v>
      </c>
      <c r="C405" s="22" t="n">
        <v>915.97</v>
      </c>
      <c r="D405" s="22" t="n">
        <v>923.12</v>
      </c>
      <c r="E405" s="22" t="n">
        <v>896.94</v>
      </c>
      <c r="F405" s="22" t="n">
        <v>904.28</v>
      </c>
      <c r="G405" s="23" t="n">
        <v>924.27</v>
      </c>
      <c r="H405" s="23" t="n">
        <v>923.35</v>
      </c>
      <c r="I405" s="23" t="n">
        <v>897.1</v>
      </c>
      <c r="J405" s="23" t="n">
        <v>896.2</v>
      </c>
      <c r="K405" s="29" t="str">
        <f aca="false">IF(N405&lt;=$F$3,"HIT","MISS")</f>
        <v>HIT</v>
      </c>
      <c r="L405" s="29" t="str">
        <f aca="false">IF(O405&lt;=$F$3,"HIT","MISS")</f>
        <v>HIT</v>
      </c>
      <c r="M405" s="17" t="str">
        <f aca="false">IF(AND(K405="HIT",L405="HIT"),"HOD ✓ | LOD ✓",IF(K405="HIT","HOD ✓",IF(L405="HIT","LOD ✓","✗ MISS")))</f>
        <v>HOD ✓ | LOD ✓</v>
      </c>
      <c r="N405" s="26" t="n">
        <f aca="false">IF(D405&lt;H405,(H405-D405)/D405,IF(D405&gt;G405,(D405-G405)/D405,0))</f>
        <v>0.000249155039431513</v>
      </c>
      <c r="O405" s="26" t="n">
        <f aca="false">IF(E405&lt;J405,(J405-E405)/E405,IF(E405&gt;I405,(E405-I405)/E405,0))</f>
        <v>0</v>
      </c>
      <c r="P405" s="27" t="n">
        <f aca="false">LN(F405/F404)</f>
        <v>-0.0128445660984796</v>
      </c>
      <c r="Q405" s="28" t="n">
        <f aca="false">STDEV(P386:P405)*SQRT(252)</f>
        <v>0.239021208597482</v>
      </c>
      <c r="R405" s="26" t="n">
        <f aca="false">(G405-H405)/H405</f>
        <v>0.00099637190664424</v>
      </c>
      <c r="S405" s="17" t="n">
        <f aca="false">YEAR(B405)</f>
        <v>2008</v>
      </c>
      <c r="T405" s="17" t="n">
        <f aca="false">WEEKDAY(B405)</f>
        <v>4</v>
      </c>
    </row>
    <row r="406" customFormat="false" ht="15" hidden="false" customHeight="false" outlineLevel="0" collapsed="false">
      <c r="B406" s="21" t="n">
        <v>39562</v>
      </c>
      <c r="C406" s="22" t="n">
        <v>904.28</v>
      </c>
      <c r="D406" s="22" t="n">
        <v>907.15</v>
      </c>
      <c r="E406" s="22" t="n">
        <v>883.36</v>
      </c>
      <c r="F406" s="22" t="n">
        <v>886.31</v>
      </c>
      <c r="G406" s="23" t="n">
        <v>908.22</v>
      </c>
      <c r="H406" s="23" t="n">
        <v>907.31</v>
      </c>
      <c r="I406" s="23" t="n">
        <v>884.35</v>
      </c>
      <c r="J406" s="23" t="n">
        <v>883.47</v>
      </c>
      <c r="K406" s="29" t="str">
        <f aca="false">IF(N406&lt;=$F$3,"HIT","MISS")</f>
        <v>HIT</v>
      </c>
      <c r="L406" s="29" t="str">
        <f aca="false">IF(O406&lt;=$F$3,"HIT","MISS")</f>
        <v>HIT</v>
      </c>
      <c r="M406" s="17" t="str">
        <f aca="false">IF(AND(K406="HIT",L406="HIT"),"HOD ✓ | LOD ✓",IF(K406="HIT","HOD ✓",IF(L406="HIT","LOD ✓","✗ MISS")))</f>
        <v>HOD ✓ | LOD ✓</v>
      </c>
      <c r="N406" s="26" t="n">
        <f aca="false">IF(D406&lt;H406,(H406-D406)/D406,IF(D406&gt;G406,(D406-G406)/D406,0))</f>
        <v>0.000176376563964028</v>
      </c>
      <c r="O406" s="26" t="n">
        <f aca="false">IF(E406&lt;J406,(J406-E406)/E406,IF(E406&gt;I406,(E406-I406)/E406,0))</f>
        <v>0.000124524542655332</v>
      </c>
      <c r="P406" s="27" t="n">
        <f aca="false">LN(F406/F405)</f>
        <v>-0.0200722704055841</v>
      </c>
      <c r="Q406" s="28" t="n">
        <f aca="false">STDEV(P387:P406)*SQRT(252)</f>
        <v>0.246536044574618</v>
      </c>
      <c r="R406" s="26" t="n">
        <f aca="false">(G406-H406)/H406</f>
        <v>0.00100296480805908</v>
      </c>
      <c r="S406" s="17" t="n">
        <f aca="false">YEAR(B406)</f>
        <v>2008</v>
      </c>
      <c r="T406" s="17" t="n">
        <f aca="false">WEEKDAY(B406)</f>
        <v>5</v>
      </c>
    </row>
    <row r="407" customFormat="false" ht="15" hidden="false" customHeight="false" outlineLevel="0" collapsed="false">
      <c r="B407" s="21" t="n">
        <v>39563</v>
      </c>
      <c r="C407" s="22" t="n">
        <v>886.31</v>
      </c>
      <c r="D407" s="22" t="n">
        <v>896.65</v>
      </c>
      <c r="E407" s="22" t="n">
        <v>877.95</v>
      </c>
      <c r="F407" s="22" t="n">
        <v>886.3</v>
      </c>
      <c r="G407" s="23" t="n">
        <v>897.62</v>
      </c>
      <c r="H407" s="23" t="n">
        <v>896.72</v>
      </c>
      <c r="I407" s="23" t="n">
        <v>877.75</v>
      </c>
      <c r="J407" s="23" t="n">
        <v>876.87</v>
      </c>
      <c r="K407" s="29" t="str">
        <f aca="false">IF(N407&lt;=$F$3,"HIT","MISS")</f>
        <v>HIT</v>
      </c>
      <c r="L407" s="29" t="str">
        <f aca="false">IF(O407&lt;=$F$3,"HIT","MISS")</f>
        <v>HIT</v>
      </c>
      <c r="M407" s="17" t="str">
        <f aca="false">IF(AND(K407="HIT",L407="HIT"),"HOD ✓ | LOD ✓",IF(K407="HIT","HOD ✓",IF(L407="HIT","LOD ✓","✗ MISS")))</f>
        <v>HOD ✓ | LOD ✓</v>
      </c>
      <c r="N407" s="26" t="n">
        <f aca="false">IF(D407&lt;H407,(H407-D407)/D407,IF(D407&gt;G407,(D407-G407)/D407,0))</f>
        <v>7.80683655830592E-005</v>
      </c>
      <c r="O407" s="26" t="n">
        <f aca="false">IF(E407&lt;J407,(J407-E407)/E407,IF(E407&gt;I407,(E407-I407)/E407,0))</f>
        <v>0.000227803405660966</v>
      </c>
      <c r="P407" s="27" t="n">
        <f aca="false">LN(F407/F406)</f>
        <v>-1.12827976825811E-005</v>
      </c>
      <c r="Q407" s="28" t="n">
        <f aca="false">STDEV(P388:P407)*SQRT(252)</f>
        <v>0.241139270591786</v>
      </c>
      <c r="R407" s="26" t="n">
        <f aca="false">(G407-H407)/H407</f>
        <v>0.00100365777500221</v>
      </c>
      <c r="S407" s="17" t="n">
        <f aca="false">YEAR(B407)</f>
        <v>2008</v>
      </c>
      <c r="T407" s="17" t="n">
        <f aca="false">WEEKDAY(B407)</f>
        <v>6</v>
      </c>
    </row>
    <row r="408" customFormat="false" ht="15" hidden="false" customHeight="false" outlineLevel="0" collapsed="false">
      <c r="B408" s="21" t="n">
        <v>39566</v>
      </c>
      <c r="C408" s="22" t="n">
        <v>885.9</v>
      </c>
      <c r="D408" s="22" t="n">
        <v>896.05</v>
      </c>
      <c r="E408" s="22" t="n">
        <v>885.4</v>
      </c>
      <c r="F408" s="22" t="n">
        <v>893.4</v>
      </c>
      <c r="G408" s="23" t="n">
        <v>897.14</v>
      </c>
      <c r="H408" s="23" t="n">
        <v>896.24</v>
      </c>
      <c r="I408" s="23" t="n">
        <v>886.26</v>
      </c>
      <c r="J408" s="23" t="n">
        <v>885.37</v>
      </c>
      <c r="K408" s="29" t="str">
        <f aca="false">IF(N408&lt;=$F$3,"HIT","MISS")</f>
        <v>HIT</v>
      </c>
      <c r="L408" s="29" t="str">
        <f aca="false">IF(O408&lt;=$F$3,"HIT","MISS")</f>
        <v>HIT</v>
      </c>
      <c r="M408" s="17" t="str">
        <f aca="false">IF(AND(K408="HIT",L408="HIT"),"HOD ✓ | LOD ✓",IF(K408="HIT","HOD ✓",IF(L408="HIT","LOD ✓","✗ MISS")))</f>
        <v>HOD ✓ | LOD ✓</v>
      </c>
      <c r="N408" s="26" t="n">
        <f aca="false">IF(D408&lt;H408,(H408-D408)/D408,IF(D408&gt;G408,(D408-G408)/D408,0))</f>
        <v>0.000212041738742319</v>
      </c>
      <c r="O408" s="26" t="n">
        <f aca="false">IF(E408&lt;J408,(J408-E408)/E408,IF(E408&gt;I408,(E408-I408)/E408,0))</f>
        <v>0</v>
      </c>
      <c r="P408" s="27" t="n">
        <f aca="false">LN(F408/F407)</f>
        <v>0.00797891517366605</v>
      </c>
      <c r="Q408" s="28" t="n">
        <f aca="false">STDEV(P389:P408)*SQRT(252)</f>
        <v>0.238020272059674</v>
      </c>
      <c r="R408" s="26" t="n">
        <f aca="false">(G408-H408)/H408</f>
        <v>0.00100419530482904</v>
      </c>
      <c r="S408" s="17" t="n">
        <f aca="false">YEAR(B408)</f>
        <v>2008</v>
      </c>
      <c r="T408" s="17" t="n">
        <f aca="false">WEEKDAY(B408)</f>
        <v>2</v>
      </c>
    </row>
    <row r="409" customFormat="false" ht="15" hidden="false" customHeight="false" outlineLevel="0" collapsed="false">
      <c r="B409" s="21" t="n">
        <v>39567</v>
      </c>
      <c r="C409" s="22" t="n">
        <v>893.4</v>
      </c>
      <c r="D409" s="22" t="n">
        <v>893.9</v>
      </c>
      <c r="E409" s="22" t="n">
        <v>868.68</v>
      </c>
      <c r="F409" s="22" t="n">
        <v>870.55</v>
      </c>
      <c r="G409" s="23" t="n">
        <v>894.33</v>
      </c>
      <c r="H409" s="23" t="n">
        <v>893.44</v>
      </c>
      <c r="I409" s="23" t="n">
        <v>869.61</v>
      </c>
      <c r="J409" s="23" t="n">
        <v>868.74</v>
      </c>
      <c r="K409" s="29" t="str">
        <f aca="false">IF(N409&lt;=$F$3,"HIT","MISS")</f>
        <v>HIT</v>
      </c>
      <c r="L409" s="29" t="str">
        <f aca="false">IF(O409&lt;=$F$3,"HIT","MISS")</f>
        <v>HIT</v>
      </c>
      <c r="M409" s="17" t="str">
        <f aca="false">IF(AND(K409="HIT",L409="HIT"),"HOD ✓ | LOD ✓",IF(K409="HIT","HOD ✓",IF(L409="HIT","LOD ✓","✗ MISS")))</f>
        <v>HOD ✓ | LOD ✓</v>
      </c>
      <c r="N409" s="26" t="n">
        <f aca="false">IF(D409&lt;H409,(H409-D409)/D409,IF(D409&gt;G409,(D409-G409)/D409,0))</f>
        <v>0</v>
      </c>
      <c r="O409" s="26" t="n">
        <f aca="false">IF(E409&lt;J409,(J409-E409)/E409,IF(E409&gt;I409,(E409-I409)/E409,0))</f>
        <v>6.90703135792917E-005</v>
      </c>
      <c r="P409" s="27" t="n">
        <f aca="false">LN(F409/F408)</f>
        <v>-0.0259092131054108</v>
      </c>
      <c r="Q409" s="28" t="n">
        <f aca="false">STDEV(P390:P409)*SQRT(252)</f>
        <v>0.217101560313333</v>
      </c>
      <c r="R409" s="26" t="n">
        <f aca="false">(G409-H409)/H409</f>
        <v>0.000996149713467033</v>
      </c>
      <c r="S409" s="17" t="n">
        <f aca="false">YEAR(B409)</f>
        <v>2008</v>
      </c>
      <c r="T409" s="17" t="n">
        <f aca="false">WEEKDAY(B409)</f>
        <v>3</v>
      </c>
    </row>
    <row r="410" customFormat="false" ht="15" hidden="false" customHeight="false" outlineLevel="0" collapsed="false">
      <c r="B410" s="21" t="n">
        <v>39568</v>
      </c>
      <c r="C410" s="22" t="n">
        <v>870.55</v>
      </c>
      <c r="D410" s="22" t="n">
        <v>879.05</v>
      </c>
      <c r="E410" s="22" t="n">
        <v>862.7</v>
      </c>
      <c r="F410" s="22" t="n">
        <v>877.6</v>
      </c>
      <c r="G410" s="23" t="n">
        <v>879.52</v>
      </c>
      <c r="H410" s="23" t="n">
        <v>878.64</v>
      </c>
      <c r="I410" s="23" t="n">
        <v>862.36</v>
      </c>
      <c r="J410" s="23" t="n">
        <v>861.5</v>
      </c>
      <c r="K410" s="29" t="str">
        <f aca="false">IF(N410&lt;=$F$3,"HIT","MISS")</f>
        <v>HIT</v>
      </c>
      <c r="L410" s="29" t="str">
        <f aca="false">IF(O410&lt;=$F$3,"HIT","MISS")</f>
        <v>HIT</v>
      </c>
      <c r="M410" s="17" t="str">
        <f aca="false">IF(AND(K410="HIT",L410="HIT"),"HOD ✓ | LOD ✓",IF(K410="HIT","HOD ✓",IF(L410="HIT","LOD ✓","✗ MISS")))</f>
        <v>HOD ✓ | LOD ✓</v>
      </c>
      <c r="N410" s="26" t="n">
        <f aca="false">IF(D410&lt;H410,(H410-D410)/D410,IF(D410&gt;G410,(D410-G410)/D410,0))</f>
        <v>0</v>
      </c>
      <c r="O410" s="26" t="n">
        <f aca="false">IF(E410&lt;J410,(J410-E410)/E410,IF(E410&gt;I410,(E410-I410)/E410,0))</f>
        <v>0.000394111510374443</v>
      </c>
      <c r="P410" s="27" t="n">
        <f aca="false">LN(F410/F409)</f>
        <v>0.00806571314841302</v>
      </c>
      <c r="Q410" s="28" t="n">
        <f aca="false">STDEV(P391:P410)*SQRT(252)</f>
        <v>0.198774515111815</v>
      </c>
      <c r="R410" s="26" t="n">
        <f aca="false">(G410-H410)/H410</f>
        <v>0.00100154784667212</v>
      </c>
      <c r="S410" s="17" t="n">
        <f aca="false">YEAR(B410)</f>
        <v>2008</v>
      </c>
      <c r="T410" s="17" t="n">
        <f aca="false">WEEKDAY(B410)</f>
        <v>4</v>
      </c>
    </row>
    <row r="411" customFormat="false" ht="15" hidden="false" customHeight="false" outlineLevel="0" collapsed="false">
      <c r="B411" s="21" t="n">
        <v>39569</v>
      </c>
      <c r="C411" s="22" t="n">
        <v>877.6</v>
      </c>
      <c r="D411" s="22" t="n">
        <v>881.85</v>
      </c>
      <c r="E411" s="22" t="n">
        <v>847.55</v>
      </c>
      <c r="F411" s="22" t="n">
        <v>852.75</v>
      </c>
      <c r="G411" s="23" t="n">
        <v>882.21</v>
      </c>
      <c r="H411" s="23" t="n">
        <v>881.33</v>
      </c>
      <c r="I411" s="23" t="n">
        <v>848.56</v>
      </c>
      <c r="J411" s="23" t="n">
        <v>847.71</v>
      </c>
      <c r="K411" s="29" t="str">
        <f aca="false">IF(N411&lt;=$F$3,"HIT","MISS")</f>
        <v>HIT</v>
      </c>
      <c r="L411" s="29" t="str">
        <f aca="false">IF(O411&lt;=$F$3,"HIT","MISS")</f>
        <v>HIT</v>
      </c>
      <c r="M411" s="17" t="str">
        <f aca="false">IF(AND(K411="HIT",L411="HIT"),"HOD ✓ | LOD ✓",IF(K411="HIT","HOD ✓",IF(L411="HIT","LOD ✓","✗ MISS")))</f>
        <v>HOD ✓ | LOD ✓</v>
      </c>
      <c r="N411" s="26" t="n">
        <f aca="false">IF(D411&lt;H411,(H411-D411)/D411,IF(D411&gt;G411,(D411-G411)/D411,0))</f>
        <v>0</v>
      </c>
      <c r="O411" s="26" t="n">
        <f aca="false">IF(E411&lt;J411,(J411-E411)/E411,IF(E411&gt;I411,(E411-I411)/E411,0))</f>
        <v>0.000188779423042985</v>
      </c>
      <c r="P411" s="27" t="n">
        <f aca="false">LN(F411/F410)</f>
        <v>-0.0287244876622654</v>
      </c>
      <c r="Q411" s="28" t="n">
        <f aca="false">STDEV(P392:P411)*SQRT(252)</f>
        <v>0.221017665531091</v>
      </c>
      <c r="R411" s="26" t="n">
        <f aca="false">(G411-H411)/H411</f>
        <v>0.000998490917136595</v>
      </c>
      <c r="S411" s="17" t="n">
        <f aca="false">YEAR(B411)</f>
        <v>2008</v>
      </c>
      <c r="T411" s="17" t="n">
        <f aca="false">WEEKDAY(B411)</f>
        <v>5</v>
      </c>
    </row>
    <row r="412" customFormat="false" ht="15" hidden="false" customHeight="false" outlineLevel="0" collapsed="false">
      <c r="B412" s="21" t="n">
        <v>39570</v>
      </c>
      <c r="C412" s="22" t="n">
        <v>852.75</v>
      </c>
      <c r="D412" s="22" t="n">
        <v>859.53</v>
      </c>
      <c r="E412" s="22" t="n">
        <v>845.4</v>
      </c>
      <c r="F412" s="22" t="n">
        <v>856.45</v>
      </c>
      <c r="G412" s="23" t="n">
        <v>859.12</v>
      </c>
      <c r="H412" s="23" t="n">
        <v>858.26</v>
      </c>
      <c r="I412" s="23" t="n">
        <v>846.22</v>
      </c>
      <c r="J412" s="23" t="n">
        <v>845.37</v>
      </c>
      <c r="K412" s="29" t="str">
        <f aca="false">IF(N412&lt;=$F$3,"HIT","MISS")</f>
        <v>HIT</v>
      </c>
      <c r="L412" s="29" t="str">
        <f aca="false">IF(O412&lt;=$F$3,"HIT","MISS")</f>
        <v>HIT</v>
      </c>
      <c r="M412" s="17" t="str">
        <f aca="false">IF(AND(K412="HIT",L412="HIT"),"HOD ✓ | LOD ✓",IF(K412="HIT","HOD ✓",IF(L412="HIT","LOD ✓","✗ MISS")))</f>
        <v>HOD ✓ | LOD ✓</v>
      </c>
      <c r="N412" s="26" t="n">
        <f aca="false">IF(D412&lt;H412,(H412-D412)/D412,IF(D412&gt;G412,(D412-G412)/D412,0))</f>
        <v>0.000477004874757098</v>
      </c>
      <c r="O412" s="26" t="n">
        <f aca="false">IF(E412&lt;J412,(J412-E412)/E412,IF(E412&gt;I412,(E412-I412)/E412,0))</f>
        <v>0</v>
      </c>
      <c r="P412" s="27" t="n">
        <f aca="false">LN(F412/F411)</f>
        <v>0.00432951764523894</v>
      </c>
      <c r="Q412" s="28" t="n">
        <f aca="false">STDEV(P393:P412)*SQRT(252)</f>
        <v>0.215689980916024</v>
      </c>
      <c r="R412" s="26" t="n">
        <f aca="false">(G412-H412)/H412</f>
        <v>0.00100202735767718</v>
      </c>
      <c r="S412" s="17" t="n">
        <f aca="false">YEAR(B412)</f>
        <v>2008</v>
      </c>
      <c r="T412" s="17" t="n">
        <f aca="false">WEEKDAY(B412)</f>
        <v>6</v>
      </c>
    </row>
    <row r="413" customFormat="false" ht="15" hidden="false" customHeight="false" outlineLevel="0" collapsed="false">
      <c r="B413" s="21" t="n">
        <v>39573</v>
      </c>
      <c r="C413" s="22" t="n">
        <v>857.1</v>
      </c>
      <c r="D413" s="22" t="n">
        <v>874.7</v>
      </c>
      <c r="E413" s="22" t="n">
        <v>857.1</v>
      </c>
      <c r="F413" s="22" t="n">
        <v>874.38</v>
      </c>
      <c r="G413" s="23" t="n">
        <v>874.48</v>
      </c>
      <c r="H413" s="23" t="n">
        <v>873.61</v>
      </c>
      <c r="I413" s="23" t="n">
        <v>857.27</v>
      </c>
      <c r="J413" s="23" t="n">
        <v>856.41</v>
      </c>
      <c r="K413" s="29" t="str">
        <f aca="false">IF(N413&lt;=$F$3,"HIT","MISS")</f>
        <v>HIT</v>
      </c>
      <c r="L413" s="29" t="str">
        <f aca="false">IF(O413&lt;=$F$3,"HIT","MISS")</f>
        <v>HIT</v>
      </c>
      <c r="M413" s="17" t="str">
        <f aca="false">IF(AND(K413="HIT",L413="HIT"),"HOD ✓ | LOD ✓",IF(K413="HIT","HOD ✓",IF(L413="HIT","LOD ✓","✗ MISS")))</f>
        <v>HOD ✓ | LOD ✓</v>
      </c>
      <c r="N413" s="26" t="n">
        <f aca="false">IF(D413&lt;H413,(H413-D413)/D413,IF(D413&gt;G413,(D413-G413)/D413,0))</f>
        <v>0.000251514805076057</v>
      </c>
      <c r="O413" s="26" t="n">
        <f aca="false">IF(E413&lt;J413,(J413-E413)/E413,IF(E413&gt;I413,(E413-I413)/E413,0))</f>
        <v>0</v>
      </c>
      <c r="P413" s="27" t="n">
        <f aca="false">LN(F413/F412)</f>
        <v>0.0207191248296663</v>
      </c>
      <c r="Q413" s="28" t="n">
        <f aca="false">STDEV(P394:P413)*SQRT(252)</f>
        <v>0.22964643746862</v>
      </c>
      <c r="R413" s="26" t="n">
        <f aca="false">(G413-H413)/H413</f>
        <v>0.000995867721294404</v>
      </c>
      <c r="S413" s="17" t="n">
        <f aca="false">YEAR(B413)</f>
        <v>2008</v>
      </c>
      <c r="T413" s="17" t="n">
        <f aca="false">WEEKDAY(B413)</f>
        <v>2</v>
      </c>
    </row>
    <row r="414" customFormat="false" ht="15" hidden="false" customHeight="false" outlineLevel="0" collapsed="false">
      <c r="B414" s="21" t="n">
        <v>39574</v>
      </c>
      <c r="C414" s="22" t="n">
        <v>874.38</v>
      </c>
      <c r="D414" s="22" t="n">
        <v>883.02</v>
      </c>
      <c r="E414" s="22" t="n">
        <v>871.68</v>
      </c>
      <c r="F414" s="22" t="n">
        <v>876.43</v>
      </c>
      <c r="G414" s="23" t="n">
        <v>883.8</v>
      </c>
      <c r="H414" s="23" t="n">
        <v>882.92</v>
      </c>
      <c r="I414" s="23" t="n">
        <v>871.6</v>
      </c>
      <c r="J414" s="23" t="n">
        <v>870.73</v>
      </c>
      <c r="K414" s="29" t="str">
        <f aca="false">IF(N414&lt;=$F$3,"HIT","MISS")</f>
        <v>HIT</v>
      </c>
      <c r="L414" s="29" t="str">
        <f aca="false">IF(O414&lt;=$F$3,"HIT","MISS")</f>
        <v>HIT</v>
      </c>
      <c r="M414" s="17" t="str">
        <f aca="false">IF(AND(K414="HIT",L414="HIT"),"HOD ✓ | LOD ✓",IF(K414="HIT","HOD ✓",IF(L414="HIT","LOD ✓","✗ MISS")))</f>
        <v>HOD ✓ | LOD ✓</v>
      </c>
      <c r="N414" s="26" t="n">
        <f aca="false">IF(D414&lt;H414,(H414-D414)/D414,IF(D414&gt;G414,(D414-G414)/D414,0))</f>
        <v>0</v>
      </c>
      <c r="O414" s="26" t="n">
        <f aca="false">IF(E414&lt;J414,(J414-E414)/E414,IF(E414&gt;I414,(E414-I414)/E414,0))</f>
        <v>9.17767988251735E-005</v>
      </c>
      <c r="P414" s="27" t="n">
        <f aca="false">LN(F414/F413)</f>
        <v>0.00234177430655976</v>
      </c>
      <c r="Q414" s="28" t="n">
        <f aca="false">STDEV(P395:P414)*SQRT(252)</f>
        <v>0.229971575729574</v>
      </c>
      <c r="R414" s="26" t="n">
        <f aca="false">(G414-H414)/H414</f>
        <v>0.000996692792098939</v>
      </c>
      <c r="S414" s="17" t="n">
        <f aca="false">YEAR(B414)</f>
        <v>2008</v>
      </c>
      <c r="T414" s="17" t="n">
        <f aca="false">WEEKDAY(B414)</f>
        <v>3</v>
      </c>
    </row>
    <row r="415" customFormat="false" ht="15" hidden="false" customHeight="false" outlineLevel="0" collapsed="false">
      <c r="B415" s="21" t="n">
        <v>39575</v>
      </c>
      <c r="C415" s="22" t="n">
        <v>876.43</v>
      </c>
      <c r="D415" s="22" t="n">
        <v>881.58</v>
      </c>
      <c r="E415" s="22" t="n">
        <v>863.85</v>
      </c>
      <c r="F415" s="22" t="n">
        <v>868.9</v>
      </c>
      <c r="G415" s="23" t="n">
        <v>881.68</v>
      </c>
      <c r="H415" s="23" t="n">
        <v>880.8</v>
      </c>
      <c r="I415" s="23" t="n">
        <v>864.14</v>
      </c>
      <c r="J415" s="23" t="n">
        <v>863.28</v>
      </c>
      <c r="K415" s="29" t="str">
        <f aca="false">IF(N415&lt;=$F$3,"HIT","MISS")</f>
        <v>HIT</v>
      </c>
      <c r="L415" s="29" t="str">
        <f aca="false">IF(O415&lt;=$F$3,"HIT","MISS")</f>
        <v>HIT</v>
      </c>
      <c r="M415" s="17" t="str">
        <f aca="false">IF(AND(K415="HIT",L415="HIT"),"HOD ✓ | LOD ✓",IF(K415="HIT","HOD ✓",IF(L415="HIT","LOD ✓","✗ MISS")))</f>
        <v>HOD ✓ | LOD ✓</v>
      </c>
      <c r="N415" s="26" t="n">
        <f aca="false">IF(D415&lt;H415,(H415-D415)/D415,IF(D415&gt;G415,(D415-G415)/D415,0))</f>
        <v>0</v>
      </c>
      <c r="O415" s="26" t="n">
        <f aca="false">IF(E415&lt;J415,(J415-E415)/E415,IF(E415&gt;I415,(E415-I415)/E415,0))</f>
        <v>0</v>
      </c>
      <c r="P415" s="27" t="n">
        <f aca="false">LN(F415/F414)</f>
        <v>-0.0086287942350598</v>
      </c>
      <c r="Q415" s="28" t="n">
        <f aca="false">STDEV(P396:P415)*SQRT(252)</f>
        <v>0.214015502707978</v>
      </c>
      <c r="R415" s="26" t="n">
        <f aca="false">(G415-H415)/H415</f>
        <v>0.000999091734786553</v>
      </c>
      <c r="S415" s="17" t="n">
        <f aca="false">YEAR(B415)</f>
        <v>2008</v>
      </c>
      <c r="T415" s="17" t="n">
        <f aca="false">WEEKDAY(B415)</f>
        <v>4</v>
      </c>
    </row>
    <row r="416" customFormat="false" ht="15" hidden="false" customHeight="false" outlineLevel="0" collapsed="false">
      <c r="B416" s="21" t="n">
        <v>39576</v>
      </c>
      <c r="C416" s="22" t="n">
        <v>868.9</v>
      </c>
      <c r="D416" s="22" t="n">
        <v>885.78</v>
      </c>
      <c r="E416" s="22" t="n">
        <v>865.6</v>
      </c>
      <c r="F416" s="22" t="n">
        <v>881.88</v>
      </c>
      <c r="G416" s="23" t="n">
        <v>886.96</v>
      </c>
      <c r="H416" s="23" t="n">
        <v>886.07</v>
      </c>
      <c r="I416" s="23" t="n">
        <v>865.27</v>
      </c>
      <c r="J416" s="23" t="n">
        <v>864.41</v>
      </c>
      <c r="K416" s="29" t="str">
        <f aca="false">IF(N416&lt;=$F$3,"HIT","MISS")</f>
        <v>HIT</v>
      </c>
      <c r="L416" s="29" t="str">
        <f aca="false">IF(O416&lt;=$F$3,"HIT","MISS")</f>
        <v>HIT</v>
      </c>
      <c r="M416" s="17" t="str">
        <f aca="false">IF(AND(K416="HIT",L416="HIT"),"HOD ✓ | LOD ✓",IF(K416="HIT","HOD ✓",IF(L416="HIT","LOD ✓","✗ MISS")))</f>
        <v>HOD ✓ | LOD ✓</v>
      </c>
      <c r="N416" s="26" t="n">
        <f aca="false">IF(D416&lt;H416,(H416-D416)/D416,IF(D416&gt;G416,(D416-G416)/D416,0))</f>
        <v>0.000327395064237257</v>
      </c>
      <c r="O416" s="26" t="n">
        <f aca="false">IF(E416&lt;J416,(J416-E416)/E416,IF(E416&gt;I416,(E416-I416)/E416,0))</f>
        <v>0.000381238447319825</v>
      </c>
      <c r="P416" s="27" t="n">
        <f aca="false">LN(F416/F415)</f>
        <v>0.0148279484836199</v>
      </c>
      <c r="Q416" s="28" t="n">
        <f aca="false">STDEV(P397:P416)*SQRT(252)</f>
        <v>0.223576725118033</v>
      </c>
      <c r="R416" s="26" t="n">
        <f aca="false">(G416-H416)/H416</f>
        <v>0.00100443531549425</v>
      </c>
      <c r="S416" s="17" t="n">
        <f aca="false">YEAR(B416)</f>
        <v>2008</v>
      </c>
      <c r="T416" s="17" t="n">
        <f aca="false">WEEKDAY(B416)</f>
        <v>5</v>
      </c>
    </row>
    <row r="417" customFormat="false" ht="15" hidden="false" customHeight="false" outlineLevel="0" collapsed="false">
      <c r="B417" s="21" t="n">
        <v>39577</v>
      </c>
      <c r="C417" s="22" t="n">
        <v>881.88</v>
      </c>
      <c r="D417" s="22" t="n">
        <v>889.85</v>
      </c>
      <c r="E417" s="22" t="n">
        <v>870.745</v>
      </c>
      <c r="F417" s="22" t="n">
        <v>884.85</v>
      </c>
      <c r="G417" s="23" t="n">
        <v>891.15</v>
      </c>
      <c r="H417" s="23" t="n">
        <v>890.26</v>
      </c>
      <c r="I417" s="23" t="n">
        <v>873.62</v>
      </c>
      <c r="J417" s="23" t="n">
        <v>872.75</v>
      </c>
      <c r="K417" s="24" t="str">
        <f aca="false">IF(N417&lt;=$F$3,"HIT","MISS")</f>
        <v>HIT</v>
      </c>
      <c r="L417" s="24" t="str">
        <f aca="false">IF(O417&lt;=$F$3,"HIT","MISS")</f>
        <v>MISS</v>
      </c>
      <c r="M417" s="25" t="str">
        <f aca="false">IF(AND(K417="HIT",L417="HIT"),"HOD ✓ | LOD ✓",IF(K417="HIT","HOD ✓",IF(L417="HIT","LOD ✓","✗ MISS")))</f>
        <v>HOD ✓</v>
      </c>
      <c r="N417" s="26" t="n">
        <f aca="false">IF(D417&lt;H417,(H417-D417)/D417,IF(D417&gt;G417,(D417-G417)/D417,0))</f>
        <v>0.000460751812103128</v>
      </c>
      <c r="O417" s="26" t="n">
        <f aca="false">IF(E417&lt;J417,(J417-E417)/E417,IF(E417&gt;I417,(E417-I417)/E417,0))</f>
        <v>0.00230262591229349</v>
      </c>
      <c r="P417" s="27" t="n">
        <f aca="false">LN(F417/F416)</f>
        <v>0.00336214678841391</v>
      </c>
      <c r="Q417" s="28" t="n">
        <f aca="false">STDEV(P398:P417)*SQRT(252)</f>
        <v>0.224497157265457</v>
      </c>
      <c r="R417" s="26" t="n">
        <f aca="false">(G417-H417)/H417</f>
        <v>0.000999707950486359</v>
      </c>
      <c r="S417" s="17" t="n">
        <f aca="false">YEAR(B417)</f>
        <v>2008</v>
      </c>
      <c r="T417" s="17" t="n">
        <f aca="false">WEEKDAY(B417)</f>
        <v>6</v>
      </c>
    </row>
    <row r="418" customFormat="false" ht="15" hidden="false" customHeight="false" outlineLevel="0" collapsed="false">
      <c r="B418" s="21" t="n">
        <v>39580</v>
      </c>
      <c r="C418" s="22" t="n">
        <v>884.85</v>
      </c>
      <c r="D418" s="22" t="n">
        <v>890.05</v>
      </c>
      <c r="E418" s="22" t="n">
        <v>878.13</v>
      </c>
      <c r="F418" s="22" t="n">
        <v>882.65</v>
      </c>
      <c r="G418" s="23" t="n">
        <v>890.62</v>
      </c>
      <c r="H418" s="23" t="n">
        <v>889.73</v>
      </c>
      <c r="I418" s="23" t="n">
        <v>878.63</v>
      </c>
      <c r="J418" s="23" t="n">
        <v>877.75</v>
      </c>
      <c r="K418" s="29" t="str">
        <f aca="false">IF(N418&lt;=$F$3,"HIT","MISS")</f>
        <v>HIT</v>
      </c>
      <c r="L418" s="29" t="str">
        <f aca="false">IF(O418&lt;=$F$3,"HIT","MISS")</f>
        <v>HIT</v>
      </c>
      <c r="M418" s="17" t="str">
        <f aca="false">IF(AND(K418="HIT",L418="HIT"),"HOD ✓ | LOD ✓",IF(K418="HIT","HOD ✓",IF(L418="HIT","LOD ✓","✗ MISS")))</f>
        <v>HOD ✓ | LOD ✓</v>
      </c>
      <c r="N418" s="26" t="n">
        <f aca="false">IF(D418&lt;H418,(H418-D418)/D418,IF(D418&gt;G418,(D418-G418)/D418,0))</f>
        <v>0</v>
      </c>
      <c r="O418" s="26" t="n">
        <f aca="false">IF(E418&lt;J418,(J418-E418)/E418,IF(E418&gt;I418,(E418-I418)/E418,0))</f>
        <v>0</v>
      </c>
      <c r="P418" s="27" t="n">
        <f aca="false">LN(F418/F417)</f>
        <v>-0.00248939308190202</v>
      </c>
      <c r="Q418" s="28" t="n">
        <f aca="false">STDEV(P399:P418)*SQRT(252)</f>
        <v>0.224464283090745</v>
      </c>
      <c r="R418" s="26" t="n">
        <f aca="false">(G418-H418)/H418</f>
        <v>0.00100030346284826</v>
      </c>
      <c r="S418" s="17" t="n">
        <f aca="false">YEAR(B418)</f>
        <v>2008</v>
      </c>
      <c r="T418" s="17" t="n">
        <f aca="false">WEEKDAY(B418)</f>
        <v>2</v>
      </c>
    </row>
    <row r="419" customFormat="false" ht="15" hidden="false" customHeight="false" outlineLevel="0" collapsed="false">
      <c r="B419" s="21" t="n">
        <v>39581</v>
      </c>
      <c r="C419" s="22" t="n">
        <v>882.65</v>
      </c>
      <c r="D419" s="22" t="n">
        <v>886.05</v>
      </c>
      <c r="E419" s="22" t="n">
        <v>861.2</v>
      </c>
      <c r="F419" s="22" t="n">
        <v>867.1</v>
      </c>
      <c r="G419" s="23" t="n">
        <v>886.46</v>
      </c>
      <c r="H419" s="23" t="n">
        <v>885.57</v>
      </c>
      <c r="I419" s="23" t="n">
        <v>862.32</v>
      </c>
      <c r="J419" s="23" t="n">
        <v>861.46</v>
      </c>
      <c r="K419" s="29" t="str">
        <f aca="false">IF(N419&lt;=$F$3,"HIT","MISS")</f>
        <v>HIT</v>
      </c>
      <c r="L419" s="29" t="str">
        <f aca="false">IF(O419&lt;=$F$3,"HIT","MISS")</f>
        <v>HIT</v>
      </c>
      <c r="M419" s="17" t="str">
        <f aca="false">IF(AND(K419="HIT",L419="HIT"),"HOD ✓ | LOD ✓",IF(K419="HIT","HOD ✓",IF(L419="HIT","LOD ✓","✗ MISS")))</f>
        <v>HOD ✓ | LOD ✓</v>
      </c>
      <c r="N419" s="26" t="n">
        <f aca="false">IF(D419&lt;H419,(H419-D419)/D419,IF(D419&gt;G419,(D419-G419)/D419,0))</f>
        <v>0</v>
      </c>
      <c r="O419" s="26" t="n">
        <f aca="false">IF(E419&lt;J419,(J419-E419)/E419,IF(E419&gt;I419,(E419-I419)/E419,0))</f>
        <v>0.0003019043195541</v>
      </c>
      <c r="P419" s="27" t="n">
        <f aca="false">LN(F419/F418)</f>
        <v>-0.0177744356521772</v>
      </c>
      <c r="Q419" s="28" t="n">
        <f aca="false">STDEV(P400:P419)*SQRT(252)</f>
        <v>0.229515544824753</v>
      </c>
      <c r="R419" s="26" t="n">
        <f aca="false">(G419-H419)/H419</f>
        <v>0.00100500242781484</v>
      </c>
      <c r="S419" s="17" t="n">
        <f aca="false">YEAR(B419)</f>
        <v>2008</v>
      </c>
      <c r="T419" s="17" t="n">
        <f aca="false">WEEKDAY(B419)</f>
        <v>3</v>
      </c>
    </row>
    <row r="420" customFormat="false" ht="15" hidden="false" customHeight="false" outlineLevel="0" collapsed="false">
      <c r="B420" s="21" t="n">
        <v>39582</v>
      </c>
      <c r="C420" s="22" t="n">
        <v>867.1</v>
      </c>
      <c r="D420" s="22" t="n">
        <v>871.2</v>
      </c>
      <c r="E420" s="22" t="n">
        <v>860.25</v>
      </c>
      <c r="F420" s="22" t="n">
        <v>864.45</v>
      </c>
      <c r="G420" s="23" t="n">
        <v>872.36</v>
      </c>
      <c r="H420" s="23" t="n">
        <v>871.49</v>
      </c>
      <c r="I420" s="23" t="n">
        <v>860.31</v>
      </c>
      <c r="J420" s="23" t="n">
        <v>859.45</v>
      </c>
      <c r="K420" s="29" t="str">
        <f aca="false">IF(N420&lt;=$F$3,"HIT","MISS")</f>
        <v>HIT</v>
      </c>
      <c r="L420" s="29" t="str">
        <f aca="false">IF(O420&lt;=$F$3,"HIT","MISS")</f>
        <v>HIT</v>
      </c>
      <c r="M420" s="17" t="str">
        <f aca="false">IF(AND(K420="HIT",L420="HIT"),"HOD ✓ | LOD ✓",IF(K420="HIT","HOD ✓",IF(L420="HIT","LOD ✓","✗ MISS")))</f>
        <v>HOD ✓ | LOD ✓</v>
      </c>
      <c r="N420" s="26" t="n">
        <f aca="false">IF(D420&lt;H420,(H420-D420)/D420,IF(D420&gt;G420,(D420-G420)/D420,0))</f>
        <v>0.000332874196510518</v>
      </c>
      <c r="O420" s="26" t="n">
        <f aca="false">IF(E420&lt;J420,(J420-E420)/E420,IF(E420&gt;I420,(E420-I420)/E420,0))</f>
        <v>0</v>
      </c>
      <c r="P420" s="27" t="n">
        <f aca="false">LN(F420/F419)</f>
        <v>-0.00306084383232974</v>
      </c>
      <c r="Q420" s="28" t="n">
        <f aca="false">STDEV(P401:P420)*SQRT(252)</f>
        <v>0.215443832920251</v>
      </c>
      <c r="R420" s="26" t="n">
        <f aca="false">(G420-H420)/H420</f>
        <v>0.000998290284455363</v>
      </c>
      <c r="S420" s="17" t="n">
        <f aca="false">YEAR(B420)</f>
        <v>2008</v>
      </c>
      <c r="T420" s="17" t="n">
        <f aca="false">WEEKDAY(B420)</f>
        <v>4</v>
      </c>
    </row>
    <row r="421" customFormat="false" ht="15" hidden="false" customHeight="false" outlineLevel="0" collapsed="false">
      <c r="B421" s="21" t="n">
        <v>39583</v>
      </c>
      <c r="C421" s="22" t="n">
        <v>864.45</v>
      </c>
      <c r="D421" s="22" t="n">
        <v>887.85</v>
      </c>
      <c r="E421" s="22" t="n">
        <v>862.25</v>
      </c>
      <c r="F421" s="22" t="n">
        <v>881.85</v>
      </c>
      <c r="G421" s="23" t="n">
        <v>888.1</v>
      </c>
      <c r="H421" s="23" t="n">
        <v>887.21</v>
      </c>
      <c r="I421" s="23" t="n">
        <v>862.43</v>
      </c>
      <c r="J421" s="23" t="n">
        <v>861.57</v>
      </c>
      <c r="K421" s="29" t="str">
        <f aca="false">IF(N421&lt;=$F$3,"HIT","MISS")</f>
        <v>HIT</v>
      </c>
      <c r="L421" s="29" t="str">
        <f aca="false">IF(O421&lt;=$F$3,"HIT","MISS")</f>
        <v>HIT</v>
      </c>
      <c r="M421" s="17" t="str">
        <f aca="false">IF(AND(K421="HIT",L421="HIT"),"HOD ✓ | LOD ✓",IF(K421="HIT","HOD ✓",IF(L421="HIT","LOD ✓","✗ MISS")))</f>
        <v>HOD ✓ | LOD ✓</v>
      </c>
      <c r="N421" s="26" t="n">
        <f aca="false">IF(D421&lt;H421,(H421-D421)/D421,IF(D421&gt;G421,(D421-G421)/D421,0))</f>
        <v>0</v>
      </c>
      <c r="O421" s="26" t="n">
        <f aca="false">IF(E421&lt;J421,(J421-E421)/E421,IF(E421&gt;I421,(E421-I421)/E421,0))</f>
        <v>0</v>
      </c>
      <c r="P421" s="27" t="n">
        <f aca="false">LN(F421/F420)</f>
        <v>0.0199285069655885</v>
      </c>
      <c r="Q421" s="28" t="n">
        <f aca="false">STDEV(P402:P421)*SQRT(252)</f>
        <v>0.231930498714094</v>
      </c>
      <c r="R421" s="26" t="n">
        <f aca="false">(G421-H421)/H421</f>
        <v>0.00100314468953234</v>
      </c>
      <c r="S421" s="17" t="n">
        <f aca="false">YEAR(B421)</f>
        <v>2008</v>
      </c>
      <c r="T421" s="17" t="n">
        <f aca="false">WEEKDAY(B421)</f>
        <v>5</v>
      </c>
    </row>
    <row r="422" customFormat="false" ht="15" hidden="false" customHeight="false" outlineLevel="0" collapsed="false">
      <c r="B422" s="21" t="n">
        <v>39584</v>
      </c>
      <c r="C422" s="22" t="n">
        <v>881.85</v>
      </c>
      <c r="D422" s="22" t="n">
        <v>905.06</v>
      </c>
      <c r="E422" s="22" t="n">
        <v>880.15</v>
      </c>
      <c r="F422" s="22" t="n">
        <v>902.38</v>
      </c>
      <c r="G422" s="23" t="n">
        <v>905.44</v>
      </c>
      <c r="H422" s="23" t="n">
        <v>904.54</v>
      </c>
      <c r="I422" s="23" t="n">
        <v>881.2</v>
      </c>
      <c r="J422" s="23" t="n">
        <v>880.32</v>
      </c>
      <c r="K422" s="29" t="str">
        <f aca="false">IF(N422&lt;=$F$3,"HIT","MISS")</f>
        <v>HIT</v>
      </c>
      <c r="L422" s="29" t="str">
        <f aca="false">IF(O422&lt;=$F$3,"HIT","MISS")</f>
        <v>HIT</v>
      </c>
      <c r="M422" s="17" t="str">
        <f aca="false">IF(AND(K422="HIT",L422="HIT"),"HOD ✓ | LOD ✓",IF(K422="HIT","HOD ✓",IF(L422="HIT","LOD ✓","✗ MISS")))</f>
        <v>HOD ✓ | LOD ✓</v>
      </c>
      <c r="N422" s="26" t="n">
        <f aca="false">IF(D422&lt;H422,(H422-D422)/D422,IF(D422&gt;G422,(D422-G422)/D422,0))</f>
        <v>0</v>
      </c>
      <c r="O422" s="26" t="n">
        <f aca="false">IF(E422&lt;J422,(J422-E422)/E422,IF(E422&gt;I422,(E422-I422)/E422,0))</f>
        <v>0.000193148895074786</v>
      </c>
      <c r="P422" s="27" t="n">
        <f aca="false">LN(F422/F421)</f>
        <v>0.0230137438612478</v>
      </c>
      <c r="Q422" s="28" t="n">
        <f aca="false">STDEV(P403:P422)*SQRT(252)</f>
        <v>0.235993700060905</v>
      </c>
      <c r="R422" s="26" t="n">
        <f aca="false">(G422-H422)/H422</f>
        <v>0.000994980874256629</v>
      </c>
      <c r="S422" s="17" t="n">
        <f aca="false">YEAR(B422)</f>
        <v>2008</v>
      </c>
      <c r="T422" s="17" t="n">
        <f aca="false">WEEKDAY(B422)</f>
        <v>6</v>
      </c>
    </row>
    <row r="423" customFormat="false" ht="15" hidden="false" customHeight="false" outlineLevel="0" collapsed="false">
      <c r="B423" s="21" t="n">
        <v>39587</v>
      </c>
      <c r="C423" s="22" t="n">
        <v>902.38</v>
      </c>
      <c r="D423" s="22" t="n">
        <v>913.86</v>
      </c>
      <c r="E423" s="22" t="n">
        <v>900.78</v>
      </c>
      <c r="F423" s="22" t="n">
        <v>905.18</v>
      </c>
      <c r="G423" s="23" t="n">
        <v>914.85</v>
      </c>
      <c r="H423" s="23" t="n">
        <v>913.94</v>
      </c>
      <c r="I423" s="23" t="n">
        <v>900.55</v>
      </c>
      <c r="J423" s="23" t="n">
        <v>899.65</v>
      </c>
      <c r="K423" s="29" t="str">
        <f aca="false">IF(N423&lt;=$F$3,"HIT","MISS")</f>
        <v>HIT</v>
      </c>
      <c r="L423" s="29" t="str">
        <f aca="false">IF(O423&lt;=$F$3,"HIT","MISS")</f>
        <v>HIT</v>
      </c>
      <c r="M423" s="17" t="str">
        <f aca="false">IF(AND(K423="HIT",L423="HIT"),"HOD ✓ | LOD ✓",IF(K423="HIT","HOD ✓",IF(L423="HIT","LOD ✓","✗ MISS")))</f>
        <v>HOD ✓ | LOD ✓</v>
      </c>
      <c r="N423" s="26" t="n">
        <f aca="false">IF(D423&lt;H423,(H423-D423)/D423,IF(D423&gt;G423,(D423-G423)/D423,0))</f>
        <v>8.75407611669631E-005</v>
      </c>
      <c r="O423" s="26" t="n">
        <f aca="false">IF(E423&lt;J423,(J423-E423)/E423,IF(E423&gt;I423,(E423-I423)/E423,0))</f>
        <v>0.000255334265858498</v>
      </c>
      <c r="P423" s="27" t="n">
        <f aca="false">LN(F423/F422)</f>
        <v>0.00309810157293527</v>
      </c>
      <c r="Q423" s="28" t="n">
        <f aca="false">STDEV(P404:P423)*SQRT(252)</f>
        <v>0.236377532136488</v>
      </c>
      <c r="R423" s="26" t="n">
        <f aca="false">(G423-H423)/H423</f>
        <v>0.000995688994901162</v>
      </c>
      <c r="S423" s="17" t="n">
        <f aca="false">YEAR(B423)</f>
        <v>2008</v>
      </c>
      <c r="T423" s="17" t="n">
        <f aca="false">WEEKDAY(B423)</f>
        <v>2</v>
      </c>
    </row>
    <row r="424" customFormat="false" ht="15" hidden="false" customHeight="false" outlineLevel="0" collapsed="false">
      <c r="B424" s="21" t="n">
        <v>39588</v>
      </c>
      <c r="C424" s="22" t="n">
        <v>905.18</v>
      </c>
      <c r="D424" s="22" t="n">
        <v>923.6</v>
      </c>
      <c r="E424" s="22" t="n">
        <v>902.93</v>
      </c>
      <c r="F424" s="22" t="n">
        <v>919.25</v>
      </c>
      <c r="G424" s="23" t="n">
        <v>924.29</v>
      </c>
      <c r="H424" s="23" t="n">
        <v>923.37</v>
      </c>
      <c r="I424" s="23" t="n">
        <v>902.96</v>
      </c>
      <c r="J424" s="23" t="n">
        <v>902.06</v>
      </c>
      <c r="K424" s="29" t="str">
        <f aca="false">IF(N424&lt;=$F$3,"HIT","MISS")</f>
        <v>HIT</v>
      </c>
      <c r="L424" s="29" t="str">
        <f aca="false">IF(O424&lt;=$F$3,"HIT","MISS")</f>
        <v>HIT</v>
      </c>
      <c r="M424" s="17" t="str">
        <f aca="false">IF(AND(K424="HIT",L424="HIT"),"HOD ✓ | LOD ✓",IF(K424="HIT","HOD ✓",IF(L424="HIT","LOD ✓","✗ MISS")))</f>
        <v>HOD ✓ | LOD ✓</v>
      </c>
      <c r="N424" s="26" t="n">
        <f aca="false">IF(D424&lt;H424,(H424-D424)/D424,IF(D424&gt;G424,(D424-G424)/D424,0))</f>
        <v>0</v>
      </c>
      <c r="O424" s="26" t="n">
        <f aca="false">IF(E424&lt;J424,(J424-E424)/E424,IF(E424&gt;I424,(E424-I424)/E424,0))</f>
        <v>0</v>
      </c>
      <c r="P424" s="27" t="n">
        <f aca="false">LN(F424/F423)</f>
        <v>0.0154243012308247</v>
      </c>
      <c r="Q424" s="28" t="n">
        <f aca="false">STDEV(P405:P424)*SQRT(252)</f>
        <v>0.243140664000865</v>
      </c>
      <c r="R424" s="26" t="n">
        <f aca="false">(G424-H424)/H424</f>
        <v>0.000996350325438296</v>
      </c>
      <c r="S424" s="17" t="n">
        <f aca="false">YEAR(B424)</f>
        <v>2008</v>
      </c>
      <c r="T424" s="17" t="n">
        <f aca="false">WEEKDAY(B424)</f>
        <v>3</v>
      </c>
    </row>
    <row r="425" customFormat="false" ht="15" hidden="false" customHeight="false" outlineLevel="0" collapsed="false">
      <c r="B425" s="21" t="n">
        <v>39589</v>
      </c>
      <c r="C425" s="22" t="n">
        <v>919.25</v>
      </c>
      <c r="D425" s="22" t="n">
        <v>932.8</v>
      </c>
      <c r="E425" s="22" t="n">
        <v>916.78</v>
      </c>
      <c r="F425" s="22" t="n">
        <v>932.45</v>
      </c>
      <c r="G425" s="23" t="n">
        <v>933.41</v>
      </c>
      <c r="H425" s="23" t="n">
        <v>932.48</v>
      </c>
      <c r="I425" s="23" t="n">
        <v>916.46</v>
      </c>
      <c r="J425" s="23" t="n">
        <v>915.54</v>
      </c>
      <c r="K425" s="29" t="str">
        <f aca="false">IF(N425&lt;=$F$3,"HIT","MISS")</f>
        <v>HIT</v>
      </c>
      <c r="L425" s="29" t="str">
        <f aca="false">IF(O425&lt;=$F$3,"HIT","MISS")</f>
        <v>HIT</v>
      </c>
      <c r="M425" s="17" t="str">
        <f aca="false">IF(AND(K425="HIT",L425="HIT"),"HOD ✓ | LOD ✓",IF(K425="HIT","HOD ✓",IF(L425="HIT","LOD ✓","✗ MISS")))</f>
        <v>HOD ✓ | LOD ✓</v>
      </c>
      <c r="N425" s="26" t="n">
        <f aca="false">IF(D425&lt;H425,(H425-D425)/D425,IF(D425&gt;G425,(D425-G425)/D425,0))</f>
        <v>0</v>
      </c>
      <c r="O425" s="26" t="n">
        <f aca="false">IF(E425&lt;J425,(J425-E425)/E425,IF(E425&gt;I425,(E425-I425)/E425,0))</f>
        <v>0.000349047754095788</v>
      </c>
      <c r="P425" s="27" t="n">
        <f aca="false">LN(F425/F424)</f>
        <v>0.014257410596074</v>
      </c>
      <c r="Q425" s="28" t="n">
        <f aca="false">STDEV(P406:P425)*SQRT(252)</f>
        <v>0.242919021844262</v>
      </c>
      <c r="R425" s="26" t="n">
        <f aca="false">(G425-H425)/H425</f>
        <v>0.000997340425531861</v>
      </c>
      <c r="S425" s="17" t="n">
        <f aca="false">YEAR(B425)</f>
        <v>2008</v>
      </c>
      <c r="T425" s="17" t="n">
        <f aca="false">WEEKDAY(B425)</f>
        <v>4</v>
      </c>
    </row>
    <row r="426" customFormat="false" ht="15" hidden="false" customHeight="false" outlineLevel="0" collapsed="false">
      <c r="B426" s="21" t="n">
        <v>39590</v>
      </c>
      <c r="C426" s="22" t="n">
        <v>932.45</v>
      </c>
      <c r="D426" s="22" t="n">
        <v>935.5</v>
      </c>
      <c r="E426" s="22" t="n">
        <v>917.525</v>
      </c>
      <c r="F426" s="22" t="n">
        <v>921.85</v>
      </c>
      <c r="G426" s="23" t="n">
        <v>935.35</v>
      </c>
      <c r="H426" s="23" t="n">
        <v>934.42</v>
      </c>
      <c r="I426" s="23" t="n">
        <v>918.78</v>
      </c>
      <c r="J426" s="23" t="n">
        <v>917.86</v>
      </c>
      <c r="K426" s="29" t="str">
        <f aca="false">IF(N426&lt;=$F$3,"HIT","MISS")</f>
        <v>HIT</v>
      </c>
      <c r="L426" s="29" t="str">
        <f aca="false">IF(O426&lt;=$F$3,"HIT","MISS")</f>
        <v>HIT</v>
      </c>
      <c r="M426" s="17" t="str">
        <f aca="false">IF(AND(K426="HIT",L426="HIT"),"HOD ✓ | LOD ✓",IF(K426="HIT","HOD ✓",IF(L426="HIT","LOD ✓","✗ MISS")))</f>
        <v>HOD ✓ | LOD ✓</v>
      </c>
      <c r="N426" s="26" t="n">
        <f aca="false">IF(D426&lt;H426,(H426-D426)/D426,IF(D426&gt;G426,(D426-G426)/D426,0))</f>
        <v>0.000160342063067854</v>
      </c>
      <c r="O426" s="26" t="n">
        <f aca="false">IF(E426&lt;J426,(J426-E426)/E426,IF(E426&gt;I426,(E426-I426)/E426,0))</f>
        <v>0.000365112667229815</v>
      </c>
      <c r="P426" s="27" t="n">
        <f aca="false">LN(F426/F425)</f>
        <v>-0.0114330102610556</v>
      </c>
      <c r="Q426" s="28" t="n">
        <f aca="false">STDEV(P407:P426)*SQRT(252)</f>
        <v>0.234517920688994</v>
      </c>
      <c r="R426" s="26" t="n">
        <f aca="false">(G426-H426)/H426</f>
        <v>0.000995269793026758</v>
      </c>
      <c r="S426" s="17" t="n">
        <f aca="false">YEAR(B426)</f>
        <v>2008</v>
      </c>
      <c r="T426" s="17" t="n">
        <f aca="false">WEEKDAY(B426)</f>
        <v>5</v>
      </c>
    </row>
    <row r="427" customFormat="false" ht="15" hidden="false" customHeight="false" outlineLevel="0" collapsed="false">
      <c r="B427" s="21" t="n">
        <v>39591</v>
      </c>
      <c r="C427" s="22" t="n">
        <v>921.85</v>
      </c>
      <c r="D427" s="22" t="n">
        <v>929.38</v>
      </c>
      <c r="E427" s="22" t="n">
        <v>915.4</v>
      </c>
      <c r="F427" s="22" t="n">
        <v>925.03</v>
      </c>
      <c r="G427" s="23" t="n">
        <v>929.25</v>
      </c>
      <c r="H427" s="23" t="n">
        <v>928.32</v>
      </c>
      <c r="I427" s="23" t="n">
        <v>916.37</v>
      </c>
      <c r="J427" s="23" t="n">
        <v>915.45</v>
      </c>
      <c r="K427" s="29" t="str">
        <f aca="false">IF(N427&lt;=$F$3,"HIT","MISS")</f>
        <v>HIT</v>
      </c>
      <c r="L427" s="29" t="str">
        <f aca="false">IF(O427&lt;=$F$3,"HIT","MISS")</f>
        <v>HIT</v>
      </c>
      <c r="M427" s="17" t="str">
        <f aca="false">IF(AND(K427="HIT",L427="HIT"),"HOD ✓ | LOD ✓",IF(K427="HIT","HOD ✓",IF(L427="HIT","LOD ✓","✗ MISS")))</f>
        <v>HOD ✓ | LOD ✓</v>
      </c>
      <c r="N427" s="26" t="n">
        <f aca="false">IF(D427&lt;H427,(H427-D427)/D427,IF(D427&gt;G427,(D427-G427)/D427,0))</f>
        <v>0.0001398781983688</v>
      </c>
      <c r="O427" s="26" t="n">
        <f aca="false">IF(E427&lt;J427,(J427-E427)/E427,IF(E427&gt;I427,(E427-I427)/E427,0))</f>
        <v>5.46209307407343E-005</v>
      </c>
      <c r="P427" s="27" t="n">
        <f aca="false">LN(F427/F426)</f>
        <v>0.00344364890253784</v>
      </c>
      <c r="Q427" s="28" t="n">
        <f aca="false">STDEV(P408:P427)*SQRT(252)</f>
        <v>0.2344522636513</v>
      </c>
      <c r="R427" s="26" t="n">
        <f aca="false">(G427-H427)/H427</f>
        <v>0.00100180972078588</v>
      </c>
      <c r="S427" s="17" t="n">
        <f aca="false">YEAR(B427)</f>
        <v>2008</v>
      </c>
      <c r="T427" s="17" t="n">
        <f aca="false">WEEKDAY(B427)</f>
        <v>6</v>
      </c>
    </row>
    <row r="428" customFormat="false" ht="15" hidden="false" customHeight="false" outlineLevel="0" collapsed="false">
      <c r="B428" s="21" t="n">
        <v>39594</v>
      </c>
      <c r="C428" s="22" t="n">
        <v>925.03</v>
      </c>
      <c r="D428" s="22" t="n">
        <v>929.35</v>
      </c>
      <c r="E428" s="22" t="n">
        <v>923.7</v>
      </c>
      <c r="F428" s="22" t="n">
        <v>929.05</v>
      </c>
      <c r="G428" s="23" t="n">
        <v>930.49</v>
      </c>
      <c r="H428" s="23" t="n">
        <v>929.56</v>
      </c>
      <c r="I428" s="23" t="n">
        <v>923.9</v>
      </c>
      <c r="J428" s="23" t="n">
        <v>922.98</v>
      </c>
      <c r="K428" s="29" t="str">
        <f aca="false">IF(N428&lt;=$F$3,"HIT","MISS")</f>
        <v>HIT</v>
      </c>
      <c r="L428" s="29" t="str">
        <f aca="false">IF(O428&lt;=$F$3,"HIT","MISS")</f>
        <v>HIT</v>
      </c>
      <c r="M428" s="17" t="str">
        <f aca="false">IF(AND(K428="HIT",L428="HIT"),"HOD ✓ | LOD ✓",IF(K428="HIT","HOD ✓",IF(L428="HIT","LOD ✓","✗ MISS")))</f>
        <v>HOD ✓ | LOD ✓</v>
      </c>
      <c r="N428" s="26" t="n">
        <f aca="false">IF(D428&lt;H428,(H428-D428)/D428,IF(D428&gt;G428,(D428-G428)/D428,0))</f>
        <v>0.000225964383708961</v>
      </c>
      <c r="O428" s="26" t="n">
        <f aca="false">IF(E428&lt;J428,(J428-E428)/E428,IF(E428&gt;I428,(E428-I428)/E428,0))</f>
        <v>0</v>
      </c>
      <c r="P428" s="27" t="n">
        <f aca="false">LN(F428/F427)</f>
        <v>0.00433638925982595</v>
      </c>
      <c r="Q428" s="28" t="n">
        <f aca="false">STDEV(P409:P428)*SQRT(252)</f>
        <v>0.233603781451689</v>
      </c>
      <c r="R428" s="26" t="n">
        <f aca="false">(G428-H428)/H428</f>
        <v>0.0010004733422265</v>
      </c>
      <c r="S428" s="17" t="n">
        <f aca="false">YEAR(B428)</f>
        <v>2008</v>
      </c>
      <c r="T428" s="17" t="n">
        <f aca="false">WEEKDAY(B428)</f>
        <v>2</v>
      </c>
    </row>
    <row r="429" customFormat="false" ht="15" hidden="false" customHeight="false" outlineLevel="0" collapsed="false">
      <c r="B429" s="21" t="n">
        <v>39595</v>
      </c>
      <c r="C429" s="22" t="n">
        <v>929.05</v>
      </c>
      <c r="D429" s="22" t="n">
        <v>931.05</v>
      </c>
      <c r="E429" s="22" t="n">
        <v>904.38</v>
      </c>
      <c r="F429" s="22" t="n">
        <v>906.55</v>
      </c>
      <c r="G429" s="23" t="n">
        <v>930.94</v>
      </c>
      <c r="H429" s="23" t="n">
        <v>930.01</v>
      </c>
      <c r="I429" s="23" t="n">
        <v>905.39</v>
      </c>
      <c r="J429" s="23" t="n">
        <v>904.49</v>
      </c>
      <c r="K429" s="29" t="str">
        <f aca="false">IF(N429&lt;=$F$3,"HIT","MISS")</f>
        <v>HIT</v>
      </c>
      <c r="L429" s="29" t="str">
        <f aca="false">IF(O429&lt;=$F$3,"HIT","MISS")</f>
        <v>HIT</v>
      </c>
      <c r="M429" s="17" t="str">
        <f aca="false">IF(AND(K429="HIT",L429="HIT"),"HOD ✓ | LOD ✓",IF(K429="HIT","HOD ✓",IF(L429="HIT","LOD ✓","✗ MISS")))</f>
        <v>HOD ✓ | LOD ✓</v>
      </c>
      <c r="N429" s="26" t="n">
        <f aca="false">IF(D429&lt;H429,(H429-D429)/D429,IF(D429&gt;G429,(D429-G429)/D429,0))</f>
        <v>0.000118146179045057</v>
      </c>
      <c r="O429" s="26" t="n">
        <f aca="false">IF(E429&lt;J429,(J429-E429)/E429,IF(E429&gt;I429,(E429-I429)/E429,0))</f>
        <v>0.000121630288153225</v>
      </c>
      <c r="P429" s="27" t="n">
        <f aca="false">LN(F429/F428)</f>
        <v>-0.0245163728069459</v>
      </c>
      <c r="Q429" s="28" t="n">
        <f aca="false">STDEV(P410:P429)*SQRT(252)</f>
        <v>0.23144248067438</v>
      </c>
      <c r="R429" s="26" t="n">
        <f aca="false">(G429-H429)/H429</f>
        <v>0.000999989247427516</v>
      </c>
      <c r="S429" s="17" t="n">
        <f aca="false">YEAR(B429)</f>
        <v>2008</v>
      </c>
      <c r="T429" s="17" t="n">
        <f aca="false">WEEKDAY(B429)</f>
        <v>3</v>
      </c>
    </row>
    <row r="430" customFormat="false" ht="15" hidden="false" customHeight="false" outlineLevel="0" collapsed="false">
      <c r="B430" s="21" t="n">
        <v>39596</v>
      </c>
      <c r="C430" s="22" t="n">
        <v>906.55</v>
      </c>
      <c r="D430" s="22" t="n">
        <v>910.08</v>
      </c>
      <c r="E430" s="22" t="n">
        <v>889.23</v>
      </c>
      <c r="F430" s="22" t="n">
        <v>900.95</v>
      </c>
      <c r="G430" s="23" t="n">
        <v>909.88</v>
      </c>
      <c r="H430" s="23" t="n">
        <v>908.97</v>
      </c>
      <c r="I430" s="23" t="n">
        <v>889.87</v>
      </c>
      <c r="J430" s="23" t="n">
        <v>888.98</v>
      </c>
      <c r="K430" s="29" t="str">
        <f aca="false">IF(N430&lt;=$F$3,"HIT","MISS")</f>
        <v>HIT</v>
      </c>
      <c r="L430" s="29" t="str">
        <f aca="false">IF(O430&lt;=$F$3,"HIT","MISS")</f>
        <v>HIT</v>
      </c>
      <c r="M430" s="17" t="str">
        <f aca="false">IF(AND(K430="HIT",L430="HIT"),"HOD ✓ | LOD ✓",IF(K430="HIT","HOD ✓",IF(L430="HIT","LOD ✓","✗ MISS")))</f>
        <v>HOD ✓ | LOD ✓</v>
      </c>
      <c r="N430" s="26" t="n">
        <f aca="false">IF(D430&lt;H430,(H430-D430)/D430,IF(D430&gt;G430,(D430-G430)/D430,0))</f>
        <v>0.000219760900140697</v>
      </c>
      <c r="O430" s="26" t="n">
        <f aca="false">IF(E430&lt;J430,(J430-E430)/E430,IF(E430&gt;I430,(E430-I430)/E430,0))</f>
        <v>0</v>
      </c>
      <c r="P430" s="27" t="n">
        <f aca="false">LN(F430/F429)</f>
        <v>-0.00619642369899442</v>
      </c>
      <c r="Q430" s="28" t="n">
        <f aca="false">STDEV(P411:P430)*SQRT(252)</f>
        <v>0.232042307039092</v>
      </c>
      <c r="R430" s="26" t="n">
        <f aca="false">(G430-H430)/H430</f>
        <v>0.00100113315070901</v>
      </c>
      <c r="S430" s="17" t="n">
        <f aca="false">YEAR(B430)</f>
        <v>2008</v>
      </c>
      <c r="T430" s="17" t="n">
        <f aca="false">WEEKDAY(B430)</f>
        <v>4</v>
      </c>
    </row>
    <row r="431" customFormat="false" ht="15" hidden="false" customHeight="false" outlineLevel="0" collapsed="false">
      <c r="B431" s="21" t="n">
        <v>39597</v>
      </c>
      <c r="C431" s="22" t="n">
        <v>900.95</v>
      </c>
      <c r="D431" s="22" t="n">
        <v>903.38</v>
      </c>
      <c r="E431" s="22" t="n">
        <v>873.58</v>
      </c>
      <c r="F431" s="22" t="n">
        <v>877.85</v>
      </c>
      <c r="G431" s="23" t="n">
        <v>903.99</v>
      </c>
      <c r="H431" s="23" t="n">
        <v>903.09</v>
      </c>
      <c r="I431" s="23" t="n">
        <v>873.42</v>
      </c>
      <c r="J431" s="23" t="n">
        <v>872.55</v>
      </c>
      <c r="K431" s="29" t="str">
        <f aca="false">IF(N431&lt;=$F$3,"HIT","MISS")</f>
        <v>HIT</v>
      </c>
      <c r="L431" s="29" t="str">
        <f aca="false">IF(O431&lt;=$F$3,"HIT","MISS")</f>
        <v>HIT</v>
      </c>
      <c r="M431" s="17" t="str">
        <f aca="false">IF(AND(K431="HIT",L431="HIT"),"HOD ✓ | LOD ✓",IF(K431="HIT","HOD ✓",IF(L431="HIT","LOD ✓","✗ MISS")))</f>
        <v>HOD ✓ | LOD ✓</v>
      </c>
      <c r="N431" s="26" t="n">
        <f aca="false">IF(D431&lt;H431,(H431-D431)/D431,IF(D431&gt;G431,(D431-G431)/D431,0))</f>
        <v>0</v>
      </c>
      <c r="O431" s="26" t="n">
        <f aca="false">IF(E431&lt;J431,(J431-E431)/E431,IF(E431&gt;I431,(E431-I431)/E431,0))</f>
        <v>0.000183154376244971</v>
      </c>
      <c r="P431" s="27" t="n">
        <f aca="false">LN(F431/F430)</f>
        <v>-0.0259740259576057</v>
      </c>
      <c r="Q431" s="28" t="n">
        <f aca="false">STDEV(P412:P431)*SQRT(252)</f>
        <v>0.227480619791073</v>
      </c>
      <c r="R431" s="26" t="n">
        <f aca="false">(G431-H431)/H431</f>
        <v>0.000996578414111525</v>
      </c>
      <c r="S431" s="17" t="n">
        <f aca="false">YEAR(B431)</f>
        <v>2008</v>
      </c>
      <c r="T431" s="17" t="n">
        <f aca="false">WEEKDAY(B431)</f>
        <v>5</v>
      </c>
    </row>
    <row r="432" customFormat="false" ht="15" hidden="false" customHeight="false" outlineLevel="0" collapsed="false">
      <c r="B432" s="21" t="n">
        <v>39598</v>
      </c>
      <c r="C432" s="22" t="n">
        <v>877.85</v>
      </c>
      <c r="D432" s="22" t="n">
        <v>889.3</v>
      </c>
      <c r="E432" s="22" t="n">
        <v>870.43</v>
      </c>
      <c r="F432" s="22" t="n">
        <v>886.52</v>
      </c>
      <c r="G432" s="23" t="n">
        <v>888.84</v>
      </c>
      <c r="H432" s="23" t="n">
        <v>887.95</v>
      </c>
      <c r="I432" s="23" t="n">
        <v>872.19</v>
      </c>
      <c r="J432" s="23" t="n">
        <v>871.32</v>
      </c>
      <c r="K432" s="24" t="str">
        <f aca="false">IF(N432&lt;=$F$3,"HIT","MISS")</f>
        <v>MISS</v>
      </c>
      <c r="L432" s="24" t="str">
        <f aca="false">IF(O432&lt;=$F$3,"HIT","MISS")</f>
        <v>MISS</v>
      </c>
      <c r="M432" s="25" t="str">
        <f aca="false">IF(AND(K432="HIT",L432="HIT"),"HOD ✓ | LOD ✓",IF(K432="HIT","HOD ✓",IF(L432="HIT","LOD ✓","✗ MISS")))</f>
        <v>✗ MISS</v>
      </c>
      <c r="N432" s="26" t="n">
        <f aca="false">IF(D432&lt;H432,(H432-D432)/D432,IF(D432&gt;G432,(D432-G432)/D432,0))</f>
        <v>0.000517260766895224</v>
      </c>
      <c r="O432" s="26" t="n">
        <f aca="false">IF(E432&lt;J432,(J432-E432)/E432,IF(E432&gt;I432,(E432-I432)/E432,0))</f>
        <v>0.00102248314051687</v>
      </c>
      <c r="P432" s="27" t="n">
        <f aca="false">LN(F432/F431)</f>
        <v>0.0098279496762555</v>
      </c>
      <c r="Q432" s="28" t="n">
        <f aca="false">STDEV(P413:P432)*SQRT(252)</f>
        <v>0.229234124561403</v>
      </c>
      <c r="R432" s="26" t="n">
        <f aca="false">(G432-H432)/H432</f>
        <v>0.00100230868855227</v>
      </c>
      <c r="S432" s="17" t="n">
        <f aca="false">YEAR(B432)</f>
        <v>2008</v>
      </c>
      <c r="T432" s="17" t="n">
        <f aca="false">WEEKDAY(B432)</f>
        <v>6</v>
      </c>
    </row>
    <row r="433" customFormat="false" ht="15" hidden="false" customHeight="false" outlineLevel="0" collapsed="false">
      <c r="B433" s="21" t="n">
        <v>39601</v>
      </c>
      <c r="C433" s="22" t="n">
        <v>886.52</v>
      </c>
      <c r="D433" s="22" t="n">
        <v>897.565</v>
      </c>
      <c r="E433" s="22" t="n">
        <v>881.32</v>
      </c>
      <c r="F433" s="22" t="n">
        <v>891.34</v>
      </c>
      <c r="G433" s="23" t="n">
        <v>898.6</v>
      </c>
      <c r="H433" s="23" t="n">
        <v>897.7</v>
      </c>
      <c r="I433" s="23" t="n">
        <v>881.35</v>
      </c>
      <c r="J433" s="23" t="n">
        <v>880.47</v>
      </c>
      <c r="K433" s="29" t="str">
        <f aca="false">IF(N433&lt;=$F$3,"HIT","MISS")</f>
        <v>HIT</v>
      </c>
      <c r="L433" s="29" t="str">
        <f aca="false">IF(O433&lt;=$F$3,"HIT","MISS")</f>
        <v>HIT</v>
      </c>
      <c r="M433" s="17" t="str">
        <f aca="false">IF(AND(K433="HIT",L433="HIT"),"HOD ✓ | LOD ✓",IF(K433="HIT","HOD ✓",IF(L433="HIT","LOD ✓","✗ MISS")))</f>
        <v>HOD ✓ | LOD ✓</v>
      </c>
      <c r="N433" s="26" t="n">
        <f aca="false">IF(D433&lt;H433,(H433-D433)/D433,IF(D433&gt;G433,(D433-G433)/D433,0))</f>
        <v>0.000150406934316725</v>
      </c>
      <c r="O433" s="26" t="n">
        <f aca="false">IF(E433&lt;J433,(J433-E433)/E433,IF(E433&gt;I433,(E433-I433)/E433,0))</f>
        <v>0</v>
      </c>
      <c r="P433" s="27" t="n">
        <f aca="false">LN(F433/F432)</f>
        <v>0.00542226250589812</v>
      </c>
      <c r="Q433" s="28" t="n">
        <f aca="false">STDEV(P414:P433)*SQRT(252)</f>
        <v>0.218608167166529</v>
      </c>
      <c r="R433" s="26" t="n">
        <f aca="false">(G433-H433)/H433</f>
        <v>0.00100256210315248</v>
      </c>
      <c r="S433" s="17" t="n">
        <f aca="false">YEAR(B433)</f>
        <v>2008</v>
      </c>
      <c r="T433" s="17" t="n">
        <f aca="false">WEEKDAY(B433)</f>
        <v>2</v>
      </c>
    </row>
    <row r="434" customFormat="false" ht="15" hidden="false" customHeight="false" outlineLevel="0" collapsed="false">
      <c r="B434" s="21" t="n">
        <v>39602</v>
      </c>
      <c r="C434" s="22" t="n">
        <v>891.34</v>
      </c>
      <c r="D434" s="22" t="n">
        <v>896.88</v>
      </c>
      <c r="E434" s="22" t="n">
        <v>875.2</v>
      </c>
      <c r="F434" s="22" t="n">
        <v>880.45</v>
      </c>
      <c r="G434" s="23" t="n">
        <v>898.02</v>
      </c>
      <c r="H434" s="23" t="n">
        <v>897.12</v>
      </c>
      <c r="I434" s="23" t="n">
        <v>875.56</v>
      </c>
      <c r="J434" s="23" t="n">
        <v>874.69</v>
      </c>
      <c r="K434" s="29" t="str">
        <f aca="false">IF(N434&lt;=$F$3,"HIT","MISS")</f>
        <v>HIT</v>
      </c>
      <c r="L434" s="29" t="str">
        <f aca="false">IF(O434&lt;=$F$3,"HIT","MISS")</f>
        <v>HIT</v>
      </c>
      <c r="M434" s="17" t="str">
        <f aca="false">IF(AND(K434="HIT",L434="HIT"),"HOD ✓ | LOD ✓",IF(K434="HIT","HOD ✓",IF(L434="HIT","LOD ✓","✗ MISS")))</f>
        <v>HOD ✓ | LOD ✓</v>
      </c>
      <c r="N434" s="26" t="n">
        <f aca="false">IF(D434&lt;H434,(H434-D434)/D434,IF(D434&gt;G434,(D434-G434)/D434,0))</f>
        <v>0.000267594327000278</v>
      </c>
      <c r="O434" s="26" t="n">
        <f aca="false">IF(E434&lt;J434,(J434-E434)/E434,IF(E434&gt;I434,(E434-I434)/E434,0))</f>
        <v>0</v>
      </c>
      <c r="P434" s="27" t="n">
        <f aca="false">LN(F434/F433)</f>
        <v>-0.0122928079905841</v>
      </c>
      <c r="Q434" s="28" t="n">
        <f aca="false">STDEV(P415:P434)*SQRT(252)</f>
        <v>0.223499193916385</v>
      </c>
      <c r="R434" s="26" t="n">
        <f aca="false">(G434-H434)/H434</f>
        <v>0.00100321027287317</v>
      </c>
      <c r="S434" s="17" t="n">
        <f aca="false">YEAR(B434)</f>
        <v>2008</v>
      </c>
      <c r="T434" s="17" t="n">
        <f aca="false">WEEKDAY(B434)</f>
        <v>3</v>
      </c>
    </row>
    <row r="435" customFormat="false" ht="15" hidden="false" customHeight="false" outlineLevel="0" collapsed="false">
      <c r="B435" s="21" t="n">
        <v>39603</v>
      </c>
      <c r="C435" s="22" t="n">
        <v>880.45</v>
      </c>
      <c r="D435" s="22" t="n">
        <v>886.88</v>
      </c>
      <c r="E435" s="22" t="n">
        <v>876.21</v>
      </c>
      <c r="F435" s="22" t="n">
        <v>879.16</v>
      </c>
      <c r="G435" s="23" t="n">
        <v>887.06</v>
      </c>
      <c r="H435" s="23" t="n">
        <v>886.17</v>
      </c>
      <c r="I435" s="23" t="n">
        <v>875.83</v>
      </c>
      <c r="J435" s="23" t="n">
        <v>874.96</v>
      </c>
      <c r="K435" s="29" t="str">
        <f aca="false">IF(N435&lt;=$F$3,"HIT","MISS")</f>
        <v>HIT</v>
      </c>
      <c r="L435" s="29" t="str">
        <f aca="false">IF(O435&lt;=$F$3,"HIT","MISS")</f>
        <v>HIT</v>
      </c>
      <c r="M435" s="17" t="str">
        <f aca="false">IF(AND(K435="HIT",L435="HIT"),"HOD ✓ | LOD ✓",IF(K435="HIT","HOD ✓",IF(L435="HIT","LOD ✓","✗ MISS")))</f>
        <v>HOD ✓ | LOD ✓</v>
      </c>
      <c r="N435" s="26" t="n">
        <f aca="false">IF(D435&lt;H435,(H435-D435)/D435,IF(D435&gt;G435,(D435-G435)/D435,0))</f>
        <v>0</v>
      </c>
      <c r="O435" s="26" t="n">
        <f aca="false">IF(E435&lt;J435,(J435-E435)/E435,IF(E435&gt;I435,(E435-I435)/E435,0))</f>
        <v>0.000433685988518729</v>
      </c>
      <c r="P435" s="27" t="n">
        <f aca="false">LN(F435/F434)</f>
        <v>-0.00146623425771413</v>
      </c>
      <c r="Q435" s="28" t="n">
        <f aca="false">STDEV(P416:P435)*SQRT(252)</f>
        <v>0.221168227771647</v>
      </c>
      <c r="R435" s="26" t="n">
        <f aca="false">(G435-H435)/H435</f>
        <v>0.00100432196982519</v>
      </c>
      <c r="S435" s="17" t="n">
        <f aca="false">YEAR(B435)</f>
        <v>2008</v>
      </c>
      <c r="T435" s="17" t="n">
        <f aca="false">WEEKDAY(B435)</f>
        <v>4</v>
      </c>
    </row>
    <row r="436" customFormat="false" ht="15" hidden="false" customHeight="false" outlineLevel="0" collapsed="false">
      <c r="B436" s="21" t="n">
        <v>39604</v>
      </c>
      <c r="C436" s="22" t="n">
        <v>879.16</v>
      </c>
      <c r="D436" s="22" t="n">
        <v>880.88</v>
      </c>
      <c r="E436" s="22" t="n">
        <v>865.14</v>
      </c>
      <c r="F436" s="22" t="n">
        <v>877.25</v>
      </c>
      <c r="G436" s="23" t="n">
        <v>881.52</v>
      </c>
      <c r="H436" s="23" t="n">
        <v>880.64</v>
      </c>
      <c r="I436" s="23" t="n">
        <v>865.28</v>
      </c>
      <c r="J436" s="23" t="n">
        <v>864.42</v>
      </c>
      <c r="K436" s="29" t="str">
        <f aca="false">IF(N436&lt;=$F$3,"HIT","MISS")</f>
        <v>HIT</v>
      </c>
      <c r="L436" s="29" t="str">
        <f aca="false">IF(O436&lt;=$F$3,"HIT","MISS")</f>
        <v>HIT</v>
      </c>
      <c r="M436" s="17" t="str">
        <f aca="false">IF(AND(K436="HIT",L436="HIT"),"HOD ✓ | LOD ✓",IF(K436="HIT","HOD ✓",IF(L436="HIT","LOD ✓","✗ MISS")))</f>
        <v>HOD ✓ | LOD ✓</v>
      </c>
      <c r="N436" s="26" t="n">
        <f aca="false">IF(D436&lt;H436,(H436-D436)/D436,IF(D436&gt;G436,(D436-G436)/D436,0))</f>
        <v>0</v>
      </c>
      <c r="O436" s="26" t="n">
        <f aca="false">IF(E436&lt;J436,(J436-E436)/E436,IF(E436&gt;I436,(E436-I436)/E436,0))</f>
        <v>0</v>
      </c>
      <c r="P436" s="27" t="n">
        <f aca="false">LN(F436/F435)</f>
        <v>-0.00217489168574845</v>
      </c>
      <c r="Q436" s="28" t="n">
        <f aca="false">STDEV(P417:P436)*SQRT(252)</f>
        <v>0.214790560791003</v>
      </c>
      <c r="R436" s="26" t="n">
        <f aca="false">(G436-H436)/H436</f>
        <v>0.000999273255813948</v>
      </c>
      <c r="S436" s="17" t="n">
        <f aca="false">YEAR(B436)</f>
        <v>2008</v>
      </c>
      <c r="T436" s="17" t="n">
        <f aca="false">WEEKDAY(B436)</f>
        <v>5</v>
      </c>
    </row>
    <row r="437" customFormat="false" ht="15" hidden="false" customHeight="false" outlineLevel="0" collapsed="false">
      <c r="B437" s="21" t="n">
        <v>39605</v>
      </c>
      <c r="C437" s="22" t="n">
        <v>877.25</v>
      </c>
      <c r="D437" s="22" t="n">
        <v>902.4</v>
      </c>
      <c r="E437" s="22" t="n">
        <v>877.25</v>
      </c>
      <c r="F437" s="22" t="n">
        <v>902.2</v>
      </c>
      <c r="G437" s="23" t="n">
        <v>903.63</v>
      </c>
      <c r="H437" s="23" t="n">
        <v>902.73</v>
      </c>
      <c r="I437" s="23" t="n">
        <v>877.22</v>
      </c>
      <c r="J437" s="23" t="n">
        <v>876.34</v>
      </c>
      <c r="K437" s="29" t="str">
        <f aca="false">IF(N437&lt;=$F$3,"HIT","MISS")</f>
        <v>HIT</v>
      </c>
      <c r="L437" s="29" t="str">
        <f aca="false">IF(O437&lt;=$F$3,"HIT","MISS")</f>
        <v>HIT</v>
      </c>
      <c r="M437" s="17" t="str">
        <f aca="false">IF(AND(K437="HIT",L437="HIT"),"HOD ✓ | LOD ✓",IF(K437="HIT","HOD ✓",IF(L437="HIT","LOD ✓","✗ MISS")))</f>
        <v>HOD ✓ | LOD ✓</v>
      </c>
      <c r="N437" s="26" t="n">
        <f aca="false">IF(D437&lt;H437,(H437-D437)/D437,IF(D437&gt;G437,(D437-G437)/D437,0))</f>
        <v>0.000365691489361748</v>
      </c>
      <c r="O437" s="26" t="n">
        <f aca="false">IF(E437&lt;J437,(J437-E437)/E437,IF(E437&gt;I437,(E437-I437)/E437,0))</f>
        <v>3.41977771444545E-005</v>
      </c>
      <c r="P437" s="27" t="n">
        <f aca="false">LN(F437/F436)</f>
        <v>0.0280442105109711</v>
      </c>
      <c r="Q437" s="28" t="n">
        <f aca="false">STDEV(P418:P437)*SQRT(252)</f>
        <v>0.237032825603168</v>
      </c>
      <c r="R437" s="26" t="n">
        <f aca="false">(G437-H437)/H437</f>
        <v>0.00099697583995212</v>
      </c>
      <c r="S437" s="17" t="n">
        <f aca="false">YEAR(B437)</f>
        <v>2008</v>
      </c>
      <c r="T437" s="17" t="n">
        <f aca="false">WEEKDAY(B437)</f>
        <v>6</v>
      </c>
    </row>
    <row r="438" customFormat="false" ht="15" hidden="false" customHeight="false" outlineLevel="0" collapsed="false">
      <c r="B438" s="21" t="n">
        <v>39608</v>
      </c>
      <c r="C438" s="22" t="n">
        <v>902.75</v>
      </c>
      <c r="D438" s="22" t="n">
        <v>909.44</v>
      </c>
      <c r="E438" s="22" t="n">
        <v>891.08</v>
      </c>
      <c r="F438" s="22" t="n">
        <v>892.92</v>
      </c>
      <c r="G438" s="23" t="n">
        <v>909.68</v>
      </c>
      <c r="H438" s="23" t="n">
        <v>908.77</v>
      </c>
      <c r="I438" s="23" t="n">
        <v>892.05</v>
      </c>
      <c r="J438" s="23" t="n">
        <v>891.16</v>
      </c>
      <c r="K438" s="29" t="str">
        <f aca="false">IF(N438&lt;=$F$3,"HIT","MISS")</f>
        <v>HIT</v>
      </c>
      <c r="L438" s="29" t="str">
        <f aca="false">IF(O438&lt;=$F$3,"HIT","MISS")</f>
        <v>HIT</v>
      </c>
      <c r="M438" s="17" t="str">
        <f aca="false">IF(AND(K438="HIT",L438="HIT"),"HOD ✓ | LOD ✓",IF(K438="HIT","HOD ✓",IF(L438="HIT","LOD ✓","✗ MISS")))</f>
        <v>HOD ✓ | LOD ✓</v>
      </c>
      <c r="N438" s="26" t="n">
        <f aca="false">IF(D438&lt;H438,(H438-D438)/D438,IF(D438&gt;G438,(D438-G438)/D438,0))</f>
        <v>0</v>
      </c>
      <c r="O438" s="26" t="n">
        <f aca="false">IF(E438&lt;J438,(J438-E438)/E438,IF(E438&gt;I438,(E438-I438)/E438,0))</f>
        <v>8.97786955154725E-005</v>
      </c>
      <c r="P438" s="27" t="n">
        <f aca="false">LN(F438/F437)</f>
        <v>-0.0103392337771255</v>
      </c>
      <c r="Q438" s="28" t="n">
        <f aca="false">STDEV(P419:P438)*SQRT(252)</f>
        <v>0.240169733654404</v>
      </c>
      <c r="R438" s="26" t="n">
        <f aca="false">(G438-H438)/H438</f>
        <v>0.00100135347777762</v>
      </c>
      <c r="S438" s="17" t="n">
        <f aca="false">YEAR(B438)</f>
        <v>2008</v>
      </c>
      <c r="T438" s="17" t="n">
        <f aca="false">WEEKDAY(B438)</f>
        <v>2</v>
      </c>
    </row>
    <row r="439" customFormat="false" ht="15" hidden="false" customHeight="false" outlineLevel="0" collapsed="false">
      <c r="B439" s="21" t="n">
        <v>39609</v>
      </c>
      <c r="C439" s="22" t="n">
        <v>892.92</v>
      </c>
      <c r="D439" s="22" t="n">
        <v>895.13</v>
      </c>
      <c r="E439" s="22" t="n">
        <v>864.36</v>
      </c>
      <c r="F439" s="22" t="n">
        <v>866.97</v>
      </c>
      <c r="G439" s="23" t="n">
        <v>895.2</v>
      </c>
      <c r="H439" s="23" t="n">
        <v>894.31</v>
      </c>
      <c r="I439" s="23" t="n">
        <v>864.12</v>
      </c>
      <c r="J439" s="23" t="n">
        <v>863.26</v>
      </c>
      <c r="K439" s="29" t="str">
        <f aca="false">IF(N439&lt;=$F$3,"HIT","MISS")</f>
        <v>HIT</v>
      </c>
      <c r="L439" s="29" t="str">
        <f aca="false">IF(O439&lt;=$F$3,"HIT","MISS")</f>
        <v>HIT</v>
      </c>
      <c r="M439" s="17" t="str">
        <f aca="false">IF(AND(K439="HIT",L439="HIT"),"HOD ✓ | LOD ✓",IF(K439="HIT","HOD ✓",IF(L439="HIT","LOD ✓","✗ MISS")))</f>
        <v>HOD ✓ | LOD ✓</v>
      </c>
      <c r="N439" s="26" t="n">
        <f aca="false">IF(D439&lt;H439,(H439-D439)/D439,IF(D439&gt;G439,(D439-G439)/D439,0))</f>
        <v>0</v>
      </c>
      <c r="O439" s="26" t="n">
        <f aca="false">IF(E439&lt;J439,(J439-E439)/E439,IF(E439&gt;I439,(E439-I439)/E439,0))</f>
        <v>0.000277662085242271</v>
      </c>
      <c r="P439" s="27" t="n">
        <f aca="false">LN(F439/F438)</f>
        <v>-0.0294926170914184</v>
      </c>
      <c r="Q439" s="28" t="n">
        <f aca="false">STDEV(P420:P439)*SQRT(252)</f>
        <v>0.255179314045522</v>
      </c>
      <c r="R439" s="26" t="n">
        <f aca="false">(G439-H439)/H439</f>
        <v>0.000995180642059353</v>
      </c>
      <c r="S439" s="17" t="n">
        <f aca="false">YEAR(B439)</f>
        <v>2008</v>
      </c>
      <c r="T439" s="17" t="n">
        <f aca="false">WEEKDAY(B439)</f>
        <v>3</v>
      </c>
    </row>
    <row r="440" customFormat="false" ht="15" hidden="false" customHeight="false" outlineLevel="0" collapsed="false">
      <c r="B440" s="21" t="n">
        <v>39610</v>
      </c>
      <c r="C440" s="22" t="n">
        <v>866.97</v>
      </c>
      <c r="D440" s="22" t="n">
        <v>883.19</v>
      </c>
      <c r="E440" s="22" t="n">
        <v>866.72</v>
      </c>
      <c r="F440" s="22" t="n">
        <v>880.25</v>
      </c>
      <c r="G440" s="23" t="n">
        <v>883</v>
      </c>
      <c r="H440" s="23" t="n">
        <v>882.12</v>
      </c>
      <c r="I440" s="23" t="n">
        <v>867.59</v>
      </c>
      <c r="J440" s="23" t="n">
        <v>866.72</v>
      </c>
      <c r="K440" s="29" t="str">
        <f aca="false">IF(N440&lt;=$F$3,"HIT","MISS")</f>
        <v>HIT</v>
      </c>
      <c r="L440" s="29" t="str">
        <f aca="false">IF(O440&lt;=$F$3,"HIT","MISS")</f>
        <v>HIT</v>
      </c>
      <c r="M440" s="17" t="str">
        <f aca="false">IF(AND(K440="HIT",L440="HIT"),"HOD ✓ | LOD ✓",IF(K440="HIT","HOD ✓",IF(L440="HIT","LOD ✓","✗ MISS")))</f>
        <v>HOD ✓ | LOD ✓</v>
      </c>
      <c r="N440" s="26" t="n">
        <f aca="false">IF(D440&lt;H440,(H440-D440)/D440,IF(D440&gt;G440,(D440-G440)/D440,0))</f>
        <v>0.000215129247387374</v>
      </c>
      <c r="O440" s="26" t="n">
        <f aca="false">IF(E440&lt;J440,(J440-E440)/E440,IF(E440&gt;I440,(E440-I440)/E440,0))</f>
        <v>0</v>
      </c>
      <c r="P440" s="27" t="n">
        <f aca="false">LN(F440/F439)</f>
        <v>0.0152015839294101</v>
      </c>
      <c r="Q440" s="28" t="n">
        <f aca="false">STDEV(P421:P440)*SQRT(252)</f>
        <v>0.260460437214219</v>
      </c>
      <c r="R440" s="26" t="n">
        <f aca="false">(G440-H440)/H440</f>
        <v>0.000997596698861828</v>
      </c>
      <c r="S440" s="17" t="n">
        <f aca="false">YEAR(B440)</f>
        <v>2008</v>
      </c>
      <c r="T440" s="17" t="n">
        <f aca="false">WEEKDAY(B440)</f>
        <v>4</v>
      </c>
    </row>
    <row r="441" customFormat="false" ht="15" hidden="false" customHeight="false" outlineLevel="0" collapsed="false">
      <c r="B441" s="21" t="n">
        <v>39611</v>
      </c>
      <c r="C441" s="22" t="n">
        <v>880.25</v>
      </c>
      <c r="D441" s="22" t="n">
        <v>882.28</v>
      </c>
      <c r="E441" s="22" t="n">
        <v>857.7</v>
      </c>
      <c r="F441" s="22" t="n">
        <v>868.2</v>
      </c>
      <c r="G441" s="23" t="n">
        <v>883.01</v>
      </c>
      <c r="H441" s="23" t="n">
        <v>882.13</v>
      </c>
      <c r="I441" s="23" t="n">
        <v>859.2</v>
      </c>
      <c r="J441" s="23" t="n">
        <v>858.34</v>
      </c>
      <c r="K441" s="24" t="str">
        <f aca="false">IF(N441&lt;=$F$3,"HIT","MISS")</f>
        <v>HIT</v>
      </c>
      <c r="L441" s="24" t="str">
        <f aca="false">IF(O441&lt;=$F$3,"HIT","MISS")</f>
        <v>MISS</v>
      </c>
      <c r="M441" s="25" t="str">
        <f aca="false">IF(AND(K441="HIT",L441="HIT"),"HOD ✓ | LOD ✓",IF(K441="HIT","HOD ✓",IF(L441="HIT","LOD ✓","✗ MISS")))</f>
        <v>HOD ✓</v>
      </c>
      <c r="N441" s="26" t="n">
        <f aca="false">IF(D441&lt;H441,(H441-D441)/D441,IF(D441&gt;G441,(D441-G441)/D441,0))</f>
        <v>0</v>
      </c>
      <c r="O441" s="26" t="n">
        <f aca="false">IF(E441&lt;J441,(J441-E441)/E441,IF(E441&gt;I441,(E441-I441)/E441,0))</f>
        <v>0.000746181648595064</v>
      </c>
      <c r="P441" s="27" t="n">
        <f aca="false">LN(F441/F440)</f>
        <v>-0.0137838551696686</v>
      </c>
      <c r="Q441" s="28" t="n">
        <f aca="false">STDEV(P422:P441)*SQRT(252)</f>
        <v>0.25524172908567</v>
      </c>
      <c r="R441" s="26" t="n">
        <f aca="false">(G441-H441)/H441</f>
        <v>0.000997585389908512</v>
      </c>
      <c r="S441" s="17" t="n">
        <f aca="false">YEAR(B441)</f>
        <v>2008</v>
      </c>
      <c r="T441" s="17" t="n">
        <f aca="false">WEEKDAY(B441)</f>
        <v>5</v>
      </c>
    </row>
    <row r="442" customFormat="false" ht="15" hidden="false" customHeight="false" outlineLevel="0" collapsed="false">
      <c r="B442" s="21" t="n">
        <v>39612</v>
      </c>
      <c r="C442" s="22" t="n">
        <v>868.2</v>
      </c>
      <c r="D442" s="22" t="n">
        <v>874.52</v>
      </c>
      <c r="E442" s="22" t="n">
        <v>859.6</v>
      </c>
      <c r="F442" s="22" t="n">
        <v>871.55</v>
      </c>
      <c r="G442" s="23" t="n">
        <v>875.47</v>
      </c>
      <c r="H442" s="23" t="n">
        <v>874.6</v>
      </c>
      <c r="I442" s="23" t="n">
        <v>860.19</v>
      </c>
      <c r="J442" s="23" t="n">
        <v>859.33</v>
      </c>
      <c r="K442" s="29" t="str">
        <f aca="false">IF(N442&lt;=$F$3,"HIT","MISS")</f>
        <v>HIT</v>
      </c>
      <c r="L442" s="29" t="str">
        <f aca="false">IF(O442&lt;=$F$3,"HIT","MISS")</f>
        <v>HIT</v>
      </c>
      <c r="M442" s="17" t="str">
        <f aca="false">IF(AND(K442="HIT",L442="HIT"),"HOD ✓ | LOD ✓",IF(K442="HIT","HOD ✓",IF(L442="HIT","LOD ✓","✗ MISS")))</f>
        <v>HOD ✓ | LOD ✓</v>
      </c>
      <c r="N442" s="26" t="n">
        <f aca="false">IF(D442&lt;H442,(H442-D442)/D442,IF(D442&gt;G442,(D442-G442)/D442,0))</f>
        <v>9.14787540594165E-005</v>
      </c>
      <c r="O442" s="26" t="n">
        <f aca="false">IF(E442&lt;J442,(J442-E442)/E442,IF(E442&gt;I442,(E442-I442)/E442,0))</f>
        <v>0</v>
      </c>
      <c r="P442" s="27" t="n">
        <f aca="false">LN(F442/F441)</f>
        <v>0.00385113279538117</v>
      </c>
      <c r="Q442" s="28" t="n">
        <f aca="false">STDEV(P423:P442)*SQRT(252)</f>
        <v>0.240167554721048</v>
      </c>
      <c r="R442" s="26" t="n">
        <f aca="false">(G442-H442)/H442</f>
        <v>0.000994740452778418</v>
      </c>
      <c r="S442" s="17" t="n">
        <f aca="false">YEAR(B442)</f>
        <v>2008</v>
      </c>
      <c r="T442" s="17" t="n">
        <f aca="false">WEEKDAY(B442)</f>
        <v>6</v>
      </c>
    </row>
    <row r="443" customFormat="false" ht="15" hidden="false" customHeight="false" outlineLevel="0" collapsed="false">
      <c r="B443" s="21" t="n">
        <v>39615</v>
      </c>
      <c r="C443" s="22" t="n">
        <v>871.37</v>
      </c>
      <c r="D443" s="22" t="n">
        <v>894.83</v>
      </c>
      <c r="E443" s="22" t="n">
        <v>866.79</v>
      </c>
      <c r="F443" s="22" t="n">
        <v>882.3</v>
      </c>
      <c r="G443" s="23" t="n">
        <v>894.58</v>
      </c>
      <c r="H443" s="23" t="n">
        <v>893.69</v>
      </c>
      <c r="I443" s="23" t="n">
        <v>866.58</v>
      </c>
      <c r="J443" s="23" t="n">
        <v>865.71</v>
      </c>
      <c r="K443" s="29" t="str">
        <f aca="false">IF(N443&lt;=$F$3,"HIT","MISS")</f>
        <v>HIT</v>
      </c>
      <c r="L443" s="29" t="str">
        <f aca="false">IF(O443&lt;=$F$3,"HIT","MISS")</f>
        <v>HIT</v>
      </c>
      <c r="M443" s="17" t="str">
        <f aca="false">IF(AND(K443="HIT",L443="HIT"),"HOD ✓ | LOD ✓",IF(K443="HIT","HOD ✓",IF(L443="HIT","LOD ✓","✗ MISS")))</f>
        <v>HOD ✓ | LOD ✓</v>
      </c>
      <c r="N443" s="26" t="n">
        <f aca="false">IF(D443&lt;H443,(H443-D443)/D443,IF(D443&gt;G443,(D443-G443)/D443,0))</f>
        <v>0.000279382676039024</v>
      </c>
      <c r="O443" s="26" t="n">
        <f aca="false">IF(E443&lt;J443,(J443-E443)/E443,IF(E443&gt;I443,(E443-I443)/E443,0))</f>
        <v>0.000242273214965473</v>
      </c>
      <c r="P443" s="27" t="n">
        <f aca="false">LN(F443/F442)</f>
        <v>0.0122588985671845</v>
      </c>
      <c r="Q443" s="28" t="n">
        <f aca="false">STDEV(P424:P443)*SQRT(252)</f>
        <v>0.244771449164317</v>
      </c>
      <c r="R443" s="26" t="n">
        <f aca="false">(G443-H443)/H443</f>
        <v>0.000995871051483161</v>
      </c>
      <c r="S443" s="17" t="n">
        <f aca="false">YEAR(B443)</f>
        <v>2008</v>
      </c>
      <c r="T443" s="17" t="n">
        <f aca="false">WEEKDAY(B443)</f>
        <v>2</v>
      </c>
    </row>
    <row r="444" customFormat="false" ht="15" hidden="false" customHeight="false" outlineLevel="0" collapsed="false">
      <c r="B444" s="21" t="n">
        <v>39616</v>
      </c>
      <c r="C444" s="22" t="n">
        <v>882.3</v>
      </c>
      <c r="D444" s="22" t="n">
        <v>888.68</v>
      </c>
      <c r="E444" s="22" t="n">
        <v>874.56</v>
      </c>
      <c r="F444" s="22" t="n">
        <v>882.79</v>
      </c>
      <c r="G444" s="23" t="n">
        <v>888.85</v>
      </c>
      <c r="H444" s="23" t="n">
        <v>887.96</v>
      </c>
      <c r="I444" s="23" t="n">
        <v>875.38</v>
      </c>
      <c r="J444" s="23" t="n">
        <v>874.51</v>
      </c>
      <c r="K444" s="29" t="str">
        <f aca="false">IF(N444&lt;=$F$3,"HIT","MISS")</f>
        <v>HIT</v>
      </c>
      <c r="L444" s="29" t="str">
        <f aca="false">IF(O444&lt;=$F$3,"HIT","MISS")</f>
        <v>HIT</v>
      </c>
      <c r="M444" s="17" t="str">
        <f aca="false">IF(AND(K444="HIT",L444="HIT"),"HOD ✓ | LOD ✓",IF(K444="HIT","HOD ✓",IF(L444="HIT","LOD ✓","✗ MISS")))</f>
        <v>HOD ✓ | LOD ✓</v>
      </c>
      <c r="N444" s="26" t="n">
        <f aca="false">IF(D444&lt;H444,(H444-D444)/D444,IF(D444&gt;G444,(D444-G444)/D444,0))</f>
        <v>0</v>
      </c>
      <c r="O444" s="26" t="n">
        <f aca="false">IF(E444&lt;J444,(J444-E444)/E444,IF(E444&gt;I444,(E444-I444)/E444,0))</f>
        <v>0</v>
      </c>
      <c r="P444" s="27" t="n">
        <f aca="false">LN(F444/F443)</f>
        <v>0.000555212496345562</v>
      </c>
      <c r="Q444" s="28" t="n">
        <f aca="false">STDEV(P425:P444)*SQRT(252)</f>
        <v>0.236875947038693</v>
      </c>
      <c r="R444" s="26" t="n">
        <f aca="false">(G444-H444)/H444</f>
        <v>0.0010022974007838</v>
      </c>
      <c r="S444" s="17" t="n">
        <f aca="false">YEAR(B444)</f>
        <v>2008</v>
      </c>
      <c r="T444" s="17" t="n">
        <f aca="false">WEEKDAY(B444)</f>
        <v>3</v>
      </c>
    </row>
    <row r="445" customFormat="false" ht="15" hidden="false" customHeight="false" outlineLevel="0" collapsed="false">
      <c r="B445" s="21" t="n">
        <v>39617</v>
      </c>
      <c r="C445" s="22" t="n">
        <v>882.79</v>
      </c>
      <c r="D445" s="22" t="n">
        <v>895.78</v>
      </c>
      <c r="E445" s="22" t="n">
        <v>880.64</v>
      </c>
      <c r="F445" s="22" t="n">
        <v>894.28</v>
      </c>
      <c r="G445" s="23" t="n">
        <v>894.44</v>
      </c>
      <c r="H445" s="23" t="n">
        <v>893.55</v>
      </c>
      <c r="I445" s="23" t="n">
        <v>881.68</v>
      </c>
      <c r="J445" s="23" t="n">
        <v>880.8</v>
      </c>
      <c r="K445" s="24" t="str">
        <f aca="false">IF(N445&lt;=$F$3,"HIT","MISS")</f>
        <v>MISS</v>
      </c>
      <c r="L445" s="24" t="str">
        <f aca="false">IF(O445&lt;=$F$3,"HIT","MISS")</f>
        <v>HIT</v>
      </c>
      <c r="M445" s="25" t="str">
        <f aca="false">IF(AND(K445="HIT",L445="HIT"),"HOD ✓ | LOD ✓",IF(K445="HIT","HOD ✓",IF(L445="HIT","LOD ✓","✗ MISS")))</f>
        <v>LOD ✓</v>
      </c>
      <c r="N445" s="26" t="n">
        <f aca="false">IF(D445&lt;H445,(H445-D445)/D445,IF(D445&gt;G445,(D445-G445)/D445,0))</f>
        <v>0.00149590301190015</v>
      </c>
      <c r="O445" s="26" t="n">
        <f aca="false">IF(E445&lt;J445,(J445-E445)/E445,IF(E445&gt;I445,(E445-I445)/E445,0))</f>
        <v>0.000181686046511592</v>
      </c>
      <c r="P445" s="27" t="n">
        <f aca="false">LN(F445/F444)</f>
        <v>0.0129315785176538</v>
      </c>
      <c r="Q445" s="28" t="n">
        <f aca="false">STDEV(P426:P445)*SQRT(252)</f>
        <v>0.235711202698124</v>
      </c>
      <c r="R445" s="26" t="n">
        <f aca="false">(G445-H445)/H445</f>
        <v>0.000996027082983717</v>
      </c>
      <c r="S445" s="17" t="n">
        <f aca="false">YEAR(B445)</f>
        <v>2008</v>
      </c>
      <c r="T445" s="17" t="n">
        <f aca="false">WEEKDAY(B445)</f>
        <v>4</v>
      </c>
    </row>
    <row r="446" customFormat="false" ht="15" hidden="false" customHeight="false" outlineLevel="0" collapsed="false">
      <c r="B446" s="21" t="n">
        <v>39618</v>
      </c>
      <c r="C446" s="22" t="n">
        <v>894.28</v>
      </c>
      <c r="D446" s="22" t="n">
        <v>908.54</v>
      </c>
      <c r="E446" s="22" t="n">
        <v>887.09</v>
      </c>
      <c r="F446" s="22" t="n">
        <v>898.15</v>
      </c>
      <c r="G446" s="23" t="n">
        <v>909.61</v>
      </c>
      <c r="H446" s="23" t="n">
        <v>908.7</v>
      </c>
      <c r="I446" s="23" t="n">
        <v>887.21</v>
      </c>
      <c r="J446" s="23" t="n">
        <v>886.32</v>
      </c>
      <c r="K446" s="29" t="str">
        <f aca="false">IF(N446&lt;=$F$3,"HIT","MISS")</f>
        <v>HIT</v>
      </c>
      <c r="L446" s="29" t="str">
        <f aca="false">IF(O446&lt;=$F$3,"HIT","MISS")</f>
        <v>HIT</v>
      </c>
      <c r="M446" s="17" t="str">
        <f aca="false">IF(AND(K446="HIT",L446="HIT"),"HOD ✓ | LOD ✓",IF(K446="HIT","HOD ✓",IF(L446="HIT","LOD ✓","✗ MISS")))</f>
        <v>HOD ✓ | LOD ✓</v>
      </c>
      <c r="N446" s="26" t="n">
        <f aca="false">IF(D446&lt;H446,(H446-D446)/D446,IF(D446&gt;G446,(D446-G446)/D446,0))</f>
        <v>0.000176106720672818</v>
      </c>
      <c r="O446" s="26" t="n">
        <f aca="false">IF(E446&lt;J446,(J446-E446)/E446,IF(E446&gt;I446,(E446-I446)/E446,0))</f>
        <v>0</v>
      </c>
      <c r="P446" s="27" t="n">
        <f aca="false">LN(F446/F445)</f>
        <v>0.00431816697278623</v>
      </c>
      <c r="Q446" s="28" t="n">
        <f aca="false">STDEV(P427:P446)*SQRT(252)</f>
        <v>0.234055659673068</v>
      </c>
      <c r="R446" s="26" t="n">
        <f aca="false">(G446-H446)/H446</f>
        <v>0.00100143061516449</v>
      </c>
      <c r="S446" s="17" t="n">
        <f aca="false">YEAR(B446)</f>
        <v>2008</v>
      </c>
      <c r="T446" s="17" t="n">
        <f aca="false">WEEKDAY(B446)</f>
        <v>5</v>
      </c>
    </row>
    <row r="447" customFormat="false" ht="15" hidden="false" customHeight="false" outlineLevel="0" collapsed="false">
      <c r="B447" s="21" t="n">
        <v>39619</v>
      </c>
      <c r="C447" s="22" t="n">
        <v>898.15</v>
      </c>
      <c r="D447" s="22" t="n">
        <v>908.07</v>
      </c>
      <c r="E447" s="22" t="n">
        <v>896.04</v>
      </c>
      <c r="F447" s="22" t="n">
        <v>902.07</v>
      </c>
      <c r="G447" s="23" t="n">
        <v>909.24</v>
      </c>
      <c r="H447" s="23" t="n">
        <v>908.33</v>
      </c>
      <c r="I447" s="23" t="n">
        <v>896.72</v>
      </c>
      <c r="J447" s="23" t="n">
        <v>895.82</v>
      </c>
      <c r="K447" s="29" t="str">
        <f aca="false">IF(N447&lt;=$F$3,"HIT","MISS")</f>
        <v>HIT</v>
      </c>
      <c r="L447" s="29" t="str">
        <f aca="false">IF(O447&lt;=$F$3,"HIT","MISS")</f>
        <v>HIT</v>
      </c>
      <c r="M447" s="17" t="str">
        <f aca="false">IF(AND(K447="HIT",L447="HIT"),"HOD ✓ | LOD ✓",IF(K447="HIT","HOD ✓",IF(L447="HIT","LOD ✓","✗ MISS")))</f>
        <v>HOD ✓ | LOD ✓</v>
      </c>
      <c r="N447" s="26" t="n">
        <f aca="false">IF(D447&lt;H447,(H447-D447)/D447,IF(D447&gt;G447,(D447-G447)/D447,0))</f>
        <v>0.000286321539088386</v>
      </c>
      <c r="O447" s="26" t="n">
        <f aca="false">IF(E447&lt;J447,(J447-E447)/E447,IF(E447&gt;I447,(E447-I447)/E447,0))</f>
        <v>0</v>
      </c>
      <c r="P447" s="27" t="n">
        <f aca="false">LN(F447/F446)</f>
        <v>0.00435503015814963</v>
      </c>
      <c r="Q447" s="28" t="n">
        <f aca="false">STDEV(P428:P447)*SQRT(252)</f>
        <v>0.234322967276959</v>
      </c>
      <c r="R447" s="26" t="n">
        <f aca="false">(G447-H447)/H447</f>
        <v>0.00100183853885699</v>
      </c>
      <c r="S447" s="17" t="n">
        <f aca="false">YEAR(B447)</f>
        <v>2008</v>
      </c>
      <c r="T447" s="17" t="n">
        <f aca="false">WEEKDAY(B447)</f>
        <v>6</v>
      </c>
    </row>
    <row r="448" customFormat="false" ht="15" hidden="false" customHeight="false" outlineLevel="0" collapsed="false">
      <c r="B448" s="21" t="n">
        <v>39622</v>
      </c>
      <c r="C448" s="22" t="n">
        <v>902.07</v>
      </c>
      <c r="D448" s="22" t="n">
        <v>907.56</v>
      </c>
      <c r="E448" s="22" t="n">
        <v>876.62</v>
      </c>
      <c r="F448" s="22" t="n">
        <v>883.86</v>
      </c>
      <c r="G448" s="23" t="n">
        <v>908.78</v>
      </c>
      <c r="H448" s="23" t="n">
        <v>907.87</v>
      </c>
      <c r="I448" s="23" t="n">
        <v>875.76</v>
      </c>
      <c r="J448" s="23" t="n">
        <v>874.89</v>
      </c>
      <c r="K448" s="24" t="str">
        <f aca="false">IF(N448&lt;=$F$3,"HIT","MISS")</f>
        <v>HIT</v>
      </c>
      <c r="L448" s="24" t="str">
        <f aca="false">IF(O448&lt;=$F$3,"HIT","MISS")</f>
        <v>MISS</v>
      </c>
      <c r="M448" s="25" t="str">
        <f aca="false">IF(AND(K448="HIT",L448="HIT"),"HOD ✓ | LOD ✓",IF(K448="HIT","HOD ✓",IF(L448="HIT","LOD ✓","✗ MISS")))</f>
        <v>HOD ✓</v>
      </c>
      <c r="N448" s="26" t="n">
        <f aca="false">IF(D448&lt;H448,(H448-D448)/D448,IF(D448&gt;G448,(D448-G448)/D448,0))</f>
        <v>0.000341575212658181</v>
      </c>
      <c r="O448" s="26" t="n">
        <f aca="false">IF(E448&lt;J448,(J448-E448)/E448,IF(E448&gt;I448,(E448-I448)/E448,0))</f>
        <v>0.000981040815860936</v>
      </c>
      <c r="P448" s="27" t="n">
        <f aca="false">LN(F448/F447)</f>
        <v>-0.0203934433180923</v>
      </c>
      <c r="Q448" s="28" t="n">
        <f aca="false">STDEV(P429:P448)*SQRT(252)</f>
        <v>0.242783746343934</v>
      </c>
      <c r="R448" s="26" t="n">
        <f aca="false">(G448-H448)/H448</f>
        <v>0.0010023461508806</v>
      </c>
      <c r="S448" s="17" t="n">
        <f aca="false">YEAR(B448)</f>
        <v>2008</v>
      </c>
      <c r="T448" s="17" t="n">
        <f aca="false">WEEKDAY(B448)</f>
        <v>2</v>
      </c>
    </row>
    <row r="449" customFormat="false" ht="15" hidden="false" customHeight="false" outlineLevel="0" collapsed="false">
      <c r="B449" s="21" t="n">
        <v>39623</v>
      </c>
      <c r="C449" s="22" t="n">
        <v>883.86</v>
      </c>
      <c r="D449" s="22" t="n">
        <v>894.13</v>
      </c>
      <c r="E449" s="22" t="n">
        <v>883.08</v>
      </c>
      <c r="F449" s="22" t="n">
        <v>889.53</v>
      </c>
      <c r="G449" s="23" t="n">
        <v>895.32</v>
      </c>
      <c r="H449" s="23" t="n">
        <v>894.43</v>
      </c>
      <c r="I449" s="23" t="n">
        <v>882.91</v>
      </c>
      <c r="J449" s="23" t="n">
        <v>882.03</v>
      </c>
      <c r="K449" s="29" t="str">
        <f aca="false">IF(N449&lt;=$F$3,"HIT","MISS")</f>
        <v>HIT</v>
      </c>
      <c r="L449" s="29" t="str">
        <f aca="false">IF(O449&lt;=$F$3,"HIT","MISS")</f>
        <v>HIT</v>
      </c>
      <c r="M449" s="17" t="str">
        <f aca="false">IF(AND(K449="HIT",L449="HIT"),"HOD ✓ | LOD ✓",IF(K449="HIT","HOD ✓",IF(L449="HIT","LOD ✓","✗ MISS")))</f>
        <v>HOD ✓ | LOD ✓</v>
      </c>
      <c r="N449" s="26" t="n">
        <f aca="false">IF(D449&lt;H449,(H449-D449)/D449,IF(D449&gt;G449,(D449-G449)/D449,0))</f>
        <v>0.000335521680292524</v>
      </c>
      <c r="O449" s="26" t="n">
        <f aca="false">IF(E449&lt;J449,(J449-E449)/E449,IF(E449&gt;I449,(E449-I449)/E449,0))</f>
        <v>0.000192508040041755</v>
      </c>
      <c r="P449" s="27" t="n">
        <f aca="false">LN(F449/F448)</f>
        <v>0.00639455429506788</v>
      </c>
      <c r="Q449" s="28" t="n">
        <f aca="false">STDEV(P430:P449)*SQRT(252)</f>
        <v>0.230054541056349</v>
      </c>
      <c r="R449" s="26" t="n">
        <f aca="false">(G449-H449)/H449</f>
        <v>0.000995047124984739</v>
      </c>
      <c r="S449" s="17" t="n">
        <f aca="false">YEAR(B449)</f>
        <v>2008</v>
      </c>
      <c r="T449" s="17" t="n">
        <f aca="false">WEEKDAY(B449)</f>
        <v>3</v>
      </c>
    </row>
    <row r="450" customFormat="false" ht="15" hidden="false" customHeight="false" outlineLevel="0" collapsed="false">
      <c r="B450" s="21" t="n">
        <v>39624</v>
      </c>
      <c r="C450" s="22" t="n">
        <v>889.53</v>
      </c>
      <c r="D450" s="22" t="n">
        <v>890.9</v>
      </c>
      <c r="E450" s="22" t="n">
        <v>873.935</v>
      </c>
      <c r="F450" s="22" t="n">
        <v>886.43</v>
      </c>
      <c r="G450" s="23" t="n">
        <v>891.03</v>
      </c>
      <c r="H450" s="23" t="n">
        <v>890.14</v>
      </c>
      <c r="I450" s="23" t="n">
        <v>874.53</v>
      </c>
      <c r="J450" s="23" t="n">
        <v>873.66</v>
      </c>
      <c r="K450" s="29" t="str">
        <f aca="false">IF(N450&lt;=$F$3,"HIT","MISS")</f>
        <v>HIT</v>
      </c>
      <c r="L450" s="29" t="str">
        <f aca="false">IF(O450&lt;=$F$3,"HIT","MISS")</f>
        <v>HIT</v>
      </c>
      <c r="M450" s="17" t="str">
        <f aca="false">IF(AND(K450="HIT",L450="HIT"),"HOD ✓ | LOD ✓",IF(K450="HIT","HOD ✓",IF(L450="HIT","LOD ✓","✗ MISS")))</f>
        <v>HOD ✓ | LOD ✓</v>
      </c>
      <c r="N450" s="26" t="n">
        <f aca="false">IF(D450&lt;H450,(H450-D450)/D450,IF(D450&gt;G450,(D450-G450)/D450,0))</f>
        <v>0</v>
      </c>
      <c r="O450" s="26" t="n">
        <f aca="false">IF(E450&lt;J450,(J450-E450)/E450,IF(E450&gt;I450,(E450-I450)/E450,0))</f>
        <v>0</v>
      </c>
      <c r="P450" s="27" t="n">
        <f aca="false">LN(F450/F449)</f>
        <v>-0.00349107316432875</v>
      </c>
      <c r="Q450" s="28" t="n">
        <f aca="false">STDEV(P431:P450)*SQRT(252)</f>
        <v>0.229435486456936</v>
      </c>
      <c r="R450" s="26" t="n">
        <f aca="false">(G450-H450)/H450</f>
        <v>0.000999842721369657</v>
      </c>
      <c r="S450" s="17" t="n">
        <f aca="false">YEAR(B450)</f>
        <v>2008</v>
      </c>
      <c r="T450" s="17" t="n">
        <f aca="false">WEEKDAY(B450)</f>
        <v>4</v>
      </c>
    </row>
    <row r="451" customFormat="false" ht="15" hidden="false" customHeight="false" outlineLevel="0" collapsed="false">
      <c r="B451" s="21" t="n">
        <v>39625</v>
      </c>
      <c r="C451" s="22" t="n">
        <v>886.43</v>
      </c>
      <c r="D451" s="22" t="n">
        <v>918.22</v>
      </c>
      <c r="E451" s="22" t="n">
        <v>885.2</v>
      </c>
      <c r="F451" s="22" t="n">
        <v>917.25</v>
      </c>
      <c r="G451" s="23" t="n">
        <v>919.29</v>
      </c>
      <c r="H451" s="23" t="n">
        <v>918.37</v>
      </c>
      <c r="I451" s="23" t="n">
        <v>886.23</v>
      </c>
      <c r="J451" s="23" t="n">
        <v>885.34</v>
      </c>
      <c r="K451" s="29" t="str">
        <f aca="false">IF(N451&lt;=$F$3,"HIT","MISS")</f>
        <v>HIT</v>
      </c>
      <c r="L451" s="29" t="str">
        <f aca="false">IF(O451&lt;=$F$3,"HIT","MISS")</f>
        <v>HIT</v>
      </c>
      <c r="M451" s="17" t="str">
        <f aca="false">IF(AND(K451="HIT",L451="HIT"),"HOD ✓ | LOD ✓",IF(K451="HIT","HOD ✓",IF(L451="HIT","LOD ✓","✗ MISS")))</f>
        <v>HOD ✓ | LOD ✓</v>
      </c>
      <c r="N451" s="26" t="n">
        <f aca="false">IF(D451&lt;H451,(H451-D451)/D451,IF(D451&gt;G451,(D451-G451)/D451,0))</f>
        <v>0.000163359543464504</v>
      </c>
      <c r="O451" s="26" t="n">
        <f aca="false">IF(E451&lt;J451,(J451-E451)/E451,IF(E451&gt;I451,(E451-I451)/E451,0))</f>
        <v>0.000158156348847703</v>
      </c>
      <c r="P451" s="27" t="n">
        <f aca="false">LN(F451/F450)</f>
        <v>0.0341779030497503</v>
      </c>
      <c r="Q451" s="28" t="n">
        <f aca="false">STDEV(P432:P451)*SQRT(252)</f>
        <v>0.241003111477633</v>
      </c>
      <c r="R451" s="26" t="n">
        <f aca="false">(G451-H451)/H451</f>
        <v>0.0010017748837614</v>
      </c>
      <c r="S451" s="17" t="n">
        <f aca="false">YEAR(B451)</f>
        <v>2008</v>
      </c>
      <c r="T451" s="17" t="n">
        <f aca="false">WEEKDAY(B451)</f>
        <v>5</v>
      </c>
    </row>
    <row r="452" customFormat="false" ht="15" hidden="false" customHeight="false" outlineLevel="0" collapsed="false">
      <c r="B452" s="21" t="n">
        <v>39626</v>
      </c>
      <c r="C452" s="22" t="n">
        <v>917.25</v>
      </c>
      <c r="D452" s="22" t="n">
        <v>930.9</v>
      </c>
      <c r="E452" s="22" t="n">
        <v>910.48</v>
      </c>
      <c r="F452" s="22" t="n">
        <v>927.79</v>
      </c>
      <c r="G452" s="23" t="n">
        <v>931.19</v>
      </c>
      <c r="H452" s="23" t="n">
        <v>930.26</v>
      </c>
      <c r="I452" s="23" t="n">
        <v>910.57</v>
      </c>
      <c r="J452" s="23" t="n">
        <v>909.66</v>
      </c>
      <c r="K452" s="29" t="str">
        <f aca="false">IF(N452&lt;=$F$3,"HIT","MISS")</f>
        <v>HIT</v>
      </c>
      <c r="L452" s="29" t="str">
        <f aca="false">IF(O452&lt;=$F$3,"HIT","MISS")</f>
        <v>HIT</v>
      </c>
      <c r="M452" s="17" t="str">
        <f aca="false">IF(AND(K452="HIT",L452="HIT"),"HOD ✓ | LOD ✓",IF(K452="HIT","HOD ✓",IF(L452="HIT","LOD ✓","✗ MISS")))</f>
        <v>HOD ✓ | LOD ✓</v>
      </c>
      <c r="N452" s="26" t="n">
        <f aca="false">IF(D452&lt;H452,(H452-D452)/D452,IF(D452&gt;G452,(D452-G452)/D452,0))</f>
        <v>0</v>
      </c>
      <c r="O452" s="26" t="n">
        <f aca="false">IF(E452&lt;J452,(J452-E452)/E452,IF(E452&gt;I452,(E452-I452)/E452,0))</f>
        <v>0</v>
      </c>
      <c r="P452" s="27" t="n">
        <f aca="false">LN(F452/F451)</f>
        <v>0.0114253508392132</v>
      </c>
      <c r="Q452" s="28" t="n">
        <f aca="false">STDEV(P433:P452)*SQRT(252)</f>
        <v>0.241739682574092</v>
      </c>
      <c r="R452" s="26" t="n">
        <f aca="false">(G452-H452)/H452</f>
        <v>0.000999720508245075</v>
      </c>
      <c r="S452" s="17" t="n">
        <f aca="false">YEAR(B452)</f>
        <v>2008</v>
      </c>
      <c r="T452" s="17" t="n">
        <f aca="false">WEEKDAY(B452)</f>
        <v>6</v>
      </c>
    </row>
    <row r="453" customFormat="false" ht="15" hidden="false" customHeight="false" outlineLevel="0" collapsed="false">
      <c r="B453" s="21" t="n">
        <v>39629</v>
      </c>
      <c r="C453" s="22" t="n">
        <v>927.79</v>
      </c>
      <c r="D453" s="22" t="n">
        <v>935.135</v>
      </c>
      <c r="E453" s="22" t="n">
        <v>918.795</v>
      </c>
      <c r="F453" s="22" t="n">
        <v>925.44</v>
      </c>
      <c r="G453" s="23" t="n">
        <v>935.26</v>
      </c>
      <c r="H453" s="23" t="n">
        <v>934.33</v>
      </c>
      <c r="I453" s="23" t="n">
        <v>919.42</v>
      </c>
      <c r="J453" s="23" t="n">
        <v>918.5</v>
      </c>
      <c r="K453" s="29" t="str">
        <f aca="false">IF(N453&lt;=$F$3,"HIT","MISS")</f>
        <v>HIT</v>
      </c>
      <c r="L453" s="29" t="str">
        <f aca="false">IF(O453&lt;=$F$3,"HIT","MISS")</f>
        <v>HIT</v>
      </c>
      <c r="M453" s="17" t="str">
        <f aca="false">IF(AND(K453="HIT",L453="HIT"),"HOD ✓ | LOD ✓",IF(K453="HIT","HOD ✓",IF(L453="HIT","LOD ✓","✗ MISS")))</f>
        <v>HOD ✓ | LOD ✓</v>
      </c>
      <c r="N453" s="26" t="n">
        <f aca="false">IF(D453&lt;H453,(H453-D453)/D453,IF(D453&gt;G453,(D453-G453)/D453,0))</f>
        <v>0</v>
      </c>
      <c r="O453" s="26" t="n">
        <f aca="false">IF(E453&lt;J453,(J453-E453)/E453,IF(E453&gt;I453,(E453-I453)/E453,0))</f>
        <v>0</v>
      </c>
      <c r="P453" s="27" t="n">
        <f aca="false">LN(F453/F452)</f>
        <v>-0.002536113984314</v>
      </c>
      <c r="Q453" s="28" t="n">
        <f aca="false">STDEV(P434:P453)*SQRT(252)</f>
        <v>0.242015940839</v>
      </c>
      <c r="R453" s="26" t="n">
        <f aca="false">(G453-H453)/H453</f>
        <v>0.000995365663095427</v>
      </c>
      <c r="S453" s="17" t="n">
        <f aca="false">YEAR(B453)</f>
        <v>2008</v>
      </c>
      <c r="T453" s="17" t="n">
        <f aca="false">WEEKDAY(B453)</f>
        <v>2</v>
      </c>
    </row>
    <row r="454" customFormat="false" ht="15" hidden="false" customHeight="false" outlineLevel="0" collapsed="false">
      <c r="B454" s="21" t="n">
        <v>39630</v>
      </c>
      <c r="C454" s="22" t="n">
        <v>925.44</v>
      </c>
      <c r="D454" s="22" t="n">
        <v>946.145</v>
      </c>
      <c r="E454" s="22" t="n">
        <v>922.35</v>
      </c>
      <c r="F454" s="22" t="n">
        <v>939.63</v>
      </c>
      <c r="G454" s="23" t="n">
        <v>946.56</v>
      </c>
      <c r="H454" s="23" t="n">
        <v>945.61</v>
      </c>
      <c r="I454" s="23" t="n">
        <v>923.42</v>
      </c>
      <c r="J454" s="23" t="n">
        <v>922.5</v>
      </c>
      <c r="K454" s="29" t="str">
        <f aca="false">IF(N454&lt;=$F$3,"HIT","MISS")</f>
        <v>HIT</v>
      </c>
      <c r="L454" s="29" t="str">
        <f aca="false">IF(O454&lt;=$F$3,"HIT","MISS")</f>
        <v>HIT</v>
      </c>
      <c r="M454" s="17" t="str">
        <f aca="false">IF(AND(K454="HIT",L454="HIT"),"HOD ✓ | LOD ✓",IF(K454="HIT","HOD ✓",IF(L454="HIT","LOD ✓","✗ MISS")))</f>
        <v>HOD ✓ | LOD ✓</v>
      </c>
      <c r="N454" s="26" t="n">
        <f aca="false">IF(D454&lt;H454,(H454-D454)/D454,IF(D454&gt;G454,(D454-G454)/D454,0))</f>
        <v>0</v>
      </c>
      <c r="O454" s="26" t="n">
        <f aca="false">IF(E454&lt;J454,(J454-E454)/E454,IF(E454&gt;I454,(E454-I454)/E454,0))</f>
        <v>0.000162628069604789</v>
      </c>
      <c r="P454" s="27" t="n">
        <f aca="false">LN(F454/F453)</f>
        <v>0.0152168806649685</v>
      </c>
      <c r="Q454" s="28" t="n">
        <f aca="false">STDEV(P435:P454)*SQRT(252)</f>
        <v>0.240347488041868</v>
      </c>
      <c r="R454" s="26" t="n">
        <f aca="false">(G454-H454)/H454</f>
        <v>0.00100464250589559</v>
      </c>
      <c r="S454" s="17" t="n">
        <f aca="false">YEAR(B454)</f>
        <v>2008</v>
      </c>
      <c r="T454" s="17" t="n">
        <f aca="false">WEEKDAY(B454)</f>
        <v>3</v>
      </c>
    </row>
    <row r="455" customFormat="false" ht="15" hidden="false" customHeight="false" outlineLevel="0" collapsed="false">
      <c r="B455" s="21" t="n">
        <v>39631</v>
      </c>
      <c r="C455" s="22" t="n">
        <v>939.63</v>
      </c>
      <c r="D455" s="22" t="n">
        <v>945.89</v>
      </c>
      <c r="E455" s="22" t="n">
        <v>931.965</v>
      </c>
      <c r="F455" s="22" t="n">
        <v>945.27</v>
      </c>
      <c r="G455" s="23" t="n">
        <v>947.11</v>
      </c>
      <c r="H455" s="23" t="n">
        <v>946.16</v>
      </c>
      <c r="I455" s="23" t="n">
        <v>931.74</v>
      </c>
      <c r="J455" s="23" t="n">
        <v>930.81</v>
      </c>
      <c r="K455" s="29" t="str">
        <f aca="false">IF(N455&lt;=$F$3,"HIT","MISS")</f>
        <v>HIT</v>
      </c>
      <c r="L455" s="29" t="str">
        <f aca="false">IF(O455&lt;=$F$3,"HIT","MISS")</f>
        <v>HIT</v>
      </c>
      <c r="M455" s="17" t="str">
        <f aca="false">IF(AND(K455="HIT",L455="HIT"),"HOD ✓ | LOD ✓",IF(K455="HIT","HOD ✓",IF(L455="HIT","LOD ✓","✗ MISS")))</f>
        <v>HOD ✓ | LOD ✓</v>
      </c>
      <c r="N455" s="26" t="n">
        <f aca="false">IF(D455&lt;H455,(H455-D455)/D455,IF(D455&gt;G455,(D455-G455)/D455,0))</f>
        <v>0.00028544545348823</v>
      </c>
      <c r="O455" s="26" t="n">
        <f aca="false">IF(E455&lt;J455,(J455-E455)/E455,IF(E455&gt;I455,(E455-I455)/E455,0))</f>
        <v>0.000241425375416483</v>
      </c>
      <c r="P455" s="27" t="n">
        <f aca="false">LN(F455/F454)</f>
        <v>0.00598442021564426</v>
      </c>
      <c r="Q455" s="28" t="n">
        <f aca="false">STDEV(P436:P455)*SQRT(252)</f>
        <v>0.239861910664938</v>
      </c>
      <c r="R455" s="26" t="n">
        <f aca="false">(G455-H455)/H455</f>
        <v>0.0010040585101886</v>
      </c>
      <c r="S455" s="17" t="n">
        <f aca="false">YEAR(B455)</f>
        <v>2008</v>
      </c>
      <c r="T455" s="17" t="n">
        <f aca="false">WEEKDAY(B455)</f>
        <v>4</v>
      </c>
    </row>
    <row r="456" customFormat="false" ht="15" hidden="false" customHeight="false" outlineLevel="0" collapsed="false">
      <c r="B456" s="21" t="n">
        <v>39632</v>
      </c>
      <c r="C456" s="22" t="n">
        <v>945.27</v>
      </c>
      <c r="D456" s="22" t="n">
        <v>946.715</v>
      </c>
      <c r="E456" s="22" t="n">
        <v>928.04</v>
      </c>
      <c r="F456" s="22" t="n">
        <v>934.33</v>
      </c>
      <c r="G456" s="23" t="n">
        <v>947.8</v>
      </c>
      <c r="H456" s="23" t="n">
        <v>946.85</v>
      </c>
      <c r="I456" s="23" t="n">
        <v>929.09</v>
      </c>
      <c r="J456" s="23" t="n">
        <v>928.16</v>
      </c>
      <c r="K456" s="29" t="str">
        <f aca="false">IF(N456&lt;=$F$3,"HIT","MISS")</f>
        <v>HIT</v>
      </c>
      <c r="L456" s="29" t="str">
        <f aca="false">IF(O456&lt;=$F$3,"HIT","MISS")</f>
        <v>HIT</v>
      </c>
      <c r="M456" s="17" t="str">
        <f aca="false">IF(AND(K456="HIT",L456="HIT"),"HOD ✓ | LOD ✓",IF(K456="HIT","HOD ✓",IF(L456="HIT","LOD ✓","✗ MISS")))</f>
        <v>HOD ✓ | LOD ✓</v>
      </c>
      <c r="N456" s="26" t="n">
        <f aca="false">IF(D456&lt;H456,(H456-D456)/D456,IF(D456&gt;G456,(D456-G456)/D456,0))</f>
        <v>0.000142598353253081</v>
      </c>
      <c r="O456" s="26" t="n">
        <f aca="false">IF(E456&lt;J456,(J456-E456)/E456,IF(E456&gt;I456,(E456-I456)/E456,0))</f>
        <v>0.000129304771346068</v>
      </c>
      <c r="P456" s="27" t="n">
        <f aca="false">LN(F456/F455)</f>
        <v>-0.011640906086725</v>
      </c>
      <c r="Q456" s="28" t="n">
        <f aca="false">STDEV(P437:P456)*SQRT(252)</f>
        <v>0.245192077778852</v>
      </c>
      <c r="R456" s="26" t="n">
        <f aca="false">(G456-H456)/H456</f>
        <v>0.00100332682051004</v>
      </c>
      <c r="S456" s="17" t="n">
        <f aca="false">YEAR(B456)</f>
        <v>2008</v>
      </c>
      <c r="T456" s="17" t="n">
        <f aca="false">WEEKDAY(B456)</f>
        <v>5</v>
      </c>
    </row>
    <row r="457" customFormat="false" ht="15" hidden="false" customHeight="false" outlineLevel="0" collapsed="false">
      <c r="B457" s="21" t="n">
        <v>39633</v>
      </c>
      <c r="C457" s="22" t="n">
        <v>934.33</v>
      </c>
      <c r="D457" s="22" t="n">
        <v>936.52</v>
      </c>
      <c r="E457" s="22" t="n">
        <v>929.31</v>
      </c>
      <c r="F457" s="22" t="n">
        <v>934.04</v>
      </c>
      <c r="G457" s="23" t="n">
        <v>937.35</v>
      </c>
      <c r="H457" s="23" t="n">
        <v>936.41</v>
      </c>
      <c r="I457" s="23" t="n">
        <v>929.25</v>
      </c>
      <c r="J457" s="23" t="n">
        <v>928.32</v>
      </c>
      <c r="K457" s="29" t="str">
        <f aca="false">IF(N457&lt;=$F$3,"HIT","MISS")</f>
        <v>HIT</v>
      </c>
      <c r="L457" s="29" t="str">
        <f aca="false">IF(O457&lt;=$F$3,"HIT","MISS")</f>
        <v>HIT</v>
      </c>
      <c r="M457" s="17" t="str">
        <f aca="false">IF(AND(K457="HIT",L457="HIT"),"HOD ✓ | LOD ✓",IF(K457="HIT","HOD ✓",IF(L457="HIT","LOD ✓","✗ MISS")))</f>
        <v>HOD ✓ | LOD ✓</v>
      </c>
      <c r="N457" s="26" t="n">
        <f aca="false">IF(D457&lt;H457,(H457-D457)/D457,IF(D457&gt;G457,(D457-G457)/D457,0))</f>
        <v>0</v>
      </c>
      <c r="O457" s="26" t="n">
        <f aca="false">IF(E457&lt;J457,(J457-E457)/E457,IF(E457&gt;I457,(E457-I457)/E457,0))</f>
        <v>6.45640313780605E-005</v>
      </c>
      <c r="P457" s="27" t="n">
        <f aca="false">LN(F457/F456)</f>
        <v>-0.000310431019903886</v>
      </c>
      <c r="Q457" s="28" t="n">
        <f aca="false">STDEV(P438:P457)*SQRT(252)</f>
        <v>0.226995058094349</v>
      </c>
      <c r="R457" s="26" t="n">
        <f aca="false">(G457-H457)/H457</f>
        <v>0.00100383379075411</v>
      </c>
      <c r="S457" s="17" t="n">
        <f aca="false">YEAR(B457)</f>
        <v>2008</v>
      </c>
      <c r="T457" s="17" t="n">
        <f aca="false">WEEKDAY(B457)</f>
        <v>6</v>
      </c>
    </row>
    <row r="458" customFormat="false" ht="15" hidden="false" customHeight="false" outlineLevel="0" collapsed="false">
      <c r="B458" s="21" t="n">
        <v>39636</v>
      </c>
      <c r="C458" s="22" t="n">
        <v>934.04</v>
      </c>
      <c r="D458" s="22" t="n">
        <v>934.04</v>
      </c>
      <c r="E458" s="22" t="n">
        <v>915.27</v>
      </c>
      <c r="F458" s="22" t="n">
        <v>925.84</v>
      </c>
      <c r="G458" s="23" t="n">
        <v>934.09</v>
      </c>
      <c r="H458" s="23" t="n">
        <v>933.16</v>
      </c>
      <c r="I458" s="23" t="n">
        <v>915.83</v>
      </c>
      <c r="J458" s="23" t="n">
        <v>914.92</v>
      </c>
      <c r="K458" s="29" t="str">
        <f aca="false">IF(N458&lt;=$F$3,"HIT","MISS")</f>
        <v>HIT</v>
      </c>
      <c r="L458" s="29" t="str">
        <f aca="false">IF(O458&lt;=$F$3,"HIT","MISS")</f>
        <v>HIT</v>
      </c>
      <c r="M458" s="17" t="str">
        <f aca="false">IF(AND(K458="HIT",L458="HIT"),"HOD ✓ | LOD ✓",IF(K458="HIT","HOD ✓",IF(L458="HIT","LOD ✓","✗ MISS")))</f>
        <v>HOD ✓ | LOD ✓</v>
      </c>
      <c r="N458" s="26" t="n">
        <f aca="false">IF(D458&lt;H458,(H458-D458)/D458,IF(D458&gt;G458,(D458-G458)/D458,0))</f>
        <v>0</v>
      </c>
      <c r="O458" s="26" t="n">
        <f aca="false">IF(E458&lt;J458,(J458-E458)/E458,IF(E458&gt;I458,(E458-I458)/E458,0))</f>
        <v>0</v>
      </c>
      <c r="P458" s="27" t="n">
        <f aca="false">LN(F458/F457)</f>
        <v>-0.00881783032445212</v>
      </c>
      <c r="Q458" s="28" t="n">
        <f aca="false">STDEV(P439:P458)*SQRT(252)</f>
        <v>0.225983788879754</v>
      </c>
      <c r="R458" s="26" t="n">
        <f aca="false">(G458-H458)/H458</f>
        <v>0.00099661365682205</v>
      </c>
      <c r="S458" s="17" t="n">
        <f aca="false">YEAR(B458)</f>
        <v>2008</v>
      </c>
      <c r="T458" s="17" t="n">
        <f aca="false">WEEKDAY(B458)</f>
        <v>2</v>
      </c>
    </row>
    <row r="459" customFormat="false" ht="15" hidden="false" customHeight="false" outlineLevel="0" collapsed="false">
      <c r="B459" s="21" t="n">
        <v>39637</v>
      </c>
      <c r="C459" s="22" t="n">
        <v>925.84</v>
      </c>
      <c r="D459" s="22" t="n">
        <v>933.595</v>
      </c>
      <c r="E459" s="22" t="n">
        <v>912.945</v>
      </c>
      <c r="F459" s="22" t="n">
        <v>919.42</v>
      </c>
      <c r="G459" s="23" t="n">
        <v>933.17</v>
      </c>
      <c r="H459" s="23" t="n">
        <v>932.24</v>
      </c>
      <c r="I459" s="23" t="n">
        <v>914.02</v>
      </c>
      <c r="J459" s="23" t="n">
        <v>913.11</v>
      </c>
      <c r="K459" s="29" t="str">
        <f aca="false">IF(N459&lt;=$F$3,"HIT","MISS")</f>
        <v>HIT</v>
      </c>
      <c r="L459" s="29" t="str">
        <f aca="false">IF(O459&lt;=$F$3,"HIT","MISS")</f>
        <v>HIT</v>
      </c>
      <c r="M459" s="17" t="str">
        <f aca="false">IF(AND(K459="HIT",L459="HIT"),"HOD ✓ | LOD ✓",IF(K459="HIT","HOD ✓",IF(L459="HIT","LOD ✓","✗ MISS")))</f>
        <v>HOD ✓ | LOD ✓</v>
      </c>
      <c r="N459" s="26" t="n">
        <f aca="false">IF(D459&lt;H459,(H459-D459)/D459,IF(D459&gt;G459,(D459-G459)/D459,0))</f>
        <v>0.000455229516010763</v>
      </c>
      <c r="O459" s="26" t="n">
        <f aca="false">IF(E459&lt;J459,(J459-E459)/E459,IF(E459&gt;I459,(E459-I459)/E459,0))</f>
        <v>0.000180733779143282</v>
      </c>
      <c r="P459" s="27" t="n">
        <f aca="false">LN(F459/F458)</f>
        <v>-0.00695839708691388</v>
      </c>
      <c r="Q459" s="28" t="n">
        <f aca="false">STDEV(P440:P459)*SQRT(252)</f>
        <v>0.196864352622096</v>
      </c>
      <c r="R459" s="26" t="n">
        <f aca="false">(G459-H459)/H459</f>
        <v>0.000997597185274125</v>
      </c>
      <c r="S459" s="17" t="n">
        <f aca="false">YEAR(B459)</f>
        <v>2008</v>
      </c>
      <c r="T459" s="17" t="n">
        <f aca="false">WEEKDAY(B459)</f>
        <v>3</v>
      </c>
    </row>
    <row r="460" customFormat="false" ht="15" hidden="false" customHeight="false" outlineLevel="0" collapsed="false">
      <c r="B460" s="21" t="n">
        <v>39638</v>
      </c>
      <c r="C460" s="22" t="n">
        <v>919.42</v>
      </c>
      <c r="D460" s="22" t="n">
        <v>929.005</v>
      </c>
      <c r="E460" s="22" t="n">
        <v>916.31</v>
      </c>
      <c r="F460" s="22" t="n">
        <v>928.55</v>
      </c>
      <c r="G460" s="23" t="n">
        <v>929.28</v>
      </c>
      <c r="H460" s="23" t="n">
        <v>928.35</v>
      </c>
      <c r="I460" s="23" t="n">
        <v>916.11</v>
      </c>
      <c r="J460" s="23" t="n">
        <v>915.19</v>
      </c>
      <c r="K460" s="29" t="str">
        <f aca="false">IF(N460&lt;=$F$3,"HIT","MISS")</f>
        <v>HIT</v>
      </c>
      <c r="L460" s="29" t="str">
        <f aca="false">IF(O460&lt;=$F$3,"HIT","MISS")</f>
        <v>HIT</v>
      </c>
      <c r="M460" s="17" t="str">
        <f aca="false">IF(AND(K460="HIT",L460="HIT"),"HOD ✓ | LOD ✓",IF(K460="HIT","HOD ✓",IF(L460="HIT","LOD ✓","✗ MISS")))</f>
        <v>HOD ✓ | LOD ✓</v>
      </c>
      <c r="N460" s="26" t="n">
        <f aca="false">IF(D460&lt;H460,(H460-D460)/D460,IF(D460&gt;G460,(D460-G460)/D460,0))</f>
        <v>0</v>
      </c>
      <c r="O460" s="26" t="n">
        <f aca="false">IF(E460&lt;J460,(J460-E460)/E460,IF(E460&gt;I460,(E460-I460)/E460,0))</f>
        <v>0.000218266743787508</v>
      </c>
      <c r="P460" s="27" t="n">
        <f aca="false">LN(F460/F459)</f>
        <v>0.00988119318615349</v>
      </c>
      <c r="Q460" s="28" t="n">
        <f aca="false">STDEV(P441:P460)*SQRT(252)</f>
        <v>0.193342497434991</v>
      </c>
      <c r="R460" s="26" t="n">
        <f aca="false">(G460-H460)/H460</f>
        <v>0.00100177734690575</v>
      </c>
      <c r="S460" s="17" t="n">
        <f aca="false">YEAR(B460)</f>
        <v>2008</v>
      </c>
      <c r="T460" s="17" t="n">
        <f aca="false">WEEKDAY(B460)</f>
        <v>4</v>
      </c>
    </row>
    <row r="461" customFormat="false" ht="15" hidden="false" customHeight="false" outlineLevel="0" collapsed="false">
      <c r="B461" s="21" t="n">
        <v>39639</v>
      </c>
      <c r="C461" s="22" t="n">
        <v>928.55</v>
      </c>
      <c r="D461" s="22" t="n">
        <v>947.81</v>
      </c>
      <c r="E461" s="22" t="n">
        <v>925.9</v>
      </c>
      <c r="F461" s="22" t="n">
        <v>947.48</v>
      </c>
      <c r="G461" s="23" t="n">
        <v>947.6</v>
      </c>
      <c r="H461" s="23" t="n">
        <v>946.65</v>
      </c>
      <c r="I461" s="23" t="n">
        <v>925.68</v>
      </c>
      <c r="J461" s="23" t="n">
        <v>924.76</v>
      </c>
      <c r="K461" s="29" t="str">
        <f aca="false">IF(N461&lt;=$F$3,"HIT","MISS")</f>
        <v>HIT</v>
      </c>
      <c r="L461" s="29" t="str">
        <f aca="false">IF(O461&lt;=$F$3,"HIT","MISS")</f>
        <v>HIT</v>
      </c>
      <c r="M461" s="17" t="str">
        <f aca="false">IF(AND(K461="HIT",L461="HIT"),"HOD ✓ | LOD ✓",IF(K461="HIT","HOD ✓",IF(L461="HIT","LOD ✓","✗ MISS")))</f>
        <v>HOD ✓ | LOD ✓</v>
      </c>
      <c r="N461" s="26" t="n">
        <f aca="false">IF(D461&lt;H461,(H461-D461)/D461,IF(D461&gt;G461,(D461-G461)/D461,0))</f>
        <v>0.000221563393507056</v>
      </c>
      <c r="O461" s="26" t="n">
        <f aca="false">IF(E461&lt;J461,(J461-E461)/E461,IF(E461&gt;I461,(E461-I461)/E461,0))</f>
        <v>0.000237606652986313</v>
      </c>
      <c r="P461" s="27" t="n">
        <f aca="false">LN(F461/F460)</f>
        <v>0.0201815989153192</v>
      </c>
      <c r="Q461" s="28" t="n">
        <f aca="false">STDEV(P442:P461)*SQRT(252)</f>
        <v>0.192592696727498</v>
      </c>
      <c r="R461" s="26" t="n">
        <f aca="false">(G461-H461)/H461</f>
        <v>0.00100353879469714</v>
      </c>
      <c r="S461" s="17" t="n">
        <f aca="false">YEAR(B461)</f>
        <v>2008</v>
      </c>
      <c r="T461" s="17" t="n">
        <f aca="false">WEEKDAY(B461)</f>
        <v>5</v>
      </c>
    </row>
    <row r="462" customFormat="false" ht="15" hidden="false" customHeight="false" outlineLevel="0" collapsed="false">
      <c r="B462" s="21" t="n">
        <v>39640</v>
      </c>
      <c r="C462" s="22" t="n">
        <v>947.48</v>
      </c>
      <c r="D462" s="22" t="n">
        <v>967.765</v>
      </c>
      <c r="E462" s="22" t="n">
        <v>941.67</v>
      </c>
      <c r="F462" s="22" t="n">
        <v>964.1</v>
      </c>
      <c r="G462" s="23" t="n">
        <v>967.42</v>
      </c>
      <c r="H462" s="23" t="n">
        <v>966.45</v>
      </c>
      <c r="I462" s="23" t="n">
        <v>941.41</v>
      </c>
      <c r="J462" s="23" t="n">
        <v>940.47</v>
      </c>
      <c r="K462" s="29" t="str">
        <f aca="false">IF(N462&lt;=$F$3,"HIT","MISS")</f>
        <v>HIT</v>
      </c>
      <c r="L462" s="29" t="str">
        <f aca="false">IF(O462&lt;=$F$3,"HIT","MISS")</f>
        <v>HIT</v>
      </c>
      <c r="M462" s="17" t="str">
        <f aca="false">IF(AND(K462="HIT",L462="HIT"),"HOD ✓ | LOD ✓",IF(K462="HIT","HOD ✓",IF(L462="HIT","LOD ✓","✗ MISS")))</f>
        <v>HOD ✓ | LOD ✓</v>
      </c>
      <c r="N462" s="26" t="n">
        <f aca="false">IF(D462&lt;H462,(H462-D462)/D462,IF(D462&gt;G462,(D462-G462)/D462,0))</f>
        <v>0.000356491503619192</v>
      </c>
      <c r="O462" s="26" t="n">
        <f aca="false">IF(E462&lt;J462,(J462-E462)/E462,IF(E462&gt;I462,(E462-I462)/E462,0))</f>
        <v>0.000276105217326655</v>
      </c>
      <c r="P462" s="27" t="n">
        <f aca="false">LN(F462/F461)</f>
        <v>0.0173891951159535</v>
      </c>
      <c r="Q462" s="28" t="n">
        <f aca="false">STDEV(P443:P462)*SQRT(252)</f>
        <v>0.198028339267378</v>
      </c>
      <c r="R462" s="26" t="n">
        <f aca="false">(G462-H462)/H462</f>
        <v>0.00100367323710478</v>
      </c>
      <c r="S462" s="17" t="n">
        <f aca="false">YEAR(B462)</f>
        <v>2008</v>
      </c>
      <c r="T462" s="17" t="n">
        <f aca="false">WEEKDAY(B462)</f>
        <v>6</v>
      </c>
    </row>
    <row r="463" customFormat="false" ht="15" hidden="false" customHeight="false" outlineLevel="0" collapsed="false">
      <c r="B463" s="21" t="n">
        <v>39643</v>
      </c>
      <c r="C463" s="22" t="n">
        <v>964.7</v>
      </c>
      <c r="D463" s="22" t="n">
        <v>975.45</v>
      </c>
      <c r="E463" s="22" t="n">
        <v>953.835</v>
      </c>
      <c r="F463" s="22" t="n">
        <v>972.6</v>
      </c>
      <c r="G463" s="23" t="n">
        <v>976.01</v>
      </c>
      <c r="H463" s="23" t="n">
        <v>975.03</v>
      </c>
      <c r="I463" s="23" t="n">
        <v>954.92</v>
      </c>
      <c r="J463" s="23" t="n">
        <v>953.97</v>
      </c>
      <c r="K463" s="29" t="str">
        <f aca="false">IF(N463&lt;=$F$3,"HIT","MISS")</f>
        <v>HIT</v>
      </c>
      <c r="L463" s="29" t="str">
        <f aca="false">IF(O463&lt;=$F$3,"HIT","MISS")</f>
        <v>HIT</v>
      </c>
      <c r="M463" s="17" t="str">
        <f aca="false">IF(AND(K463="HIT",L463="HIT"),"HOD ✓ | LOD ✓",IF(K463="HIT","HOD ✓",IF(L463="HIT","LOD ✓","✗ MISS")))</f>
        <v>HOD ✓ | LOD ✓</v>
      </c>
      <c r="N463" s="26" t="n">
        <f aca="false">IF(D463&lt;H463,(H463-D463)/D463,IF(D463&gt;G463,(D463-G463)/D463,0))</f>
        <v>0</v>
      </c>
      <c r="O463" s="26" t="n">
        <f aca="false">IF(E463&lt;J463,(J463-E463)/E463,IF(E463&gt;I463,(E463-I463)/E463,0))</f>
        <v>0.000141533913098168</v>
      </c>
      <c r="P463" s="27" t="n">
        <f aca="false">LN(F463/F462)</f>
        <v>0.00877787429935073</v>
      </c>
      <c r="Q463" s="28" t="n">
        <f aca="false">STDEV(P444:P463)*SQRT(252)</f>
        <v>0.196727939691293</v>
      </c>
      <c r="R463" s="26" t="n">
        <f aca="false">(G463-H463)/H463</f>
        <v>0.0010050972790581</v>
      </c>
      <c r="S463" s="17" t="n">
        <f aca="false">YEAR(B463)</f>
        <v>2008</v>
      </c>
      <c r="T463" s="17" t="n">
        <f aca="false">WEEKDAY(B463)</f>
        <v>2</v>
      </c>
    </row>
    <row r="464" customFormat="false" ht="15" hidden="false" customHeight="false" outlineLevel="0" collapsed="false">
      <c r="B464" s="21" t="n">
        <v>39644</v>
      </c>
      <c r="C464" s="22" t="n">
        <v>972.6</v>
      </c>
      <c r="D464" s="22" t="n">
        <v>988.58</v>
      </c>
      <c r="E464" s="22" t="n">
        <v>969.36</v>
      </c>
      <c r="F464" s="22" t="n">
        <v>977.55</v>
      </c>
      <c r="G464" s="23" t="n">
        <v>988.47</v>
      </c>
      <c r="H464" s="23" t="n">
        <v>987.48</v>
      </c>
      <c r="I464" s="23" t="n">
        <v>970.6</v>
      </c>
      <c r="J464" s="23" t="n">
        <v>969.63</v>
      </c>
      <c r="K464" s="29" t="str">
        <f aca="false">IF(N464&lt;=$F$3,"HIT","MISS")</f>
        <v>HIT</v>
      </c>
      <c r="L464" s="29" t="str">
        <f aca="false">IF(O464&lt;=$F$3,"HIT","MISS")</f>
        <v>HIT</v>
      </c>
      <c r="M464" s="17" t="str">
        <f aca="false">IF(AND(K464="HIT",L464="HIT"),"HOD ✓ | LOD ✓",IF(K464="HIT","HOD ✓",IF(L464="HIT","LOD ✓","✗ MISS")))</f>
        <v>HOD ✓ | LOD ✓</v>
      </c>
      <c r="N464" s="26" t="n">
        <f aca="false">IF(D464&lt;H464,(H464-D464)/D464,IF(D464&gt;G464,(D464-G464)/D464,0))</f>
        <v>0.000111270711525636</v>
      </c>
      <c r="O464" s="26" t="n">
        <f aca="false">IF(E464&lt;J464,(J464-E464)/E464,IF(E464&gt;I464,(E464-I464)/E464,0))</f>
        <v>0.000278534290665988</v>
      </c>
      <c r="P464" s="27" t="n">
        <f aca="false">LN(F464/F463)</f>
        <v>0.00507654347681361</v>
      </c>
      <c r="Q464" s="28" t="n">
        <f aca="false">STDEV(P445:P464)*SQRT(252)</f>
        <v>0.196065605487872</v>
      </c>
      <c r="R464" s="26" t="n">
        <f aca="false">(G464-H464)/H464</f>
        <v>0.00100255195041926</v>
      </c>
      <c r="S464" s="17" t="n">
        <f aca="false">YEAR(B464)</f>
        <v>2008</v>
      </c>
      <c r="T464" s="17" t="n">
        <f aca="false">WEEKDAY(B464)</f>
        <v>3</v>
      </c>
    </row>
    <row r="465" customFormat="false" ht="15" hidden="false" customHeight="false" outlineLevel="0" collapsed="false">
      <c r="B465" s="21" t="n">
        <v>39645</v>
      </c>
      <c r="C465" s="22" t="n">
        <v>977.55</v>
      </c>
      <c r="D465" s="22" t="n">
        <v>981.42</v>
      </c>
      <c r="E465" s="22" t="n">
        <v>958.02</v>
      </c>
      <c r="F465" s="22" t="n">
        <v>959.98</v>
      </c>
      <c r="G465" s="23" t="n">
        <v>981.2</v>
      </c>
      <c r="H465" s="23" t="n">
        <v>980.22</v>
      </c>
      <c r="I465" s="23" t="n">
        <v>957.95</v>
      </c>
      <c r="J465" s="23" t="n">
        <v>956.99</v>
      </c>
      <c r="K465" s="29" t="str">
        <f aca="false">IF(N465&lt;=$F$3,"HIT","MISS")</f>
        <v>HIT</v>
      </c>
      <c r="L465" s="29" t="str">
        <f aca="false">IF(O465&lt;=$F$3,"HIT","MISS")</f>
        <v>HIT</v>
      </c>
      <c r="M465" s="17" t="str">
        <f aca="false">IF(AND(K465="HIT",L465="HIT"),"HOD ✓ | LOD ✓",IF(K465="HIT","HOD ✓",IF(L465="HIT","LOD ✓","✗ MISS")))</f>
        <v>HOD ✓ | LOD ✓</v>
      </c>
      <c r="N465" s="26" t="n">
        <f aca="false">IF(D465&lt;H465,(H465-D465)/D465,IF(D465&gt;G465,(D465-G465)/D465,0))</f>
        <v>0.000224164985429188</v>
      </c>
      <c r="O465" s="26" t="n">
        <f aca="false">IF(E465&lt;J465,(J465-E465)/E465,IF(E465&gt;I465,(E465-I465)/E465,0))</f>
        <v>7.30673681133341E-005</v>
      </c>
      <c r="P465" s="27" t="n">
        <f aca="false">LN(F465/F464)</f>
        <v>-0.0181369905349674</v>
      </c>
      <c r="Q465" s="28" t="n">
        <f aca="false">STDEV(P446:P465)*SQRT(252)</f>
        <v>0.210114515636193</v>
      </c>
      <c r="R465" s="26" t="n">
        <f aca="false">(G465-H465)/H465</f>
        <v>0.000999775560588458</v>
      </c>
      <c r="S465" s="17" t="n">
        <f aca="false">YEAR(B465)</f>
        <v>2008</v>
      </c>
      <c r="T465" s="17" t="n">
        <f aca="false">WEEKDAY(B465)</f>
        <v>4</v>
      </c>
    </row>
    <row r="466" customFormat="false" ht="15" hidden="false" customHeight="false" outlineLevel="0" collapsed="false">
      <c r="B466" s="21" t="n">
        <v>39646</v>
      </c>
      <c r="C466" s="22" t="n">
        <v>959.98</v>
      </c>
      <c r="D466" s="22" t="n">
        <v>978.95</v>
      </c>
      <c r="E466" s="22" t="n">
        <v>953.17</v>
      </c>
      <c r="F466" s="22" t="n">
        <v>957.45</v>
      </c>
      <c r="G466" s="23" t="n">
        <v>978.28</v>
      </c>
      <c r="H466" s="23" t="n">
        <v>977.3</v>
      </c>
      <c r="I466" s="23" t="n">
        <v>954.29</v>
      </c>
      <c r="J466" s="23" t="n">
        <v>953.34</v>
      </c>
      <c r="K466" s="24" t="str">
        <f aca="false">IF(N466&lt;=$F$3,"HIT","MISS")</f>
        <v>MISS</v>
      </c>
      <c r="L466" s="24" t="str">
        <f aca="false">IF(O466&lt;=$F$3,"HIT","MISS")</f>
        <v>HIT</v>
      </c>
      <c r="M466" s="25" t="str">
        <f aca="false">IF(AND(K466="HIT",L466="HIT"),"HOD ✓ | LOD ✓",IF(K466="HIT","HOD ✓",IF(L466="HIT","LOD ✓","✗ MISS")))</f>
        <v>LOD ✓</v>
      </c>
      <c r="N466" s="26" t="n">
        <f aca="false">IF(D466&lt;H466,(H466-D466)/D466,IF(D466&gt;G466,(D466-G466)/D466,0))</f>
        <v>0.000684406762347487</v>
      </c>
      <c r="O466" s="26" t="n">
        <f aca="false">IF(E466&lt;J466,(J466-E466)/E466,IF(E466&gt;I466,(E466-I466)/E466,0))</f>
        <v>0.000178352235173235</v>
      </c>
      <c r="P466" s="27" t="n">
        <f aca="false">LN(F466/F465)</f>
        <v>-0.0026389505413556</v>
      </c>
      <c r="Q466" s="28" t="n">
        <f aca="false">STDEV(P447:P466)*SQRT(252)</f>
        <v>0.211223159784943</v>
      </c>
      <c r="R466" s="26" t="n">
        <f aca="false">(G466-H466)/H466</f>
        <v>0.00100276271359871</v>
      </c>
      <c r="S466" s="17" t="n">
        <f aca="false">YEAR(B466)</f>
        <v>2008</v>
      </c>
      <c r="T466" s="17" t="n">
        <f aca="false">WEEKDAY(B466)</f>
        <v>5</v>
      </c>
    </row>
    <row r="467" customFormat="false" ht="15" hidden="false" customHeight="false" outlineLevel="0" collapsed="false">
      <c r="B467" s="21" t="n">
        <v>39647</v>
      </c>
      <c r="C467" s="22" t="n">
        <v>957.45</v>
      </c>
      <c r="D467" s="22" t="n">
        <v>964.675</v>
      </c>
      <c r="E467" s="22" t="n">
        <v>950.055</v>
      </c>
      <c r="F467" s="22" t="n">
        <v>954.9</v>
      </c>
      <c r="G467" s="23" t="n">
        <v>965</v>
      </c>
      <c r="H467" s="23" t="n">
        <v>964.04</v>
      </c>
      <c r="I467" s="23" t="n">
        <v>951.31</v>
      </c>
      <c r="J467" s="23" t="n">
        <v>950.36</v>
      </c>
      <c r="K467" s="29" t="str">
        <f aca="false">IF(N467&lt;=$F$3,"HIT","MISS")</f>
        <v>HIT</v>
      </c>
      <c r="L467" s="29" t="str">
        <f aca="false">IF(O467&lt;=$F$3,"HIT","MISS")</f>
        <v>HIT</v>
      </c>
      <c r="M467" s="17" t="str">
        <f aca="false">IF(AND(K467="HIT",L467="HIT"),"HOD ✓ | LOD ✓",IF(K467="HIT","HOD ✓",IF(L467="HIT","LOD ✓","✗ MISS")))</f>
        <v>HOD ✓ | LOD ✓</v>
      </c>
      <c r="N467" s="26" t="n">
        <f aca="false">IF(D467&lt;H467,(H467-D467)/D467,IF(D467&gt;G467,(D467-G467)/D467,0))</f>
        <v>0</v>
      </c>
      <c r="O467" s="26" t="n">
        <f aca="false">IF(E467&lt;J467,(J467-E467)/E467,IF(E467&gt;I467,(E467-I467)/E467,0))</f>
        <v>0.000321034045397439</v>
      </c>
      <c r="P467" s="27" t="n">
        <f aca="false">LN(F467/F466)</f>
        <v>-0.00266687741401929</v>
      </c>
      <c r="Q467" s="28" t="n">
        <f aca="false">STDEV(P448:P467)*SQRT(252)</f>
        <v>0.212180959188719</v>
      </c>
      <c r="R467" s="26" t="n">
        <f aca="false">(G467-H467)/H467</f>
        <v>0.000995809302518606</v>
      </c>
      <c r="S467" s="17" t="n">
        <f aca="false">YEAR(B467)</f>
        <v>2008</v>
      </c>
      <c r="T467" s="17" t="n">
        <f aca="false">WEEKDAY(B467)</f>
        <v>6</v>
      </c>
    </row>
    <row r="468" customFormat="false" ht="15" hidden="false" customHeight="false" outlineLevel="0" collapsed="false">
      <c r="B468" s="21" t="n">
        <v>39650</v>
      </c>
      <c r="C468" s="22" t="n">
        <v>954.9</v>
      </c>
      <c r="D468" s="22" t="n">
        <v>968.65</v>
      </c>
      <c r="E468" s="22" t="n">
        <v>954.9</v>
      </c>
      <c r="F468" s="22" t="n">
        <v>965.65</v>
      </c>
      <c r="G468" s="23" t="n">
        <v>968.79</v>
      </c>
      <c r="H468" s="23" t="n">
        <v>967.82</v>
      </c>
      <c r="I468" s="23" t="n">
        <v>955.97</v>
      </c>
      <c r="J468" s="23" t="n">
        <v>955.01</v>
      </c>
      <c r="K468" s="29" t="str">
        <f aca="false">IF(N468&lt;=$F$3,"HIT","MISS")</f>
        <v>HIT</v>
      </c>
      <c r="L468" s="29" t="str">
        <f aca="false">IF(O468&lt;=$F$3,"HIT","MISS")</f>
        <v>HIT</v>
      </c>
      <c r="M468" s="17" t="str">
        <f aca="false">IF(AND(K468="HIT",L468="HIT"),"HOD ✓ | LOD ✓",IF(K468="HIT","HOD ✓",IF(L468="HIT","LOD ✓","✗ MISS")))</f>
        <v>HOD ✓ | LOD ✓</v>
      </c>
      <c r="N468" s="26" t="n">
        <f aca="false">IF(D468&lt;H468,(H468-D468)/D468,IF(D468&gt;G468,(D468-G468)/D468,0))</f>
        <v>0</v>
      </c>
      <c r="O468" s="26" t="n">
        <f aca="false">IF(E468&lt;J468,(J468-E468)/E468,IF(E468&gt;I468,(E468-I468)/E468,0))</f>
        <v>0.000115195308409272</v>
      </c>
      <c r="P468" s="27" t="n">
        <f aca="false">LN(F468/F467)</f>
        <v>0.0111948267624516</v>
      </c>
      <c r="Q468" s="28" t="n">
        <f aca="false">STDEV(P449:P468)*SQRT(252)</f>
        <v>0.195245236900901</v>
      </c>
      <c r="R468" s="26" t="n">
        <f aca="false">(G468-H468)/H468</f>
        <v>0.00100225248496612</v>
      </c>
      <c r="S468" s="17" t="n">
        <f aca="false">YEAR(B468)</f>
        <v>2008</v>
      </c>
      <c r="T468" s="17" t="n">
        <f aca="false">WEEKDAY(B468)</f>
        <v>2</v>
      </c>
    </row>
    <row r="469" customFormat="false" ht="15" hidden="false" customHeight="false" outlineLevel="0" collapsed="false">
      <c r="B469" s="21" t="n">
        <v>39651</v>
      </c>
      <c r="C469" s="22" t="n">
        <v>965.65</v>
      </c>
      <c r="D469" s="22" t="n">
        <v>976.345</v>
      </c>
      <c r="E469" s="22" t="n">
        <v>943.7</v>
      </c>
      <c r="F469" s="22" t="n">
        <v>946.3</v>
      </c>
      <c r="G469" s="23" t="n">
        <v>977.48</v>
      </c>
      <c r="H469" s="23" t="n">
        <v>976.5</v>
      </c>
      <c r="I469" s="23" t="n">
        <v>944.5</v>
      </c>
      <c r="J469" s="23" t="n">
        <v>943.56</v>
      </c>
      <c r="K469" s="29" t="str">
        <f aca="false">IF(N469&lt;=$F$3,"HIT","MISS")</f>
        <v>HIT</v>
      </c>
      <c r="L469" s="29" t="str">
        <f aca="false">IF(O469&lt;=$F$3,"HIT","MISS")</f>
        <v>HIT</v>
      </c>
      <c r="M469" s="17" t="str">
        <f aca="false">IF(AND(K469="HIT",L469="HIT"),"HOD ✓ | LOD ✓",IF(K469="HIT","HOD ✓",IF(L469="HIT","LOD ✓","✗ MISS")))</f>
        <v>HOD ✓ | LOD ✓</v>
      </c>
      <c r="N469" s="26" t="n">
        <f aca="false">IF(D469&lt;H469,(H469-D469)/D469,IF(D469&gt;G469,(D469-G469)/D469,0))</f>
        <v>0.000158755357993304</v>
      </c>
      <c r="O469" s="26" t="n">
        <f aca="false">IF(E469&lt;J469,(J469-E469)/E469,IF(E469&gt;I469,(E469-I469)/E469,0))</f>
        <v>0</v>
      </c>
      <c r="P469" s="27" t="n">
        <f aca="false">LN(F469/F468)</f>
        <v>-0.0202418062044214</v>
      </c>
      <c r="Q469" s="28" t="n">
        <f aca="false">STDEV(P450:P469)*SQRT(252)</f>
        <v>0.213702665116343</v>
      </c>
      <c r="R469" s="26" t="n">
        <f aca="false">(G469-H469)/H469</f>
        <v>0.0010035842293907</v>
      </c>
      <c r="S469" s="17" t="n">
        <f aca="false">YEAR(B469)</f>
        <v>2008</v>
      </c>
      <c r="T469" s="17" t="n">
        <f aca="false">WEEKDAY(B469)</f>
        <v>3</v>
      </c>
    </row>
    <row r="470" customFormat="false" ht="15" hidden="false" customHeight="false" outlineLevel="0" collapsed="false">
      <c r="B470" s="21" t="n">
        <v>39652</v>
      </c>
      <c r="C470" s="22" t="n">
        <v>946.3</v>
      </c>
      <c r="D470" s="22" t="n">
        <v>949.25</v>
      </c>
      <c r="E470" s="22" t="n">
        <v>917.9</v>
      </c>
      <c r="F470" s="22" t="n">
        <v>920.95</v>
      </c>
      <c r="G470" s="23" t="n">
        <v>949.9</v>
      </c>
      <c r="H470" s="23" t="n">
        <v>948.95</v>
      </c>
      <c r="I470" s="23" t="n">
        <v>918.9</v>
      </c>
      <c r="J470" s="23" t="n">
        <v>917.98</v>
      </c>
      <c r="K470" s="29" t="str">
        <f aca="false">IF(N470&lt;=$F$3,"HIT","MISS")</f>
        <v>HIT</v>
      </c>
      <c r="L470" s="29" t="str">
        <f aca="false">IF(O470&lt;=$F$3,"HIT","MISS")</f>
        <v>HIT</v>
      </c>
      <c r="M470" s="17" t="str">
        <f aca="false">IF(AND(K470="HIT",L470="HIT"),"HOD ✓ | LOD ✓",IF(K470="HIT","HOD ✓",IF(L470="HIT","LOD ✓","✗ MISS")))</f>
        <v>HOD ✓ | LOD ✓</v>
      </c>
      <c r="N470" s="26" t="n">
        <f aca="false">IF(D470&lt;H470,(H470-D470)/D470,IF(D470&gt;G470,(D470-G470)/D470,0))</f>
        <v>0</v>
      </c>
      <c r="O470" s="26" t="n">
        <f aca="false">IF(E470&lt;J470,(J470-E470)/E470,IF(E470&gt;I470,(E470-I470)/E470,0))</f>
        <v>8.71554635581664E-005</v>
      </c>
      <c r="P470" s="27" t="n">
        <f aca="false">LN(F470/F469)</f>
        <v>-0.027153897549075</v>
      </c>
      <c r="Q470" s="28" t="n">
        <f aca="false">STDEV(P451:P470)*SQRT(252)</f>
        <v>0.238446806800362</v>
      </c>
      <c r="R470" s="26" t="n">
        <f aca="false">(G470-H470)/H470</f>
        <v>0.00100110648611616</v>
      </c>
      <c r="S470" s="17" t="n">
        <f aca="false">YEAR(B470)</f>
        <v>2008</v>
      </c>
      <c r="T470" s="17" t="n">
        <f aca="false">WEEKDAY(B470)</f>
        <v>4</v>
      </c>
    </row>
    <row r="471" customFormat="false" ht="15" hidden="false" customHeight="false" outlineLevel="0" collapsed="false">
      <c r="B471" s="21" t="n">
        <v>39653</v>
      </c>
      <c r="C471" s="22" t="n">
        <v>920.95</v>
      </c>
      <c r="D471" s="22" t="n">
        <v>931.405</v>
      </c>
      <c r="E471" s="22" t="n">
        <v>916.505</v>
      </c>
      <c r="F471" s="22" t="n">
        <v>928.05</v>
      </c>
      <c r="G471" s="23" t="n">
        <v>931.89</v>
      </c>
      <c r="H471" s="23" t="n">
        <v>930.96</v>
      </c>
      <c r="I471" s="23" t="n">
        <v>917.12</v>
      </c>
      <c r="J471" s="23" t="n">
        <v>916.2</v>
      </c>
      <c r="K471" s="29" t="str">
        <f aca="false">IF(N471&lt;=$F$3,"HIT","MISS")</f>
        <v>HIT</v>
      </c>
      <c r="L471" s="29" t="str">
        <f aca="false">IF(O471&lt;=$F$3,"HIT","MISS")</f>
        <v>HIT</v>
      </c>
      <c r="M471" s="17" t="str">
        <f aca="false">IF(AND(K471="HIT",L471="HIT"),"HOD ✓ | LOD ✓",IF(K471="HIT","HOD ✓",IF(L471="HIT","LOD ✓","✗ MISS")))</f>
        <v>HOD ✓ | LOD ✓</v>
      </c>
      <c r="N471" s="26" t="n">
        <f aca="false">IF(D471&lt;H471,(H471-D471)/D471,IF(D471&gt;G471,(D471-G471)/D471,0))</f>
        <v>0</v>
      </c>
      <c r="O471" s="26" t="n">
        <f aca="false">IF(E471&lt;J471,(J471-E471)/E471,IF(E471&gt;I471,(E471-I471)/E471,0))</f>
        <v>0</v>
      </c>
      <c r="P471" s="27" t="n">
        <f aca="false">LN(F471/F470)</f>
        <v>0.00767986467999541</v>
      </c>
      <c r="Q471" s="28" t="n">
        <f aca="false">STDEV(P452:P471)*SQRT(252)</f>
        <v>0.20742007445719</v>
      </c>
      <c r="R471" s="26" t="n">
        <f aca="false">(G471-H471)/H471</f>
        <v>0.000998968806393347</v>
      </c>
      <c r="S471" s="17" t="n">
        <f aca="false">YEAR(B471)</f>
        <v>2008</v>
      </c>
      <c r="T471" s="17" t="n">
        <f aca="false">WEEKDAY(B471)</f>
        <v>5</v>
      </c>
    </row>
    <row r="472" customFormat="false" ht="15" hidden="false" customHeight="false" outlineLevel="0" collapsed="false">
      <c r="B472" s="21" t="n">
        <v>39654</v>
      </c>
      <c r="C472" s="22" t="n">
        <v>928.05</v>
      </c>
      <c r="D472" s="22" t="n">
        <v>935.3</v>
      </c>
      <c r="E472" s="22" t="n">
        <v>918.805</v>
      </c>
      <c r="F472" s="22" t="n">
        <v>929.85</v>
      </c>
      <c r="G472" s="23" t="n">
        <v>936.59</v>
      </c>
      <c r="H472" s="23" t="n">
        <v>935.65</v>
      </c>
      <c r="I472" s="23" t="n">
        <v>918.72</v>
      </c>
      <c r="J472" s="23" t="n">
        <v>917.8</v>
      </c>
      <c r="K472" s="29" t="str">
        <f aca="false">IF(N472&lt;=$F$3,"HIT","MISS")</f>
        <v>HIT</v>
      </c>
      <c r="L472" s="29" t="str">
        <f aca="false">IF(O472&lt;=$F$3,"HIT","MISS")</f>
        <v>HIT</v>
      </c>
      <c r="M472" s="17" t="str">
        <f aca="false">IF(AND(K472="HIT",L472="HIT"),"HOD ✓ | LOD ✓",IF(K472="HIT","HOD ✓",IF(L472="HIT","LOD ✓","✗ MISS")))</f>
        <v>HOD ✓ | LOD ✓</v>
      </c>
      <c r="N472" s="26" t="n">
        <f aca="false">IF(D472&lt;H472,(H472-D472)/D472,IF(D472&gt;G472,(D472-G472)/D472,0))</f>
        <v>0.000374211482946672</v>
      </c>
      <c r="O472" s="26" t="n">
        <f aca="false">IF(E472&lt;J472,(J472-E472)/E472,IF(E472&gt;I472,(E472-I472)/E472,0))</f>
        <v>9.25114687011093E-005</v>
      </c>
      <c r="P472" s="27" t="n">
        <f aca="false">LN(F472/F471)</f>
        <v>0.00193767217093067</v>
      </c>
      <c r="Q472" s="28" t="n">
        <f aca="false">STDEV(P453:P472)*SQRT(252)</f>
        <v>0.203541479616193</v>
      </c>
      <c r="R472" s="26" t="n">
        <f aca="false">(G472-H472)/H472</f>
        <v>0.00100464917437082</v>
      </c>
      <c r="S472" s="17" t="n">
        <f aca="false">YEAR(B472)</f>
        <v>2008</v>
      </c>
      <c r="T472" s="17" t="n">
        <f aca="false">WEEKDAY(B472)</f>
        <v>6</v>
      </c>
    </row>
    <row r="473" customFormat="false" ht="15" hidden="false" customHeight="false" outlineLevel="0" collapsed="false">
      <c r="B473" s="21" t="n">
        <v>39657</v>
      </c>
      <c r="C473" s="22" t="n">
        <v>929.85</v>
      </c>
      <c r="D473" s="22" t="n">
        <v>933.115</v>
      </c>
      <c r="E473" s="22" t="n">
        <v>922.915</v>
      </c>
      <c r="F473" s="22" t="n">
        <v>930.45</v>
      </c>
      <c r="G473" s="23" t="n">
        <v>933.89</v>
      </c>
      <c r="H473" s="23" t="n">
        <v>932.96</v>
      </c>
      <c r="I473" s="23" t="n">
        <v>923.86</v>
      </c>
      <c r="J473" s="23" t="n">
        <v>922.94</v>
      </c>
      <c r="K473" s="29" t="str">
        <f aca="false">IF(N473&lt;=$F$3,"HIT","MISS")</f>
        <v>HIT</v>
      </c>
      <c r="L473" s="29" t="str">
        <f aca="false">IF(O473&lt;=$F$3,"HIT","MISS")</f>
        <v>HIT</v>
      </c>
      <c r="M473" s="17" t="str">
        <f aca="false">IF(AND(K473="HIT",L473="HIT"),"HOD ✓ | LOD ✓",IF(K473="HIT","HOD ✓",IF(L473="HIT","LOD ✓","✗ MISS")))</f>
        <v>HOD ✓ | LOD ✓</v>
      </c>
      <c r="N473" s="26" t="n">
        <f aca="false">IF(D473&lt;H473,(H473-D473)/D473,IF(D473&gt;G473,(D473-G473)/D473,0))</f>
        <v>0</v>
      </c>
      <c r="O473" s="26" t="n">
        <f aca="false">IF(E473&lt;J473,(J473-E473)/E473,IF(E473&gt;I473,(E473-I473)/E473,0))</f>
        <v>2.70880850350151E-005</v>
      </c>
      <c r="P473" s="27" t="n">
        <f aca="false">LN(F473/F472)</f>
        <v>0.000645057271198074</v>
      </c>
      <c r="Q473" s="28" t="n">
        <f aca="false">STDEV(P454:P473)*SQRT(252)</f>
        <v>0.203305870483659</v>
      </c>
      <c r="R473" s="26" t="n">
        <f aca="false">(G473-H473)/H473</f>
        <v>0.000996827302349458</v>
      </c>
      <c r="S473" s="17" t="n">
        <f aca="false">YEAR(B473)</f>
        <v>2008</v>
      </c>
      <c r="T473" s="17" t="n">
        <f aca="false">WEEKDAY(B473)</f>
        <v>2</v>
      </c>
    </row>
    <row r="474" customFormat="false" ht="15" hidden="false" customHeight="false" outlineLevel="0" collapsed="false">
      <c r="B474" s="21" t="n">
        <v>39658</v>
      </c>
      <c r="C474" s="22" t="n">
        <v>930.45</v>
      </c>
      <c r="D474" s="22" t="n">
        <v>933.35</v>
      </c>
      <c r="E474" s="22" t="n">
        <v>914.37</v>
      </c>
      <c r="F474" s="22" t="n">
        <v>918.85</v>
      </c>
      <c r="G474" s="23" t="n">
        <v>933.71</v>
      </c>
      <c r="H474" s="23" t="n">
        <v>932.78</v>
      </c>
      <c r="I474" s="23" t="n">
        <v>913.01</v>
      </c>
      <c r="J474" s="23" t="n">
        <v>912.1</v>
      </c>
      <c r="K474" s="24" t="str">
        <f aca="false">IF(N474&lt;=$F$3,"HIT","MISS")</f>
        <v>HIT</v>
      </c>
      <c r="L474" s="24" t="str">
        <f aca="false">IF(O474&lt;=$F$3,"HIT","MISS")</f>
        <v>MISS</v>
      </c>
      <c r="M474" s="25" t="str">
        <f aca="false">IF(AND(K474="HIT",L474="HIT"),"HOD ✓ | LOD ✓",IF(K474="HIT","HOD ✓",IF(L474="HIT","LOD ✓","✗ MISS")))</f>
        <v>HOD ✓</v>
      </c>
      <c r="N474" s="26" t="n">
        <f aca="false">IF(D474&lt;H474,(H474-D474)/D474,IF(D474&gt;G474,(D474-G474)/D474,0))</f>
        <v>0</v>
      </c>
      <c r="O474" s="26" t="n">
        <f aca="false">IF(E474&lt;J474,(J474-E474)/E474,IF(E474&gt;I474,(E474-I474)/E474,0))</f>
        <v>0.00148736288373417</v>
      </c>
      <c r="P474" s="27" t="n">
        <f aca="false">LN(F474/F473)</f>
        <v>-0.0125454519458029</v>
      </c>
      <c r="Q474" s="28" t="n">
        <f aca="false">STDEV(P455:P474)*SQRT(252)</f>
        <v>0.200093198301533</v>
      </c>
      <c r="R474" s="26" t="n">
        <f aca="false">(G474-H474)/H474</f>
        <v>0.000997019661656622</v>
      </c>
      <c r="S474" s="17" t="n">
        <f aca="false">YEAR(B474)</f>
        <v>2008</v>
      </c>
      <c r="T474" s="17" t="n">
        <f aca="false">WEEKDAY(B474)</f>
        <v>3</v>
      </c>
    </row>
    <row r="475" customFormat="false" ht="15" hidden="false" customHeight="false" outlineLevel="0" collapsed="false">
      <c r="B475" s="21" t="n">
        <v>39659</v>
      </c>
      <c r="C475" s="22" t="n">
        <v>918.85</v>
      </c>
      <c r="D475" s="22" t="n">
        <v>919.75</v>
      </c>
      <c r="E475" s="22" t="n">
        <v>894.105</v>
      </c>
      <c r="F475" s="22" t="n">
        <v>906.15</v>
      </c>
      <c r="G475" s="23" t="n">
        <v>921.15</v>
      </c>
      <c r="H475" s="23" t="n">
        <v>920.23</v>
      </c>
      <c r="I475" s="23" t="n">
        <v>895.33</v>
      </c>
      <c r="J475" s="23" t="n">
        <v>894.44</v>
      </c>
      <c r="K475" s="24" t="str">
        <f aca="false">IF(N475&lt;=$F$3,"HIT","MISS")</f>
        <v>MISS</v>
      </c>
      <c r="L475" s="24" t="str">
        <f aca="false">IF(O475&lt;=$F$3,"HIT","MISS")</f>
        <v>HIT</v>
      </c>
      <c r="M475" s="25" t="str">
        <f aca="false">IF(AND(K475="HIT",L475="HIT"),"HOD ✓ | LOD ✓",IF(K475="HIT","HOD ✓",IF(L475="HIT","LOD ✓","✗ MISS")))</f>
        <v>LOD ✓</v>
      </c>
      <c r="N475" s="26" t="n">
        <f aca="false">IF(D475&lt;H475,(H475-D475)/D475,IF(D475&gt;G475,(D475-G475)/D475,0))</f>
        <v>0.000521880945909234</v>
      </c>
      <c r="O475" s="26" t="n">
        <f aca="false">IF(E475&lt;J475,(J475-E475)/E475,IF(E475&gt;I475,(E475-I475)/E475,0))</f>
        <v>0.000374676352330024</v>
      </c>
      <c r="P475" s="27" t="n">
        <f aca="false">LN(F475/F474)</f>
        <v>-0.0139180328885734</v>
      </c>
      <c r="Q475" s="28" t="n">
        <f aca="false">STDEV(P456:P475)*SQRT(252)</f>
        <v>0.203171145728687</v>
      </c>
      <c r="R475" s="26" t="n">
        <f aca="false">(G475-H475)/H475</f>
        <v>0.000999750062484334</v>
      </c>
      <c r="S475" s="17" t="n">
        <f aca="false">YEAR(B475)</f>
        <v>2008</v>
      </c>
      <c r="T475" s="17" t="n">
        <f aca="false">WEEKDAY(B475)</f>
        <v>4</v>
      </c>
    </row>
    <row r="476" customFormat="false" ht="15" hidden="false" customHeight="false" outlineLevel="0" collapsed="false">
      <c r="B476" s="21" t="n">
        <v>39660</v>
      </c>
      <c r="C476" s="22" t="n">
        <v>906.15</v>
      </c>
      <c r="D476" s="22" t="n">
        <v>925.705</v>
      </c>
      <c r="E476" s="22" t="n">
        <v>905.85</v>
      </c>
      <c r="F476" s="22" t="n">
        <v>914.13</v>
      </c>
      <c r="G476" s="23" t="n">
        <v>926.84</v>
      </c>
      <c r="H476" s="23" t="n">
        <v>925.91</v>
      </c>
      <c r="I476" s="23" t="n">
        <v>906.07</v>
      </c>
      <c r="J476" s="23" t="n">
        <v>905.16</v>
      </c>
      <c r="K476" s="29" t="str">
        <f aca="false">IF(N476&lt;=$F$3,"HIT","MISS")</f>
        <v>HIT</v>
      </c>
      <c r="L476" s="29" t="str">
        <f aca="false">IF(O476&lt;=$F$3,"HIT","MISS")</f>
        <v>HIT</v>
      </c>
      <c r="M476" s="17" t="str">
        <f aca="false">IF(AND(K476="HIT",L476="HIT"),"HOD ✓ | LOD ✓",IF(K476="HIT","HOD ✓",IF(L476="HIT","LOD ✓","✗ MISS")))</f>
        <v>HOD ✓ | LOD ✓</v>
      </c>
      <c r="N476" s="26" t="n">
        <f aca="false">IF(D476&lt;H476,(H476-D476)/D476,IF(D476&gt;G476,(D476-G476)/D476,0))</f>
        <v>0.000221452838647223</v>
      </c>
      <c r="O476" s="26" t="n">
        <f aca="false">IF(E476&lt;J476,(J476-E476)/E476,IF(E476&gt;I476,(E476-I476)/E476,0))</f>
        <v>0</v>
      </c>
      <c r="P476" s="27" t="n">
        <f aca="false">LN(F476/F475)</f>
        <v>0.00876793803476931</v>
      </c>
      <c r="Q476" s="28" t="n">
        <f aca="false">STDEV(P457:P476)*SQRT(252)</f>
        <v>0.203392962708981</v>
      </c>
      <c r="R476" s="26" t="n">
        <f aca="false">(G476-H476)/H476</f>
        <v>0.00100441727597722</v>
      </c>
      <c r="S476" s="17" t="n">
        <f aca="false">YEAR(B476)</f>
        <v>2008</v>
      </c>
      <c r="T476" s="17" t="n">
        <f aca="false">WEEKDAY(B476)</f>
        <v>5</v>
      </c>
    </row>
    <row r="477" customFormat="false" ht="15" hidden="false" customHeight="false" outlineLevel="0" collapsed="false">
      <c r="B477" s="21" t="n">
        <v>39661</v>
      </c>
      <c r="C477" s="22" t="n">
        <v>914.13</v>
      </c>
      <c r="D477" s="22" t="n">
        <v>917.35</v>
      </c>
      <c r="E477" s="22" t="n">
        <v>901.75</v>
      </c>
      <c r="F477" s="22" t="n">
        <v>910.89</v>
      </c>
      <c r="G477" s="23" t="n">
        <v>917.73</v>
      </c>
      <c r="H477" s="23" t="n">
        <v>916.81</v>
      </c>
      <c r="I477" s="23" t="n">
        <v>902</v>
      </c>
      <c r="J477" s="23" t="n">
        <v>901.1</v>
      </c>
      <c r="K477" s="29" t="str">
        <f aca="false">IF(N477&lt;=$F$3,"HIT","MISS")</f>
        <v>HIT</v>
      </c>
      <c r="L477" s="29" t="str">
        <f aca="false">IF(O477&lt;=$F$3,"HIT","MISS")</f>
        <v>HIT</v>
      </c>
      <c r="M477" s="17" t="str">
        <f aca="false">IF(AND(K477="HIT",L477="HIT"),"HOD ✓ | LOD ✓",IF(K477="HIT","HOD ✓",IF(L477="HIT","LOD ✓","✗ MISS")))</f>
        <v>HOD ✓ | LOD ✓</v>
      </c>
      <c r="N477" s="26" t="n">
        <f aca="false">IF(D477&lt;H477,(H477-D477)/D477,IF(D477&gt;G477,(D477-G477)/D477,0))</f>
        <v>0</v>
      </c>
      <c r="O477" s="26" t="n">
        <f aca="false">IF(E477&lt;J477,(J477-E477)/E477,IF(E477&gt;I477,(E477-I477)/E477,0))</f>
        <v>0</v>
      </c>
      <c r="P477" s="27" t="n">
        <f aca="false">LN(F477/F476)</f>
        <v>-0.00355064975059998</v>
      </c>
      <c r="Q477" s="28" t="n">
        <f aca="false">STDEV(P458:P477)*SQRT(252)</f>
        <v>0.203552783270397</v>
      </c>
      <c r="R477" s="26" t="n">
        <f aca="false">(G477-H477)/H477</f>
        <v>0.0010034794559397</v>
      </c>
      <c r="S477" s="17" t="n">
        <f aca="false">YEAR(B477)</f>
        <v>2008</v>
      </c>
      <c r="T477" s="17" t="n">
        <f aca="false">WEEKDAY(B477)</f>
        <v>6</v>
      </c>
    </row>
    <row r="478" customFormat="false" ht="15" hidden="false" customHeight="false" outlineLevel="0" collapsed="false">
      <c r="B478" s="21" t="n">
        <v>39664</v>
      </c>
      <c r="C478" s="22" t="n">
        <v>910.95</v>
      </c>
      <c r="D478" s="22" t="n">
        <v>915.675</v>
      </c>
      <c r="E478" s="22" t="n">
        <v>894.105</v>
      </c>
      <c r="F478" s="22" t="n">
        <v>894.8</v>
      </c>
      <c r="G478" s="23" t="n">
        <v>915.73</v>
      </c>
      <c r="H478" s="23" t="n">
        <v>914.82</v>
      </c>
      <c r="I478" s="23" t="n">
        <v>894.96</v>
      </c>
      <c r="J478" s="23" t="n">
        <v>894.07</v>
      </c>
      <c r="K478" s="29" t="str">
        <f aca="false">IF(N478&lt;=$F$3,"HIT","MISS")</f>
        <v>HIT</v>
      </c>
      <c r="L478" s="29" t="str">
        <f aca="false">IF(O478&lt;=$F$3,"HIT","MISS")</f>
        <v>HIT</v>
      </c>
      <c r="M478" s="17" t="str">
        <f aca="false">IF(AND(K478="HIT",L478="HIT"),"HOD ✓ | LOD ✓",IF(K478="HIT","HOD ✓",IF(L478="HIT","LOD ✓","✗ MISS")))</f>
        <v>HOD ✓ | LOD ✓</v>
      </c>
      <c r="N478" s="26" t="n">
        <f aca="false">IF(D478&lt;H478,(H478-D478)/D478,IF(D478&gt;G478,(D478-G478)/D478,0))</f>
        <v>0</v>
      </c>
      <c r="O478" s="26" t="n">
        <f aca="false">IF(E478&lt;J478,(J478-E478)/E478,IF(E478&gt;I478,(E478-I478)/E478,0))</f>
        <v>0</v>
      </c>
      <c r="P478" s="27" t="n">
        <f aca="false">LN(F478/F477)</f>
        <v>-0.0178219139210546</v>
      </c>
      <c r="Q478" s="28" t="n">
        <f aca="false">STDEV(P459:P478)*SQRT(252)</f>
        <v>0.210384509393004</v>
      </c>
      <c r="R478" s="26" t="n">
        <f aca="false">(G478-H478)/H478</f>
        <v>0.000994731203952655</v>
      </c>
      <c r="S478" s="17" t="n">
        <f aca="false">YEAR(B478)</f>
        <v>2008</v>
      </c>
      <c r="T478" s="17" t="n">
        <f aca="false">WEEKDAY(B478)</f>
        <v>2</v>
      </c>
    </row>
    <row r="479" customFormat="false" ht="15" hidden="false" customHeight="false" outlineLevel="0" collapsed="false">
      <c r="B479" s="21" t="n">
        <v>39665</v>
      </c>
      <c r="C479" s="22" t="n">
        <v>894.8</v>
      </c>
      <c r="D479" s="22" t="n">
        <v>895.9</v>
      </c>
      <c r="E479" s="22" t="n">
        <v>872.78</v>
      </c>
      <c r="F479" s="22" t="n">
        <v>874.3</v>
      </c>
      <c r="G479" s="23" t="n">
        <v>896.88</v>
      </c>
      <c r="H479" s="23" t="n">
        <v>895.98</v>
      </c>
      <c r="I479" s="23" t="n">
        <v>873.47</v>
      </c>
      <c r="J479" s="23" t="n">
        <v>872.6</v>
      </c>
      <c r="K479" s="29" t="str">
        <f aca="false">IF(N479&lt;=$F$3,"HIT","MISS")</f>
        <v>HIT</v>
      </c>
      <c r="L479" s="29" t="str">
        <f aca="false">IF(O479&lt;=$F$3,"HIT","MISS")</f>
        <v>HIT</v>
      </c>
      <c r="M479" s="17" t="str">
        <f aca="false">IF(AND(K479="HIT",L479="HIT"),"HOD ✓ | LOD ✓",IF(K479="HIT","HOD ✓",IF(L479="HIT","LOD ✓","✗ MISS")))</f>
        <v>HOD ✓ | LOD ✓</v>
      </c>
      <c r="N479" s="26" t="n">
        <f aca="false">IF(D479&lt;H479,(H479-D479)/D479,IF(D479&gt;G479,(D479-G479)/D479,0))</f>
        <v>8.92956803215101E-005</v>
      </c>
      <c r="O479" s="26" t="n">
        <f aca="false">IF(E479&lt;J479,(J479-E479)/E479,IF(E479&gt;I479,(E479-I479)/E479,0))</f>
        <v>0</v>
      </c>
      <c r="P479" s="27" t="n">
        <f aca="false">LN(F479/F478)</f>
        <v>-0.0231766634291293</v>
      </c>
      <c r="Q479" s="28" t="n">
        <f aca="false">STDEV(P460:P479)*SQRT(252)</f>
        <v>0.22323953413585</v>
      </c>
      <c r="R479" s="26" t="n">
        <f aca="false">(G479-H479)/H479</f>
        <v>0.00100448670729255</v>
      </c>
      <c r="S479" s="17" t="n">
        <f aca="false">YEAR(B479)</f>
        <v>2008</v>
      </c>
      <c r="T479" s="17" t="n">
        <f aca="false">WEEKDAY(B479)</f>
        <v>3</v>
      </c>
    </row>
    <row r="480" customFormat="false" ht="15" hidden="false" customHeight="false" outlineLevel="0" collapsed="false">
      <c r="B480" s="21" t="n">
        <v>39666</v>
      </c>
      <c r="C480" s="22" t="n">
        <v>874.3</v>
      </c>
      <c r="D480" s="22" t="n">
        <v>886.805</v>
      </c>
      <c r="E480" s="22" t="n">
        <v>872.88</v>
      </c>
      <c r="F480" s="22" t="n">
        <v>879.8</v>
      </c>
      <c r="G480" s="23" t="n">
        <v>887.33</v>
      </c>
      <c r="H480" s="23" t="n">
        <v>886.44</v>
      </c>
      <c r="I480" s="23" t="n">
        <v>873.32</v>
      </c>
      <c r="J480" s="23" t="n">
        <v>872.45</v>
      </c>
      <c r="K480" s="29" t="str">
        <f aca="false">IF(N480&lt;=$F$3,"HIT","MISS")</f>
        <v>HIT</v>
      </c>
      <c r="L480" s="29" t="str">
        <f aca="false">IF(O480&lt;=$F$3,"HIT","MISS")</f>
        <v>HIT</v>
      </c>
      <c r="M480" s="17" t="str">
        <f aca="false">IF(AND(K480="HIT",L480="HIT"),"HOD ✓ | LOD ✓",IF(K480="HIT","HOD ✓",IF(L480="HIT","LOD ✓","✗ MISS")))</f>
        <v>HOD ✓ | LOD ✓</v>
      </c>
      <c r="N480" s="26" t="n">
        <f aca="false">IF(D480&lt;H480,(H480-D480)/D480,IF(D480&gt;G480,(D480-G480)/D480,0))</f>
        <v>0</v>
      </c>
      <c r="O480" s="26" t="n">
        <f aca="false">IF(E480&lt;J480,(J480-E480)/E480,IF(E480&gt;I480,(E480-I480)/E480,0))</f>
        <v>0</v>
      </c>
      <c r="P480" s="27" t="n">
        <f aca="false">LN(F480/F479)</f>
        <v>0.00627104272777418</v>
      </c>
      <c r="Q480" s="28" t="n">
        <f aca="false">STDEV(P461:P480)*SQRT(252)</f>
        <v>0.220936428837401</v>
      </c>
      <c r="R480" s="26" t="n">
        <f aca="false">(G480-H480)/H480</f>
        <v>0.00100401606425701</v>
      </c>
      <c r="S480" s="17" t="n">
        <f aca="false">YEAR(B480)</f>
        <v>2008</v>
      </c>
      <c r="T480" s="17" t="n">
        <f aca="false">WEEKDAY(B480)</f>
        <v>4</v>
      </c>
    </row>
    <row r="481" customFormat="false" ht="15" hidden="false" customHeight="false" outlineLevel="0" collapsed="false">
      <c r="B481" s="21" t="n">
        <v>39667</v>
      </c>
      <c r="C481" s="22" t="n">
        <v>879.8</v>
      </c>
      <c r="D481" s="22" t="n">
        <v>885.05</v>
      </c>
      <c r="E481" s="22" t="n">
        <v>868.05</v>
      </c>
      <c r="F481" s="22" t="n">
        <v>873.05</v>
      </c>
      <c r="G481" s="23" t="n">
        <v>886.15</v>
      </c>
      <c r="H481" s="23" t="n">
        <v>885.26</v>
      </c>
      <c r="I481" s="23" t="n">
        <v>868.95</v>
      </c>
      <c r="J481" s="23" t="n">
        <v>868.08</v>
      </c>
      <c r="K481" s="29" t="str">
        <f aca="false">IF(N481&lt;=$F$3,"HIT","MISS")</f>
        <v>HIT</v>
      </c>
      <c r="L481" s="29" t="str">
        <f aca="false">IF(O481&lt;=$F$3,"HIT","MISS")</f>
        <v>HIT</v>
      </c>
      <c r="M481" s="17" t="str">
        <f aca="false">IF(AND(K481="HIT",L481="HIT"),"HOD ✓ | LOD ✓",IF(K481="HIT","HOD ✓",IF(L481="HIT","LOD ✓","✗ MISS")))</f>
        <v>HOD ✓ | LOD ✓</v>
      </c>
      <c r="N481" s="26" t="n">
        <f aca="false">IF(D481&lt;H481,(H481-D481)/D481,IF(D481&gt;G481,(D481-G481)/D481,0))</f>
        <v>0.00023727473024127</v>
      </c>
      <c r="O481" s="26" t="n">
        <f aca="false">IF(E481&lt;J481,(J481-E481)/E481,IF(E481&gt;I481,(E481-I481)/E481,0))</f>
        <v>3.45602211855151E-005</v>
      </c>
      <c r="P481" s="27" t="n">
        <f aca="false">LN(F481/F480)</f>
        <v>-0.00770178094648283</v>
      </c>
      <c r="Q481" s="28" t="n">
        <f aca="false">STDEV(P462:P481)*SQRT(252)</f>
        <v>0.204175342107273</v>
      </c>
      <c r="R481" s="26" t="n">
        <f aca="false">(G481-H481)/H481</f>
        <v>0.0010053543591713</v>
      </c>
      <c r="S481" s="17" t="n">
        <f aca="false">YEAR(B481)</f>
        <v>2008</v>
      </c>
      <c r="T481" s="17" t="n">
        <f aca="false">WEEKDAY(B481)</f>
        <v>5</v>
      </c>
    </row>
    <row r="482" customFormat="false" ht="15" hidden="false" customHeight="false" outlineLevel="0" collapsed="false">
      <c r="B482" s="21" t="n">
        <v>39668</v>
      </c>
      <c r="C482" s="22" t="n">
        <v>873.05</v>
      </c>
      <c r="D482" s="22" t="n">
        <v>874.25</v>
      </c>
      <c r="E482" s="22" t="n">
        <v>850.955</v>
      </c>
      <c r="F482" s="22" t="n">
        <v>856.6</v>
      </c>
      <c r="G482" s="23" t="n">
        <v>874.19</v>
      </c>
      <c r="H482" s="23" t="n">
        <v>873.32</v>
      </c>
      <c r="I482" s="23" t="n">
        <v>852.17</v>
      </c>
      <c r="J482" s="23" t="n">
        <v>851.32</v>
      </c>
      <c r="K482" s="29" t="str">
        <f aca="false">IF(N482&lt;=$F$3,"HIT","MISS")</f>
        <v>HIT</v>
      </c>
      <c r="L482" s="29" t="str">
        <f aca="false">IF(O482&lt;=$F$3,"HIT","MISS")</f>
        <v>HIT</v>
      </c>
      <c r="M482" s="17" t="str">
        <f aca="false">IF(AND(K482="HIT",L482="HIT"),"HOD ✓ | LOD ✓",IF(K482="HIT","HOD ✓",IF(L482="HIT","LOD ✓","✗ MISS")))</f>
        <v>HOD ✓ | LOD ✓</v>
      </c>
      <c r="N482" s="26" t="n">
        <f aca="false">IF(D482&lt;H482,(H482-D482)/D482,IF(D482&gt;G482,(D482-G482)/D482,0))</f>
        <v>6.8630254503798E-005</v>
      </c>
      <c r="O482" s="26" t="n">
        <f aca="false">IF(E482&lt;J482,(J482-E482)/E482,IF(E482&gt;I482,(E482-I482)/E482,0))</f>
        <v>0.000428929849404503</v>
      </c>
      <c r="P482" s="27" t="n">
        <f aca="false">LN(F482/F481)</f>
        <v>-0.0190217627868658</v>
      </c>
      <c r="Q482" s="28" t="n">
        <f aca="false">STDEV(P463:P482)*SQRT(252)</f>
        <v>0.194025363389448</v>
      </c>
      <c r="R482" s="26" t="n">
        <f aca="false">(G482-H482)/H482</f>
        <v>0.000996198415242986</v>
      </c>
      <c r="S482" s="17" t="n">
        <f aca="false">YEAR(B482)</f>
        <v>2008</v>
      </c>
      <c r="T482" s="17" t="n">
        <f aca="false">WEEKDAY(B482)</f>
        <v>6</v>
      </c>
    </row>
    <row r="483" customFormat="false" ht="15" hidden="false" customHeight="false" outlineLevel="0" collapsed="false">
      <c r="B483" s="21" t="n">
        <v>39671</v>
      </c>
      <c r="C483" s="22" t="n">
        <v>856.6</v>
      </c>
      <c r="D483" s="22" t="n">
        <v>866.105</v>
      </c>
      <c r="E483" s="22" t="n">
        <v>818.45</v>
      </c>
      <c r="F483" s="22" t="n">
        <v>823.75</v>
      </c>
      <c r="G483" s="23" t="n">
        <v>866.32</v>
      </c>
      <c r="H483" s="23" t="n">
        <v>865.45</v>
      </c>
      <c r="I483" s="23" t="n">
        <v>818.93</v>
      </c>
      <c r="J483" s="23" t="n">
        <v>818.11</v>
      </c>
      <c r="K483" s="29" t="str">
        <f aca="false">IF(N483&lt;=$F$3,"HIT","MISS")</f>
        <v>HIT</v>
      </c>
      <c r="L483" s="29" t="str">
        <f aca="false">IF(O483&lt;=$F$3,"HIT","MISS")</f>
        <v>HIT</v>
      </c>
      <c r="M483" s="17" t="str">
        <f aca="false">IF(AND(K483="HIT",L483="HIT"),"HOD ✓ | LOD ✓",IF(K483="HIT","HOD ✓",IF(L483="HIT","LOD ✓","✗ MISS")))</f>
        <v>HOD ✓ | LOD ✓</v>
      </c>
      <c r="N483" s="26" t="n">
        <f aca="false">IF(D483&lt;H483,(H483-D483)/D483,IF(D483&gt;G483,(D483-G483)/D483,0))</f>
        <v>0</v>
      </c>
      <c r="O483" s="26" t="n">
        <f aca="false">IF(E483&lt;J483,(J483-E483)/E483,IF(E483&gt;I483,(E483-I483)/E483,0))</f>
        <v>0</v>
      </c>
      <c r="P483" s="27" t="n">
        <f aca="false">LN(F483/F482)</f>
        <v>-0.0391039793645537</v>
      </c>
      <c r="Q483" s="28" t="n">
        <f aca="false">STDEV(P464:P483)*SQRT(252)</f>
        <v>0.218806966487704</v>
      </c>
      <c r="R483" s="26" t="n">
        <f aca="false">(G483-H483)/H483</f>
        <v>0.00100525738055347</v>
      </c>
      <c r="S483" s="17" t="n">
        <f aca="false">YEAR(B483)</f>
        <v>2008</v>
      </c>
      <c r="T483" s="17" t="n">
        <f aca="false">WEEKDAY(B483)</f>
        <v>2</v>
      </c>
    </row>
    <row r="484" customFormat="false" ht="15" hidden="false" customHeight="false" outlineLevel="0" collapsed="false">
      <c r="B484" s="21" t="n">
        <v>39672</v>
      </c>
      <c r="C484" s="22" t="n">
        <v>823.75</v>
      </c>
      <c r="D484" s="22" t="n">
        <v>827.17</v>
      </c>
      <c r="E484" s="22" t="n">
        <v>802.15</v>
      </c>
      <c r="F484" s="22" t="n">
        <v>812.05</v>
      </c>
      <c r="G484" s="23" t="n">
        <v>827.88</v>
      </c>
      <c r="H484" s="23" t="n">
        <v>827.05</v>
      </c>
      <c r="I484" s="23" t="n">
        <v>803.28</v>
      </c>
      <c r="J484" s="23" t="n">
        <v>802.48</v>
      </c>
      <c r="K484" s="29" t="str">
        <f aca="false">IF(N484&lt;=$F$3,"HIT","MISS")</f>
        <v>HIT</v>
      </c>
      <c r="L484" s="29" t="str">
        <f aca="false">IF(O484&lt;=$F$3,"HIT","MISS")</f>
        <v>HIT</v>
      </c>
      <c r="M484" s="17" t="str">
        <f aca="false">IF(AND(K484="HIT",L484="HIT"),"HOD ✓ | LOD ✓",IF(K484="HIT","HOD ✓",IF(L484="HIT","LOD ✓","✗ MISS")))</f>
        <v>HOD ✓ | LOD ✓</v>
      </c>
      <c r="N484" s="26" t="n">
        <f aca="false">IF(D484&lt;H484,(H484-D484)/D484,IF(D484&gt;G484,(D484-G484)/D484,0))</f>
        <v>0</v>
      </c>
      <c r="O484" s="26" t="n">
        <f aca="false">IF(E484&lt;J484,(J484-E484)/E484,IF(E484&gt;I484,(E484-I484)/E484,0))</f>
        <v>0.000411394377610224</v>
      </c>
      <c r="P484" s="27" t="n">
        <f aca="false">LN(F484/F483)</f>
        <v>-0.0143051711961052</v>
      </c>
      <c r="Q484" s="28" t="n">
        <f aca="false">STDEV(P465:P484)*SQRT(252)</f>
        <v>0.213845148508948</v>
      </c>
      <c r="R484" s="26" t="n">
        <f aca="false">(G484-H484)/H484</f>
        <v>0.0010035668943837</v>
      </c>
      <c r="S484" s="17" t="n">
        <f aca="false">YEAR(B484)</f>
        <v>2008</v>
      </c>
      <c r="T484" s="17" t="n">
        <f aca="false">WEEKDAY(B484)</f>
        <v>3</v>
      </c>
    </row>
    <row r="485" customFormat="false" ht="15" hidden="false" customHeight="false" outlineLevel="0" collapsed="false">
      <c r="B485" s="21" t="n">
        <v>39673</v>
      </c>
      <c r="C485" s="22" t="n">
        <v>812.05</v>
      </c>
      <c r="D485" s="22" t="n">
        <v>830.055</v>
      </c>
      <c r="E485" s="22" t="n">
        <v>805.4</v>
      </c>
      <c r="F485" s="22" t="n">
        <v>826.65</v>
      </c>
      <c r="G485" s="23" t="n">
        <v>829.8</v>
      </c>
      <c r="H485" s="23" t="n">
        <v>828.97</v>
      </c>
      <c r="I485" s="23" t="n">
        <v>805.28</v>
      </c>
      <c r="J485" s="23" t="n">
        <v>804.48</v>
      </c>
      <c r="K485" s="29" t="str">
        <f aca="false">IF(N485&lt;=$F$3,"HIT","MISS")</f>
        <v>HIT</v>
      </c>
      <c r="L485" s="29" t="str">
        <f aca="false">IF(O485&lt;=$F$3,"HIT","MISS")</f>
        <v>HIT</v>
      </c>
      <c r="M485" s="17" t="str">
        <f aca="false">IF(AND(K485="HIT",L485="HIT"),"HOD ✓ | LOD ✓",IF(K485="HIT","HOD ✓",IF(L485="HIT","LOD ✓","✗ MISS")))</f>
        <v>HOD ✓ | LOD ✓</v>
      </c>
      <c r="N485" s="26" t="n">
        <f aca="false">IF(D485&lt;H485,(H485-D485)/D485,IF(D485&gt;G485,(D485-G485)/D485,0))</f>
        <v>0.000307208558469012</v>
      </c>
      <c r="O485" s="26" t="n">
        <f aca="false">IF(E485&lt;J485,(J485-E485)/E485,IF(E485&gt;I485,(E485-I485)/E485,0))</f>
        <v>0.000148994288552278</v>
      </c>
      <c r="P485" s="27" t="n">
        <f aca="false">LN(F485/F484)</f>
        <v>0.0178194743767423</v>
      </c>
      <c r="Q485" s="28" t="n">
        <f aca="false">STDEV(P466:P485)*SQRT(252)</f>
        <v>0.231444984955029</v>
      </c>
      <c r="R485" s="26" t="n">
        <f aca="false">(G485-H485)/H485</f>
        <v>0.00100124250576007</v>
      </c>
      <c r="S485" s="17" t="n">
        <f aca="false">YEAR(B485)</f>
        <v>2008</v>
      </c>
      <c r="T485" s="17" t="n">
        <f aca="false">WEEKDAY(B485)</f>
        <v>4</v>
      </c>
    </row>
    <row r="486" customFormat="false" ht="15" hidden="false" customHeight="false" outlineLevel="0" collapsed="false">
      <c r="B486" s="21" t="n">
        <v>39674</v>
      </c>
      <c r="C486" s="22" t="n">
        <v>826.65</v>
      </c>
      <c r="D486" s="22" t="n">
        <v>836.8</v>
      </c>
      <c r="E486" s="22" t="n">
        <v>804.95</v>
      </c>
      <c r="F486" s="22" t="n">
        <v>806.75</v>
      </c>
      <c r="G486" s="23" t="n">
        <v>837.53</v>
      </c>
      <c r="H486" s="23" t="n">
        <v>836.69</v>
      </c>
      <c r="I486" s="23" t="n">
        <v>806.13</v>
      </c>
      <c r="J486" s="23" t="n">
        <v>805.32</v>
      </c>
      <c r="K486" s="29" t="str">
        <f aca="false">IF(N486&lt;=$F$3,"HIT","MISS")</f>
        <v>HIT</v>
      </c>
      <c r="L486" s="29" t="str">
        <f aca="false">IF(O486&lt;=$F$3,"HIT","MISS")</f>
        <v>HIT</v>
      </c>
      <c r="M486" s="17" t="str">
        <f aca="false">IF(AND(K486="HIT",L486="HIT"),"HOD ✓ | LOD ✓",IF(K486="HIT","HOD ✓",IF(L486="HIT","LOD ✓","✗ MISS")))</f>
        <v>HOD ✓ | LOD ✓</v>
      </c>
      <c r="N486" s="26" t="n">
        <f aca="false">IF(D486&lt;H486,(H486-D486)/D486,IF(D486&gt;G486,(D486-G486)/D486,0))</f>
        <v>0</v>
      </c>
      <c r="O486" s="26" t="n">
        <f aca="false">IF(E486&lt;J486,(J486-E486)/E486,IF(E486&gt;I486,(E486-I486)/E486,0))</f>
        <v>0.000459655879247164</v>
      </c>
      <c r="P486" s="27" t="n">
        <f aca="false">LN(F486/F485)</f>
        <v>-0.0243675580652828</v>
      </c>
      <c r="Q486" s="28" t="n">
        <f aca="false">STDEV(P467:P486)*SQRT(252)</f>
        <v>0.238175045315374</v>
      </c>
      <c r="R486" s="26" t="n">
        <f aca="false">(G486-H486)/H486</f>
        <v>0.0010039560649702</v>
      </c>
      <c r="S486" s="17" t="n">
        <f aca="false">YEAR(B486)</f>
        <v>2008</v>
      </c>
      <c r="T486" s="17" t="n">
        <f aca="false">WEEKDAY(B486)</f>
        <v>5</v>
      </c>
    </row>
    <row r="487" customFormat="false" ht="15" hidden="false" customHeight="false" outlineLevel="0" collapsed="false">
      <c r="B487" s="21" t="n">
        <v>39675</v>
      </c>
      <c r="C487" s="22" t="n">
        <v>806.75</v>
      </c>
      <c r="D487" s="22" t="n">
        <v>807.6</v>
      </c>
      <c r="E487" s="22" t="n">
        <v>772.95</v>
      </c>
      <c r="F487" s="22" t="n">
        <v>787.7</v>
      </c>
      <c r="G487" s="23" t="n">
        <v>808.63</v>
      </c>
      <c r="H487" s="23" t="n">
        <v>807.82</v>
      </c>
      <c r="I487" s="23" t="n">
        <v>773.24</v>
      </c>
      <c r="J487" s="23" t="n">
        <v>772.47</v>
      </c>
      <c r="K487" s="29" t="str">
        <f aca="false">IF(N487&lt;=$F$3,"HIT","MISS")</f>
        <v>HIT</v>
      </c>
      <c r="L487" s="29" t="str">
        <f aca="false">IF(O487&lt;=$F$3,"HIT","MISS")</f>
        <v>HIT</v>
      </c>
      <c r="M487" s="17" t="str">
        <f aca="false">IF(AND(K487="HIT",L487="HIT"),"HOD ✓ | LOD ✓",IF(K487="HIT","HOD ✓",IF(L487="HIT","LOD ✓","✗ MISS")))</f>
        <v>HOD ✓ | LOD ✓</v>
      </c>
      <c r="N487" s="26" t="n">
        <f aca="false">IF(D487&lt;H487,(H487-D487)/D487,IF(D487&gt;G487,(D487-G487)/D487,0))</f>
        <v>0.000272412085190722</v>
      </c>
      <c r="O487" s="26" t="n">
        <f aca="false">IF(E487&lt;J487,(J487-E487)/E487,IF(E487&gt;I487,(E487-I487)/E487,0))</f>
        <v>0</v>
      </c>
      <c r="P487" s="27" t="n">
        <f aca="false">LN(F487/F486)</f>
        <v>-0.0238965242227925</v>
      </c>
      <c r="Q487" s="28" t="n">
        <f aca="false">STDEV(P468:P487)*SQRT(252)</f>
        <v>0.243075682015845</v>
      </c>
      <c r="R487" s="26" t="n">
        <f aca="false">(G487-H487)/H487</f>
        <v>0.00100269862097985</v>
      </c>
      <c r="S487" s="17" t="n">
        <f aca="false">YEAR(B487)</f>
        <v>2008</v>
      </c>
      <c r="T487" s="17" t="n">
        <f aca="false">WEEKDAY(B487)</f>
        <v>6</v>
      </c>
    </row>
    <row r="488" customFormat="false" ht="15" hidden="false" customHeight="false" outlineLevel="0" collapsed="false">
      <c r="B488" s="21" t="n">
        <v>39678</v>
      </c>
      <c r="C488" s="22" t="n">
        <v>787.7</v>
      </c>
      <c r="D488" s="22" t="n">
        <v>804.23</v>
      </c>
      <c r="E488" s="22" t="n">
        <v>787.7</v>
      </c>
      <c r="F488" s="22" t="n">
        <v>800.055</v>
      </c>
      <c r="G488" s="23" t="n">
        <v>805.16</v>
      </c>
      <c r="H488" s="23" t="n">
        <v>804.36</v>
      </c>
      <c r="I488" s="23" t="n">
        <v>787.75</v>
      </c>
      <c r="J488" s="23" t="n">
        <v>786.96</v>
      </c>
      <c r="K488" s="29" t="str">
        <f aca="false">IF(N488&lt;=$F$3,"HIT","MISS")</f>
        <v>HIT</v>
      </c>
      <c r="L488" s="29" t="str">
        <f aca="false">IF(O488&lt;=$F$3,"HIT","MISS")</f>
        <v>HIT</v>
      </c>
      <c r="M488" s="17" t="str">
        <f aca="false">IF(AND(K488="HIT",L488="HIT"),"HOD ✓ | LOD ✓",IF(K488="HIT","HOD ✓",IF(L488="HIT","LOD ✓","✗ MISS")))</f>
        <v>HOD ✓ | LOD ✓</v>
      </c>
      <c r="N488" s="26" t="n">
        <f aca="false">IF(D488&lt;H488,(H488-D488)/D488,IF(D488&gt;G488,(D488-G488)/D488,0))</f>
        <v>0.000161645300473739</v>
      </c>
      <c r="O488" s="26" t="n">
        <f aca="false">IF(E488&lt;J488,(J488-E488)/E488,IF(E488&gt;I488,(E488-I488)/E488,0))</f>
        <v>0</v>
      </c>
      <c r="P488" s="27" t="n">
        <f aca="false">LN(F488/F487)</f>
        <v>0.0155631685954757</v>
      </c>
      <c r="Q488" s="28" t="n">
        <f aca="false">STDEV(P469:P488)*SQRT(252)</f>
        <v>0.248472699135241</v>
      </c>
      <c r="R488" s="26" t="n">
        <f aca="false">(G488-H488)/H488</f>
        <v>0.000994579541498775</v>
      </c>
      <c r="S488" s="17" t="n">
        <f aca="false">YEAR(B488)</f>
        <v>2008</v>
      </c>
      <c r="T488" s="17" t="n">
        <f aca="false">WEEKDAY(B488)</f>
        <v>2</v>
      </c>
    </row>
    <row r="489" customFormat="false" ht="15" hidden="false" customHeight="false" outlineLevel="0" collapsed="false">
      <c r="B489" s="21" t="n">
        <v>39679</v>
      </c>
      <c r="C489" s="22" t="n">
        <v>800.055</v>
      </c>
      <c r="D489" s="22" t="n">
        <v>817.05</v>
      </c>
      <c r="E489" s="22" t="n">
        <v>782.65</v>
      </c>
      <c r="F489" s="22" t="n">
        <v>814.3</v>
      </c>
      <c r="G489" s="23" t="n">
        <v>817.56</v>
      </c>
      <c r="H489" s="23" t="n">
        <v>816.74</v>
      </c>
      <c r="I489" s="23" t="n">
        <v>783.08</v>
      </c>
      <c r="J489" s="23" t="n">
        <v>782.3</v>
      </c>
      <c r="K489" s="29" t="str">
        <f aca="false">IF(N489&lt;=$F$3,"HIT","MISS")</f>
        <v>HIT</v>
      </c>
      <c r="L489" s="29" t="str">
        <f aca="false">IF(O489&lt;=$F$3,"HIT","MISS")</f>
        <v>HIT</v>
      </c>
      <c r="M489" s="17" t="str">
        <f aca="false">IF(AND(K489="HIT",L489="HIT"),"HOD ✓ | LOD ✓",IF(K489="HIT","HOD ✓",IF(L489="HIT","LOD ✓","✗ MISS")))</f>
        <v>HOD ✓ | LOD ✓</v>
      </c>
      <c r="N489" s="26" t="n">
        <f aca="false">IF(D489&lt;H489,(H489-D489)/D489,IF(D489&gt;G489,(D489-G489)/D489,0))</f>
        <v>0</v>
      </c>
      <c r="O489" s="26" t="n">
        <f aca="false">IF(E489&lt;J489,(J489-E489)/E489,IF(E489&gt;I489,(E489-I489)/E489,0))</f>
        <v>0</v>
      </c>
      <c r="P489" s="27" t="n">
        <f aca="false">LN(F489/F488)</f>
        <v>0.0176483731683313</v>
      </c>
      <c r="Q489" s="28" t="n">
        <f aca="false">STDEV(P470:P489)*SQRT(252)</f>
        <v>0.262558931374687</v>
      </c>
      <c r="R489" s="26" t="n">
        <f aca="false">(G489-H489)/H489</f>
        <v>0.00100399147831615</v>
      </c>
      <c r="S489" s="17" t="n">
        <f aca="false">YEAR(B489)</f>
        <v>2008</v>
      </c>
      <c r="T489" s="17" t="n">
        <f aca="false">WEEKDAY(B489)</f>
        <v>3</v>
      </c>
    </row>
    <row r="490" customFormat="false" ht="15" hidden="false" customHeight="false" outlineLevel="0" collapsed="false">
      <c r="B490" s="21" t="n">
        <v>39680</v>
      </c>
      <c r="C490" s="22" t="n">
        <v>814.3</v>
      </c>
      <c r="D490" s="22" t="n">
        <v>818.7</v>
      </c>
      <c r="E490" s="22" t="n">
        <v>800.32</v>
      </c>
      <c r="F490" s="22" t="n">
        <v>813.67</v>
      </c>
      <c r="G490" s="23" t="n">
        <v>818.48</v>
      </c>
      <c r="H490" s="23" t="n">
        <v>817.66</v>
      </c>
      <c r="I490" s="23" t="n">
        <v>800.58</v>
      </c>
      <c r="J490" s="23" t="n">
        <v>799.78</v>
      </c>
      <c r="K490" s="29" t="str">
        <f aca="false">IF(N490&lt;=$F$3,"HIT","MISS")</f>
        <v>HIT</v>
      </c>
      <c r="L490" s="29" t="str">
        <f aca="false">IF(O490&lt;=$F$3,"HIT","MISS")</f>
        <v>HIT</v>
      </c>
      <c r="M490" s="17" t="str">
        <f aca="false">IF(AND(K490="HIT",L490="HIT"),"HOD ✓ | LOD ✓",IF(K490="HIT","HOD ✓",IF(L490="HIT","LOD ✓","✗ MISS")))</f>
        <v>HOD ✓ | LOD ✓</v>
      </c>
      <c r="N490" s="26" t="n">
        <f aca="false">IF(D490&lt;H490,(H490-D490)/D490,IF(D490&gt;G490,(D490-G490)/D490,0))</f>
        <v>0.000268718700378682</v>
      </c>
      <c r="O490" s="26" t="n">
        <f aca="false">IF(E490&lt;J490,(J490-E490)/E490,IF(E490&gt;I490,(E490-I490)/E490,0))</f>
        <v>0</v>
      </c>
      <c r="P490" s="27" t="n">
        <f aca="false">LN(F490/F489)</f>
        <v>-0.000773970074938786</v>
      </c>
      <c r="Q490" s="28" t="n">
        <f aca="false">STDEV(P471:P490)*SQRT(252)</f>
        <v>0.252904247618254</v>
      </c>
      <c r="R490" s="26" t="n">
        <f aca="false">(G490-H490)/H490</f>
        <v>0.00100286182520858</v>
      </c>
      <c r="S490" s="17" t="n">
        <f aca="false">YEAR(B490)</f>
        <v>2008</v>
      </c>
      <c r="T490" s="17" t="n">
        <f aca="false">WEEKDAY(B490)</f>
        <v>4</v>
      </c>
    </row>
    <row r="491" customFormat="false" ht="15" hidden="false" customHeight="false" outlineLevel="0" collapsed="false">
      <c r="B491" s="21" t="n">
        <v>39681</v>
      </c>
      <c r="C491" s="22" t="n">
        <v>813.67</v>
      </c>
      <c r="D491" s="22" t="n">
        <v>839.55</v>
      </c>
      <c r="E491" s="22" t="n">
        <v>811.7</v>
      </c>
      <c r="F491" s="22" t="n">
        <v>837</v>
      </c>
      <c r="G491" s="23" t="n">
        <v>840.56</v>
      </c>
      <c r="H491" s="23" t="n">
        <v>839.72</v>
      </c>
      <c r="I491" s="23" t="n">
        <v>812.01</v>
      </c>
      <c r="J491" s="23" t="n">
        <v>811.2</v>
      </c>
      <c r="K491" s="29" t="str">
        <f aca="false">IF(N491&lt;=$F$3,"HIT","MISS")</f>
        <v>HIT</v>
      </c>
      <c r="L491" s="29" t="str">
        <f aca="false">IF(O491&lt;=$F$3,"HIT","MISS")</f>
        <v>HIT</v>
      </c>
      <c r="M491" s="17" t="str">
        <f aca="false">IF(AND(K491="HIT",L491="HIT"),"HOD ✓ | LOD ✓",IF(K491="HIT","HOD ✓",IF(L491="HIT","LOD ✓","✗ MISS")))</f>
        <v>HOD ✓ | LOD ✓</v>
      </c>
      <c r="N491" s="26" t="n">
        <f aca="false">IF(D491&lt;H491,(H491-D491)/D491,IF(D491&gt;G491,(D491-G491)/D491,0))</f>
        <v>0.000202489428860786</v>
      </c>
      <c r="O491" s="26" t="n">
        <f aca="false">IF(E491&lt;J491,(J491-E491)/E491,IF(E491&gt;I491,(E491-I491)/E491,0))</f>
        <v>0</v>
      </c>
      <c r="P491" s="27" t="n">
        <f aca="false">LN(F491/F490)</f>
        <v>0.0282691920913285</v>
      </c>
      <c r="Q491" s="28" t="n">
        <f aca="false">STDEV(P472:P491)*SQRT(252)</f>
        <v>0.277269717185694</v>
      </c>
      <c r="R491" s="26" t="n">
        <f aca="false">(G491-H491)/H491</f>
        <v>0.0010003334444814</v>
      </c>
      <c r="S491" s="17" t="n">
        <f aca="false">YEAR(B491)</f>
        <v>2008</v>
      </c>
      <c r="T491" s="17" t="n">
        <f aca="false">WEEKDAY(B491)</f>
        <v>5</v>
      </c>
    </row>
    <row r="492" customFormat="false" ht="15" hidden="false" customHeight="false" outlineLevel="0" collapsed="false">
      <c r="B492" s="21" t="n">
        <v>39682</v>
      </c>
      <c r="C492" s="22" t="n">
        <v>837</v>
      </c>
      <c r="D492" s="22" t="n">
        <v>838.2</v>
      </c>
      <c r="E492" s="22" t="n">
        <v>821.375</v>
      </c>
      <c r="F492" s="22" t="n">
        <v>823.02</v>
      </c>
      <c r="G492" s="23" t="n">
        <v>838.72</v>
      </c>
      <c r="H492" s="23" t="n">
        <v>837.88</v>
      </c>
      <c r="I492" s="23" t="n">
        <v>821.51</v>
      </c>
      <c r="J492" s="23" t="n">
        <v>820.69</v>
      </c>
      <c r="K492" s="29" t="str">
        <f aca="false">IF(N492&lt;=$F$3,"HIT","MISS")</f>
        <v>HIT</v>
      </c>
      <c r="L492" s="29" t="str">
        <f aca="false">IF(O492&lt;=$F$3,"HIT","MISS")</f>
        <v>HIT</v>
      </c>
      <c r="M492" s="17" t="str">
        <f aca="false">IF(AND(K492="HIT",L492="HIT"),"HOD ✓ | LOD ✓",IF(K492="HIT","HOD ✓",IF(L492="HIT","LOD ✓","✗ MISS")))</f>
        <v>HOD ✓ | LOD ✓</v>
      </c>
      <c r="N492" s="26" t="n">
        <f aca="false">IF(D492&lt;H492,(H492-D492)/D492,IF(D492&gt;G492,(D492-G492)/D492,0))</f>
        <v>0</v>
      </c>
      <c r="O492" s="26" t="n">
        <f aca="false">IF(E492&lt;J492,(J492-E492)/E492,IF(E492&gt;I492,(E492-I492)/E492,0))</f>
        <v>0</v>
      </c>
      <c r="P492" s="27" t="n">
        <f aca="false">LN(F492/F491)</f>
        <v>-0.0168435687711047</v>
      </c>
      <c r="Q492" s="28" t="n">
        <f aca="false">STDEV(P473:P492)*SQRT(252)</f>
        <v>0.278900312589244</v>
      </c>
      <c r="R492" s="26" t="n">
        <f aca="false">(G492-H492)/H492</f>
        <v>0.00100253019525473</v>
      </c>
      <c r="S492" s="17" t="n">
        <f aca="false">YEAR(B492)</f>
        <v>2008</v>
      </c>
      <c r="T492" s="17" t="n">
        <f aca="false">WEEKDAY(B492)</f>
        <v>6</v>
      </c>
    </row>
    <row r="493" customFormat="false" ht="15" hidden="false" customHeight="false" outlineLevel="0" collapsed="false">
      <c r="B493" s="21" t="n">
        <v>39685</v>
      </c>
      <c r="C493" s="22" t="n">
        <v>823.5</v>
      </c>
      <c r="D493" s="22" t="n">
        <v>826.405</v>
      </c>
      <c r="E493" s="22" t="n">
        <v>816.205</v>
      </c>
      <c r="F493" s="22" t="n">
        <v>822.005</v>
      </c>
      <c r="G493" s="23" t="n">
        <v>826.67</v>
      </c>
      <c r="H493" s="23" t="n">
        <v>825.84</v>
      </c>
      <c r="I493" s="23" t="n">
        <v>816.65</v>
      </c>
      <c r="J493" s="23" t="n">
        <v>815.83</v>
      </c>
      <c r="K493" s="29" t="str">
        <f aca="false">IF(N493&lt;=$F$3,"HIT","MISS")</f>
        <v>HIT</v>
      </c>
      <c r="L493" s="29" t="str">
        <f aca="false">IF(O493&lt;=$F$3,"HIT","MISS")</f>
        <v>HIT</v>
      </c>
      <c r="M493" s="17" t="str">
        <f aca="false">IF(AND(K493="HIT",L493="HIT"),"HOD ✓ | LOD ✓",IF(K493="HIT","HOD ✓",IF(L493="HIT","LOD ✓","✗ MISS")))</f>
        <v>HOD ✓ | LOD ✓</v>
      </c>
      <c r="N493" s="26" t="n">
        <f aca="false">IF(D493&lt;H493,(H493-D493)/D493,IF(D493&gt;G493,(D493-G493)/D493,0))</f>
        <v>0</v>
      </c>
      <c r="O493" s="26" t="n">
        <f aca="false">IF(E493&lt;J493,(J493-E493)/E493,IF(E493&gt;I493,(E493-I493)/E493,0))</f>
        <v>0</v>
      </c>
      <c r="P493" s="27" t="n">
        <f aca="false">LN(F493/F492)</f>
        <v>-0.00123402395562961</v>
      </c>
      <c r="Q493" s="28" t="n">
        <f aca="false">STDEV(P474:P493)*SQRT(252)</f>
        <v>0.278376650594145</v>
      </c>
      <c r="R493" s="26" t="n">
        <f aca="false">(G493-H493)/H493</f>
        <v>0.00100503729535979</v>
      </c>
      <c r="S493" s="17" t="n">
        <f aca="false">YEAR(B493)</f>
        <v>2008</v>
      </c>
      <c r="T493" s="17" t="n">
        <f aca="false">WEEKDAY(B493)</f>
        <v>2</v>
      </c>
    </row>
    <row r="494" customFormat="false" ht="15" hidden="false" customHeight="false" outlineLevel="0" collapsed="false">
      <c r="B494" s="21" t="n">
        <v>39686</v>
      </c>
      <c r="C494" s="22" t="n">
        <v>822.005</v>
      </c>
      <c r="D494" s="22" t="n">
        <v>830.82</v>
      </c>
      <c r="E494" s="22" t="n">
        <v>807.1</v>
      </c>
      <c r="F494" s="22" t="n">
        <v>824.9</v>
      </c>
      <c r="G494" s="23" t="n">
        <v>831.86</v>
      </c>
      <c r="H494" s="23" t="n">
        <v>831.03</v>
      </c>
      <c r="I494" s="23" t="n">
        <v>807.38</v>
      </c>
      <c r="J494" s="23" t="n">
        <v>806.57</v>
      </c>
      <c r="K494" s="29" t="str">
        <f aca="false">IF(N494&lt;=$F$3,"HIT","MISS")</f>
        <v>HIT</v>
      </c>
      <c r="L494" s="29" t="str">
        <f aca="false">IF(O494&lt;=$F$3,"HIT","MISS")</f>
        <v>HIT</v>
      </c>
      <c r="M494" s="17" t="str">
        <f aca="false">IF(AND(K494="HIT",L494="HIT"),"HOD ✓ | LOD ✓",IF(K494="HIT","HOD ✓",IF(L494="HIT","LOD ✓","✗ MISS")))</f>
        <v>HOD ✓ | LOD ✓</v>
      </c>
      <c r="N494" s="26" t="n">
        <f aca="false">IF(D494&lt;H494,(H494-D494)/D494,IF(D494&gt;G494,(D494-G494)/D494,0))</f>
        <v>0.000252762331190779</v>
      </c>
      <c r="O494" s="26" t="n">
        <f aca="false">IF(E494&lt;J494,(J494-E494)/E494,IF(E494&gt;I494,(E494-I494)/E494,0))</f>
        <v>0</v>
      </c>
      <c r="P494" s="27" t="n">
        <f aca="false">LN(F494/F493)</f>
        <v>0.00351568910394501</v>
      </c>
      <c r="Q494" s="28" t="n">
        <f aca="false">STDEV(P475:P494)*SQRT(252)</f>
        <v>0.279354182935755</v>
      </c>
      <c r="R494" s="26" t="n">
        <f aca="false">(G494-H494)/H494</f>
        <v>0.000998760574227213</v>
      </c>
      <c r="S494" s="17" t="n">
        <f aca="false">YEAR(B494)</f>
        <v>2008</v>
      </c>
      <c r="T494" s="17" t="n">
        <f aca="false">WEEKDAY(B494)</f>
        <v>3</v>
      </c>
    </row>
    <row r="495" customFormat="false" ht="15" hidden="false" customHeight="false" outlineLevel="0" collapsed="false">
      <c r="B495" s="21" t="n">
        <v>39687</v>
      </c>
      <c r="C495" s="22" t="n">
        <v>824.9</v>
      </c>
      <c r="D495" s="22" t="n">
        <v>835.435</v>
      </c>
      <c r="E495" s="22" t="n">
        <v>822</v>
      </c>
      <c r="F495" s="22" t="n">
        <v>826.87</v>
      </c>
      <c r="G495" s="23" t="n">
        <v>835.1</v>
      </c>
      <c r="H495" s="23" t="n">
        <v>834.27</v>
      </c>
      <c r="I495" s="23" t="n">
        <v>822.03</v>
      </c>
      <c r="J495" s="23" t="n">
        <v>821.21</v>
      </c>
      <c r="K495" s="29" t="str">
        <f aca="false">IF(N495&lt;=$F$3,"HIT","MISS")</f>
        <v>HIT</v>
      </c>
      <c r="L495" s="29" t="str">
        <f aca="false">IF(O495&lt;=$F$3,"HIT","MISS")</f>
        <v>HIT</v>
      </c>
      <c r="M495" s="17" t="str">
        <f aca="false">IF(AND(K495="HIT",L495="HIT"),"HOD ✓ | LOD ✓",IF(K495="HIT","HOD ✓",IF(L495="HIT","LOD ✓","✗ MISS")))</f>
        <v>HOD ✓ | LOD ✓</v>
      </c>
      <c r="N495" s="26" t="n">
        <f aca="false">IF(D495&lt;H495,(H495-D495)/D495,IF(D495&gt;G495,(D495-G495)/D495,0))</f>
        <v>0.000400988706482159</v>
      </c>
      <c r="O495" s="26" t="n">
        <f aca="false">IF(E495&lt;J495,(J495-E495)/E495,IF(E495&gt;I495,(E495-I495)/E495,0))</f>
        <v>0</v>
      </c>
      <c r="P495" s="27" t="n">
        <f aca="false">LN(F495/F494)</f>
        <v>0.00238532112106204</v>
      </c>
      <c r="Q495" s="28" t="n">
        <f aca="false">STDEV(P476:P495)*SQRT(252)</f>
        <v>0.278749069487481</v>
      </c>
      <c r="R495" s="26" t="n">
        <f aca="false">(G495-H495)/H495</f>
        <v>0.000994881752909779</v>
      </c>
      <c r="S495" s="17" t="n">
        <f aca="false">YEAR(B495)</f>
        <v>2008</v>
      </c>
      <c r="T495" s="17" t="n">
        <f aca="false">WEEKDAY(B495)</f>
        <v>4</v>
      </c>
    </row>
    <row r="496" customFormat="false" ht="15" hidden="false" customHeight="false" outlineLevel="0" collapsed="false">
      <c r="B496" s="21" t="n">
        <v>39688</v>
      </c>
      <c r="C496" s="22" t="n">
        <v>826.87</v>
      </c>
      <c r="D496" s="22" t="n">
        <v>844.255</v>
      </c>
      <c r="E496" s="22" t="n">
        <v>825.555</v>
      </c>
      <c r="F496" s="22" t="n">
        <v>834.07</v>
      </c>
      <c r="G496" s="23" t="n">
        <v>844.06</v>
      </c>
      <c r="H496" s="23" t="n">
        <v>843.22</v>
      </c>
      <c r="I496" s="23" t="n">
        <v>825.41</v>
      </c>
      <c r="J496" s="23" t="n">
        <v>824.59</v>
      </c>
      <c r="K496" s="29" t="str">
        <f aca="false">IF(N496&lt;=$F$3,"HIT","MISS")</f>
        <v>HIT</v>
      </c>
      <c r="L496" s="29" t="str">
        <f aca="false">IF(O496&lt;=$F$3,"HIT","MISS")</f>
        <v>HIT</v>
      </c>
      <c r="M496" s="17" t="str">
        <f aca="false">IF(AND(K496="HIT",L496="HIT"),"HOD ✓ | LOD ✓",IF(K496="HIT","HOD ✓",IF(L496="HIT","LOD ✓","✗ MISS")))</f>
        <v>HOD ✓ | LOD ✓</v>
      </c>
      <c r="N496" s="26" t="n">
        <f aca="false">IF(D496&lt;H496,(H496-D496)/D496,IF(D496&gt;G496,(D496-G496)/D496,0))</f>
        <v>0.000230972869571457</v>
      </c>
      <c r="O496" s="26" t="n">
        <f aca="false">IF(E496&lt;J496,(J496-E496)/E496,IF(E496&gt;I496,(E496-I496)/E496,0))</f>
        <v>0.000175639418330677</v>
      </c>
      <c r="P496" s="27" t="n">
        <f aca="false">LN(F496/F495)</f>
        <v>0.00866984370255087</v>
      </c>
      <c r="Q496" s="28" t="n">
        <f aca="false">STDEV(P477:P496)*SQRT(252)</f>
        <v>0.278686989490425</v>
      </c>
      <c r="R496" s="26" t="n">
        <f aca="false">(G496-H496)/H496</f>
        <v>0.000996181304997412</v>
      </c>
      <c r="S496" s="17" t="n">
        <f aca="false">YEAR(B496)</f>
        <v>2008</v>
      </c>
      <c r="T496" s="17" t="n">
        <f aca="false">WEEKDAY(B496)</f>
        <v>5</v>
      </c>
    </row>
    <row r="497" customFormat="false" ht="15" hidden="false" customHeight="false" outlineLevel="0" collapsed="false">
      <c r="B497" s="21" t="n">
        <v>39689</v>
      </c>
      <c r="C497" s="22" t="n">
        <v>834.07</v>
      </c>
      <c r="D497" s="22" t="n">
        <v>838.825</v>
      </c>
      <c r="E497" s="22" t="n">
        <v>829.43</v>
      </c>
      <c r="F497" s="22" t="n">
        <v>831.05</v>
      </c>
      <c r="G497" s="23" t="n">
        <v>839.16</v>
      </c>
      <c r="H497" s="23" t="n">
        <v>838.32</v>
      </c>
      <c r="I497" s="23" t="n">
        <v>830.52</v>
      </c>
      <c r="J497" s="23" t="n">
        <v>829.69</v>
      </c>
      <c r="K497" s="29" t="str">
        <f aca="false">IF(N497&lt;=$F$3,"HIT","MISS")</f>
        <v>HIT</v>
      </c>
      <c r="L497" s="29" t="str">
        <f aca="false">IF(O497&lt;=$F$3,"HIT","MISS")</f>
        <v>HIT</v>
      </c>
      <c r="M497" s="17" t="str">
        <f aca="false">IF(AND(K497="HIT",L497="HIT"),"HOD ✓ | LOD ✓",IF(K497="HIT","HOD ✓",IF(L497="HIT","LOD ✓","✗ MISS")))</f>
        <v>HOD ✓ | LOD ✓</v>
      </c>
      <c r="N497" s="26" t="n">
        <f aca="false">IF(D497&lt;H497,(H497-D497)/D497,IF(D497&gt;G497,(D497-G497)/D497,0))</f>
        <v>0</v>
      </c>
      <c r="O497" s="26" t="n">
        <f aca="false">IF(E497&lt;J497,(J497-E497)/E497,IF(E497&gt;I497,(E497-I497)/E497,0))</f>
        <v>0.000313468285449169</v>
      </c>
      <c r="P497" s="27" t="n">
        <f aca="false">LN(F497/F496)</f>
        <v>-0.00362737017317985</v>
      </c>
      <c r="Q497" s="28" t="n">
        <f aca="false">STDEV(P478:P497)*SQRT(252)</f>
        <v>0.278683353988821</v>
      </c>
      <c r="R497" s="26" t="n">
        <f aca="false">(G497-H497)/H497</f>
        <v>0.00100200400801593</v>
      </c>
      <c r="S497" s="17" t="n">
        <f aca="false">YEAR(B497)</f>
        <v>2008</v>
      </c>
      <c r="T497" s="17" t="n">
        <f aca="false">WEEKDAY(B497)</f>
        <v>6</v>
      </c>
    </row>
    <row r="498" customFormat="false" ht="15" hidden="false" customHeight="false" outlineLevel="0" collapsed="false">
      <c r="B498" s="21" t="n">
        <v>39692</v>
      </c>
      <c r="C498" s="22" t="n">
        <v>831.05</v>
      </c>
      <c r="D498" s="22" t="n">
        <v>835.65</v>
      </c>
      <c r="E498" s="22" t="n">
        <v>815.475</v>
      </c>
      <c r="F498" s="22" t="n">
        <v>817.705</v>
      </c>
      <c r="G498" s="23" t="n">
        <v>835.46</v>
      </c>
      <c r="H498" s="23" t="n">
        <v>834.63</v>
      </c>
      <c r="I498" s="23" t="n">
        <v>815.69</v>
      </c>
      <c r="J498" s="23" t="n">
        <v>814.88</v>
      </c>
      <c r="K498" s="29" t="str">
        <f aca="false">IF(N498&lt;=$F$3,"HIT","MISS")</f>
        <v>HIT</v>
      </c>
      <c r="L498" s="29" t="str">
        <f aca="false">IF(O498&lt;=$F$3,"HIT","MISS")</f>
        <v>HIT</v>
      </c>
      <c r="M498" s="17" t="str">
        <f aca="false">IF(AND(K498="HIT",L498="HIT"),"HOD ✓ | LOD ✓",IF(K498="HIT","HOD ✓",IF(L498="HIT","LOD ✓","✗ MISS")))</f>
        <v>HOD ✓ | LOD ✓</v>
      </c>
      <c r="N498" s="26" t="n">
        <f aca="false">IF(D498&lt;H498,(H498-D498)/D498,IF(D498&gt;G498,(D498-G498)/D498,0))</f>
        <v>0.00022736791719014</v>
      </c>
      <c r="O498" s="26" t="n">
        <f aca="false">IF(E498&lt;J498,(J498-E498)/E498,IF(E498&gt;I498,(E498-I498)/E498,0))</f>
        <v>0</v>
      </c>
      <c r="P498" s="27" t="n">
        <f aca="false">LN(F498/F497)</f>
        <v>-0.0161883256558851</v>
      </c>
      <c r="Q498" s="28" t="n">
        <f aca="false">STDEV(P479:P498)*SQRT(252)</f>
        <v>0.277712998949655</v>
      </c>
      <c r="R498" s="26" t="n">
        <f aca="false">(G498-H498)/H498</f>
        <v>0.000994452631705116</v>
      </c>
      <c r="S498" s="17" t="n">
        <f aca="false">YEAR(B498)</f>
        <v>2008</v>
      </c>
      <c r="T498" s="17" t="n">
        <f aca="false">WEEKDAY(B498)</f>
        <v>2</v>
      </c>
    </row>
    <row r="499" customFormat="false" ht="15" hidden="false" customHeight="false" outlineLevel="0" collapsed="false">
      <c r="B499" s="21" t="n">
        <v>39693</v>
      </c>
      <c r="C499" s="22" t="n">
        <v>817.705</v>
      </c>
      <c r="D499" s="22" t="n">
        <v>819.85</v>
      </c>
      <c r="E499" s="22" t="n">
        <v>791.145</v>
      </c>
      <c r="F499" s="22" t="n">
        <v>805.28</v>
      </c>
      <c r="G499" s="23" t="n">
        <v>819.69</v>
      </c>
      <c r="H499" s="23" t="n">
        <v>818.87</v>
      </c>
      <c r="I499" s="23" t="n">
        <v>790.97</v>
      </c>
      <c r="J499" s="23" t="n">
        <v>790.18</v>
      </c>
      <c r="K499" s="29" t="str">
        <f aca="false">IF(N499&lt;=$F$3,"HIT","MISS")</f>
        <v>HIT</v>
      </c>
      <c r="L499" s="29" t="str">
        <f aca="false">IF(O499&lt;=$F$3,"HIT","MISS")</f>
        <v>HIT</v>
      </c>
      <c r="M499" s="17" t="str">
        <f aca="false">IF(AND(K499="HIT",L499="HIT"),"HOD ✓ | LOD ✓",IF(K499="HIT","HOD ✓",IF(L499="HIT","LOD ✓","✗ MISS")))</f>
        <v>HOD ✓ | LOD ✓</v>
      </c>
      <c r="N499" s="26" t="n">
        <f aca="false">IF(D499&lt;H499,(H499-D499)/D499,IF(D499&gt;G499,(D499-G499)/D499,0))</f>
        <v>0.00019515765078974</v>
      </c>
      <c r="O499" s="26" t="n">
        <f aca="false">IF(E499&lt;J499,(J499-E499)/E499,IF(E499&gt;I499,(E499-I499)/E499,0))</f>
        <v>0.000221198389675666</v>
      </c>
      <c r="P499" s="27" t="n">
        <f aca="false">LN(F499/F498)</f>
        <v>-0.015311592833184</v>
      </c>
      <c r="Q499" s="28" t="n">
        <f aca="false">STDEV(P480:P499)*SQRT(252)</f>
        <v>0.272044901558147</v>
      </c>
      <c r="R499" s="26" t="n">
        <f aca="false">(G499-H499)/H499</f>
        <v>0.00100137995041954</v>
      </c>
      <c r="S499" s="17" t="n">
        <f aca="false">YEAR(B499)</f>
        <v>2008</v>
      </c>
      <c r="T499" s="17" t="n">
        <f aca="false">WEEKDAY(B499)</f>
        <v>3</v>
      </c>
    </row>
    <row r="500" customFormat="false" ht="15" hidden="false" customHeight="false" outlineLevel="0" collapsed="false">
      <c r="B500" s="21" t="n">
        <v>39694</v>
      </c>
      <c r="C500" s="22" t="n">
        <v>805.28</v>
      </c>
      <c r="D500" s="22" t="n">
        <v>808.905</v>
      </c>
      <c r="E500" s="22" t="n">
        <v>789.505</v>
      </c>
      <c r="F500" s="22" t="n">
        <v>801.4</v>
      </c>
      <c r="G500" s="23" t="n">
        <v>809.81</v>
      </c>
      <c r="H500" s="23" t="n">
        <v>809</v>
      </c>
      <c r="I500" s="23" t="n">
        <v>790.23</v>
      </c>
      <c r="J500" s="23" t="n">
        <v>789.44</v>
      </c>
      <c r="K500" s="29" t="str">
        <f aca="false">IF(N500&lt;=$F$3,"HIT","MISS")</f>
        <v>HIT</v>
      </c>
      <c r="L500" s="29" t="str">
        <f aca="false">IF(O500&lt;=$F$3,"HIT","MISS")</f>
        <v>HIT</v>
      </c>
      <c r="M500" s="17" t="str">
        <f aca="false">IF(AND(K500="HIT",L500="HIT"),"HOD ✓ | LOD ✓",IF(K500="HIT","HOD ✓",IF(L500="HIT","LOD ✓","✗ MISS")))</f>
        <v>HOD ✓ | LOD ✓</v>
      </c>
      <c r="N500" s="26" t="n">
        <f aca="false">IF(D500&lt;H500,(H500-D500)/D500,IF(D500&gt;G500,(D500-G500)/D500,0))</f>
        <v>0.000117442715770118</v>
      </c>
      <c r="O500" s="26" t="n">
        <f aca="false">IF(E500&lt;J500,(J500-E500)/E500,IF(E500&gt;I500,(E500-I500)/E500,0))</f>
        <v>0</v>
      </c>
      <c r="P500" s="27" t="n">
        <f aca="false">LN(F500/F499)</f>
        <v>-0.00482984482600568</v>
      </c>
      <c r="Q500" s="28" t="n">
        <f aca="false">STDEV(P481:P500)*SQRT(252)</f>
        <v>0.269265238542433</v>
      </c>
      <c r="R500" s="26" t="n">
        <f aca="false">(G500-H500)/H500</f>
        <v>0.00100123609394307</v>
      </c>
      <c r="S500" s="17" t="n">
        <f aca="false">YEAR(B500)</f>
        <v>2008</v>
      </c>
      <c r="T500" s="17" t="n">
        <f aca="false">WEEKDAY(B500)</f>
        <v>4</v>
      </c>
    </row>
    <row r="501" customFormat="false" ht="15" hidden="false" customHeight="false" outlineLevel="0" collapsed="false">
      <c r="B501" s="21" t="n">
        <v>39695</v>
      </c>
      <c r="C501" s="22" t="n">
        <v>801.4</v>
      </c>
      <c r="D501" s="22" t="n">
        <v>815.205</v>
      </c>
      <c r="E501" s="22" t="n">
        <v>794.03</v>
      </c>
      <c r="F501" s="22" t="n">
        <v>796.48</v>
      </c>
      <c r="G501" s="23" t="n">
        <v>814.92</v>
      </c>
      <c r="H501" s="23" t="n">
        <v>814.11</v>
      </c>
      <c r="I501" s="23" t="n">
        <v>794.65</v>
      </c>
      <c r="J501" s="23" t="n">
        <v>793.86</v>
      </c>
      <c r="K501" s="29" t="str">
        <f aca="false">IF(N501&lt;=$F$3,"HIT","MISS")</f>
        <v>HIT</v>
      </c>
      <c r="L501" s="29" t="str">
        <f aca="false">IF(O501&lt;=$F$3,"HIT","MISS")</f>
        <v>HIT</v>
      </c>
      <c r="M501" s="17" t="str">
        <f aca="false">IF(AND(K501="HIT",L501="HIT"),"HOD ✓ | LOD ✓",IF(K501="HIT","HOD ✓",IF(L501="HIT","LOD ✓","✗ MISS")))</f>
        <v>HOD ✓ | LOD ✓</v>
      </c>
      <c r="N501" s="26" t="n">
        <f aca="false">IF(D501&lt;H501,(H501-D501)/D501,IF(D501&gt;G501,(D501-G501)/D501,0))</f>
        <v>0.000349605314000873</v>
      </c>
      <c r="O501" s="26" t="n">
        <f aca="false">IF(E501&lt;J501,(J501-E501)/E501,IF(E501&gt;I501,(E501-I501)/E501,0))</f>
        <v>0</v>
      </c>
      <c r="P501" s="27" t="n">
        <f aca="false">LN(F501/F500)</f>
        <v>-0.00615817902281696</v>
      </c>
      <c r="Q501" s="28" t="n">
        <f aca="false">STDEV(P482:P501)*SQRT(252)</f>
        <v>0.269090165171242</v>
      </c>
      <c r="R501" s="26" t="n">
        <f aca="false">(G501-H501)/H501</f>
        <v>0.000994951542174823</v>
      </c>
      <c r="S501" s="17" t="n">
        <f aca="false">YEAR(B501)</f>
        <v>2008</v>
      </c>
      <c r="T501" s="17" t="n">
        <f aca="false">WEEKDAY(B501)</f>
        <v>5</v>
      </c>
    </row>
    <row r="502" customFormat="false" ht="15" hidden="false" customHeight="false" outlineLevel="0" collapsed="false">
      <c r="B502" s="21" t="n">
        <v>39696</v>
      </c>
      <c r="C502" s="22" t="n">
        <v>796.48</v>
      </c>
      <c r="D502" s="22" t="n">
        <v>819.405</v>
      </c>
      <c r="E502" s="22" t="n">
        <v>790.85</v>
      </c>
      <c r="F502" s="22" t="n">
        <v>803.65</v>
      </c>
      <c r="G502" s="23" t="n">
        <v>819.73</v>
      </c>
      <c r="H502" s="23" t="n">
        <v>818.91</v>
      </c>
      <c r="I502" s="23" t="n">
        <v>790.88</v>
      </c>
      <c r="J502" s="23" t="n">
        <v>790.09</v>
      </c>
      <c r="K502" s="29" t="str">
        <f aca="false">IF(N502&lt;=$F$3,"HIT","MISS")</f>
        <v>HIT</v>
      </c>
      <c r="L502" s="29" t="str">
        <f aca="false">IF(O502&lt;=$F$3,"HIT","MISS")</f>
        <v>HIT</v>
      </c>
      <c r="M502" s="17" t="str">
        <f aca="false">IF(AND(K502="HIT",L502="HIT"),"HOD ✓ | LOD ✓",IF(K502="HIT","HOD ✓",IF(L502="HIT","LOD ✓","✗ MISS")))</f>
        <v>HOD ✓ | LOD ✓</v>
      </c>
      <c r="N502" s="26" t="n">
        <f aca="false">IF(D502&lt;H502,(H502-D502)/D502,IF(D502&gt;G502,(D502-G502)/D502,0))</f>
        <v>0</v>
      </c>
      <c r="O502" s="26" t="n">
        <f aca="false">IF(E502&lt;J502,(J502-E502)/E502,IF(E502&gt;I502,(E502-I502)/E502,0))</f>
        <v>0</v>
      </c>
      <c r="P502" s="27" t="n">
        <f aca="false">LN(F502/F501)</f>
        <v>0.00896183183592283</v>
      </c>
      <c r="Q502" s="28" t="n">
        <f aca="false">STDEV(P483:P502)*SQRT(252)</f>
        <v>0.267513143656557</v>
      </c>
      <c r="R502" s="26" t="n">
        <f aca="false">(G502-H502)/H502</f>
        <v>0.00100133103759882</v>
      </c>
      <c r="S502" s="17" t="n">
        <f aca="false">YEAR(B502)</f>
        <v>2008</v>
      </c>
      <c r="T502" s="17" t="n">
        <f aca="false">WEEKDAY(B502)</f>
        <v>6</v>
      </c>
    </row>
    <row r="503" customFormat="false" ht="15" hidden="false" customHeight="false" outlineLevel="0" collapsed="false">
      <c r="B503" s="21" t="n">
        <v>39699</v>
      </c>
      <c r="C503" s="22" t="n">
        <v>804.1</v>
      </c>
      <c r="D503" s="22" t="n">
        <v>818.33</v>
      </c>
      <c r="E503" s="22" t="n">
        <v>797.125</v>
      </c>
      <c r="F503" s="22" t="n">
        <v>802.4</v>
      </c>
      <c r="G503" s="23" t="n">
        <v>818.25</v>
      </c>
      <c r="H503" s="23" t="n">
        <v>817.43</v>
      </c>
      <c r="I503" s="23" t="n">
        <v>798.07</v>
      </c>
      <c r="J503" s="23" t="n">
        <v>797.27</v>
      </c>
      <c r="K503" s="29" t="str">
        <f aca="false">IF(N503&lt;=$F$3,"HIT","MISS")</f>
        <v>HIT</v>
      </c>
      <c r="L503" s="29" t="str">
        <f aca="false">IF(O503&lt;=$F$3,"HIT","MISS")</f>
        <v>HIT</v>
      </c>
      <c r="M503" s="17" t="str">
        <f aca="false">IF(AND(K503="HIT",L503="HIT"),"HOD ✓ | LOD ✓",IF(K503="HIT","HOD ✓",IF(L503="HIT","LOD ✓","✗ MISS")))</f>
        <v>HOD ✓ | LOD ✓</v>
      </c>
      <c r="N503" s="26" t="n">
        <f aca="false">IF(D503&lt;H503,(H503-D503)/D503,IF(D503&gt;G503,(D503-G503)/D503,0))</f>
        <v>9.77600723425035E-005</v>
      </c>
      <c r="O503" s="26" t="n">
        <f aca="false">IF(E503&lt;J503,(J503-E503)/E503,IF(E503&gt;I503,(E503-I503)/E503,0))</f>
        <v>0.000181903716481081</v>
      </c>
      <c r="P503" s="27" t="n">
        <f aca="false">LN(F503/F502)</f>
        <v>-0.00155661436742419</v>
      </c>
      <c r="Q503" s="28" t="n">
        <f aca="false">STDEV(P484:P503)*SQRT(252)</f>
        <v>0.231424065429203</v>
      </c>
      <c r="R503" s="26" t="n">
        <f aca="false">(G503-H503)/H503</f>
        <v>0.00100314400009793</v>
      </c>
      <c r="S503" s="17" t="n">
        <f aca="false">YEAR(B503)</f>
        <v>2008</v>
      </c>
      <c r="T503" s="17" t="n">
        <f aca="false">WEEKDAY(B503)</f>
        <v>2</v>
      </c>
    </row>
    <row r="504" customFormat="false" ht="15" hidden="false" customHeight="false" outlineLevel="0" collapsed="false">
      <c r="B504" s="21" t="n">
        <v>39700</v>
      </c>
      <c r="C504" s="22" t="n">
        <v>802.4</v>
      </c>
      <c r="D504" s="22" t="n">
        <v>805.205</v>
      </c>
      <c r="E504" s="22" t="n">
        <v>776</v>
      </c>
      <c r="F504" s="22" t="n">
        <v>777.25</v>
      </c>
      <c r="G504" s="23" t="n">
        <v>805.45</v>
      </c>
      <c r="H504" s="23" t="n">
        <v>804.65</v>
      </c>
      <c r="I504" s="23" t="n">
        <v>775.96</v>
      </c>
      <c r="J504" s="23" t="n">
        <v>775.18</v>
      </c>
      <c r="K504" s="29" t="str">
        <f aca="false">IF(N504&lt;=$F$3,"HIT","MISS")</f>
        <v>HIT</v>
      </c>
      <c r="L504" s="29" t="str">
        <f aca="false">IF(O504&lt;=$F$3,"HIT","MISS")</f>
        <v>HIT</v>
      </c>
      <c r="M504" s="17" t="str">
        <f aca="false">IF(AND(K504="HIT",L504="HIT"),"HOD ✓ | LOD ✓",IF(K504="HIT","HOD ✓",IF(L504="HIT","LOD ✓","✗ MISS")))</f>
        <v>HOD ✓ | LOD ✓</v>
      </c>
      <c r="N504" s="26" t="n">
        <f aca="false">IF(D504&lt;H504,(H504-D504)/D504,IF(D504&gt;G504,(D504-G504)/D504,0))</f>
        <v>0</v>
      </c>
      <c r="O504" s="26" t="n">
        <f aca="false">IF(E504&lt;J504,(J504-E504)/E504,IF(E504&gt;I504,(E504-I504)/E504,0))</f>
        <v>5.15463917525304E-005</v>
      </c>
      <c r="P504" s="27" t="n">
        <f aca="false">LN(F504/F503)</f>
        <v>-0.0318451877088625</v>
      </c>
      <c r="Q504" s="28" t="n">
        <f aca="false">STDEV(P485:P504)*SQRT(252)</f>
        <v>0.251949226481563</v>
      </c>
      <c r="R504" s="26" t="n">
        <f aca="false">(G504-H504)/H504</f>
        <v>0.000994221089914955</v>
      </c>
      <c r="S504" s="17" t="n">
        <f aca="false">YEAR(B504)</f>
        <v>2008</v>
      </c>
      <c r="T504" s="17" t="n">
        <f aca="false">WEEKDAY(B504)</f>
        <v>3</v>
      </c>
    </row>
    <row r="505" customFormat="false" ht="15" hidden="false" customHeight="false" outlineLevel="0" collapsed="false">
      <c r="B505" s="21" t="n">
        <v>39701</v>
      </c>
      <c r="C505" s="22" t="n">
        <v>777.25</v>
      </c>
      <c r="D505" s="22" t="n">
        <v>783.875</v>
      </c>
      <c r="E505" s="22" t="n">
        <v>751.45</v>
      </c>
      <c r="F505" s="22" t="n">
        <v>752.45</v>
      </c>
      <c r="G505" s="23" t="n">
        <v>783.93</v>
      </c>
      <c r="H505" s="23" t="n">
        <v>783.15</v>
      </c>
      <c r="I505" s="23" t="n">
        <v>754.19</v>
      </c>
      <c r="J505" s="23" t="n">
        <v>753.44</v>
      </c>
      <c r="K505" s="24" t="str">
        <f aca="false">IF(N505&lt;=$F$3,"HIT","MISS")</f>
        <v>HIT</v>
      </c>
      <c r="L505" s="24" t="str">
        <f aca="false">IF(O505&lt;=$F$3,"HIT","MISS")</f>
        <v>MISS</v>
      </c>
      <c r="M505" s="25" t="str">
        <f aca="false">IF(AND(K505="HIT",L505="HIT"),"HOD ✓ | LOD ✓",IF(K505="HIT","HOD ✓",IF(L505="HIT","LOD ✓","✗ MISS")))</f>
        <v>HOD ✓</v>
      </c>
      <c r="N505" s="26" t="n">
        <f aca="false">IF(D505&lt;H505,(H505-D505)/D505,IF(D505&gt;G505,(D505-G505)/D505,0))</f>
        <v>0</v>
      </c>
      <c r="O505" s="26" t="n">
        <f aca="false">IF(E505&lt;J505,(J505-E505)/E505,IF(E505&gt;I505,(E505-I505)/E505,0))</f>
        <v>0.00264821345398897</v>
      </c>
      <c r="P505" s="27" t="n">
        <f aca="false">LN(F505/F504)</f>
        <v>-0.0324274997061355</v>
      </c>
      <c r="Q505" s="28" t="n">
        <f aca="false">STDEV(P486:P505)*SQRT(252)</f>
        <v>0.261954972176065</v>
      </c>
      <c r="R505" s="26" t="n">
        <f aca="false">(G505-H505)/H505</f>
        <v>0.000995977782034058</v>
      </c>
      <c r="S505" s="17" t="n">
        <f aca="false">YEAR(B505)</f>
        <v>2008</v>
      </c>
      <c r="T505" s="17" t="n">
        <f aca="false">WEEKDAY(B505)</f>
        <v>4</v>
      </c>
    </row>
    <row r="506" customFormat="false" ht="15" hidden="false" customHeight="false" outlineLevel="0" collapsed="false">
      <c r="B506" s="21" t="n">
        <v>39702</v>
      </c>
      <c r="C506" s="22" t="n">
        <v>752.45</v>
      </c>
      <c r="D506" s="22" t="n">
        <v>758.45</v>
      </c>
      <c r="E506" s="22" t="n">
        <v>736.35</v>
      </c>
      <c r="F506" s="22" t="n">
        <v>746.95</v>
      </c>
      <c r="G506" s="23" t="n">
        <v>759.45</v>
      </c>
      <c r="H506" s="23" t="n">
        <v>758.69</v>
      </c>
      <c r="I506" s="23" t="n">
        <v>736.89</v>
      </c>
      <c r="J506" s="23" t="n">
        <v>736.15</v>
      </c>
      <c r="K506" s="29" t="str">
        <f aca="false">IF(N506&lt;=$F$3,"HIT","MISS")</f>
        <v>HIT</v>
      </c>
      <c r="L506" s="29" t="str">
        <f aca="false">IF(O506&lt;=$F$3,"HIT","MISS")</f>
        <v>HIT</v>
      </c>
      <c r="M506" s="17" t="str">
        <f aca="false">IF(AND(K506="HIT",L506="HIT"),"HOD ✓ | LOD ✓",IF(K506="HIT","HOD ✓",IF(L506="HIT","LOD ✓","✗ MISS")))</f>
        <v>HOD ✓ | LOD ✓</v>
      </c>
      <c r="N506" s="26" t="n">
        <f aca="false">IF(D506&lt;H506,(H506-D506)/D506,IF(D506&gt;G506,(D506-G506)/D506,0))</f>
        <v>0.000316434834201344</v>
      </c>
      <c r="O506" s="26" t="n">
        <f aca="false">IF(E506&lt;J506,(J506-E506)/E506,IF(E506&gt;I506,(E506-I506)/E506,0))</f>
        <v>0</v>
      </c>
      <c r="P506" s="27" t="n">
        <f aca="false">LN(F506/F505)</f>
        <v>-0.00733630074440127</v>
      </c>
      <c r="Q506" s="28" t="n">
        <f aca="false">STDEV(P487:P506)*SQRT(252)</f>
        <v>0.251775550256734</v>
      </c>
      <c r="R506" s="26" t="n">
        <f aca="false">(G506-H506)/H506</f>
        <v>0.00100172666042783</v>
      </c>
      <c r="S506" s="17" t="n">
        <f aca="false">YEAR(B506)</f>
        <v>2008</v>
      </c>
      <c r="T506" s="17" t="n">
        <f aca="false">WEEKDAY(B506)</f>
        <v>5</v>
      </c>
    </row>
    <row r="507" customFormat="false" ht="15" hidden="false" customHeight="false" outlineLevel="0" collapsed="false">
      <c r="B507" s="21" t="n">
        <v>39703</v>
      </c>
      <c r="C507" s="22" t="n">
        <v>746.95</v>
      </c>
      <c r="D507" s="22" t="n">
        <v>766.9</v>
      </c>
      <c r="E507" s="22" t="n">
        <v>746.255</v>
      </c>
      <c r="F507" s="22" t="n">
        <v>765.5</v>
      </c>
      <c r="G507" s="23" t="n">
        <v>767.73</v>
      </c>
      <c r="H507" s="23" t="n">
        <v>766.96</v>
      </c>
      <c r="I507" s="23" t="n">
        <v>746.29</v>
      </c>
      <c r="J507" s="23" t="n">
        <v>745.54</v>
      </c>
      <c r="K507" s="29" t="str">
        <f aca="false">IF(N507&lt;=$F$3,"HIT","MISS")</f>
        <v>HIT</v>
      </c>
      <c r="L507" s="29" t="str">
        <f aca="false">IF(O507&lt;=$F$3,"HIT","MISS")</f>
        <v>HIT</v>
      </c>
      <c r="M507" s="17" t="str">
        <f aca="false">IF(AND(K507="HIT",L507="HIT"),"HOD ✓ | LOD ✓",IF(K507="HIT","HOD ✓",IF(L507="HIT","LOD ✓","✗ MISS")))</f>
        <v>HOD ✓ | LOD ✓</v>
      </c>
      <c r="N507" s="26" t="n">
        <f aca="false">IF(D507&lt;H507,(H507-D507)/D507,IF(D507&gt;G507,(D507-G507)/D507,0))</f>
        <v>7.82370582866855E-005</v>
      </c>
      <c r="O507" s="26" t="n">
        <f aca="false">IF(E507&lt;J507,(J507-E507)/E507,IF(E507&gt;I507,(E507-I507)/E507,0))</f>
        <v>0</v>
      </c>
      <c r="P507" s="27" t="n">
        <f aca="false">LN(F507/F506)</f>
        <v>0.0245309666094121</v>
      </c>
      <c r="Q507" s="28" t="n">
        <f aca="false">STDEV(P488:P507)*SQRT(252)</f>
        <v>0.259210147687148</v>
      </c>
      <c r="R507" s="26" t="n">
        <f aca="false">(G507-H507)/H507</f>
        <v>0.00100396370084487</v>
      </c>
      <c r="S507" s="17" t="n">
        <f aca="false">YEAR(B507)</f>
        <v>2008</v>
      </c>
      <c r="T507" s="17" t="n">
        <f aca="false">WEEKDAY(B507)</f>
        <v>6</v>
      </c>
    </row>
    <row r="508" customFormat="false" ht="15" hidden="false" customHeight="false" outlineLevel="0" collapsed="false">
      <c r="B508" s="21" t="n">
        <v>39706</v>
      </c>
      <c r="C508" s="22" t="n">
        <v>768.5</v>
      </c>
      <c r="D508" s="22" t="n">
        <v>788.1</v>
      </c>
      <c r="E508" s="22" t="n">
        <v>764.73</v>
      </c>
      <c r="F508" s="22" t="n">
        <v>786.65</v>
      </c>
      <c r="G508" s="23" t="n">
        <v>787.82</v>
      </c>
      <c r="H508" s="23" t="n">
        <v>787.03</v>
      </c>
      <c r="I508" s="23" t="n">
        <v>765.78</v>
      </c>
      <c r="J508" s="23" t="n">
        <v>765.01</v>
      </c>
      <c r="K508" s="29" t="str">
        <f aca="false">IF(N508&lt;=$F$3,"HIT","MISS")</f>
        <v>HIT</v>
      </c>
      <c r="L508" s="29" t="str">
        <f aca="false">IF(O508&lt;=$F$3,"HIT","MISS")</f>
        <v>HIT</v>
      </c>
      <c r="M508" s="17" t="str">
        <f aca="false">IF(AND(K508="HIT",L508="HIT"),"HOD ✓ | LOD ✓",IF(K508="HIT","HOD ✓",IF(L508="HIT","LOD ✓","✗ MISS")))</f>
        <v>HOD ✓ | LOD ✓</v>
      </c>
      <c r="N508" s="26" t="n">
        <f aca="false">IF(D508&lt;H508,(H508-D508)/D508,IF(D508&gt;G508,(D508-G508)/D508,0))</f>
        <v>0.000355284862327081</v>
      </c>
      <c r="O508" s="26" t="n">
        <f aca="false">IF(E508&lt;J508,(J508-E508)/E508,IF(E508&gt;I508,(E508-I508)/E508,0))</f>
        <v>0.000366142298589009</v>
      </c>
      <c r="P508" s="27" t="n">
        <f aca="false">LN(F508/F507)</f>
        <v>0.0272542075886939</v>
      </c>
      <c r="Q508" s="28" t="n">
        <f aca="false">STDEV(P489:P508)*SQRT(252)</f>
        <v>0.272363385337601</v>
      </c>
      <c r="R508" s="26" t="n">
        <f aca="false">(G508-H508)/H508</f>
        <v>0.00100377368080007</v>
      </c>
      <c r="S508" s="17" t="n">
        <f aca="false">YEAR(B508)</f>
        <v>2008</v>
      </c>
      <c r="T508" s="17" t="n">
        <f aca="false">WEEKDAY(B508)</f>
        <v>2</v>
      </c>
    </row>
    <row r="509" customFormat="false" ht="15" hidden="false" customHeight="false" outlineLevel="0" collapsed="false">
      <c r="B509" s="21" t="n">
        <v>39707</v>
      </c>
      <c r="C509" s="22" t="n">
        <v>786.65</v>
      </c>
      <c r="D509" s="22" t="n">
        <v>790.155</v>
      </c>
      <c r="E509" s="22" t="n">
        <v>772.05</v>
      </c>
      <c r="F509" s="22" t="n">
        <v>779.7</v>
      </c>
      <c r="G509" s="23" t="n">
        <v>790.53</v>
      </c>
      <c r="H509" s="23" t="n">
        <v>789.74</v>
      </c>
      <c r="I509" s="23" t="n">
        <v>772.18</v>
      </c>
      <c r="J509" s="23" t="n">
        <v>771.41</v>
      </c>
      <c r="K509" s="29" t="str">
        <f aca="false">IF(N509&lt;=$F$3,"HIT","MISS")</f>
        <v>HIT</v>
      </c>
      <c r="L509" s="29" t="str">
        <f aca="false">IF(O509&lt;=$F$3,"HIT","MISS")</f>
        <v>HIT</v>
      </c>
      <c r="M509" s="17" t="str">
        <f aca="false">IF(AND(K509="HIT",L509="HIT"),"HOD ✓ | LOD ✓",IF(K509="HIT","HOD ✓",IF(L509="HIT","LOD ✓","✗ MISS")))</f>
        <v>HOD ✓ | LOD ✓</v>
      </c>
      <c r="N509" s="26" t="n">
        <f aca="false">IF(D509&lt;H509,(H509-D509)/D509,IF(D509&gt;G509,(D509-G509)/D509,0))</f>
        <v>0</v>
      </c>
      <c r="O509" s="26" t="n">
        <f aca="false">IF(E509&lt;J509,(J509-E509)/E509,IF(E509&gt;I509,(E509-I509)/E509,0))</f>
        <v>0</v>
      </c>
      <c r="P509" s="27" t="n">
        <f aca="false">LN(F509/F508)</f>
        <v>-0.00887419237087793</v>
      </c>
      <c r="Q509" s="28" t="n">
        <f aca="false">STDEV(P490:P509)*SQRT(252)</f>
        <v>0.264640142948615</v>
      </c>
      <c r="R509" s="26" t="n">
        <f aca="false">(G509-H509)/H509</f>
        <v>0.00100032922227564</v>
      </c>
      <c r="S509" s="17" t="n">
        <f aca="false">YEAR(B509)</f>
        <v>2008</v>
      </c>
      <c r="T509" s="17" t="n">
        <f aca="false">WEEKDAY(B509)</f>
        <v>3</v>
      </c>
    </row>
    <row r="510" customFormat="false" ht="15" hidden="false" customHeight="false" outlineLevel="0" collapsed="false">
      <c r="B510" s="21" t="n">
        <v>39708</v>
      </c>
      <c r="C510" s="22" t="n">
        <v>779.7</v>
      </c>
      <c r="D510" s="22" t="n">
        <v>868.6</v>
      </c>
      <c r="E510" s="22" t="n">
        <v>774.4</v>
      </c>
      <c r="F510" s="22" t="n">
        <v>864.35</v>
      </c>
      <c r="G510" s="23" t="n">
        <v>869.76</v>
      </c>
      <c r="H510" s="23" t="n">
        <v>868.89</v>
      </c>
      <c r="I510" s="23" t="n">
        <v>775.39</v>
      </c>
      <c r="J510" s="23" t="n">
        <v>774.62</v>
      </c>
      <c r="K510" s="29" t="str">
        <f aca="false">IF(N510&lt;=$F$3,"HIT","MISS")</f>
        <v>HIT</v>
      </c>
      <c r="L510" s="29" t="str">
        <f aca="false">IF(O510&lt;=$F$3,"HIT","MISS")</f>
        <v>HIT</v>
      </c>
      <c r="M510" s="17" t="str">
        <f aca="false">IF(AND(K510="HIT",L510="HIT"),"HOD ✓ | LOD ✓",IF(K510="HIT","HOD ✓",IF(L510="HIT","LOD ✓","✗ MISS")))</f>
        <v>HOD ✓ | LOD ✓</v>
      </c>
      <c r="N510" s="26" t="n">
        <f aca="false">IF(D510&lt;H510,(H510-D510)/D510,IF(D510&gt;G510,(D510-G510)/D510,0))</f>
        <v>0.00033387059636192</v>
      </c>
      <c r="O510" s="26" t="n">
        <f aca="false">IF(E510&lt;J510,(J510-E510)/E510,IF(E510&gt;I510,(E510-I510)/E510,0))</f>
        <v>0.000284090909090944</v>
      </c>
      <c r="P510" s="27" t="n">
        <f aca="false">LN(F510/F509)</f>
        <v>0.103068549053242</v>
      </c>
      <c r="Q510" s="28" t="n">
        <f aca="false">STDEV(P491:P510)*SQRT(252)</f>
        <v>0.457986616913765</v>
      </c>
      <c r="R510" s="26" t="n">
        <f aca="false">(G510-H510)/H510</f>
        <v>0.00100127749197252</v>
      </c>
      <c r="S510" s="17" t="n">
        <f aca="false">YEAR(B510)</f>
        <v>2008</v>
      </c>
      <c r="T510" s="17" t="n">
        <f aca="false">WEEKDAY(B510)</f>
        <v>4</v>
      </c>
    </row>
    <row r="511" customFormat="false" ht="15" hidden="false" customHeight="false" outlineLevel="0" collapsed="false">
      <c r="B511" s="21" t="n">
        <v>39709</v>
      </c>
      <c r="C511" s="22" t="n">
        <v>864.35</v>
      </c>
      <c r="D511" s="22" t="n">
        <v>919.43</v>
      </c>
      <c r="E511" s="22" t="n">
        <v>832.65</v>
      </c>
      <c r="F511" s="22" t="n">
        <v>852.85</v>
      </c>
      <c r="G511" s="23" t="n">
        <v>920.18</v>
      </c>
      <c r="H511" s="23" t="n">
        <v>919.26</v>
      </c>
      <c r="I511" s="23" t="n">
        <v>832.55</v>
      </c>
      <c r="J511" s="23" t="n">
        <v>831.72</v>
      </c>
      <c r="K511" s="29" t="str">
        <f aca="false">IF(N511&lt;=$F$3,"HIT","MISS")</f>
        <v>HIT</v>
      </c>
      <c r="L511" s="29" t="str">
        <f aca="false">IF(O511&lt;=$F$3,"HIT","MISS")</f>
        <v>HIT</v>
      </c>
      <c r="M511" s="17" t="str">
        <f aca="false">IF(AND(K511="HIT",L511="HIT"),"HOD ✓ | LOD ✓",IF(K511="HIT","HOD ✓",IF(L511="HIT","LOD ✓","✗ MISS")))</f>
        <v>HOD ✓ | LOD ✓</v>
      </c>
      <c r="N511" s="26" t="n">
        <f aca="false">IF(D511&lt;H511,(H511-D511)/D511,IF(D511&gt;G511,(D511-G511)/D511,0))</f>
        <v>0</v>
      </c>
      <c r="O511" s="26" t="n">
        <f aca="false">IF(E511&lt;J511,(J511-E511)/E511,IF(E511&gt;I511,(E511-I511)/E511,0))</f>
        <v>0.000120098480754246</v>
      </c>
      <c r="P511" s="27" t="n">
        <f aca="false">LN(F511/F510)</f>
        <v>-0.0133940972819138</v>
      </c>
      <c r="Q511" s="28" t="n">
        <f aca="false">STDEV(P492:P511)*SQRT(252)</f>
        <v>0.451353210859485</v>
      </c>
      <c r="R511" s="26" t="n">
        <f aca="false">(G511-H511)/H511</f>
        <v>0.00100080499532228</v>
      </c>
      <c r="S511" s="17" t="n">
        <f aca="false">YEAR(B511)</f>
        <v>2008</v>
      </c>
      <c r="T511" s="17" t="n">
        <f aca="false">WEEKDAY(B511)</f>
        <v>5</v>
      </c>
    </row>
    <row r="512" customFormat="false" ht="15" hidden="false" customHeight="false" outlineLevel="0" collapsed="false">
      <c r="B512" s="21" t="n">
        <v>39710</v>
      </c>
      <c r="C512" s="22" t="n">
        <v>852.85</v>
      </c>
      <c r="D512" s="22" t="n">
        <v>877.25</v>
      </c>
      <c r="E512" s="22" t="n">
        <v>824.55</v>
      </c>
      <c r="F512" s="22" t="n">
        <v>873.85</v>
      </c>
      <c r="G512" s="23" t="n">
        <v>878.21</v>
      </c>
      <c r="H512" s="23" t="n">
        <v>877.33</v>
      </c>
      <c r="I512" s="23" t="n">
        <v>824.87</v>
      </c>
      <c r="J512" s="23" t="n">
        <v>824.05</v>
      </c>
      <c r="K512" s="29" t="str">
        <f aca="false">IF(N512&lt;=$F$3,"HIT","MISS")</f>
        <v>HIT</v>
      </c>
      <c r="L512" s="29" t="str">
        <f aca="false">IF(O512&lt;=$F$3,"HIT","MISS")</f>
        <v>HIT</v>
      </c>
      <c r="M512" s="17" t="str">
        <f aca="false">IF(AND(K512="HIT",L512="HIT"),"HOD ✓ | LOD ✓",IF(K512="HIT","HOD ✓",IF(L512="HIT","LOD ✓","✗ MISS")))</f>
        <v>HOD ✓ | LOD ✓</v>
      </c>
      <c r="N512" s="26" t="n">
        <f aca="false">IF(D512&lt;H512,(H512-D512)/D512,IF(D512&gt;G512,(D512-G512)/D512,0))</f>
        <v>9.11940723853416E-005</v>
      </c>
      <c r="O512" s="26" t="n">
        <f aca="false">IF(E512&lt;J512,(J512-E512)/E512,IF(E512&gt;I512,(E512-I512)/E512,0))</f>
        <v>0</v>
      </c>
      <c r="P512" s="27" t="n">
        <f aca="false">LN(F512/F511)</f>
        <v>0.0243250541254881</v>
      </c>
      <c r="Q512" s="28" t="n">
        <f aca="false">STDEV(P493:P512)*SQRT(252)</f>
        <v>0.453493688809981</v>
      </c>
      <c r="R512" s="26" t="n">
        <f aca="false">(G512-H512)/H512</f>
        <v>0.00100304332463269</v>
      </c>
      <c r="S512" s="17" t="n">
        <f aca="false">YEAR(B512)</f>
        <v>2008</v>
      </c>
      <c r="T512" s="17" t="n">
        <f aca="false">WEEKDAY(B512)</f>
        <v>6</v>
      </c>
    </row>
    <row r="513" customFormat="false" ht="15" hidden="false" customHeight="false" outlineLevel="0" collapsed="false">
      <c r="B513" s="21" t="n">
        <v>39713</v>
      </c>
      <c r="C513" s="22" t="n">
        <v>873.65</v>
      </c>
      <c r="D513" s="22" t="n">
        <v>908.4</v>
      </c>
      <c r="E513" s="22" t="n">
        <v>862.55</v>
      </c>
      <c r="F513" s="22" t="n">
        <v>897.1</v>
      </c>
      <c r="G513" s="23" t="n">
        <v>909.21</v>
      </c>
      <c r="H513" s="23" t="n">
        <v>908.3</v>
      </c>
      <c r="I513" s="23" t="n">
        <v>863.1</v>
      </c>
      <c r="J513" s="23" t="n">
        <v>862.24</v>
      </c>
      <c r="K513" s="29" t="str">
        <f aca="false">IF(N513&lt;=$F$3,"HIT","MISS")</f>
        <v>HIT</v>
      </c>
      <c r="L513" s="29" t="str">
        <f aca="false">IF(O513&lt;=$F$3,"HIT","MISS")</f>
        <v>HIT</v>
      </c>
      <c r="M513" s="17" t="str">
        <f aca="false">IF(AND(K513="HIT",L513="HIT"),"HOD ✓ | LOD ✓",IF(K513="HIT","HOD ✓",IF(L513="HIT","LOD ✓","✗ MISS")))</f>
        <v>HOD ✓ | LOD ✓</v>
      </c>
      <c r="N513" s="26" t="n">
        <f aca="false">IF(D513&lt;H513,(H513-D513)/D513,IF(D513&gt;G513,(D513-G513)/D513,0))</f>
        <v>0</v>
      </c>
      <c r="O513" s="26" t="n">
        <f aca="false">IF(E513&lt;J513,(J513-E513)/E513,IF(E513&gt;I513,(E513-I513)/E513,0))</f>
        <v>0</v>
      </c>
      <c r="P513" s="27" t="n">
        <f aca="false">LN(F513/F512)</f>
        <v>0.0262586023528677</v>
      </c>
      <c r="Q513" s="28" t="n">
        <f aca="false">STDEV(P494:P513)*SQRT(252)</f>
        <v>0.460537731858944</v>
      </c>
      <c r="R513" s="26" t="n">
        <f aca="false">(G513-H513)/H513</f>
        <v>0.00100187162831673</v>
      </c>
      <c r="S513" s="17" t="n">
        <f aca="false">YEAR(B513)</f>
        <v>2008</v>
      </c>
      <c r="T513" s="17" t="n">
        <f aca="false">WEEKDAY(B513)</f>
        <v>2</v>
      </c>
    </row>
    <row r="514" customFormat="false" ht="15" hidden="false" customHeight="false" outlineLevel="0" collapsed="false">
      <c r="B514" s="21" t="n">
        <v>39714</v>
      </c>
      <c r="C514" s="22" t="n">
        <v>897.1</v>
      </c>
      <c r="D514" s="22" t="n">
        <v>909.6</v>
      </c>
      <c r="E514" s="22" t="n">
        <v>880.65</v>
      </c>
      <c r="F514" s="22" t="n">
        <v>892.15</v>
      </c>
      <c r="G514" s="23" t="n">
        <v>908.98</v>
      </c>
      <c r="H514" s="23" t="n">
        <v>908.07</v>
      </c>
      <c r="I514" s="23" t="n">
        <v>880.49</v>
      </c>
      <c r="J514" s="23" t="n">
        <v>879.61</v>
      </c>
      <c r="K514" s="24" t="str">
        <f aca="false">IF(N514&lt;=$F$3,"HIT","MISS")</f>
        <v>MISS</v>
      </c>
      <c r="L514" s="24" t="str">
        <f aca="false">IF(O514&lt;=$F$3,"HIT","MISS")</f>
        <v>HIT</v>
      </c>
      <c r="M514" s="25" t="str">
        <f aca="false">IF(AND(K514="HIT",L514="HIT"),"HOD ✓ | LOD ✓",IF(K514="HIT","HOD ✓",IF(L514="HIT","LOD ✓","✗ MISS")))</f>
        <v>LOD ✓</v>
      </c>
      <c r="N514" s="26" t="n">
        <f aca="false">IF(D514&lt;H514,(H514-D514)/D514,IF(D514&gt;G514,(D514-G514)/D514,0))</f>
        <v>0.000681618293755502</v>
      </c>
      <c r="O514" s="26" t="n">
        <f aca="false">IF(E514&lt;J514,(J514-E514)/E514,IF(E514&gt;I514,(E514-I514)/E514,0))</f>
        <v>0.0001816839834213</v>
      </c>
      <c r="P514" s="27" t="n">
        <f aca="false">LN(F514/F513)</f>
        <v>-0.00553305868780012</v>
      </c>
      <c r="Q514" s="28" t="n">
        <f aca="false">STDEV(P495:P514)*SQRT(252)</f>
        <v>0.461878770850231</v>
      </c>
      <c r="R514" s="26" t="n">
        <f aca="false">(G514-H514)/H514</f>
        <v>0.00100212538680935</v>
      </c>
      <c r="S514" s="17" t="n">
        <f aca="false">YEAR(B514)</f>
        <v>2008</v>
      </c>
      <c r="T514" s="17" t="n">
        <f aca="false">WEEKDAY(B514)</f>
        <v>3</v>
      </c>
    </row>
    <row r="515" customFormat="false" ht="15" hidden="false" customHeight="false" outlineLevel="0" collapsed="false">
      <c r="B515" s="21" t="n">
        <v>39715</v>
      </c>
      <c r="C515" s="22" t="n">
        <v>892.15</v>
      </c>
      <c r="D515" s="22" t="n">
        <v>902.14</v>
      </c>
      <c r="E515" s="22" t="n">
        <v>875.7</v>
      </c>
      <c r="F515" s="22" t="n">
        <v>883.03</v>
      </c>
      <c r="G515" s="23" t="n">
        <v>901.84</v>
      </c>
      <c r="H515" s="23" t="n">
        <v>900.94</v>
      </c>
      <c r="I515" s="23" t="n">
        <v>876.76</v>
      </c>
      <c r="J515" s="23" t="n">
        <v>875.88</v>
      </c>
      <c r="K515" s="29" t="str">
        <f aca="false">IF(N515&lt;=$F$3,"HIT","MISS")</f>
        <v>HIT</v>
      </c>
      <c r="L515" s="29" t="str">
        <f aca="false">IF(O515&lt;=$F$3,"HIT","MISS")</f>
        <v>HIT</v>
      </c>
      <c r="M515" s="17" t="str">
        <f aca="false">IF(AND(K515="HIT",L515="HIT"),"HOD ✓ | LOD ✓",IF(K515="HIT","HOD ✓",IF(L515="HIT","LOD ✓","✗ MISS")))</f>
        <v>HOD ✓ | LOD ✓</v>
      </c>
      <c r="N515" s="26" t="n">
        <f aca="false">IF(D515&lt;H515,(H515-D515)/D515,IF(D515&gt;G515,(D515-G515)/D515,0))</f>
        <v>0.000332542620879192</v>
      </c>
      <c r="O515" s="26" t="n">
        <f aca="false">IF(E515&lt;J515,(J515-E515)/E515,IF(E515&gt;I515,(E515-I515)/E515,0))</f>
        <v>0.000205549845837559</v>
      </c>
      <c r="P515" s="27" t="n">
        <f aca="false">LN(F515/F514)</f>
        <v>-0.0102751047656802</v>
      </c>
      <c r="Q515" s="28" t="n">
        <f aca="false">STDEV(P496:P515)*SQRT(252)</f>
        <v>0.464614396215158</v>
      </c>
      <c r="R515" s="26" t="n">
        <f aca="false">(G515-H515)/H515</f>
        <v>0.00099895664528157</v>
      </c>
      <c r="S515" s="17" t="n">
        <f aca="false">YEAR(B515)</f>
        <v>2008</v>
      </c>
      <c r="T515" s="17" t="n">
        <f aca="false">WEEKDAY(B515)</f>
        <v>4</v>
      </c>
    </row>
    <row r="516" customFormat="false" ht="15" hidden="false" customHeight="false" outlineLevel="0" collapsed="false">
      <c r="B516" s="21" t="n">
        <v>39716</v>
      </c>
      <c r="C516" s="22" t="n">
        <v>883.03</v>
      </c>
      <c r="D516" s="22" t="n">
        <v>896.78</v>
      </c>
      <c r="E516" s="22" t="n">
        <v>864.3</v>
      </c>
      <c r="F516" s="22" t="n">
        <v>877.7</v>
      </c>
      <c r="G516" s="23" t="n">
        <v>897.71</v>
      </c>
      <c r="H516" s="23" t="n">
        <v>896.81</v>
      </c>
      <c r="I516" s="23" t="n">
        <v>864.07</v>
      </c>
      <c r="J516" s="23" t="n">
        <v>863.21</v>
      </c>
      <c r="K516" s="29" t="str">
        <f aca="false">IF(N516&lt;=$F$3,"HIT","MISS")</f>
        <v>HIT</v>
      </c>
      <c r="L516" s="29" t="str">
        <f aca="false">IF(O516&lt;=$F$3,"HIT","MISS")</f>
        <v>HIT</v>
      </c>
      <c r="M516" s="17" t="str">
        <f aca="false">IF(AND(K516="HIT",L516="HIT"),"HOD ✓ | LOD ✓",IF(K516="HIT","HOD ✓",IF(L516="HIT","LOD ✓","✗ MISS")))</f>
        <v>HOD ✓ | LOD ✓</v>
      </c>
      <c r="N516" s="26" t="n">
        <f aca="false">IF(D516&lt;H516,(H516-D516)/D516,IF(D516&gt;G516,(D516-G516)/D516,0))</f>
        <v>3.34530208077485E-005</v>
      </c>
      <c r="O516" s="26" t="n">
        <f aca="false">IF(E516&lt;J516,(J516-E516)/E516,IF(E516&gt;I516,(E516-I516)/E516,0))</f>
        <v>0.000266111303945279</v>
      </c>
      <c r="P516" s="27" t="n">
        <f aca="false">LN(F516/F515)</f>
        <v>-0.00605432551368555</v>
      </c>
      <c r="Q516" s="28" t="n">
        <f aca="false">STDEV(P497:P516)*SQRT(252)</f>
        <v>0.465290510037315</v>
      </c>
      <c r="R516" s="26" t="n">
        <f aca="false">(G516-H516)/H516</f>
        <v>0.00100355705221852</v>
      </c>
      <c r="S516" s="17" t="n">
        <f aca="false">YEAR(B516)</f>
        <v>2008</v>
      </c>
      <c r="T516" s="17" t="n">
        <f aca="false">WEEKDAY(B516)</f>
        <v>5</v>
      </c>
    </row>
    <row r="517" customFormat="false" ht="15" hidden="false" customHeight="false" outlineLevel="0" collapsed="false">
      <c r="B517" s="21" t="n">
        <v>39717</v>
      </c>
      <c r="C517" s="22" t="n">
        <v>877.7</v>
      </c>
      <c r="D517" s="22" t="n">
        <v>911.6</v>
      </c>
      <c r="E517" s="22" t="n">
        <v>866</v>
      </c>
      <c r="F517" s="22" t="n">
        <v>878.75</v>
      </c>
      <c r="G517" s="23" t="n">
        <v>912.66</v>
      </c>
      <c r="H517" s="23" t="n">
        <v>911.75</v>
      </c>
      <c r="I517" s="23" t="n">
        <v>866.48</v>
      </c>
      <c r="J517" s="23" t="n">
        <v>865.61</v>
      </c>
      <c r="K517" s="29" t="str">
        <f aca="false">IF(N517&lt;=$F$3,"HIT","MISS")</f>
        <v>HIT</v>
      </c>
      <c r="L517" s="29" t="str">
        <f aca="false">IF(O517&lt;=$F$3,"HIT","MISS")</f>
        <v>HIT</v>
      </c>
      <c r="M517" s="17" t="str">
        <f aca="false">IF(AND(K517="HIT",L517="HIT"),"HOD ✓ | LOD ✓",IF(K517="HIT","HOD ✓",IF(L517="HIT","LOD ✓","✗ MISS")))</f>
        <v>HOD ✓ | LOD ✓</v>
      </c>
      <c r="N517" s="26" t="n">
        <f aca="false">IF(D517&lt;H517,(H517-D517)/D517,IF(D517&gt;G517,(D517-G517)/D517,0))</f>
        <v>0.000164545853444468</v>
      </c>
      <c r="O517" s="26" t="n">
        <f aca="false">IF(E517&lt;J517,(J517-E517)/E517,IF(E517&gt;I517,(E517-I517)/E517,0))</f>
        <v>0</v>
      </c>
      <c r="P517" s="27" t="n">
        <f aca="false">LN(F517/F516)</f>
        <v>0.00119559352680268</v>
      </c>
      <c r="Q517" s="28" t="n">
        <f aca="false">STDEV(P498:P517)*SQRT(252)</f>
        <v>0.46475598137751</v>
      </c>
      <c r="R517" s="26" t="n">
        <f aca="false">(G517-H517)/H517</f>
        <v>0.00099808061420342</v>
      </c>
      <c r="S517" s="17" t="n">
        <f aca="false">YEAR(B517)</f>
        <v>2008</v>
      </c>
      <c r="T517" s="17" t="n">
        <f aca="false">WEEKDAY(B517)</f>
        <v>6</v>
      </c>
    </row>
    <row r="518" customFormat="false" ht="15" hidden="false" customHeight="false" outlineLevel="0" collapsed="false">
      <c r="B518" s="21" t="n">
        <v>39720</v>
      </c>
      <c r="C518" s="22" t="n">
        <v>878.75</v>
      </c>
      <c r="D518" s="22" t="n">
        <v>926.65</v>
      </c>
      <c r="E518" s="22" t="n">
        <v>867.505</v>
      </c>
      <c r="F518" s="22" t="n">
        <v>909.5</v>
      </c>
      <c r="G518" s="23" t="n">
        <v>927.6</v>
      </c>
      <c r="H518" s="23" t="n">
        <v>926.67</v>
      </c>
      <c r="I518" s="23" t="n">
        <v>867.83</v>
      </c>
      <c r="J518" s="23" t="n">
        <v>866.96</v>
      </c>
      <c r="K518" s="29" t="str">
        <f aca="false">IF(N518&lt;=$F$3,"HIT","MISS")</f>
        <v>HIT</v>
      </c>
      <c r="L518" s="29" t="str">
        <f aca="false">IF(O518&lt;=$F$3,"HIT","MISS")</f>
        <v>HIT</v>
      </c>
      <c r="M518" s="17" t="str">
        <f aca="false">IF(AND(K518="HIT",L518="HIT"),"HOD ✓ | LOD ✓",IF(K518="HIT","HOD ✓",IF(L518="HIT","LOD ✓","✗ MISS")))</f>
        <v>HOD ✓ | LOD ✓</v>
      </c>
      <c r="N518" s="26" t="n">
        <f aca="false">IF(D518&lt;H518,(H518-D518)/D518,IF(D518&gt;G518,(D518-G518)/D518,0))</f>
        <v>2.15831219985775E-005</v>
      </c>
      <c r="O518" s="26" t="n">
        <f aca="false">IF(E518&lt;J518,(J518-E518)/E518,IF(E518&gt;I518,(E518-I518)/E518,0))</f>
        <v>0</v>
      </c>
      <c r="P518" s="27" t="n">
        <f aca="false">LN(F518/F517)</f>
        <v>0.0343945548333022</v>
      </c>
      <c r="Q518" s="28" t="n">
        <f aca="false">STDEV(P499:P518)*SQRT(252)</f>
        <v>0.471986694377018</v>
      </c>
      <c r="R518" s="26" t="n">
        <f aca="false">(G518-H518)/H518</f>
        <v>0.00100359351225362</v>
      </c>
      <c r="S518" s="17" t="n">
        <f aca="false">YEAR(B518)</f>
        <v>2008</v>
      </c>
      <c r="T518" s="17" t="n">
        <f aca="false">WEEKDAY(B518)</f>
        <v>2</v>
      </c>
    </row>
    <row r="519" customFormat="false" ht="15" hidden="false" customHeight="false" outlineLevel="0" collapsed="false">
      <c r="B519" s="21" t="n">
        <v>39721</v>
      </c>
      <c r="C519" s="22" t="n">
        <v>909.5</v>
      </c>
      <c r="D519" s="22" t="n">
        <v>915.25</v>
      </c>
      <c r="E519" s="22" t="n">
        <v>857.5</v>
      </c>
      <c r="F519" s="22" t="n">
        <v>870.95</v>
      </c>
      <c r="G519" s="23" t="n">
        <v>915.09</v>
      </c>
      <c r="H519" s="23" t="n">
        <v>914.18</v>
      </c>
      <c r="I519" s="23" t="n">
        <v>858.33</v>
      </c>
      <c r="J519" s="23" t="n">
        <v>857.47</v>
      </c>
      <c r="K519" s="29" t="str">
        <f aca="false">IF(N519&lt;=$F$3,"HIT","MISS")</f>
        <v>HIT</v>
      </c>
      <c r="L519" s="29" t="str">
        <f aca="false">IF(O519&lt;=$F$3,"HIT","MISS")</f>
        <v>HIT</v>
      </c>
      <c r="M519" s="17" t="str">
        <f aca="false">IF(AND(K519="HIT",L519="HIT"),"HOD ✓ | LOD ✓",IF(K519="HIT","HOD ✓",IF(L519="HIT","LOD ✓","✗ MISS")))</f>
        <v>HOD ✓ | LOD ✓</v>
      </c>
      <c r="N519" s="26" t="n">
        <f aca="false">IF(D519&lt;H519,(H519-D519)/D519,IF(D519&gt;G519,(D519-G519)/D519,0))</f>
        <v>0.000174815624146373</v>
      </c>
      <c r="O519" s="26" t="n">
        <f aca="false">IF(E519&lt;J519,(J519-E519)/E519,IF(E519&gt;I519,(E519-I519)/E519,0))</f>
        <v>0</v>
      </c>
      <c r="P519" s="27" t="n">
        <f aca="false">LN(F519/F518)</f>
        <v>-0.0433104280347062</v>
      </c>
      <c r="Q519" s="28" t="n">
        <f aca="false">STDEV(P500:P519)*SQRT(252)</f>
        <v>0.497967848300641</v>
      </c>
      <c r="R519" s="26" t="n">
        <f aca="false">(G519-H519)/H519</f>
        <v>0.000995427596315914</v>
      </c>
      <c r="S519" s="17" t="n">
        <f aca="false">YEAR(B519)</f>
        <v>2008</v>
      </c>
      <c r="T519" s="17" t="n">
        <f aca="false">WEEKDAY(B519)</f>
        <v>3</v>
      </c>
    </row>
    <row r="520" customFormat="false" ht="15" hidden="false" customHeight="false" outlineLevel="0" collapsed="false">
      <c r="B520" s="21" t="n">
        <v>39722</v>
      </c>
      <c r="C520" s="22" t="n">
        <v>870.95</v>
      </c>
      <c r="D520" s="22" t="n">
        <v>893.13</v>
      </c>
      <c r="E520" s="22" t="n">
        <v>865.28</v>
      </c>
      <c r="F520" s="22" t="n">
        <v>871.25</v>
      </c>
      <c r="G520" s="23" t="n">
        <v>894.17</v>
      </c>
      <c r="H520" s="23" t="n">
        <v>893.28</v>
      </c>
      <c r="I520" s="23" t="n">
        <v>865.54</v>
      </c>
      <c r="J520" s="23" t="n">
        <v>864.68</v>
      </c>
      <c r="K520" s="29" t="str">
        <f aca="false">IF(N520&lt;=$F$3,"HIT","MISS")</f>
        <v>HIT</v>
      </c>
      <c r="L520" s="29" t="str">
        <f aca="false">IF(O520&lt;=$F$3,"HIT","MISS")</f>
        <v>HIT</v>
      </c>
      <c r="M520" s="17" t="str">
        <f aca="false">IF(AND(K520="HIT",L520="HIT"),"HOD ✓ | LOD ✓",IF(K520="HIT","HOD ✓",IF(L520="HIT","LOD ✓","✗ MISS")))</f>
        <v>HOD ✓ | LOD ✓</v>
      </c>
      <c r="N520" s="26" t="n">
        <f aca="false">IF(D520&lt;H520,(H520-D520)/D520,IF(D520&gt;G520,(D520-G520)/D520,0))</f>
        <v>0.00016794867488493</v>
      </c>
      <c r="O520" s="26" t="n">
        <f aca="false">IF(E520&lt;J520,(J520-E520)/E520,IF(E520&gt;I520,(E520-I520)/E520,0))</f>
        <v>0</v>
      </c>
      <c r="P520" s="27" t="n">
        <f aca="false">LN(F520/F519)</f>
        <v>0.000344392151262885</v>
      </c>
      <c r="Q520" s="28" t="n">
        <f aca="false">STDEV(P501:P520)*SQRT(252)</f>
        <v>0.497099995514734</v>
      </c>
      <c r="R520" s="26" t="n">
        <f aca="false">(G520-H520)/H520</f>
        <v>0.000996328138993358</v>
      </c>
      <c r="S520" s="17" t="n">
        <f aca="false">YEAR(B520)</f>
        <v>2008</v>
      </c>
      <c r="T520" s="17" t="n">
        <f aca="false">WEEKDAY(B520)</f>
        <v>4</v>
      </c>
    </row>
    <row r="521" customFormat="false" ht="15" hidden="false" customHeight="false" outlineLevel="0" collapsed="false">
      <c r="B521" s="21" t="n">
        <v>39723</v>
      </c>
      <c r="C521" s="22" t="n">
        <v>871.25</v>
      </c>
      <c r="D521" s="22" t="n">
        <v>876.6</v>
      </c>
      <c r="E521" s="22" t="n">
        <v>830.13</v>
      </c>
      <c r="F521" s="22" t="n">
        <v>836.6</v>
      </c>
      <c r="G521" s="23" t="n">
        <v>877.3</v>
      </c>
      <c r="H521" s="23" t="n">
        <v>876.42</v>
      </c>
      <c r="I521" s="23" t="n">
        <v>830.04</v>
      </c>
      <c r="J521" s="23" t="n">
        <v>829.21</v>
      </c>
      <c r="K521" s="29" t="str">
        <f aca="false">IF(N521&lt;=$F$3,"HIT","MISS")</f>
        <v>HIT</v>
      </c>
      <c r="L521" s="29" t="str">
        <f aca="false">IF(O521&lt;=$F$3,"HIT","MISS")</f>
        <v>HIT</v>
      </c>
      <c r="M521" s="17" t="str">
        <f aca="false">IF(AND(K521="HIT",L521="HIT"),"HOD ✓ | LOD ✓",IF(K521="HIT","HOD ✓",IF(L521="HIT","LOD ✓","✗ MISS")))</f>
        <v>HOD ✓ | LOD ✓</v>
      </c>
      <c r="N521" s="26" t="n">
        <f aca="false">IF(D521&lt;H521,(H521-D521)/D521,IF(D521&gt;G521,(D521-G521)/D521,0))</f>
        <v>0</v>
      </c>
      <c r="O521" s="26" t="n">
        <f aca="false">IF(E521&lt;J521,(J521-E521)/E521,IF(E521&gt;I521,(E521-I521)/E521,0))</f>
        <v>0.000108416754002424</v>
      </c>
      <c r="P521" s="27" t="n">
        <f aca="false">LN(F521/F520)</f>
        <v>-0.0405829030666356</v>
      </c>
      <c r="Q521" s="28" t="n">
        <f aca="false">STDEV(P502:P521)*SQRT(252)</f>
        <v>0.521036638615226</v>
      </c>
      <c r="R521" s="26" t="n">
        <f aca="false">(G521-H521)/H521</f>
        <v>0.00100408479952534</v>
      </c>
      <c r="S521" s="17" t="n">
        <f aca="false">YEAR(B521)</f>
        <v>2008</v>
      </c>
      <c r="T521" s="17" t="n">
        <f aca="false">WEEKDAY(B521)</f>
        <v>5</v>
      </c>
    </row>
    <row r="522" customFormat="false" ht="15" hidden="false" customHeight="false" outlineLevel="0" collapsed="false">
      <c r="B522" s="21" t="n">
        <v>39724</v>
      </c>
      <c r="C522" s="22" t="n">
        <v>836.6</v>
      </c>
      <c r="D522" s="22" t="n">
        <v>848.2</v>
      </c>
      <c r="E522" s="22" t="n">
        <v>819.33</v>
      </c>
      <c r="F522" s="22" t="n">
        <v>835.3</v>
      </c>
      <c r="G522" s="23" t="n">
        <v>848.25</v>
      </c>
      <c r="H522" s="23" t="n">
        <v>847.4</v>
      </c>
      <c r="I522" s="23" t="n">
        <v>820.48</v>
      </c>
      <c r="J522" s="23" t="n">
        <v>819.66</v>
      </c>
      <c r="K522" s="29" t="str">
        <f aca="false">IF(N522&lt;=$F$3,"HIT","MISS")</f>
        <v>HIT</v>
      </c>
      <c r="L522" s="29" t="str">
        <f aca="false">IF(O522&lt;=$F$3,"HIT","MISS")</f>
        <v>HIT</v>
      </c>
      <c r="M522" s="17" t="str">
        <f aca="false">IF(AND(K522="HIT",L522="HIT"),"HOD ✓ | LOD ✓",IF(K522="HIT","HOD ✓",IF(L522="HIT","LOD ✓","✗ MISS")))</f>
        <v>HOD ✓ | LOD ✓</v>
      </c>
      <c r="N522" s="26" t="n">
        <f aca="false">IF(D522&lt;H522,(H522-D522)/D522,IF(D522&gt;G522,(D522-G522)/D522,0))</f>
        <v>0</v>
      </c>
      <c r="O522" s="26" t="n">
        <f aca="false">IF(E522&lt;J522,(J522-E522)/E522,IF(E522&gt;I522,(E522-I522)/E522,0))</f>
        <v>0.000402768115411284</v>
      </c>
      <c r="P522" s="27" t="n">
        <f aca="false">LN(F522/F521)</f>
        <v>-0.00155511724623759</v>
      </c>
      <c r="Q522" s="28" t="n">
        <f aca="false">STDEV(P503:P522)*SQRT(252)</f>
        <v>0.520632482736052</v>
      </c>
      <c r="R522" s="26" t="n">
        <f aca="false">(G522-H522)/H522</f>
        <v>0.00100306820863821</v>
      </c>
      <c r="S522" s="17" t="n">
        <f aca="false">YEAR(B522)</f>
        <v>2008</v>
      </c>
      <c r="T522" s="17" t="n">
        <f aca="false">WEEKDAY(B522)</f>
        <v>6</v>
      </c>
    </row>
    <row r="523" customFormat="false" ht="15" hidden="false" customHeight="false" outlineLevel="0" collapsed="false">
      <c r="B523" s="21" t="n">
        <v>39727</v>
      </c>
      <c r="C523" s="22" t="n">
        <v>832.45</v>
      </c>
      <c r="D523" s="22" t="n">
        <v>876.635</v>
      </c>
      <c r="E523" s="22" t="n">
        <v>825.75</v>
      </c>
      <c r="F523" s="22" t="n">
        <v>859.95</v>
      </c>
      <c r="G523" s="23" t="n">
        <v>877.6</v>
      </c>
      <c r="H523" s="23" t="n">
        <v>876.72</v>
      </c>
      <c r="I523" s="23" t="n">
        <v>825.55</v>
      </c>
      <c r="J523" s="23" t="n">
        <v>824.73</v>
      </c>
      <c r="K523" s="29" t="str">
        <f aca="false">IF(N523&lt;=$F$3,"HIT","MISS")</f>
        <v>HIT</v>
      </c>
      <c r="L523" s="29" t="str">
        <f aca="false">IF(O523&lt;=$F$3,"HIT","MISS")</f>
        <v>HIT</v>
      </c>
      <c r="M523" s="17" t="str">
        <f aca="false">IF(AND(K523="HIT",L523="HIT"),"HOD ✓ | LOD ✓",IF(K523="HIT","HOD ✓",IF(L523="HIT","LOD ✓","✗ MISS")))</f>
        <v>HOD ✓ | LOD ✓</v>
      </c>
      <c r="N523" s="26" t="n">
        <f aca="false">IF(D523&lt;H523,(H523-D523)/D523,IF(D523&gt;G523,(D523-G523)/D523,0))</f>
        <v>9.69616773229866E-005</v>
      </c>
      <c r="O523" s="26" t="n">
        <f aca="false">IF(E523&lt;J523,(J523-E523)/E523,IF(E523&gt;I523,(E523-I523)/E523,0))</f>
        <v>0.000242204056918008</v>
      </c>
      <c r="P523" s="27" t="n">
        <f aca="false">LN(F523/F522)</f>
        <v>0.0290833062606409</v>
      </c>
      <c r="Q523" s="28" t="n">
        <f aca="false">STDEV(P504:P523)*SQRT(252)</f>
        <v>0.529199608335181</v>
      </c>
      <c r="R523" s="26" t="n">
        <f aca="false">(G523-H523)/H523</f>
        <v>0.00100374121726434</v>
      </c>
      <c r="S523" s="17" t="n">
        <f aca="false">YEAR(B523)</f>
        <v>2008</v>
      </c>
      <c r="T523" s="17" t="n">
        <f aca="false">WEEKDAY(B523)</f>
        <v>2</v>
      </c>
    </row>
    <row r="524" customFormat="false" ht="15" hidden="false" customHeight="false" outlineLevel="0" collapsed="false">
      <c r="B524" s="21" t="n">
        <v>39728</v>
      </c>
      <c r="C524" s="22" t="n">
        <v>859.95</v>
      </c>
      <c r="D524" s="22" t="n">
        <v>891.9</v>
      </c>
      <c r="E524" s="22" t="n">
        <v>856.75</v>
      </c>
      <c r="F524" s="22" t="n">
        <v>887.1</v>
      </c>
      <c r="G524" s="23" t="n">
        <v>892.84</v>
      </c>
      <c r="H524" s="23" t="n">
        <v>891.95</v>
      </c>
      <c r="I524" s="23" t="n">
        <v>857.09</v>
      </c>
      <c r="J524" s="23" t="n">
        <v>856.23</v>
      </c>
      <c r="K524" s="29" t="str">
        <f aca="false">IF(N524&lt;=$F$3,"HIT","MISS")</f>
        <v>HIT</v>
      </c>
      <c r="L524" s="29" t="str">
        <f aca="false">IF(O524&lt;=$F$3,"HIT","MISS")</f>
        <v>HIT</v>
      </c>
      <c r="M524" s="17" t="str">
        <f aca="false">IF(AND(K524="HIT",L524="HIT"),"HOD ✓ | LOD ✓",IF(K524="HIT","HOD ✓",IF(L524="HIT","LOD ✓","✗ MISS")))</f>
        <v>HOD ✓ | LOD ✓</v>
      </c>
      <c r="N524" s="26" t="n">
        <f aca="false">IF(D524&lt;H524,(H524-D524)/D524,IF(D524&gt;G524,(D524-G524)/D524,0))</f>
        <v>5.60600964234423E-005</v>
      </c>
      <c r="O524" s="26" t="n">
        <f aca="false">IF(E524&lt;J524,(J524-E524)/E524,IF(E524&gt;I524,(E524-I524)/E524,0))</f>
        <v>0</v>
      </c>
      <c r="P524" s="27" t="n">
        <f aca="false">LN(F524/F523)</f>
        <v>0.0310834675040398</v>
      </c>
      <c r="Q524" s="28" t="n">
        <f aca="false">STDEV(P505:P524)*SQRT(252)</f>
        <v>0.520585345581614</v>
      </c>
      <c r="R524" s="26" t="n">
        <f aca="false">(G524-H524)/H524</f>
        <v>0.000997813778799245</v>
      </c>
      <c r="S524" s="17" t="n">
        <f aca="false">YEAR(B524)</f>
        <v>2008</v>
      </c>
      <c r="T524" s="17" t="n">
        <f aca="false">WEEKDAY(B524)</f>
        <v>3</v>
      </c>
    </row>
    <row r="525" customFormat="false" ht="15" hidden="false" customHeight="false" outlineLevel="0" collapsed="false">
      <c r="B525" s="21" t="n">
        <v>39729</v>
      </c>
      <c r="C525" s="22" t="n">
        <v>887.1</v>
      </c>
      <c r="D525" s="22" t="n">
        <v>922.15</v>
      </c>
      <c r="E525" s="22" t="n">
        <v>878.2</v>
      </c>
      <c r="F525" s="22" t="n">
        <v>907.95</v>
      </c>
      <c r="G525" s="23" t="n">
        <v>922.05</v>
      </c>
      <c r="H525" s="23" t="n">
        <v>921.13</v>
      </c>
      <c r="I525" s="23" t="n">
        <v>879.02</v>
      </c>
      <c r="J525" s="23" t="n">
        <v>878.14</v>
      </c>
      <c r="K525" s="29" t="str">
        <f aca="false">IF(N525&lt;=$F$3,"HIT","MISS")</f>
        <v>HIT</v>
      </c>
      <c r="L525" s="29" t="str">
        <f aca="false">IF(O525&lt;=$F$3,"HIT","MISS")</f>
        <v>HIT</v>
      </c>
      <c r="M525" s="17" t="str">
        <f aca="false">IF(AND(K525="HIT",L525="HIT"),"HOD ✓ | LOD ✓",IF(K525="HIT","HOD ✓",IF(L525="HIT","LOD ✓","✗ MISS")))</f>
        <v>HOD ✓ | LOD ✓</v>
      </c>
      <c r="N525" s="26" t="n">
        <f aca="false">IF(D525&lt;H525,(H525-D525)/D525,IF(D525&gt;G525,(D525-G525)/D525,0))</f>
        <v>0.000108442227403376</v>
      </c>
      <c r="O525" s="26" t="n">
        <f aca="false">IF(E525&lt;J525,(J525-E525)/E525,IF(E525&gt;I525,(E525-I525)/E525,0))</f>
        <v>0</v>
      </c>
      <c r="P525" s="27" t="n">
        <f aca="false">LN(F525/F524)</f>
        <v>0.0232315954792647</v>
      </c>
      <c r="Q525" s="28" t="n">
        <f aca="false">STDEV(P506:P525)*SQRT(252)</f>
        <v>0.502401469923061</v>
      </c>
      <c r="R525" s="26" t="n">
        <f aca="false">(G525-H525)/H525</f>
        <v>0.000998773245904443</v>
      </c>
      <c r="S525" s="17" t="n">
        <f aca="false">YEAR(B525)</f>
        <v>2008</v>
      </c>
      <c r="T525" s="17" t="n">
        <f aca="false">WEEKDAY(B525)</f>
        <v>4</v>
      </c>
    </row>
    <row r="526" customFormat="false" ht="15" hidden="false" customHeight="false" outlineLevel="0" collapsed="false">
      <c r="B526" s="21" t="n">
        <v>39730</v>
      </c>
      <c r="C526" s="22" t="n">
        <v>907.95</v>
      </c>
      <c r="D526" s="22" t="n">
        <v>924.95</v>
      </c>
      <c r="E526" s="22" t="n">
        <v>881.2</v>
      </c>
      <c r="F526" s="22" t="n">
        <v>912.7</v>
      </c>
      <c r="G526" s="23" t="n">
        <v>925.36</v>
      </c>
      <c r="H526" s="23" t="n">
        <v>924.44</v>
      </c>
      <c r="I526" s="23" t="n">
        <v>881.73</v>
      </c>
      <c r="J526" s="23" t="n">
        <v>880.85</v>
      </c>
      <c r="K526" s="29" t="str">
        <f aca="false">IF(N526&lt;=$F$3,"HIT","MISS")</f>
        <v>HIT</v>
      </c>
      <c r="L526" s="29" t="str">
        <f aca="false">IF(O526&lt;=$F$3,"HIT","MISS")</f>
        <v>HIT</v>
      </c>
      <c r="M526" s="17" t="str">
        <f aca="false">IF(AND(K526="HIT",L526="HIT"),"HOD ✓ | LOD ✓",IF(K526="HIT","HOD ✓",IF(L526="HIT","LOD ✓","✗ MISS")))</f>
        <v>HOD ✓ | LOD ✓</v>
      </c>
      <c r="N526" s="26" t="n">
        <f aca="false">IF(D526&lt;H526,(H526-D526)/D526,IF(D526&gt;G526,(D526-G526)/D526,0))</f>
        <v>0</v>
      </c>
      <c r="O526" s="26" t="n">
        <f aca="false">IF(E526&lt;J526,(J526-E526)/E526,IF(E526&gt;I526,(E526-I526)/E526,0))</f>
        <v>0</v>
      </c>
      <c r="P526" s="27" t="n">
        <f aca="false">LN(F526/F525)</f>
        <v>0.00521792851702577</v>
      </c>
      <c r="Q526" s="28" t="n">
        <f aca="false">STDEV(P507:P526)*SQRT(252)</f>
        <v>0.498820653543216</v>
      </c>
      <c r="R526" s="26" t="n">
        <f aca="false">(G526-H526)/H526</f>
        <v>0.000995197092293669</v>
      </c>
      <c r="S526" s="17" t="n">
        <f aca="false">YEAR(B526)</f>
        <v>2008</v>
      </c>
      <c r="T526" s="17" t="n">
        <f aca="false">WEEKDAY(B526)</f>
        <v>5</v>
      </c>
    </row>
    <row r="527" customFormat="false" ht="15" hidden="false" customHeight="false" outlineLevel="0" collapsed="false">
      <c r="B527" s="21" t="n">
        <v>39731</v>
      </c>
      <c r="C527" s="22" t="n">
        <v>912.7</v>
      </c>
      <c r="D527" s="22" t="n">
        <v>931.95</v>
      </c>
      <c r="E527" s="22" t="n">
        <v>826.75</v>
      </c>
      <c r="F527" s="22" t="n">
        <v>850.35</v>
      </c>
      <c r="G527" s="23" t="n">
        <v>931.82</v>
      </c>
      <c r="H527" s="23" t="n">
        <v>930.89</v>
      </c>
      <c r="I527" s="23" t="n">
        <v>826.4</v>
      </c>
      <c r="J527" s="23" t="n">
        <v>825.57</v>
      </c>
      <c r="K527" s="29" t="str">
        <f aca="false">IF(N527&lt;=$F$3,"HIT","MISS")</f>
        <v>HIT</v>
      </c>
      <c r="L527" s="29" t="str">
        <f aca="false">IF(O527&lt;=$F$3,"HIT","MISS")</f>
        <v>HIT</v>
      </c>
      <c r="M527" s="17" t="str">
        <f aca="false">IF(AND(K527="HIT",L527="HIT"),"HOD ✓ | LOD ✓",IF(K527="HIT","HOD ✓",IF(L527="HIT","LOD ✓","✗ MISS")))</f>
        <v>HOD ✓ | LOD ✓</v>
      </c>
      <c r="N527" s="26" t="n">
        <f aca="false">IF(D527&lt;H527,(H527-D527)/D527,IF(D527&gt;G527,(D527-G527)/D527,0))</f>
        <v>0.00013949246204195</v>
      </c>
      <c r="O527" s="26" t="n">
        <f aca="false">IF(E527&lt;J527,(J527-E527)/E527,IF(E527&gt;I527,(E527-I527)/E527,0))</f>
        <v>0.000423344420925338</v>
      </c>
      <c r="P527" s="27" t="n">
        <f aca="false">LN(F527/F526)</f>
        <v>-0.0707592100844092</v>
      </c>
      <c r="Q527" s="28" t="n">
        <f aca="false">STDEV(P508:P527)*SQRT(252)</f>
        <v>0.571449554466121</v>
      </c>
      <c r="R527" s="26" t="n">
        <f aca="false">(G527-H527)/H527</f>
        <v>0.000999043925705576</v>
      </c>
      <c r="S527" s="17" t="n">
        <f aca="false">YEAR(B527)</f>
        <v>2008</v>
      </c>
      <c r="T527" s="17" t="n">
        <f aca="false">WEEKDAY(B527)</f>
        <v>6</v>
      </c>
    </row>
    <row r="528" customFormat="false" ht="15" hidden="false" customHeight="false" outlineLevel="0" collapsed="false">
      <c r="B528" s="21" t="n">
        <v>39734</v>
      </c>
      <c r="C528" s="22" t="n">
        <v>850.35</v>
      </c>
      <c r="D528" s="22" t="n">
        <v>872.25</v>
      </c>
      <c r="E528" s="22" t="n">
        <v>822.55</v>
      </c>
      <c r="F528" s="22" t="n">
        <v>833</v>
      </c>
      <c r="G528" s="23" t="n">
        <v>873.47</v>
      </c>
      <c r="H528" s="23" t="n">
        <v>872.6</v>
      </c>
      <c r="I528" s="23" t="n">
        <v>823.66</v>
      </c>
      <c r="J528" s="23" t="n">
        <v>822.84</v>
      </c>
      <c r="K528" s="29" t="str">
        <f aca="false">IF(N528&lt;=$F$3,"HIT","MISS")</f>
        <v>HIT</v>
      </c>
      <c r="L528" s="29" t="str">
        <f aca="false">IF(O528&lt;=$F$3,"HIT","MISS")</f>
        <v>HIT</v>
      </c>
      <c r="M528" s="17" t="str">
        <f aca="false">IF(AND(K528="HIT",L528="HIT"),"HOD ✓ | LOD ✓",IF(K528="HIT","HOD ✓",IF(L528="HIT","LOD ✓","✗ MISS")))</f>
        <v>HOD ✓ | LOD ✓</v>
      </c>
      <c r="N528" s="26" t="n">
        <f aca="false">IF(D528&lt;H528,(H528-D528)/D528,IF(D528&gt;G528,(D528-G528)/D528,0))</f>
        <v>0.000401261106334219</v>
      </c>
      <c r="O528" s="26" t="n">
        <f aca="false">IF(E528&lt;J528,(J528-E528)/E528,IF(E528&gt;I528,(E528-I528)/E528,0))</f>
        <v>0.00035256215427643</v>
      </c>
      <c r="P528" s="27" t="n">
        <f aca="false">LN(F528/F527)</f>
        <v>-0.0206143872715797</v>
      </c>
      <c r="Q528" s="28" t="n">
        <f aca="false">STDEV(P509:P528)*SQRT(252)</f>
        <v>0.57227035542423</v>
      </c>
      <c r="R528" s="26" t="n">
        <f aca="false">(G528-H528)/H528</f>
        <v>0.000997020398808165</v>
      </c>
      <c r="S528" s="17" t="n">
        <f aca="false">YEAR(B528)</f>
        <v>2008</v>
      </c>
      <c r="T528" s="17" t="n">
        <f aca="false">WEEKDAY(B528)</f>
        <v>2</v>
      </c>
    </row>
    <row r="529" customFormat="false" ht="15" hidden="false" customHeight="false" outlineLevel="0" collapsed="false">
      <c r="B529" s="21" t="n">
        <v>39735</v>
      </c>
      <c r="C529" s="22" t="n">
        <v>833</v>
      </c>
      <c r="D529" s="22" t="n">
        <v>854.45</v>
      </c>
      <c r="E529" s="22" t="n">
        <v>831.8</v>
      </c>
      <c r="F529" s="22" t="n">
        <v>836.9</v>
      </c>
      <c r="G529" s="23" t="n">
        <v>854.97</v>
      </c>
      <c r="H529" s="23" t="n">
        <v>854.12</v>
      </c>
      <c r="I529" s="23" t="n">
        <v>832.16</v>
      </c>
      <c r="J529" s="23" t="n">
        <v>831.33</v>
      </c>
      <c r="K529" s="29" t="str">
        <f aca="false">IF(N529&lt;=$F$3,"HIT","MISS")</f>
        <v>HIT</v>
      </c>
      <c r="L529" s="29" t="str">
        <f aca="false">IF(O529&lt;=$F$3,"HIT","MISS")</f>
        <v>HIT</v>
      </c>
      <c r="M529" s="17" t="str">
        <f aca="false">IF(AND(K529="HIT",L529="HIT"),"HOD ✓ | LOD ✓",IF(K529="HIT","HOD ✓",IF(L529="HIT","LOD ✓","✗ MISS")))</f>
        <v>HOD ✓ | LOD ✓</v>
      </c>
      <c r="N529" s="26" t="n">
        <f aca="false">IF(D529&lt;H529,(H529-D529)/D529,IF(D529&gt;G529,(D529-G529)/D529,0))</f>
        <v>0</v>
      </c>
      <c r="O529" s="26" t="n">
        <f aca="false">IF(E529&lt;J529,(J529-E529)/E529,IF(E529&gt;I529,(E529-I529)/E529,0))</f>
        <v>0</v>
      </c>
      <c r="P529" s="27" t="n">
        <f aca="false">LN(F529/F528)</f>
        <v>0.00467094687198563</v>
      </c>
      <c r="Q529" s="28" t="n">
        <f aca="false">STDEV(P510:P529)*SQRT(252)</f>
        <v>0.570603245024821</v>
      </c>
      <c r="R529" s="26" t="n">
        <f aca="false">(G529-H529)/H529</f>
        <v>0.000995176321828341</v>
      </c>
      <c r="S529" s="17" t="n">
        <f aca="false">YEAR(B529)</f>
        <v>2008</v>
      </c>
      <c r="T529" s="17" t="n">
        <f aca="false">WEEKDAY(B529)</f>
        <v>3</v>
      </c>
    </row>
    <row r="530" customFormat="false" ht="15" hidden="false" customHeight="false" outlineLevel="0" collapsed="false">
      <c r="B530" s="21" t="n">
        <v>39736</v>
      </c>
      <c r="C530" s="22" t="n">
        <v>836.9</v>
      </c>
      <c r="D530" s="22" t="n">
        <v>856.85</v>
      </c>
      <c r="E530" s="22" t="n">
        <v>831.6</v>
      </c>
      <c r="F530" s="22" t="n">
        <v>846.7</v>
      </c>
      <c r="G530" s="23" t="n">
        <v>857.9</v>
      </c>
      <c r="H530" s="23" t="n">
        <v>857.04</v>
      </c>
      <c r="I530" s="23" t="n">
        <v>831.36</v>
      </c>
      <c r="J530" s="23" t="n">
        <v>830.53</v>
      </c>
      <c r="K530" s="29" t="str">
        <f aca="false">IF(N530&lt;=$F$3,"HIT","MISS")</f>
        <v>HIT</v>
      </c>
      <c r="L530" s="29" t="str">
        <f aca="false">IF(O530&lt;=$F$3,"HIT","MISS")</f>
        <v>HIT</v>
      </c>
      <c r="M530" s="17" t="str">
        <f aca="false">IF(AND(K530="HIT",L530="HIT"),"HOD ✓ | LOD ✓",IF(K530="HIT","HOD ✓",IF(L530="HIT","LOD ✓","✗ MISS")))</f>
        <v>HOD ✓ | LOD ✓</v>
      </c>
      <c r="N530" s="26" t="n">
        <f aca="false">IF(D530&lt;H530,(H530-D530)/D530,IF(D530&gt;G530,(D530-G530)/D530,0))</f>
        <v>0.000221742428663058</v>
      </c>
      <c r="O530" s="26" t="n">
        <f aca="false">IF(E530&lt;J530,(J530-E530)/E530,IF(E530&gt;I530,(E530-I530)/E530,0))</f>
        <v>0.0002886002886003</v>
      </c>
      <c r="P530" s="27" t="n">
        <f aca="false">LN(F530/F529)</f>
        <v>0.0116418516094032</v>
      </c>
      <c r="Q530" s="28" t="n">
        <f aca="false">STDEV(P511:P530)*SQRT(252)</f>
        <v>0.435351491872267</v>
      </c>
      <c r="R530" s="26" t="n">
        <f aca="false">(G530-H530)/H530</f>
        <v>0.00100345374778308</v>
      </c>
      <c r="S530" s="17" t="n">
        <f aca="false">YEAR(B530)</f>
        <v>2008</v>
      </c>
      <c r="T530" s="17" t="n">
        <f aca="false">WEEKDAY(B530)</f>
        <v>4</v>
      </c>
    </row>
    <row r="531" customFormat="false" ht="15" hidden="false" customHeight="false" outlineLevel="0" collapsed="false">
      <c r="B531" s="21" t="n">
        <v>39737</v>
      </c>
      <c r="C531" s="22" t="n">
        <v>846.7</v>
      </c>
      <c r="D531" s="22" t="n">
        <v>849.7</v>
      </c>
      <c r="E531" s="22" t="n">
        <v>786.25</v>
      </c>
      <c r="F531" s="22" t="n">
        <v>804.45</v>
      </c>
      <c r="G531" s="23" t="n">
        <v>849.55</v>
      </c>
      <c r="H531" s="23" t="n">
        <v>848.7</v>
      </c>
      <c r="I531" s="23" t="n">
        <v>787.46</v>
      </c>
      <c r="J531" s="23" t="n">
        <v>786.67</v>
      </c>
      <c r="K531" s="24" t="str">
        <f aca="false">IF(N531&lt;=$F$3,"HIT","MISS")</f>
        <v>HIT</v>
      </c>
      <c r="L531" s="24" t="str">
        <f aca="false">IF(O531&lt;=$F$3,"HIT","MISS")</f>
        <v>MISS</v>
      </c>
      <c r="M531" s="25" t="str">
        <f aca="false">IF(AND(K531="HIT",L531="HIT"),"HOD ✓ | LOD ✓",IF(K531="HIT","HOD ✓",IF(L531="HIT","LOD ✓","✗ MISS")))</f>
        <v>HOD ✓</v>
      </c>
      <c r="N531" s="26" t="n">
        <f aca="false">IF(D531&lt;H531,(H531-D531)/D531,IF(D531&gt;G531,(D531-G531)/D531,0))</f>
        <v>0.000176532893962682</v>
      </c>
      <c r="O531" s="26" t="n">
        <f aca="false">IF(E531&lt;J531,(J531-E531)/E531,IF(E531&gt;I531,(E531-I531)/E531,0))</f>
        <v>0.000534181240063541</v>
      </c>
      <c r="P531" s="27" t="n">
        <f aca="false">LN(F531/F530)</f>
        <v>-0.0511876265511876</v>
      </c>
      <c r="Q531" s="28" t="n">
        <f aca="false">STDEV(P512:P531)*SQRT(252)</f>
        <v>0.468958275748954</v>
      </c>
      <c r="R531" s="26" t="n">
        <f aca="false">(G531-H531)/H531</f>
        <v>0.00100153175444787</v>
      </c>
      <c r="S531" s="17" t="n">
        <f aca="false">YEAR(B531)</f>
        <v>2008</v>
      </c>
      <c r="T531" s="17" t="n">
        <f aca="false">WEEKDAY(B531)</f>
        <v>5</v>
      </c>
    </row>
    <row r="532" customFormat="false" ht="15" hidden="false" customHeight="false" outlineLevel="0" collapsed="false">
      <c r="B532" s="21" t="n">
        <v>39738</v>
      </c>
      <c r="C532" s="22" t="n">
        <v>804.45</v>
      </c>
      <c r="D532" s="22" t="n">
        <v>815.3</v>
      </c>
      <c r="E532" s="22" t="n">
        <v>772.8</v>
      </c>
      <c r="F532" s="22" t="n">
        <v>783.35</v>
      </c>
      <c r="G532" s="23" t="n">
        <v>815.69</v>
      </c>
      <c r="H532" s="23" t="n">
        <v>814.88</v>
      </c>
      <c r="I532" s="23" t="n">
        <v>773.19</v>
      </c>
      <c r="J532" s="23" t="n">
        <v>772.42</v>
      </c>
      <c r="K532" s="29" t="str">
        <f aca="false">IF(N532&lt;=$F$3,"HIT","MISS")</f>
        <v>HIT</v>
      </c>
      <c r="L532" s="29" t="str">
        <f aca="false">IF(O532&lt;=$F$3,"HIT","MISS")</f>
        <v>HIT</v>
      </c>
      <c r="M532" s="17" t="str">
        <f aca="false">IF(AND(K532="HIT",L532="HIT"),"HOD ✓ | LOD ✓",IF(K532="HIT","HOD ✓",IF(L532="HIT","LOD ✓","✗ MISS")))</f>
        <v>HOD ✓ | LOD ✓</v>
      </c>
      <c r="N532" s="26" t="n">
        <f aca="false">IF(D532&lt;H532,(H532-D532)/D532,IF(D532&gt;G532,(D532-G532)/D532,0))</f>
        <v>0</v>
      </c>
      <c r="O532" s="26" t="n">
        <f aca="false">IF(E532&lt;J532,(J532-E532)/E532,IF(E532&gt;I532,(E532-I532)/E532,0))</f>
        <v>0</v>
      </c>
      <c r="P532" s="27" t="n">
        <f aca="false">LN(F532/F531)</f>
        <v>-0.0265792192575478</v>
      </c>
      <c r="Q532" s="28" t="n">
        <f aca="false">STDEV(P513:P532)*SQRT(252)</f>
        <v>0.46452211931177</v>
      </c>
      <c r="R532" s="26" t="n">
        <f aca="false">(G532-H532)/H532</f>
        <v>0.000994011388179927</v>
      </c>
      <c r="S532" s="17" t="n">
        <f aca="false">YEAR(B532)</f>
        <v>2008</v>
      </c>
      <c r="T532" s="17" t="n">
        <f aca="false">WEEKDAY(B532)</f>
        <v>6</v>
      </c>
    </row>
    <row r="533" customFormat="false" ht="15" hidden="false" customHeight="false" outlineLevel="0" collapsed="false">
      <c r="B533" s="21" t="n">
        <v>39741</v>
      </c>
      <c r="C533" s="22" t="n">
        <v>783.35</v>
      </c>
      <c r="D533" s="22" t="n">
        <v>810.55</v>
      </c>
      <c r="E533" s="22" t="n">
        <v>781.8</v>
      </c>
      <c r="F533" s="22" t="n">
        <v>796.7</v>
      </c>
      <c r="G533" s="23" t="n">
        <v>810.9</v>
      </c>
      <c r="H533" s="23" t="n">
        <v>810.09</v>
      </c>
      <c r="I533" s="23" t="n">
        <v>781.49</v>
      </c>
      <c r="J533" s="23" t="n">
        <v>780.71</v>
      </c>
      <c r="K533" s="29" t="str">
        <f aca="false">IF(N533&lt;=$F$3,"HIT","MISS")</f>
        <v>HIT</v>
      </c>
      <c r="L533" s="29" t="str">
        <f aca="false">IF(O533&lt;=$F$3,"HIT","MISS")</f>
        <v>HIT</v>
      </c>
      <c r="M533" s="17" t="str">
        <f aca="false">IF(AND(K533="HIT",L533="HIT"),"HOD ✓ | LOD ✓",IF(K533="HIT","HOD ✓",IF(L533="HIT","LOD ✓","✗ MISS")))</f>
        <v>HOD ✓ | LOD ✓</v>
      </c>
      <c r="N533" s="26" t="n">
        <f aca="false">IF(D533&lt;H533,(H533-D533)/D533,IF(D533&gt;G533,(D533-G533)/D533,0))</f>
        <v>0</v>
      </c>
      <c r="O533" s="26" t="n">
        <f aca="false">IF(E533&lt;J533,(J533-E533)/E533,IF(E533&gt;I533,(E533-I533)/E533,0))</f>
        <v>0.000396520849322008</v>
      </c>
      <c r="P533" s="27" t="n">
        <f aca="false">LN(F533/F532)</f>
        <v>0.0168986015468243</v>
      </c>
      <c r="Q533" s="28" t="n">
        <f aca="false">STDEV(P514:P533)*SQRT(252)</f>
        <v>0.457173688743925</v>
      </c>
      <c r="R533" s="26" t="n">
        <f aca="false">(G533-H533)/H533</f>
        <v>0.000999888901233129</v>
      </c>
      <c r="S533" s="17" t="n">
        <f aca="false">YEAR(B533)</f>
        <v>2008</v>
      </c>
      <c r="T533" s="17" t="n">
        <f aca="false">WEEKDAY(B533)</f>
        <v>2</v>
      </c>
    </row>
    <row r="534" customFormat="false" ht="15" hidden="false" customHeight="false" outlineLevel="0" collapsed="false">
      <c r="B534" s="21" t="n">
        <v>39742</v>
      </c>
      <c r="C534" s="22" t="n">
        <v>796.7</v>
      </c>
      <c r="D534" s="22" t="n">
        <v>803.35</v>
      </c>
      <c r="E534" s="22" t="n">
        <v>765.455</v>
      </c>
      <c r="F534" s="22" t="n">
        <v>771.65</v>
      </c>
      <c r="G534" s="23" t="n">
        <v>804.25</v>
      </c>
      <c r="H534" s="23" t="n">
        <v>803.45</v>
      </c>
      <c r="I534" s="23" t="n">
        <v>766.46</v>
      </c>
      <c r="J534" s="23" t="n">
        <v>765.69</v>
      </c>
      <c r="K534" s="29" t="str">
        <f aca="false">IF(N534&lt;=$F$3,"HIT","MISS")</f>
        <v>HIT</v>
      </c>
      <c r="L534" s="29" t="str">
        <f aca="false">IF(O534&lt;=$F$3,"HIT","MISS")</f>
        <v>HIT</v>
      </c>
      <c r="M534" s="17" t="str">
        <f aca="false">IF(AND(K534="HIT",L534="HIT"),"HOD ✓ | LOD ✓",IF(K534="HIT","HOD ✓",IF(L534="HIT","LOD ✓","✗ MISS")))</f>
        <v>HOD ✓ | LOD ✓</v>
      </c>
      <c r="N534" s="26" t="n">
        <f aca="false">IF(D534&lt;H534,(H534-D534)/D534,IF(D534&gt;G534,(D534-G534)/D534,0))</f>
        <v>0.000124478745254276</v>
      </c>
      <c r="O534" s="26" t="n">
        <f aca="false">IF(E534&lt;J534,(J534-E534)/E534,IF(E534&gt;I534,(E534-I534)/E534,0))</f>
        <v>0.000307006943582593</v>
      </c>
      <c r="P534" s="27" t="n">
        <f aca="false">LN(F534/F533)</f>
        <v>-0.0319471170394799</v>
      </c>
      <c r="Q534" s="28" t="n">
        <f aca="false">STDEV(P515:P534)*SQRT(252)</f>
        <v>0.466387806466306</v>
      </c>
      <c r="R534" s="26" t="n">
        <f aca="false">(G534-H534)/H534</f>
        <v>0.000995706017798188</v>
      </c>
      <c r="S534" s="17" t="n">
        <f aca="false">YEAR(B534)</f>
        <v>2008</v>
      </c>
      <c r="T534" s="17" t="n">
        <f aca="false">WEEKDAY(B534)</f>
        <v>3</v>
      </c>
    </row>
    <row r="535" customFormat="false" ht="15" hidden="false" customHeight="false" outlineLevel="0" collapsed="false">
      <c r="B535" s="21" t="n">
        <v>39743</v>
      </c>
      <c r="C535" s="22" t="n">
        <v>771.65</v>
      </c>
      <c r="D535" s="22" t="n">
        <v>777.1</v>
      </c>
      <c r="E535" s="22" t="n">
        <v>720.48</v>
      </c>
      <c r="F535" s="22" t="n">
        <v>730.55</v>
      </c>
      <c r="G535" s="23" t="n">
        <v>777.32</v>
      </c>
      <c r="H535" s="23" t="n">
        <v>776.54</v>
      </c>
      <c r="I535" s="23" t="n">
        <v>720.58</v>
      </c>
      <c r="J535" s="23" t="n">
        <v>719.86</v>
      </c>
      <c r="K535" s="29" t="str">
        <f aca="false">IF(N535&lt;=$F$3,"HIT","MISS")</f>
        <v>HIT</v>
      </c>
      <c r="L535" s="29" t="str">
        <f aca="false">IF(O535&lt;=$F$3,"HIT","MISS")</f>
        <v>HIT</v>
      </c>
      <c r="M535" s="17" t="str">
        <f aca="false">IF(AND(K535="HIT",L535="HIT"),"HOD ✓ | LOD ✓",IF(K535="HIT","HOD ✓",IF(L535="HIT","LOD ✓","✗ MISS")))</f>
        <v>HOD ✓ | LOD ✓</v>
      </c>
      <c r="N535" s="26" t="n">
        <f aca="false">IF(D535&lt;H535,(H535-D535)/D535,IF(D535&gt;G535,(D535-G535)/D535,0))</f>
        <v>0</v>
      </c>
      <c r="O535" s="26" t="n">
        <f aca="false">IF(E535&lt;J535,(J535-E535)/E535,IF(E535&gt;I535,(E535-I535)/E535,0))</f>
        <v>0</v>
      </c>
      <c r="P535" s="27" t="n">
        <f aca="false">LN(F535/F534)</f>
        <v>-0.0547334042287471</v>
      </c>
      <c r="Q535" s="28" t="n">
        <f aca="false">STDEV(P516:P535)*SQRT(252)</f>
        <v>0.495967197251847</v>
      </c>
      <c r="R535" s="26" t="n">
        <f aca="false">(G535-H535)/H535</f>
        <v>0.00100445566229697</v>
      </c>
      <c r="S535" s="17" t="n">
        <f aca="false">YEAR(B535)</f>
        <v>2008</v>
      </c>
      <c r="T535" s="17" t="n">
        <f aca="false">WEEKDAY(B535)</f>
        <v>4</v>
      </c>
    </row>
    <row r="536" customFormat="false" ht="15" hidden="false" customHeight="false" outlineLevel="0" collapsed="false">
      <c r="B536" s="21" t="n">
        <v>39744</v>
      </c>
      <c r="C536" s="22" t="n">
        <v>730.55</v>
      </c>
      <c r="D536" s="22" t="n">
        <v>735.05</v>
      </c>
      <c r="E536" s="22" t="n">
        <v>698.53</v>
      </c>
      <c r="F536" s="22" t="n">
        <v>721.48</v>
      </c>
      <c r="G536" s="23" t="n">
        <v>735.44</v>
      </c>
      <c r="H536" s="23" t="n">
        <v>734.71</v>
      </c>
      <c r="I536" s="23" t="n">
        <v>698.48</v>
      </c>
      <c r="J536" s="23" t="n">
        <v>697.78</v>
      </c>
      <c r="K536" s="29" t="str">
        <f aca="false">IF(N536&lt;=$F$3,"HIT","MISS")</f>
        <v>HIT</v>
      </c>
      <c r="L536" s="29" t="str">
        <f aca="false">IF(O536&lt;=$F$3,"HIT","MISS")</f>
        <v>HIT</v>
      </c>
      <c r="M536" s="17" t="str">
        <f aca="false">IF(AND(K536="HIT",L536="HIT"),"HOD ✓ | LOD ✓",IF(K536="HIT","HOD ✓",IF(L536="HIT","LOD ✓","✗ MISS")))</f>
        <v>HOD ✓ | LOD ✓</v>
      </c>
      <c r="N536" s="26" t="n">
        <f aca="false">IF(D536&lt;H536,(H536-D536)/D536,IF(D536&gt;G536,(D536-G536)/D536,0))</f>
        <v>0</v>
      </c>
      <c r="O536" s="26" t="n">
        <f aca="false">IF(E536&lt;J536,(J536-E536)/E536,IF(E536&gt;I536,(E536-I536)/E536,0))</f>
        <v>7.15788870913984E-005</v>
      </c>
      <c r="P536" s="27" t="n">
        <f aca="false">LN(F536/F535)</f>
        <v>-0.0124930173160949</v>
      </c>
      <c r="Q536" s="28" t="n">
        <f aca="false">STDEV(P517:P536)*SQRT(252)</f>
        <v>0.495904282411157</v>
      </c>
      <c r="R536" s="26" t="n">
        <f aca="false">(G536-H536)/H536</f>
        <v>0.00099358930734578</v>
      </c>
      <c r="S536" s="17" t="n">
        <f aca="false">YEAR(B536)</f>
        <v>2008</v>
      </c>
      <c r="T536" s="17" t="n">
        <f aca="false">WEEKDAY(B536)</f>
        <v>5</v>
      </c>
    </row>
    <row r="537" customFormat="false" ht="15" hidden="false" customHeight="false" outlineLevel="0" collapsed="false">
      <c r="B537" s="21" t="n">
        <v>39745</v>
      </c>
      <c r="C537" s="22" t="n">
        <v>721.48</v>
      </c>
      <c r="D537" s="22" t="n">
        <v>750.35</v>
      </c>
      <c r="E537" s="22" t="n">
        <v>681.65</v>
      </c>
      <c r="F537" s="22" t="n">
        <v>734.7</v>
      </c>
      <c r="G537" s="23" t="n">
        <v>750.22</v>
      </c>
      <c r="H537" s="23" t="n">
        <v>749.47</v>
      </c>
      <c r="I537" s="23" t="n">
        <v>681.76</v>
      </c>
      <c r="J537" s="23" t="n">
        <v>681.08</v>
      </c>
      <c r="K537" s="29" t="str">
        <f aca="false">IF(N537&lt;=$F$3,"HIT","MISS")</f>
        <v>HIT</v>
      </c>
      <c r="L537" s="29" t="str">
        <f aca="false">IF(O537&lt;=$F$3,"HIT","MISS")</f>
        <v>HIT</v>
      </c>
      <c r="M537" s="17" t="str">
        <f aca="false">IF(AND(K537="HIT",L537="HIT"),"HOD ✓ | LOD ✓",IF(K537="HIT","HOD ✓",IF(L537="HIT","LOD ✓","✗ MISS")))</f>
        <v>HOD ✓ | LOD ✓</v>
      </c>
      <c r="N537" s="26" t="n">
        <f aca="false">IF(D537&lt;H537,(H537-D537)/D537,IF(D537&gt;G537,(D537-G537)/D537,0))</f>
        <v>0.000173252482174979</v>
      </c>
      <c r="O537" s="26" t="n">
        <f aca="false">IF(E537&lt;J537,(J537-E537)/E537,IF(E537&gt;I537,(E537-I537)/E537,0))</f>
        <v>0</v>
      </c>
      <c r="P537" s="27" t="n">
        <f aca="false">LN(F537/F536)</f>
        <v>0.0181575948242334</v>
      </c>
      <c r="Q537" s="28" t="n">
        <f aca="false">STDEV(P518:P537)*SQRT(252)</f>
        <v>0.504473539407987</v>
      </c>
      <c r="R537" s="26" t="n">
        <f aca="false">(G537-H537)/H537</f>
        <v>0.00100070716639759</v>
      </c>
      <c r="S537" s="17" t="n">
        <f aca="false">YEAR(B537)</f>
        <v>2008</v>
      </c>
      <c r="T537" s="17" t="n">
        <f aca="false">WEEKDAY(B537)</f>
        <v>6</v>
      </c>
    </row>
    <row r="538" customFormat="false" ht="15" hidden="false" customHeight="false" outlineLevel="0" collapsed="false">
      <c r="B538" s="21" t="n">
        <v>39748</v>
      </c>
      <c r="C538" s="22" t="n">
        <v>734.7</v>
      </c>
      <c r="D538" s="22" t="n">
        <v>747.55</v>
      </c>
      <c r="E538" s="22" t="n">
        <v>707.25</v>
      </c>
      <c r="F538" s="22" t="n">
        <v>730.85</v>
      </c>
      <c r="G538" s="23" t="n">
        <v>747.71</v>
      </c>
      <c r="H538" s="23" t="n">
        <v>746.96</v>
      </c>
      <c r="I538" s="23" t="n">
        <v>708.04</v>
      </c>
      <c r="J538" s="23" t="n">
        <v>707.33</v>
      </c>
      <c r="K538" s="29" t="str">
        <f aca="false">IF(N538&lt;=$F$3,"HIT","MISS")</f>
        <v>HIT</v>
      </c>
      <c r="L538" s="29" t="str">
        <f aca="false">IF(O538&lt;=$F$3,"HIT","MISS")</f>
        <v>HIT</v>
      </c>
      <c r="M538" s="17" t="str">
        <f aca="false">IF(AND(K538="HIT",L538="HIT"),"HOD ✓ | LOD ✓",IF(K538="HIT","HOD ✓",IF(L538="HIT","LOD ✓","✗ MISS")))</f>
        <v>HOD ✓ | LOD ✓</v>
      </c>
      <c r="N538" s="26" t="n">
        <f aca="false">IF(D538&lt;H538,(H538-D538)/D538,IF(D538&gt;G538,(D538-G538)/D538,0))</f>
        <v>0</v>
      </c>
      <c r="O538" s="26" t="n">
        <f aca="false">IF(E538&lt;J538,(J538-E538)/E538,IF(E538&gt;I538,(E538-I538)/E538,0))</f>
        <v>0.000113114174620065</v>
      </c>
      <c r="P538" s="27" t="n">
        <f aca="false">LN(F538/F537)</f>
        <v>-0.00525401229093001</v>
      </c>
      <c r="Q538" s="28" t="n">
        <f aca="false">STDEV(P519:P538)*SQRT(252)</f>
        <v>0.478238506358167</v>
      </c>
      <c r="R538" s="26" t="n">
        <f aca="false">(G538-H538)/H538</f>
        <v>0.00100406982970976</v>
      </c>
      <c r="S538" s="17" t="n">
        <f aca="false">YEAR(B538)</f>
        <v>2008</v>
      </c>
      <c r="T538" s="17" t="n">
        <f aca="false">WEEKDAY(B538)</f>
        <v>2</v>
      </c>
    </row>
    <row r="539" customFormat="false" ht="15" hidden="false" customHeight="false" outlineLevel="0" collapsed="false">
      <c r="B539" s="21" t="n">
        <v>39749</v>
      </c>
      <c r="C539" s="22" t="n">
        <v>730.85</v>
      </c>
      <c r="D539" s="22" t="n">
        <v>756.05</v>
      </c>
      <c r="E539" s="22" t="n">
        <v>724.4</v>
      </c>
      <c r="F539" s="22" t="n">
        <v>746.65</v>
      </c>
      <c r="G539" s="23" t="n">
        <v>755.98</v>
      </c>
      <c r="H539" s="23" t="n">
        <v>755.22</v>
      </c>
      <c r="I539" s="23" t="n">
        <v>724.35</v>
      </c>
      <c r="J539" s="23" t="n">
        <v>723.63</v>
      </c>
      <c r="K539" s="29" t="str">
        <f aca="false">IF(N539&lt;=$F$3,"HIT","MISS")</f>
        <v>HIT</v>
      </c>
      <c r="L539" s="29" t="str">
        <f aca="false">IF(O539&lt;=$F$3,"HIT","MISS")</f>
        <v>HIT</v>
      </c>
      <c r="M539" s="17" t="str">
        <f aca="false">IF(AND(K539="HIT",L539="HIT"),"HOD ✓ | LOD ✓",IF(K539="HIT","HOD ✓",IF(L539="HIT","LOD ✓","✗ MISS")))</f>
        <v>HOD ✓ | LOD ✓</v>
      </c>
      <c r="N539" s="26" t="n">
        <f aca="false">IF(D539&lt;H539,(H539-D539)/D539,IF(D539&gt;G539,(D539-G539)/D539,0))</f>
        <v>9.25864691487816E-005</v>
      </c>
      <c r="O539" s="26" t="n">
        <f aca="false">IF(E539&lt;J539,(J539-E539)/E539,IF(E539&gt;I539,(E539-I539)/E539,0))</f>
        <v>6.90226394256689E-005</v>
      </c>
      <c r="P539" s="27" t="n">
        <f aca="false">LN(F539/F538)</f>
        <v>0.0213882941679758</v>
      </c>
      <c r="Q539" s="28" t="n">
        <f aca="false">STDEV(P520:P539)*SQRT(252)</f>
        <v>0.475279146483362</v>
      </c>
      <c r="R539" s="26" t="n">
        <f aca="false">(G539-H539)/H539</f>
        <v>0.00100632928153385</v>
      </c>
      <c r="S539" s="17" t="n">
        <f aca="false">YEAR(B539)</f>
        <v>2008</v>
      </c>
      <c r="T539" s="17" t="n">
        <f aca="false">WEEKDAY(B539)</f>
        <v>3</v>
      </c>
    </row>
    <row r="540" customFormat="false" ht="15" hidden="false" customHeight="false" outlineLevel="0" collapsed="false">
      <c r="B540" s="21" t="n">
        <v>39750</v>
      </c>
      <c r="C540" s="22" t="n">
        <v>746.65</v>
      </c>
      <c r="D540" s="22" t="n">
        <v>774.9</v>
      </c>
      <c r="E540" s="22" t="n">
        <v>736.25</v>
      </c>
      <c r="F540" s="22" t="n">
        <v>754.55</v>
      </c>
      <c r="G540" s="23" t="n">
        <v>775.79</v>
      </c>
      <c r="H540" s="23" t="n">
        <v>775.01</v>
      </c>
      <c r="I540" s="23" t="n">
        <v>736.6</v>
      </c>
      <c r="J540" s="23" t="n">
        <v>735.86</v>
      </c>
      <c r="K540" s="29" t="str">
        <f aca="false">IF(N540&lt;=$F$3,"HIT","MISS")</f>
        <v>HIT</v>
      </c>
      <c r="L540" s="29" t="str">
        <f aca="false">IF(O540&lt;=$F$3,"HIT","MISS")</f>
        <v>HIT</v>
      </c>
      <c r="M540" s="17" t="str">
        <f aca="false">IF(AND(K540="HIT",L540="HIT"),"HOD ✓ | LOD ✓",IF(K540="HIT","HOD ✓",IF(L540="HIT","LOD ✓","✗ MISS")))</f>
        <v>HOD ✓ | LOD ✓</v>
      </c>
      <c r="N540" s="26" t="n">
        <f aca="false">IF(D540&lt;H540,(H540-D540)/D540,IF(D540&gt;G540,(D540-G540)/D540,0))</f>
        <v>0.000141953800490403</v>
      </c>
      <c r="O540" s="26" t="n">
        <f aca="false">IF(E540&lt;J540,(J540-E540)/E540,IF(E540&gt;I540,(E540-I540)/E540,0))</f>
        <v>0</v>
      </c>
      <c r="P540" s="27" t="n">
        <f aca="false">LN(F540/F539)</f>
        <v>0.0105250105612818</v>
      </c>
      <c r="Q540" s="28" t="n">
        <f aca="false">STDEV(P521:P540)*SQRT(252)</f>
        <v>0.47892426864713</v>
      </c>
      <c r="R540" s="26" t="n">
        <f aca="false">(G540-H540)/H540</f>
        <v>0.00100643862659833</v>
      </c>
      <c r="S540" s="17" t="n">
        <f aca="false">YEAR(B540)</f>
        <v>2008</v>
      </c>
      <c r="T540" s="17" t="n">
        <f aca="false">WEEKDAY(B540)</f>
        <v>4</v>
      </c>
    </row>
    <row r="541" customFormat="false" ht="15" hidden="false" customHeight="false" outlineLevel="0" collapsed="false">
      <c r="B541" s="21" t="n">
        <v>39751</v>
      </c>
      <c r="C541" s="22" t="n">
        <v>754.55</v>
      </c>
      <c r="D541" s="22" t="n">
        <v>778.1</v>
      </c>
      <c r="E541" s="22" t="n">
        <v>733.05</v>
      </c>
      <c r="F541" s="22" t="n">
        <v>738.75</v>
      </c>
      <c r="G541" s="23" t="n">
        <v>778.34</v>
      </c>
      <c r="H541" s="23" t="n">
        <v>777.56</v>
      </c>
      <c r="I541" s="23" t="n">
        <v>734.06</v>
      </c>
      <c r="J541" s="23" t="n">
        <v>733.33</v>
      </c>
      <c r="K541" s="29" t="str">
        <f aca="false">IF(N541&lt;=$F$3,"HIT","MISS")</f>
        <v>HIT</v>
      </c>
      <c r="L541" s="29" t="str">
        <f aca="false">IF(O541&lt;=$F$3,"HIT","MISS")</f>
        <v>HIT</v>
      </c>
      <c r="M541" s="17" t="str">
        <f aca="false">IF(AND(K541="HIT",L541="HIT"),"HOD ✓ | LOD ✓",IF(K541="HIT","HOD ✓",IF(L541="HIT","LOD ✓","✗ MISS")))</f>
        <v>HOD ✓ | LOD ✓</v>
      </c>
      <c r="N541" s="26" t="n">
        <f aca="false">IF(D541&lt;H541,(H541-D541)/D541,IF(D541&gt;G541,(D541-G541)/D541,0))</f>
        <v>0</v>
      </c>
      <c r="O541" s="26" t="n">
        <f aca="false">IF(E541&lt;J541,(J541-E541)/E541,IF(E541&gt;I541,(E541-I541)/E541,0))</f>
        <v>0.000381965759498106</v>
      </c>
      <c r="P541" s="27" t="n">
        <f aca="false">LN(F541/F540)</f>
        <v>-0.0211619763442514</v>
      </c>
      <c r="Q541" s="28" t="n">
        <f aca="false">STDEV(P522:P541)*SQRT(252)</f>
        <v>0.465744717849083</v>
      </c>
      <c r="R541" s="26" t="n">
        <f aca="false">(G541-H541)/H541</f>
        <v>0.00100313802150327</v>
      </c>
      <c r="S541" s="17" t="n">
        <f aca="false">YEAR(B541)</f>
        <v>2008</v>
      </c>
      <c r="T541" s="17" t="n">
        <f aca="false">WEEKDAY(B541)</f>
        <v>5</v>
      </c>
    </row>
    <row r="542" customFormat="false" ht="15" hidden="false" customHeight="false" outlineLevel="0" collapsed="false">
      <c r="B542" s="21" t="n">
        <v>39752</v>
      </c>
      <c r="C542" s="22" t="n">
        <v>738.75</v>
      </c>
      <c r="D542" s="22" t="n">
        <v>742</v>
      </c>
      <c r="E542" s="22" t="n">
        <v>717.45</v>
      </c>
      <c r="F542" s="22" t="n">
        <v>724.6</v>
      </c>
      <c r="G542" s="23" t="n">
        <v>742.63</v>
      </c>
      <c r="H542" s="23" t="n">
        <v>741.89</v>
      </c>
      <c r="I542" s="23" t="n">
        <v>717.36</v>
      </c>
      <c r="J542" s="23" t="n">
        <v>716.64</v>
      </c>
      <c r="K542" s="29" t="str">
        <f aca="false">IF(N542&lt;=$F$3,"HIT","MISS")</f>
        <v>HIT</v>
      </c>
      <c r="L542" s="29" t="str">
        <f aca="false">IF(O542&lt;=$F$3,"HIT","MISS")</f>
        <v>HIT</v>
      </c>
      <c r="M542" s="17" t="str">
        <f aca="false">IF(AND(K542="HIT",L542="HIT"),"HOD ✓ | LOD ✓",IF(K542="HIT","HOD ✓",IF(L542="HIT","LOD ✓","✗ MISS")))</f>
        <v>HOD ✓ | LOD ✓</v>
      </c>
      <c r="N542" s="26" t="n">
        <f aca="false">IF(D542&lt;H542,(H542-D542)/D542,IF(D542&gt;G542,(D542-G542)/D542,0))</f>
        <v>0</v>
      </c>
      <c r="O542" s="26" t="n">
        <f aca="false">IF(E542&lt;J542,(J542-E542)/E542,IF(E542&gt;I542,(E542-I542)/E542,0))</f>
        <v>0.000125444281831531</v>
      </c>
      <c r="P542" s="27" t="n">
        <f aca="false">LN(F542/F541)</f>
        <v>-0.019339790259331</v>
      </c>
      <c r="Q542" s="28" t="n">
        <f aca="false">STDEV(P523:P542)*SQRT(252)</f>
        <v>0.467656988646044</v>
      </c>
      <c r="R542" s="26" t="n">
        <f aca="false">(G542-H542)/H542</f>
        <v>0.000997452452519928</v>
      </c>
      <c r="S542" s="17" t="n">
        <f aca="false">YEAR(B542)</f>
        <v>2008</v>
      </c>
      <c r="T542" s="17" t="n">
        <f aca="false">WEEKDAY(B542)</f>
        <v>6</v>
      </c>
    </row>
    <row r="543" customFormat="false" ht="15" hidden="false" customHeight="false" outlineLevel="0" collapsed="false">
      <c r="B543" s="21" t="n">
        <v>39755</v>
      </c>
      <c r="C543" s="22" t="n">
        <v>724.6</v>
      </c>
      <c r="D543" s="22" t="n">
        <v>739.55</v>
      </c>
      <c r="E543" s="22" t="n">
        <v>722.05</v>
      </c>
      <c r="F543" s="22" t="n">
        <v>723.65</v>
      </c>
      <c r="G543" s="23" t="n">
        <v>739.34</v>
      </c>
      <c r="H543" s="23" t="n">
        <v>738.6</v>
      </c>
      <c r="I543" s="23" t="n">
        <v>721.99</v>
      </c>
      <c r="J543" s="23" t="n">
        <v>721.27</v>
      </c>
      <c r="K543" s="29" t="str">
        <f aca="false">IF(N543&lt;=$F$3,"HIT","MISS")</f>
        <v>HIT</v>
      </c>
      <c r="L543" s="29" t="str">
        <f aca="false">IF(O543&lt;=$F$3,"HIT","MISS")</f>
        <v>HIT</v>
      </c>
      <c r="M543" s="17" t="str">
        <f aca="false">IF(AND(K543="HIT",L543="HIT"),"HOD ✓ | LOD ✓",IF(K543="HIT","HOD ✓",IF(L543="HIT","LOD ✓","✗ MISS")))</f>
        <v>HOD ✓ | LOD ✓</v>
      </c>
      <c r="N543" s="26" t="n">
        <f aca="false">IF(D543&lt;H543,(H543-D543)/D543,IF(D543&gt;G543,(D543-G543)/D543,0))</f>
        <v>0.000283956460009361</v>
      </c>
      <c r="O543" s="26" t="n">
        <f aca="false">IF(E543&lt;J543,(J543-E543)/E543,IF(E543&gt;I543,(E543-I543)/E543,0))</f>
        <v>8.30967384529402E-005</v>
      </c>
      <c r="P543" s="27" t="n">
        <f aca="false">LN(F543/F542)</f>
        <v>-0.00131192837736331</v>
      </c>
      <c r="Q543" s="28" t="n">
        <f aca="false">STDEV(P524:P543)*SQRT(252)</f>
        <v>0.448512296506155</v>
      </c>
      <c r="R543" s="26" t="n">
        <f aca="false">(G543-H543)/H543</f>
        <v>0.00100189547793123</v>
      </c>
      <c r="S543" s="17" t="n">
        <f aca="false">YEAR(B543)</f>
        <v>2008</v>
      </c>
      <c r="T543" s="17" t="n">
        <f aca="false">WEEKDAY(B543)</f>
        <v>2</v>
      </c>
    </row>
    <row r="544" customFormat="false" ht="15" hidden="false" customHeight="false" outlineLevel="0" collapsed="false">
      <c r="B544" s="21" t="n">
        <v>39756</v>
      </c>
      <c r="C544" s="22" t="n">
        <v>723.65</v>
      </c>
      <c r="D544" s="22" t="n">
        <v>768.4</v>
      </c>
      <c r="E544" s="22" t="n">
        <v>722.1</v>
      </c>
      <c r="F544" s="22" t="n">
        <v>763.05</v>
      </c>
      <c r="G544" s="23" t="n">
        <v>768.29</v>
      </c>
      <c r="H544" s="23" t="n">
        <v>767.52</v>
      </c>
      <c r="I544" s="23" t="n">
        <v>722.95</v>
      </c>
      <c r="J544" s="23" t="n">
        <v>722.23</v>
      </c>
      <c r="K544" s="29" t="str">
        <f aca="false">IF(N544&lt;=$F$3,"HIT","MISS")</f>
        <v>HIT</v>
      </c>
      <c r="L544" s="29" t="str">
        <f aca="false">IF(O544&lt;=$F$3,"HIT","MISS")</f>
        <v>HIT</v>
      </c>
      <c r="M544" s="17" t="str">
        <f aca="false">IF(AND(K544="HIT",L544="HIT"),"HOD ✓ | LOD ✓",IF(K544="HIT","HOD ✓",IF(L544="HIT","LOD ✓","✗ MISS")))</f>
        <v>HOD ✓ | LOD ✓</v>
      </c>
      <c r="N544" s="26" t="n">
        <f aca="false">IF(D544&lt;H544,(H544-D544)/D544,IF(D544&gt;G544,(D544-G544)/D544,0))</f>
        <v>0.000143154606975551</v>
      </c>
      <c r="O544" s="26" t="n">
        <f aca="false">IF(E544&lt;J544,(J544-E544)/E544,IF(E544&gt;I544,(E544-I544)/E544,0))</f>
        <v>0.000180030466694357</v>
      </c>
      <c r="P544" s="27" t="n">
        <f aca="false">LN(F544/F543)</f>
        <v>0.0530157098532701</v>
      </c>
      <c r="Q544" s="28" t="n">
        <f aca="false">STDEV(P525:P544)*SQRT(252)</f>
        <v>0.479924743893721</v>
      </c>
      <c r="R544" s="26" t="n">
        <f aca="false">(G544-H544)/H544</f>
        <v>0.00100323118615799</v>
      </c>
      <c r="S544" s="17" t="n">
        <f aca="false">YEAR(B544)</f>
        <v>2008</v>
      </c>
      <c r="T544" s="17" t="n">
        <f aca="false">WEEKDAY(B544)</f>
        <v>3</v>
      </c>
    </row>
    <row r="545" customFormat="false" ht="15" hidden="false" customHeight="false" outlineLevel="0" collapsed="false">
      <c r="B545" s="21" t="n">
        <v>39757</v>
      </c>
      <c r="C545" s="22" t="n">
        <v>763.05</v>
      </c>
      <c r="D545" s="22" t="n">
        <v>769.7</v>
      </c>
      <c r="E545" s="22" t="n">
        <v>736.25</v>
      </c>
      <c r="F545" s="22" t="n">
        <v>740.25</v>
      </c>
      <c r="G545" s="23" t="n">
        <v>769.95</v>
      </c>
      <c r="H545" s="23" t="n">
        <v>769.18</v>
      </c>
      <c r="I545" s="23" t="n">
        <v>736.68</v>
      </c>
      <c r="J545" s="23" t="n">
        <v>735.94</v>
      </c>
      <c r="K545" s="29" t="str">
        <f aca="false">IF(N545&lt;=$F$3,"HIT","MISS")</f>
        <v>HIT</v>
      </c>
      <c r="L545" s="29" t="str">
        <f aca="false">IF(O545&lt;=$F$3,"HIT","MISS")</f>
        <v>HIT</v>
      </c>
      <c r="M545" s="17" t="str">
        <f aca="false">IF(AND(K545="HIT",L545="HIT"),"HOD ✓ | LOD ✓",IF(K545="HIT","HOD ✓",IF(L545="HIT","LOD ✓","✗ MISS")))</f>
        <v>HOD ✓ | LOD ✓</v>
      </c>
      <c r="N545" s="26" t="n">
        <f aca="false">IF(D545&lt;H545,(H545-D545)/D545,IF(D545&gt;G545,(D545-G545)/D545,0))</f>
        <v>0</v>
      </c>
      <c r="O545" s="26" t="n">
        <f aca="false">IF(E545&lt;J545,(J545-E545)/E545,IF(E545&gt;I545,(E545-I545)/E545,0))</f>
        <v>0</v>
      </c>
      <c r="P545" s="27" t="n">
        <f aca="false">LN(F545/F544)</f>
        <v>-0.030335592955183</v>
      </c>
      <c r="Q545" s="28" t="n">
        <f aca="false">STDEV(P526:P545)*SQRT(252)</f>
        <v>0.471985102716118</v>
      </c>
      <c r="R545" s="26" t="n">
        <f aca="false">(G545-H545)/H545</f>
        <v>0.00100106607036077</v>
      </c>
      <c r="S545" s="17" t="n">
        <f aca="false">YEAR(B545)</f>
        <v>2008</v>
      </c>
      <c r="T545" s="17" t="n">
        <f aca="false">WEEKDAY(B545)</f>
        <v>4</v>
      </c>
    </row>
    <row r="546" customFormat="false" ht="15" hidden="false" customHeight="false" outlineLevel="0" collapsed="false">
      <c r="B546" s="21" t="n">
        <v>39758</v>
      </c>
      <c r="C546" s="22" t="n">
        <v>740.25</v>
      </c>
      <c r="D546" s="22" t="n">
        <v>760.8</v>
      </c>
      <c r="E546" s="22" t="n">
        <v>728.9</v>
      </c>
      <c r="F546" s="22" t="n">
        <v>732.85</v>
      </c>
      <c r="G546" s="23" t="n">
        <v>760.53</v>
      </c>
      <c r="H546" s="23" t="n">
        <v>759.77</v>
      </c>
      <c r="I546" s="23" t="n">
        <v>728.96</v>
      </c>
      <c r="J546" s="23" t="n">
        <v>728.23</v>
      </c>
      <c r="K546" s="29" t="str">
        <f aca="false">IF(N546&lt;=$F$3,"HIT","MISS")</f>
        <v>HIT</v>
      </c>
      <c r="L546" s="29" t="str">
        <f aca="false">IF(O546&lt;=$F$3,"HIT","MISS")</f>
        <v>HIT</v>
      </c>
      <c r="M546" s="17" t="str">
        <f aca="false">IF(AND(K546="HIT",L546="HIT"),"HOD ✓ | LOD ✓",IF(K546="HIT","HOD ✓",IF(L546="HIT","LOD ✓","✗ MISS")))</f>
        <v>HOD ✓ | LOD ✓</v>
      </c>
      <c r="N546" s="26" t="n">
        <f aca="false">IF(D546&lt;H546,(H546-D546)/D546,IF(D546&gt;G546,(D546-G546)/D546,0))</f>
        <v>0.000354889589905339</v>
      </c>
      <c r="O546" s="26" t="n">
        <f aca="false">IF(E546&lt;J546,(J546-E546)/E546,IF(E546&gt;I546,(E546-I546)/E546,0))</f>
        <v>0</v>
      </c>
      <c r="P546" s="27" t="n">
        <f aca="false">LN(F546/F545)</f>
        <v>-0.010046924508391</v>
      </c>
      <c r="Q546" s="28" t="n">
        <f aca="false">STDEV(P527:P546)*SQRT(252)</f>
        <v>0.468464328040202</v>
      </c>
      <c r="R546" s="26" t="n">
        <f aca="false">(G546-H546)/H546</f>
        <v>0.00100030272319253</v>
      </c>
      <c r="S546" s="17" t="n">
        <f aca="false">YEAR(B546)</f>
        <v>2008</v>
      </c>
      <c r="T546" s="17" t="n">
        <f aca="false">WEEKDAY(B546)</f>
        <v>5</v>
      </c>
    </row>
    <row r="547" customFormat="false" ht="15" hidden="false" customHeight="false" outlineLevel="0" collapsed="false">
      <c r="B547" s="21" t="n">
        <v>39759</v>
      </c>
      <c r="C547" s="22" t="n">
        <v>732.85</v>
      </c>
      <c r="D547" s="22" t="n">
        <v>745.1</v>
      </c>
      <c r="E547" s="22" t="n">
        <v>726</v>
      </c>
      <c r="F547" s="22" t="n">
        <v>736.9</v>
      </c>
      <c r="G547" s="23" t="n">
        <v>744.95</v>
      </c>
      <c r="H547" s="23" t="n">
        <v>744.21</v>
      </c>
      <c r="I547" s="23" t="n">
        <v>725.83</v>
      </c>
      <c r="J547" s="23" t="n">
        <v>725.1</v>
      </c>
      <c r="K547" s="29" t="str">
        <f aca="false">IF(N547&lt;=$F$3,"HIT","MISS")</f>
        <v>HIT</v>
      </c>
      <c r="L547" s="29" t="str">
        <f aca="false">IF(O547&lt;=$F$3,"HIT","MISS")</f>
        <v>HIT</v>
      </c>
      <c r="M547" s="17" t="str">
        <f aca="false">IF(AND(K547="HIT",L547="HIT"),"HOD ✓ | LOD ✓",IF(K547="HIT","HOD ✓",IF(L547="HIT","LOD ✓","✗ MISS")))</f>
        <v>HOD ✓ | LOD ✓</v>
      </c>
      <c r="N547" s="26" t="n">
        <f aca="false">IF(D547&lt;H547,(H547-D547)/D547,IF(D547&gt;G547,(D547-G547)/D547,0))</f>
        <v>0.000201315259696655</v>
      </c>
      <c r="O547" s="26" t="n">
        <f aca="false">IF(E547&lt;J547,(J547-E547)/E547,IF(E547&gt;I547,(E547-I547)/E547,0))</f>
        <v>0.000234159779614269</v>
      </c>
      <c r="P547" s="27" t="n">
        <f aca="false">LN(F547/F546)</f>
        <v>0.00551115529964399</v>
      </c>
      <c r="Q547" s="28" t="n">
        <f aca="false">STDEV(P528:P547)*SQRT(252)</f>
        <v>0.414485227983714</v>
      </c>
      <c r="R547" s="26" t="n">
        <f aca="false">(G547-H547)/H547</f>
        <v>0.000994342994584874</v>
      </c>
      <c r="S547" s="17" t="n">
        <f aca="false">YEAR(B547)</f>
        <v>2008</v>
      </c>
      <c r="T547" s="17" t="n">
        <f aca="false">WEEKDAY(B547)</f>
        <v>6</v>
      </c>
    </row>
    <row r="548" customFormat="false" ht="15" hidden="false" customHeight="false" outlineLevel="0" collapsed="false">
      <c r="B548" s="21" t="n">
        <v>39762</v>
      </c>
      <c r="C548" s="22" t="n">
        <v>736.9</v>
      </c>
      <c r="D548" s="22" t="n">
        <v>769.1</v>
      </c>
      <c r="E548" s="22" t="n">
        <v>736.9</v>
      </c>
      <c r="F548" s="22" t="n">
        <v>746.2</v>
      </c>
      <c r="G548" s="23" t="n">
        <v>769.47</v>
      </c>
      <c r="H548" s="23" t="n">
        <v>768.7</v>
      </c>
      <c r="I548" s="23" t="n">
        <v>737</v>
      </c>
      <c r="J548" s="23" t="n">
        <v>736.26</v>
      </c>
      <c r="K548" s="29" t="str">
        <f aca="false">IF(N548&lt;=$F$3,"HIT","MISS")</f>
        <v>HIT</v>
      </c>
      <c r="L548" s="29" t="str">
        <f aca="false">IF(O548&lt;=$F$3,"HIT","MISS")</f>
        <v>HIT</v>
      </c>
      <c r="M548" s="17" t="str">
        <f aca="false">IF(AND(K548="HIT",L548="HIT"),"HOD ✓ | LOD ✓",IF(K548="HIT","HOD ✓",IF(L548="HIT","LOD ✓","✗ MISS")))</f>
        <v>HOD ✓ | LOD ✓</v>
      </c>
      <c r="N548" s="26" t="n">
        <f aca="false">IF(D548&lt;H548,(H548-D548)/D548,IF(D548&gt;G548,(D548-G548)/D548,0))</f>
        <v>0</v>
      </c>
      <c r="O548" s="26" t="n">
        <f aca="false">IF(E548&lt;J548,(J548-E548)/E548,IF(E548&gt;I548,(E548-I548)/E548,0))</f>
        <v>0</v>
      </c>
      <c r="P548" s="27" t="n">
        <f aca="false">LN(F548/F547)</f>
        <v>0.0125414630141039</v>
      </c>
      <c r="Q548" s="28" t="n">
        <f aca="false">STDEV(P529:P548)*SQRT(252)</f>
        <v>0.416912417752186</v>
      </c>
      <c r="R548" s="26" t="n">
        <f aca="false">(G548-H548)/H548</f>
        <v>0.00100169116690514</v>
      </c>
      <c r="S548" s="17" t="n">
        <f aca="false">YEAR(B548)</f>
        <v>2008</v>
      </c>
      <c r="T548" s="17" t="n">
        <f aca="false">WEEKDAY(B548)</f>
        <v>2</v>
      </c>
    </row>
    <row r="549" customFormat="false" ht="15" hidden="false" customHeight="false" outlineLevel="0" collapsed="false">
      <c r="B549" s="21" t="n">
        <v>39763</v>
      </c>
      <c r="C549" s="22" t="n">
        <v>746.2</v>
      </c>
      <c r="D549" s="22" t="n">
        <v>750.65</v>
      </c>
      <c r="E549" s="22" t="n">
        <v>727.1</v>
      </c>
      <c r="F549" s="22" t="n">
        <v>731.7</v>
      </c>
      <c r="G549" s="23" t="n">
        <v>751.3</v>
      </c>
      <c r="H549" s="23" t="n">
        <v>750.55</v>
      </c>
      <c r="I549" s="23" t="n">
        <v>728.06</v>
      </c>
      <c r="J549" s="23" t="n">
        <v>727.33</v>
      </c>
      <c r="K549" s="29" t="str">
        <f aca="false">IF(N549&lt;=$F$3,"HIT","MISS")</f>
        <v>HIT</v>
      </c>
      <c r="L549" s="29" t="str">
        <f aca="false">IF(O549&lt;=$F$3,"HIT","MISS")</f>
        <v>HIT</v>
      </c>
      <c r="M549" s="17" t="str">
        <f aca="false">IF(AND(K549="HIT",L549="HIT"),"HOD ✓ | LOD ✓",IF(K549="HIT","HOD ✓",IF(L549="HIT","LOD ✓","✗ MISS")))</f>
        <v>HOD ✓ | LOD ✓</v>
      </c>
      <c r="N549" s="26" t="n">
        <f aca="false">IF(D549&lt;H549,(H549-D549)/D549,IF(D549&gt;G549,(D549-G549)/D549,0))</f>
        <v>0</v>
      </c>
      <c r="O549" s="26" t="n">
        <f aca="false">IF(E549&lt;J549,(J549-E549)/E549,IF(E549&gt;I549,(E549-I549)/E549,0))</f>
        <v>0.000316325127217739</v>
      </c>
      <c r="P549" s="27" t="n">
        <f aca="false">LN(F549/F548)</f>
        <v>-0.0196230668970732</v>
      </c>
      <c r="Q549" s="28" t="n">
        <f aca="false">STDEV(P530:P549)*SQRT(252)</f>
        <v>0.417967360350389</v>
      </c>
      <c r="R549" s="26" t="n">
        <f aca="false">(G549-H549)/H549</f>
        <v>0.000999267204050363</v>
      </c>
      <c r="S549" s="17" t="n">
        <f aca="false">YEAR(B549)</f>
        <v>2008</v>
      </c>
      <c r="T549" s="17" t="n">
        <f aca="false">WEEKDAY(B549)</f>
        <v>3</v>
      </c>
    </row>
    <row r="550" customFormat="false" ht="15" hidden="false" customHeight="false" outlineLevel="0" collapsed="false">
      <c r="B550" s="21" t="n">
        <v>39764</v>
      </c>
      <c r="C550" s="22" t="n">
        <v>731.7</v>
      </c>
      <c r="D550" s="22" t="n">
        <v>739.3</v>
      </c>
      <c r="E550" s="22" t="n">
        <v>709.3</v>
      </c>
      <c r="F550" s="22" t="n">
        <v>712.2</v>
      </c>
      <c r="G550" s="23" t="n">
        <v>739.45</v>
      </c>
      <c r="H550" s="23" t="n">
        <v>738.71</v>
      </c>
      <c r="I550" s="23" t="n">
        <v>710.08</v>
      </c>
      <c r="J550" s="23" t="n">
        <v>709.37</v>
      </c>
      <c r="K550" s="29" t="str">
        <f aca="false">IF(N550&lt;=$F$3,"HIT","MISS")</f>
        <v>HIT</v>
      </c>
      <c r="L550" s="29" t="str">
        <f aca="false">IF(O550&lt;=$F$3,"HIT","MISS")</f>
        <v>HIT</v>
      </c>
      <c r="M550" s="17" t="str">
        <f aca="false">IF(AND(K550="HIT",L550="HIT"),"HOD ✓ | LOD ✓",IF(K550="HIT","HOD ✓",IF(L550="HIT","LOD ✓","✗ MISS")))</f>
        <v>HOD ✓ | LOD ✓</v>
      </c>
      <c r="N550" s="26" t="n">
        <f aca="false">IF(D550&lt;H550,(H550-D550)/D550,IF(D550&gt;G550,(D550-G550)/D550,0))</f>
        <v>0</v>
      </c>
      <c r="O550" s="26" t="n">
        <f aca="false">IF(E550&lt;J550,(J550-E550)/E550,IF(E550&gt;I550,(E550-I550)/E550,0))</f>
        <v>9.86888481602284E-005</v>
      </c>
      <c r="P550" s="27" t="n">
        <f aca="false">LN(F550/F549)</f>
        <v>-0.0270118230463069</v>
      </c>
      <c r="Q550" s="28" t="n">
        <f aca="false">STDEV(P531:P550)*SQRT(252)</f>
        <v>0.417969744928303</v>
      </c>
      <c r="R550" s="26" t="n">
        <f aca="false">(G550-H550)/H550</f>
        <v>0.00100174628744705</v>
      </c>
      <c r="S550" s="17" t="n">
        <f aca="false">YEAR(B550)</f>
        <v>2008</v>
      </c>
      <c r="T550" s="17" t="n">
        <f aca="false">WEEKDAY(B550)</f>
        <v>4</v>
      </c>
    </row>
    <row r="551" customFormat="false" ht="15" hidden="false" customHeight="false" outlineLevel="0" collapsed="false">
      <c r="B551" s="21" t="n">
        <v>39765</v>
      </c>
      <c r="C551" s="22" t="n">
        <v>712.2</v>
      </c>
      <c r="D551" s="22" t="n">
        <v>739.6</v>
      </c>
      <c r="E551" s="22" t="n">
        <v>700.43</v>
      </c>
      <c r="F551" s="22" t="n">
        <v>736.35</v>
      </c>
      <c r="G551" s="23" t="n">
        <v>739.78</v>
      </c>
      <c r="H551" s="23" t="n">
        <v>739.04</v>
      </c>
      <c r="I551" s="23" t="n">
        <v>700.81</v>
      </c>
      <c r="J551" s="23" t="n">
        <v>700.11</v>
      </c>
      <c r="K551" s="29" t="str">
        <f aca="false">IF(N551&lt;=$F$3,"HIT","MISS")</f>
        <v>HIT</v>
      </c>
      <c r="L551" s="29" t="str">
        <f aca="false">IF(O551&lt;=$F$3,"HIT","MISS")</f>
        <v>HIT</v>
      </c>
      <c r="M551" s="17" t="str">
        <f aca="false">IF(AND(K551="HIT",L551="HIT"),"HOD ✓ | LOD ✓",IF(K551="HIT","HOD ✓",IF(L551="HIT","LOD ✓","✗ MISS")))</f>
        <v>HOD ✓ | LOD ✓</v>
      </c>
      <c r="N551" s="26" t="n">
        <f aca="false">IF(D551&lt;H551,(H551-D551)/D551,IF(D551&gt;G551,(D551-G551)/D551,0))</f>
        <v>0</v>
      </c>
      <c r="O551" s="26" t="n">
        <f aca="false">IF(E551&lt;J551,(J551-E551)/E551,IF(E551&gt;I551,(E551-I551)/E551,0))</f>
        <v>0</v>
      </c>
      <c r="P551" s="27" t="n">
        <f aca="false">LN(F551/F550)</f>
        <v>0.0333467783284938</v>
      </c>
      <c r="Q551" s="28" t="n">
        <f aca="false">STDEV(P532:P551)*SQRT(252)</f>
        <v>0.411523948355707</v>
      </c>
      <c r="R551" s="26" t="n">
        <f aca="false">(G551-H551)/H551</f>
        <v>0.00100129898246375</v>
      </c>
      <c r="S551" s="17" t="n">
        <f aca="false">YEAR(B551)</f>
        <v>2008</v>
      </c>
      <c r="T551" s="17" t="n">
        <f aca="false">WEEKDAY(B551)</f>
        <v>5</v>
      </c>
    </row>
    <row r="552" customFormat="false" ht="15" hidden="false" customHeight="false" outlineLevel="0" collapsed="false">
      <c r="B552" s="21" t="n">
        <v>39766</v>
      </c>
      <c r="C552" s="22" t="n">
        <v>736.35</v>
      </c>
      <c r="D552" s="22" t="n">
        <v>754.58</v>
      </c>
      <c r="E552" s="22" t="n">
        <v>725.38</v>
      </c>
      <c r="F552" s="22" t="n">
        <v>742.25</v>
      </c>
      <c r="G552" s="23" t="n">
        <v>755.53</v>
      </c>
      <c r="H552" s="23" t="n">
        <v>754.78</v>
      </c>
      <c r="I552" s="23" t="n">
        <v>725.31</v>
      </c>
      <c r="J552" s="23" t="n">
        <v>724.59</v>
      </c>
      <c r="K552" s="29" t="str">
        <f aca="false">IF(N552&lt;=$F$3,"HIT","MISS")</f>
        <v>HIT</v>
      </c>
      <c r="L552" s="29" t="str">
        <f aca="false">IF(O552&lt;=$F$3,"HIT","MISS")</f>
        <v>HIT</v>
      </c>
      <c r="M552" s="17" t="str">
        <f aca="false">IF(AND(K552="HIT",L552="HIT"),"HOD ✓ | LOD ✓",IF(K552="HIT","HOD ✓",IF(L552="HIT","LOD ✓","✗ MISS")))</f>
        <v>HOD ✓ | LOD ✓</v>
      </c>
      <c r="N552" s="26" t="n">
        <f aca="false">IF(D552&lt;H552,(H552-D552)/D552,IF(D552&gt;G552,(D552-G552)/D552,0))</f>
        <v>0.000265048106231191</v>
      </c>
      <c r="O552" s="26" t="n">
        <f aca="false">IF(E552&lt;J552,(J552-E552)/E552,IF(E552&gt;I552,(E552-I552)/E552,0))</f>
        <v>9.6501144227922E-005</v>
      </c>
      <c r="P552" s="27" t="n">
        <f aca="false">LN(F552/F551)</f>
        <v>0.00798056447169804</v>
      </c>
      <c r="Q552" s="28" t="n">
        <f aca="false">STDEV(P533:P552)*SQRT(252)</f>
        <v>0.405079309673114</v>
      </c>
      <c r="R552" s="26" t="n">
        <f aca="false">(G552-H552)/H552</f>
        <v>0.000993667028803095</v>
      </c>
      <c r="S552" s="17" t="n">
        <f aca="false">YEAR(B552)</f>
        <v>2008</v>
      </c>
      <c r="T552" s="17" t="n">
        <f aca="false">WEEKDAY(B552)</f>
        <v>6</v>
      </c>
    </row>
    <row r="553" customFormat="false" ht="15" hidden="false" customHeight="false" outlineLevel="0" collapsed="false">
      <c r="B553" s="21" t="n">
        <v>39769</v>
      </c>
      <c r="C553" s="22" t="n">
        <v>742.1</v>
      </c>
      <c r="D553" s="22" t="n">
        <v>749.7</v>
      </c>
      <c r="E553" s="22" t="n">
        <v>731.055</v>
      </c>
      <c r="F553" s="22" t="n">
        <v>738.1</v>
      </c>
      <c r="G553" s="23" t="n">
        <v>750.58</v>
      </c>
      <c r="H553" s="23" t="n">
        <v>749.83</v>
      </c>
      <c r="I553" s="23" t="n">
        <v>730.81</v>
      </c>
      <c r="J553" s="23" t="n">
        <v>730.08</v>
      </c>
      <c r="K553" s="29" t="str">
        <f aca="false">IF(N553&lt;=$F$3,"HIT","MISS")</f>
        <v>HIT</v>
      </c>
      <c r="L553" s="29" t="str">
        <f aca="false">IF(O553&lt;=$F$3,"HIT","MISS")</f>
        <v>HIT</v>
      </c>
      <c r="M553" s="17" t="str">
        <f aca="false">IF(AND(K553="HIT",L553="HIT"),"HOD ✓ | LOD ✓",IF(K553="HIT","HOD ✓",IF(L553="HIT","LOD ✓","✗ MISS")))</f>
        <v>HOD ✓ | LOD ✓</v>
      </c>
      <c r="N553" s="26" t="n">
        <f aca="false">IF(D553&lt;H553,(H553-D553)/D553,IF(D553&gt;G553,(D553-G553)/D553,0))</f>
        <v>0.000173402694411092</v>
      </c>
      <c r="O553" s="26" t="n">
        <f aca="false">IF(E553&lt;J553,(J553-E553)/E553,IF(E553&gt;I553,(E553-I553)/E553,0))</f>
        <v>0.000335132103603702</v>
      </c>
      <c r="P553" s="27" t="n">
        <f aca="false">LN(F553/F552)</f>
        <v>-0.00560679686786255</v>
      </c>
      <c r="Q553" s="28" t="n">
        <f aca="false">STDEV(P534:P553)*SQRT(252)</f>
        <v>0.398464754744289</v>
      </c>
      <c r="R553" s="26" t="n">
        <f aca="false">(G553-H553)/H553</f>
        <v>0.00100022671805609</v>
      </c>
      <c r="S553" s="17" t="n">
        <f aca="false">YEAR(B553)</f>
        <v>2008</v>
      </c>
      <c r="T553" s="17" t="n">
        <f aca="false">WEEKDAY(B553)</f>
        <v>2</v>
      </c>
    </row>
    <row r="554" customFormat="false" ht="15" hidden="false" customHeight="false" outlineLevel="0" collapsed="false">
      <c r="B554" s="21" t="n">
        <v>39770</v>
      </c>
      <c r="C554" s="22" t="n">
        <v>738.1</v>
      </c>
      <c r="D554" s="22" t="n">
        <v>746</v>
      </c>
      <c r="E554" s="22" t="n">
        <v>731.75</v>
      </c>
      <c r="F554" s="22" t="n">
        <v>738.2</v>
      </c>
      <c r="G554" s="23" t="n">
        <v>746.72</v>
      </c>
      <c r="H554" s="23" t="n">
        <v>745.97</v>
      </c>
      <c r="I554" s="23" t="n">
        <v>731.63</v>
      </c>
      <c r="J554" s="23" t="n">
        <v>730.9</v>
      </c>
      <c r="K554" s="29" t="str">
        <f aca="false">IF(N554&lt;=$F$3,"HIT","MISS")</f>
        <v>HIT</v>
      </c>
      <c r="L554" s="29" t="str">
        <f aca="false">IF(O554&lt;=$F$3,"HIT","MISS")</f>
        <v>HIT</v>
      </c>
      <c r="M554" s="17" t="str">
        <f aca="false">IF(AND(K554="HIT",L554="HIT"),"HOD ✓ | LOD ✓",IF(K554="HIT","HOD ✓",IF(L554="HIT","LOD ✓","✗ MISS")))</f>
        <v>HOD ✓ | LOD ✓</v>
      </c>
      <c r="N554" s="26" t="n">
        <f aca="false">IF(D554&lt;H554,(H554-D554)/D554,IF(D554&gt;G554,(D554-G554)/D554,0))</f>
        <v>0</v>
      </c>
      <c r="O554" s="26" t="n">
        <f aca="false">IF(E554&lt;J554,(J554-E554)/E554,IF(E554&gt;I554,(E554-I554)/E554,0))</f>
        <v>0.000163990433891363</v>
      </c>
      <c r="P554" s="27" t="n">
        <f aca="false">LN(F554/F553)</f>
        <v>0.00013547381989147</v>
      </c>
      <c r="Q554" s="28" t="n">
        <f aca="false">STDEV(P535:P554)*SQRT(252)</f>
        <v>0.384455585610247</v>
      </c>
      <c r="R554" s="26" t="n">
        <f aca="false">(G554-H554)/H554</f>
        <v>0.00100540236202528</v>
      </c>
      <c r="S554" s="17" t="n">
        <f aca="false">YEAR(B554)</f>
        <v>2008</v>
      </c>
      <c r="T554" s="17" t="n">
        <f aca="false">WEEKDAY(B554)</f>
        <v>3</v>
      </c>
    </row>
    <row r="555" customFormat="false" ht="15" hidden="false" customHeight="false" outlineLevel="0" collapsed="false">
      <c r="B555" s="21" t="n">
        <v>39771</v>
      </c>
      <c r="C555" s="22" t="n">
        <v>738.2</v>
      </c>
      <c r="D555" s="22" t="n">
        <v>763.25</v>
      </c>
      <c r="E555" s="22" t="n">
        <v>732.15</v>
      </c>
      <c r="F555" s="22" t="n">
        <v>734.7</v>
      </c>
      <c r="G555" s="23" t="n">
        <v>763.15</v>
      </c>
      <c r="H555" s="23" t="n">
        <v>762.39</v>
      </c>
      <c r="I555" s="23" t="n">
        <v>733.17</v>
      </c>
      <c r="J555" s="23" t="n">
        <v>732.44</v>
      </c>
      <c r="K555" s="29" t="str">
        <f aca="false">IF(N555&lt;=$F$3,"HIT","MISS")</f>
        <v>HIT</v>
      </c>
      <c r="L555" s="29" t="str">
        <f aca="false">IF(O555&lt;=$F$3,"HIT","MISS")</f>
        <v>HIT</v>
      </c>
      <c r="M555" s="17" t="str">
        <f aca="false">IF(AND(K555="HIT",L555="HIT"),"HOD ✓ | LOD ✓",IF(K555="HIT","HOD ✓",IF(L555="HIT","LOD ✓","✗ MISS")))</f>
        <v>HOD ✓ | LOD ✓</v>
      </c>
      <c r="N555" s="26" t="n">
        <f aca="false">IF(D555&lt;H555,(H555-D555)/D555,IF(D555&gt;G555,(D555-G555)/D555,0))</f>
        <v>0.000131018670160528</v>
      </c>
      <c r="O555" s="26" t="n">
        <f aca="false">IF(E555&lt;J555,(J555-E555)/E555,IF(E555&gt;I555,(E555-I555)/E555,0))</f>
        <v>0.000396093696646968</v>
      </c>
      <c r="P555" s="27" t="n">
        <f aca="false">LN(F555/F554)</f>
        <v>-0.00475253796966648</v>
      </c>
      <c r="Q555" s="28" t="n">
        <f aca="false">STDEV(P536:P555)*SQRT(252)</f>
        <v>0.331140061032389</v>
      </c>
      <c r="R555" s="26" t="n">
        <f aca="false">(G555-H555)/H555</f>
        <v>0.000996865121525716</v>
      </c>
      <c r="S555" s="17" t="n">
        <f aca="false">YEAR(B555)</f>
        <v>2008</v>
      </c>
      <c r="T555" s="17" t="n">
        <f aca="false">WEEKDAY(B555)</f>
        <v>4</v>
      </c>
    </row>
    <row r="556" customFormat="false" ht="15" hidden="false" customHeight="false" outlineLevel="0" collapsed="false">
      <c r="B556" s="21" t="n">
        <v>39772</v>
      </c>
      <c r="C556" s="22" t="n">
        <v>734.7</v>
      </c>
      <c r="D556" s="22" t="n">
        <v>753.4</v>
      </c>
      <c r="E556" s="22" t="n">
        <v>733.15</v>
      </c>
      <c r="F556" s="22" t="n">
        <v>746.65</v>
      </c>
      <c r="G556" s="23" t="n">
        <v>753.69</v>
      </c>
      <c r="H556" s="23" t="n">
        <v>752.94</v>
      </c>
      <c r="I556" s="23" t="n">
        <v>734.05</v>
      </c>
      <c r="J556" s="23" t="n">
        <v>733.32</v>
      </c>
      <c r="K556" s="29" t="str">
        <f aca="false">IF(N556&lt;=$F$3,"HIT","MISS")</f>
        <v>HIT</v>
      </c>
      <c r="L556" s="29" t="str">
        <f aca="false">IF(O556&lt;=$F$3,"HIT","MISS")</f>
        <v>HIT</v>
      </c>
      <c r="M556" s="17" t="str">
        <f aca="false">IF(AND(K556="HIT",L556="HIT"),"HOD ✓ | LOD ✓",IF(K556="HIT","HOD ✓",IF(L556="HIT","LOD ✓","✗ MISS")))</f>
        <v>HOD ✓ | LOD ✓</v>
      </c>
      <c r="N556" s="26" t="n">
        <f aca="false">IF(D556&lt;H556,(H556-D556)/D556,IF(D556&gt;G556,(D556-G556)/D556,0))</f>
        <v>0</v>
      </c>
      <c r="O556" s="26" t="n">
        <f aca="false">IF(E556&lt;J556,(J556-E556)/E556,IF(E556&gt;I556,(E556-I556)/E556,0))</f>
        <v>0.000231876150855995</v>
      </c>
      <c r="P556" s="27" t="n">
        <f aca="false">LN(F556/F555)</f>
        <v>0.0161342818770459</v>
      </c>
      <c r="Q556" s="28" t="n">
        <f aca="false">STDEV(P537:P556)*SQRT(252)</f>
        <v>0.332080917563248</v>
      </c>
      <c r="R556" s="26" t="n">
        <f aca="false">(G556-H556)/H556</f>
        <v>0.000996095306398916</v>
      </c>
      <c r="S556" s="17" t="n">
        <f aca="false">YEAR(B556)</f>
        <v>2008</v>
      </c>
      <c r="T556" s="17" t="n">
        <f aca="false">WEEKDAY(B556)</f>
        <v>5</v>
      </c>
    </row>
    <row r="557" customFormat="false" ht="15" hidden="false" customHeight="false" outlineLevel="0" collapsed="false">
      <c r="B557" s="21" t="n">
        <v>39773</v>
      </c>
      <c r="C557" s="22" t="n">
        <v>746.65</v>
      </c>
      <c r="D557" s="22" t="n">
        <v>802.63</v>
      </c>
      <c r="E557" s="22" t="n">
        <v>743.03</v>
      </c>
      <c r="F557" s="22" t="n">
        <v>800.4</v>
      </c>
      <c r="G557" s="23" t="n">
        <v>803.17</v>
      </c>
      <c r="H557" s="23" t="n">
        <v>802.37</v>
      </c>
      <c r="I557" s="23" t="n">
        <v>741.84</v>
      </c>
      <c r="J557" s="23" t="n">
        <v>741.1</v>
      </c>
      <c r="K557" s="24" t="str">
        <f aca="false">IF(N557&lt;=$F$3,"HIT","MISS")</f>
        <v>HIT</v>
      </c>
      <c r="L557" s="24" t="str">
        <f aca="false">IF(O557&lt;=$F$3,"HIT","MISS")</f>
        <v>MISS</v>
      </c>
      <c r="M557" s="25" t="str">
        <f aca="false">IF(AND(K557="HIT",L557="HIT"),"HOD ✓ | LOD ✓",IF(K557="HIT","HOD ✓",IF(L557="HIT","LOD ✓","✗ MISS")))</f>
        <v>HOD ✓</v>
      </c>
      <c r="N557" s="26" t="n">
        <f aca="false">IF(D557&lt;H557,(H557-D557)/D557,IF(D557&gt;G557,(D557-G557)/D557,0))</f>
        <v>0</v>
      </c>
      <c r="O557" s="26" t="n">
        <f aca="false">IF(E557&lt;J557,(J557-E557)/E557,IF(E557&gt;I557,(E557-I557)/E557,0))</f>
        <v>0.00160155040846257</v>
      </c>
      <c r="P557" s="27" t="n">
        <f aca="false">LN(F557/F556)</f>
        <v>0.0695150682063007</v>
      </c>
      <c r="Q557" s="28" t="n">
        <f aca="false">STDEV(P538:P557)*SQRT(252)</f>
        <v>0.407323059449023</v>
      </c>
      <c r="R557" s="26" t="n">
        <f aca="false">(G557-H557)/H557</f>
        <v>0.000997046250482888</v>
      </c>
      <c r="S557" s="17" t="n">
        <f aca="false">YEAR(B557)</f>
        <v>2008</v>
      </c>
      <c r="T557" s="17" t="n">
        <f aca="false">WEEKDAY(B557)</f>
        <v>6</v>
      </c>
    </row>
    <row r="558" customFormat="false" ht="15" hidden="false" customHeight="false" outlineLevel="0" collapsed="false">
      <c r="B558" s="21" t="n">
        <v>39776</v>
      </c>
      <c r="C558" s="22" t="n">
        <v>800.3</v>
      </c>
      <c r="D558" s="22" t="n">
        <v>829.78</v>
      </c>
      <c r="E558" s="22" t="n">
        <v>786.63</v>
      </c>
      <c r="F558" s="22" t="n">
        <v>820.65</v>
      </c>
      <c r="G558" s="23" t="n">
        <v>830.94</v>
      </c>
      <c r="H558" s="23" t="n">
        <v>830.11</v>
      </c>
      <c r="I558" s="23" t="n">
        <v>786.67</v>
      </c>
      <c r="J558" s="23" t="n">
        <v>785.88</v>
      </c>
      <c r="K558" s="29" t="str">
        <f aca="false">IF(N558&lt;=$F$3,"HIT","MISS")</f>
        <v>HIT</v>
      </c>
      <c r="L558" s="29" t="str">
        <f aca="false">IF(O558&lt;=$F$3,"HIT","MISS")</f>
        <v>HIT</v>
      </c>
      <c r="M558" s="17" t="str">
        <f aca="false">IF(AND(K558="HIT",L558="HIT"),"HOD ✓ | LOD ✓",IF(K558="HIT","HOD ✓",IF(L558="HIT","LOD ✓","✗ MISS")))</f>
        <v>HOD ✓ | LOD ✓</v>
      </c>
      <c r="N558" s="26" t="n">
        <f aca="false">IF(D558&lt;H558,(H558-D558)/D558,IF(D558&gt;G558,(D558-G558)/D558,0))</f>
        <v>0.000397695774783727</v>
      </c>
      <c r="O558" s="26" t="n">
        <f aca="false">IF(E558&lt;J558,(J558-E558)/E558,IF(E558&gt;I558,(E558-I558)/E558,0))</f>
        <v>0</v>
      </c>
      <c r="P558" s="27" t="n">
        <f aca="false">LN(F558/F557)</f>
        <v>0.0249851064683664</v>
      </c>
      <c r="Q558" s="28" t="n">
        <f aca="false">STDEV(P539:P558)*SQRT(252)</f>
        <v>0.412048600807668</v>
      </c>
      <c r="R558" s="26" t="n">
        <f aca="false">(G558-H558)/H558</f>
        <v>0.000999867487441473</v>
      </c>
      <c r="S558" s="17" t="n">
        <f aca="false">YEAR(B558)</f>
        <v>2008</v>
      </c>
      <c r="T558" s="17" t="n">
        <f aca="false">WEEKDAY(B558)</f>
        <v>2</v>
      </c>
    </row>
    <row r="559" customFormat="false" ht="15" hidden="false" customHeight="false" outlineLevel="0" collapsed="false">
      <c r="B559" s="21" t="n">
        <v>39777</v>
      </c>
      <c r="C559" s="22" t="n">
        <v>820.65</v>
      </c>
      <c r="D559" s="22" t="n">
        <v>831.6</v>
      </c>
      <c r="E559" s="22" t="n">
        <v>803</v>
      </c>
      <c r="F559" s="22" t="n">
        <v>820.95</v>
      </c>
      <c r="G559" s="23" t="n">
        <v>831.56</v>
      </c>
      <c r="H559" s="23" t="n">
        <v>830.73</v>
      </c>
      <c r="I559" s="23" t="n">
        <v>803.88</v>
      </c>
      <c r="J559" s="23" t="n">
        <v>803.08</v>
      </c>
      <c r="K559" s="29" t="str">
        <f aca="false">IF(N559&lt;=$F$3,"HIT","MISS")</f>
        <v>HIT</v>
      </c>
      <c r="L559" s="29" t="str">
        <f aca="false">IF(O559&lt;=$F$3,"HIT","MISS")</f>
        <v>HIT</v>
      </c>
      <c r="M559" s="17" t="str">
        <f aca="false">IF(AND(K559="HIT",L559="HIT"),"HOD ✓ | LOD ✓",IF(K559="HIT","HOD ✓",IF(L559="HIT","LOD ✓","✗ MISS")))</f>
        <v>HOD ✓ | LOD ✓</v>
      </c>
      <c r="N559" s="26" t="n">
        <f aca="false">IF(D559&lt;H559,(H559-D559)/D559,IF(D559&gt;G559,(D559-G559)/D559,0))</f>
        <v>4.81000481001411E-005</v>
      </c>
      <c r="O559" s="26" t="n">
        <f aca="false">IF(E559&lt;J559,(J559-E559)/E559,IF(E559&gt;I559,(E559-I559)/E559,0))</f>
        <v>9.9626400996315E-005</v>
      </c>
      <c r="P559" s="27" t="n">
        <f aca="false">LN(F559/F558)</f>
        <v>0.000365497080092389</v>
      </c>
      <c r="Q559" s="28" t="n">
        <f aca="false">STDEV(P540:P559)*SQRT(252)</f>
        <v>0.408236063451061</v>
      </c>
      <c r="R559" s="26" t="n">
        <f aca="false">(G559-H559)/H559</f>
        <v>0.000999121254799908</v>
      </c>
      <c r="S559" s="17" t="n">
        <f aca="false">YEAR(B559)</f>
        <v>2008</v>
      </c>
      <c r="T559" s="17" t="n">
        <f aca="false">WEEKDAY(B559)</f>
        <v>3</v>
      </c>
    </row>
    <row r="560" customFormat="false" ht="15" hidden="false" customHeight="false" outlineLevel="0" collapsed="false">
      <c r="B560" s="21" t="n">
        <v>39778</v>
      </c>
      <c r="C560" s="22" t="n">
        <v>820.95</v>
      </c>
      <c r="D560" s="22" t="n">
        <v>823.25</v>
      </c>
      <c r="E560" s="22" t="n">
        <v>808.53</v>
      </c>
      <c r="F560" s="22" t="n">
        <v>812.7</v>
      </c>
      <c r="G560" s="23" t="n">
        <v>823.39</v>
      </c>
      <c r="H560" s="23" t="n">
        <v>822.57</v>
      </c>
      <c r="I560" s="23" t="n">
        <v>808.42</v>
      </c>
      <c r="J560" s="23" t="n">
        <v>807.61</v>
      </c>
      <c r="K560" s="29" t="str">
        <f aca="false">IF(N560&lt;=$F$3,"HIT","MISS")</f>
        <v>HIT</v>
      </c>
      <c r="L560" s="29" t="str">
        <f aca="false">IF(O560&lt;=$F$3,"HIT","MISS")</f>
        <v>HIT</v>
      </c>
      <c r="M560" s="17" t="str">
        <f aca="false">IF(AND(K560="HIT",L560="HIT"),"HOD ✓ | LOD ✓",IF(K560="HIT","HOD ✓",IF(L560="HIT","LOD ✓","✗ MISS")))</f>
        <v>HOD ✓ | LOD ✓</v>
      </c>
      <c r="N560" s="26" t="n">
        <f aca="false">IF(D560&lt;H560,(H560-D560)/D560,IF(D560&gt;G560,(D560-G560)/D560,0))</f>
        <v>0</v>
      </c>
      <c r="O560" s="26" t="n">
        <f aca="false">IF(E560&lt;J560,(J560-E560)/E560,IF(E560&gt;I560,(E560-I560)/E560,0))</f>
        <v>0.000136049373554492</v>
      </c>
      <c r="P560" s="27" t="n">
        <f aca="false">LN(F560/F559)</f>
        <v>-0.0101001684988777</v>
      </c>
      <c r="Q560" s="28" t="n">
        <f aca="false">STDEV(P541:P560)*SQRT(252)</f>
        <v>0.41091782356633</v>
      </c>
      <c r="R560" s="26" t="n">
        <f aca="false">(G560-H560)/H560</f>
        <v>0.000996875645841614</v>
      </c>
      <c r="S560" s="17" t="n">
        <f aca="false">YEAR(B560)</f>
        <v>2008</v>
      </c>
      <c r="T560" s="17" t="n">
        <f aca="false">WEEKDAY(B560)</f>
        <v>4</v>
      </c>
    </row>
    <row r="561" customFormat="false" ht="15" hidden="false" customHeight="false" outlineLevel="0" collapsed="false">
      <c r="B561" s="21" t="n">
        <v>39779</v>
      </c>
      <c r="C561" s="22" t="n">
        <v>812.7</v>
      </c>
      <c r="D561" s="22" t="n">
        <v>817.4</v>
      </c>
      <c r="E561" s="22" t="n">
        <v>810</v>
      </c>
      <c r="F561" s="22" t="n">
        <v>816</v>
      </c>
      <c r="G561" s="23" t="n">
        <v>818.15</v>
      </c>
      <c r="H561" s="23" t="n">
        <v>817.33</v>
      </c>
      <c r="I561" s="23" t="n">
        <v>810.51</v>
      </c>
      <c r="J561" s="23" t="n">
        <v>809.7</v>
      </c>
      <c r="K561" s="29" t="str">
        <f aca="false">IF(N561&lt;=$F$3,"HIT","MISS")</f>
        <v>HIT</v>
      </c>
      <c r="L561" s="29" t="str">
        <f aca="false">IF(O561&lt;=$F$3,"HIT","MISS")</f>
        <v>HIT</v>
      </c>
      <c r="M561" s="17" t="str">
        <f aca="false">IF(AND(K561="HIT",L561="HIT"),"HOD ✓ | LOD ✓",IF(K561="HIT","HOD ✓",IF(L561="HIT","LOD ✓","✗ MISS")))</f>
        <v>HOD ✓ | LOD ✓</v>
      </c>
      <c r="N561" s="26" t="n">
        <f aca="false">IF(D561&lt;H561,(H561-D561)/D561,IF(D561&gt;G561,(D561-G561)/D561,0))</f>
        <v>0</v>
      </c>
      <c r="O561" s="26" t="n">
        <f aca="false">IF(E561&lt;J561,(J561-E561)/E561,IF(E561&gt;I561,(E561-I561)/E561,0))</f>
        <v>0</v>
      </c>
      <c r="P561" s="27" t="n">
        <f aca="false">LN(F561/F560)</f>
        <v>0.00405231720494786</v>
      </c>
      <c r="Q561" s="28" t="n">
        <f aca="false">STDEV(P542:P561)*SQRT(252)</f>
        <v>0.400283970355453</v>
      </c>
      <c r="R561" s="26" t="n">
        <f aca="false">(G561-H561)/H561</f>
        <v>0.0010032667343667</v>
      </c>
      <c r="S561" s="17" t="n">
        <f aca="false">YEAR(B561)</f>
        <v>2008</v>
      </c>
      <c r="T561" s="17" t="n">
        <f aca="false">WEEKDAY(B561)</f>
        <v>5</v>
      </c>
    </row>
    <row r="562" customFormat="false" ht="15" hidden="false" customHeight="false" outlineLevel="0" collapsed="false">
      <c r="B562" s="21" t="n">
        <v>39780</v>
      </c>
      <c r="C562" s="22" t="n">
        <v>816</v>
      </c>
      <c r="D562" s="22" t="n">
        <v>820.88</v>
      </c>
      <c r="E562" s="22" t="n">
        <v>809.535</v>
      </c>
      <c r="F562" s="22" t="n">
        <v>817.98</v>
      </c>
      <c r="G562" s="23" t="n">
        <v>821.79</v>
      </c>
      <c r="H562" s="23" t="n">
        <v>820.97</v>
      </c>
      <c r="I562" s="23" t="n">
        <v>810.49</v>
      </c>
      <c r="J562" s="23" t="n">
        <v>809.68</v>
      </c>
      <c r="K562" s="29" t="str">
        <f aca="false">IF(N562&lt;=$F$3,"HIT","MISS")</f>
        <v>HIT</v>
      </c>
      <c r="L562" s="29" t="str">
        <f aca="false">IF(O562&lt;=$F$3,"HIT","MISS")</f>
        <v>HIT</v>
      </c>
      <c r="M562" s="17" t="str">
        <f aca="false">IF(AND(K562="HIT",L562="HIT"),"HOD ✓ | LOD ✓",IF(K562="HIT","HOD ✓",IF(L562="HIT","LOD ✓","✗ MISS")))</f>
        <v>HOD ✓ | LOD ✓</v>
      </c>
      <c r="N562" s="26" t="n">
        <f aca="false">IF(D562&lt;H562,(H562-D562)/D562,IF(D562&gt;G562,(D562-G562)/D562,0))</f>
        <v>0.000109638436799571</v>
      </c>
      <c r="O562" s="26" t="n">
        <f aca="false">IF(E562&lt;J562,(J562-E562)/E562,IF(E562&gt;I562,(E562-I562)/E562,0))</f>
        <v>0.000179115171054966</v>
      </c>
      <c r="P562" s="27" t="n">
        <f aca="false">LN(F562/F561)</f>
        <v>0.00242353146198632</v>
      </c>
      <c r="Q562" s="28" t="n">
        <f aca="false">STDEV(P543:P562)*SQRT(252)</f>
        <v>0.390076283398704</v>
      </c>
      <c r="R562" s="26" t="n">
        <f aca="false">(G562-H562)/H562</f>
        <v>0.000998818470833205</v>
      </c>
      <c r="S562" s="17" t="n">
        <f aca="false">YEAR(B562)</f>
        <v>2008</v>
      </c>
      <c r="T562" s="17" t="n">
        <f aca="false">WEEKDAY(B562)</f>
        <v>6</v>
      </c>
    </row>
    <row r="563" customFormat="false" ht="15" hidden="false" customHeight="false" outlineLevel="0" collapsed="false">
      <c r="B563" s="21" t="n">
        <v>39783</v>
      </c>
      <c r="C563" s="22" t="n">
        <v>818.33</v>
      </c>
      <c r="D563" s="22" t="n">
        <v>819.23</v>
      </c>
      <c r="E563" s="22" t="n">
        <v>768.48</v>
      </c>
      <c r="F563" s="22" t="n">
        <v>769.08</v>
      </c>
      <c r="G563" s="23" t="n">
        <v>820.21</v>
      </c>
      <c r="H563" s="23" t="n">
        <v>819.39</v>
      </c>
      <c r="I563" s="23" t="n">
        <v>769.39</v>
      </c>
      <c r="J563" s="23" t="n">
        <v>768.62</v>
      </c>
      <c r="K563" s="29" t="str">
        <f aca="false">IF(N563&lt;=$F$3,"HIT","MISS")</f>
        <v>HIT</v>
      </c>
      <c r="L563" s="29" t="str">
        <f aca="false">IF(O563&lt;=$F$3,"HIT","MISS")</f>
        <v>HIT</v>
      </c>
      <c r="M563" s="17" t="str">
        <f aca="false">IF(AND(K563="HIT",L563="HIT"),"HOD ✓ | LOD ✓",IF(K563="HIT","HOD ✓",IF(L563="HIT","LOD ✓","✗ MISS")))</f>
        <v>HOD ✓ | LOD ✓</v>
      </c>
      <c r="N563" s="26" t="n">
        <f aca="false">IF(D563&lt;H563,(H563-D563)/D563,IF(D563&gt;G563,(D563-G563)/D563,0))</f>
        <v>0.000195305347704513</v>
      </c>
      <c r="O563" s="26" t="n">
        <f aca="false">IF(E563&lt;J563,(J563-E563)/E563,IF(E563&gt;I563,(E563-I563)/E563,0))</f>
        <v>0.000182177805538188</v>
      </c>
      <c r="P563" s="27" t="n">
        <f aca="false">LN(F563/F562)</f>
        <v>-0.0616428911219575</v>
      </c>
      <c r="Q563" s="28" t="n">
        <f aca="false">STDEV(P544:P563)*SQRT(252)</f>
        <v>0.458061652470592</v>
      </c>
      <c r="R563" s="26" t="n">
        <f aca="false">(G563-H563)/H563</f>
        <v>0.0010007444562419</v>
      </c>
      <c r="S563" s="17" t="n">
        <f aca="false">YEAR(B563)</f>
        <v>2008</v>
      </c>
      <c r="T563" s="17" t="n">
        <f aca="false">WEEKDAY(B563)</f>
        <v>2</v>
      </c>
    </row>
    <row r="564" customFormat="false" ht="15" hidden="false" customHeight="false" outlineLevel="0" collapsed="false">
      <c r="B564" s="21" t="n">
        <v>39784</v>
      </c>
      <c r="C564" s="22" t="n">
        <v>769.08</v>
      </c>
      <c r="D564" s="22" t="n">
        <v>787.225</v>
      </c>
      <c r="E564" s="22" t="n">
        <v>761.88</v>
      </c>
      <c r="F564" s="22" t="n">
        <v>782.37</v>
      </c>
      <c r="G564" s="23" t="n">
        <v>787.77</v>
      </c>
      <c r="H564" s="23" t="n">
        <v>786.98</v>
      </c>
      <c r="I564" s="23" t="n">
        <v>761.75</v>
      </c>
      <c r="J564" s="23" t="n">
        <v>760.99</v>
      </c>
      <c r="K564" s="29" t="str">
        <f aca="false">IF(N564&lt;=$F$3,"HIT","MISS")</f>
        <v>HIT</v>
      </c>
      <c r="L564" s="29" t="str">
        <f aca="false">IF(O564&lt;=$F$3,"HIT","MISS")</f>
        <v>HIT</v>
      </c>
      <c r="M564" s="17" t="str">
        <f aca="false">IF(AND(K564="HIT",L564="HIT"),"HOD ✓ | LOD ✓",IF(K564="HIT","HOD ✓",IF(L564="HIT","LOD ✓","✗ MISS")))</f>
        <v>HOD ✓ | LOD ✓</v>
      </c>
      <c r="N564" s="26" t="n">
        <f aca="false">IF(D564&lt;H564,(H564-D564)/D564,IF(D564&gt;G564,(D564-G564)/D564,0))</f>
        <v>0</v>
      </c>
      <c r="O564" s="26" t="n">
        <f aca="false">IF(E564&lt;J564,(J564-E564)/E564,IF(E564&gt;I564,(E564-I564)/E564,0))</f>
        <v>0.000170630545492723</v>
      </c>
      <c r="P564" s="27" t="n">
        <f aca="false">LN(F564/F563)</f>
        <v>0.0171327791230566</v>
      </c>
      <c r="Q564" s="28" t="n">
        <f aca="false">STDEV(P545:P564)*SQRT(252)</f>
        <v>0.422468004839042</v>
      </c>
      <c r="R564" s="26" t="n">
        <f aca="false">(G564-H564)/H564</f>
        <v>0.00100383745457313</v>
      </c>
      <c r="S564" s="17" t="n">
        <f aca="false">YEAR(B564)</f>
        <v>2008</v>
      </c>
      <c r="T564" s="17" t="n">
        <f aca="false">WEEKDAY(B564)</f>
        <v>3</v>
      </c>
    </row>
    <row r="565" customFormat="false" ht="15" hidden="false" customHeight="false" outlineLevel="0" collapsed="false">
      <c r="B565" s="21" t="n">
        <v>39785</v>
      </c>
      <c r="C565" s="22" t="n">
        <v>782.37</v>
      </c>
      <c r="D565" s="22" t="n">
        <v>783.47</v>
      </c>
      <c r="E565" s="22" t="n">
        <v>764.47</v>
      </c>
      <c r="F565" s="22" t="n">
        <v>774</v>
      </c>
      <c r="G565" s="23" t="n">
        <v>783.36</v>
      </c>
      <c r="H565" s="23" t="n">
        <v>782.58</v>
      </c>
      <c r="I565" s="23" t="n">
        <v>764.95</v>
      </c>
      <c r="J565" s="23" t="n">
        <v>764.19</v>
      </c>
      <c r="K565" s="29" t="str">
        <f aca="false">IF(N565&lt;=$F$3,"HIT","MISS")</f>
        <v>HIT</v>
      </c>
      <c r="L565" s="29" t="str">
        <f aca="false">IF(O565&lt;=$F$3,"HIT","MISS")</f>
        <v>HIT</v>
      </c>
      <c r="M565" s="17" t="str">
        <f aca="false">IF(AND(K565="HIT",L565="HIT"),"HOD ✓ | LOD ✓",IF(K565="HIT","HOD ✓",IF(L565="HIT","LOD ✓","✗ MISS")))</f>
        <v>HOD ✓ | LOD ✓</v>
      </c>
      <c r="N565" s="26" t="n">
        <f aca="false">IF(D565&lt;H565,(H565-D565)/D565,IF(D565&gt;G565,(D565-G565)/D565,0))</f>
        <v>0.000140401036414941</v>
      </c>
      <c r="O565" s="26" t="n">
        <f aca="false">IF(E565&lt;J565,(J565-E565)/E565,IF(E565&gt;I565,(E565-I565)/E565,0))</f>
        <v>0</v>
      </c>
      <c r="P565" s="27" t="n">
        <f aca="false">LN(F565/F564)</f>
        <v>-0.0107559008374652</v>
      </c>
      <c r="Q565" s="28" t="n">
        <f aca="false">STDEV(P546:P565)*SQRT(252)</f>
        <v>0.408539671077739</v>
      </c>
      <c r="R565" s="26" t="n">
        <f aca="false">(G565-H565)/H565</f>
        <v>0.000996703212451088</v>
      </c>
      <c r="S565" s="17" t="n">
        <f aca="false">YEAR(B565)</f>
        <v>2008</v>
      </c>
      <c r="T565" s="17" t="n">
        <f aca="false">WEEKDAY(B565)</f>
        <v>4</v>
      </c>
    </row>
    <row r="566" customFormat="false" ht="15" hidden="false" customHeight="false" outlineLevel="0" collapsed="false">
      <c r="B566" s="21" t="n">
        <v>39786</v>
      </c>
      <c r="C566" s="22" t="n">
        <v>774</v>
      </c>
      <c r="D566" s="22" t="n">
        <v>788.655</v>
      </c>
      <c r="E566" s="22" t="n">
        <v>763.105</v>
      </c>
      <c r="F566" s="22" t="n">
        <v>767.05</v>
      </c>
      <c r="G566" s="23" t="n">
        <v>789.56</v>
      </c>
      <c r="H566" s="23" t="n">
        <v>788.77</v>
      </c>
      <c r="I566" s="23" t="n">
        <v>762.87</v>
      </c>
      <c r="J566" s="23" t="n">
        <v>762.11</v>
      </c>
      <c r="K566" s="29" t="str">
        <f aca="false">IF(N566&lt;=$F$3,"HIT","MISS")</f>
        <v>HIT</v>
      </c>
      <c r="L566" s="29" t="str">
        <f aca="false">IF(O566&lt;=$F$3,"HIT","MISS")</f>
        <v>HIT</v>
      </c>
      <c r="M566" s="17" t="str">
        <f aca="false">IF(AND(K566="HIT",L566="HIT"),"HOD ✓ | LOD ✓",IF(K566="HIT","HOD ✓",IF(L566="HIT","LOD ✓","✗ MISS")))</f>
        <v>HOD ✓ | LOD ✓</v>
      </c>
      <c r="N566" s="26" t="n">
        <f aca="false">IF(D566&lt;H566,(H566-D566)/D566,IF(D566&gt;G566,(D566-G566)/D566,0))</f>
        <v>0.000145817879808039</v>
      </c>
      <c r="O566" s="26" t="n">
        <f aca="false">IF(E566&lt;J566,(J566-E566)/E566,IF(E566&gt;I566,(E566-I566)/E566,0))</f>
        <v>0.000307952378768339</v>
      </c>
      <c r="P566" s="27" t="n">
        <f aca="false">LN(F566/F565)</f>
        <v>-0.00901988529894475</v>
      </c>
      <c r="Q566" s="28" t="n">
        <f aca="false">STDEV(P547:P566)*SQRT(252)</f>
        <v>0.408146429800073</v>
      </c>
      <c r="R566" s="26" t="n">
        <f aca="false">(G566-H566)/H566</f>
        <v>0.00100155938993618</v>
      </c>
      <c r="S566" s="17" t="n">
        <f aca="false">YEAR(B566)</f>
        <v>2008</v>
      </c>
      <c r="T566" s="17" t="n">
        <f aca="false">WEEKDAY(B566)</f>
        <v>5</v>
      </c>
    </row>
    <row r="567" customFormat="false" ht="15" hidden="false" customHeight="false" outlineLevel="0" collapsed="false">
      <c r="B567" s="21" t="n">
        <v>39787</v>
      </c>
      <c r="C567" s="22" t="n">
        <v>767.05</v>
      </c>
      <c r="D567" s="22" t="n">
        <v>773.15</v>
      </c>
      <c r="E567" s="22" t="n">
        <v>741.4</v>
      </c>
      <c r="F567" s="22" t="n">
        <v>756.25</v>
      </c>
      <c r="G567" s="23" t="n">
        <v>773.23</v>
      </c>
      <c r="H567" s="23" t="n">
        <v>772.46</v>
      </c>
      <c r="I567" s="23" t="n">
        <v>741.83</v>
      </c>
      <c r="J567" s="23" t="n">
        <v>741.09</v>
      </c>
      <c r="K567" s="29" t="str">
        <f aca="false">IF(N567&lt;=$F$3,"HIT","MISS")</f>
        <v>HIT</v>
      </c>
      <c r="L567" s="29" t="str">
        <f aca="false">IF(O567&lt;=$F$3,"HIT","MISS")</f>
        <v>HIT</v>
      </c>
      <c r="M567" s="17" t="str">
        <f aca="false">IF(AND(K567="HIT",L567="HIT"),"HOD ✓ | LOD ✓",IF(K567="HIT","HOD ✓",IF(L567="HIT","LOD ✓","✗ MISS")))</f>
        <v>HOD ✓ | LOD ✓</v>
      </c>
      <c r="N567" s="26" t="n">
        <f aca="false">IF(D567&lt;H567,(H567-D567)/D567,IF(D567&gt;G567,(D567-G567)/D567,0))</f>
        <v>0</v>
      </c>
      <c r="O567" s="26" t="n">
        <f aca="false">IF(E567&lt;J567,(J567-E567)/E567,IF(E567&gt;I567,(E567-I567)/E567,0))</f>
        <v>0</v>
      </c>
      <c r="P567" s="27" t="n">
        <f aca="false">LN(F567/F566)</f>
        <v>-0.0141799789457311</v>
      </c>
      <c r="Q567" s="28" t="n">
        <f aca="false">STDEV(P548:P567)*SQRT(252)</f>
        <v>0.412045613820075</v>
      </c>
      <c r="R567" s="26" t="n">
        <f aca="false">(G567-H567)/H567</f>
        <v>0.000996815369080576</v>
      </c>
      <c r="S567" s="17" t="n">
        <f aca="false">YEAR(B567)</f>
        <v>2008</v>
      </c>
      <c r="T567" s="17" t="n">
        <f aca="false">WEEKDAY(B567)</f>
        <v>6</v>
      </c>
    </row>
    <row r="568" customFormat="false" ht="15" hidden="false" customHeight="false" outlineLevel="0" collapsed="false">
      <c r="B568" s="21" t="n">
        <v>39790</v>
      </c>
      <c r="C568" s="22" t="n">
        <v>756.25</v>
      </c>
      <c r="D568" s="22" t="n">
        <v>782.75</v>
      </c>
      <c r="E568" s="22" t="n">
        <v>756.25</v>
      </c>
      <c r="F568" s="22" t="n">
        <v>772.5</v>
      </c>
      <c r="G568" s="23" t="n">
        <v>783.18</v>
      </c>
      <c r="H568" s="23" t="n">
        <v>782.4</v>
      </c>
      <c r="I568" s="23" t="n">
        <v>757.07</v>
      </c>
      <c r="J568" s="23" t="n">
        <v>756.31</v>
      </c>
      <c r="K568" s="29" t="str">
        <f aca="false">IF(N568&lt;=$F$3,"HIT","MISS")</f>
        <v>HIT</v>
      </c>
      <c r="L568" s="29" t="str">
        <f aca="false">IF(O568&lt;=$F$3,"HIT","MISS")</f>
        <v>HIT</v>
      </c>
      <c r="M568" s="17" t="str">
        <f aca="false">IF(AND(K568="HIT",L568="HIT"),"HOD ✓ | LOD ✓",IF(K568="HIT","HOD ✓",IF(L568="HIT","LOD ✓","✗ MISS")))</f>
        <v>HOD ✓ | LOD ✓</v>
      </c>
      <c r="N568" s="26" t="n">
        <f aca="false">IF(D568&lt;H568,(H568-D568)/D568,IF(D568&gt;G568,(D568-G568)/D568,0))</f>
        <v>0</v>
      </c>
      <c r="O568" s="26" t="n">
        <f aca="false">IF(E568&lt;J568,(J568-E568)/E568,IF(E568&gt;I568,(E568-I568)/E568,0))</f>
        <v>7.93388429751345E-005</v>
      </c>
      <c r="P568" s="27" t="n">
        <f aca="false">LN(F568/F567)</f>
        <v>0.0212599994268493</v>
      </c>
      <c r="Q568" s="28" t="n">
        <f aca="false">STDEV(P549:P568)*SQRT(252)</f>
        <v>0.416341323725795</v>
      </c>
      <c r="R568" s="26" t="n">
        <f aca="false">(G568-H568)/H568</f>
        <v>0.000996932515337389</v>
      </c>
      <c r="S568" s="17" t="n">
        <f aca="false">YEAR(B568)</f>
        <v>2008</v>
      </c>
      <c r="T568" s="17" t="n">
        <f aca="false">WEEKDAY(B568)</f>
        <v>2</v>
      </c>
    </row>
    <row r="569" customFormat="false" ht="15" hidden="false" customHeight="false" outlineLevel="0" collapsed="false">
      <c r="B569" s="21" t="n">
        <v>39791</v>
      </c>
      <c r="C569" s="22" t="n">
        <v>772.5</v>
      </c>
      <c r="D569" s="22" t="n">
        <v>780.55</v>
      </c>
      <c r="E569" s="22" t="n">
        <v>762.85</v>
      </c>
      <c r="F569" s="22" t="n">
        <v>777.2</v>
      </c>
      <c r="G569" s="23" t="n">
        <v>780.69</v>
      </c>
      <c r="H569" s="23" t="n">
        <v>779.91</v>
      </c>
      <c r="I569" s="23" t="n">
        <v>763.65</v>
      </c>
      <c r="J569" s="23" t="n">
        <v>762.89</v>
      </c>
      <c r="K569" s="29" t="str">
        <f aca="false">IF(N569&lt;=$F$3,"HIT","MISS")</f>
        <v>HIT</v>
      </c>
      <c r="L569" s="29" t="str">
        <f aca="false">IF(O569&lt;=$F$3,"HIT","MISS")</f>
        <v>HIT</v>
      </c>
      <c r="M569" s="17" t="str">
        <f aca="false">IF(AND(K569="HIT",L569="HIT"),"HOD ✓ | LOD ✓",IF(K569="HIT","HOD ✓",IF(L569="HIT","LOD ✓","✗ MISS")))</f>
        <v>HOD ✓ | LOD ✓</v>
      </c>
      <c r="N569" s="26" t="n">
        <f aca="false">IF(D569&lt;H569,(H569-D569)/D569,IF(D569&gt;G569,(D569-G569)/D569,0))</f>
        <v>0</v>
      </c>
      <c r="O569" s="26" t="n">
        <f aca="false">IF(E569&lt;J569,(J569-E569)/E569,IF(E569&gt;I569,(E569-I569)/E569,0))</f>
        <v>5.24349478927228E-005</v>
      </c>
      <c r="P569" s="27" t="n">
        <f aca="false">LN(F569/F568)</f>
        <v>0.00606570873138462</v>
      </c>
      <c r="Q569" s="28" t="n">
        <f aca="false">STDEV(P550:P569)*SQRT(252)</f>
        <v>0.4087824697419</v>
      </c>
      <c r="R569" s="26" t="n">
        <f aca="false">(G569-H569)/H569</f>
        <v>0.00100011539793064</v>
      </c>
      <c r="S569" s="17" t="n">
        <f aca="false">YEAR(B569)</f>
        <v>2008</v>
      </c>
      <c r="T569" s="17" t="n">
        <f aca="false">WEEKDAY(B569)</f>
        <v>3</v>
      </c>
    </row>
    <row r="570" customFormat="false" ht="15" hidden="false" customHeight="false" outlineLevel="0" collapsed="false">
      <c r="B570" s="21" t="n">
        <v>39792</v>
      </c>
      <c r="C570" s="22" t="n">
        <v>777.2</v>
      </c>
      <c r="D570" s="22" t="n">
        <v>814.15</v>
      </c>
      <c r="E570" s="22" t="n">
        <v>774.65</v>
      </c>
      <c r="F570" s="22" t="n">
        <v>810.4</v>
      </c>
      <c r="G570" s="23" t="n">
        <v>813.95</v>
      </c>
      <c r="H570" s="23" t="n">
        <v>813.14</v>
      </c>
      <c r="I570" s="23" t="n">
        <v>774.81</v>
      </c>
      <c r="J570" s="23" t="n">
        <v>774.04</v>
      </c>
      <c r="K570" s="29" t="str">
        <f aca="false">IF(N570&lt;=$F$3,"HIT","MISS")</f>
        <v>HIT</v>
      </c>
      <c r="L570" s="29" t="str">
        <f aca="false">IF(O570&lt;=$F$3,"HIT","MISS")</f>
        <v>HIT</v>
      </c>
      <c r="M570" s="17" t="str">
        <f aca="false">IF(AND(K570="HIT",L570="HIT"),"HOD ✓ | LOD ✓",IF(K570="HIT","HOD ✓",IF(L570="HIT","LOD ✓","✗ MISS")))</f>
        <v>HOD ✓ | LOD ✓</v>
      </c>
      <c r="N570" s="26" t="n">
        <f aca="false">IF(D570&lt;H570,(H570-D570)/D570,IF(D570&gt;G570,(D570-G570)/D570,0))</f>
        <v>0.0002456549775839</v>
      </c>
      <c r="O570" s="26" t="n">
        <f aca="false">IF(E570&lt;J570,(J570-E570)/E570,IF(E570&gt;I570,(E570-I570)/E570,0))</f>
        <v>0</v>
      </c>
      <c r="P570" s="27" t="n">
        <f aca="false">LN(F570/F569)</f>
        <v>0.0418302354311885</v>
      </c>
      <c r="Q570" s="28" t="n">
        <f aca="false">STDEV(P551:P570)*SQRT(252)</f>
        <v>0.414707305042048</v>
      </c>
      <c r="R570" s="26" t="n">
        <f aca="false">(G570-H570)/H570</f>
        <v>0.000996138426347319</v>
      </c>
      <c r="S570" s="17" t="n">
        <f aca="false">YEAR(B570)</f>
        <v>2008</v>
      </c>
      <c r="T570" s="17" t="n">
        <f aca="false">WEEKDAY(B570)</f>
        <v>4</v>
      </c>
    </row>
    <row r="571" customFormat="false" ht="15" hidden="false" customHeight="false" outlineLevel="0" collapsed="false">
      <c r="B571" s="21" t="n">
        <v>39793</v>
      </c>
      <c r="C571" s="22" t="n">
        <v>810.4</v>
      </c>
      <c r="D571" s="22" t="n">
        <v>834.98</v>
      </c>
      <c r="E571" s="22" t="n">
        <v>802.55</v>
      </c>
      <c r="F571" s="22" t="n">
        <v>821.1</v>
      </c>
      <c r="G571" s="23" t="n">
        <v>835.19</v>
      </c>
      <c r="H571" s="23" t="n">
        <v>834.36</v>
      </c>
      <c r="I571" s="23" t="n">
        <v>804.5</v>
      </c>
      <c r="J571" s="23" t="n">
        <v>803.7</v>
      </c>
      <c r="K571" s="24" t="str">
        <f aca="false">IF(N571&lt;=$F$3,"HIT","MISS")</f>
        <v>HIT</v>
      </c>
      <c r="L571" s="24" t="str">
        <f aca="false">IF(O571&lt;=$F$3,"HIT","MISS")</f>
        <v>MISS</v>
      </c>
      <c r="M571" s="25" t="str">
        <f aca="false">IF(AND(K571="HIT",L571="HIT"),"HOD ✓ | LOD ✓",IF(K571="HIT","HOD ✓",IF(L571="HIT","LOD ✓","✗ MISS")))</f>
        <v>HOD ✓</v>
      </c>
      <c r="N571" s="26" t="n">
        <f aca="false">IF(D571&lt;H571,(H571-D571)/D571,IF(D571&gt;G571,(D571-G571)/D571,0))</f>
        <v>0</v>
      </c>
      <c r="O571" s="26" t="n">
        <f aca="false">IF(E571&lt;J571,(J571-E571)/E571,IF(E571&gt;I571,(E571-I571)/E571,0))</f>
        <v>0.00143293252756849</v>
      </c>
      <c r="P571" s="27" t="n">
        <f aca="false">LN(F571/F570)</f>
        <v>0.0131169517802694</v>
      </c>
      <c r="Q571" s="28" t="n">
        <f aca="false">STDEV(P552:P571)*SQRT(252)</f>
        <v>0.403372982112486</v>
      </c>
      <c r="R571" s="26" t="n">
        <f aca="false">(G571-H571)/H571</f>
        <v>0.000994774437892565</v>
      </c>
      <c r="S571" s="17" t="n">
        <f aca="false">YEAR(B571)</f>
        <v>2008</v>
      </c>
      <c r="T571" s="17" t="n">
        <f aca="false">WEEKDAY(B571)</f>
        <v>5</v>
      </c>
    </row>
    <row r="572" customFormat="false" ht="15" hidden="false" customHeight="false" outlineLevel="0" collapsed="false">
      <c r="B572" s="21" t="n">
        <v>39794</v>
      </c>
      <c r="C572" s="22" t="n">
        <v>821.1</v>
      </c>
      <c r="D572" s="22" t="n">
        <v>829.2</v>
      </c>
      <c r="E572" s="22" t="n">
        <v>808</v>
      </c>
      <c r="F572" s="22" t="n">
        <v>822.4</v>
      </c>
      <c r="G572" s="23" t="n">
        <v>829.14</v>
      </c>
      <c r="H572" s="23" t="n">
        <v>828.31</v>
      </c>
      <c r="I572" s="23" t="n">
        <v>807.82</v>
      </c>
      <c r="J572" s="23" t="n">
        <v>807.01</v>
      </c>
      <c r="K572" s="29" t="str">
        <f aca="false">IF(N572&lt;=$F$3,"HIT","MISS")</f>
        <v>HIT</v>
      </c>
      <c r="L572" s="29" t="str">
        <f aca="false">IF(O572&lt;=$F$3,"HIT","MISS")</f>
        <v>HIT</v>
      </c>
      <c r="M572" s="17" t="str">
        <f aca="false">IF(AND(K572="HIT",L572="HIT"),"HOD ✓ | LOD ✓",IF(K572="HIT","HOD ✓",IF(L572="HIT","LOD ✓","✗ MISS")))</f>
        <v>HOD ✓ | LOD ✓</v>
      </c>
      <c r="N572" s="26" t="n">
        <f aca="false">IF(D572&lt;H572,(H572-D572)/D572,IF(D572&gt;G572,(D572-G572)/D572,0))</f>
        <v>7.23589001447891E-005</v>
      </c>
      <c r="O572" s="26" t="n">
        <f aca="false">IF(E572&lt;J572,(J572-E572)/E572,IF(E572&gt;I572,(E572-I572)/E572,0))</f>
        <v>0.000222772277227661</v>
      </c>
      <c r="P572" s="27" t="n">
        <f aca="false">LN(F572/F571)</f>
        <v>0.0015819899861575</v>
      </c>
      <c r="Q572" s="28" t="n">
        <f aca="false">STDEV(P553:P572)*SQRT(252)</f>
        <v>0.403479367392016</v>
      </c>
      <c r="R572" s="26" t="n">
        <f aca="false">(G572-H572)/H572</f>
        <v>0.00100204029892195</v>
      </c>
      <c r="S572" s="17" t="n">
        <f aca="false">YEAR(B572)</f>
        <v>2008</v>
      </c>
      <c r="T572" s="17" t="n">
        <f aca="false">WEEKDAY(B572)</f>
        <v>6</v>
      </c>
    </row>
    <row r="573" customFormat="false" ht="15" hidden="false" customHeight="false" outlineLevel="0" collapsed="false">
      <c r="B573" s="21" t="n">
        <v>39797</v>
      </c>
      <c r="C573" s="22" t="n">
        <v>822.4</v>
      </c>
      <c r="D573" s="22" t="n">
        <v>843.25</v>
      </c>
      <c r="E573" s="22" t="n">
        <v>821.3</v>
      </c>
      <c r="F573" s="22" t="n">
        <v>838.45</v>
      </c>
      <c r="G573" s="23" t="n">
        <v>843.67</v>
      </c>
      <c r="H573" s="23" t="n">
        <v>842.83</v>
      </c>
      <c r="I573" s="23" t="n">
        <v>821.46</v>
      </c>
      <c r="J573" s="23" t="n">
        <v>820.64</v>
      </c>
      <c r="K573" s="29" t="str">
        <f aca="false">IF(N573&lt;=$F$3,"HIT","MISS")</f>
        <v>HIT</v>
      </c>
      <c r="L573" s="29" t="str">
        <f aca="false">IF(O573&lt;=$F$3,"HIT","MISS")</f>
        <v>HIT</v>
      </c>
      <c r="M573" s="17" t="str">
        <f aca="false">IF(AND(K573="HIT",L573="HIT"),"HOD ✓ | LOD ✓",IF(K573="HIT","HOD ✓",IF(L573="HIT","LOD ✓","✗ MISS")))</f>
        <v>HOD ✓ | LOD ✓</v>
      </c>
      <c r="N573" s="26" t="n">
        <f aca="false">IF(D573&lt;H573,(H573-D573)/D573,IF(D573&gt;G573,(D573-G573)/D573,0))</f>
        <v>0</v>
      </c>
      <c r="O573" s="26" t="n">
        <f aca="false">IF(E573&lt;J573,(J573-E573)/E573,IF(E573&gt;I573,(E573-I573)/E573,0))</f>
        <v>0</v>
      </c>
      <c r="P573" s="27" t="n">
        <f aca="false">LN(F573/F572)</f>
        <v>0.0193280544922179</v>
      </c>
      <c r="Q573" s="28" t="n">
        <f aca="false">STDEV(P554:P573)*SQRT(252)</f>
        <v>0.404388342351788</v>
      </c>
      <c r="R573" s="26" t="n">
        <f aca="false">(G573-H573)/H573</f>
        <v>0.000996642264750802</v>
      </c>
      <c r="S573" s="17" t="n">
        <f aca="false">YEAR(B573)</f>
        <v>2008</v>
      </c>
      <c r="T573" s="17" t="n">
        <f aca="false">WEEKDAY(B573)</f>
        <v>2</v>
      </c>
    </row>
    <row r="574" customFormat="false" ht="15" hidden="false" customHeight="false" outlineLevel="0" collapsed="false">
      <c r="B574" s="21" t="n">
        <v>39798</v>
      </c>
      <c r="C574" s="22" t="n">
        <v>838.45</v>
      </c>
      <c r="D574" s="22" t="n">
        <v>860.25</v>
      </c>
      <c r="E574" s="22" t="n">
        <v>830.255</v>
      </c>
      <c r="F574" s="22" t="n">
        <v>857.85</v>
      </c>
      <c r="G574" s="23" t="n">
        <v>861.08</v>
      </c>
      <c r="H574" s="23" t="n">
        <v>860.22</v>
      </c>
      <c r="I574" s="23" t="n">
        <v>831.41</v>
      </c>
      <c r="J574" s="23" t="n">
        <v>830.58</v>
      </c>
      <c r="K574" s="29" t="str">
        <f aca="false">IF(N574&lt;=$F$3,"HIT","MISS")</f>
        <v>HIT</v>
      </c>
      <c r="L574" s="29" t="str">
        <f aca="false">IF(O574&lt;=$F$3,"HIT","MISS")</f>
        <v>HIT</v>
      </c>
      <c r="M574" s="17" t="str">
        <f aca="false">IF(AND(K574="HIT",L574="HIT"),"HOD ✓ | LOD ✓",IF(K574="HIT","HOD ✓",IF(L574="HIT","LOD ✓","✗ MISS")))</f>
        <v>HOD ✓ | LOD ✓</v>
      </c>
      <c r="N574" s="26" t="n">
        <f aca="false">IF(D574&lt;H574,(H574-D574)/D574,IF(D574&gt;G574,(D574-G574)/D574,0))</f>
        <v>0</v>
      </c>
      <c r="O574" s="26" t="n">
        <f aca="false">IF(E574&lt;J574,(J574-E574)/E574,IF(E574&gt;I574,(E574-I574)/E574,0))</f>
        <v>0.000391446001529705</v>
      </c>
      <c r="P574" s="27" t="n">
        <f aca="false">LN(F574/F573)</f>
        <v>0.0228743098363163</v>
      </c>
      <c r="Q574" s="28" t="n">
        <f aca="false">STDEV(P555:P574)*SQRT(252)</f>
        <v>0.407776915733582</v>
      </c>
      <c r="R574" s="26" t="n">
        <f aca="false">(G574-H574)/H574</f>
        <v>0.00099974425147057</v>
      </c>
      <c r="S574" s="17" t="n">
        <f aca="false">YEAR(B574)</f>
        <v>2008</v>
      </c>
      <c r="T574" s="17" t="n">
        <f aca="false">WEEKDAY(B574)</f>
        <v>3</v>
      </c>
    </row>
    <row r="575" customFormat="false" ht="15" hidden="false" customHeight="false" outlineLevel="0" collapsed="false">
      <c r="B575" s="21" t="n">
        <v>39799</v>
      </c>
      <c r="C575" s="22" t="n">
        <v>857.85</v>
      </c>
      <c r="D575" s="22" t="n">
        <v>882.3</v>
      </c>
      <c r="E575" s="22" t="n">
        <v>846.7</v>
      </c>
      <c r="F575" s="22" t="n">
        <v>867.5</v>
      </c>
      <c r="G575" s="23" t="n">
        <v>882.91</v>
      </c>
      <c r="H575" s="23" t="n">
        <v>882.03</v>
      </c>
      <c r="I575" s="23" t="n">
        <v>847.59</v>
      </c>
      <c r="J575" s="23" t="n">
        <v>846.74</v>
      </c>
      <c r="K575" s="29" t="str">
        <f aca="false">IF(N575&lt;=$F$3,"HIT","MISS")</f>
        <v>HIT</v>
      </c>
      <c r="L575" s="29" t="str">
        <f aca="false">IF(O575&lt;=$F$3,"HIT","MISS")</f>
        <v>HIT</v>
      </c>
      <c r="M575" s="17" t="str">
        <f aca="false">IF(AND(K575="HIT",L575="HIT"),"HOD ✓ | LOD ✓",IF(K575="HIT","HOD ✓",IF(L575="HIT","LOD ✓","✗ MISS")))</f>
        <v>HOD ✓ | LOD ✓</v>
      </c>
      <c r="N575" s="26" t="n">
        <f aca="false">IF(D575&lt;H575,(H575-D575)/D575,IF(D575&gt;G575,(D575-G575)/D575,0))</f>
        <v>0</v>
      </c>
      <c r="O575" s="26" t="n">
        <f aca="false">IF(E575&lt;J575,(J575-E575)/E575,IF(E575&gt;I575,(E575-I575)/E575,0))</f>
        <v>4.72422345576516E-005</v>
      </c>
      <c r="P575" s="27" t="n">
        <f aca="false">LN(F575/F574)</f>
        <v>0.0111862527915794</v>
      </c>
      <c r="Q575" s="28" t="n">
        <f aca="false">STDEV(P556:P575)*SQRT(252)</f>
        <v>0.405337027239677</v>
      </c>
      <c r="R575" s="26" t="n">
        <f aca="false">(G575-H575)/H575</f>
        <v>0.000997698490981027</v>
      </c>
      <c r="S575" s="17" t="n">
        <f aca="false">YEAR(B575)</f>
        <v>2008</v>
      </c>
      <c r="T575" s="17" t="n">
        <f aca="false">WEEKDAY(B575)</f>
        <v>4</v>
      </c>
    </row>
    <row r="576" customFormat="false" ht="15" hidden="false" customHeight="false" outlineLevel="0" collapsed="false">
      <c r="B576" s="21" t="n">
        <v>39800</v>
      </c>
      <c r="C576" s="22" t="n">
        <v>867.5</v>
      </c>
      <c r="D576" s="22" t="n">
        <v>878.6</v>
      </c>
      <c r="E576" s="22" t="n">
        <v>848.3</v>
      </c>
      <c r="F576" s="22" t="n">
        <v>852.85</v>
      </c>
      <c r="G576" s="23" t="n">
        <v>877.53</v>
      </c>
      <c r="H576" s="23" t="n">
        <v>876.65</v>
      </c>
      <c r="I576" s="23" t="n">
        <v>850.22</v>
      </c>
      <c r="J576" s="23" t="n">
        <v>849.37</v>
      </c>
      <c r="K576" s="24" t="str">
        <f aca="false">IF(N576&lt;=$F$3,"HIT","MISS")</f>
        <v>MISS</v>
      </c>
      <c r="L576" s="24" t="str">
        <f aca="false">IF(O576&lt;=$F$3,"HIT","MISS")</f>
        <v>MISS</v>
      </c>
      <c r="M576" s="25" t="str">
        <f aca="false">IF(AND(K576="HIT",L576="HIT"),"HOD ✓ | LOD ✓",IF(K576="HIT","HOD ✓",IF(L576="HIT","LOD ✓","✗ MISS")))</f>
        <v>✗ MISS</v>
      </c>
      <c r="N576" s="26" t="n">
        <f aca="false">IF(D576&lt;H576,(H576-D576)/D576,IF(D576&gt;G576,(D576-G576)/D576,0))</f>
        <v>0.00121784657409521</v>
      </c>
      <c r="O576" s="26" t="n">
        <f aca="false">IF(E576&lt;J576,(J576-E576)/E576,IF(E576&gt;I576,(E576-I576)/E576,0))</f>
        <v>0.00126134622185553</v>
      </c>
      <c r="P576" s="27" t="n">
        <f aca="false">LN(F576/F575)</f>
        <v>-0.0170318297341323</v>
      </c>
      <c r="Q576" s="28" t="n">
        <f aca="false">STDEV(P557:P576)*SQRT(252)</f>
        <v>0.41385061319013</v>
      </c>
      <c r="R576" s="26" t="n">
        <f aca="false">(G576-H576)/H576</f>
        <v>0.00100382136542519</v>
      </c>
      <c r="S576" s="17" t="n">
        <f aca="false">YEAR(B576)</f>
        <v>2008</v>
      </c>
      <c r="T576" s="17" t="n">
        <f aca="false">WEEKDAY(B576)</f>
        <v>5</v>
      </c>
    </row>
    <row r="577" customFormat="false" ht="15" hidden="false" customHeight="false" outlineLevel="0" collapsed="false">
      <c r="B577" s="21" t="n">
        <v>39801</v>
      </c>
      <c r="C577" s="22" t="n">
        <v>852.85</v>
      </c>
      <c r="D577" s="22" t="n">
        <v>854.1</v>
      </c>
      <c r="E577" s="22" t="n">
        <v>829.94</v>
      </c>
      <c r="F577" s="22" t="n">
        <v>838.05</v>
      </c>
      <c r="G577" s="23" t="n">
        <v>854.38</v>
      </c>
      <c r="H577" s="23" t="n">
        <v>853.53</v>
      </c>
      <c r="I577" s="23" t="n">
        <v>830.49</v>
      </c>
      <c r="J577" s="23" t="n">
        <v>829.66</v>
      </c>
      <c r="K577" s="29" t="str">
        <f aca="false">IF(N577&lt;=$F$3,"HIT","MISS")</f>
        <v>HIT</v>
      </c>
      <c r="L577" s="29" t="str">
        <f aca="false">IF(O577&lt;=$F$3,"HIT","MISS")</f>
        <v>HIT</v>
      </c>
      <c r="M577" s="17" t="str">
        <f aca="false">IF(AND(K577="HIT",L577="HIT"),"HOD ✓ | LOD ✓",IF(K577="HIT","HOD ✓",IF(L577="HIT","LOD ✓","✗ MISS")))</f>
        <v>HOD ✓ | LOD ✓</v>
      </c>
      <c r="N577" s="26" t="n">
        <f aca="false">IF(D577&lt;H577,(H577-D577)/D577,IF(D577&gt;G577,(D577-G577)/D577,0))</f>
        <v>0</v>
      </c>
      <c r="O577" s="26" t="n">
        <f aca="false">IF(E577&lt;J577,(J577-E577)/E577,IF(E577&gt;I577,(E577-I577)/E577,0))</f>
        <v>0</v>
      </c>
      <c r="P577" s="27" t="n">
        <f aca="false">LN(F577/F576)</f>
        <v>-0.0175059175136145</v>
      </c>
      <c r="Q577" s="28" t="n">
        <f aca="false">STDEV(P558:P577)*SQRT(252)</f>
        <v>0.348671655401591</v>
      </c>
      <c r="R577" s="26" t="n">
        <f aca="false">(G577-H577)/H577</f>
        <v>0.000995864234414751</v>
      </c>
      <c r="S577" s="17" t="n">
        <f aca="false">YEAR(B577)</f>
        <v>2008</v>
      </c>
      <c r="T577" s="17" t="n">
        <f aca="false">WEEKDAY(B577)</f>
        <v>6</v>
      </c>
    </row>
    <row r="578" customFormat="false" ht="15" hidden="false" customHeight="false" outlineLevel="0" collapsed="false">
      <c r="B578" s="21" t="n">
        <v>39804</v>
      </c>
      <c r="C578" s="22" t="n">
        <v>838.05</v>
      </c>
      <c r="D578" s="22" t="n">
        <v>852.05</v>
      </c>
      <c r="E578" s="22" t="n">
        <v>837.55</v>
      </c>
      <c r="F578" s="22" t="n">
        <v>847.55</v>
      </c>
      <c r="G578" s="23" t="n">
        <v>852.03</v>
      </c>
      <c r="H578" s="23" t="n">
        <v>851.18</v>
      </c>
      <c r="I578" s="23" t="n">
        <v>837.34</v>
      </c>
      <c r="J578" s="23" t="n">
        <v>836.5</v>
      </c>
      <c r="K578" s="29" t="str">
        <f aca="false">IF(N578&lt;=$F$3,"HIT","MISS")</f>
        <v>HIT</v>
      </c>
      <c r="L578" s="29" t="str">
        <f aca="false">IF(O578&lt;=$F$3,"HIT","MISS")</f>
        <v>HIT</v>
      </c>
      <c r="M578" s="17" t="str">
        <f aca="false">IF(AND(K578="HIT",L578="HIT"),"HOD ✓ | LOD ✓",IF(K578="HIT","HOD ✓",IF(L578="HIT","LOD ✓","✗ MISS")))</f>
        <v>HOD ✓ | LOD ✓</v>
      </c>
      <c r="N578" s="26" t="n">
        <f aca="false">IF(D578&lt;H578,(H578-D578)/D578,IF(D578&gt;G578,(D578-G578)/D578,0))</f>
        <v>2.34728008919451E-005</v>
      </c>
      <c r="O578" s="26" t="n">
        <f aca="false">IF(E578&lt;J578,(J578-E578)/E578,IF(E578&gt;I578,(E578-I578)/E578,0))</f>
        <v>0.000250731299623811</v>
      </c>
      <c r="P578" s="27" t="n">
        <f aca="false">LN(F578/F577)</f>
        <v>0.0112720699912277</v>
      </c>
      <c r="Q578" s="28" t="n">
        <f aca="false">STDEV(P559:P578)*SQRT(252)</f>
        <v>0.340130641786538</v>
      </c>
      <c r="R578" s="26" t="n">
        <f aca="false">(G578-H578)/H578</f>
        <v>0.000998613689231447</v>
      </c>
      <c r="S578" s="17" t="n">
        <f aca="false">YEAR(B578)</f>
        <v>2008</v>
      </c>
      <c r="T578" s="17" t="n">
        <f aca="false">WEEKDAY(B578)</f>
        <v>2</v>
      </c>
    </row>
    <row r="579" customFormat="false" ht="15" hidden="false" customHeight="false" outlineLevel="0" collapsed="false">
      <c r="B579" s="21" t="n">
        <v>39805</v>
      </c>
      <c r="C579" s="22" t="n">
        <v>847.55</v>
      </c>
      <c r="D579" s="22" t="n">
        <v>849.15</v>
      </c>
      <c r="E579" s="22" t="n">
        <v>829.6</v>
      </c>
      <c r="F579" s="22" t="n">
        <v>840.2</v>
      </c>
      <c r="G579" s="23" t="n">
        <v>848.94</v>
      </c>
      <c r="H579" s="23" t="n">
        <v>848.09</v>
      </c>
      <c r="I579" s="23" t="n">
        <v>829.51</v>
      </c>
      <c r="J579" s="23" t="n">
        <v>828.68</v>
      </c>
      <c r="K579" s="29" t="str">
        <f aca="false">IF(N579&lt;=$F$3,"HIT","MISS")</f>
        <v>HIT</v>
      </c>
      <c r="L579" s="29" t="str">
        <f aca="false">IF(O579&lt;=$F$3,"HIT","MISS")</f>
        <v>HIT</v>
      </c>
      <c r="M579" s="17" t="str">
        <f aca="false">IF(AND(K579="HIT",L579="HIT"),"HOD ✓ | LOD ✓",IF(K579="HIT","HOD ✓",IF(L579="HIT","LOD ✓","✗ MISS")))</f>
        <v>HOD ✓ | LOD ✓</v>
      </c>
      <c r="N579" s="26" t="n">
        <f aca="false">IF(D579&lt;H579,(H579-D579)/D579,IF(D579&gt;G579,(D579-G579)/D579,0))</f>
        <v>0.00024730612965898</v>
      </c>
      <c r="O579" s="26" t="n">
        <f aca="false">IF(E579&lt;J579,(J579-E579)/E579,IF(E579&gt;I579,(E579-I579)/E579,0))</f>
        <v>0.000108486017357801</v>
      </c>
      <c r="P579" s="27" t="n">
        <f aca="false">LN(F579/F578)</f>
        <v>-0.00870987582921354</v>
      </c>
      <c r="Q579" s="28" t="n">
        <f aca="false">STDEV(P560:P579)*SQRT(252)</f>
        <v>0.342091882413362</v>
      </c>
      <c r="R579" s="26" t="n">
        <f aca="false">(G579-H579)/H579</f>
        <v>0.00100225211946848</v>
      </c>
      <c r="S579" s="17" t="n">
        <f aca="false">YEAR(B579)</f>
        <v>2008</v>
      </c>
      <c r="T579" s="17" t="n">
        <f aca="false">WEEKDAY(B579)</f>
        <v>3</v>
      </c>
    </row>
    <row r="580" customFormat="false" ht="15" hidden="false" customHeight="false" outlineLevel="0" collapsed="false">
      <c r="B580" s="21" t="n">
        <v>39806</v>
      </c>
      <c r="C580" s="22" t="n">
        <v>840.2</v>
      </c>
      <c r="D580" s="22" t="n">
        <v>848.9</v>
      </c>
      <c r="E580" s="22" t="n">
        <v>835.09</v>
      </c>
      <c r="F580" s="22" t="n">
        <v>847.95</v>
      </c>
      <c r="G580" s="23" t="n">
        <v>849.43</v>
      </c>
      <c r="H580" s="23" t="n">
        <v>848.58</v>
      </c>
      <c r="I580" s="23" t="n">
        <v>834.86</v>
      </c>
      <c r="J580" s="23" t="n">
        <v>834.03</v>
      </c>
      <c r="K580" s="29" t="str">
        <f aca="false">IF(N580&lt;=$F$3,"HIT","MISS")</f>
        <v>HIT</v>
      </c>
      <c r="L580" s="29" t="str">
        <f aca="false">IF(O580&lt;=$F$3,"HIT","MISS")</f>
        <v>HIT</v>
      </c>
      <c r="M580" s="17" t="str">
        <f aca="false">IF(AND(K580="HIT",L580="HIT"),"HOD ✓ | LOD ✓",IF(K580="HIT","HOD ✓",IF(L580="HIT","LOD ✓","✗ MISS")))</f>
        <v>HOD ✓ | LOD ✓</v>
      </c>
      <c r="N580" s="26" t="n">
        <f aca="false">IF(D580&lt;H580,(H580-D580)/D580,IF(D580&gt;G580,(D580-G580)/D580,0))</f>
        <v>0</v>
      </c>
      <c r="O580" s="26" t="n">
        <f aca="false">IF(E580&lt;J580,(J580-E580)/E580,IF(E580&gt;I580,(E580-I580)/E580,0))</f>
        <v>0.000275419415871365</v>
      </c>
      <c r="P580" s="27" t="n">
        <f aca="false">LN(F580/F579)</f>
        <v>0.00918171305412774</v>
      </c>
      <c r="Q580" s="28" t="n">
        <f aca="false">STDEV(P561:P580)*SQRT(252)</f>
        <v>0.340518238381967</v>
      </c>
      <c r="R580" s="26" t="n">
        <f aca="false">(G580-H580)/H580</f>
        <v>0.00100167338377043</v>
      </c>
      <c r="S580" s="17" t="n">
        <f aca="false">YEAR(B580)</f>
        <v>2008</v>
      </c>
      <c r="T580" s="17" t="n">
        <f aca="false">WEEKDAY(B580)</f>
        <v>4</v>
      </c>
    </row>
    <row r="581" customFormat="false" ht="15" hidden="false" customHeight="false" outlineLevel="0" collapsed="false">
      <c r="B581" s="21" t="n">
        <v>39808</v>
      </c>
      <c r="C581" s="22" t="n">
        <v>847.95</v>
      </c>
      <c r="D581" s="22" t="n">
        <v>873.3</v>
      </c>
      <c r="E581" s="22" t="n">
        <v>843.05</v>
      </c>
      <c r="F581" s="22" t="n">
        <v>869.2</v>
      </c>
      <c r="G581" s="23" t="n">
        <v>876.39</v>
      </c>
      <c r="H581" s="23" t="n">
        <v>875.51</v>
      </c>
      <c r="I581" s="23" t="n">
        <v>842.86</v>
      </c>
      <c r="J581" s="23" t="n">
        <v>842.02</v>
      </c>
      <c r="K581" s="24" t="str">
        <f aca="false">IF(N581&lt;=$F$3,"HIT","MISS")</f>
        <v>MISS</v>
      </c>
      <c r="L581" s="24" t="str">
        <f aca="false">IF(O581&lt;=$F$3,"HIT","MISS")</f>
        <v>HIT</v>
      </c>
      <c r="M581" s="25" t="str">
        <f aca="false">IF(AND(K581="HIT",L581="HIT"),"HOD ✓ | LOD ✓",IF(K581="HIT","HOD ✓",IF(L581="HIT","LOD ✓","✗ MISS")))</f>
        <v>LOD ✓</v>
      </c>
      <c r="N581" s="26" t="n">
        <f aca="false">IF(D581&lt;H581,(H581-D581)/D581,IF(D581&gt;G581,(D581-G581)/D581,0))</f>
        <v>0.00253063094011226</v>
      </c>
      <c r="O581" s="26" t="n">
        <f aca="false">IF(E581&lt;J581,(J581-E581)/E581,IF(E581&gt;I581,(E581-I581)/E581,0))</f>
        <v>0.000225372160607249</v>
      </c>
      <c r="P581" s="27" t="n">
        <f aca="false">LN(F581/F580)</f>
        <v>0.0247515765928651</v>
      </c>
      <c r="Q581" s="28" t="n">
        <f aca="false">STDEV(P562:P581)*SQRT(252)</f>
        <v>0.349872274426191</v>
      </c>
      <c r="R581" s="26" t="n">
        <f aca="false">(G581-H581)/H581</f>
        <v>0.00100512843942387</v>
      </c>
      <c r="S581" s="17" t="n">
        <f aca="false">YEAR(B581)</f>
        <v>2008</v>
      </c>
      <c r="T581" s="17" t="n">
        <f aca="false">WEEKDAY(B581)</f>
        <v>6</v>
      </c>
    </row>
    <row r="582" customFormat="false" ht="15" hidden="false" customHeight="false" outlineLevel="0" collapsed="false">
      <c r="B582" s="21" t="n">
        <v>39811</v>
      </c>
      <c r="C582" s="22" t="n">
        <v>870.25</v>
      </c>
      <c r="D582" s="22" t="n">
        <v>890.85</v>
      </c>
      <c r="E582" s="22" t="n">
        <v>870.25</v>
      </c>
      <c r="F582" s="22" t="n">
        <v>880.3</v>
      </c>
      <c r="G582" s="23" t="n">
        <v>890.62</v>
      </c>
      <c r="H582" s="23" t="n">
        <v>889.73</v>
      </c>
      <c r="I582" s="23" t="n">
        <v>871.04</v>
      </c>
      <c r="J582" s="23" t="n">
        <v>870.17</v>
      </c>
      <c r="K582" s="29" t="str">
        <f aca="false">IF(N582&lt;=$F$3,"HIT","MISS")</f>
        <v>HIT</v>
      </c>
      <c r="L582" s="29" t="str">
        <f aca="false">IF(O582&lt;=$F$3,"HIT","MISS")</f>
        <v>HIT</v>
      </c>
      <c r="M582" s="17" t="str">
        <f aca="false">IF(AND(K582="HIT",L582="HIT"),"HOD ✓ | LOD ✓",IF(K582="HIT","HOD ✓",IF(L582="HIT","LOD ✓","✗ MISS")))</f>
        <v>HOD ✓ | LOD ✓</v>
      </c>
      <c r="N582" s="26" t="n">
        <f aca="false">IF(D582&lt;H582,(H582-D582)/D582,IF(D582&gt;G582,(D582-G582)/D582,0))</f>
        <v>0.000258180389515652</v>
      </c>
      <c r="O582" s="26" t="n">
        <f aca="false">IF(E582&lt;J582,(J582-E582)/E582,IF(E582&gt;I582,(E582-I582)/E582,0))</f>
        <v>0</v>
      </c>
      <c r="P582" s="27" t="n">
        <f aca="false">LN(F582/F581)</f>
        <v>0.0126895100845859</v>
      </c>
      <c r="Q582" s="28" t="n">
        <f aca="false">STDEV(P563:P582)*SQRT(252)</f>
        <v>0.351480485997755</v>
      </c>
      <c r="R582" s="26" t="n">
        <f aca="false">(G582-H582)/H582</f>
        <v>0.00100030346284826</v>
      </c>
      <c r="S582" s="17" t="n">
        <f aca="false">YEAR(B582)</f>
        <v>2008</v>
      </c>
      <c r="T582" s="17" t="n">
        <f aca="false">WEEKDAY(B582)</f>
        <v>2</v>
      </c>
    </row>
    <row r="583" customFormat="false" ht="15" hidden="false" customHeight="false" outlineLevel="0" collapsed="false">
      <c r="B583" s="21" t="n">
        <v>39812</v>
      </c>
      <c r="C583" s="22" t="n">
        <v>880.3</v>
      </c>
      <c r="D583" s="22" t="n">
        <v>884.5</v>
      </c>
      <c r="E583" s="22" t="n">
        <v>864.05</v>
      </c>
      <c r="F583" s="22" t="n">
        <v>873.8</v>
      </c>
      <c r="G583" s="23" t="n">
        <v>882.85</v>
      </c>
      <c r="H583" s="23" t="n">
        <v>881.97</v>
      </c>
      <c r="I583" s="23" t="n">
        <v>864.65</v>
      </c>
      <c r="J583" s="23" t="n">
        <v>863.79</v>
      </c>
      <c r="K583" s="24" t="str">
        <f aca="false">IF(N583&lt;=$F$3,"HIT","MISS")</f>
        <v>MISS</v>
      </c>
      <c r="L583" s="24" t="str">
        <f aca="false">IF(O583&lt;=$F$3,"HIT","MISS")</f>
        <v>HIT</v>
      </c>
      <c r="M583" s="25" t="str">
        <f aca="false">IF(AND(K583="HIT",L583="HIT"),"HOD ✓ | LOD ✓",IF(K583="HIT","HOD ✓",IF(L583="HIT","LOD ✓","✗ MISS")))</f>
        <v>LOD ✓</v>
      </c>
      <c r="N583" s="26" t="n">
        <f aca="false">IF(D583&lt;H583,(H583-D583)/D583,IF(D583&gt;G583,(D583-G583)/D583,0))</f>
        <v>0.00186546071226679</v>
      </c>
      <c r="O583" s="26" t="n">
        <f aca="false">IF(E583&lt;J583,(J583-E583)/E583,IF(E583&gt;I583,(E583-I583)/E583,0))</f>
        <v>0</v>
      </c>
      <c r="P583" s="27" t="n">
        <f aca="false">LN(F583/F582)</f>
        <v>-0.00741124194952494</v>
      </c>
      <c r="Q583" s="28" t="n">
        <f aca="false">STDEV(P564:P583)*SQRT(252)</f>
        <v>0.258142116894125</v>
      </c>
      <c r="R583" s="26" t="n">
        <f aca="false">(G583-H583)/H583</f>
        <v>0.000997766363935276</v>
      </c>
      <c r="S583" s="17" t="n">
        <f aca="false">YEAR(B583)</f>
        <v>2008</v>
      </c>
      <c r="T583" s="17" t="n">
        <f aca="false">WEEKDAY(B583)</f>
        <v>3</v>
      </c>
    </row>
    <row r="584" customFormat="false" ht="15" hidden="false" customHeight="false" outlineLevel="0" collapsed="false">
      <c r="B584" s="21" t="n">
        <v>39813</v>
      </c>
      <c r="C584" s="22" t="n">
        <v>873.8</v>
      </c>
      <c r="D584" s="22" t="n">
        <v>885.1</v>
      </c>
      <c r="E584" s="22" t="n">
        <v>856.85</v>
      </c>
      <c r="F584" s="22" t="n">
        <v>881.7</v>
      </c>
      <c r="G584" s="23" t="n">
        <v>885.64</v>
      </c>
      <c r="H584" s="23" t="n">
        <v>884.76</v>
      </c>
      <c r="I584" s="23" t="n">
        <v>857.1</v>
      </c>
      <c r="J584" s="23" t="n">
        <v>856.24</v>
      </c>
      <c r="K584" s="29" t="str">
        <f aca="false">IF(N584&lt;=$F$3,"HIT","MISS")</f>
        <v>HIT</v>
      </c>
      <c r="L584" s="29" t="str">
        <f aca="false">IF(O584&lt;=$F$3,"HIT","MISS")</f>
        <v>HIT</v>
      </c>
      <c r="M584" s="17" t="str">
        <f aca="false">IF(AND(K584="HIT",L584="HIT"),"HOD ✓ | LOD ✓",IF(K584="HIT","HOD ✓",IF(L584="HIT","LOD ✓","✗ MISS")))</f>
        <v>HOD ✓ | LOD ✓</v>
      </c>
      <c r="N584" s="26" t="n">
        <f aca="false">IF(D584&lt;H584,(H584-D584)/D584,IF(D584&gt;G584,(D584-G584)/D584,0))</f>
        <v>0</v>
      </c>
      <c r="O584" s="26" t="n">
        <f aca="false">IF(E584&lt;J584,(J584-E584)/E584,IF(E584&gt;I584,(E584-I584)/E584,0))</f>
        <v>0</v>
      </c>
      <c r="P584" s="27" t="n">
        <f aca="false">LN(F584/F583)</f>
        <v>0.00900034557564605</v>
      </c>
      <c r="Q584" s="28" t="n">
        <f aca="false">STDEV(P565:P584)*SQRT(252)</f>
        <v>0.255248221542748</v>
      </c>
      <c r="R584" s="26" t="n">
        <f aca="false">(G584-H584)/H584</f>
        <v>0.000994620009946195</v>
      </c>
      <c r="S584" s="17" t="n">
        <f aca="false">YEAR(B584)</f>
        <v>2008</v>
      </c>
      <c r="T584" s="17" t="n">
        <f aca="false">WEEKDAY(B584)</f>
        <v>4</v>
      </c>
    </row>
    <row r="585" customFormat="false" ht="15" hidden="false" customHeight="false" outlineLevel="0" collapsed="false">
      <c r="B585" s="21" t="n">
        <v>39814</v>
      </c>
      <c r="C585" s="22" t="n">
        <v>881.7</v>
      </c>
      <c r="D585" s="22" t="n">
        <v>882.15</v>
      </c>
      <c r="E585" s="22" t="n">
        <v>880.88</v>
      </c>
      <c r="F585" s="22" t="n">
        <v>880.88</v>
      </c>
      <c r="G585" s="23" t="n">
        <v>882.59</v>
      </c>
      <c r="H585" s="23" t="n">
        <v>881.71</v>
      </c>
      <c r="I585" s="23" t="n">
        <v>880.78</v>
      </c>
      <c r="J585" s="23" t="n">
        <v>879.9</v>
      </c>
      <c r="K585" s="29" t="str">
        <f aca="false">IF(N585&lt;=$F$3,"HIT","MISS")</f>
        <v>HIT</v>
      </c>
      <c r="L585" s="29" t="str">
        <f aca="false">IF(O585&lt;=$F$3,"HIT","MISS")</f>
        <v>HIT</v>
      </c>
      <c r="M585" s="17" t="str">
        <f aca="false">IF(AND(K585="HIT",L585="HIT"),"HOD ✓ | LOD ✓",IF(K585="HIT","HOD ✓",IF(L585="HIT","LOD ✓","✗ MISS")))</f>
        <v>HOD ✓ | LOD ✓</v>
      </c>
      <c r="N585" s="26" t="n">
        <f aca="false">IF(D585&lt;H585,(H585-D585)/D585,IF(D585&gt;G585,(D585-G585)/D585,0))</f>
        <v>0</v>
      </c>
      <c r="O585" s="26" t="n">
        <f aca="false">IF(E585&lt;J585,(J585-E585)/E585,IF(E585&gt;I585,(E585-I585)/E585,0))</f>
        <v>0.000113522840795594</v>
      </c>
      <c r="P585" s="27" t="n">
        <f aca="false">LN(F585/F584)</f>
        <v>-0.000930454287645773</v>
      </c>
      <c r="Q585" s="28" t="n">
        <f aca="false">STDEV(P566:P585)*SQRT(252)</f>
        <v>0.249012276739474</v>
      </c>
      <c r="R585" s="26" t="n">
        <f aca="false">(G585-H585)/H585</f>
        <v>0.000998060586814254</v>
      </c>
      <c r="S585" s="17" t="n">
        <f aca="false">YEAR(B585)</f>
        <v>2009</v>
      </c>
      <c r="T585" s="17" t="n">
        <f aca="false">WEEKDAY(B585)</f>
        <v>5</v>
      </c>
    </row>
    <row r="586" customFormat="false" ht="15" hidden="false" customHeight="false" outlineLevel="0" collapsed="false">
      <c r="B586" s="21" t="n">
        <v>39815</v>
      </c>
      <c r="C586" s="22" t="n">
        <v>880.88</v>
      </c>
      <c r="D586" s="22" t="n">
        <v>888.35</v>
      </c>
      <c r="E586" s="22" t="n">
        <v>867.75</v>
      </c>
      <c r="F586" s="22" t="n">
        <v>875.35</v>
      </c>
      <c r="G586" s="23" t="n">
        <v>888.1</v>
      </c>
      <c r="H586" s="23" t="n">
        <v>887.21</v>
      </c>
      <c r="I586" s="23" t="n">
        <v>868.2</v>
      </c>
      <c r="J586" s="23" t="n">
        <v>867.33</v>
      </c>
      <c r="K586" s="29" t="str">
        <f aca="false">IF(N586&lt;=$F$3,"HIT","MISS")</f>
        <v>HIT</v>
      </c>
      <c r="L586" s="29" t="str">
        <f aca="false">IF(O586&lt;=$F$3,"HIT","MISS")</f>
        <v>HIT</v>
      </c>
      <c r="M586" s="17" t="str">
        <f aca="false">IF(AND(K586="HIT",L586="HIT"),"HOD ✓ | LOD ✓",IF(K586="HIT","HOD ✓",IF(L586="HIT","LOD ✓","✗ MISS")))</f>
        <v>HOD ✓ | LOD ✓</v>
      </c>
      <c r="N586" s="26" t="n">
        <f aca="false">IF(D586&lt;H586,(H586-D586)/D586,IF(D586&gt;G586,(D586-G586)/D586,0))</f>
        <v>0.000281420611245568</v>
      </c>
      <c r="O586" s="26" t="n">
        <f aca="false">IF(E586&lt;J586,(J586-E586)/E586,IF(E586&gt;I586,(E586-I586)/E586,0))</f>
        <v>0</v>
      </c>
      <c r="P586" s="27" t="n">
        <f aca="false">LN(F586/F585)</f>
        <v>-0.00629760142639426</v>
      </c>
      <c r="Q586" s="28" t="n">
        <f aca="false">STDEV(P567:P586)*SQRT(252)</f>
        <v>0.246945569972701</v>
      </c>
      <c r="R586" s="26" t="n">
        <f aca="false">(G586-H586)/H586</f>
        <v>0.00100314468953234</v>
      </c>
      <c r="S586" s="17" t="n">
        <f aca="false">YEAR(B586)</f>
        <v>2009</v>
      </c>
      <c r="T586" s="17" t="n">
        <f aca="false">WEEKDAY(B586)</f>
        <v>6</v>
      </c>
    </row>
    <row r="587" customFormat="false" ht="15" hidden="false" customHeight="false" outlineLevel="0" collapsed="false">
      <c r="B587" s="21" t="n">
        <v>39818</v>
      </c>
      <c r="C587" s="22" t="n">
        <v>874.35</v>
      </c>
      <c r="D587" s="22" t="n">
        <v>884.8</v>
      </c>
      <c r="E587" s="22" t="n">
        <v>844.86</v>
      </c>
      <c r="F587" s="22" t="n">
        <v>859.5</v>
      </c>
      <c r="G587" s="23" t="n">
        <v>885.81</v>
      </c>
      <c r="H587" s="23" t="n">
        <v>884.93</v>
      </c>
      <c r="I587" s="23" t="n">
        <v>845.79</v>
      </c>
      <c r="J587" s="23" t="n">
        <v>844.95</v>
      </c>
      <c r="K587" s="29" t="str">
        <f aca="false">IF(N587&lt;=$F$3,"HIT","MISS")</f>
        <v>HIT</v>
      </c>
      <c r="L587" s="29" t="str">
        <f aca="false">IF(O587&lt;=$F$3,"HIT","MISS")</f>
        <v>HIT</v>
      </c>
      <c r="M587" s="17" t="str">
        <f aca="false">IF(AND(K587="HIT",L587="HIT"),"HOD ✓ | LOD ✓",IF(K587="HIT","HOD ✓",IF(L587="HIT","LOD ✓","✗ MISS")))</f>
        <v>HOD ✓ | LOD ✓</v>
      </c>
      <c r="N587" s="26" t="n">
        <f aca="false">IF(D587&lt;H587,(H587-D587)/D587,IF(D587&gt;G587,(D587-G587)/D587,0))</f>
        <v>0.00014692585895117</v>
      </c>
      <c r="O587" s="26" t="n">
        <f aca="false">IF(E587&lt;J587,(J587-E587)/E587,IF(E587&gt;I587,(E587-I587)/E587,0))</f>
        <v>0.000106526525104789</v>
      </c>
      <c r="P587" s="27" t="n">
        <f aca="false">LN(F587/F586)</f>
        <v>-0.0182729815560374</v>
      </c>
      <c r="Q587" s="28" t="n">
        <f aca="false">STDEV(P568:P587)*SQRT(252)</f>
        <v>0.251892274069945</v>
      </c>
      <c r="R587" s="26" t="n">
        <f aca="false">(G587-H587)/H587</f>
        <v>0.000994428937882087</v>
      </c>
      <c r="S587" s="17" t="n">
        <f aca="false">YEAR(B587)</f>
        <v>2009</v>
      </c>
      <c r="T587" s="17" t="n">
        <f aca="false">WEEKDAY(B587)</f>
        <v>2</v>
      </c>
    </row>
    <row r="588" customFormat="false" ht="15" hidden="false" customHeight="false" outlineLevel="0" collapsed="false">
      <c r="B588" s="21" t="n">
        <v>39819</v>
      </c>
      <c r="C588" s="22" t="n">
        <v>859.5</v>
      </c>
      <c r="D588" s="22" t="n">
        <v>870.805</v>
      </c>
      <c r="E588" s="22" t="n">
        <v>839.35</v>
      </c>
      <c r="F588" s="22" t="n">
        <v>863.9</v>
      </c>
      <c r="G588" s="23" t="n">
        <v>870.65</v>
      </c>
      <c r="H588" s="23" t="n">
        <v>869.78</v>
      </c>
      <c r="I588" s="23" t="n">
        <v>839.63</v>
      </c>
      <c r="J588" s="23" t="n">
        <v>838.79</v>
      </c>
      <c r="K588" s="29" t="str">
        <f aca="false">IF(N588&lt;=$F$3,"HIT","MISS")</f>
        <v>HIT</v>
      </c>
      <c r="L588" s="29" t="str">
        <f aca="false">IF(O588&lt;=$F$3,"HIT","MISS")</f>
        <v>HIT</v>
      </c>
      <c r="M588" s="17" t="str">
        <f aca="false">IF(AND(K588="HIT",L588="HIT"),"HOD ✓ | LOD ✓",IF(K588="HIT","HOD ✓",IF(L588="HIT","LOD ✓","✗ MISS")))</f>
        <v>HOD ✓ | LOD ✓</v>
      </c>
      <c r="N588" s="26" t="n">
        <f aca="false">IF(D588&lt;H588,(H588-D588)/D588,IF(D588&gt;G588,(D588-G588)/D588,0))</f>
        <v>0.000177996221886614</v>
      </c>
      <c r="O588" s="26" t="n">
        <f aca="false">IF(E588&lt;J588,(J588-E588)/E588,IF(E588&gt;I588,(E588-I588)/E588,0))</f>
        <v>0</v>
      </c>
      <c r="P588" s="27" t="n">
        <f aca="false">LN(F588/F587)</f>
        <v>0.00510619654193458</v>
      </c>
      <c r="Q588" s="28" t="n">
        <f aca="false">STDEV(P569:P588)*SQRT(252)</f>
        <v>0.245702365592097</v>
      </c>
      <c r="R588" s="26" t="n">
        <f aca="false">(G588-H588)/H588</f>
        <v>0.00100025293752444</v>
      </c>
      <c r="S588" s="17" t="n">
        <f aca="false">YEAR(B588)</f>
        <v>2009</v>
      </c>
      <c r="T588" s="17" t="n">
        <f aca="false">WEEKDAY(B588)</f>
        <v>3</v>
      </c>
    </row>
    <row r="589" customFormat="false" ht="15" hidden="false" customHeight="false" outlineLevel="0" collapsed="false">
      <c r="B589" s="21" t="n">
        <v>39820</v>
      </c>
      <c r="C589" s="22" t="n">
        <v>863.9</v>
      </c>
      <c r="D589" s="22" t="n">
        <v>867.23</v>
      </c>
      <c r="E589" s="22" t="n">
        <v>836</v>
      </c>
      <c r="F589" s="22" t="n">
        <v>843.05</v>
      </c>
      <c r="G589" s="23" t="n">
        <v>868.3</v>
      </c>
      <c r="H589" s="23" t="n">
        <v>867.43</v>
      </c>
      <c r="I589" s="23" t="n">
        <v>835.71</v>
      </c>
      <c r="J589" s="23" t="n">
        <v>834.88</v>
      </c>
      <c r="K589" s="29" t="str">
        <f aca="false">IF(N589&lt;=$F$3,"HIT","MISS")</f>
        <v>HIT</v>
      </c>
      <c r="L589" s="29" t="str">
        <f aca="false">IF(O589&lt;=$F$3,"HIT","MISS")</f>
        <v>HIT</v>
      </c>
      <c r="M589" s="17" t="str">
        <f aca="false">IF(AND(K589="HIT",L589="HIT"),"HOD ✓ | LOD ✓",IF(K589="HIT","HOD ✓",IF(L589="HIT","LOD ✓","✗ MISS")))</f>
        <v>HOD ✓ | LOD ✓</v>
      </c>
      <c r="N589" s="26" t="n">
        <f aca="false">IF(D589&lt;H589,(H589-D589)/D589,IF(D589&gt;G589,(D589-G589)/D589,0))</f>
        <v>0.000230619328205818</v>
      </c>
      <c r="O589" s="26" t="n">
        <f aca="false">IF(E589&lt;J589,(J589-E589)/E589,IF(E589&gt;I589,(E589-I589)/E589,0))</f>
        <v>0.000346889952153067</v>
      </c>
      <c r="P589" s="27" t="n">
        <f aca="false">LN(F589/F588)</f>
        <v>-0.0244307531408489</v>
      </c>
      <c r="Q589" s="28" t="n">
        <f aca="false">STDEV(P570:P589)*SQRT(252)</f>
        <v>0.267776522802221</v>
      </c>
      <c r="R589" s="26" t="n">
        <f aca="false">(G589-H589)/H589</f>
        <v>0.00100296277509425</v>
      </c>
      <c r="S589" s="17" t="n">
        <f aca="false">YEAR(B589)</f>
        <v>2009</v>
      </c>
      <c r="T589" s="17" t="n">
        <f aca="false">WEEKDAY(B589)</f>
        <v>4</v>
      </c>
    </row>
    <row r="590" customFormat="false" ht="15" hidden="false" customHeight="false" outlineLevel="0" collapsed="false">
      <c r="B590" s="21" t="n">
        <v>39821</v>
      </c>
      <c r="C590" s="22" t="n">
        <v>843.05</v>
      </c>
      <c r="D590" s="22" t="n">
        <v>865.005</v>
      </c>
      <c r="E590" s="22" t="n">
        <v>836.93</v>
      </c>
      <c r="F590" s="22" t="n">
        <v>856.9</v>
      </c>
      <c r="G590" s="23" t="n">
        <v>864.8</v>
      </c>
      <c r="H590" s="23" t="n">
        <v>863.94</v>
      </c>
      <c r="I590" s="23" t="n">
        <v>834.34</v>
      </c>
      <c r="J590" s="23" t="n">
        <v>833.51</v>
      </c>
      <c r="K590" s="24" t="str">
        <f aca="false">IF(N590&lt;=$F$3,"HIT","MISS")</f>
        <v>HIT</v>
      </c>
      <c r="L590" s="24" t="str">
        <f aca="false">IF(O590&lt;=$F$3,"HIT","MISS")</f>
        <v>MISS</v>
      </c>
      <c r="M590" s="25" t="str">
        <f aca="false">IF(AND(K590="HIT",L590="HIT"),"HOD ✓ | LOD ✓",IF(K590="HIT","HOD ✓",IF(L590="HIT","LOD ✓","✗ MISS")))</f>
        <v>HOD ✓</v>
      </c>
      <c r="N590" s="26" t="n">
        <f aca="false">IF(D590&lt;H590,(H590-D590)/D590,IF(D590&gt;G590,(D590-G590)/D590,0))</f>
        <v>0.000236992849752361</v>
      </c>
      <c r="O590" s="26" t="n">
        <f aca="false">IF(E590&lt;J590,(J590-E590)/E590,IF(E590&gt;I590,(E590-I590)/E590,0))</f>
        <v>0.00309464351857374</v>
      </c>
      <c r="P590" s="27" t="n">
        <f aca="false">LN(F590/F589)</f>
        <v>0.0162949574510836</v>
      </c>
      <c r="Q590" s="28" t="n">
        <f aca="false">STDEV(P571:P590)*SQRT(252)</f>
        <v>0.233110548047074</v>
      </c>
      <c r="R590" s="26" t="n">
        <f aca="false">(G590-H590)/H590</f>
        <v>0.000995439498113179</v>
      </c>
      <c r="S590" s="17" t="n">
        <f aca="false">YEAR(B590)</f>
        <v>2009</v>
      </c>
      <c r="T590" s="17" t="n">
        <f aca="false">WEEKDAY(B590)</f>
        <v>5</v>
      </c>
    </row>
    <row r="591" customFormat="false" ht="15" hidden="false" customHeight="false" outlineLevel="0" collapsed="false">
      <c r="B591" s="21" t="n">
        <v>39822</v>
      </c>
      <c r="C591" s="22" t="n">
        <v>856.9</v>
      </c>
      <c r="D591" s="22" t="n">
        <v>868.68</v>
      </c>
      <c r="E591" s="22" t="n">
        <v>845.15</v>
      </c>
      <c r="F591" s="22" t="n">
        <v>854.15</v>
      </c>
      <c r="G591" s="23" t="n">
        <v>869.47</v>
      </c>
      <c r="H591" s="23" t="n">
        <v>868.6</v>
      </c>
      <c r="I591" s="23" t="n">
        <v>844.9</v>
      </c>
      <c r="J591" s="23" t="n">
        <v>844.06</v>
      </c>
      <c r="K591" s="29" t="str">
        <f aca="false">IF(N591&lt;=$F$3,"HIT","MISS")</f>
        <v>HIT</v>
      </c>
      <c r="L591" s="29" t="str">
        <f aca="false">IF(O591&lt;=$F$3,"HIT","MISS")</f>
        <v>HIT</v>
      </c>
      <c r="M591" s="17" t="str">
        <f aca="false">IF(AND(K591="HIT",L591="HIT"),"HOD ✓ | LOD ✓",IF(K591="HIT","HOD ✓",IF(L591="HIT","LOD ✓","✗ MISS")))</f>
        <v>HOD ✓ | LOD ✓</v>
      </c>
      <c r="N591" s="26" t="n">
        <f aca="false">IF(D591&lt;H591,(H591-D591)/D591,IF(D591&gt;G591,(D591-G591)/D591,0))</f>
        <v>0</v>
      </c>
      <c r="O591" s="26" t="n">
        <f aca="false">IF(E591&lt;J591,(J591-E591)/E591,IF(E591&gt;I591,(E591-I591)/E591,0))</f>
        <v>0.000295805478317458</v>
      </c>
      <c r="P591" s="27" t="n">
        <f aca="false">LN(F591/F590)</f>
        <v>-0.00321440328200653</v>
      </c>
      <c r="Q591" s="28" t="n">
        <f aca="false">STDEV(P572:P591)*SQRT(252)</f>
        <v>0.230710255228505</v>
      </c>
      <c r="R591" s="26" t="n">
        <f aca="false">(G591-H591)/H591</f>
        <v>0.00100161178908589</v>
      </c>
      <c r="S591" s="17" t="n">
        <f aca="false">YEAR(B591)</f>
        <v>2009</v>
      </c>
      <c r="T591" s="17" t="n">
        <f aca="false">WEEKDAY(B591)</f>
        <v>6</v>
      </c>
    </row>
    <row r="592" customFormat="false" ht="15" hidden="false" customHeight="false" outlineLevel="0" collapsed="false">
      <c r="B592" s="21" t="n">
        <v>39825</v>
      </c>
      <c r="C592" s="22" t="n">
        <v>854.15</v>
      </c>
      <c r="D592" s="22" t="n">
        <v>857.2</v>
      </c>
      <c r="E592" s="22" t="n">
        <v>815.58</v>
      </c>
      <c r="F592" s="22" t="n">
        <v>820.95</v>
      </c>
      <c r="G592" s="23" t="n">
        <v>857.86</v>
      </c>
      <c r="H592" s="23" t="n">
        <v>857</v>
      </c>
      <c r="I592" s="23" t="n">
        <v>816.47</v>
      </c>
      <c r="J592" s="23" t="n">
        <v>815.65</v>
      </c>
      <c r="K592" s="29" t="str">
        <f aca="false">IF(N592&lt;=$F$3,"HIT","MISS")</f>
        <v>HIT</v>
      </c>
      <c r="L592" s="29" t="str">
        <f aca="false">IF(O592&lt;=$F$3,"HIT","MISS")</f>
        <v>HIT</v>
      </c>
      <c r="M592" s="17" t="str">
        <f aca="false">IF(AND(K592="HIT",L592="HIT"),"HOD ✓ | LOD ✓",IF(K592="HIT","HOD ✓",IF(L592="HIT","LOD ✓","✗ MISS")))</f>
        <v>HOD ✓ | LOD ✓</v>
      </c>
      <c r="N592" s="26" t="n">
        <f aca="false">IF(D592&lt;H592,(H592-D592)/D592,IF(D592&gt;G592,(D592-G592)/D592,0))</f>
        <v>0</v>
      </c>
      <c r="O592" s="26" t="n">
        <f aca="false">IF(E592&lt;J592,(J592-E592)/E592,IF(E592&gt;I592,(E592-I592)/E592,0))</f>
        <v>8.5828490154168E-005</v>
      </c>
      <c r="P592" s="27" t="n">
        <f aca="false">LN(F592/F591)</f>
        <v>-0.0396446161350297</v>
      </c>
      <c r="Q592" s="28" t="n">
        <f aca="false">STDEV(P573:P592)*SQRT(252)</f>
        <v>0.273989612603021</v>
      </c>
      <c r="R592" s="26" t="n">
        <f aca="false">(G592-H592)/H592</f>
        <v>0.00100350058343059</v>
      </c>
      <c r="S592" s="17" t="n">
        <f aca="false">YEAR(B592)</f>
        <v>2009</v>
      </c>
      <c r="T592" s="17" t="n">
        <f aca="false">WEEKDAY(B592)</f>
        <v>2</v>
      </c>
    </row>
    <row r="593" customFormat="false" ht="15" hidden="false" customHeight="false" outlineLevel="0" collapsed="false">
      <c r="B593" s="21" t="n">
        <v>39826</v>
      </c>
      <c r="C593" s="22" t="n">
        <v>820.95</v>
      </c>
      <c r="D593" s="22" t="n">
        <v>831</v>
      </c>
      <c r="E593" s="22" t="n">
        <v>814.1</v>
      </c>
      <c r="F593" s="22" t="n">
        <v>822</v>
      </c>
      <c r="G593" s="23" t="n">
        <v>831.49</v>
      </c>
      <c r="H593" s="23" t="n">
        <v>830.66</v>
      </c>
      <c r="I593" s="23" t="n">
        <v>815.02</v>
      </c>
      <c r="J593" s="23" t="n">
        <v>814.21</v>
      </c>
      <c r="K593" s="29" t="str">
        <f aca="false">IF(N593&lt;=$F$3,"HIT","MISS")</f>
        <v>HIT</v>
      </c>
      <c r="L593" s="29" t="str">
        <f aca="false">IF(O593&lt;=$F$3,"HIT","MISS")</f>
        <v>HIT</v>
      </c>
      <c r="M593" s="17" t="str">
        <f aca="false">IF(AND(K593="HIT",L593="HIT"),"HOD ✓ | LOD ✓",IF(K593="HIT","HOD ✓",IF(L593="HIT","LOD ✓","✗ MISS")))</f>
        <v>HOD ✓ | LOD ✓</v>
      </c>
      <c r="N593" s="26" t="n">
        <f aca="false">IF(D593&lt;H593,(H593-D593)/D593,IF(D593&gt;G593,(D593-G593)/D593,0))</f>
        <v>0</v>
      </c>
      <c r="O593" s="26" t="n">
        <f aca="false">IF(E593&lt;J593,(J593-E593)/E593,IF(E593&gt;I593,(E593-I593)/E593,0))</f>
        <v>0.000135118535806429</v>
      </c>
      <c r="P593" s="27" t="n">
        <f aca="false">LN(F593/F592)</f>
        <v>0.00127818879814295</v>
      </c>
      <c r="Q593" s="28" t="n">
        <f aca="false">STDEV(P574:P593)*SQRT(252)</f>
        <v>0.264346190184889</v>
      </c>
      <c r="R593" s="26" t="n">
        <f aca="false">(G593-H593)/H593</f>
        <v>0.000999205451087137</v>
      </c>
      <c r="S593" s="17" t="n">
        <f aca="false">YEAR(B593)</f>
        <v>2009</v>
      </c>
      <c r="T593" s="17" t="n">
        <f aca="false">WEEKDAY(B593)</f>
        <v>3</v>
      </c>
    </row>
    <row r="594" customFormat="false" ht="15" hidden="false" customHeight="false" outlineLevel="0" collapsed="false">
      <c r="B594" s="21" t="n">
        <v>39827</v>
      </c>
      <c r="C594" s="22" t="n">
        <v>822</v>
      </c>
      <c r="D594" s="22" t="n">
        <v>829.4</v>
      </c>
      <c r="E594" s="22" t="n">
        <v>807.23</v>
      </c>
      <c r="F594" s="22" t="n">
        <v>811.66</v>
      </c>
      <c r="G594" s="23" t="n">
        <v>830.47</v>
      </c>
      <c r="H594" s="23" t="n">
        <v>829.64</v>
      </c>
      <c r="I594" s="23" t="n">
        <v>807.59</v>
      </c>
      <c r="J594" s="23" t="n">
        <v>806.78</v>
      </c>
      <c r="K594" s="29" t="str">
        <f aca="false">IF(N594&lt;=$F$3,"HIT","MISS")</f>
        <v>HIT</v>
      </c>
      <c r="L594" s="29" t="str">
        <f aca="false">IF(O594&lt;=$F$3,"HIT","MISS")</f>
        <v>HIT</v>
      </c>
      <c r="M594" s="17" t="str">
        <f aca="false">IF(AND(K594="HIT",L594="HIT"),"HOD ✓ | LOD ✓",IF(K594="HIT","HOD ✓",IF(L594="HIT","LOD ✓","✗ MISS")))</f>
        <v>HOD ✓ | LOD ✓</v>
      </c>
      <c r="N594" s="26" t="n">
        <f aca="false">IF(D594&lt;H594,(H594-D594)/D594,IF(D594&gt;G594,(D594-G594)/D594,0))</f>
        <v>0.000289365806607197</v>
      </c>
      <c r="O594" s="26" t="n">
        <f aca="false">IF(E594&lt;J594,(J594-E594)/E594,IF(E594&gt;I594,(E594-I594)/E594,0))</f>
        <v>0</v>
      </c>
      <c r="P594" s="27" t="n">
        <f aca="false">LN(F594/F593)</f>
        <v>-0.0126588617936923</v>
      </c>
      <c r="Q594" s="28" t="n">
        <f aca="false">STDEV(P575:P594)*SQRT(252)</f>
        <v>0.251581833766043</v>
      </c>
      <c r="R594" s="26" t="n">
        <f aca="false">(G594-H594)/H594</f>
        <v>0.00100043392314744</v>
      </c>
      <c r="S594" s="17" t="n">
        <f aca="false">YEAR(B594)</f>
        <v>2009</v>
      </c>
      <c r="T594" s="17" t="n">
        <f aca="false">WEEKDAY(B594)</f>
        <v>4</v>
      </c>
    </row>
    <row r="595" customFormat="false" ht="15" hidden="false" customHeight="false" outlineLevel="0" collapsed="false">
      <c r="B595" s="21" t="n">
        <v>39828</v>
      </c>
      <c r="C595" s="22" t="n">
        <v>811.66</v>
      </c>
      <c r="D595" s="22" t="n">
        <v>821.535</v>
      </c>
      <c r="E595" s="22" t="n">
        <v>801.825</v>
      </c>
      <c r="F595" s="22" t="n">
        <v>818.055</v>
      </c>
      <c r="G595" s="23" t="n">
        <v>822.15</v>
      </c>
      <c r="H595" s="23" t="n">
        <v>821.33</v>
      </c>
      <c r="I595" s="23" t="n">
        <v>803.96</v>
      </c>
      <c r="J595" s="23" t="n">
        <v>803.16</v>
      </c>
      <c r="K595" s="24" t="str">
        <f aca="false">IF(N595&lt;=$F$3,"HIT","MISS")</f>
        <v>HIT</v>
      </c>
      <c r="L595" s="24" t="str">
        <f aca="false">IF(O595&lt;=$F$3,"HIT","MISS")</f>
        <v>MISS</v>
      </c>
      <c r="M595" s="25" t="str">
        <f aca="false">IF(AND(K595="HIT",L595="HIT"),"HOD ✓ | LOD ✓",IF(K595="HIT","HOD ✓",IF(L595="HIT","LOD ✓","✗ MISS")))</f>
        <v>HOD ✓</v>
      </c>
      <c r="N595" s="26" t="n">
        <f aca="false">IF(D595&lt;H595,(H595-D595)/D595,IF(D595&gt;G595,(D595-G595)/D595,0))</f>
        <v>0</v>
      </c>
      <c r="O595" s="26" t="n">
        <f aca="false">IF(E595&lt;J595,(J595-E595)/E595,IF(E595&gt;I595,(E595-I595)/E595,0))</f>
        <v>0.00166495182864082</v>
      </c>
      <c r="P595" s="27" t="n">
        <f aca="false">LN(F595/F594)</f>
        <v>0.00784803824375677</v>
      </c>
      <c r="Q595" s="28" t="n">
        <f aca="false">STDEV(P576:P595)*SQRT(252)</f>
        <v>0.249395724144878</v>
      </c>
      <c r="R595" s="26" t="n">
        <f aca="false">(G595-H595)/H595</f>
        <v>0.000998380675246169</v>
      </c>
      <c r="S595" s="17" t="n">
        <f aca="false">YEAR(B595)</f>
        <v>2009</v>
      </c>
      <c r="T595" s="17" t="n">
        <f aca="false">WEEKDAY(B595)</f>
        <v>5</v>
      </c>
    </row>
    <row r="596" customFormat="false" ht="15" hidden="false" customHeight="false" outlineLevel="0" collapsed="false">
      <c r="B596" s="21" t="n">
        <v>39829</v>
      </c>
      <c r="C596" s="22" t="n">
        <v>818.055</v>
      </c>
      <c r="D596" s="22" t="n">
        <v>843.65</v>
      </c>
      <c r="E596" s="22" t="n">
        <v>815.7</v>
      </c>
      <c r="F596" s="22" t="n">
        <v>843.15</v>
      </c>
      <c r="G596" s="23" t="n">
        <v>843.99</v>
      </c>
      <c r="H596" s="23" t="n">
        <v>843.15</v>
      </c>
      <c r="I596" s="23" t="n">
        <v>816.64</v>
      </c>
      <c r="J596" s="23" t="n">
        <v>815.82</v>
      </c>
      <c r="K596" s="29" t="str">
        <f aca="false">IF(N596&lt;=$F$3,"HIT","MISS")</f>
        <v>HIT</v>
      </c>
      <c r="L596" s="29" t="str">
        <f aca="false">IF(O596&lt;=$F$3,"HIT","MISS")</f>
        <v>HIT</v>
      </c>
      <c r="M596" s="17" t="str">
        <f aca="false">IF(AND(K596="HIT",L596="HIT"),"HOD ✓ | LOD ✓",IF(K596="HIT","HOD ✓",IF(L596="HIT","LOD ✓","✗ MISS")))</f>
        <v>HOD ✓ | LOD ✓</v>
      </c>
      <c r="N596" s="26" t="n">
        <f aca="false">IF(D596&lt;H596,(H596-D596)/D596,IF(D596&gt;G596,(D596-G596)/D596,0))</f>
        <v>0</v>
      </c>
      <c r="O596" s="26" t="n">
        <f aca="false">IF(E596&lt;J596,(J596-E596)/E596,IF(E596&gt;I596,(E596-I596)/E596,0))</f>
        <v>0.000147112909157784</v>
      </c>
      <c r="P596" s="27" t="n">
        <f aca="false">LN(F596/F595)</f>
        <v>0.0302153066099492</v>
      </c>
      <c r="Q596" s="28" t="n">
        <f aca="false">STDEV(P577:P596)*SQRT(252)</f>
        <v>0.269549204462121</v>
      </c>
      <c r="R596" s="26" t="n">
        <f aca="false">(G596-H596)/H596</f>
        <v>0.000996264009962678</v>
      </c>
      <c r="S596" s="17" t="n">
        <f aca="false">YEAR(B596)</f>
        <v>2009</v>
      </c>
      <c r="T596" s="17" t="n">
        <f aca="false">WEEKDAY(B596)</f>
        <v>6</v>
      </c>
    </row>
    <row r="597" customFormat="false" ht="15" hidden="false" customHeight="false" outlineLevel="0" collapsed="false">
      <c r="B597" s="21" t="n">
        <v>39832</v>
      </c>
      <c r="C597" s="22" t="n">
        <v>843.2</v>
      </c>
      <c r="D597" s="22" t="n">
        <v>846.1</v>
      </c>
      <c r="E597" s="22" t="n">
        <v>832.13</v>
      </c>
      <c r="F597" s="22" t="n">
        <v>836.11</v>
      </c>
      <c r="G597" s="23" t="n">
        <v>846.76</v>
      </c>
      <c r="H597" s="23" t="n">
        <v>845.91</v>
      </c>
      <c r="I597" s="23" t="n">
        <v>832.48</v>
      </c>
      <c r="J597" s="23" t="n">
        <v>831.65</v>
      </c>
      <c r="K597" s="29" t="str">
        <f aca="false">IF(N597&lt;=$F$3,"HIT","MISS")</f>
        <v>HIT</v>
      </c>
      <c r="L597" s="29" t="str">
        <f aca="false">IF(O597&lt;=$F$3,"HIT","MISS")</f>
        <v>HIT</v>
      </c>
      <c r="M597" s="17" t="str">
        <f aca="false">IF(AND(K597="HIT",L597="HIT"),"HOD ✓ | LOD ✓",IF(K597="HIT","HOD ✓",IF(L597="HIT","LOD ✓","✗ MISS")))</f>
        <v>HOD ✓ | LOD ✓</v>
      </c>
      <c r="N597" s="26" t="n">
        <f aca="false">IF(D597&lt;H597,(H597-D597)/D597,IF(D597&gt;G597,(D597-G597)/D597,0))</f>
        <v>0</v>
      </c>
      <c r="O597" s="26" t="n">
        <f aca="false">IF(E597&lt;J597,(J597-E597)/E597,IF(E597&gt;I597,(E597-I597)/E597,0))</f>
        <v>0</v>
      </c>
      <c r="P597" s="27" t="n">
        <f aca="false">LN(F597/F596)</f>
        <v>-0.00838469473987401</v>
      </c>
      <c r="Q597" s="28" t="n">
        <f aca="false">STDEV(P578:P597)*SQRT(252)</f>
        <v>0.263832968088865</v>
      </c>
      <c r="R597" s="26" t="n">
        <f aca="false">(G597-H597)/H597</f>
        <v>0.00100483502973132</v>
      </c>
      <c r="S597" s="17" t="n">
        <f aca="false">YEAR(B597)</f>
        <v>2009</v>
      </c>
      <c r="T597" s="17" t="n">
        <f aca="false">WEEKDAY(B597)</f>
        <v>2</v>
      </c>
    </row>
    <row r="598" customFormat="false" ht="15" hidden="false" customHeight="false" outlineLevel="0" collapsed="false">
      <c r="B598" s="21" t="n">
        <v>39833</v>
      </c>
      <c r="C598" s="22" t="n">
        <v>836.11</v>
      </c>
      <c r="D598" s="22" t="n">
        <v>866.755</v>
      </c>
      <c r="E598" s="22" t="n">
        <v>823.58</v>
      </c>
      <c r="F598" s="22" t="n">
        <v>857.5</v>
      </c>
      <c r="G598" s="23" t="n">
        <v>867.53</v>
      </c>
      <c r="H598" s="23" t="n">
        <v>866.66</v>
      </c>
      <c r="I598" s="23" t="n">
        <v>823.74</v>
      </c>
      <c r="J598" s="23" t="n">
        <v>822.92</v>
      </c>
      <c r="K598" s="29" t="str">
        <f aca="false">IF(N598&lt;=$F$3,"HIT","MISS")</f>
        <v>HIT</v>
      </c>
      <c r="L598" s="29" t="str">
        <f aca="false">IF(O598&lt;=$F$3,"HIT","MISS")</f>
        <v>HIT</v>
      </c>
      <c r="M598" s="17" t="str">
        <f aca="false">IF(AND(K598="HIT",L598="HIT"),"HOD ✓ | LOD ✓",IF(K598="HIT","HOD ✓",IF(L598="HIT","LOD ✓","✗ MISS")))</f>
        <v>HOD ✓ | LOD ✓</v>
      </c>
      <c r="N598" s="26" t="n">
        <f aca="false">IF(D598&lt;H598,(H598-D598)/D598,IF(D598&gt;G598,(D598-G598)/D598,0))</f>
        <v>0</v>
      </c>
      <c r="O598" s="26" t="n">
        <f aca="false">IF(E598&lt;J598,(J598-E598)/E598,IF(E598&gt;I598,(E598-I598)/E598,0))</f>
        <v>0</v>
      </c>
      <c r="P598" s="27" t="n">
        <f aca="false">LN(F598/F597)</f>
        <v>0.0252609956637752</v>
      </c>
      <c r="Q598" s="28" t="n">
        <f aca="false">STDEV(P579:P598)*SQRT(252)</f>
        <v>0.276223295351301</v>
      </c>
      <c r="R598" s="26" t="n">
        <f aca="false">(G598-H598)/H598</f>
        <v>0.00100385387579905</v>
      </c>
      <c r="S598" s="17" t="n">
        <f aca="false">YEAR(B598)</f>
        <v>2009</v>
      </c>
      <c r="T598" s="17" t="n">
        <f aca="false">WEEKDAY(B598)</f>
        <v>3</v>
      </c>
    </row>
    <row r="599" customFormat="false" ht="15" hidden="false" customHeight="false" outlineLevel="0" collapsed="false">
      <c r="B599" s="21" t="n">
        <v>39834</v>
      </c>
      <c r="C599" s="22" t="n">
        <v>857.5</v>
      </c>
      <c r="D599" s="22" t="n">
        <v>864.6</v>
      </c>
      <c r="E599" s="22" t="n">
        <v>843.63</v>
      </c>
      <c r="F599" s="22" t="n">
        <v>854.18</v>
      </c>
      <c r="G599" s="23" t="n">
        <v>865.67</v>
      </c>
      <c r="H599" s="23" t="n">
        <v>864.81</v>
      </c>
      <c r="I599" s="23" t="n">
        <v>844.09</v>
      </c>
      <c r="J599" s="23" t="n">
        <v>843.25</v>
      </c>
      <c r="K599" s="29" t="str">
        <f aca="false">IF(N599&lt;=$F$3,"HIT","MISS")</f>
        <v>HIT</v>
      </c>
      <c r="L599" s="29" t="str">
        <f aca="false">IF(O599&lt;=$F$3,"HIT","MISS")</f>
        <v>HIT</v>
      </c>
      <c r="M599" s="17" t="str">
        <f aca="false">IF(AND(K599="HIT",L599="HIT"),"HOD ✓ | LOD ✓",IF(K599="HIT","HOD ✓",IF(L599="HIT","LOD ✓","✗ MISS")))</f>
        <v>HOD ✓ | LOD ✓</v>
      </c>
      <c r="N599" s="26" t="n">
        <f aca="false">IF(D599&lt;H599,(H599-D599)/D599,IF(D599&gt;G599,(D599-G599)/D599,0))</f>
        <v>0.000242886884108169</v>
      </c>
      <c r="O599" s="26" t="n">
        <f aca="false">IF(E599&lt;J599,(J599-E599)/E599,IF(E599&gt;I599,(E599-I599)/E599,0))</f>
        <v>0</v>
      </c>
      <c r="P599" s="27" t="n">
        <f aca="false">LN(F599/F598)</f>
        <v>-0.00387923462727458</v>
      </c>
      <c r="Q599" s="28" t="n">
        <f aca="false">STDEV(P580:P599)*SQRT(252)</f>
        <v>0.274595115626146</v>
      </c>
      <c r="R599" s="26" t="n">
        <f aca="false">(G599-H599)/H599</f>
        <v>0.000994438084666012</v>
      </c>
      <c r="S599" s="17" t="n">
        <f aca="false">YEAR(B599)</f>
        <v>2009</v>
      </c>
      <c r="T599" s="17" t="n">
        <f aca="false">WEEKDAY(B599)</f>
        <v>4</v>
      </c>
    </row>
    <row r="600" customFormat="false" ht="15" hidden="false" customHeight="false" outlineLevel="0" collapsed="false">
      <c r="B600" s="21" t="n">
        <v>39835</v>
      </c>
      <c r="C600" s="22" t="n">
        <v>854.18</v>
      </c>
      <c r="D600" s="22" t="n">
        <v>863.335</v>
      </c>
      <c r="E600" s="22" t="n">
        <v>843.685</v>
      </c>
      <c r="F600" s="22" t="n">
        <v>856.985</v>
      </c>
      <c r="G600" s="23" t="n">
        <v>863.6</v>
      </c>
      <c r="H600" s="23" t="n">
        <v>862.74</v>
      </c>
      <c r="I600" s="23" t="n">
        <v>843.97</v>
      </c>
      <c r="J600" s="23" t="n">
        <v>843.13</v>
      </c>
      <c r="K600" s="29" t="str">
        <f aca="false">IF(N600&lt;=$F$3,"HIT","MISS")</f>
        <v>HIT</v>
      </c>
      <c r="L600" s="29" t="str">
        <f aca="false">IF(O600&lt;=$F$3,"HIT","MISS")</f>
        <v>HIT</v>
      </c>
      <c r="M600" s="17" t="str">
        <f aca="false">IF(AND(K600="HIT",L600="HIT"),"HOD ✓ | LOD ✓",IF(K600="HIT","HOD ✓",IF(L600="HIT","LOD ✓","✗ MISS")))</f>
        <v>HOD ✓ | LOD ✓</v>
      </c>
      <c r="N600" s="26" t="n">
        <f aca="false">IF(D600&lt;H600,(H600-D600)/D600,IF(D600&gt;G600,(D600-G600)/D600,0))</f>
        <v>0</v>
      </c>
      <c r="O600" s="26" t="n">
        <f aca="false">IF(E600&lt;J600,(J600-E600)/E600,IF(E600&gt;I600,(E600-I600)/E600,0))</f>
        <v>0</v>
      </c>
      <c r="P600" s="27" t="n">
        <f aca="false">LN(F600/F599)</f>
        <v>0.00327847111462854</v>
      </c>
      <c r="Q600" s="28" t="n">
        <f aca="false">STDEV(P581:P600)*SQRT(252)</f>
        <v>0.273007313072761</v>
      </c>
      <c r="R600" s="26" t="n">
        <f aca="false">(G600-H600)/H600</f>
        <v>0.00099682407214226</v>
      </c>
      <c r="S600" s="17" t="n">
        <f aca="false">YEAR(B600)</f>
        <v>2009</v>
      </c>
      <c r="T600" s="17" t="n">
        <f aca="false">WEEKDAY(B600)</f>
        <v>5</v>
      </c>
    </row>
    <row r="601" customFormat="false" ht="15" hidden="false" customHeight="false" outlineLevel="0" collapsed="false">
      <c r="B601" s="21" t="n">
        <v>39836</v>
      </c>
      <c r="C601" s="22" t="n">
        <v>856.985</v>
      </c>
      <c r="D601" s="22" t="n">
        <v>903.87</v>
      </c>
      <c r="E601" s="22" t="n">
        <v>852.78</v>
      </c>
      <c r="F601" s="22" t="n">
        <v>899.87</v>
      </c>
      <c r="G601" s="23" t="n">
        <v>904.93</v>
      </c>
      <c r="H601" s="23" t="n">
        <v>904.03</v>
      </c>
      <c r="I601" s="23" t="n">
        <v>852.68</v>
      </c>
      <c r="J601" s="23" t="n">
        <v>851.83</v>
      </c>
      <c r="K601" s="29" t="str">
        <f aca="false">IF(N601&lt;=$F$3,"HIT","MISS")</f>
        <v>HIT</v>
      </c>
      <c r="L601" s="29" t="str">
        <f aca="false">IF(O601&lt;=$F$3,"HIT","MISS")</f>
        <v>HIT</v>
      </c>
      <c r="M601" s="17" t="str">
        <f aca="false">IF(AND(K601="HIT",L601="HIT"),"HOD ✓ | LOD ✓",IF(K601="HIT","HOD ✓",IF(L601="HIT","LOD ✓","✗ MISS")))</f>
        <v>HOD ✓ | LOD ✓</v>
      </c>
      <c r="N601" s="26" t="n">
        <f aca="false">IF(D601&lt;H601,(H601-D601)/D601,IF(D601&gt;G601,(D601-G601)/D601,0))</f>
        <v>0.00017701660637035</v>
      </c>
      <c r="O601" s="26" t="n">
        <f aca="false">IF(E601&lt;J601,(J601-E601)/E601,IF(E601&gt;I601,(E601-I601)/E601,0))</f>
        <v>0.000117263538075497</v>
      </c>
      <c r="P601" s="27" t="n">
        <f aca="false">LN(F601/F600)</f>
        <v>0.0488298929193137</v>
      </c>
      <c r="Q601" s="28" t="n">
        <f aca="false">STDEV(P582:P601)*SQRT(252)</f>
        <v>0.311943289103196</v>
      </c>
      <c r="R601" s="26" t="n">
        <f aca="false">(G601-H601)/H601</f>
        <v>0.000995542183334599</v>
      </c>
      <c r="S601" s="17" t="n">
        <f aca="false">YEAR(B601)</f>
        <v>2009</v>
      </c>
      <c r="T601" s="17" t="n">
        <f aca="false">WEEKDAY(B601)</f>
        <v>6</v>
      </c>
    </row>
    <row r="602" customFormat="false" ht="15" hidden="false" customHeight="false" outlineLevel="0" collapsed="false">
      <c r="B602" s="21" t="n">
        <v>39839</v>
      </c>
      <c r="C602" s="22" t="n">
        <v>898.27</v>
      </c>
      <c r="D602" s="22" t="n">
        <v>916.325</v>
      </c>
      <c r="E602" s="22" t="n">
        <v>888.97</v>
      </c>
      <c r="F602" s="22" t="n">
        <v>903.37</v>
      </c>
      <c r="G602" s="23" t="n">
        <v>915.97</v>
      </c>
      <c r="H602" s="23" t="n">
        <v>915.05</v>
      </c>
      <c r="I602" s="23" t="n">
        <v>888.85</v>
      </c>
      <c r="J602" s="23" t="n">
        <v>887.96</v>
      </c>
      <c r="K602" s="29" t="str">
        <f aca="false">IF(N602&lt;=$F$3,"HIT","MISS")</f>
        <v>HIT</v>
      </c>
      <c r="L602" s="29" t="str">
        <f aca="false">IF(O602&lt;=$F$3,"HIT","MISS")</f>
        <v>HIT</v>
      </c>
      <c r="M602" s="17" t="str">
        <f aca="false">IF(AND(K602="HIT",L602="HIT"),"HOD ✓ | LOD ✓",IF(K602="HIT","HOD ✓",IF(L602="HIT","LOD ✓","✗ MISS")))</f>
        <v>HOD ✓ | LOD ✓</v>
      </c>
      <c r="N602" s="26" t="n">
        <f aca="false">IF(D602&lt;H602,(H602-D602)/D602,IF(D602&gt;G602,(D602-G602)/D602,0))</f>
        <v>0.00038741712820235</v>
      </c>
      <c r="O602" s="26" t="n">
        <f aca="false">IF(E602&lt;J602,(J602-E602)/E602,IF(E602&gt;I602,(E602-I602)/E602,0))</f>
        <v>0.000134987682373989</v>
      </c>
      <c r="P602" s="27" t="n">
        <f aca="false">LN(F602/F601)</f>
        <v>0.0038819063410098</v>
      </c>
      <c r="Q602" s="28" t="n">
        <f aca="false">STDEV(P583:P602)*SQRT(252)</f>
        <v>0.30939689796745</v>
      </c>
      <c r="R602" s="26" t="n">
        <f aca="false">(G602-H602)/H602</f>
        <v>0.00100540954046235</v>
      </c>
      <c r="S602" s="17" t="n">
        <f aca="false">YEAR(B602)</f>
        <v>2009</v>
      </c>
      <c r="T602" s="17" t="n">
        <f aca="false">WEEKDAY(B602)</f>
        <v>2</v>
      </c>
    </row>
    <row r="603" customFormat="false" ht="15" hidden="false" customHeight="false" outlineLevel="0" collapsed="false">
      <c r="B603" s="21" t="n">
        <v>39840</v>
      </c>
      <c r="C603" s="22" t="n">
        <v>903.37</v>
      </c>
      <c r="D603" s="22" t="n">
        <v>907.55</v>
      </c>
      <c r="E603" s="22" t="n">
        <v>892.65</v>
      </c>
      <c r="F603" s="22" t="n">
        <v>899.15</v>
      </c>
      <c r="G603" s="23" t="n">
        <v>908.15</v>
      </c>
      <c r="H603" s="23" t="n">
        <v>907.24</v>
      </c>
      <c r="I603" s="23" t="n">
        <v>893.33</v>
      </c>
      <c r="J603" s="23" t="n">
        <v>892.44</v>
      </c>
      <c r="K603" s="29" t="str">
        <f aca="false">IF(N603&lt;=$F$3,"HIT","MISS")</f>
        <v>HIT</v>
      </c>
      <c r="L603" s="29" t="str">
        <f aca="false">IF(O603&lt;=$F$3,"HIT","MISS")</f>
        <v>HIT</v>
      </c>
      <c r="M603" s="17" t="str">
        <f aca="false">IF(AND(K603="HIT",L603="HIT"),"HOD ✓ | LOD ✓",IF(K603="HIT","HOD ✓",IF(L603="HIT","LOD ✓","✗ MISS")))</f>
        <v>HOD ✓ | LOD ✓</v>
      </c>
      <c r="N603" s="26" t="n">
        <f aca="false">IF(D603&lt;H603,(H603-D603)/D603,IF(D603&gt;G603,(D603-G603)/D603,0))</f>
        <v>0</v>
      </c>
      <c r="O603" s="26" t="n">
        <f aca="false">IF(E603&lt;J603,(J603-E603)/E603,IF(E603&gt;I603,(E603-I603)/E603,0))</f>
        <v>0</v>
      </c>
      <c r="P603" s="27" t="n">
        <f aca="false">LN(F603/F602)</f>
        <v>-0.0046823421765668</v>
      </c>
      <c r="Q603" s="28" t="n">
        <f aca="false">STDEV(P584:P603)*SQRT(252)</f>
        <v>0.308529022019003</v>
      </c>
      <c r="R603" s="26" t="n">
        <f aca="false">(G603-H603)/H603</f>
        <v>0.00100304219390676</v>
      </c>
      <c r="S603" s="17" t="n">
        <f aca="false">YEAR(B603)</f>
        <v>2009</v>
      </c>
      <c r="T603" s="17" t="n">
        <f aca="false">WEEKDAY(B603)</f>
        <v>3</v>
      </c>
    </row>
    <row r="604" customFormat="false" ht="15" hidden="false" customHeight="false" outlineLevel="0" collapsed="false">
      <c r="B604" s="21" t="n">
        <v>39841</v>
      </c>
      <c r="C604" s="22" t="n">
        <v>899.15</v>
      </c>
      <c r="D604" s="22" t="n">
        <v>903.7</v>
      </c>
      <c r="E604" s="22" t="n">
        <v>882.6</v>
      </c>
      <c r="F604" s="22" t="n">
        <v>887.55</v>
      </c>
      <c r="G604" s="23" t="n">
        <v>903.94</v>
      </c>
      <c r="H604" s="23" t="n">
        <v>903.04</v>
      </c>
      <c r="I604" s="23" t="n">
        <v>883.63</v>
      </c>
      <c r="J604" s="23" t="n">
        <v>882.75</v>
      </c>
      <c r="K604" s="29" t="str">
        <f aca="false">IF(N604&lt;=$F$3,"HIT","MISS")</f>
        <v>HIT</v>
      </c>
      <c r="L604" s="29" t="str">
        <f aca="false">IF(O604&lt;=$F$3,"HIT","MISS")</f>
        <v>HIT</v>
      </c>
      <c r="M604" s="17" t="str">
        <f aca="false">IF(AND(K604="HIT",L604="HIT"),"HOD ✓ | LOD ✓",IF(K604="HIT","HOD ✓",IF(L604="HIT","LOD ✓","✗ MISS")))</f>
        <v>HOD ✓ | LOD ✓</v>
      </c>
      <c r="N604" s="26" t="n">
        <f aca="false">IF(D604&lt;H604,(H604-D604)/D604,IF(D604&gt;G604,(D604-G604)/D604,0))</f>
        <v>0</v>
      </c>
      <c r="O604" s="26" t="n">
        <f aca="false">IF(E604&lt;J604,(J604-E604)/E604,IF(E604&gt;I604,(E604-I604)/E604,0))</f>
        <v>0.000169952413324243</v>
      </c>
      <c r="P604" s="27" t="n">
        <f aca="false">LN(F604/F603)</f>
        <v>-0.0129850148203932</v>
      </c>
      <c r="Q604" s="28" t="n">
        <f aca="false">STDEV(P585:P604)*SQRT(252)</f>
        <v>0.311232134463179</v>
      </c>
      <c r="R604" s="26" t="n">
        <f aca="false">(G604-H604)/H604</f>
        <v>0.000996633593196415</v>
      </c>
      <c r="S604" s="17" t="n">
        <f aca="false">YEAR(B604)</f>
        <v>2009</v>
      </c>
      <c r="T604" s="17" t="n">
        <f aca="false">WEEKDAY(B604)</f>
        <v>4</v>
      </c>
    </row>
    <row r="605" customFormat="false" ht="15" hidden="false" customHeight="false" outlineLevel="0" collapsed="false">
      <c r="B605" s="21" t="n">
        <v>39842</v>
      </c>
      <c r="C605" s="22" t="n">
        <v>887.55</v>
      </c>
      <c r="D605" s="22" t="n">
        <v>909.85</v>
      </c>
      <c r="E605" s="22" t="n">
        <v>874.79</v>
      </c>
      <c r="F605" s="22" t="n">
        <v>908.7</v>
      </c>
      <c r="G605" s="23" t="n">
        <v>910.86</v>
      </c>
      <c r="H605" s="23" t="n">
        <v>909.95</v>
      </c>
      <c r="I605" s="23" t="n">
        <v>875.82</v>
      </c>
      <c r="J605" s="23" t="n">
        <v>874.95</v>
      </c>
      <c r="K605" s="29" t="str">
        <f aca="false">IF(N605&lt;=$F$3,"HIT","MISS")</f>
        <v>HIT</v>
      </c>
      <c r="L605" s="29" t="str">
        <f aca="false">IF(O605&lt;=$F$3,"HIT","MISS")</f>
        <v>HIT</v>
      </c>
      <c r="M605" s="17" t="str">
        <f aca="false">IF(AND(K605="HIT",L605="HIT"),"HOD ✓ | LOD ✓",IF(K605="HIT","HOD ✓",IF(L605="HIT","LOD ✓","✗ MISS")))</f>
        <v>HOD ✓ | LOD ✓</v>
      </c>
      <c r="N605" s="26" t="n">
        <f aca="false">IF(D605&lt;H605,(H605-D605)/D605,IF(D605&gt;G605,(D605-G605)/D605,0))</f>
        <v>0.000109908226630788</v>
      </c>
      <c r="O605" s="26" t="n">
        <f aca="false">IF(E605&lt;J605,(J605-E605)/E605,IF(E605&gt;I605,(E605-I605)/E605,0))</f>
        <v>0.000182901039106622</v>
      </c>
      <c r="P605" s="27" t="n">
        <f aca="false">LN(F605/F604)</f>
        <v>0.0235501489104887</v>
      </c>
      <c r="Q605" s="28" t="n">
        <f aca="false">STDEV(P586:P605)*SQRT(252)</f>
        <v>0.321865942045287</v>
      </c>
      <c r="R605" s="26" t="n">
        <f aca="false">(G605-H605)/H605</f>
        <v>0.00100005494807403</v>
      </c>
      <c r="S605" s="17" t="n">
        <f aca="false">YEAR(B605)</f>
        <v>2009</v>
      </c>
      <c r="T605" s="17" t="n">
        <f aca="false">WEEKDAY(B605)</f>
        <v>5</v>
      </c>
    </row>
    <row r="606" customFormat="false" ht="15" hidden="false" customHeight="false" outlineLevel="0" collapsed="false">
      <c r="B606" s="21" t="n">
        <v>39843</v>
      </c>
      <c r="C606" s="22" t="n">
        <v>908.7</v>
      </c>
      <c r="D606" s="22" t="n">
        <v>929.755</v>
      </c>
      <c r="E606" s="22" t="n">
        <v>901.85</v>
      </c>
      <c r="F606" s="22" t="n">
        <v>927.8</v>
      </c>
      <c r="G606" s="23" t="n">
        <v>929.94</v>
      </c>
      <c r="H606" s="23" t="n">
        <v>929.01</v>
      </c>
      <c r="I606" s="23" t="n">
        <v>901.62</v>
      </c>
      <c r="J606" s="23" t="n">
        <v>900.72</v>
      </c>
      <c r="K606" s="29" t="str">
        <f aca="false">IF(N606&lt;=$F$3,"HIT","MISS")</f>
        <v>HIT</v>
      </c>
      <c r="L606" s="29" t="str">
        <f aca="false">IF(O606&lt;=$F$3,"HIT","MISS")</f>
        <v>HIT</v>
      </c>
      <c r="M606" s="17" t="str">
        <f aca="false">IF(AND(K606="HIT",L606="HIT"),"HOD ✓ | LOD ✓",IF(K606="HIT","HOD ✓",IF(L606="HIT","LOD ✓","✗ MISS")))</f>
        <v>HOD ✓ | LOD ✓</v>
      </c>
      <c r="N606" s="26" t="n">
        <f aca="false">IF(D606&lt;H606,(H606-D606)/D606,IF(D606&gt;G606,(D606-G606)/D606,0))</f>
        <v>0</v>
      </c>
      <c r="O606" s="26" t="n">
        <f aca="false">IF(E606&lt;J606,(J606-E606)/E606,IF(E606&gt;I606,(E606-I606)/E606,0))</f>
        <v>0.00025503132449966</v>
      </c>
      <c r="P606" s="27" t="n">
        <f aca="false">LN(F606/F605)</f>
        <v>0.020801185616342</v>
      </c>
      <c r="Q606" s="28" t="n">
        <f aca="false">STDEV(P587:P606)*SQRT(252)</f>
        <v>0.327423211120867</v>
      </c>
      <c r="R606" s="26" t="n">
        <f aca="false">(G606-H606)/H606</f>
        <v>0.00100106565053128</v>
      </c>
      <c r="S606" s="17" t="n">
        <f aca="false">YEAR(B606)</f>
        <v>2009</v>
      </c>
      <c r="T606" s="17" t="n">
        <f aca="false">WEEKDAY(B606)</f>
        <v>6</v>
      </c>
    </row>
    <row r="607" customFormat="false" ht="15" hidden="false" customHeight="false" outlineLevel="0" collapsed="false">
      <c r="B607" s="21" t="n">
        <v>39846</v>
      </c>
      <c r="C607" s="22" t="n">
        <v>927.8</v>
      </c>
      <c r="D607" s="22" t="n">
        <v>927.8</v>
      </c>
      <c r="E607" s="22" t="n">
        <v>901.485</v>
      </c>
      <c r="F607" s="22" t="n">
        <v>905.13</v>
      </c>
      <c r="G607" s="23" t="n">
        <v>927.78</v>
      </c>
      <c r="H607" s="23" t="n">
        <v>926.85</v>
      </c>
      <c r="I607" s="23" t="n">
        <v>901.17</v>
      </c>
      <c r="J607" s="23" t="n">
        <v>900.27</v>
      </c>
      <c r="K607" s="29" t="str">
        <f aca="false">IF(N607&lt;=$F$3,"HIT","MISS")</f>
        <v>HIT</v>
      </c>
      <c r="L607" s="29" t="str">
        <f aca="false">IF(O607&lt;=$F$3,"HIT","MISS")</f>
        <v>HIT</v>
      </c>
      <c r="M607" s="17" t="str">
        <f aca="false">IF(AND(K607="HIT",L607="HIT"),"HOD ✓ | LOD ✓",IF(K607="HIT","HOD ✓",IF(L607="HIT","LOD ✓","✗ MISS")))</f>
        <v>HOD ✓ | LOD ✓</v>
      </c>
      <c r="N607" s="26" t="n">
        <f aca="false">IF(D607&lt;H607,(H607-D607)/D607,IF(D607&gt;G607,(D607-G607)/D607,0))</f>
        <v>2.1556369907288E-005</v>
      </c>
      <c r="O607" s="26" t="n">
        <f aca="false">IF(E607&lt;J607,(J607-E607)/E607,IF(E607&gt;I607,(E607-I607)/E607,0))</f>
        <v>0.000349423451305407</v>
      </c>
      <c r="P607" s="27" t="n">
        <f aca="false">LN(F607/F606)</f>
        <v>-0.0247376125250349</v>
      </c>
      <c r="Q607" s="28" t="n">
        <f aca="false">STDEV(P588:P607)*SQRT(252)</f>
        <v>0.333713925544633</v>
      </c>
      <c r="R607" s="26" t="n">
        <f aca="false">(G607-H607)/H607</f>
        <v>0.00100339860818897</v>
      </c>
      <c r="S607" s="17" t="n">
        <f aca="false">YEAR(B607)</f>
        <v>2009</v>
      </c>
      <c r="T607" s="17" t="n">
        <f aca="false">WEEKDAY(B607)</f>
        <v>2</v>
      </c>
    </row>
    <row r="608" customFormat="false" ht="15" hidden="false" customHeight="false" outlineLevel="0" collapsed="false">
      <c r="B608" s="21" t="n">
        <v>39847</v>
      </c>
      <c r="C608" s="22" t="n">
        <v>905.13</v>
      </c>
      <c r="D608" s="22" t="n">
        <v>912.98</v>
      </c>
      <c r="E608" s="22" t="n">
        <v>889.63</v>
      </c>
      <c r="F608" s="22" t="n">
        <v>900.33</v>
      </c>
      <c r="G608" s="23" t="n">
        <v>912.79</v>
      </c>
      <c r="H608" s="23" t="n">
        <v>911.88</v>
      </c>
      <c r="I608" s="23" t="n">
        <v>889.63</v>
      </c>
      <c r="J608" s="23" t="n">
        <v>888.74</v>
      </c>
      <c r="K608" s="29" t="str">
        <f aca="false">IF(N608&lt;=$F$3,"HIT","MISS")</f>
        <v>HIT</v>
      </c>
      <c r="L608" s="29" t="str">
        <f aca="false">IF(O608&lt;=$F$3,"HIT","MISS")</f>
        <v>HIT</v>
      </c>
      <c r="M608" s="17" t="str">
        <f aca="false">IF(AND(K608="HIT",L608="HIT"),"HOD ✓ | LOD ✓",IF(K608="HIT","HOD ✓",IF(L608="HIT","LOD ✓","✗ MISS")))</f>
        <v>HOD ✓ | LOD ✓</v>
      </c>
      <c r="N608" s="26" t="n">
        <f aca="false">IF(D608&lt;H608,(H608-D608)/D608,IF(D608&gt;G608,(D608-G608)/D608,0))</f>
        <v>0.000208109706674905</v>
      </c>
      <c r="O608" s="26" t="n">
        <f aca="false">IF(E608&lt;J608,(J608-E608)/E608,IF(E608&gt;I608,(E608-I608)/E608,0))</f>
        <v>0</v>
      </c>
      <c r="P608" s="27" t="n">
        <f aca="false">LN(F608/F607)</f>
        <v>-0.00531721700742561</v>
      </c>
      <c r="Q608" s="28" t="n">
        <f aca="false">STDEV(P589:P608)*SQRT(252)</f>
        <v>0.334719627907533</v>
      </c>
      <c r="R608" s="26" t="n">
        <f aca="false">(G608-H608)/H608</f>
        <v>0.000997938325218196</v>
      </c>
      <c r="S608" s="17" t="n">
        <f aca="false">YEAR(B608)</f>
        <v>2009</v>
      </c>
      <c r="T608" s="17" t="n">
        <f aca="false">WEEKDAY(B608)</f>
        <v>3</v>
      </c>
    </row>
    <row r="609" customFormat="false" ht="15" hidden="false" customHeight="false" outlineLevel="0" collapsed="false">
      <c r="B609" s="21" t="n">
        <v>39848</v>
      </c>
      <c r="C609" s="22" t="n">
        <v>900.33</v>
      </c>
      <c r="D609" s="22" t="n">
        <v>909.5</v>
      </c>
      <c r="E609" s="22" t="n">
        <v>895.6</v>
      </c>
      <c r="F609" s="22" t="n">
        <v>905.8</v>
      </c>
      <c r="G609" s="23" t="n">
        <v>909.99</v>
      </c>
      <c r="H609" s="23" t="n">
        <v>909.08</v>
      </c>
      <c r="I609" s="23" t="n">
        <v>895.88</v>
      </c>
      <c r="J609" s="23" t="n">
        <v>894.99</v>
      </c>
      <c r="K609" s="29" t="str">
        <f aca="false">IF(N609&lt;=$F$3,"HIT","MISS")</f>
        <v>HIT</v>
      </c>
      <c r="L609" s="29" t="str">
        <f aca="false">IF(O609&lt;=$F$3,"HIT","MISS")</f>
        <v>HIT</v>
      </c>
      <c r="M609" s="17" t="str">
        <f aca="false">IF(AND(K609="HIT",L609="HIT"),"HOD ✓ | LOD ✓",IF(K609="HIT","HOD ✓",IF(L609="HIT","LOD ✓","✗ MISS")))</f>
        <v>HOD ✓ | LOD ✓</v>
      </c>
      <c r="N609" s="26" t="n">
        <f aca="false">IF(D609&lt;H609,(H609-D609)/D609,IF(D609&gt;G609,(D609-G609)/D609,0))</f>
        <v>0</v>
      </c>
      <c r="O609" s="26" t="n">
        <f aca="false">IF(E609&lt;J609,(J609-E609)/E609,IF(E609&gt;I609,(E609-I609)/E609,0))</f>
        <v>0</v>
      </c>
      <c r="P609" s="27" t="n">
        <f aca="false">LN(F609/F608)</f>
        <v>0.00605716833693069</v>
      </c>
      <c r="Q609" s="28" t="n">
        <f aca="false">STDEV(P590:P609)*SQRT(252)</f>
        <v>0.319876464343228</v>
      </c>
      <c r="R609" s="26" t="n">
        <f aca="false">(G609-H609)/H609</f>
        <v>0.00100101201214411</v>
      </c>
      <c r="S609" s="17" t="n">
        <f aca="false">YEAR(B609)</f>
        <v>2009</v>
      </c>
      <c r="T609" s="17" t="n">
        <f aca="false">WEEKDAY(B609)</f>
        <v>4</v>
      </c>
    </row>
    <row r="610" customFormat="false" ht="15" hidden="false" customHeight="false" outlineLevel="0" collapsed="false">
      <c r="B610" s="21" t="n">
        <v>39849</v>
      </c>
      <c r="C610" s="22" t="n">
        <v>905.8</v>
      </c>
      <c r="D610" s="22" t="n">
        <v>924.82</v>
      </c>
      <c r="E610" s="22" t="n">
        <v>902.38</v>
      </c>
      <c r="F610" s="22" t="n">
        <v>915.08</v>
      </c>
      <c r="G610" s="23" t="n">
        <v>924.85</v>
      </c>
      <c r="H610" s="23" t="n">
        <v>923.93</v>
      </c>
      <c r="I610" s="23" t="n">
        <v>903.48</v>
      </c>
      <c r="J610" s="23" t="n">
        <v>902.58</v>
      </c>
      <c r="K610" s="29" t="str">
        <f aca="false">IF(N610&lt;=$F$3,"HIT","MISS")</f>
        <v>HIT</v>
      </c>
      <c r="L610" s="29" t="str">
        <f aca="false">IF(O610&lt;=$F$3,"HIT","MISS")</f>
        <v>HIT</v>
      </c>
      <c r="M610" s="17" t="str">
        <f aca="false">IF(AND(K610="HIT",L610="HIT"),"HOD ✓ | LOD ✓",IF(K610="HIT","HOD ✓",IF(L610="HIT","LOD ✓","✗ MISS")))</f>
        <v>HOD ✓ | LOD ✓</v>
      </c>
      <c r="N610" s="26" t="n">
        <f aca="false">IF(D610&lt;H610,(H610-D610)/D610,IF(D610&gt;G610,(D610-G610)/D610,0))</f>
        <v>0</v>
      </c>
      <c r="O610" s="26" t="n">
        <f aca="false">IF(E610&lt;J610,(J610-E610)/E610,IF(E610&gt;I610,(E610-I610)/E610,0))</f>
        <v>0.000221636117821811</v>
      </c>
      <c r="P610" s="27" t="n">
        <f aca="false">LN(F610/F609)</f>
        <v>0.0101929620254691</v>
      </c>
      <c r="Q610" s="28" t="n">
        <f aca="false">STDEV(P591:P610)*SQRT(252)</f>
        <v>0.317385529393276</v>
      </c>
      <c r="R610" s="26" t="n">
        <f aca="false">(G610-H610)/H610</f>
        <v>0.000995746431006757</v>
      </c>
      <c r="S610" s="17" t="n">
        <f aca="false">YEAR(B610)</f>
        <v>2009</v>
      </c>
      <c r="T610" s="17" t="n">
        <f aca="false">WEEKDAY(B610)</f>
        <v>5</v>
      </c>
    </row>
    <row r="611" customFormat="false" ht="15" hidden="false" customHeight="false" outlineLevel="0" collapsed="false">
      <c r="B611" s="21" t="n">
        <v>39850</v>
      </c>
      <c r="C611" s="22" t="n">
        <v>915.08</v>
      </c>
      <c r="D611" s="22" t="n">
        <v>920.54</v>
      </c>
      <c r="E611" s="22" t="n">
        <v>904.34</v>
      </c>
      <c r="F611" s="22" t="n">
        <v>911.5</v>
      </c>
      <c r="G611" s="23" t="n">
        <v>921.36</v>
      </c>
      <c r="H611" s="23" t="n">
        <v>920.44</v>
      </c>
      <c r="I611" s="23" t="n">
        <v>904.68</v>
      </c>
      <c r="J611" s="23" t="n">
        <v>903.78</v>
      </c>
      <c r="K611" s="29" t="str">
        <f aca="false">IF(N611&lt;=$F$3,"HIT","MISS")</f>
        <v>HIT</v>
      </c>
      <c r="L611" s="29" t="str">
        <f aca="false">IF(O611&lt;=$F$3,"HIT","MISS")</f>
        <v>HIT</v>
      </c>
      <c r="M611" s="17" t="str">
        <f aca="false">IF(AND(K611="HIT",L611="HIT"),"HOD ✓ | LOD ✓",IF(K611="HIT","HOD ✓",IF(L611="HIT","LOD ✓","✗ MISS")))</f>
        <v>HOD ✓ | LOD ✓</v>
      </c>
      <c r="N611" s="26" t="n">
        <f aca="false">IF(D611&lt;H611,(H611-D611)/D611,IF(D611&gt;G611,(D611-G611)/D611,0))</f>
        <v>0</v>
      </c>
      <c r="O611" s="26" t="n">
        <f aca="false">IF(E611&lt;J611,(J611-E611)/E611,IF(E611&gt;I611,(E611-I611)/E611,0))</f>
        <v>0</v>
      </c>
      <c r="P611" s="27" t="n">
        <f aca="false">LN(F611/F610)</f>
        <v>-0.00391989902886489</v>
      </c>
      <c r="Q611" s="28" t="n">
        <f aca="false">STDEV(P592:P611)*SQRT(252)</f>
        <v>0.317586945007441</v>
      </c>
      <c r="R611" s="26" t="n">
        <f aca="false">(G611-H611)/H611</f>
        <v>0.000999521967754508</v>
      </c>
      <c r="S611" s="17" t="n">
        <f aca="false">YEAR(B611)</f>
        <v>2009</v>
      </c>
      <c r="T611" s="17" t="n">
        <f aca="false">WEEKDAY(B611)</f>
        <v>6</v>
      </c>
    </row>
    <row r="612" customFormat="false" ht="15" hidden="false" customHeight="false" outlineLevel="0" collapsed="false">
      <c r="B612" s="21" t="n">
        <v>39853</v>
      </c>
      <c r="C612" s="22" t="n">
        <v>910.95</v>
      </c>
      <c r="D612" s="22" t="n">
        <v>912.08</v>
      </c>
      <c r="E612" s="22" t="n">
        <v>891.08</v>
      </c>
      <c r="F612" s="22" t="n">
        <v>894.55</v>
      </c>
      <c r="G612" s="23" t="n">
        <v>912.25</v>
      </c>
      <c r="H612" s="23" t="n">
        <v>911.34</v>
      </c>
      <c r="I612" s="23" t="n">
        <v>892.25</v>
      </c>
      <c r="J612" s="23" t="n">
        <v>891.36</v>
      </c>
      <c r="K612" s="29" t="str">
        <f aca="false">IF(N612&lt;=$F$3,"HIT","MISS")</f>
        <v>HIT</v>
      </c>
      <c r="L612" s="29" t="str">
        <f aca="false">IF(O612&lt;=$F$3,"HIT","MISS")</f>
        <v>HIT</v>
      </c>
      <c r="M612" s="17" t="str">
        <f aca="false">IF(AND(K612="HIT",L612="HIT"),"HOD ✓ | LOD ✓",IF(K612="HIT","HOD ✓",IF(L612="HIT","LOD ✓","✗ MISS")))</f>
        <v>HOD ✓ | LOD ✓</v>
      </c>
      <c r="N612" s="26" t="n">
        <f aca="false">IF(D612&lt;H612,(H612-D612)/D612,IF(D612&gt;G612,(D612-G612)/D612,0))</f>
        <v>0</v>
      </c>
      <c r="O612" s="26" t="n">
        <f aca="false">IF(E612&lt;J612,(J612-E612)/E612,IF(E612&gt;I612,(E612-I612)/E612,0))</f>
        <v>0.000314225434304409</v>
      </c>
      <c r="P612" s="27" t="n">
        <f aca="false">LN(F612/F611)</f>
        <v>-0.0187707955828859</v>
      </c>
      <c r="Q612" s="28" t="n">
        <f aca="false">STDEV(P593:P612)*SQRT(252)</f>
        <v>0.287403772450202</v>
      </c>
      <c r="R612" s="26" t="n">
        <f aca="false">(G612-H612)/H612</f>
        <v>0.000998529637676354</v>
      </c>
      <c r="S612" s="17" t="n">
        <f aca="false">YEAR(B612)</f>
        <v>2009</v>
      </c>
      <c r="T612" s="17" t="n">
        <f aca="false">WEEKDAY(B612)</f>
        <v>2</v>
      </c>
    </row>
    <row r="613" customFormat="false" ht="15" hidden="false" customHeight="false" outlineLevel="0" collapsed="false">
      <c r="B613" s="21" t="n">
        <v>39854</v>
      </c>
      <c r="C613" s="22" t="n">
        <v>894.55</v>
      </c>
      <c r="D613" s="22" t="n">
        <v>918.515</v>
      </c>
      <c r="E613" s="22" t="n">
        <v>891.3</v>
      </c>
      <c r="F613" s="22" t="n">
        <v>915.26</v>
      </c>
      <c r="G613" s="23" t="n">
        <v>919.6</v>
      </c>
      <c r="H613" s="23" t="n">
        <v>918.68</v>
      </c>
      <c r="I613" s="23" t="n">
        <v>892.09</v>
      </c>
      <c r="J613" s="23" t="n">
        <v>891.2</v>
      </c>
      <c r="K613" s="29" t="str">
        <f aca="false">IF(N613&lt;=$F$3,"HIT","MISS")</f>
        <v>HIT</v>
      </c>
      <c r="L613" s="29" t="str">
        <f aca="false">IF(O613&lt;=$F$3,"HIT","MISS")</f>
        <v>HIT</v>
      </c>
      <c r="M613" s="17" t="str">
        <f aca="false">IF(AND(K613="HIT",L613="HIT"),"HOD ✓ | LOD ✓",IF(K613="HIT","HOD ✓",IF(L613="HIT","LOD ✓","✗ MISS")))</f>
        <v>HOD ✓ | LOD ✓</v>
      </c>
      <c r="N613" s="26" t="n">
        <f aca="false">IF(D613&lt;H613,(H613-D613)/D613,IF(D613&gt;G613,(D613-G613)/D613,0))</f>
        <v>0.000179637784902765</v>
      </c>
      <c r="O613" s="26" t="n">
        <f aca="false">IF(E613&lt;J613,(J613-E613)/E613,IF(E613&gt;I613,(E613-I613)/E613,0))</f>
        <v>0</v>
      </c>
      <c r="P613" s="27" t="n">
        <f aca="false">LN(F613/F612)</f>
        <v>0.0228873793813349</v>
      </c>
      <c r="Q613" s="28" t="n">
        <f aca="false">STDEV(P594:P613)*SQRT(252)</f>
        <v>0.294544566823795</v>
      </c>
      <c r="R613" s="26" t="n">
        <f aca="false">(G613-H613)/H613</f>
        <v>0.0010014368441678</v>
      </c>
      <c r="S613" s="17" t="n">
        <f aca="false">YEAR(B613)</f>
        <v>2009</v>
      </c>
      <c r="T613" s="17" t="n">
        <f aca="false">WEEKDAY(B613)</f>
        <v>3</v>
      </c>
    </row>
    <row r="614" customFormat="false" ht="15" hidden="false" customHeight="false" outlineLevel="0" collapsed="false">
      <c r="B614" s="21" t="n">
        <v>39855</v>
      </c>
      <c r="C614" s="22" t="n">
        <v>915.26</v>
      </c>
      <c r="D614" s="22" t="n">
        <v>947.76</v>
      </c>
      <c r="E614" s="22" t="n">
        <v>911.06</v>
      </c>
      <c r="F614" s="22" t="n">
        <v>939.01</v>
      </c>
      <c r="G614" s="23" t="n">
        <v>948.39</v>
      </c>
      <c r="H614" s="23" t="n">
        <v>947.44</v>
      </c>
      <c r="I614" s="23" t="n">
        <v>910.71</v>
      </c>
      <c r="J614" s="23" t="n">
        <v>909.8</v>
      </c>
      <c r="K614" s="29" t="str">
        <f aca="false">IF(N614&lt;=$F$3,"HIT","MISS")</f>
        <v>HIT</v>
      </c>
      <c r="L614" s="29" t="str">
        <f aca="false">IF(O614&lt;=$F$3,"HIT","MISS")</f>
        <v>HIT</v>
      </c>
      <c r="M614" s="17" t="str">
        <f aca="false">IF(AND(K614="HIT",L614="HIT"),"HOD ✓ | LOD ✓",IF(K614="HIT","HOD ✓",IF(L614="HIT","LOD ✓","✗ MISS")))</f>
        <v>HOD ✓ | LOD ✓</v>
      </c>
      <c r="N614" s="26" t="n">
        <f aca="false">IF(D614&lt;H614,(H614-D614)/D614,IF(D614&gt;G614,(D614-G614)/D614,0))</f>
        <v>0</v>
      </c>
      <c r="O614" s="26" t="n">
        <f aca="false">IF(E614&lt;J614,(J614-E614)/E614,IF(E614&gt;I614,(E614-I614)/E614,0))</f>
        <v>0.000384167892345081</v>
      </c>
      <c r="P614" s="27" t="n">
        <f aca="false">LN(F614/F613)</f>
        <v>0.0256179508616525</v>
      </c>
      <c r="Q614" s="28" t="n">
        <f aca="false">STDEV(P595:P614)*SQRT(252)</f>
        <v>0.294801673344704</v>
      </c>
      <c r="R614" s="26" t="n">
        <f aca="false">(G614-H614)/H614</f>
        <v>0.00100270201806967</v>
      </c>
      <c r="S614" s="17" t="n">
        <f aca="false">YEAR(B614)</f>
        <v>2009</v>
      </c>
      <c r="T614" s="17" t="n">
        <f aca="false">WEEKDAY(B614)</f>
        <v>4</v>
      </c>
    </row>
    <row r="615" customFormat="false" ht="15" hidden="false" customHeight="false" outlineLevel="0" collapsed="false">
      <c r="B615" s="21" t="n">
        <v>39856</v>
      </c>
      <c r="C615" s="22" t="n">
        <v>939.01</v>
      </c>
      <c r="D615" s="22" t="n">
        <v>952.7</v>
      </c>
      <c r="E615" s="22" t="n">
        <v>935.31</v>
      </c>
      <c r="F615" s="22" t="n">
        <v>946.65</v>
      </c>
      <c r="G615" s="23" t="n">
        <v>953.72</v>
      </c>
      <c r="H615" s="23" t="n">
        <v>952.77</v>
      </c>
      <c r="I615" s="23" t="n">
        <v>936.38</v>
      </c>
      <c r="J615" s="23" t="n">
        <v>935.44</v>
      </c>
      <c r="K615" s="29" t="str">
        <f aca="false">IF(N615&lt;=$F$3,"HIT","MISS")</f>
        <v>HIT</v>
      </c>
      <c r="L615" s="29" t="str">
        <f aca="false">IF(O615&lt;=$F$3,"HIT","MISS")</f>
        <v>HIT</v>
      </c>
      <c r="M615" s="17" t="str">
        <f aca="false">IF(AND(K615="HIT",L615="HIT"),"HOD ✓ | LOD ✓",IF(K615="HIT","HOD ✓",IF(L615="HIT","LOD ✓","✗ MISS")))</f>
        <v>HOD ✓ | LOD ✓</v>
      </c>
      <c r="N615" s="26" t="n">
        <f aca="false">IF(D615&lt;H615,(H615-D615)/D615,IF(D615&gt;G615,(D615-G615)/D615,0))</f>
        <v>7.34753857457083E-005</v>
      </c>
      <c r="O615" s="26" t="n">
        <f aca="false">IF(E615&lt;J615,(J615-E615)/E615,IF(E615&gt;I615,(E615-I615)/E615,0))</f>
        <v>0.000138991350461461</v>
      </c>
      <c r="P615" s="27" t="n">
        <f aca="false">LN(F615/F614)</f>
        <v>0.00810330791953913</v>
      </c>
      <c r="Q615" s="28" t="n">
        <f aca="false">STDEV(P596:P615)*SQRT(252)</f>
        <v>0.294809506451163</v>
      </c>
      <c r="R615" s="26" t="n">
        <f aca="false">(G615-H615)/H615</f>
        <v>0.000997092687637148</v>
      </c>
      <c r="S615" s="17" t="n">
        <f aca="false">YEAR(B615)</f>
        <v>2009</v>
      </c>
      <c r="T615" s="17" t="n">
        <f aca="false">WEEKDAY(B615)</f>
        <v>5</v>
      </c>
    </row>
    <row r="616" customFormat="false" ht="15" hidden="false" customHeight="false" outlineLevel="0" collapsed="false">
      <c r="B616" s="21" t="n">
        <v>39857</v>
      </c>
      <c r="C616" s="22" t="n">
        <v>946.65</v>
      </c>
      <c r="D616" s="22" t="n">
        <v>947.55</v>
      </c>
      <c r="E616" s="22" t="n">
        <v>932.5</v>
      </c>
      <c r="F616" s="22" t="n">
        <v>941.7</v>
      </c>
      <c r="G616" s="23" t="n">
        <v>948.71</v>
      </c>
      <c r="H616" s="23" t="n">
        <v>947.76</v>
      </c>
      <c r="I616" s="23" t="n">
        <v>933.79</v>
      </c>
      <c r="J616" s="23" t="n">
        <v>932.86</v>
      </c>
      <c r="K616" s="29" t="str">
        <f aca="false">IF(N616&lt;=$F$3,"HIT","MISS")</f>
        <v>HIT</v>
      </c>
      <c r="L616" s="29" t="str">
        <f aca="false">IF(O616&lt;=$F$3,"HIT","MISS")</f>
        <v>HIT</v>
      </c>
      <c r="M616" s="17" t="str">
        <f aca="false">IF(AND(K616="HIT",L616="HIT"),"HOD ✓ | LOD ✓",IF(K616="HIT","HOD ✓",IF(L616="HIT","LOD ✓","✗ MISS")))</f>
        <v>HOD ✓ | LOD ✓</v>
      </c>
      <c r="N616" s="26" t="n">
        <f aca="false">IF(D616&lt;H616,(H616-D616)/D616,IF(D616&gt;G616,(D616-G616)/D616,0))</f>
        <v>0.000221624188697205</v>
      </c>
      <c r="O616" s="26" t="n">
        <f aca="false">IF(E616&lt;J616,(J616-E616)/E616,IF(E616&gt;I616,(E616-I616)/E616,0))</f>
        <v>0.000386058981233259</v>
      </c>
      <c r="P616" s="27" t="n">
        <f aca="false">LN(F616/F615)</f>
        <v>-0.0052426841823406</v>
      </c>
      <c r="Q616" s="28" t="n">
        <f aca="false">STDEV(P597:P616)*SQRT(252)</f>
        <v>0.284957510516612</v>
      </c>
      <c r="R616" s="26" t="n">
        <f aca="false">(G616-H616)/H616</f>
        <v>0.00100236346754457</v>
      </c>
      <c r="S616" s="17" t="n">
        <f aca="false">YEAR(B616)</f>
        <v>2009</v>
      </c>
      <c r="T616" s="17" t="n">
        <f aca="false">WEEKDAY(B616)</f>
        <v>6</v>
      </c>
    </row>
    <row r="617" customFormat="false" ht="15" hidden="false" customHeight="false" outlineLevel="0" collapsed="false">
      <c r="B617" s="21" t="n">
        <v>39860</v>
      </c>
      <c r="C617" s="22" t="n">
        <v>941.7</v>
      </c>
      <c r="D617" s="22" t="n">
        <v>944.405</v>
      </c>
      <c r="E617" s="22" t="n">
        <v>936.45</v>
      </c>
      <c r="F617" s="22" t="n">
        <v>941.65</v>
      </c>
      <c r="G617" s="23" t="n">
        <v>944.77</v>
      </c>
      <c r="H617" s="23" t="n">
        <v>943.83</v>
      </c>
      <c r="I617" s="23" t="n">
        <v>937.02</v>
      </c>
      <c r="J617" s="23" t="n">
        <v>936.08</v>
      </c>
      <c r="K617" s="29" t="str">
        <f aca="false">IF(N617&lt;=$F$3,"HIT","MISS")</f>
        <v>HIT</v>
      </c>
      <c r="L617" s="29" t="str">
        <f aca="false">IF(O617&lt;=$F$3,"HIT","MISS")</f>
        <v>HIT</v>
      </c>
      <c r="M617" s="17" t="str">
        <f aca="false">IF(AND(K617="HIT",L617="HIT"),"HOD ✓ | LOD ✓",IF(K617="HIT","HOD ✓",IF(L617="HIT","LOD ✓","✗ MISS")))</f>
        <v>HOD ✓ | LOD ✓</v>
      </c>
      <c r="N617" s="26" t="n">
        <f aca="false">IF(D617&lt;H617,(H617-D617)/D617,IF(D617&gt;G617,(D617-G617)/D617,0))</f>
        <v>0</v>
      </c>
      <c r="O617" s="26" t="n">
        <f aca="false">IF(E617&lt;J617,(J617-E617)/E617,IF(E617&gt;I617,(E617-I617)/E617,0))</f>
        <v>0</v>
      </c>
      <c r="P617" s="27" t="n">
        <f aca="false">LN(F617/F616)</f>
        <v>-5.30968752614895E-005</v>
      </c>
      <c r="Q617" s="28" t="n">
        <f aca="false">STDEV(P598:P617)*SQRT(252)</f>
        <v>0.281070847612712</v>
      </c>
      <c r="R617" s="26" t="n">
        <f aca="false">(G617-H617)/H617</f>
        <v>0.000995942065838065</v>
      </c>
      <c r="S617" s="17" t="n">
        <f aca="false">YEAR(B617)</f>
        <v>2009</v>
      </c>
      <c r="T617" s="17" t="n">
        <f aca="false">WEEKDAY(B617)</f>
        <v>2</v>
      </c>
    </row>
    <row r="618" customFormat="false" ht="15" hidden="false" customHeight="false" outlineLevel="0" collapsed="false">
      <c r="B618" s="21" t="n">
        <v>39861</v>
      </c>
      <c r="C618" s="22" t="n">
        <v>941.65</v>
      </c>
      <c r="D618" s="22" t="n">
        <v>974.305</v>
      </c>
      <c r="E618" s="22" t="n">
        <v>940.25</v>
      </c>
      <c r="F618" s="22" t="n">
        <v>970.25</v>
      </c>
      <c r="G618" s="23" t="n">
        <v>974.11</v>
      </c>
      <c r="H618" s="23" t="n">
        <v>973.14</v>
      </c>
      <c r="I618" s="23" t="n">
        <v>941.05</v>
      </c>
      <c r="J618" s="23" t="n">
        <v>940.11</v>
      </c>
      <c r="K618" s="29" t="str">
        <f aca="false">IF(N618&lt;=$F$3,"HIT","MISS")</f>
        <v>HIT</v>
      </c>
      <c r="L618" s="29" t="str">
        <f aca="false">IF(O618&lt;=$F$3,"HIT","MISS")</f>
        <v>HIT</v>
      </c>
      <c r="M618" s="17" t="str">
        <f aca="false">IF(AND(K618="HIT",L618="HIT"),"HOD ✓ | LOD ✓",IF(K618="HIT","HOD ✓",IF(L618="HIT","LOD ✓","✗ MISS")))</f>
        <v>HOD ✓ | LOD ✓</v>
      </c>
      <c r="N618" s="26" t="n">
        <f aca="false">IF(D618&lt;H618,(H618-D618)/D618,IF(D618&gt;G618,(D618-G618)/D618,0))</f>
        <v>0.000200142665797606</v>
      </c>
      <c r="O618" s="26" t="n">
        <f aca="false">IF(E618&lt;J618,(J618-E618)/E618,IF(E618&gt;I618,(E618-I618)/E618,0))</f>
        <v>0</v>
      </c>
      <c r="P618" s="27" t="n">
        <f aca="false">LN(F618/F617)</f>
        <v>0.0299201146082595</v>
      </c>
      <c r="Q618" s="28" t="n">
        <f aca="false">STDEV(P599:P618)*SQRT(252)</f>
        <v>0.28576519737183</v>
      </c>
      <c r="R618" s="26" t="n">
        <f aca="false">(G618-H618)/H618</f>
        <v>0.000996773331689199</v>
      </c>
      <c r="S618" s="17" t="n">
        <f aca="false">YEAR(B618)</f>
        <v>2009</v>
      </c>
      <c r="T618" s="17" t="n">
        <f aca="false">WEEKDAY(B618)</f>
        <v>3</v>
      </c>
    </row>
    <row r="619" customFormat="false" ht="15" hidden="false" customHeight="false" outlineLevel="0" collapsed="false">
      <c r="B619" s="21" t="n">
        <v>39862</v>
      </c>
      <c r="C619" s="22" t="n">
        <v>970.25</v>
      </c>
      <c r="D619" s="22" t="n">
        <v>987.405</v>
      </c>
      <c r="E619" s="22" t="n">
        <v>960.955</v>
      </c>
      <c r="F619" s="22" t="n">
        <v>984.4</v>
      </c>
      <c r="G619" s="23" t="n">
        <v>988.49</v>
      </c>
      <c r="H619" s="23" t="n">
        <v>987.5</v>
      </c>
      <c r="I619" s="23" t="n">
        <v>960.9</v>
      </c>
      <c r="J619" s="23" t="n">
        <v>959.94</v>
      </c>
      <c r="K619" s="29" t="str">
        <f aca="false">IF(N619&lt;=$F$3,"HIT","MISS")</f>
        <v>HIT</v>
      </c>
      <c r="L619" s="29" t="str">
        <f aca="false">IF(O619&lt;=$F$3,"HIT","MISS")</f>
        <v>HIT</v>
      </c>
      <c r="M619" s="17" t="str">
        <f aca="false">IF(AND(K619="HIT",L619="HIT"),"HOD ✓ | LOD ✓",IF(K619="HIT","HOD ✓",IF(L619="HIT","LOD ✓","✗ MISS")))</f>
        <v>HOD ✓ | LOD ✓</v>
      </c>
      <c r="N619" s="26" t="n">
        <f aca="false">IF(D619&lt;H619,(H619-D619)/D619,IF(D619&gt;G619,(D619-G619)/D619,0))</f>
        <v>9.62117874631254E-005</v>
      </c>
      <c r="O619" s="26" t="n">
        <f aca="false">IF(E619&lt;J619,(J619-E619)/E619,IF(E619&gt;I619,(E619-I619)/E619,0))</f>
        <v>5.7234730034251E-005</v>
      </c>
      <c r="P619" s="27" t="n">
        <f aca="false">LN(F619/F618)</f>
        <v>0.0144785482678852</v>
      </c>
      <c r="Q619" s="28" t="n">
        <f aca="false">STDEV(P600:P619)*SQRT(252)</f>
        <v>0.284624672030021</v>
      </c>
      <c r="R619" s="26" t="n">
        <f aca="false">(G619-H619)/H619</f>
        <v>0.00100253164556963</v>
      </c>
      <c r="S619" s="17" t="n">
        <f aca="false">YEAR(B619)</f>
        <v>2009</v>
      </c>
      <c r="T619" s="17" t="n">
        <f aca="false">WEEKDAY(B619)</f>
        <v>4</v>
      </c>
    </row>
    <row r="620" customFormat="false" ht="15" hidden="false" customHeight="false" outlineLevel="0" collapsed="false">
      <c r="B620" s="21" t="n">
        <v>39863</v>
      </c>
      <c r="C620" s="22" t="n">
        <v>984.4</v>
      </c>
      <c r="D620" s="22" t="n">
        <v>986.8</v>
      </c>
      <c r="E620" s="22" t="n">
        <v>968.6</v>
      </c>
      <c r="F620" s="22" t="n">
        <v>974.65</v>
      </c>
      <c r="G620" s="23" t="n">
        <v>987.63</v>
      </c>
      <c r="H620" s="23" t="n">
        <v>986.64</v>
      </c>
      <c r="I620" s="23" t="n">
        <v>969.27</v>
      </c>
      <c r="J620" s="23" t="n">
        <v>968.3</v>
      </c>
      <c r="K620" s="29" t="str">
        <f aca="false">IF(N620&lt;=$F$3,"HIT","MISS")</f>
        <v>HIT</v>
      </c>
      <c r="L620" s="29" t="str">
        <f aca="false">IF(O620&lt;=$F$3,"HIT","MISS")</f>
        <v>HIT</v>
      </c>
      <c r="M620" s="17" t="str">
        <f aca="false">IF(AND(K620="HIT",L620="HIT"),"HOD ✓ | LOD ✓",IF(K620="HIT","HOD ✓",IF(L620="HIT","LOD ✓","✗ MISS")))</f>
        <v>HOD ✓ | LOD ✓</v>
      </c>
      <c r="N620" s="26" t="n">
        <f aca="false">IF(D620&lt;H620,(H620-D620)/D620,IF(D620&gt;G620,(D620-G620)/D620,0))</f>
        <v>0</v>
      </c>
      <c r="O620" s="26" t="n">
        <f aca="false">IF(E620&lt;J620,(J620-E620)/E620,IF(E620&gt;I620,(E620-I620)/E620,0))</f>
        <v>0</v>
      </c>
      <c r="P620" s="27" t="n">
        <f aca="false">LN(F620/F619)</f>
        <v>-0.00995388632474682</v>
      </c>
      <c r="Q620" s="28" t="n">
        <f aca="false">STDEV(P601:P620)*SQRT(252)</f>
        <v>0.290786620951867</v>
      </c>
      <c r="R620" s="26" t="n">
        <f aca="false">(G620-H620)/H620</f>
        <v>0.00100340549744589</v>
      </c>
      <c r="S620" s="17" t="n">
        <f aca="false">YEAR(B620)</f>
        <v>2009</v>
      </c>
      <c r="T620" s="17" t="n">
        <f aca="false">WEEKDAY(B620)</f>
        <v>5</v>
      </c>
    </row>
    <row r="621" customFormat="false" ht="15" hidden="false" customHeight="false" outlineLevel="0" collapsed="false">
      <c r="B621" s="21" t="n">
        <v>39864</v>
      </c>
      <c r="C621" s="22" t="n">
        <v>974.65</v>
      </c>
      <c r="D621" s="22" t="n">
        <v>1006.45</v>
      </c>
      <c r="E621" s="22" t="n">
        <v>970.705</v>
      </c>
      <c r="F621" s="22" t="n">
        <v>992.9</v>
      </c>
      <c r="G621" s="23" t="n">
        <v>1007.41</v>
      </c>
      <c r="H621" s="23" t="n">
        <v>1006.4</v>
      </c>
      <c r="I621" s="23" t="n">
        <v>970.4</v>
      </c>
      <c r="J621" s="23" t="n">
        <v>969.43</v>
      </c>
      <c r="K621" s="29" t="str">
        <f aca="false">IF(N621&lt;=$F$3,"HIT","MISS")</f>
        <v>HIT</v>
      </c>
      <c r="L621" s="29" t="str">
        <f aca="false">IF(O621&lt;=$F$3,"HIT","MISS")</f>
        <v>HIT</v>
      </c>
      <c r="M621" s="17" t="str">
        <f aca="false">IF(AND(K621="HIT",L621="HIT"),"HOD ✓ | LOD ✓",IF(K621="HIT","HOD ✓",IF(L621="HIT","LOD ✓","✗ MISS")))</f>
        <v>HOD ✓ | LOD ✓</v>
      </c>
      <c r="N621" s="26" t="n">
        <f aca="false">IF(D621&lt;H621,(H621-D621)/D621,IF(D621&gt;G621,(D621-G621)/D621,0))</f>
        <v>0</v>
      </c>
      <c r="O621" s="26" t="n">
        <f aca="false">IF(E621&lt;J621,(J621-E621)/E621,IF(E621&gt;I621,(E621-I621)/E621,0))</f>
        <v>0.00031420462447403</v>
      </c>
      <c r="P621" s="27" t="n">
        <f aca="false">LN(F621/F620)</f>
        <v>0.0185515218473944</v>
      </c>
      <c r="Q621" s="28" t="n">
        <f aca="false">STDEV(P602:P621)*SQRT(252)</f>
        <v>0.249110693643835</v>
      </c>
      <c r="R621" s="26" t="n">
        <f aca="false">(G621-H621)/H621</f>
        <v>0.00100357710651827</v>
      </c>
      <c r="S621" s="17" t="n">
        <f aca="false">YEAR(B621)</f>
        <v>2009</v>
      </c>
      <c r="T621" s="17" t="n">
        <f aca="false">WEEKDAY(B621)</f>
        <v>6</v>
      </c>
    </row>
    <row r="622" customFormat="false" ht="15" hidden="false" customHeight="false" outlineLevel="0" collapsed="false">
      <c r="B622" s="21" t="n">
        <v>39867</v>
      </c>
      <c r="C622" s="22" t="n">
        <v>992.8</v>
      </c>
      <c r="D622" s="22" t="n">
        <v>998.3</v>
      </c>
      <c r="E622" s="22" t="n">
        <v>975.55</v>
      </c>
      <c r="F622" s="22" t="n">
        <v>991.75</v>
      </c>
      <c r="G622" s="23" t="n">
        <v>999.61</v>
      </c>
      <c r="H622" s="23" t="n">
        <v>998.61</v>
      </c>
      <c r="I622" s="23" t="n">
        <v>976.42</v>
      </c>
      <c r="J622" s="23" t="n">
        <v>975.44</v>
      </c>
      <c r="K622" s="29" t="str">
        <f aca="false">IF(N622&lt;=$F$3,"HIT","MISS")</f>
        <v>HIT</v>
      </c>
      <c r="L622" s="29" t="str">
        <f aca="false">IF(O622&lt;=$F$3,"HIT","MISS")</f>
        <v>HIT</v>
      </c>
      <c r="M622" s="17" t="str">
        <f aca="false">IF(AND(K622="HIT",L622="HIT"),"HOD ✓ | LOD ✓",IF(K622="HIT","HOD ✓",IF(L622="HIT","LOD ✓","✗ MISS")))</f>
        <v>HOD ✓ | LOD ✓</v>
      </c>
      <c r="N622" s="26" t="n">
        <f aca="false">IF(D622&lt;H622,(H622-D622)/D622,IF(D622&gt;G622,(D622-G622)/D622,0))</f>
        <v>0.000310527897425683</v>
      </c>
      <c r="O622" s="26" t="n">
        <f aca="false">IF(E622&lt;J622,(J622-E622)/E622,IF(E622&gt;I622,(E622-I622)/E622,0))</f>
        <v>0</v>
      </c>
      <c r="P622" s="27" t="n">
        <f aca="false">LN(F622/F621)</f>
        <v>-0.00115889464510889</v>
      </c>
      <c r="Q622" s="28" t="n">
        <f aca="false">STDEV(P603:P622)*SQRT(252)</f>
        <v>0.25002994027475</v>
      </c>
      <c r="R622" s="26" t="n">
        <f aca="false">(G622-H622)/H622</f>
        <v>0.00100139193478936</v>
      </c>
      <c r="S622" s="17" t="n">
        <f aca="false">YEAR(B622)</f>
        <v>2009</v>
      </c>
      <c r="T622" s="17" t="n">
        <f aca="false">WEEKDAY(B622)</f>
        <v>2</v>
      </c>
    </row>
    <row r="623" customFormat="false" ht="15" hidden="false" customHeight="false" outlineLevel="0" collapsed="false">
      <c r="B623" s="21" t="n">
        <v>39868</v>
      </c>
      <c r="C623" s="22" t="n">
        <v>991.75</v>
      </c>
      <c r="D623" s="22" t="n">
        <v>995.85</v>
      </c>
      <c r="E623" s="22" t="n">
        <v>959.65</v>
      </c>
      <c r="F623" s="22" t="n">
        <v>962.35</v>
      </c>
      <c r="G623" s="23" t="n">
        <v>996.41</v>
      </c>
      <c r="H623" s="23" t="n">
        <v>995.41</v>
      </c>
      <c r="I623" s="23" t="n">
        <v>959.68</v>
      </c>
      <c r="J623" s="23" t="n">
        <v>958.72</v>
      </c>
      <c r="K623" s="29" t="str">
        <f aca="false">IF(N623&lt;=$F$3,"HIT","MISS")</f>
        <v>HIT</v>
      </c>
      <c r="L623" s="29" t="str">
        <f aca="false">IF(O623&lt;=$F$3,"HIT","MISS")</f>
        <v>HIT</v>
      </c>
      <c r="M623" s="17" t="str">
        <f aca="false">IF(AND(K623="HIT",L623="HIT"),"HOD ✓ | LOD ✓",IF(K623="HIT","HOD ✓",IF(L623="HIT","LOD ✓","✗ MISS")))</f>
        <v>HOD ✓ | LOD ✓</v>
      </c>
      <c r="N623" s="26" t="n">
        <f aca="false">IF(D623&lt;H623,(H623-D623)/D623,IF(D623&gt;G623,(D623-G623)/D623,0))</f>
        <v>0</v>
      </c>
      <c r="O623" s="26" t="n">
        <f aca="false">IF(E623&lt;J623,(J623-E623)/E623,IF(E623&gt;I623,(E623-I623)/E623,0))</f>
        <v>0</v>
      </c>
      <c r="P623" s="27" t="n">
        <f aca="false">LN(F623/F622)</f>
        <v>-0.0300928495333067</v>
      </c>
      <c r="Q623" s="28" t="n">
        <f aca="false">STDEV(P604:P623)*SQRT(252)</f>
        <v>0.27740326676669</v>
      </c>
      <c r="R623" s="26" t="n">
        <f aca="false">(G623-H623)/H623</f>
        <v>0.00100461116524849</v>
      </c>
      <c r="S623" s="17" t="n">
        <f aca="false">YEAR(B623)</f>
        <v>2009</v>
      </c>
      <c r="T623" s="17" t="n">
        <f aca="false">WEEKDAY(B623)</f>
        <v>3</v>
      </c>
    </row>
    <row r="624" customFormat="false" ht="15" hidden="false" customHeight="false" outlineLevel="0" collapsed="false">
      <c r="B624" s="21" t="n">
        <v>39869</v>
      </c>
      <c r="C624" s="22" t="n">
        <v>962.35</v>
      </c>
      <c r="D624" s="22" t="n">
        <v>978.435</v>
      </c>
      <c r="E624" s="22" t="n">
        <v>944.53</v>
      </c>
      <c r="F624" s="22" t="n">
        <v>953.68</v>
      </c>
      <c r="G624" s="23" t="n">
        <v>978.47</v>
      </c>
      <c r="H624" s="23" t="n">
        <v>977.49</v>
      </c>
      <c r="I624" s="23" t="n">
        <v>944.37</v>
      </c>
      <c r="J624" s="23" t="n">
        <v>943.43</v>
      </c>
      <c r="K624" s="29" t="str">
        <f aca="false">IF(N624&lt;=$F$3,"HIT","MISS")</f>
        <v>HIT</v>
      </c>
      <c r="L624" s="29" t="str">
        <f aca="false">IF(O624&lt;=$F$3,"HIT","MISS")</f>
        <v>HIT</v>
      </c>
      <c r="M624" s="17" t="str">
        <f aca="false">IF(AND(K624="HIT",L624="HIT"),"HOD ✓ | LOD ✓",IF(K624="HIT","HOD ✓",IF(L624="HIT","LOD ✓","✗ MISS")))</f>
        <v>HOD ✓ | LOD ✓</v>
      </c>
      <c r="N624" s="26" t="n">
        <f aca="false">IF(D624&lt;H624,(H624-D624)/D624,IF(D624&gt;G624,(D624-G624)/D624,0))</f>
        <v>0</v>
      </c>
      <c r="O624" s="26" t="n">
        <f aca="false">IF(E624&lt;J624,(J624-E624)/E624,IF(E624&gt;I624,(E624-I624)/E624,0))</f>
        <v>0.000169396419383152</v>
      </c>
      <c r="P624" s="27" t="n">
        <f aca="false">LN(F624/F623)</f>
        <v>-0.00905002445138682</v>
      </c>
      <c r="Q624" s="28" t="n">
        <f aca="false">STDEV(P605:P624)*SQRT(252)</f>
        <v>0.274659363203176</v>
      </c>
      <c r="R624" s="26" t="n">
        <f aca="false">(G624-H624)/H624</f>
        <v>0.00100256780120515</v>
      </c>
      <c r="S624" s="17" t="n">
        <f aca="false">YEAR(B624)</f>
        <v>2009</v>
      </c>
      <c r="T624" s="17" t="n">
        <f aca="false">WEEKDAY(B624)</f>
        <v>4</v>
      </c>
    </row>
    <row r="625" customFormat="false" ht="15" hidden="false" customHeight="false" outlineLevel="0" collapsed="false">
      <c r="B625" s="21" t="n">
        <v>39870</v>
      </c>
      <c r="C625" s="22" t="n">
        <v>953.68</v>
      </c>
      <c r="D625" s="22" t="n">
        <v>956.885</v>
      </c>
      <c r="E625" s="22" t="n">
        <v>931.88</v>
      </c>
      <c r="F625" s="22" t="n">
        <v>945.63</v>
      </c>
      <c r="G625" s="23" t="n">
        <v>957.95</v>
      </c>
      <c r="H625" s="23" t="n">
        <v>956.99</v>
      </c>
      <c r="I625" s="23" t="n">
        <v>932.65</v>
      </c>
      <c r="J625" s="23" t="n">
        <v>931.72</v>
      </c>
      <c r="K625" s="29" t="str">
        <f aca="false">IF(N625&lt;=$F$3,"HIT","MISS")</f>
        <v>HIT</v>
      </c>
      <c r="L625" s="29" t="str">
        <f aca="false">IF(O625&lt;=$F$3,"HIT","MISS")</f>
        <v>HIT</v>
      </c>
      <c r="M625" s="17" t="str">
        <f aca="false">IF(AND(K625="HIT",L625="HIT"),"HOD ✓ | LOD ✓",IF(K625="HIT","HOD ✓",IF(L625="HIT","LOD ✓","✗ MISS")))</f>
        <v>HOD ✓ | LOD ✓</v>
      </c>
      <c r="N625" s="26" t="n">
        <f aca="false">IF(D625&lt;H625,(H625-D625)/D625,IF(D625&gt;G625,(D625-G625)/D625,0))</f>
        <v>0.000109731054410946</v>
      </c>
      <c r="O625" s="26" t="n">
        <f aca="false">IF(E625&lt;J625,(J625-E625)/E625,IF(E625&gt;I625,(E625-I625)/E625,0))</f>
        <v>0</v>
      </c>
      <c r="P625" s="27" t="n">
        <f aca="false">LN(F625/F624)</f>
        <v>-0.00847681337284286</v>
      </c>
      <c r="Q625" s="28" t="n">
        <f aca="false">STDEV(P606:P625)*SQRT(252)</f>
        <v>0.267221475261285</v>
      </c>
      <c r="R625" s="26" t="n">
        <f aca="false">(G625-H625)/H625</f>
        <v>0.0010031452784251</v>
      </c>
      <c r="S625" s="17" t="n">
        <f aca="false">YEAR(B625)</f>
        <v>2009</v>
      </c>
      <c r="T625" s="17" t="n">
        <f aca="false">WEEKDAY(B625)</f>
        <v>5</v>
      </c>
    </row>
    <row r="626" customFormat="false" ht="15" hidden="false" customHeight="false" outlineLevel="0" collapsed="false">
      <c r="B626" s="21" t="n">
        <v>39871</v>
      </c>
      <c r="C626" s="22" t="n">
        <v>945.63</v>
      </c>
      <c r="D626" s="22" t="n">
        <v>963.13</v>
      </c>
      <c r="E626" s="22" t="n">
        <v>927.3</v>
      </c>
      <c r="F626" s="22" t="n">
        <v>942.75</v>
      </c>
      <c r="G626" s="23" t="n">
        <v>963</v>
      </c>
      <c r="H626" s="23" t="n">
        <v>962.04</v>
      </c>
      <c r="I626" s="23" t="n">
        <v>928.01</v>
      </c>
      <c r="J626" s="23" t="n">
        <v>927.08</v>
      </c>
      <c r="K626" s="29" t="str">
        <f aca="false">IF(N626&lt;=$F$3,"HIT","MISS")</f>
        <v>HIT</v>
      </c>
      <c r="L626" s="29" t="str">
        <f aca="false">IF(O626&lt;=$F$3,"HIT","MISS")</f>
        <v>HIT</v>
      </c>
      <c r="M626" s="17" t="str">
        <f aca="false">IF(AND(K626="HIT",L626="HIT"),"HOD ✓ | LOD ✓",IF(K626="HIT","HOD ✓",IF(L626="HIT","LOD ✓","✗ MISS")))</f>
        <v>HOD ✓ | LOD ✓</v>
      </c>
      <c r="N626" s="26" t="n">
        <f aca="false">IF(D626&lt;H626,(H626-D626)/D626,IF(D626&gt;G626,(D626-G626)/D626,0))</f>
        <v>0.000134976586753601</v>
      </c>
      <c r="O626" s="26" t="n">
        <f aca="false">IF(E626&lt;J626,(J626-E626)/E626,IF(E626&gt;I626,(E626-I626)/E626,0))</f>
        <v>0</v>
      </c>
      <c r="P626" s="27" t="n">
        <f aca="false">LN(F626/F625)</f>
        <v>-0.00305023589843675</v>
      </c>
      <c r="Q626" s="28" t="n">
        <f aca="false">STDEV(P607:P626)*SQRT(252)</f>
        <v>0.258214696944029</v>
      </c>
      <c r="R626" s="26" t="n">
        <f aca="false">(G626-H626)/H626</f>
        <v>0.000997879506049682</v>
      </c>
      <c r="S626" s="17" t="n">
        <f aca="false">YEAR(B626)</f>
        <v>2009</v>
      </c>
      <c r="T626" s="17" t="n">
        <f aca="false">WEEKDAY(B626)</f>
        <v>6</v>
      </c>
    </row>
    <row r="627" customFormat="false" ht="15" hidden="false" customHeight="false" outlineLevel="0" collapsed="false">
      <c r="B627" s="21" t="n">
        <v>39874</v>
      </c>
      <c r="C627" s="22" t="n">
        <v>940.6</v>
      </c>
      <c r="D627" s="22" t="n">
        <v>958.7</v>
      </c>
      <c r="E627" s="22" t="n">
        <v>922.35</v>
      </c>
      <c r="F627" s="22" t="n">
        <v>926.1</v>
      </c>
      <c r="G627" s="23" t="n">
        <v>958.36</v>
      </c>
      <c r="H627" s="23" t="n">
        <v>957.4</v>
      </c>
      <c r="I627" s="23" t="n">
        <v>922.99</v>
      </c>
      <c r="J627" s="23" t="n">
        <v>922.07</v>
      </c>
      <c r="K627" s="29" t="str">
        <f aca="false">IF(N627&lt;=$F$3,"HIT","MISS")</f>
        <v>HIT</v>
      </c>
      <c r="L627" s="29" t="str">
        <f aca="false">IF(O627&lt;=$F$3,"HIT","MISS")</f>
        <v>HIT</v>
      </c>
      <c r="M627" s="17" t="str">
        <f aca="false">IF(AND(K627="HIT",L627="HIT"),"HOD ✓ | LOD ✓",IF(K627="HIT","HOD ✓",IF(L627="HIT","LOD ✓","✗ MISS")))</f>
        <v>HOD ✓ | LOD ✓</v>
      </c>
      <c r="N627" s="26" t="n">
        <f aca="false">IF(D627&lt;H627,(H627-D627)/D627,IF(D627&gt;G627,(D627-G627)/D627,0))</f>
        <v>0.000354646917701087</v>
      </c>
      <c r="O627" s="26" t="n">
        <f aca="false">IF(E627&lt;J627,(J627-E627)/E627,IF(E627&gt;I627,(E627-I627)/E627,0))</f>
        <v>0</v>
      </c>
      <c r="P627" s="27" t="n">
        <f aca="false">LN(F627/F626)</f>
        <v>-0.0178189159622432</v>
      </c>
      <c r="Q627" s="28" t="n">
        <f aca="false">STDEV(P608:P627)*SQRT(252)</f>
        <v>0.250182442022265</v>
      </c>
      <c r="R627" s="26" t="n">
        <f aca="false">(G627-H627)/H627</f>
        <v>0.00100271568832258</v>
      </c>
      <c r="S627" s="17" t="n">
        <f aca="false">YEAR(B627)</f>
        <v>2009</v>
      </c>
      <c r="T627" s="17" t="n">
        <f aca="false">WEEKDAY(B627)</f>
        <v>2</v>
      </c>
    </row>
    <row r="628" customFormat="false" ht="15" hidden="false" customHeight="false" outlineLevel="0" collapsed="false">
      <c r="B628" s="21" t="n">
        <v>39875</v>
      </c>
      <c r="C628" s="22" t="n">
        <v>926.1</v>
      </c>
      <c r="D628" s="22" t="n">
        <v>932.9</v>
      </c>
      <c r="E628" s="22" t="n">
        <v>905.355</v>
      </c>
      <c r="F628" s="22" t="n">
        <v>916.1</v>
      </c>
      <c r="G628" s="23" t="n">
        <v>934.13</v>
      </c>
      <c r="H628" s="23" t="n">
        <v>933.2</v>
      </c>
      <c r="I628" s="23" t="n">
        <v>905.18</v>
      </c>
      <c r="J628" s="23" t="n">
        <v>904.28</v>
      </c>
      <c r="K628" s="29" t="str">
        <f aca="false">IF(N628&lt;=$F$3,"HIT","MISS")</f>
        <v>HIT</v>
      </c>
      <c r="L628" s="29" t="str">
        <f aca="false">IF(O628&lt;=$F$3,"HIT","MISS")</f>
        <v>HIT</v>
      </c>
      <c r="M628" s="17" t="str">
        <f aca="false">IF(AND(K628="HIT",L628="HIT"),"HOD ✓ | LOD ✓",IF(K628="HIT","HOD ✓",IF(L628="HIT","LOD ✓","✗ MISS")))</f>
        <v>HOD ✓ | LOD ✓</v>
      </c>
      <c r="N628" s="26" t="n">
        <f aca="false">IF(D628&lt;H628,(H628-D628)/D628,IF(D628&gt;G628,(D628-G628)/D628,0))</f>
        <v>0.000321577875442243</v>
      </c>
      <c r="O628" s="26" t="n">
        <f aca="false">IF(E628&lt;J628,(J628-E628)/E628,IF(E628&gt;I628,(E628-I628)/E628,0))</f>
        <v>0.000193294343103057</v>
      </c>
      <c r="P628" s="27" t="n">
        <f aca="false">LN(F628/F627)</f>
        <v>-0.0108566911550603</v>
      </c>
      <c r="Q628" s="28" t="n">
        <f aca="false">STDEV(P609:P628)*SQRT(252)</f>
        <v>0.252838865394217</v>
      </c>
      <c r="R628" s="26" t="n">
        <f aca="false">(G628-H628)/H628</f>
        <v>0.000996570938705476</v>
      </c>
      <c r="S628" s="17" t="n">
        <f aca="false">YEAR(B628)</f>
        <v>2009</v>
      </c>
      <c r="T628" s="17" t="n">
        <f aca="false">WEEKDAY(B628)</f>
        <v>3</v>
      </c>
    </row>
    <row r="629" customFormat="false" ht="15" hidden="false" customHeight="false" outlineLevel="0" collapsed="false">
      <c r="B629" s="21" t="n">
        <v>39876</v>
      </c>
      <c r="C629" s="22" t="n">
        <v>916.1</v>
      </c>
      <c r="D629" s="22" t="n">
        <v>923.05</v>
      </c>
      <c r="E629" s="22" t="n">
        <v>900.2</v>
      </c>
      <c r="F629" s="22" t="n">
        <v>906.5</v>
      </c>
      <c r="G629" s="23" t="n">
        <v>922.65</v>
      </c>
      <c r="H629" s="23" t="n">
        <v>921.73</v>
      </c>
      <c r="I629" s="23" t="n">
        <v>900.04</v>
      </c>
      <c r="J629" s="23" t="n">
        <v>899.14</v>
      </c>
      <c r="K629" s="29" t="str">
        <f aca="false">IF(N629&lt;=$F$3,"HIT","MISS")</f>
        <v>HIT</v>
      </c>
      <c r="L629" s="29" t="str">
        <f aca="false">IF(O629&lt;=$F$3,"HIT","MISS")</f>
        <v>HIT</v>
      </c>
      <c r="M629" s="17" t="str">
        <f aca="false">IF(AND(K629="HIT",L629="HIT"),"HOD ✓ | LOD ✓",IF(K629="HIT","HOD ✓",IF(L629="HIT","LOD ✓","✗ MISS")))</f>
        <v>HOD ✓ | LOD ✓</v>
      </c>
      <c r="N629" s="26" t="n">
        <f aca="false">IF(D629&lt;H629,(H629-D629)/D629,IF(D629&gt;G629,(D629-G629)/D629,0))</f>
        <v>0.000433345972590843</v>
      </c>
      <c r="O629" s="26" t="n">
        <f aca="false">IF(E629&lt;J629,(J629-E629)/E629,IF(E629&gt;I629,(E629-I629)/E629,0))</f>
        <v>0.000177738280382228</v>
      </c>
      <c r="P629" s="27" t="n">
        <f aca="false">LN(F629/F628)</f>
        <v>-0.0105344988262572</v>
      </c>
      <c r="Q629" s="28" t="n">
        <f aca="false">STDEV(P610:P629)*SQRT(252)</f>
        <v>0.255171157519975</v>
      </c>
      <c r="R629" s="26" t="n">
        <f aca="false">(G629-H629)/H629</f>
        <v>0.000998123094615515</v>
      </c>
      <c r="S629" s="17" t="n">
        <f aca="false">YEAR(B629)</f>
        <v>2009</v>
      </c>
      <c r="T629" s="17" t="n">
        <f aca="false">WEEKDAY(B629)</f>
        <v>4</v>
      </c>
    </row>
    <row r="630" customFormat="false" ht="15" hidden="false" customHeight="false" outlineLevel="0" collapsed="false">
      <c r="B630" s="21" t="n">
        <v>39877</v>
      </c>
      <c r="C630" s="22" t="n">
        <v>906.5</v>
      </c>
      <c r="D630" s="22" t="n">
        <v>937</v>
      </c>
      <c r="E630" s="22" t="n">
        <v>905.55</v>
      </c>
      <c r="F630" s="22" t="n">
        <v>932.005</v>
      </c>
      <c r="G630" s="23" t="n">
        <v>937.97</v>
      </c>
      <c r="H630" s="23" t="n">
        <v>937.03</v>
      </c>
      <c r="I630" s="23" t="n">
        <v>906.66</v>
      </c>
      <c r="J630" s="23" t="n">
        <v>905.75</v>
      </c>
      <c r="K630" s="29" t="str">
        <f aca="false">IF(N630&lt;=$F$3,"HIT","MISS")</f>
        <v>HIT</v>
      </c>
      <c r="L630" s="29" t="str">
        <f aca="false">IF(O630&lt;=$F$3,"HIT","MISS")</f>
        <v>HIT</v>
      </c>
      <c r="M630" s="17" t="str">
        <f aca="false">IF(AND(K630="HIT",L630="HIT"),"HOD ✓ | LOD ✓",IF(K630="HIT","HOD ✓",IF(L630="HIT","LOD ✓","✗ MISS")))</f>
        <v>HOD ✓ | LOD ✓</v>
      </c>
      <c r="N630" s="26" t="n">
        <f aca="false">IF(D630&lt;H630,(H630-D630)/D630,IF(D630&gt;G630,(D630-G630)/D630,0))</f>
        <v>3.20170757737169E-005</v>
      </c>
      <c r="O630" s="26" t="n">
        <f aca="false">IF(E630&lt;J630,(J630-E630)/E630,IF(E630&gt;I630,(E630-I630)/E630,0))</f>
        <v>0.000220860250676435</v>
      </c>
      <c r="P630" s="27" t="n">
        <f aca="false">LN(F630/F629)</f>
        <v>0.0277471492831618</v>
      </c>
      <c r="Q630" s="28" t="n">
        <f aca="false">STDEV(P611:P630)*SQRT(252)</f>
        <v>0.271520439542747</v>
      </c>
      <c r="R630" s="26" t="n">
        <f aca="false">(G630-H630)/H630</f>
        <v>0.00100316958902069</v>
      </c>
      <c r="S630" s="17" t="n">
        <f aca="false">YEAR(B630)</f>
        <v>2009</v>
      </c>
      <c r="T630" s="17" t="n">
        <f aca="false">WEEKDAY(B630)</f>
        <v>5</v>
      </c>
    </row>
    <row r="631" customFormat="false" ht="15" hidden="false" customHeight="false" outlineLevel="0" collapsed="false">
      <c r="B631" s="21" t="n">
        <v>39878</v>
      </c>
      <c r="C631" s="22" t="n">
        <v>932.005</v>
      </c>
      <c r="D631" s="22" t="n">
        <v>945.13</v>
      </c>
      <c r="E631" s="22" t="n">
        <v>930.3</v>
      </c>
      <c r="F631" s="22" t="n">
        <v>939.3</v>
      </c>
      <c r="G631" s="23" t="n">
        <v>945.97</v>
      </c>
      <c r="H631" s="23" t="n">
        <v>945.02</v>
      </c>
      <c r="I631" s="23" t="n">
        <v>931.54</v>
      </c>
      <c r="J631" s="23" t="n">
        <v>930.61</v>
      </c>
      <c r="K631" s="29" t="str">
        <f aca="false">IF(N631&lt;=$F$3,"HIT","MISS")</f>
        <v>HIT</v>
      </c>
      <c r="L631" s="29" t="str">
        <f aca="false">IF(O631&lt;=$F$3,"HIT","MISS")</f>
        <v>HIT</v>
      </c>
      <c r="M631" s="17" t="str">
        <f aca="false">IF(AND(K631="HIT",L631="HIT"),"HOD ✓ | LOD ✓",IF(K631="HIT","HOD ✓",IF(L631="HIT","LOD ✓","✗ MISS")))</f>
        <v>HOD ✓ | LOD ✓</v>
      </c>
      <c r="N631" s="26" t="n">
        <f aca="false">IF(D631&lt;H631,(H631-D631)/D631,IF(D631&gt;G631,(D631-G631)/D631,0))</f>
        <v>0</v>
      </c>
      <c r="O631" s="26" t="n">
        <f aca="false">IF(E631&lt;J631,(J631-E631)/E631,IF(E631&gt;I631,(E631-I631)/E631,0))</f>
        <v>0.000333225841126582</v>
      </c>
      <c r="P631" s="27" t="n">
        <f aca="false">LN(F631/F630)</f>
        <v>0.00779673752240211</v>
      </c>
      <c r="Q631" s="28" t="n">
        <f aca="false">STDEV(P612:P631)*SQRT(252)</f>
        <v>0.27193744544896</v>
      </c>
      <c r="R631" s="26" t="n">
        <f aca="false">(G631-H631)/H631</f>
        <v>0.00100526972974122</v>
      </c>
      <c r="S631" s="17" t="n">
        <f aca="false">YEAR(B631)</f>
        <v>2009</v>
      </c>
      <c r="T631" s="17" t="n">
        <f aca="false">WEEKDAY(B631)</f>
        <v>6</v>
      </c>
    </row>
    <row r="632" customFormat="false" ht="15" hidden="false" customHeight="false" outlineLevel="0" collapsed="false">
      <c r="B632" s="21" t="n">
        <v>39881</v>
      </c>
      <c r="C632" s="22" t="n">
        <v>938.2</v>
      </c>
      <c r="D632" s="22" t="n">
        <v>942</v>
      </c>
      <c r="E632" s="22" t="n">
        <v>911.16</v>
      </c>
      <c r="F632" s="22" t="n">
        <v>922.21</v>
      </c>
      <c r="G632" s="23" t="n">
        <v>942.89</v>
      </c>
      <c r="H632" s="23" t="n">
        <v>941.95</v>
      </c>
      <c r="I632" s="23" t="n">
        <v>911.24</v>
      </c>
      <c r="J632" s="23" t="n">
        <v>910.33</v>
      </c>
      <c r="K632" s="29" t="str">
        <f aca="false">IF(N632&lt;=$F$3,"HIT","MISS")</f>
        <v>HIT</v>
      </c>
      <c r="L632" s="29" t="str">
        <f aca="false">IF(O632&lt;=$F$3,"HIT","MISS")</f>
        <v>HIT</v>
      </c>
      <c r="M632" s="17" t="str">
        <f aca="false">IF(AND(K632="HIT",L632="HIT"),"HOD ✓ | LOD ✓",IF(K632="HIT","HOD ✓",IF(L632="HIT","LOD ✓","✗ MISS")))</f>
        <v>HOD ✓ | LOD ✓</v>
      </c>
      <c r="N632" s="26" t="n">
        <f aca="false">IF(D632&lt;H632,(H632-D632)/D632,IF(D632&gt;G632,(D632-G632)/D632,0))</f>
        <v>0</v>
      </c>
      <c r="O632" s="26" t="n">
        <f aca="false">IF(E632&lt;J632,(J632-E632)/E632,IF(E632&gt;I632,(E632-I632)/E632,0))</f>
        <v>0</v>
      </c>
      <c r="P632" s="27" t="n">
        <f aca="false">LN(F632/F631)</f>
        <v>-0.0183619536518698</v>
      </c>
      <c r="Q632" s="28" t="n">
        <f aca="false">STDEV(P613:P632)*SQRT(252)</f>
        <v>0.27153677219955</v>
      </c>
      <c r="R632" s="26" t="n">
        <f aca="false">(G632-H632)/H632</f>
        <v>0.000997929826423845</v>
      </c>
      <c r="S632" s="17" t="n">
        <f aca="false">YEAR(B632)</f>
        <v>2009</v>
      </c>
      <c r="T632" s="17" t="n">
        <f aca="false">WEEKDAY(B632)</f>
        <v>2</v>
      </c>
    </row>
    <row r="633" customFormat="false" ht="15" hidden="false" customHeight="false" outlineLevel="0" collapsed="false">
      <c r="B633" s="21" t="n">
        <v>39882</v>
      </c>
      <c r="C633" s="22" t="n">
        <v>922.21</v>
      </c>
      <c r="D633" s="22" t="n">
        <v>923.01</v>
      </c>
      <c r="E633" s="22" t="n">
        <v>891.46</v>
      </c>
      <c r="F633" s="22" t="n">
        <v>897.9</v>
      </c>
      <c r="G633" s="23" t="n">
        <v>924.11</v>
      </c>
      <c r="H633" s="23" t="n">
        <v>923.19</v>
      </c>
      <c r="I633" s="23" t="n">
        <v>891.94</v>
      </c>
      <c r="J633" s="23" t="n">
        <v>891.05</v>
      </c>
      <c r="K633" s="29" t="str">
        <f aca="false">IF(N633&lt;=$F$3,"HIT","MISS")</f>
        <v>HIT</v>
      </c>
      <c r="L633" s="29" t="str">
        <f aca="false">IF(O633&lt;=$F$3,"HIT","MISS")</f>
        <v>HIT</v>
      </c>
      <c r="M633" s="17" t="str">
        <f aca="false">IF(AND(K633="HIT",L633="HIT"),"HOD ✓ | LOD ✓",IF(K633="HIT","HOD ✓",IF(L633="HIT","LOD ✓","✗ MISS")))</f>
        <v>HOD ✓ | LOD ✓</v>
      </c>
      <c r="N633" s="26" t="n">
        <f aca="false">IF(D633&lt;H633,(H633-D633)/D633,IF(D633&gt;G633,(D633-G633)/D633,0))</f>
        <v>0.000195014138525112</v>
      </c>
      <c r="O633" s="26" t="n">
        <f aca="false">IF(E633&lt;J633,(J633-E633)/E633,IF(E633&gt;I633,(E633-I633)/E633,0))</f>
        <v>0</v>
      </c>
      <c r="P633" s="27" t="n">
        <f aca="false">LN(F633/F632)</f>
        <v>-0.0267142598218369</v>
      </c>
      <c r="Q633" s="28" t="n">
        <f aca="false">STDEV(P614:P633)*SQRT(252)</f>
        <v>0.27680609231704</v>
      </c>
      <c r="R633" s="26" t="n">
        <f aca="false">(G633-H633)/H633</f>
        <v>0.000996544589954353</v>
      </c>
      <c r="S633" s="17" t="n">
        <f aca="false">YEAR(B633)</f>
        <v>2009</v>
      </c>
      <c r="T633" s="17" t="n">
        <f aca="false">WEEKDAY(B633)</f>
        <v>3</v>
      </c>
    </row>
    <row r="634" customFormat="false" ht="15" hidden="false" customHeight="false" outlineLevel="0" collapsed="false">
      <c r="B634" s="21" t="n">
        <v>39883</v>
      </c>
      <c r="C634" s="22" t="n">
        <v>897.9</v>
      </c>
      <c r="D634" s="22" t="n">
        <v>913.5</v>
      </c>
      <c r="E634" s="22" t="n">
        <v>892.4</v>
      </c>
      <c r="F634" s="22" t="n">
        <v>909.305</v>
      </c>
      <c r="G634" s="23" t="n">
        <v>914.49</v>
      </c>
      <c r="H634" s="23" t="n">
        <v>913.58</v>
      </c>
      <c r="I634" s="23" t="n">
        <v>892.45</v>
      </c>
      <c r="J634" s="23" t="n">
        <v>891.56</v>
      </c>
      <c r="K634" s="29" t="str">
        <f aca="false">IF(N634&lt;=$F$3,"HIT","MISS")</f>
        <v>HIT</v>
      </c>
      <c r="L634" s="29" t="str">
        <f aca="false">IF(O634&lt;=$F$3,"HIT","MISS")</f>
        <v>HIT</v>
      </c>
      <c r="M634" s="17" t="str">
        <f aca="false">IF(AND(K634="HIT",L634="HIT"),"HOD ✓ | LOD ✓",IF(K634="HIT","HOD ✓",IF(L634="HIT","LOD ✓","✗ MISS")))</f>
        <v>HOD ✓ | LOD ✓</v>
      </c>
      <c r="N634" s="26" t="n">
        <f aca="false">IF(D634&lt;H634,(H634-D634)/D634,IF(D634&gt;G634,(D634-G634)/D634,0))</f>
        <v>8.75752599890979E-005</v>
      </c>
      <c r="O634" s="26" t="n">
        <f aca="false">IF(E634&lt;J634,(J634-E634)/E634,IF(E634&gt;I634,(E634-I634)/E634,0))</f>
        <v>0</v>
      </c>
      <c r="P634" s="27" t="n">
        <f aca="false">LN(F634/F633)</f>
        <v>0.0126218679252771</v>
      </c>
      <c r="Q634" s="28" t="n">
        <f aca="false">STDEV(P615:P634)*SQRT(252)</f>
        <v>0.263795689261324</v>
      </c>
      <c r="R634" s="26" t="n">
        <f aca="false">(G634-H634)/H634</f>
        <v>0.000996081350292222</v>
      </c>
      <c r="S634" s="17" t="n">
        <f aca="false">YEAR(B634)</f>
        <v>2009</v>
      </c>
      <c r="T634" s="17" t="n">
        <f aca="false">WEEKDAY(B634)</f>
        <v>4</v>
      </c>
    </row>
    <row r="635" customFormat="false" ht="15" hidden="false" customHeight="false" outlineLevel="0" collapsed="false">
      <c r="B635" s="21" t="n">
        <v>39884</v>
      </c>
      <c r="C635" s="22" t="n">
        <v>909.305</v>
      </c>
      <c r="D635" s="22" t="n">
        <v>931.255</v>
      </c>
      <c r="E635" s="22" t="n">
        <v>905.9</v>
      </c>
      <c r="F635" s="22" t="n">
        <v>927.15</v>
      </c>
      <c r="G635" s="23" t="n">
        <v>932.35</v>
      </c>
      <c r="H635" s="23" t="n">
        <v>931.42</v>
      </c>
      <c r="I635" s="23" t="n">
        <v>906.28</v>
      </c>
      <c r="J635" s="23" t="n">
        <v>905.37</v>
      </c>
      <c r="K635" s="29" t="str">
        <f aca="false">IF(N635&lt;=$F$3,"HIT","MISS")</f>
        <v>HIT</v>
      </c>
      <c r="L635" s="29" t="str">
        <f aca="false">IF(O635&lt;=$F$3,"HIT","MISS")</f>
        <v>HIT</v>
      </c>
      <c r="M635" s="17" t="str">
        <f aca="false">IF(AND(K635="HIT",L635="HIT"),"HOD ✓ | LOD ✓",IF(K635="HIT","HOD ✓",IF(L635="HIT","LOD ✓","✗ MISS")))</f>
        <v>HOD ✓ | LOD ✓</v>
      </c>
      <c r="N635" s="26" t="n">
        <f aca="false">IF(D635&lt;H635,(H635-D635)/D635,IF(D635&gt;G635,(D635-G635)/D635,0))</f>
        <v>0.00017718025675026</v>
      </c>
      <c r="O635" s="26" t="n">
        <f aca="false">IF(E635&lt;J635,(J635-E635)/E635,IF(E635&gt;I635,(E635-I635)/E635,0))</f>
        <v>0</v>
      </c>
      <c r="P635" s="27" t="n">
        <f aca="false">LN(F635/F634)</f>
        <v>0.0194347933213521</v>
      </c>
      <c r="Q635" s="28" t="n">
        <f aca="false">STDEV(P616:P635)*SQRT(252)</f>
        <v>0.272258830311426</v>
      </c>
      <c r="R635" s="26" t="n">
        <f aca="false">(G635-H635)/H635</f>
        <v>0.000998475446093131</v>
      </c>
      <c r="S635" s="17" t="n">
        <f aca="false">YEAR(B635)</f>
        <v>2009</v>
      </c>
      <c r="T635" s="17" t="n">
        <f aca="false">WEEKDAY(B635)</f>
        <v>5</v>
      </c>
    </row>
    <row r="636" customFormat="false" ht="15" hidden="false" customHeight="false" outlineLevel="0" collapsed="false">
      <c r="B636" s="21" t="n">
        <v>39885</v>
      </c>
      <c r="C636" s="22" t="n">
        <v>927.15</v>
      </c>
      <c r="D636" s="22" t="n">
        <v>939.18</v>
      </c>
      <c r="E636" s="22" t="n">
        <v>919.62</v>
      </c>
      <c r="F636" s="22" t="n">
        <v>929.77</v>
      </c>
      <c r="G636" s="23" t="n">
        <v>939.22</v>
      </c>
      <c r="H636" s="23" t="n">
        <v>938.28</v>
      </c>
      <c r="I636" s="23" t="n">
        <v>919.36</v>
      </c>
      <c r="J636" s="23" t="n">
        <v>918.44</v>
      </c>
      <c r="K636" s="29" t="str">
        <f aca="false">IF(N636&lt;=$F$3,"HIT","MISS")</f>
        <v>HIT</v>
      </c>
      <c r="L636" s="29" t="str">
        <f aca="false">IF(O636&lt;=$F$3,"HIT","MISS")</f>
        <v>HIT</v>
      </c>
      <c r="M636" s="17" t="str">
        <f aca="false">IF(AND(K636="HIT",L636="HIT"),"HOD ✓ | LOD ✓",IF(K636="HIT","HOD ✓",IF(L636="HIT","LOD ✓","✗ MISS")))</f>
        <v>HOD ✓ | LOD ✓</v>
      </c>
      <c r="N636" s="26" t="n">
        <f aca="false">IF(D636&lt;H636,(H636-D636)/D636,IF(D636&gt;G636,(D636-G636)/D636,0))</f>
        <v>0</v>
      </c>
      <c r="O636" s="26" t="n">
        <f aca="false">IF(E636&lt;J636,(J636-E636)/E636,IF(E636&gt;I636,(E636-I636)/E636,0))</f>
        <v>0.000282725473565158</v>
      </c>
      <c r="P636" s="27" t="n">
        <f aca="false">LN(F636/F635)</f>
        <v>0.0028218789593394</v>
      </c>
      <c r="Q636" s="28" t="n">
        <f aca="false">STDEV(P617:P636)*SQRT(252)</f>
        <v>0.272112914460899</v>
      </c>
      <c r="R636" s="26" t="n">
        <f aca="false">(G636-H636)/H636</f>
        <v>0.001001833141493</v>
      </c>
      <c r="S636" s="17" t="n">
        <f aca="false">YEAR(B636)</f>
        <v>2009</v>
      </c>
      <c r="T636" s="17" t="n">
        <f aca="false">WEEKDAY(B636)</f>
        <v>6</v>
      </c>
    </row>
    <row r="637" customFormat="false" ht="15" hidden="false" customHeight="false" outlineLevel="0" collapsed="false">
      <c r="B637" s="21" t="n">
        <v>39888</v>
      </c>
      <c r="C637" s="22" t="n">
        <v>926.65</v>
      </c>
      <c r="D637" s="22" t="n">
        <v>929.955</v>
      </c>
      <c r="E637" s="22" t="n">
        <v>915.695</v>
      </c>
      <c r="F637" s="22" t="n">
        <v>923.9</v>
      </c>
      <c r="G637" s="23" t="n">
        <v>930.95</v>
      </c>
      <c r="H637" s="23" t="n">
        <v>930.02</v>
      </c>
      <c r="I637" s="23" t="n">
        <v>915.51</v>
      </c>
      <c r="J637" s="23" t="n">
        <v>914.6</v>
      </c>
      <c r="K637" s="29" t="str">
        <f aca="false">IF(N637&lt;=$F$3,"HIT","MISS")</f>
        <v>HIT</v>
      </c>
      <c r="L637" s="29" t="str">
        <f aca="false">IF(O637&lt;=$F$3,"HIT","MISS")</f>
        <v>HIT</v>
      </c>
      <c r="M637" s="17" t="str">
        <f aca="false">IF(AND(K637="HIT",L637="HIT"),"HOD ✓ | LOD ✓",IF(K637="HIT","HOD ✓",IF(L637="HIT","LOD ✓","✗ MISS")))</f>
        <v>HOD ✓ | LOD ✓</v>
      </c>
      <c r="N637" s="26" t="n">
        <f aca="false">IF(D637&lt;H637,(H637-D637)/D637,IF(D637&gt;G637,(D637-G637)/D637,0))</f>
        <v>6.98958551757245E-005</v>
      </c>
      <c r="O637" s="26" t="n">
        <f aca="false">IF(E637&lt;J637,(J637-E637)/E637,IF(E637&gt;I637,(E637-I637)/E637,0))</f>
        <v>0.000202032336094506</v>
      </c>
      <c r="P637" s="27" t="n">
        <f aca="false">LN(F637/F636)</f>
        <v>-0.00633340305603199</v>
      </c>
      <c r="Q637" s="28" t="n">
        <f aca="false">STDEV(P618:P637)*SQRT(252)</f>
        <v>0.272846214761071</v>
      </c>
      <c r="R637" s="26" t="n">
        <f aca="false">(G637-H637)/H637</f>
        <v>0.000999978495086196</v>
      </c>
      <c r="S637" s="17" t="n">
        <f aca="false">YEAR(B637)</f>
        <v>2009</v>
      </c>
      <c r="T637" s="17" t="n">
        <f aca="false">WEEKDAY(B637)</f>
        <v>2</v>
      </c>
    </row>
    <row r="638" customFormat="false" ht="15" hidden="false" customHeight="false" outlineLevel="0" collapsed="false">
      <c r="B638" s="21" t="n">
        <v>39889</v>
      </c>
      <c r="C638" s="22" t="n">
        <v>923.9</v>
      </c>
      <c r="D638" s="22" t="n">
        <v>924.65</v>
      </c>
      <c r="E638" s="22" t="n">
        <v>912.55</v>
      </c>
      <c r="F638" s="22" t="n">
        <v>915.1</v>
      </c>
      <c r="G638" s="23" t="n">
        <v>925.74</v>
      </c>
      <c r="H638" s="23" t="n">
        <v>924.82</v>
      </c>
      <c r="I638" s="23" t="n">
        <v>913.52</v>
      </c>
      <c r="J638" s="23" t="n">
        <v>912.61</v>
      </c>
      <c r="K638" s="29" t="str">
        <f aca="false">IF(N638&lt;=$F$3,"HIT","MISS")</f>
        <v>HIT</v>
      </c>
      <c r="L638" s="29" t="str">
        <f aca="false">IF(O638&lt;=$F$3,"HIT","MISS")</f>
        <v>HIT</v>
      </c>
      <c r="M638" s="17" t="str">
        <f aca="false">IF(AND(K638="HIT",L638="HIT"),"HOD ✓ | LOD ✓",IF(K638="HIT","HOD ✓",IF(L638="HIT","LOD ✓","✗ MISS")))</f>
        <v>HOD ✓ | LOD ✓</v>
      </c>
      <c r="N638" s="26" t="n">
        <f aca="false">IF(D638&lt;H638,(H638-D638)/D638,IF(D638&gt;G638,(D638-G638)/D638,0))</f>
        <v>0.000183853349916263</v>
      </c>
      <c r="O638" s="26" t="n">
        <f aca="false">IF(E638&lt;J638,(J638-E638)/E638,IF(E638&gt;I638,(E638-I638)/E638,0))</f>
        <v>6.57498219276304E-005</v>
      </c>
      <c r="P638" s="27" t="n">
        <f aca="false">LN(F638/F637)</f>
        <v>-0.00957049175536689</v>
      </c>
      <c r="Q638" s="28" t="n">
        <f aca="false">STDEV(P619:P638)*SQRT(252)</f>
        <v>0.248506754454905</v>
      </c>
      <c r="R638" s="26" t="n">
        <f aca="false">(G638-H638)/H638</f>
        <v>0.000994788174996171</v>
      </c>
      <c r="S638" s="17" t="n">
        <f aca="false">YEAR(B638)</f>
        <v>2009</v>
      </c>
      <c r="T638" s="17" t="n">
        <f aca="false">WEEKDAY(B638)</f>
        <v>3</v>
      </c>
    </row>
    <row r="639" customFormat="false" ht="15" hidden="false" customHeight="false" outlineLevel="0" collapsed="false">
      <c r="B639" s="21" t="n">
        <v>39890</v>
      </c>
      <c r="C639" s="22" t="n">
        <v>915.1</v>
      </c>
      <c r="D639" s="22" t="n">
        <v>948.85</v>
      </c>
      <c r="E639" s="22" t="n">
        <v>883.405</v>
      </c>
      <c r="F639" s="22" t="n">
        <v>941.2</v>
      </c>
      <c r="G639" s="23" t="n">
        <v>948.54</v>
      </c>
      <c r="H639" s="23" t="n">
        <v>947.59</v>
      </c>
      <c r="I639" s="23" t="n">
        <v>884</v>
      </c>
      <c r="J639" s="23" t="n">
        <v>883.12</v>
      </c>
      <c r="K639" s="29" t="str">
        <f aca="false">IF(N639&lt;=$F$3,"HIT","MISS")</f>
        <v>HIT</v>
      </c>
      <c r="L639" s="29" t="str">
        <f aca="false">IF(O639&lt;=$F$3,"HIT","MISS")</f>
        <v>HIT</v>
      </c>
      <c r="M639" s="17" t="str">
        <f aca="false">IF(AND(K639="HIT",L639="HIT"),"HOD ✓ | LOD ✓",IF(K639="HIT","HOD ✓",IF(L639="HIT","LOD ✓","✗ MISS")))</f>
        <v>HOD ✓ | LOD ✓</v>
      </c>
      <c r="N639" s="26" t="n">
        <f aca="false">IF(D639&lt;H639,(H639-D639)/D639,IF(D639&gt;G639,(D639-G639)/D639,0))</f>
        <v>0.000326711282078368</v>
      </c>
      <c r="O639" s="26" t="n">
        <f aca="false">IF(E639&lt;J639,(J639-E639)/E639,IF(E639&gt;I639,(E639-I639)/E639,0))</f>
        <v>0</v>
      </c>
      <c r="P639" s="27" t="n">
        <f aca="false">LN(F639/F638)</f>
        <v>0.0281223079318749</v>
      </c>
      <c r="Q639" s="28" t="n">
        <f aca="false">STDEV(P620:P639)*SQRT(252)</f>
        <v>0.265330290701643</v>
      </c>
      <c r="R639" s="26" t="n">
        <f aca="false">(G639-H639)/H639</f>
        <v>0.0010025432940406</v>
      </c>
      <c r="S639" s="17" t="n">
        <f aca="false">YEAR(B639)</f>
        <v>2009</v>
      </c>
      <c r="T639" s="17" t="n">
        <f aca="false">WEEKDAY(B639)</f>
        <v>4</v>
      </c>
    </row>
    <row r="640" customFormat="false" ht="15" hidden="false" customHeight="false" outlineLevel="0" collapsed="false">
      <c r="B640" s="21" t="n">
        <v>39891</v>
      </c>
      <c r="C640" s="22" t="n">
        <v>941.2</v>
      </c>
      <c r="D640" s="22" t="n">
        <v>962.7</v>
      </c>
      <c r="E640" s="22" t="n">
        <v>925.6</v>
      </c>
      <c r="F640" s="22" t="n">
        <v>959.95</v>
      </c>
      <c r="G640" s="23" t="n">
        <v>962.62</v>
      </c>
      <c r="H640" s="23" t="n">
        <v>961.66</v>
      </c>
      <c r="I640" s="23" t="n">
        <v>925.34</v>
      </c>
      <c r="J640" s="23" t="n">
        <v>924.42</v>
      </c>
      <c r="K640" s="29" t="str">
        <f aca="false">IF(N640&lt;=$F$3,"HIT","MISS")</f>
        <v>HIT</v>
      </c>
      <c r="L640" s="29" t="str">
        <f aca="false">IF(O640&lt;=$F$3,"HIT","MISS")</f>
        <v>HIT</v>
      </c>
      <c r="M640" s="17" t="str">
        <f aca="false">IF(AND(K640="HIT",L640="HIT"),"HOD ✓ | LOD ✓",IF(K640="HIT","HOD ✓",IF(L640="HIT","LOD ✓","✗ MISS")))</f>
        <v>HOD ✓ | LOD ✓</v>
      </c>
      <c r="N640" s="26" t="n">
        <f aca="false">IF(D640&lt;H640,(H640-D640)/D640,IF(D640&gt;G640,(D640-G640)/D640,0))</f>
        <v>8.30996156643201E-005</v>
      </c>
      <c r="O640" s="26" t="n">
        <f aca="false">IF(E640&lt;J640,(J640-E640)/E640,IF(E640&gt;I640,(E640-I640)/E640,0))</f>
        <v>0.000280898876404485</v>
      </c>
      <c r="P640" s="27" t="n">
        <f aca="false">LN(F640/F639)</f>
        <v>0.0197255429189574</v>
      </c>
      <c r="Q640" s="28" t="n">
        <f aca="false">STDEV(P621:P640)*SQRT(252)</f>
        <v>0.27464356940678</v>
      </c>
      <c r="R640" s="26" t="n">
        <f aca="false">(G640-H640)/H640</f>
        <v>0.000998273818189419</v>
      </c>
      <c r="S640" s="17" t="n">
        <f aca="false">YEAR(B640)</f>
        <v>2009</v>
      </c>
      <c r="T640" s="17" t="n">
        <f aca="false">WEEKDAY(B640)</f>
        <v>5</v>
      </c>
    </row>
    <row r="641" customFormat="false" ht="15" hidden="false" customHeight="false" outlineLevel="0" collapsed="false">
      <c r="B641" s="21" t="n">
        <v>39892</v>
      </c>
      <c r="C641" s="22" t="n">
        <v>959.95</v>
      </c>
      <c r="D641" s="22" t="n">
        <v>967.2</v>
      </c>
      <c r="E641" s="22" t="n">
        <v>946.8</v>
      </c>
      <c r="F641" s="22" t="n">
        <v>953</v>
      </c>
      <c r="G641" s="23" t="n">
        <v>968.31</v>
      </c>
      <c r="H641" s="23" t="n">
        <v>967.34</v>
      </c>
      <c r="I641" s="23" t="n">
        <v>947.24</v>
      </c>
      <c r="J641" s="23" t="n">
        <v>946.29</v>
      </c>
      <c r="K641" s="29" t="str">
        <f aca="false">IF(N641&lt;=$F$3,"HIT","MISS")</f>
        <v>HIT</v>
      </c>
      <c r="L641" s="29" t="str">
        <f aca="false">IF(O641&lt;=$F$3,"HIT","MISS")</f>
        <v>HIT</v>
      </c>
      <c r="M641" s="17" t="str">
        <f aca="false">IF(AND(K641="HIT",L641="HIT"),"HOD ✓ | LOD ✓",IF(K641="HIT","HOD ✓",IF(L641="HIT","LOD ✓","✗ MISS")))</f>
        <v>HOD ✓ | LOD ✓</v>
      </c>
      <c r="N641" s="26" t="n">
        <f aca="false">IF(D641&lt;H641,(H641-D641)/D641,IF(D641&gt;G641,(D641-G641)/D641,0))</f>
        <v>0.000144747725392873</v>
      </c>
      <c r="O641" s="26" t="n">
        <f aca="false">IF(E641&lt;J641,(J641-E641)/E641,IF(E641&gt;I641,(E641-I641)/E641,0))</f>
        <v>0</v>
      </c>
      <c r="P641" s="27" t="n">
        <f aca="false">LN(F641/F640)</f>
        <v>-0.0072662961179626</v>
      </c>
      <c r="Q641" s="28" t="n">
        <f aca="false">STDEV(P622:P641)*SQRT(252)</f>
        <v>0.265710953907438</v>
      </c>
      <c r="R641" s="26" t="n">
        <f aca="false">(G641-H641)/H641</f>
        <v>0.00100274980875381</v>
      </c>
      <c r="S641" s="17" t="n">
        <f aca="false">YEAR(B641)</f>
        <v>2009</v>
      </c>
      <c r="T641" s="17" t="n">
        <f aca="false">WEEKDAY(B641)</f>
        <v>6</v>
      </c>
    </row>
    <row r="642" customFormat="false" ht="15" hidden="false" customHeight="false" outlineLevel="0" collapsed="false">
      <c r="B642" s="21" t="n">
        <v>39895</v>
      </c>
      <c r="C642" s="22" t="n">
        <v>953.35</v>
      </c>
      <c r="D642" s="22" t="n">
        <v>957.61</v>
      </c>
      <c r="E642" s="22" t="n">
        <v>936.4</v>
      </c>
      <c r="F642" s="22" t="n">
        <v>940</v>
      </c>
      <c r="G642" s="23" t="n">
        <v>957.44</v>
      </c>
      <c r="H642" s="23" t="n">
        <v>956.48</v>
      </c>
      <c r="I642" s="23" t="n">
        <v>937.47</v>
      </c>
      <c r="J642" s="23" t="n">
        <v>936.53</v>
      </c>
      <c r="K642" s="29" t="str">
        <f aca="false">IF(N642&lt;=$F$3,"HIT","MISS")</f>
        <v>HIT</v>
      </c>
      <c r="L642" s="29" t="str">
        <f aca="false">IF(O642&lt;=$F$3,"HIT","MISS")</f>
        <v>HIT</v>
      </c>
      <c r="M642" s="17" t="str">
        <f aca="false">IF(AND(K642="HIT",L642="HIT"),"HOD ✓ | LOD ✓",IF(K642="HIT","HOD ✓",IF(L642="HIT","LOD ✓","✗ MISS")))</f>
        <v>HOD ✓ | LOD ✓</v>
      </c>
      <c r="N642" s="26" t="n">
        <f aca="false">IF(D642&lt;H642,(H642-D642)/D642,IF(D642&gt;G642,(D642-G642)/D642,0))</f>
        <v>0.00017752529735483</v>
      </c>
      <c r="O642" s="26" t="n">
        <f aca="false">IF(E642&lt;J642,(J642-E642)/E642,IF(E642&gt;I642,(E642-I642)/E642,0))</f>
        <v>0.000138829560017082</v>
      </c>
      <c r="P642" s="27" t="n">
        <f aca="false">LN(F642/F641)</f>
        <v>-0.0137350283901525</v>
      </c>
      <c r="Q642" s="28" t="n">
        <f aca="false">STDEV(P623:P642)*SQRT(252)</f>
        <v>0.268882118679121</v>
      </c>
      <c r="R642" s="26" t="n">
        <f aca="false">(G642-H642)/H642</f>
        <v>0.00100368016058886</v>
      </c>
      <c r="S642" s="17" t="n">
        <f aca="false">YEAR(B642)</f>
        <v>2009</v>
      </c>
      <c r="T642" s="17" t="n">
        <f aca="false">WEEKDAY(B642)</f>
        <v>2</v>
      </c>
    </row>
    <row r="643" customFormat="false" ht="15" hidden="false" customHeight="false" outlineLevel="0" collapsed="false">
      <c r="B643" s="21" t="n">
        <v>39896</v>
      </c>
      <c r="C643" s="22" t="n">
        <v>940</v>
      </c>
      <c r="D643" s="22" t="n">
        <v>944.57</v>
      </c>
      <c r="E643" s="22" t="n">
        <v>917.3</v>
      </c>
      <c r="F643" s="22" t="n">
        <v>925.85</v>
      </c>
      <c r="G643" s="23" t="n">
        <v>945.67</v>
      </c>
      <c r="H643" s="23" t="n">
        <v>944.73</v>
      </c>
      <c r="I643" s="23" t="n">
        <v>918.32</v>
      </c>
      <c r="J643" s="23" t="n">
        <v>917.4</v>
      </c>
      <c r="K643" s="29" t="str">
        <f aca="false">IF(N643&lt;=$F$3,"HIT","MISS")</f>
        <v>HIT</v>
      </c>
      <c r="L643" s="29" t="str">
        <f aca="false">IF(O643&lt;=$F$3,"HIT","MISS")</f>
        <v>HIT</v>
      </c>
      <c r="M643" s="17" t="str">
        <f aca="false">IF(AND(K643="HIT",L643="HIT"),"HOD ✓ | LOD ✓",IF(K643="HIT","HOD ✓",IF(L643="HIT","LOD ✓","✗ MISS")))</f>
        <v>HOD ✓ | LOD ✓</v>
      </c>
      <c r="N643" s="26" t="n">
        <f aca="false">IF(D643&lt;H643,(H643-D643)/D643,IF(D643&gt;G643,(D643-G643)/D643,0))</f>
        <v>0.000169389245900217</v>
      </c>
      <c r="O643" s="26" t="n">
        <f aca="false">IF(E643&lt;J643,(J643-E643)/E643,IF(E643&gt;I643,(E643-I643)/E643,0))</f>
        <v>0.000109015589229285</v>
      </c>
      <c r="P643" s="27" t="n">
        <f aca="false">LN(F643/F642)</f>
        <v>-0.0151676407802246</v>
      </c>
      <c r="Q643" s="28" t="n">
        <f aca="false">STDEV(P624:P643)*SQRT(252)</f>
        <v>0.253478155694852</v>
      </c>
      <c r="R643" s="26" t="n">
        <f aca="false">(G643-H643)/H643</f>
        <v>0.00099499327850279</v>
      </c>
      <c r="S643" s="17" t="n">
        <f aca="false">YEAR(B643)</f>
        <v>2009</v>
      </c>
      <c r="T643" s="17" t="n">
        <f aca="false">WEEKDAY(B643)</f>
        <v>3</v>
      </c>
    </row>
    <row r="644" customFormat="false" ht="15" hidden="false" customHeight="false" outlineLevel="0" collapsed="false">
      <c r="B644" s="21" t="n">
        <v>39897</v>
      </c>
      <c r="C644" s="22" t="n">
        <v>925.85</v>
      </c>
      <c r="D644" s="22" t="n">
        <v>941.4</v>
      </c>
      <c r="E644" s="22" t="n">
        <v>916.84</v>
      </c>
      <c r="F644" s="22" t="n">
        <v>933.95</v>
      </c>
      <c r="G644" s="23" t="n">
        <v>942.48</v>
      </c>
      <c r="H644" s="23" t="n">
        <v>941.54</v>
      </c>
      <c r="I644" s="23" t="n">
        <v>918.04</v>
      </c>
      <c r="J644" s="23" t="n">
        <v>917.12</v>
      </c>
      <c r="K644" s="29" t="str">
        <f aca="false">IF(N644&lt;=$F$3,"HIT","MISS")</f>
        <v>HIT</v>
      </c>
      <c r="L644" s="29" t="str">
        <f aca="false">IF(O644&lt;=$F$3,"HIT","MISS")</f>
        <v>HIT</v>
      </c>
      <c r="M644" s="17" t="str">
        <f aca="false">IF(AND(K644="HIT",L644="HIT"),"HOD ✓ | LOD ✓",IF(K644="HIT","HOD ✓",IF(L644="HIT","LOD ✓","✗ MISS")))</f>
        <v>HOD ✓ | LOD ✓</v>
      </c>
      <c r="N644" s="26" t="n">
        <f aca="false">IF(D644&lt;H644,(H644-D644)/D644,IF(D644&gt;G644,(D644-G644)/D644,0))</f>
        <v>0.000148714680263423</v>
      </c>
      <c r="O644" s="26" t="n">
        <f aca="false">IF(E644&lt;J644,(J644-E644)/E644,IF(E644&gt;I644,(E644-I644)/E644,0))</f>
        <v>0.000305396797696406</v>
      </c>
      <c r="P644" s="27" t="n">
        <f aca="false">LN(F644/F643)</f>
        <v>0.00871066912148718</v>
      </c>
      <c r="Q644" s="28" t="n">
        <f aca="false">STDEV(P625:P644)*SQRT(252)</f>
        <v>0.254701540531937</v>
      </c>
      <c r="R644" s="26" t="n">
        <f aca="false">(G644-H644)/H644</f>
        <v>0.000998364381757604</v>
      </c>
      <c r="S644" s="17" t="n">
        <f aca="false">YEAR(B644)</f>
        <v>2009</v>
      </c>
      <c r="T644" s="17" t="n">
        <f aca="false">WEEKDAY(B644)</f>
        <v>4</v>
      </c>
    </row>
    <row r="645" customFormat="false" ht="15" hidden="false" customHeight="false" outlineLevel="0" collapsed="false">
      <c r="B645" s="21" t="n">
        <v>39898</v>
      </c>
      <c r="C645" s="22" t="n">
        <v>933.95</v>
      </c>
      <c r="D645" s="22" t="n">
        <v>945.9</v>
      </c>
      <c r="E645" s="22" t="n">
        <v>931.875</v>
      </c>
      <c r="F645" s="22" t="n">
        <v>934.45</v>
      </c>
      <c r="G645" s="23" t="n">
        <v>946.23</v>
      </c>
      <c r="H645" s="23" t="n">
        <v>945.28</v>
      </c>
      <c r="I645" s="23" t="n">
        <v>933.12</v>
      </c>
      <c r="J645" s="23" t="n">
        <v>932.19</v>
      </c>
      <c r="K645" s="29" t="str">
        <f aca="false">IF(N645&lt;=$F$3,"HIT","MISS")</f>
        <v>HIT</v>
      </c>
      <c r="L645" s="29" t="str">
        <f aca="false">IF(O645&lt;=$F$3,"HIT","MISS")</f>
        <v>HIT</v>
      </c>
      <c r="M645" s="17" t="str">
        <f aca="false">IF(AND(K645="HIT",L645="HIT"),"HOD ✓ | LOD ✓",IF(K645="HIT","HOD ✓",IF(L645="HIT","LOD ✓","✗ MISS")))</f>
        <v>HOD ✓ | LOD ✓</v>
      </c>
      <c r="N645" s="26" t="n">
        <f aca="false">IF(D645&lt;H645,(H645-D645)/D645,IF(D645&gt;G645,(D645-G645)/D645,0))</f>
        <v>0</v>
      </c>
      <c r="O645" s="26" t="n">
        <f aca="false">IF(E645&lt;J645,(J645-E645)/E645,IF(E645&gt;I645,(E645-I645)/E645,0))</f>
        <v>0.000338028169014143</v>
      </c>
      <c r="P645" s="27" t="n">
        <f aca="false">LN(F645/F644)</f>
        <v>0.00053521731099939</v>
      </c>
      <c r="Q645" s="28" t="n">
        <f aca="false">STDEV(P626:P645)*SQRT(252)</f>
        <v>0.25321857928717</v>
      </c>
      <c r="R645" s="26" t="n">
        <f aca="false">(G645-H645)/H645</f>
        <v>0.00100499322951934</v>
      </c>
      <c r="S645" s="17" t="n">
        <f aca="false">YEAR(B645)</f>
        <v>2009</v>
      </c>
      <c r="T645" s="17" t="n">
        <f aca="false">WEEKDAY(B645)</f>
        <v>5</v>
      </c>
    </row>
    <row r="646" customFormat="false" ht="15" hidden="false" customHeight="false" outlineLevel="0" collapsed="false">
      <c r="B646" s="21" t="n">
        <v>39899</v>
      </c>
      <c r="C646" s="22" t="n">
        <v>934.45</v>
      </c>
      <c r="D646" s="22" t="n">
        <v>936.95</v>
      </c>
      <c r="E646" s="22" t="n">
        <v>918.74</v>
      </c>
      <c r="F646" s="22" t="n">
        <v>923.19</v>
      </c>
      <c r="G646" s="23" t="n">
        <v>937.67</v>
      </c>
      <c r="H646" s="23" t="n">
        <v>936.73</v>
      </c>
      <c r="I646" s="23" t="n">
        <v>918.92</v>
      </c>
      <c r="J646" s="23" t="n">
        <v>918</v>
      </c>
      <c r="K646" s="29" t="str">
        <f aca="false">IF(N646&lt;=$F$3,"HIT","MISS")</f>
        <v>HIT</v>
      </c>
      <c r="L646" s="29" t="str">
        <f aca="false">IF(O646&lt;=$F$3,"HIT","MISS")</f>
        <v>HIT</v>
      </c>
      <c r="M646" s="17" t="str">
        <f aca="false">IF(AND(K646="HIT",L646="HIT"),"HOD ✓ | LOD ✓",IF(K646="HIT","HOD ✓",IF(L646="HIT","LOD ✓","✗ MISS")))</f>
        <v>HOD ✓ | LOD ✓</v>
      </c>
      <c r="N646" s="26" t="n">
        <f aca="false">IF(D646&lt;H646,(H646-D646)/D646,IF(D646&gt;G646,(D646-G646)/D646,0))</f>
        <v>0</v>
      </c>
      <c r="O646" s="26" t="n">
        <f aca="false">IF(E646&lt;J646,(J646-E646)/E646,IF(E646&gt;I646,(E646-I646)/E646,0))</f>
        <v>0</v>
      </c>
      <c r="P646" s="27" t="n">
        <f aca="false">LN(F646/F645)</f>
        <v>-0.0121230571102232</v>
      </c>
      <c r="Q646" s="28" t="n">
        <f aca="false">STDEV(P627:P646)*SQRT(252)</f>
        <v>0.256413359182798</v>
      </c>
      <c r="R646" s="26" t="n">
        <f aca="false">(G646-H646)/H646</f>
        <v>0.0010034908671655</v>
      </c>
      <c r="S646" s="17" t="n">
        <f aca="false">YEAR(B646)</f>
        <v>2009</v>
      </c>
      <c r="T646" s="17" t="n">
        <f aca="false">WEEKDAY(B646)</f>
        <v>6</v>
      </c>
    </row>
    <row r="647" customFormat="false" ht="15" hidden="false" customHeight="false" outlineLevel="0" collapsed="false">
      <c r="B647" s="21" t="n">
        <v>39902</v>
      </c>
      <c r="C647" s="22" t="n">
        <v>922.98</v>
      </c>
      <c r="D647" s="22" t="n">
        <v>932.45</v>
      </c>
      <c r="E647" s="22" t="n">
        <v>908.805</v>
      </c>
      <c r="F647" s="22" t="n">
        <v>917.4</v>
      </c>
      <c r="G647" s="23" t="n">
        <v>932.52</v>
      </c>
      <c r="H647" s="23" t="n">
        <v>931.59</v>
      </c>
      <c r="I647" s="23" t="n">
        <v>908.95</v>
      </c>
      <c r="J647" s="23" t="n">
        <v>908.04</v>
      </c>
      <c r="K647" s="29" t="str">
        <f aca="false">IF(N647&lt;=$F$3,"HIT","MISS")</f>
        <v>HIT</v>
      </c>
      <c r="L647" s="29" t="str">
        <f aca="false">IF(O647&lt;=$F$3,"HIT","MISS")</f>
        <v>HIT</v>
      </c>
      <c r="M647" s="17" t="str">
        <f aca="false">IF(AND(K647="HIT",L647="HIT"),"HOD ✓ | LOD ✓",IF(K647="HIT","HOD ✓",IF(L647="HIT","LOD ✓","✗ MISS")))</f>
        <v>HOD ✓ | LOD ✓</v>
      </c>
      <c r="N647" s="26" t="n">
        <f aca="false">IF(D647&lt;H647,(H647-D647)/D647,IF(D647&gt;G647,(D647-G647)/D647,0))</f>
        <v>0</v>
      </c>
      <c r="O647" s="26" t="n">
        <f aca="false">IF(E647&lt;J647,(J647-E647)/E647,IF(E647&gt;I647,(E647-I647)/E647,0))</f>
        <v>0</v>
      </c>
      <c r="P647" s="27" t="n">
        <f aca="false">LN(F647/F646)</f>
        <v>-0.00629148164301675</v>
      </c>
      <c r="Q647" s="28" t="n">
        <f aca="false">STDEV(P628:P647)*SQRT(252)</f>
        <v>0.249587653512199</v>
      </c>
      <c r="R647" s="26" t="n">
        <f aca="false">(G647-H647)/H647</f>
        <v>0.000998293240588617</v>
      </c>
      <c r="S647" s="17" t="n">
        <f aca="false">YEAR(B647)</f>
        <v>2009</v>
      </c>
      <c r="T647" s="17" t="n">
        <f aca="false">WEEKDAY(B647)</f>
        <v>2</v>
      </c>
    </row>
    <row r="648" customFormat="false" ht="15" hidden="false" customHeight="false" outlineLevel="0" collapsed="false">
      <c r="B648" s="21" t="n">
        <v>39903</v>
      </c>
      <c r="C648" s="22" t="n">
        <v>917.4</v>
      </c>
      <c r="D648" s="22" t="n">
        <v>925.005</v>
      </c>
      <c r="E648" s="22" t="n">
        <v>911.855</v>
      </c>
      <c r="F648" s="22" t="n">
        <v>919.15</v>
      </c>
      <c r="G648" s="23" t="n">
        <v>925.21</v>
      </c>
      <c r="H648" s="23" t="n">
        <v>924.29</v>
      </c>
      <c r="I648" s="23" t="n">
        <v>913.08</v>
      </c>
      <c r="J648" s="23" t="n">
        <v>912.17</v>
      </c>
      <c r="K648" s="29" t="str">
        <f aca="false">IF(N648&lt;=$F$3,"HIT","MISS")</f>
        <v>HIT</v>
      </c>
      <c r="L648" s="29" t="str">
        <f aca="false">IF(O648&lt;=$F$3,"HIT","MISS")</f>
        <v>HIT</v>
      </c>
      <c r="M648" s="17" t="str">
        <f aca="false">IF(AND(K648="HIT",L648="HIT"),"HOD ✓ | LOD ✓",IF(K648="HIT","HOD ✓",IF(L648="HIT","LOD ✓","✗ MISS")))</f>
        <v>HOD ✓ | LOD ✓</v>
      </c>
      <c r="N648" s="26" t="n">
        <f aca="false">IF(D648&lt;H648,(H648-D648)/D648,IF(D648&gt;G648,(D648-G648)/D648,0))</f>
        <v>0</v>
      </c>
      <c r="O648" s="26" t="n">
        <f aca="false">IF(E648&lt;J648,(J648-E648)/E648,IF(E648&gt;I648,(E648-I648)/E648,0))</f>
        <v>0.000345449660307769</v>
      </c>
      <c r="P648" s="27" t="n">
        <f aca="false">LN(F648/F647)</f>
        <v>0.00190574776580906</v>
      </c>
      <c r="Q648" s="28" t="n">
        <f aca="false">STDEV(P629:P648)*SQRT(252)</f>
        <v>0.246638645441774</v>
      </c>
      <c r="R648" s="26" t="n">
        <f aca="false">(G648-H648)/H648</f>
        <v>0.000995358599573806</v>
      </c>
      <c r="S648" s="17" t="n">
        <f aca="false">YEAR(B648)</f>
        <v>2009</v>
      </c>
      <c r="T648" s="17" t="n">
        <f aca="false">WEEKDAY(B648)</f>
        <v>3</v>
      </c>
    </row>
    <row r="649" customFormat="false" ht="15" hidden="false" customHeight="false" outlineLevel="0" collapsed="false">
      <c r="B649" s="21" t="n">
        <v>39904</v>
      </c>
      <c r="C649" s="22" t="n">
        <v>919.15</v>
      </c>
      <c r="D649" s="22" t="n">
        <v>933.645</v>
      </c>
      <c r="E649" s="22" t="n">
        <v>916.895</v>
      </c>
      <c r="F649" s="22" t="n">
        <v>926.9</v>
      </c>
      <c r="G649" s="23" t="n">
        <v>934.77</v>
      </c>
      <c r="H649" s="23" t="n">
        <v>933.84</v>
      </c>
      <c r="I649" s="23" t="n">
        <v>918.09</v>
      </c>
      <c r="J649" s="23" t="n">
        <v>917.17</v>
      </c>
      <c r="K649" s="29" t="str">
        <f aca="false">IF(N649&lt;=$F$3,"HIT","MISS")</f>
        <v>HIT</v>
      </c>
      <c r="L649" s="29" t="str">
        <f aca="false">IF(O649&lt;=$F$3,"HIT","MISS")</f>
        <v>HIT</v>
      </c>
      <c r="M649" s="17" t="str">
        <f aca="false">IF(AND(K649="HIT",L649="HIT"),"HOD ✓ | LOD ✓",IF(K649="HIT","HOD ✓",IF(L649="HIT","LOD ✓","✗ MISS")))</f>
        <v>HOD ✓ | LOD ✓</v>
      </c>
      <c r="N649" s="26" t="n">
        <f aca="false">IF(D649&lt;H649,(H649-D649)/D649,IF(D649&gt;G649,(D649-G649)/D649,0))</f>
        <v>0.000208858827498728</v>
      </c>
      <c r="O649" s="26" t="n">
        <f aca="false">IF(E649&lt;J649,(J649-E649)/E649,IF(E649&gt;I649,(E649-I649)/E649,0))</f>
        <v>0.000299925291336497</v>
      </c>
      <c r="P649" s="27" t="n">
        <f aca="false">LN(F649/F648)</f>
        <v>0.00839635495290636</v>
      </c>
      <c r="Q649" s="28" t="n">
        <f aca="false">STDEV(P630:P649)*SQRT(252)</f>
        <v>0.244893148967442</v>
      </c>
      <c r="R649" s="26" t="n">
        <f aca="false">(G649-H649)/H649</f>
        <v>0.000995887946543252</v>
      </c>
      <c r="S649" s="17" t="n">
        <f aca="false">YEAR(B649)</f>
        <v>2009</v>
      </c>
      <c r="T649" s="17" t="n">
        <f aca="false">WEEKDAY(B649)</f>
        <v>4</v>
      </c>
    </row>
    <row r="650" customFormat="false" ht="15" hidden="false" customHeight="false" outlineLevel="0" collapsed="false">
      <c r="B650" s="21" t="n">
        <v>39905</v>
      </c>
      <c r="C650" s="22" t="n">
        <v>926.9</v>
      </c>
      <c r="D650" s="22" t="n">
        <v>929.605</v>
      </c>
      <c r="E650" s="22" t="n">
        <v>894.855</v>
      </c>
      <c r="F650" s="22" t="n">
        <v>904.35</v>
      </c>
      <c r="G650" s="23" t="n">
        <v>929.29</v>
      </c>
      <c r="H650" s="23" t="n">
        <v>928.36</v>
      </c>
      <c r="I650" s="23" t="n">
        <v>895.91</v>
      </c>
      <c r="J650" s="23" t="n">
        <v>895.01</v>
      </c>
      <c r="K650" s="29" t="str">
        <f aca="false">IF(N650&lt;=$F$3,"HIT","MISS")</f>
        <v>HIT</v>
      </c>
      <c r="L650" s="29" t="str">
        <f aca="false">IF(O650&lt;=$F$3,"HIT","MISS")</f>
        <v>HIT</v>
      </c>
      <c r="M650" s="17" t="str">
        <f aca="false">IF(AND(K650="HIT",L650="HIT"),"HOD ✓ | LOD ✓",IF(K650="HIT","HOD ✓",IF(L650="HIT","LOD ✓","✗ MISS")))</f>
        <v>HOD ✓ | LOD ✓</v>
      </c>
      <c r="N650" s="26" t="n">
        <f aca="false">IF(D650&lt;H650,(H650-D650)/D650,IF(D650&gt;G650,(D650-G650)/D650,0))</f>
        <v>0.000338853599109358</v>
      </c>
      <c r="O650" s="26" t="n">
        <f aca="false">IF(E650&lt;J650,(J650-E650)/E650,IF(E650&gt;I650,(E650-I650)/E650,0))</f>
        <v>0.000173212419889225</v>
      </c>
      <c r="P650" s="27" t="n">
        <f aca="false">LN(F650/F649)</f>
        <v>-0.0246292312782626</v>
      </c>
      <c r="Q650" s="28" t="n">
        <f aca="false">STDEV(P631:P650)*SQRT(252)</f>
        <v>0.239861329949186</v>
      </c>
      <c r="R650" s="26" t="n">
        <f aca="false">(G650-H650)/H650</f>
        <v>0.00100176655607733</v>
      </c>
      <c r="S650" s="17" t="n">
        <f aca="false">YEAR(B650)</f>
        <v>2009</v>
      </c>
      <c r="T650" s="17" t="n">
        <f aca="false">WEEKDAY(B650)</f>
        <v>5</v>
      </c>
    </row>
    <row r="651" customFormat="false" ht="15" hidden="false" customHeight="false" outlineLevel="0" collapsed="false">
      <c r="B651" s="21" t="n">
        <v>39906</v>
      </c>
      <c r="C651" s="22" t="n">
        <v>904.35</v>
      </c>
      <c r="D651" s="22" t="n">
        <v>909.85</v>
      </c>
      <c r="E651" s="22" t="n">
        <v>890.97</v>
      </c>
      <c r="F651" s="22" t="n">
        <v>893.12</v>
      </c>
      <c r="G651" s="23" t="n">
        <v>910.48</v>
      </c>
      <c r="H651" s="23" t="n">
        <v>909.57</v>
      </c>
      <c r="I651" s="23" t="n">
        <v>890.89</v>
      </c>
      <c r="J651" s="23" t="n">
        <v>890</v>
      </c>
      <c r="K651" s="29" t="str">
        <f aca="false">IF(N651&lt;=$F$3,"HIT","MISS")</f>
        <v>HIT</v>
      </c>
      <c r="L651" s="29" t="str">
        <f aca="false">IF(O651&lt;=$F$3,"HIT","MISS")</f>
        <v>HIT</v>
      </c>
      <c r="M651" s="17" t="str">
        <f aca="false">IF(AND(K651="HIT",L651="HIT"),"HOD ✓ | LOD ✓",IF(K651="HIT","HOD ✓",IF(L651="HIT","LOD ✓","✗ MISS")))</f>
        <v>HOD ✓ | LOD ✓</v>
      </c>
      <c r="N651" s="26" t="n">
        <f aca="false">IF(D651&lt;H651,(H651-D651)/D651,IF(D651&gt;G651,(D651-G651)/D651,0))</f>
        <v>0</v>
      </c>
      <c r="O651" s="26" t="n">
        <f aca="false">IF(E651&lt;J651,(J651-E651)/E651,IF(E651&gt;I651,(E651-I651)/E651,0))</f>
        <v>8.97897796783741E-005</v>
      </c>
      <c r="P651" s="27" t="n">
        <f aca="false">LN(F651/F650)</f>
        <v>-0.012495503255567</v>
      </c>
      <c r="Q651" s="28" t="n">
        <f aca="false">STDEV(P632:P651)*SQRT(252)</f>
        <v>0.240238036243453</v>
      </c>
      <c r="R651" s="26" t="n">
        <f aca="false">(G651-H651)/H651</f>
        <v>0.00100047275086026</v>
      </c>
      <c r="S651" s="17" t="n">
        <f aca="false">YEAR(B651)</f>
        <v>2009</v>
      </c>
      <c r="T651" s="17" t="n">
        <f aca="false">WEEKDAY(B651)</f>
        <v>6</v>
      </c>
    </row>
    <row r="652" customFormat="false" ht="15" hidden="false" customHeight="false" outlineLevel="0" collapsed="false">
      <c r="B652" s="21" t="n">
        <v>39909</v>
      </c>
      <c r="C652" s="22" t="n">
        <v>894.35</v>
      </c>
      <c r="D652" s="22" t="n">
        <v>897.18</v>
      </c>
      <c r="E652" s="22" t="n">
        <v>865.37</v>
      </c>
      <c r="F652" s="22" t="n">
        <v>868.95</v>
      </c>
      <c r="G652" s="23" t="n">
        <v>898.16</v>
      </c>
      <c r="H652" s="23" t="n">
        <v>897.26</v>
      </c>
      <c r="I652" s="23" t="n">
        <v>866.35</v>
      </c>
      <c r="J652" s="23" t="n">
        <v>865.48</v>
      </c>
      <c r="K652" s="29" t="str">
        <f aca="false">IF(N652&lt;=$F$3,"HIT","MISS")</f>
        <v>HIT</v>
      </c>
      <c r="L652" s="29" t="str">
        <f aca="false">IF(O652&lt;=$F$3,"HIT","MISS")</f>
        <v>HIT</v>
      </c>
      <c r="M652" s="17" t="str">
        <f aca="false">IF(AND(K652="HIT",L652="HIT"),"HOD ✓ | LOD ✓",IF(K652="HIT","HOD ✓",IF(L652="HIT","LOD ✓","✗ MISS")))</f>
        <v>HOD ✓ | LOD ✓</v>
      </c>
      <c r="N652" s="26" t="n">
        <f aca="false">IF(D652&lt;H652,(H652-D652)/D652,IF(D652&gt;G652,(D652-G652)/D652,0))</f>
        <v>8.91682828418388E-005</v>
      </c>
      <c r="O652" s="26" t="n">
        <f aca="false">IF(E652&lt;J652,(J652-E652)/E652,IF(E652&gt;I652,(E652-I652)/E652,0))</f>
        <v>0.000127113257912816</v>
      </c>
      <c r="P652" s="27" t="n">
        <f aca="false">LN(F652/F651)</f>
        <v>-0.0274353641372145</v>
      </c>
      <c r="Q652" s="28" t="n">
        <f aca="false">STDEV(P633:P652)*SQRT(252)</f>
        <v>0.250128707986795</v>
      </c>
      <c r="R652" s="26" t="n">
        <f aca="false">(G652-H652)/H652</f>
        <v>0.00100305374139043</v>
      </c>
      <c r="S652" s="17" t="n">
        <f aca="false">YEAR(B652)</f>
        <v>2009</v>
      </c>
      <c r="T652" s="17" t="n">
        <f aca="false">WEEKDAY(B652)</f>
        <v>2</v>
      </c>
    </row>
    <row r="653" customFormat="false" ht="15" hidden="false" customHeight="false" outlineLevel="0" collapsed="false">
      <c r="B653" s="21" t="n">
        <v>39910</v>
      </c>
      <c r="C653" s="22" t="n">
        <v>868.95</v>
      </c>
      <c r="D653" s="22" t="n">
        <v>885.17</v>
      </c>
      <c r="E653" s="22" t="n">
        <v>868.57</v>
      </c>
      <c r="F653" s="22" t="n">
        <v>880.87</v>
      </c>
      <c r="G653" s="23" t="n">
        <v>885.3</v>
      </c>
      <c r="H653" s="23" t="n">
        <v>884.42</v>
      </c>
      <c r="I653" s="23" t="n">
        <v>869.65</v>
      </c>
      <c r="J653" s="23" t="n">
        <v>868.78</v>
      </c>
      <c r="K653" s="29" t="str">
        <f aca="false">IF(N653&lt;=$F$3,"HIT","MISS")</f>
        <v>HIT</v>
      </c>
      <c r="L653" s="29" t="str">
        <f aca="false">IF(O653&lt;=$F$3,"HIT","MISS")</f>
        <v>HIT</v>
      </c>
      <c r="M653" s="17" t="str">
        <f aca="false">IF(AND(K653="HIT",L653="HIT"),"HOD ✓ | LOD ✓",IF(K653="HIT","HOD ✓",IF(L653="HIT","LOD ✓","✗ MISS")))</f>
        <v>HOD ✓ | LOD ✓</v>
      </c>
      <c r="N653" s="26" t="n">
        <f aca="false">IF(D653&lt;H653,(H653-D653)/D653,IF(D653&gt;G653,(D653-G653)/D653,0))</f>
        <v>0</v>
      </c>
      <c r="O653" s="26" t="n">
        <f aca="false">IF(E653&lt;J653,(J653-E653)/E653,IF(E653&gt;I653,(E653-I653)/E653,0))</f>
        <v>0.000241776713448453</v>
      </c>
      <c r="P653" s="27" t="n">
        <f aca="false">LN(F653/F652)</f>
        <v>0.0136244692460755</v>
      </c>
      <c r="Q653" s="28" t="n">
        <f aca="false">STDEV(P634:P653)*SQRT(252)</f>
        <v>0.240134697384858</v>
      </c>
      <c r="R653" s="26" t="n">
        <f aca="false">(G653-H653)/H653</f>
        <v>0.000995002374437479</v>
      </c>
      <c r="S653" s="17" t="n">
        <f aca="false">YEAR(B653)</f>
        <v>2009</v>
      </c>
      <c r="T653" s="17" t="n">
        <f aca="false">WEEKDAY(B653)</f>
        <v>3</v>
      </c>
    </row>
    <row r="654" customFormat="false" ht="15" hidden="false" customHeight="false" outlineLevel="0" collapsed="false">
      <c r="B654" s="21" t="n">
        <v>39911</v>
      </c>
      <c r="C654" s="22" t="n">
        <v>880.87</v>
      </c>
      <c r="D654" s="22" t="n">
        <v>890.25</v>
      </c>
      <c r="E654" s="22" t="n">
        <v>878.52</v>
      </c>
      <c r="F654" s="22" t="n">
        <v>880.4</v>
      </c>
      <c r="G654" s="23" t="n">
        <v>890.84</v>
      </c>
      <c r="H654" s="23" t="n">
        <v>889.95</v>
      </c>
      <c r="I654" s="23" t="n">
        <v>879.53</v>
      </c>
      <c r="J654" s="23" t="n">
        <v>878.65</v>
      </c>
      <c r="K654" s="29" t="str">
        <f aca="false">IF(N654&lt;=$F$3,"HIT","MISS")</f>
        <v>HIT</v>
      </c>
      <c r="L654" s="29" t="str">
        <f aca="false">IF(O654&lt;=$F$3,"HIT","MISS")</f>
        <v>HIT</v>
      </c>
      <c r="M654" s="17" t="str">
        <f aca="false">IF(AND(K654="HIT",L654="HIT"),"HOD ✓ | LOD ✓",IF(K654="HIT","HOD ✓",IF(L654="HIT","LOD ✓","✗ MISS")))</f>
        <v>HOD ✓ | LOD ✓</v>
      </c>
      <c r="N654" s="26" t="n">
        <f aca="false">IF(D654&lt;H654,(H654-D654)/D654,IF(D654&gt;G654,(D654-G654)/D654,0))</f>
        <v>0</v>
      </c>
      <c r="O654" s="26" t="n">
        <f aca="false">IF(E654&lt;J654,(J654-E654)/E654,IF(E654&gt;I654,(E654-I654)/E654,0))</f>
        <v>0.000147976141692842</v>
      </c>
      <c r="P654" s="27" t="n">
        <f aca="false">LN(F654/F653)</f>
        <v>-0.000533705804511953</v>
      </c>
      <c r="Q654" s="28" t="n">
        <f aca="false">STDEV(P635:P654)*SQRT(252)</f>
        <v>0.234747929194021</v>
      </c>
      <c r="R654" s="26" t="n">
        <f aca="false">(G654-H654)/H654</f>
        <v>0.00100005618293161</v>
      </c>
      <c r="S654" s="17" t="n">
        <f aca="false">YEAR(B654)</f>
        <v>2009</v>
      </c>
      <c r="T654" s="17" t="n">
        <f aca="false">WEEKDAY(B654)</f>
        <v>4</v>
      </c>
    </row>
    <row r="655" customFormat="false" ht="15" hidden="false" customHeight="false" outlineLevel="0" collapsed="false">
      <c r="B655" s="21" t="n">
        <v>39912</v>
      </c>
      <c r="C655" s="22" t="n">
        <v>880.4</v>
      </c>
      <c r="D655" s="22" t="n">
        <v>886.455</v>
      </c>
      <c r="E655" s="22" t="n">
        <v>874.855</v>
      </c>
      <c r="F655" s="22" t="n">
        <v>879.38</v>
      </c>
      <c r="G655" s="23" t="n">
        <v>886.34</v>
      </c>
      <c r="H655" s="23" t="n">
        <v>885.45</v>
      </c>
      <c r="I655" s="23" t="n">
        <v>875.43</v>
      </c>
      <c r="J655" s="23" t="n">
        <v>874.56</v>
      </c>
      <c r="K655" s="29" t="str">
        <f aca="false">IF(N655&lt;=$F$3,"HIT","MISS")</f>
        <v>HIT</v>
      </c>
      <c r="L655" s="29" t="str">
        <f aca="false">IF(O655&lt;=$F$3,"HIT","MISS")</f>
        <v>HIT</v>
      </c>
      <c r="M655" s="17" t="str">
        <f aca="false">IF(AND(K655="HIT",L655="HIT"),"HOD ✓ | LOD ✓",IF(K655="HIT","HOD ✓",IF(L655="HIT","LOD ✓","✗ MISS")))</f>
        <v>HOD ✓ | LOD ✓</v>
      </c>
      <c r="N655" s="26" t="n">
        <f aca="false">IF(D655&lt;H655,(H655-D655)/D655,IF(D655&gt;G655,(D655-G655)/D655,0))</f>
        <v>0.000129730217551945</v>
      </c>
      <c r="O655" s="26" t="n">
        <f aca="false">IF(E655&lt;J655,(J655-E655)/E655,IF(E655&gt;I655,(E655-I655)/E655,0))</f>
        <v>0</v>
      </c>
      <c r="P655" s="27" t="n">
        <f aca="false">LN(F655/F654)</f>
        <v>-0.00115923594338538</v>
      </c>
      <c r="Q655" s="28" t="n">
        <f aca="false">STDEV(P636:P655)*SQRT(252)</f>
        <v>0.221249073194028</v>
      </c>
      <c r="R655" s="26" t="n">
        <f aca="false">(G655-H655)/H655</f>
        <v>0.00100513863007509</v>
      </c>
      <c r="S655" s="17" t="n">
        <f aca="false">YEAR(B655)</f>
        <v>2009</v>
      </c>
      <c r="T655" s="17" t="n">
        <f aca="false">WEEKDAY(B655)</f>
        <v>5</v>
      </c>
    </row>
    <row r="656" customFormat="false" ht="15" hidden="false" customHeight="false" outlineLevel="0" collapsed="false">
      <c r="B656" s="21" t="n">
        <v>39913</v>
      </c>
      <c r="C656" s="22" t="n">
        <v>879.38</v>
      </c>
      <c r="D656" s="22" t="n">
        <v>885.88</v>
      </c>
      <c r="E656" s="22" t="n">
        <v>878.38</v>
      </c>
      <c r="F656" s="22" t="n">
        <v>882.11</v>
      </c>
      <c r="G656" s="23" t="n">
        <v>885.76</v>
      </c>
      <c r="H656" s="23" t="n">
        <v>884.88</v>
      </c>
      <c r="I656" s="23" t="n">
        <v>878.31</v>
      </c>
      <c r="J656" s="23" t="n">
        <v>877.43</v>
      </c>
      <c r="K656" s="29" t="str">
        <f aca="false">IF(N656&lt;=$F$3,"HIT","MISS")</f>
        <v>HIT</v>
      </c>
      <c r="L656" s="29" t="str">
        <f aca="false">IF(O656&lt;=$F$3,"HIT","MISS")</f>
        <v>HIT</v>
      </c>
      <c r="M656" s="17" t="str">
        <f aca="false">IF(AND(K656="HIT",L656="HIT"),"HOD ✓ | LOD ✓",IF(K656="HIT","HOD ✓",IF(L656="HIT","LOD ✓","✗ MISS")))</f>
        <v>HOD ✓ | LOD ✓</v>
      </c>
      <c r="N656" s="26" t="n">
        <f aca="false">IF(D656&lt;H656,(H656-D656)/D656,IF(D656&gt;G656,(D656-G656)/D656,0))</f>
        <v>0.000135458527114287</v>
      </c>
      <c r="O656" s="26" t="n">
        <f aca="false">IF(E656&lt;J656,(J656-E656)/E656,IF(E656&gt;I656,(E656-I656)/E656,0))</f>
        <v>7.96921605683759E-005</v>
      </c>
      <c r="P656" s="27" t="n">
        <f aca="false">LN(F656/F655)</f>
        <v>0.00309965107469527</v>
      </c>
      <c r="Q656" s="28" t="n">
        <f aca="false">STDEV(P637:P656)*SQRT(252)</f>
        <v>0.221342281031764</v>
      </c>
      <c r="R656" s="26" t="n">
        <f aca="false">(G656-H656)/H656</f>
        <v>0.000994485127926945</v>
      </c>
      <c r="S656" s="17" t="n">
        <f aca="false">YEAR(B656)</f>
        <v>2009</v>
      </c>
      <c r="T656" s="17" t="n">
        <f aca="false">WEEKDAY(B656)</f>
        <v>6</v>
      </c>
    </row>
    <row r="657" customFormat="false" ht="15" hidden="false" customHeight="false" outlineLevel="0" collapsed="false">
      <c r="B657" s="21" t="n">
        <v>39916</v>
      </c>
      <c r="C657" s="22" t="n">
        <v>879.23</v>
      </c>
      <c r="D657" s="22" t="n">
        <v>899.95</v>
      </c>
      <c r="E657" s="22" t="n">
        <v>879.23</v>
      </c>
      <c r="F657" s="22" t="n">
        <v>893.75</v>
      </c>
      <c r="G657" s="23" t="n">
        <v>899.88</v>
      </c>
      <c r="H657" s="23" t="n">
        <v>898.98</v>
      </c>
      <c r="I657" s="23" t="n">
        <v>879.2</v>
      </c>
      <c r="J657" s="23" t="n">
        <v>878.32</v>
      </c>
      <c r="K657" s="29" t="str">
        <f aca="false">IF(N657&lt;=$F$3,"HIT","MISS")</f>
        <v>HIT</v>
      </c>
      <c r="L657" s="29" t="str">
        <f aca="false">IF(O657&lt;=$F$3,"HIT","MISS")</f>
        <v>HIT</v>
      </c>
      <c r="M657" s="17" t="str">
        <f aca="false">IF(AND(K657="HIT",L657="HIT"),"HOD ✓ | LOD ✓",IF(K657="HIT","HOD ✓",IF(L657="HIT","LOD ✓","✗ MISS")))</f>
        <v>HOD ✓ | LOD ✓</v>
      </c>
      <c r="N657" s="26" t="n">
        <f aca="false">IF(D657&lt;H657,(H657-D657)/D657,IF(D657&gt;G657,(D657-G657)/D657,0))</f>
        <v>7.77820990055559E-005</v>
      </c>
      <c r="O657" s="26" t="n">
        <f aca="false">IF(E657&lt;J657,(J657-E657)/E657,IF(E657&gt;I657,(E657-I657)/E657,0))</f>
        <v>3.41207647600431E-005</v>
      </c>
      <c r="P657" s="27" t="n">
        <f aca="false">LN(F657/F656)</f>
        <v>0.0131093292246008</v>
      </c>
      <c r="Q657" s="28" t="n">
        <f aca="false">STDEV(P638:P657)*SQRT(252)</f>
        <v>0.227697113109797</v>
      </c>
      <c r="R657" s="26" t="n">
        <f aca="false">(G657-H657)/H657</f>
        <v>0.00100113461923511</v>
      </c>
      <c r="S657" s="17" t="n">
        <f aca="false">YEAR(B657)</f>
        <v>2009</v>
      </c>
      <c r="T657" s="17" t="n">
        <f aca="false">WEEKDAY(B657)</f>
        <v>2</v>
      </c>
    </row>
    <row r="658" customFormat="false" ht="15" hidden="false" customHeight="false" outlineLevel="0" collapsed="false">
      <c r="B658" s="21" t="n">
        <v>39917</v>
      </c>
      <c r="C658" s="22" t="n">
        <v>893.75</v>
      </c>
      <c r="D658" s="22" t="n">
        <v>898.505</v>
      </c>
      <c r="E658" s="22" t="n">
        <v>886.25</v>
      </c>
      <c r="F658" s="22" t="n">
        <v>890.55</v>
      </c>
      <c r="G658" s="23" t="n">
        <v>899.78</v>
      </c>
      <c r="H658" s="23" t="n">
        <v>898.88</v>
      </c>
      <c r="I658" s="23" t="n">
        <v>886.72</v>
      </c>
      <c r="J658" s="23" t="n">
        <v>885.83</v>
      </c>
      <c r="K658" s="29" t="str">
        <f aca="false">IF(N658&lt;=$F$3,"HIT","MISS")</f>
        <v>HIT</v>
      </c>
      <c r="L658" s="29" t="str">
        <f aca="false">IF(O658&lt;=$F$3,"HIT","MISS")</f>
        <v>HIT</v>
      </c>
      <c r="M658" s="17" t="str">
        <f aca="false">IF(AND(K658="HIT",L658="HIT"),"HOD ✓ | LOD ✓",IF(K658="HIT","HOD ✓",IF(L658="HIT","LOD ✓","✗ MISS")))</f>
        <v>HOD ✓ | LOD ✓</v>
      </c>
      <c r="N658" s="26" t="n">
        <f aca="false">IF(D658&lt;H658,(H658-D658)/D658,IF(D658&gt;G658,(D658-G658)/D658,0))</f>
        <v>0.000417359947913479</v>
      </c>
      <c r="O658" s="26" t="n">
        <f aca="false">IF(E658&lt;J658,(J658-E658)/E658,IF(E658&gt;I658,(E658-I658)/E658,0))</f>
        <v>0</v>
      </c>
      <c r="P658" s="27" t="n">
        <f aca="false">LN(F658/F657)</f>
        <v>-0.00358684462342337</v>
      </c>
      <c r="Q658" s="28" t="n">
        <f aca="false">STDEV(P639:P658)*SQRT(252)</f>
        <v>0.225923313841065</v>
      </c>
      <c r="R658" s="26" t="n">
        <f aca="false">(G658-H658)/H658</f>
        <v>0.00100124599501599</v>
      </c>
      <c r="S658" s="17" t="n">
        <f aca="false">YEAR(B658)</f>
        <v>2009</v>
      </c>
      <c r="T658" s="17" t="n">
        <f aca="false">WEEKDAY(B658)</f>
        <v>3</v>
      </c>
    </row>
    <row r="659" customFormat="false" ht="15" hidden="false" customHeight="false" outlineLevel="0" collapsed="false">
      <c r="B659" s="21" t="n">
        <v>39918</v>
      </c>
      <c r="C659" s="22" t="n">
        <v>890.55</v>
      </c>
      <c r="D659" s="22" t="n">
        <v>899.705</v>
      </c>
      <c r="E659" s="22" t="n">
        <v>885.755</v>
      </c>
      <c r="F659" s="22" t="n">
        <v>891.1</v>
      </c>
      <c r="G659" s="23" t="n">
        <v>900.69</v>
      </c>
      <c r="H659" s="23" t="n">
        <v>899.79</v>
      </c>
      <c r="I659" s="23" t="n">
        <v>885.56</v>
      </c>
      <c r="J659" s="23" t="n">
        <v>884.68</v>
      </c>
      <c r="K659" s="29" t="str">
        <f aca="false">IF(N659&lt;=$F$3,"HIT","MISS")</f>
        <v>HIT</v>
      </c>
      <c r="L659" s="29" t="str">
        <f aca="false">IF(O659&lt;=$F$3,"HIT","MISS")</f>
        <v>HIT</v>
      </c>
      <c r="M659" s="17" t="str">
        <f aca="false">IF(AND(K659="HIT",L659="HIT"),"HOD ✓ | LOD ✓",IF(K659="HIT","HOD ✓",IF(L659="HIT","LOD ✓","✗ MISS")))</f>
        <v>HOD ✓ | LOD ✓</v>
      </c>
      <c r="N659" s="26" t="n">
        <f aca="false">IF(D659&lt;H659,(H659-D659)/D659,IF(D659&gt;G659,(D659-G659)/D659,0))</f>
        <v>9.44754113847569E-005</v>
      </c>
      <c r="O659" s="26" t="n">
        <f aca="false">IF(E659&lt;J659,(J659-E659)/E659,IF(E659&gt;I659,(E659-I659)/E659,0))</f>
        <v>0.000220151170470446</v>
      </c>
      <c r="P659" s="27" t="n">
        <f aca="false">LN(F659/F658)</f>
        <v>0.000617405233880195</v>
      </c>
      <c r="Q659" s="28" t="n">
        <f aca="false">STDEV(P640:P659)*SQRT(252)</f>
        <v>0.197644389963581</v>
      </c>
      <c r="R659" s="26" t="n">
        <f aca="false">(G659-H659)/H659</f>
        <v>0.00100023338779059</v>
      </c>
      <c r="S659" s="17" t="n">
        <f aca="false">YEAR(B659)</f>
        <v>2009</v>
      </c>
      <c r="T659" s="17" t="n">
        <f aca="false">WEEKDAY(B659)</f>
        <v>4</v>
      </c>
    </row>
    <row r="660" customFormat="false" ht="15" hidden="false" customHeight="false" outlineLevel="0" collapsed="false">
      <c r="B660" s="21" t="n">
        <v>39919</v>
      </c>
      <c r="C660" s="22" t="n">
        <v>891.1</v>
      </c>
      <c r="D660" s="22" t="n">
        <v>894.005</v>
      </c>
      <c r="E660" s="22" t="n">
        <v>872.355</v>
      </c>
      <c r="F660" s="22" t="n">
        <v>875.75</v>
      </c>
      <c r="G660" s="23" t="n">
        <v>893.8</v>
      </c>
      <c r="H660" s="23" t="n">
        <v>892.91</v>
      </c>
      <c r="I660" s="23" t="n">
        <v>872.44</v>
      </c>
      <c r="J660" s="23" t="n">
        <v>871.57</v>
      </c>
      <c r="K660" s="29" t="str">
        <f aca="false">IF(N660&lt;=$F$3,"HIT","MISS")</f>
        <v>HIT</v>
      </c>
      <c r="L660" s="29" t="str">
        <f aca="false">IF(O660&lt;=$F$3,"HIT","MISS")</f>
        <v>HIT</v>
      </c>
      <c r="M660" s="17" t="str">
        <f aca="false">IF(AND(K660="HIT",L660="HIT"),"HOD ✓ | LOD ✓",IF(K660="HIT","HOD ✓",IF(L660="HIT","LOD ✓","✗ MISS")))</f>
        <v>HOD ✓ | LOD ✓</v>
      </c>
      <c r="N660" s="26" t="n">
        <f aca="false">IF(D660&lt;H660,(H660-D660)/D660,IF(D660&gt;G660,(D660-G660)/D660,0))</f>
        <v>0.000229305205228204</v>
      </c>
      <c r="O660" s="26" t="n">
        <f aca="false">IF(E660&lt;J660,(J660-E660)/E660,IF(E660&gt;I660,(E660-I660)/E660,0))</f>
        <v>0</v>
      </c>
      <c r="P660" s="27" t="n">
        <f aca="false">LN(F660/F659)</f>
        <v>-0.0173759925410779</v>
      </c>
      <c r="Q660" s="28" t="n">
        <f aca="false">STDEV(P641:P660)*SQRT(252)</f>
        <v>0.185209690272672</v>
      </c>
      <c r="R660" s="26" t="n">
        <f aca="false">(G660-H660)/H660</f>
        <v>0.000996740992933203</v>
      </c>
      <c r="S660" s="17" t="n">
        <f aca="false">YEAR(B660)</f>
        <v>2009</v>
      </c>
      <c r="T660" s="17" t="n">
        <f aca="false">WEEKDAY(B660)</f>
        <v>5</v>
      </c>
    </row>
    <row r="661" customFormat="false" ht="15" hidden="false" customHeight="false" outlineLevel="0" collapsed="false">
      <c r="B661" s="21" t="n">
        <v>39920</v>
      </c>
      <c r="C661" s="22" t="n">
        <v>875.75</v>
      </c>
      <c r="D661" s="22" t="n">
        <v>877.05</v>
      </c>
      <c r="E661" s="22" t="n">
        <v>864.98</v>
      </c>
      <c r="F661" s="22" t="n">
        <v>868.68</v>
      </c>
      <c r="G661" s="23" t="n">
        <v>877.98</v>
      </c>
      <c r="H661" s="23" t="n">
        <v>877.1</v>
      </c>
      <c r="I661" s="23" t="n">
        <v>865.94</v>
      </c>
      <c r="J661" s="23" t="n">
        <v>865.07</v>
      </c>
      <c r="K661" s="29" t="str">
        <f aca="false">IF(N661&lt;=$F$3,"HIT","MISS")</f>
        <v>HIT</v>
      </c>
      <c r="L661" s="29" t="str">
        <f aca="false">IF(O661&lt;=$F$3,"HIT","MISS")</f>
        <v>HIT</v>
      </c>
      <c r="M661" s="17" t="str">
        <f aca="false">IF(AND(K661="HIT",L661="HIT"),"HOD ✓ | LOD ✓",IF(K661="HIT","HOD ✓",IF(L661="HIT","LOD ✓","✗ MISS")))</f>
        <v>HOD ✓ | LOD ✓</v>
      </c>
      <c r="N661" s="26" t="n">
        <f aca="false">IF(D661&lt;H661,(H661-D661)/D661,IF(D661&gt;G661,(D661-G661)/D661,0))</f>
        <v>5.70092925147577E-005</v>
      </c>
      <c r="O661" s="26" t="n">
        <f aca="false">IF(E661&lt;J661,(J661-E661)/E661,IF(E661&gt;I661,(E661-I661)/E661,0))</f>
        <v>0.000104048648523702</v>
      </c>
      <c r="P661" s="27" t="n">
        <f aca="false">LN(F661/F660)</f>
        <v>-0.0081058439845459</v>
      </c>
      <c r="Q661" s="28" t="n">
        <f aca="false">STDEV(P642:P661)*SQRT(252)</f>
        <v>0.185394474507263</v>
      </c>
      <c r="R661" s="26" t="n">
        <f aca="false">(G661-H661)/H661</f>
        <v>0.00100330635047315</v>
      </c>
      <c r="S661" s="17" t="n">
        <f aca="false">YEAR(B661)</f>
        <v>2009</v>
      </c>
      <c r="T661" s="17" t="n">
        <f aca="false">WEEKDAY(B661)</f>
        <v>6</v>
      </c>
    </row>
    <row r="662" customFormat="false" ht="15" hidden="false" customHeight="false" outlineLevel="0" collapsed="false">
      <c r="B662" s="21" t="n">
        <v>39923</v>
      </c>
      <c r="C662" s="22" t="n">
        <v>869</v>
      </c>
      <c r="D662" s="22" t="n">
        <v>888.605</v>
      </c>
      <c r="E662" s="22" t="n">
        <v>865</v>
      </c>
      <c r="F662" s="22" t="n">
        <v>884.5</v>
      </c>
      <c r="G662" s="23" t="n">
        <v>889.71</v>
      </c>
      <c r="H662" s="23" t="n">
        <v>888.82</v>
      </c>
      <c r="I662" s="23" t="n">
        <v>865.75</v>
      </c>
      <c r="J662" s="23" t="n">
        <v>864.89</v>
      </c>
      <c r="K662" s="29" t="str">
        <f aca="false">IF(N662&lt;=$F$3,"HIT","MISS")</f>
        <v>HIT</v>
      </c>
      <c r="L662" s="29" t="str">
        <f aca="false">IF(O662&lt;=$F$3,"HIT","MISS")</f>
        <v>HIT</v>
      </c>
      <c r="M662" s="17" t="str">
        <f aca="false">IF(AND(K662="HIT",L662="HIT"),"HOD ✓ | LOD ✓",IF(K662="HIT","HOD ✓",IF(L662="HIT","LOD ✓","✗ MISS")))</f>
        <v>HOD ✓ | LOD ✓</v>
      </c>
      <c r="N662" s="26" t="n">
        <f aca="false">IF(D662&lt;H662,(H662-D662)/D662,IF(D662&gt;G662,(D662-G662)/D662,0))</f>
        <v>0.000241952273507387</v>
      </c>
      <c r="O662" s="26" t="n">
        <f aca="false">IF(E662&lt;J662,(J662-E662)/E662,IF(E662&gt;I662,(E662-I662)/E662,0))</f>
        <v>0</v>
      </c>
      <c r="P662" s="27" t="n">
        <f aca="false">LN(F662/F661)</f>
        <v>0.0180476955067897</v>
      </c>
      <c r="Q662" s="28" t="n">
        <f aca="false">STDEV(P643:P662)*SQRT(252)</f>
        <v>0.198555609345807</v>
      </c>
      <c r="R662" s="26" t="n">
        <f aca="false">(G662-H662)/H662</f>
        <v>0.00100132760288921</v>
      </c>
      <c r="S662" s="17" t="n">
        <f aca="false">YEAR(B662)</f>
        <v>2009</v>
      </c>
      <c r="T662" s="17" t="n">
        <f aca="false">WEEKDAY(B662)</f>
        <v>2</v>
      </c>
    </row>
    <row r="663" customFormat="false" ht="15" hidden="false" customHeight="false" outlineLevel="0" collapsed="false">
      <c r="B663" s="21" t="n">
        <v>39924</v>
      </c>
      <c r="C663" s="22" t="n">
        <v>884.5</v>
      </c>
      <c r="D663" s="22" t="n">
        <v>895.375</v>
      </c>
      <c r="E663" s="22" t="n">
        <v>878.975</v>
      </c>
      <c r="F663" s="22" t="n">
        <v>883.87</v>
      </c>
      <c r="G663" s="23" t="n">
        <v>895.26</v>
      </c>
      <c r="H663" s="23" t="n">
        <v>894.37</v>
      </c>
      <c r="I663" s="23" t="n">
        <v>880.04</v>
      </c>
      <c r="J663" s="23" t="n">
        <v>879.16</v>
      </c>
      <c r="K663" s="29" t="str">
        <f aca="false">IF(N663&lt;=$F$3,"HIT","MISS")</f>
        <v>HIT</v>
      </c>
      <c r="L663" s="29" t="str">
        <f aca="false">IF(O663&lt;=$F$3,"HIT","MISS")</f>
        <v>HIT</v>
      </c>
      <c r="M663" s="17" t="str">
        <f aca="false">IF(AND(K663="HIT",L663="HIT"),"HOD ✓ | LOD ✓",IF(K663="HIT","HOD ✓",IF(L663="HIT","LOD ✓","✗ MISS")))</f>
        <v>HOD ✓ | LOD ✓</v>
      </c>
      <c r="N663" s="26" t="n">
        <f aca="false">IF(D663&lt;H663,(H663-D663)/D663,IF(D663&gt;G663,(D663-G663)/D663,0))</f>
        <v>0.000128437805388814</v>
      </c>
      <c r="O663" s="26" t="n">
        <f aca="false">IF(E663&lt;J663,(J663-E663)/E663,IF(E663&gt;I663,(E663-I663)/E663,0))</f>
        <v>0.000210472425268006</v>
      </c>
      <c r="P663" s="27" t="n">
        <f aca="false">LN(F663/F662)</f>
        <v>-0.000712520599934984</v>
      </c>
      <c r="Q663" s="28" t="n">
        <f aca="false">STDEV(P644:P663)*SQRT(252)</f>
        <v>0.193411401745871</v>
      </c>
      <c r="R663" s="26" t="n">
        <f aca="false">(G663-H663)/H663</f>
        <v>0.000995113879043334</v>
      </c>
      <c r="S663" s="17" t="n">
        <f aca="false">YEAR(B663)</f>
        <v>2009</v>
      </c>
      <c r="T663" s="17" t="n">
        <f aca="false">WEEKDAY(B663)</f>
        <v>3</v>
      </c>
    </row>
    <row r="664" customFormat="false" ht="15" hidden="false" customHeight="false" outlineLevel="0" collapsed="false">
      <c r="B664" s="21" t="n">
        <v>39925</v>
      </c>
      <c r="C664" s="22" t="n">
        <v>883.87</v>
      </c>
      <c r="D664" s="22" t="n">
        <v>893.58</v>
      </c>
      <c r="E664" s="22" t="n">
        <v>882.17</v>
      </c>
      <c r="F664" s="22" t="n">
        <v>889.6</v>
      </c>
      <c r="G664" s="23" t="n">
        <v>893.76</v>
      </c>
      <c r="H664" s="23" t="n">
        <v>892.87</v>
      </c>
      <c r="I664" s="23" t="n">
        <v>882.3</v>
      </c>
      <c r="J664" s="23" t="n">
        <v>881.42</v>
      </c>
      <c r="K664" s="29" t="str">
        <f aca="false">IF(N664&lt;=$F$3,"HIT","MISS")</f>
        <v>HIT</v>
      </c>
      <c r="L664" s="29" t="str">
        <f aca="false">IF(O664&lt;=$F$3,"HIT","MISS")</f>
        <v>HIT</v>
      </c>
      <c r="M664" s="17" t="str">
        <f aca="false">IF(AND(K664="HIT",L664="HIT"),"HOD ✓ | LOD ✓",IF(K664="HIT","HOD ✓",IF(L664="HIT","LOD ✓","✗ MISS")))</f>
        <v>HOD ✓ | LOD ✓</v>
      </c>
      <c r="N664" s="26" t="n">
        <f aca="false">IF(D664&lt;H664,(H664-D664)/D664,IF(D664&gt;G664,(D664-G664)/D664,0))</f>
        <v>0</v>
      </c>
      <c r="O664" s="26" t="n">
        <f aca="false">IF(E664&lt;J664,(J664-E664)/E664,IF(E664&gt;I664,(E664-I664)/E664,0))</f>
        <v>0</v>
      </c>
      <c r="P664" s="27" t="n">
        <f aca="false">LN(F664/F663)</f>
        <v>0.00646193049641301</v>
      </c>
      <c r="Q664" s="28" t="n">
        <f aca="false">STDEV(P645:P664)*SQRT(252)</f>
        <v>0.191868944709904</v>
      </c>
      <c r="R664" s="26" t="n">
        <f aca="false">(G664-H664)/H664</f>
        <v>0.000996785646286678</v>
      </c>
      <c r="S664" s="17" t="n">
        <f aca="false">YEAR(B664)</f>
        <v>2009</v>
      </c>
      <c r="T664" s="17" t="n">
        <f aca="false">WEEKDAY(B664)</f>
        <v>4</v>
      </c>
    </row>
    <row r="665" customFormat="false" ht="15" hidden="false" customHeight="false" outlineLevel="0" collapsed="false">
      <c r="B665" s="21" t="n">
        <v>39926</v>
      </c>
      <c r="C665" s="22" t="n">
        <v>889.6</v>
      </c>
      <c r="D665" s="22" t="n">
        <v>908.975</v>
      </c>
      <c r="E665" s="22" t="n">
        <v>889.55</v>
      </c>
      <c r="F665" s="22" t="n">
        <v>904.3</v>
      </c>
      <c r="G665" s="23" t="n">
        <v>908.71</v>
      </c>
      <c r="H665" s="23" t="n">
        <v>907.8</v>
      </c>
      <c r="I665" s="23" t="n">
        <v>889.47</v>
      </c>
      <c r="J665" s="23" t="n">
        <v>888.58</v>
      </c>
      <c r="K665" s="29" t="str">
        <f aca="false">IF(N665&lt;=$F$3,"HIT","MISS")</f>
        <v>HIT</v>
      </c>
      <c r="L665" s="29" t="str">
        <f aca="false">IF(O665&lt;=$F$3,"HIT","MISS")</f>
        <v>HIT</v>
      </c>
      <c r="M665" s="17" t="str">
        <f aca="false">IF(AND(K665="HIT",L665="HIT"),"HOD ✓ | LOD ✓",IF(K665="HIT","HOD ✓",IF(L665="HIT","LOD ✓","✗ MISS")))</f>
        <v>HOD ✓ | LOD ✓</v>
      </c>
      <c r="N665" s="26" t="n">
        <f aca="false">IF(D665&lt;H665,(H665-D665)/D665,IF(D665&gt;G665,(D665-G665)/D665,0))</f>
        <v>0.000291537170989286</v>
      </c>
      <c r="O665" s="26" t="n">
        <f aca="false">IF(E665&lt;J665,(J665-E665)/E665,IF(E665&gt;I665,(E665-I665)/E665,0))</f>
        <v>8.99331122476839E-005</v>
      </c>
      <c r="P665" s="27" t="n">
        <f aca="false">LN(F665/F664)</f>
        <v>0.0163892402501164</v>
      </c>
      <c r="Q665" s="28" t="n">
        <f aca="false">STDEV(P646:P665)*SQRT(252)</f>
        <v>0.203048745649543</v>
      </c>
      <c r="R665" s="26" t="n">
        <f aca="false">(G665-H665)/H665</f>
        <v>0.00100242344128672</v>
      </c>
      <c r="S665" s="17" t="n">
        <f aca="false">YEAR(B665)</f>
        <v>2009</v>
      </c>
      <c r="T665" s="17" t="n">
        <f aca="false">WEEKDAY(B665)</f>
        <v>5</v>
      </c>
    </row>
    <row r="666" customFormat="false" ht="15" hidden="false" customHeight="false" outlineLevel="0" collapsed="false">
      <c r="B666" s="21" t="n">
        <v>39927</v>
      </c>
      <c r="C666" s="22" t="n">
        <v>904.3</v>
      </c>
      <c r="D666" s="22" t="n">
        <v>914.06</v>
      </c>
      <c r="E666" s="22" t="n">
        <v>902.85</v>
      </c>
      <c r="F666" s="22" t="n">
        <v>912.86</v>
      </c>
      <c r="G666" s="23" t="n">
        <v>914.65</v>
      </c>
      <c r="H666" s="23" t="n">
        <v>913.74</v>
      </c>
      <c r="I666" s="23" t="n">
        <v>903.83</v>
      </c>
      <c r="J666" s="23" t="n">
        <v>902.93</v>
      </c>
      <c r="K666" s="29" t="str">
        <f aca="false">IF(N666&lt;=$F$3,"HIT","MISS")</f>
        <v>HIT</v>
      </c>
      <c r="L666" s="29" t="str">
        <f aca="false">IF(O666&lt;=$F$3,"HIT","MISS")</f>
        <v>HIT</v>
      </c>
      <c r="M666" s="17" t="str">
        <f aca="false">IF(AND(K666="HIT",L666="HIT"),"HOD ✓ | LOD ✓",IF(K666="HIT","HOD ✓",IF(L666="HIT","LOD ✓","✗ MISS")))</f>
        <v>HOD ✓ | LOD ✓</v>
      </c>
      <c r="N666" s="26" t="n">
        <f aca="false">IF(D666&lt;H666,(H666-D666)/D666,IF(D666&gt;G666,(D666-G666)/D666,0))</f>
        <v>0</v>
      </c>
      <c r="O666" s="26" t="n">
        <f aca="false">IF(E666&lt;J666,(J666-E666)/E666,IF(E666&gt;I666,(E666-I666)/E666,0))</f>
        <v>8.86082959516279E-005</v>
      </c>
      <c r="P666" s="27" t="n">
        <f aca="false">LN(F666/F665)</f>
        <v>0.00942136445538849</v>
      </c>
      <c r="Q666" s="28" t="n">
        <f aca="false">STDEV(P647:P666)*SQRT(252)</f>
        <v>0.20269717074237</v>
      </c>
      <c r="R666" s="26" t="n">
        <f aca="false">(G666-H666)/H666</f>
        <v>0.000995906931949973</v>
      </c>
      <c r="S666" s="17" t="n">
        <f aca="false">YEAR(B666)</f>
        <v>2009</v>
      </c>
      <c r="T666" s="17" t="n">
        <f aca="false">WEEKDAY(B666)</f>
        <v>6</v>
      </c>
    </row>
    <row r="667" customFormat="false" ht="15" hidden="false" customHeight="false" outlineLevel="0" collapsed="false">
      <c r="B667" s="21" t="n">
        <v>39930</v>
      </c>
      <c r="C667" s="22" t="n">
        <v>913.06</v>
      </c>
      <c r="D667" s="22" t="n">
        <v>918.65</v>
      </c>
      <c r="E667" s="22" t="n">
        <v>905.25</v>
      </c>
      <c r="F667" s="22" t="n">
        <v>906.2</v>
      </c>
      <c r="G667" s="23" t="n">
        <v>919.27</v>
      </c>
      <c r="H667" s="23" t="n">
        <v>918.35</v>
      </c>
      <c r="I667" s="23" t="n">
        <v>906.33</v>
      </c>
      <c r="J667" s="23" t="n">
        <v>905.42</v>
      </c>
      <c r="K667" s="29" t="str">
        <f aca="false">IF(N667&lt;=$F$3,"HIT","MISS")</f>
        <v>HIT</v>
      </c>
      <c r="L667" s="29" t="str">
        <f aca="false">IF(O667&lt;=$F$3,"HIT","MISS")</f>
        <v>HIT</v>
      </c>
      <c r="M667" s="17" t="str">
        <f aca="false">IF(AND(K667="HIT",L667="HIT"),"HOD ✓ | LOD ✓",IF(K667="HIT","HOD ✓",IF(L667="HIT","LOD ✓","✗ MISS")))</f>
        <v>HOD ✓ | LOD ✓</v>
      </c>
      <c r="N667" s="26" t="n">
        <f aca="false">IF(D667&lt;H667,(H667-D667)/D667,IF(D667&gt;G667,(D667-G667)/D667,0))</f>
        <v>0</v>
      </c>
      <c r="O667" s="26" t="n">
        <f aca="false">IF(E667&lt;J667,(J667-E667)/E667,IF(E667&gt;I667,(E667-I667)/E667,0))</f>
        <v>0.000187793427230002</v>
      </c>
      <c r="P667" s="27" t="n">
        <f aca="false">LN(F667/F666)</f>
        <v>-0.00732249596878509</v>
      </c>
      <c r="Q667" s="28" t="n">
        <f aca="false">STDEV(P648:P667)*SQRT(252)</f>
        <v>0.203116260367796</v>
      </c>
      <c r="R667" s="26" t="n">
        <f aca="false">(G667-H667)/H667</f>
        <v>0.0010017967006043</v>
      </c>
      <c r="S667" s="17" t="n">
        <f aca="false">YEAR(B667)</f>
        <v>2009</v>
      </c>
      <c r="T667" s="17" t="n">
        <f aca="false">WEEKDAY(B667)</f>
        <v>2</v>
      </c>
    </row>
    <row r="668" customFormat="false" ht="15" hidden="false" customHeight="false" outlineLevel="0" collapsed="false">
      <c r="B668" s="21" t="n">
        <v>39931</v>
      </c>
      <c r="C668" s="22" t="n">
        <v>906.2</v>
      </c>
      <c r="D668" s="22" t="n">
        <v>906.73</v>
      </c>
      <c r="E668" s="22" t="n">
        <v>884.41</v>
      </c>
      <c r="F668" s="22" t="n">
        <v>893.45</v>
      </c>
      <c r="G668" s="23" t="n">
        <v>907.84</v>
      </c>
      <c r="H668" s="23" t="n">
        <v>906.93</v>
      </c>
      <c r="I668" s="23" t="n">
        <v>885.05</v>
      </c>
      <c r="J668" s="23" t="n">
        <v>884.17</v>
      </c>
      <c r="K668" s="29" t="str">
        <f aca="false">IF(N668&lt;=$F$3,"HIT","MISS")</f>
        <v>HIT</v>
      </c>
      <c r="L668" s="29" t="str">
        <f aca="false">IF(O668&lt;=$F$3,"HIT","MISS")</f>
        <v>HIT</v>
      </c>
      <c r="M668" s="17" t="str">
        <f aca="false">IF(AND(K668="HIT",L668="HIT"),"HOD ✓ | LOD ✓",IF(K668="HIT","HOD ✓",IF(L668="HIT","LOD ✓","✗ MISS")))</f>
        <v>HOD ✓ | LOD ✓</v>
      </c>
      <c r="N668" s="26" t="n">
        <f aca="false">IF(D668&lt;H668,(H668-D668)/D668,IF(D668&gt;G668,(D668-G668)/D668,0))</f>
        <v>0.000220572827633289</v>
      </c>
      <c r="O668" s="26" t="n">
        <f aca="false">IF(E668&lt;J668,(J668-E668)/E668,IF(E668&gt;I668,(E668-I668)/E668,0))</f>
        <v>0</v>
      </c>
      <c r="P668" s="27" t="n">
        <f aca="false">LN(F668/F667)</f>
        <v>-0.0141696589083676</v>
      </c>
      <c r="Q668" s="28" t="n">
        <f aca="false">STDEV(P649:P668)*SQRT(252)</f>
        <v>0.208417228177715</v>
      </c>
      <c r="R668" s="26" t="n">
        <f aca="false">(G668-H668)/H668</f>
        <v>0.00100338504625504</v>
      </c>
      <c r="S668" s="17" t="n">
        <f aca="false">YEAR(B668)</f>
        <v>2009</v>
      </c>
      <c r="T668" s="17" t="n">
        <f aca="false">WEEKDAY(B668)</f>
        <v>3</v>
      </c>
    </row>
    <row r="669" customFormat="false" ht="15" hidden="false" customHeight="false" outlineLevel="0" collapsed="false">
      <c r="B669" s="21" t="n">
        <v>39932</v>
      </c>
      <c r="C669" s="22" t="n">
        <v>893.45</v>
      </c>
      <c r="D669" s="22" t="n">
        <v>903.15</v>
      </c>
      <c r="E669" s="22" t="n">
        <v>886.725</v>
      </c>
      <c r="F669" s="22" t="n">
        <v>897.9</v>
      </c>
      <c r="G669" s="23" t="n">
        <v>904.3</v>
      </c>
      <c r="H669" s="23" t="n">
        <v>903.4</v>
      </c>
      <c r="I669" s="23" t="n">
        <v>886.39</v>
      </c>
      <c r="J669" s="23" t="n">
        <v>885.5</v>
      </c>
      <c r="K669" s="29" t="str">
        <f aca="false">IF(N669&lt;=$F$3,"HIT","MISS")</f>
        <v>HIT</v>
      </c>
      <c r="L669" s="29" t="str">
        <f aca="false">IF(O669&lt;=$F$3,"HIT","MISS")</f>
        <v>HIT</v>
      </c>
      <c r="M669" s="17" t="str">
        <f aca="false">IF(AND(K669="HIT",L669="HIT"),"HOD ✓ | LOD ✓",IF(K669="HIT","HOD ✓",IF(L669="HIT","LOD ✓","✗ MISS")))</f>
        <v>HOD ✓ | LOD ✓</v>
      </c>
      <c r="N669" s="26" t="n">
        <f aca="false">IF(D669&lt;H669,(H669-D669)/D669,IF(D669&gt;G669,(D669-G669)/D669,0))</f>
        <v>0.00027680894646515</v>
      </c>
      <c r="O669" s="26" t="n">
        <f aca="false">IF(E669&lt;J669,(J669-E669)/E669,IF(E669&gt;I669,(E669-I669)/E669,0))</f>
        <v>0.000377794693958145</v>
      </c>
      <c r="P669" s="27" t="n">
        <f aca="false">LN(F669/F668)</f>
        <v>0.00496833020209249</v>
      </c>
      <c r="Q669" s="28" t="n">
        <f aca="false">STDEV(P650:P669)*SQRT(252)</f>
        <v>0.206623728955316</v>
      </c>
      <c r="R669" s="26" t="n">
        <f aca="false">(G669-H669)/H669</f>
        <v>0.000996236440115096</v>
      </c>
      <c r="S669" s="17" t="n">
        <f aca="false">YEAR(B669)</f>
        <v>2009</v>
      </c>
      <c r="T669" s="17" t="n">
        <f aca="false">WEEKDAY(B669)</f>
        <v>4</v>
      </c>
    </row>
    <row r="670" customFormat="false" ht="15" hidden="false" customHeight="false" outlineLevel="0" collapsed="false">
      <c r="B670" s="21" t="n">
        <v>39933</v>
      </c>
      <c r="C670" s="22" t="n">
        <v>897.9</v>
      </c>
      <c r="D670" s="22" t="n">
        <v>900.13</v>
      </c>
      <c r="E670" s="22" t="n">
        <v>881.105</v>
      </c>
      <c r="F670" s="22" t="n">
        <v>888</v>
      </c>
      <c r="G670" s="23" t="n">
        <v>899.99</v>
      </c>
      <c r="H670" s="23" t="n">
        <v>899.09</v>
      </c>
      <c r="I670" s="23" t="n">
        <v>881.68</v>
      </c>
      <c r="J670" s="23" t="n">
        <v>880.8</v>
      </c>
      <c r="K670" s="29" t="str">
        <f aca="false">IF(N670&lt;=$F$3,"HIT","MISS")</f>
        <v>HIT</v>
      </c>
      <c r="L670" s="29" t="str">
        <f aca="false">IF(O670&lt;=$F$3,"HIT","MISS")</f>
        <v>HIT</v>
      </c>
      <c r="M670" s="17" t="str">
        <f aca="false">IF(AND(K670="HIT",L670="HIT"),"HOD ✓ | LOD ✓",IF(K670="HIT","HOD ✓",IF(L670="HIT","LOD ✓","✗ MISS")))</f>
        <v>HOD ✓ | LOD ✓</v>
      </c>
      <c r="N670" s="26" t="n">
        <f aca="false">IF(D670&lt;H670,(H670-D670)/D670,IF(D670&gt;G670,(D670-G670)/D670,0))</f>
        <v>0.000155533089664811</v>
      </c>
      <c r="O670" s="26" t="n">
        <f aca="false">IF(E670&lt;J670,(J670-E670)/E670,IF(E670&gt;I670,(E670-I670)/E670,0))</f>
        <v>0</v>
      </c>
      <c r="P670" s="27" t="n">
        <f aca="false">LN(F670/F669)</f>
        <v>-0.0110869605345928</v>
      </c>
      <c r="Q670" s="28" t="n">
        <f aca="false">STDEV(P651:P670)*SQRT(252)</f>
        <v>0.191644412868089</v>
      </c>
      <c r="R670" s="26" t="n">
        <f aca="false">(G670-H670)/H670</f>
        <v>0.00100101213449152</v>
      </c>
      <c r="S670" s="17" t="n">
        <f aca="false">YEAR(B670)</f>
        <v>2009</v>
      </c>
      <c r="T670" s="17" t="n">
        <f aca="false">WEEKDAY(B670)</f>
        <v>5</v>
      </c>
    </row>
    <row r="671" customFormat="false" ht="15" hidden="false" customHeight="false" outlineLevel="0" collapsed="false">
      <c r="B671" s="21" t="n">
        <v>39934</v>
      </c>
      <c r="C671" s="22" t="n">
        <v>888</v>
      </c>
      <c r="D671" s="22" t="n">
        <v>889.95</v>
      </c>
      <c r="E671" s="22" t="n">
        <v>880.2</v>
      </c>
      <c r="F671" s="22" t="n">
        <v>886.55</v>
      </c>
      <c r="G671" s="23" t="n">
        <v>890.63</v>
      </c>
      <c r="H671" s="23" t="n">
        <v>889.74</v>
      </c>
      <c r="I671" s="23" t="n">
        <v>881.26</v>
      </c>
      <c r="J671" s="23" t="n">
        <v>880.38</v>
      </c>
      <c r="K671" s="29" t="str">
        <f aca="false">IF(N671&lt;=$F$3,"HIT","MISS")</f>
        <v>HIT</v>
      </c>
      <c r="L671" s="29" t="str">
        <f aca="false">IF(O671&lt;=$F$3,"HIT","MISS")</f>
        <v>HIT</v>
      </c>
      <c r="M671" s="17" t="str">
        <f aca="false">IF(AND(K671="HIT",L671="HIT"),"HOD ✓ | LOD ✓",IF(K671="HIT","HOD ✓",IF(L671="HIT","LOD ✓","✗ MISS")))</f>
        <v>HOD ✓ | LOD ✓</v>
      </c>
      <c r="N671" s="26" t="n">
        <f aca="false">IF(D671&lt;H671,(H671-D671)/D671,IF(D671&gt;G671,(D671-G671)/D671,0))</f>
        <v>0</v>
      </c>
      <c r="O671" s="26" t="n">
        <f aca="false">IF(E671&lt;J671,(J671-E671)/E671,IF(E671&gt;I671,(E671-I671)/E671,0))</f>
        <v>0.000204498977505056</v>
      </c>
      <c r="P671" s="27" t="n">
        <f aca="false">LN(F671/F670)</f>
        <v>-0.00163421748917253</v>
      </c>
      <c r="Q671" s="28" t="n">
        <f aca="false">STDEV(P652:P671)*SQRT(252)</f>
        <v>0.186753093098016</v>
      </c>
      <c r="R671" s="26" t="n">
        <f aca="false">(G671-H671)/H671</f>
        <v>0.00100029222019914</v>
      </c>
      <c r="S671" s="17" t="n">
        <f aca="false">YEAR(B671)</f>
        <v>2009</v>
      </c>
      <c r="T671" s="17" t="n">
        <f aca="false">WEEKDAY(B671)</f>
        <v>6</v>
      </c>
    </row>
    <row r="672" customFormat="false" ht="15" hidden="false" customHeight="false" outlineLevel="0" collapsed="false">
      <c r="B672" s="21" t="n">
        <v>39937</v>
      </c>
      <c r="C672" s="22" t="n">
        <v>886.55</v>
      </c>
      <c r="D672" s="22" t="n">
        <v>907.45</v>
      </c>
      <c r="E672" s="22" t="n">
        <v>885.35</v>
      </c>
      <c r="F672" s="22" t="n">
        <v>901.9</v>
      </c>
      <c r="G672" s="23" t="n">
        <v>907.12</v>
      </c>
      <c r="H672" s="23" t="n">
        <v>906.21</v>
      </c>
      <c r="I672" s="23" t="n">
        <v>885.54</v>
      </c>
      <c r="J672" s="23" t="n">
        <v>884.66</v>
      </c>
      <c r="K672" s="29" t="str">
        <f aca="false">IF(N672&lt;=$F$3,"HIT","MISS")</f>
        <v>HIT</v>
      </c>
      <c r="L672" s="29" t="str">
        <f aca="false">IF(O672&lt;=$F$3,"HIT","MISS")</f>
        <v>HIT</v>
      </c>
      <c r="M672" s="17" t="str">
        <f aca="false">IF(AND(K672="HIT",L672="HIT"),"HOD ✓ | LOD ✓",IF(K672="HIT","HOD ✓",IF(L672="HIT","LOD ✓","✗ MISS")))</f>
        <v>HOD ✓ | LOD ✓</v>
      </c>
      <c r="N672" s="26" t="n">
        <f aca="false">IF(D672&lt;H672,(H672-D672)/D672,IF(D672&gt;G672,(D672-G672)/D672,0))</f>
        <v>0.000363656399801687</v>
      </c>
      <c r="O672" s="26" t="n">
        <f aca="false">IF(E672&lt;J672,(J672-E672)/E672,IF(E672&gt;I672,(E672-I672)/E672,0))</f>
        <v>0</v>
      </c>
      <c r="P672" s="27" t="n">
        <f aca="false">LN(F672/F671)</f>
        <v>0.017166123668665</v>
      </c>
      <c r="Q672" s="28" t="n">
        <f aca="false">STDEV(P653:P672)*SQRT(252)</f>
        <v>0.167091104622446</v>
      </c>
      <c r="R672" s="26" t="n">
        <f aca="false">(G672-H672)/H672</f>
        <v>0.0010041822535615</v>
      </c>
      <c r="S672" s="17" t="n">
        <f aca="false">YEAR(B672)</f>
        <v>2009</v>
      </c>
      <c r="T672" s="17" t="n">
        <f aca="false">WEEKDAY(B672)</f>
        <v>2</v>
      </c>
    </row>
    <row r="673" customFormat="false" ht="15" hidden="false" customHeight="false" outlineLevel="0" collapsed="false">
      <c r="B673" s="21" t="n">
        <v>39938</v>
      </c>
      <c r="C673" s="22" t="n">
        <v>901.9</v>
      </c>
      <c r="D673" s="22" t="n">
        <v>915.95</v>
      </c>
      <c r="E673" s="22" t="n">
        <v>894.85</v>
      </c>
      <c r="F673" s="22" t="n">
        <v>897.15</v>
      </c>
      <c r="G673" s="23" t="n">
        <v>916.43</v>
      </c>
      <c r="H673" s="23" t="n">
        <v>915.51</v>
      </c>
      <c r="I673" s="23" t="n">
        <v>894.7</v>
      </c>
      <c r="J673" s="23" t="n">
        <v>893.81</v>
      </c>
      <c r="K673" s="29" t="str">
        <f aca="false">IF(N673&lt;=$F$3,"HIT","MISS")</f>
        <v>HIT</v>
      </c>
      <c r="L673" s="29" t="str">
        <f aca="false">IF(O673&lt;=$F$3,"HIT","MISS")</f>
        <v>HIT</v>
      </c>
      <c r="M673" s="17" t="str">
        <f aca="false">IF(AND(K673="HIT",L673="HIT"),"HOD ✓ | LOD ✓",IF(K673="HIT","HOD ✓",IF(L673="HIT","LOD ✓","✗ MISS")))</f>
        <v>HOD ✓ | LOD ✓</v>
      </c>
      <c r="N673" s="26" t="n">
        <f aca="false">IF(D673&lt;H673,(H673-D673)/D673,IF(D673&gt;G673,(D673-G673)/D673,0))</f>
        <v>0</v>
      </c>
      <c r="O673" s="26" t="n">
        <f aca="false">IF(E673&lt;J673,(J673-E673)/E673,IF(E673&gt;I673,(E673-I673)/E673,0))</f>
        <v>0.000167625859082502</v>
      </c>
      <c r="P673" s="27" t="n">
        <f aca="false">LN(F673/F672)</f>
        <v>-0.00528057701298672</v>
      </c>
      <c r="Q673" s="28" t="n">
        <f aca="false">STDEV(P654:P673)*SQRT(252)</f>
        <v>0.16286030650642</v>
      </c>
      <c r="R673" s="26" t="n">
        <f aca="false">(G673-H673)/H673</f>
        <v>0.00100490437024168</v>
      </c>
      <c r="S673" s="17" t="n">
        <f aca="false">YEAR(B673)</f>
        <v>2009</v>
      </c>
      <c r="T673" s="17" t="n">
        <f aca="false">WEEKDAY(B673)</f>
        <v>3</v>
      </c>
    </row>
    <row r="674" customFormat="false" ht="15" hidden="false" customHeight="false" outlineLevel="0" collapsed="false">
      <c r="B674" s="21" t="n">
        <v>39939</v>
      </c>
      <c r="C674" s="22" t="n">
        <v>897.15</v>
      </c>
      <c r="D674" s="22" t="n">
        <v>912.715</v>
      </c>
      <c r="E674" s="22" t="n">
        <v>895.4</v>
      </c>
      <c r="F674" s="22" t="n">
        <v>911.05</v>
      </c>
      <c r="G674" s="23" t="n">
        <v>912.66</v>
      </c>
      <c r="H674" s="23" t="n">
        <v>911.75</v>
      </c>
      <c r="I674" s="23" t="n">
        <v>896.31</v>
      </c>
      <c r="J674" s="23" t="n">
        <v>895.41</v>
      </c>
      <c r="K674" s="29" t="str">
        <f aca="false">IF(N674&lt;=$F$3,"HIT","MISS")</f>
        <v>HIT</v>
      </c>
      <c r="L674" s="29" t="str">
        <f aca="false">IF(O674&lt;=$F$3,"HIT","MISS")</f>
        <v>HIT</v>
      </c>
      <c r="M674" s="17" t="str">
        <f aca="false">IF(AND(K674="HIT",L674="HIT"),"HOD ✓ | LOD ✓",IF(K674="HIT","HOD ✓",IF(L674="HIT","LOD ✓","✗ MISS")))</f>
        <v>HOD ✓ | LOD ✓</v>
      </c>
      <c r="N674" s="26" t="n">
        <f aca="false">IF(D674&lt;H674,(H674-D674)/D674,IF(D674&gt;G674,(D674-G674)/D674,0))</f>
        <v>6.0259774409387E-005</v>
      </c>
      <c r="O674" s="26" t="n">
        <f aca="false">IF(E674&lt;J674,(J674-E674)/E674,IF(E674&gt;I674,(E674-I674)/E674,0))</f>
        <v>1.11681929863646E-005</v>
      </c>
      <c r="P674" s="27" t="n">
        <f aca="false">LN(F674/F673)</f>
        <v>0.015374708337212</v>
      </c>
      <c r="Q674" s="28" t="n">
        <f aca="false">STDEV(P655:P674)*SQRT(252)</f>
        <v>0.170589100922154</v>
      </c>
      <c r="R674" s="26" t="n">
        <f aca="false">(G674-H674)/H674</f>
        <v>0.00099808061420342</v>
      </c>
      <c r="S674" s="17" t="n">
        <f aca="false">YEAR(B674)</f>
        <v>2009</v>
      </c>
      <c r="T674" s="17" t="n">
        <f aca="false">WEEKDAY(B674)</f>
        <v>4</v>
      </c>
    </row>
    <row r="675" customFormat="false" ht="15" hidden="false" customHeight="false" outlineLevel="0" collapsed="false">
      <c r="B675" s="21" t="n">
        <v>39940</v>
      </c>
      <c r="C675" s="22" t="n">
        <v>911.05</v>
      </c>
      <c r="D675" s="22" t="n">
        <v>925.725</v>
      </c>
      <c r="E675" s="22" t="n">
        <v>908.72</v>
      </c>
      <c r="F675" s="22" t="n">
        <v>910.61</v>
      </c>
      <c r="G675" s="23" t="n">
        <v>925.84</v>
      </c>
      <c r="H675" s="23" t="n">
        <v>924.92</v>
      </c>
      <c r="I675" s="23" t="n">
        <v>909.95</v>
      </c>
      <c r="J675" s="23" t="n">
        <v>909.04</v>
      </c>
      <c r="K675" s="29" t="str">
        <f aca="false">IF(N675&lt;=$F$3,"HIT","MISS")</f>
        <v>HIT</v>
      </c>
      <c r="L675" s="29" t="str">
        <f aca="false">IF(O675&lt;=$F$3,"HIT","MISS")</f>
        <v>HIT</v>
      </c>
      <c r="M675" s="17" t="str">
        <f aca="false">IF(AND(K675="HIT",L675="HIT"),"HOD ✓ | LOD ✓",IF(K675="HIT","HOD ✓",IF(L675="HIT","LOD ✓","✗ MISS")))</f>
        <v>HOD ✓ | LOD ✓</v>
      </c>
      <c r="N675" s="26" t="n">
        <f aca="false">IF(D675&lt;H675,(H675-D675)/D675,IF(D675&gt;G675,(D675-G675)/D675,0))</f>
        <v>0</v>
      </c>
      <c r="O675" s="26" t="n">
        <f aca="false">IF(E675&lt;J675,(J675-E675)/E675,IF(E675&gt;I675,(E675-I675)/E675,0))</f>
        <v>0.000352143674619175</v>
      </c>
      <c r="P675" s="27" t="n">
        <f aca="false">LN(F675/F674)</f>
        <v>-0.000483075885243772</v>
      </c>
      <c r="Q675" s="28" t="n">
        <f aca="false">STDEV(P656:P675)*SQRT(252)</f>
        <v>0.170455038182513</v>
      </c>
      <c r="R675" s="26" t="n">
        <f aca="false">(G675-H675)/H675</f>
        <v>0.000994680621026762</v>
      </c>
      <c r="S675" s="17" t="n">
        <f aca="false">YEAR(B675)</f>
        <v>2009</v>
      </c>
      <c r="T675" s="17" t="n">
        <f aca="false">WEEKDAY(B675)</f>
        <v>5</v>
      </c>
    </row>
    <row r="676" customFormat="false" ht="15" hidden="false" customHeight="false" outlineLevel="0" collapsed="false">
      <c r="B676" s="21" t="n">
        <v>39941</v>
      </c>
      <c r="C676" s="22" t="n">
        <v>910.61</v>
      </c>
      <c r="D676" s="22" t="n">
        <v>920.215</v>
      </c>
      <c r="E676" s="22" t="n">
        <v>905.415</v>
      </c>
      <c r="F676" s="22" t="n">
        <v>916.66</v>
      </c>
      <c r="G676" s="23" t="n">
        <v>921.29</v>
      </c>
      <c r="H676" s="23" t="n">
        <v>920.37</v>
      </c>
      <c r="I676" s="23" t="n">
        <v>905.26</v>
      </c>
      <c r="J676" s="23" t="n">
        <v>904.36</v>
      </c>
      <c r="K676" s="29" t="str">
        <f aca="false">IF(N676&lt;=$F$3,"HIT","MISS")</f>
        <v>HIT</v>
      </c>
      <c r="L676" s="29" t="str">
        <f aca="false">IF(O676&lt;=$F$3,"HIT","MISS")</f>
        <v>HIT</v>
      </c>
      <c r="M676" s="17" t="str">
        <f aca="false">IF(AND(K676="HIT",L676="HIT"),"HOD ✓ | LOD ✓",IF(K676="HIT","HOD ✓",IF(L676="HIT","LOD ✓","✗ MISS")))</f>
        <v>HOD ✓ | LOD ✓</v>
      </c>
      <c r="N676" s="26" t="n">
        <f aca="false">IF(D676&lt;H676,(H676-D676)/D676,IF(D676&gt;G676,(D676-G676)/D676,0))</f>
        <v>0.000168438897431549</v>
      </c>
      <c r="O676" s="26" t="n">
        <f aca="false">IF(E676&lt;J676,(J676-E676)/E676,IF(E676&gt;I676,(E676-I676)/E676,0))</f>
        <v>0.000171192215724251</v>
      </c>
      <c r="P676" s="27" t="n">
        <f aca="false">LN(F676/F675)</f>
        <v>0.00662192462814431</v>
      </c>
      <c r="Q676" s="28" t="n">
        <f aca="false">STDEV(P657:P676)*SQRT(252)</f>
        <v>0.171282868693973</v>
      </c>
      <c r="R676" s="26" t="n">
        <f aca="false">(G676-H676)/H676</f>
        <v>0.000999597987765745</v>
      </c>
      <c r="S676" s="17" t="n">
        <f aca="false">YEAR(B676)</f>
        <v>2009</v>
      </c>
      <c r="T676" s="17" t="n">
        <f aca="false">WEEKDAY(B676)</f>
        <v>6</v>
      </c>
    </row>
    <row r="677" customFormat="false" ht="15" hidden="false" customHeight="false" outlineLevel="0" collapsed="false">
      <c r="B677" s="21" t="n">
        <v>39944</v>
      </c>
      <c r="C677" s="22" t="n">
        <v>916.66</v>
      </c>
      <c r="D677" s="22" t="n">
        <v>917.96</v>
      </c>
      <c r="E677" s="22" t="n">
        <v>908.715</v>
      </c>
      <c r="F677" s="22" t="n">
        <v>913.6</v>
      </c>
      <c r="G677" s="23" t="n">
        <v>917.63</v>
      </c>
      <c r="H677" s="23" t="n">
        <v>916.71</v>
      </c>
      <c r="I677" s="23" t="n">
        <v>909.83</v>
      </c>
      <c r="J677" s="23" t="n">
        <v>908.92</v>
      </c>
      <c r="K677" s="29" t="str">
        <f aca="false">IF(N677&lt;=$F$3,"HIT","MISS")</f>
        <v>HIT</v>
      </c>
      <c r="L677" s="29" t="str">
        <f aca="false">IF(O677&lt;=$F$3,"HIT","MISS")</f>
        <v>HIT</v>
      </c>
      <c r="M677" s="17" t="str">
        <f aca="false">IF(AND(K677="HIT",L677="HIT"),"HOD ✓ | LOD ✓",IF(K677="HIT","HOD ✓",IF(L677="HIT","LOD ✓","✗ MISS")))</f>
        <v>HOD ✓ | LOD ✓</v>
      </c>
      <c r="N677" s="26" t="n">
        <f aca="false">IF(D677&lt;H677,(H677-D677)/D677,IF(D677&gt;G677,(D677-G677)/D677,0))</f>
        <v>0.000359492788356836</v>
      </c>
      <c r="O677" s="26" t="n">
        <f aca="false">IF(E677&lt;J677,(J677-E677)/E677,IF(E677&gt;I677,(E677-I677)/E677,0))</f>
        <v>0.000225593282822367</v>
      </c>
      <c r="P677" s="27" t="n">
        <f aca="false">LN(F677/F676)</f>
        <v>-0.00334379033704234</v>
      </c>
      <c r="Q677" s="28" t="n">
        <f aca="false">STDEV(P658:P677)*SQRT(252)</f>
        <v>0.166930109118226</v>
      </c>
      <c r="R677" s="26" t="n">
        <f aca="false">(G677-H677)/H677</f>
        <v>0.00100358892125095</v>
      </c>
      <c r="S677" s="17" t="n">
        <f aca="false">YEAR(B677)</f>
        <v>2009</v>
      </c>
      <c r="T677" s="17" t="n">
        <f aca="false">WEEKDAY(B677)</f>
        <v>2</v>
      </c>
    </row>
    <row r="678" customFormat="false" ht="15" hidden="false" customHeight="false" outlineLevel="0" collapsed="false">
      <c r="B678" s="21" t="n">
        <v>39945</v>
      </c>
      <c r="C678" s="22" t="n">
        <v>913.6</v>
      </c>
      <c r="D678" s="22" t="n">
        <v>924.295</v>
      </c>
      <c r="E678" s="22" t="n">
        <v>912.025</v>
      </c>
      <c r="F678" s="22" t="n">
        <v>923.29</v>
      </c>
      <c r="G678" s="23" t="n">
        <v>925.34</v>
      </c>
      <c r="H678" s="23" t="n">
        <v>924.42</v>
      </c>
      <c r="I678" s="23" t="n">
        <v>913.1</v>
      </c>
      <c r="J678" s="23" t="n">
        <v>912.19</v>
      </c>
      <c r="K678" s="29" t="str">
        <f aca="false">IF(N678&lt;=$F$3,"HIT","MISS")</f>
        <v>HIT</v>
      </c>
      <c r="L678" s="29" t="str">
        <f aca="false">IF(O678&lt;=$F$3,"HIT","MISS")</f>
        <v>HIT</v>
      </c>
      <c r="M678" s="17" t="str">
        <f aca="false">IF(AND(K678="HIT",L678="HIT"),"HOD ✓ | LOD ✓",IF(K678="HIT","HOD ✓",IF(L678="HIT","LOD ✓","✗ MISS")))</f>
        <v>HOD ✓ | LOD ✓</v>
      </c>
      <c r="N678" s="26" t="n">
        <f aca="false">IF(D678&lt;H678,(H678-D678)/D678,IF(D678&gt;G678,(D678-G678)/D678,0))</f>
        <v>0.000135238208580594</v>
      </c>
      <c r="O678" s="26" t="n">
        <f aca="false">IF(E678&lt;J678,(J678-E678)/E678,IF(E678&gt;I678,(E678-I678)/E678,0))</f>
        <v>0.00018091609330893</v>
      </c>
      <c r="P678" s="27" t="n">
        <f aca="false">LN(F678/F677)</f>
        <v>0.0105505391022734</v>
      </c>
      <c r="Q678" s="28" t="n">
        <f aca="false">STDEV(P659:P678)*SQRT(252)</f>
        <v>0.169195051340833</v>
      </c>
      <c r="R678" s="26" t="n">
        <f aca="false">(G678-H678)/H678</f>
        <v>0.000995218623569452</v>
      </c>
      <c r="S678" s="17" t="n">
        <f aca="false">YEAR(B678)</f>
        <v>2009</v>
      </c>
      <c r="T678" s="17" t="n">
        <f aca="false">WEEKDAY(B678)</f>
        <v>3</v>
      </c>
    </row>
    <row r="679" customFormat="false" ht="15" hidden="false" customHeight="false" outlineLevel="0" collapsed="false">
      <c r="B679" s="21" t="n">
        <v>39946</v>
      </c>
      <c r="C679" s="22" t="n">
        <v>923.29</v>
      </c>
      <c r="D679" s="22" t="n">
        <v>930.755</v>
      </c>
      <c r="E679" s="22" t="n">
        <v>917.68</v>
      </c>
      <c r="F679" s="22" t="n">
        <v>926.3</v>
      </c>
      <c r="G679" s="23" t="n">
        <v>931.9</v>
      </c>
      <c r="H679" s="23" t="n">
        <v>930.97</v>
      </c>
      <c r="I679" s="23" t="n">
        <v>918.75</v>
      </c>
      <c r="J679" s="23" t="n">
        <v>917.83</v>
      </c>
      <c r="K679" s="29" t="str">
        <f aca="false">IF(N679&lt;=$F$3,"HIT","MISS")</f>
        <v>HIT</v>
      </c>
      <c r="L679" s="29" t="str">
        <f aca="false">IF(O679&lt;=$F$3,"HIT","MISS")</f>
        <v>HIT</v>
      </c>
      <c r="M679" s="17" t="str">
        <f aca="false">IF(AND(K679="HIT",L679="HIT"),"HOD ✓ | LOD ✓",IF(K679="HIT","HOD ✓",IF(L679="HIT","LOD ✓","✗ MISS")))</f>
        <v>HOD ✓ | LOD ✓</v>
      </c>
      <c r="N679" s="26" t="n">
        <f aca="false">IF(D679&lt;H679,(H679-D679)/D679,IF(D679&gt;G679,(D679-G679)/D679,0))</f>
        <v>0.000230995267283046</v>
      </c>
      <c r="O679" s="26" t="n">
        <f aca="false">IF(E679&lt;J679,(J679-E679)/E679,IF(E679&gt;I679,(E679-I679)/E679,0))</f>
        <v>0.000163455670822172</v>
      </c>
      <c r="P679" s="27" t="n">
        <f aca="false">LN(F679/F678)</f>
        <v>0.00325477825596264</v>
      </c>
      <c r="Q679" s="28" t="n">
        <f aca="false">STDEV(P660:P679)*SQRT(252)</f>
        <v>0.169208478971099</v>
      </c>
      <c r="R679" s="26" t="n">
        <f aca="false">(G679-H679)/H679</f>
        <v>0.000998958075985209</v>
      </c>
      <c r="S679" s="17" t="n">
        <f aca="false">YEAR(B679)</f>
        <v>2009</v>
      </c>
      <c r="T679" s="17" t="n">
        <f aca="false">WEEKDAY(B679)</f>
        <v>4</v>
      </c>
    </row>
    <row r="680" customFormat="false" ht="15" hidden="false" customHeight="false" outlineLevel="0" collapsed="false">
      <c r="B680" s="21" t="n">
        <v>39947</v>
      </c>
      <c r="C680" s="22" t="n">
        <v>926.3</v>
      </c>
      <c r="D680" s="22" t="n">
        <v>929.1</v>
      </c>
      <c r="E680" s="22" t="n">
        <v>920.375</v>
      </c>
      <c r="F680" s="22" t="n">
        <v>926.52</v>
      </c>
      <c r="G680" s="23" t="n">
        <v>929.47</v>
      </c>
      <c r="H680" s="23" t="n">
        <v>928.54</v>
      </c>
      <c r="I680" s="23" t="n">
        <v>921.25</v>
      </c>
      <c r="J680" s="23" t="n">
        <v>920.33</v>
      </c>
      <c r="K680" s="29" t="str">
        <f aca="false">IF(N680&lt;=$F$3,"HIT","MISS")</f>
        <v>HIT</v>
      </c>
      <c r="L680" s="29" t="str">
        <f aca="false">IF(O680&lt;=$F$3,"HIT","MISS")</f>
        <v>HIT</v>
      </c>
      <c r="M680" s="17" t="str">
        <f aca="false">IF(AND(K680="HIT",L680="HIT"),"HOD ✓ | LOD ✓",IF(K680="HIT","HOD ✓",IF(L680="HIT","LOD ✓","✗ MISS")))</f>
        <v>HOD ✓ | LOD ✓</v>
      </c>
      <c r="N680" s="26" t="n">
        <f aca="false">IF(D680&lt;H680,(H680-D680)/D680,IF(D680&gt;G680,(D680-G680)/D680,0))</f>
        <v>0</v>
      </c>
      <c r="O680" s="26" t="n">
        <f aca="false">IF(E680&lt;J680,(J680-E680)/E680,IF(E680&gt;I680,(E680-I680)/E680,0))</f>
        <v>0</v>
      </c>
      <c r="P680" s="27" t="n">
        <f aca="false">LN(F680/F679)</f>
        <v>0.000237475848742856</v>
      </c>
      <c r="Q680" s="28" t="n">
        <f aca="false">STDEV(P661:P680)*SQRT(252)</f>
        <v>0.153352539872264</v>
      </c>
      <c r="R680" s="26" t="n">
        <f aca="false">(G680-H680)/H680</f>
        <v>0.00100157236091075</v>
      </c>
      <c r="S680" s="17" t="n">
        <f aca="false">YEAR(B680)</f>
        <v>2009</v>
      </c>
      <c r="T680" s="17" t="n">
        <f aca="false">WEEKDAY(B680)</f>
        <v>5</v>
      </c>
    </row>
    <row r="681" customFormat="false" ht="15" hidden="false" customHeight="false" outlineLevel="0" collapsed="false">
      <c r="B681" s="21" t="n">
        <v>39948</v>
      </c>
      <c r="C681" s="22" t="n">
        <v>926.52</v>
      </c>
      <c r="D681" s="22" t="n">
        <v>934.27</v>
      </c>
      <c r="E681" s="22" t="n">
        <v>924.02</v>
      </c>
      <c r="F681" s="22" t="n">
        <v>931.78</v>
      </c>
      <c r="G681" s="23" t="n">
        <v>934.21</v>
      </c>
      <c r="H681" s="23" t="n">
        <v>933.28</v>
      </c>
      <c r="I681" s="23" t="n">
        <v>923.83</v>
      </c>
      <c r="J681" s="23" t="n">
        <v>922.91</v>
      </c>
      <c r="K681" s="29" t="str">
        <f aca="false">IF(N681&lt;=$F$3,"HIT","MISS")</f>
        <v>HIT</v>
      </c>
      <c r="L681" s="29" t="str">
        <f aca="false">IF(O681&lt;=$F$3,"HIT","MISS")</f>
        <v>HIT</v>
      </c>
      <c r="M681" s="17" t="str">
        <f aca="false">IF(AND(K681="HIT",L681="HIT"),"HOD ✓ | LOD ✓",IF(K681="HIT","HOD ✓",IF(L681="HIT","LOD ✓","✗ MISS")))</f>
        <v>HOD ✓ | LOD ✓</v>
      </c>
      <c r="N681" s="26" t="n">
        <f aca="false">IF(D681&lt;H681,(H681-D681)/D681,IF(D681&gt;G681,(D681-G681)/D681,0))</f>
        <v>6.42212636603396E-005</v>
      </c>
      <c r="O681" s="26" t="n">
        <f aca="false">IF(E681&lt;J681,(J681-E681)/E681,IF(E681&gt;I681,(E681-I681)/E681,0))</f>
        <v>0.000205623254907838</v>
      </c>
      <c r="P681" s="27" t="n">
        <f aca="false">LN(F681/F680)</f>
        <v>0.00566110321017963</v>
      </c>
      <c r="Q681" s="28" t="n">
        <f aca="false">STDEV(P662:P681)*SQRT(252)</f>
        <v>0.148040256399893</v>
      </c>
      <c r="R681" s="26" t="n">
        <f aca="false">(G681-H681)/H681</f>
        <v>0.00099648551345798</v>
      </c>
      <c r="S681" s="17" t="n">
        <f aca="false">YEAR(B681)</f>
        <v>2009</v>
      </c>
      <c r="T681" s="17" t="n">
        <f aca="false">WEEKDAY(B681)</f>
        <v>6</v>
      </c>
    </row>
    <row r="682" customFormat="false" ht="15" hidden="false" customHeight="false" outlineLevel="0" collapsed="false">
      <c r="B682" s="21" t="n">
        <v>39951</v>
      </c>
      <c r="C682" s="22" t="n">
        <v>931.53</v>
      </c>
      <c r="D682" s="22" t="n">
        <v>934.1</v>
      </c>
      <c r="E682" s="22" t="n">
        <v>915.3</v>
      </c>
      <c r="F682" s="22" t="n">
        <v>918.35</v>
      </c>
      <c r="G682" s="23" t="n">
        <v>935.18</v>
      </c>
      <c r="H682" s="23" t="n">
        <v>934.25</v>
      </c>
      <c r="I682" s="23" t="n">
        <v>915.46</v>
      </c>
      <c r="J682" s="23" t="n">
        <v>914.55</v>
      </c>
      <c r="K682" s="29" t="str">
        <f aca="false">IF(N682&lt;=$F$3,"HIT","MISS")</f>
        <v>HIT</v>
      </c>
      <c r="L682" s="29" t="str">
        <f aca="false">IF(O682&lt;=$F$3,"HIT","MISS")</f>
        <v>HIT</v>
      </c>
      <c r="M682" s="17" t="str">
        <f aca="false">IF(AND(K682="HIT",L682="HIT"),"HOD ✓ | LOD ✓",IF(K682="HIT","HOD ✓",IF(L682="HIT","LOD ✓","✗ MISS")))</f>
        <v>HOD ✓ | LOD ✓</v>
      </c>
      <c r="N682" s="26" t="n">
        <f aca="false">IF(D682&lt;H682,(H682-D682)/D682,IF(D682&gt;G682,(D682-G682)/D682,0))</f>
        <v>0.00016058237876028</v>
      </c>
      <c r="O682" s="26" t="n">
        <f aca="false">IF(E682&lt;J682,(J682-E682)/E682,IF(E682&gt;I682,(E682-I682)/E682,0))</f>
        <v>0</v>
      </c>
      <c r="P682" s="27" t="n">
        <f aca="false">LN(F682/F681)</f>
        <v>-0.0145181537443603</v>
      </c>
      <c r="Q682" s="28" t="n">
        <f aca="false">STDEV(P663:P682)*SQRT(252)</f>
        <v>0.150721142287854</v>
      </c>
      <c r="R682" s="26" t="n">
        <f aca="false">(G682-H682)/H682</f>
        <v>0.000995450896440942</v>
      </c>
      <c r="S682" s="17" t="n">
        <f aca="false">YEAR(B682)</f>
        <v>2009</v>
      </c>
      <c r="T682" s="17" t="n">
        <f aca="false">WEEKDAY(B682)</f>
        <v>2</v>
      </c>
    </row>
    <row r="683" customFormat="false" ht="15" hidden="false" customHeight="false" outlineLevel="0" collapsed="false">
      <c r="B683" s="21" t="n">
        <v>39952</v>
      </c>
      <c r="C683" s="22" t="n">
        <v>918.35</v>
      </c>
      <c r="D683" s="22" t="n">
        <v>929.75</v>
      </c>
      <c r="E683" s="22" t="n">
        <v>917.93</v>
      </c>
      <c r="F683" s="22" t="n">
        <v>925.05</v>
      </c>
      <c r="G683" s="23" t="n">
        <v>929</v>
      </c>
      <c r="H683" s="23" t="n">
        <v>928.07</v>
      </c>
      <c r="I683" s="23" t="n">
        <v>919.41</v>
      </c>
      <c r="J683" s="23" t="n">
        <v>918.49</v>
      </c>
      <c r="K683" s="24" t="str">
        <f aca="false">IF(N683&lt;=$F$3,"HIT","MISS")</f>
        <v>MISS</v>
      </c>
      <c r="L683" s="24" t="str">
        <f aca="false">IF(O683&lt;=$F$3,"HIT","MISS")</f>
        <v>MISS</v>
      </c>
      <c r="M683" s="25" t="str">
        <f aca="false">IF(AND(K683="HIT",L683="HIT"),"HOD ✓ | LOD ✓",IF(K683="HIT","HOD ✓",IF(L683="HIT","LOD ✓","✗ MISS")))</f>
        <v>✗ MISS</v>
      </c>
      <c r="N683" s="26" t="n">
        <f aca="false">IF(D683&lt;H683,(H683-D683)/D683,IF(D683&gt;G683,(D683-G683)/D683,0))</f>
        <v>0.000806668459263243</v>
      </c>
      <c r="O683" s="26" t="n">
        <f aca="false">IF(E683&lt;J683,(J683-E683)/E683,IF(E683&gt;I683,(E683-I683)/E683,0))</f>
        <v>0.000610068305862167</v>
      </c>
      <c r="P683" s="27" t="n">
        <f aca="false">LN(F683/F682)</f>
        <v>0.00726920853106742</v>
      </c>
      <c r="Q683" s="28" t="n">
        <f aca="false">STDEV(P664:P683)*SQRT(252)</f>
        <v>0.151562346695664</v>
      </c>
      <c r="R683" s="26" t="n">
        <f aca="false">(G683-H683)/H683</f>
        <v>0.00100207958451405</v>
      </c>
      <c r="S683" s="17" t="n">
        <f aca="false">YEAR(B683)</f>
        <v>2009</v>
      </c>
      <c r="T683" s="17" t="n">
        <f aca="false">WEEKDAY(B683)</f>
        <v>3</v>
      </c>
    </row>
    <row r="684" customFormat="false" ht="15" hidden="false" customHeight="false" outlineLevel="0" collapsed="false">
      <c r="B684" s="21" t="n">
        <v>39953</v>
      </c>
      <c r="C684" s="22" t="n">
        <v>925.05</v>
      </c>
      <c r="D684" s="22" t="n">
        <v>940.825</v>
      </c>
      <c r="E684" s="22" t="n">
        <v>925.05</v>
      </c>
      <c r="F684" s="22" t="n">
        <v>938.65</v>
      </c>
      <c r="G684" s="23" t="n">
        <v>941.68</v>
      </c>
      <c r="H684" s="23" t="n">
        <v>940.74</v>
      </c>
      <c r="I684" s="23" t="n">
        <v>926.11</v>
      </c>
      <c r="J684" s="23" t="n">
        <v>925.18</v>
      </c>
      <c r="K684" s="29" t="str">
        <f aca="false">IF(N684&lt;=$F$3,"HIT","MISS")</f>
        <v>HIT</v>
      </c>
      <c r="L684" s="29" t="str">
        <f aca="false">IF(O684&lt;=$F$3,"HIT","MISS")</f>
        <v>HIT</v>
      </c>
      <c r="M684" s="17" t="str">
        <f aca="false">IF(AND(K684="HIT",L684="HIT"),"HOD ✓ | LOD ✓",IF(K684="HIT","HOD ✓",IF(L684="HIT","LOD ✓","✗ MISS")))</f>
        <v>HOD ✓ | LOD ✓</v>
      </c>
      <c r="N684" s="26" t="n">
        <f aca="false">IF(D684&lt;H684,(H684-D684)/D684,IF(D684&gt;G684,(D684-G684)/D684,0))</f>
        <v>0</v>
      </c>
      <c r="O684" s="26" t="n">
        <f aca="false">IF(E684&lt;J684,(J684-E684)/E684,IF(E684&gt;I684,(E684-I684)/E684,0))</f>
        <v>0.000140532944165175</v>
      </c>
      <c r="P684" s="27" t="n">
        <f aca="false">LN(F684/F683)</f>
        <v>0.0145948826647596</v>
      </c>
      <c r="Q684" s="28" t="n">
        <f aca="false">STDEV(P665:P684)*SQRT(252)</f>
        <v>0.157186004480904</v>
      </c>
      <c r="R684" s="26" t="n">
        <f aca="false">(G684-H684)/H684</f>
        <v>0.000999213385207327</v>
      </c>
      <c r="S684" s="17" t="n">
        <f aca="false">YEAR(B684)</f>
        <v>2009</v>
      </c>
      <c r="T684" s="17" t="n">
        <f aca="false">WEEKDAY(B684)</f>
        <v>4</v>
      </c>
    </row>
    <row r="685" customFormat="false" ht="15" hidden="false" customHeight="false" outlineLevel="0" collapsed="false">
      <c r="B685" s="21" t="n">
        <v>39954</v>
      </c>
      <c r="C685" s="22" t="n">
        <v>938.65</v>
      </c>
      <c r="D685" s="22" t="n">
        <v>956.57</v>
      </c>
      <c r="E685" s="22" t="n">
        <v>936.02</v>
      </c>
      <c r="F685" s="22" t="n">
        <v>953.82</v>
      </c>
      <c r="G685" s="23" t="n">
        <v>957.65</v>
      </c>
      <c r="H685" s="23" t="n">
        <v>956.69</v>
      </c>
      <c r="I685" s="23" t="n">
        <v>936.72</v>
      </c>
      <c r="J685" s="23" t="n">
        <v>935.78</v>
      </c>
      <c r="K685" s="29" t="str">
        <f aca="false">IF(N685&lt;=$F$3,"HIT","MISS")</f>
        <v>HIT</v>
      </c>
      <c r="L685" s="29" t="str">
        <f aca="false">IF(O685&lt;=$F$3,"HIT","MISS")</f>
        <v>HIT</v>
      </c>
      <c r="M685" s="17" t="str">
        <f aca="false">IF(AND(K685="HIT",L685="HIT"),"HOD ✓ | LOD ✓",IF(K685="HIT","HOD ✓",IF(L685="HIT","LOD ✓","✗ MISS")))</f>
        <v>HOD ✓ | LOD ✓</v>
      </c>
      <c r="N685" s="26" t="n">
        <f aca="false">IF(D685&lt;H685,(H685-D685)/D685,IF(D685&gt;G685,(D685-G685)/D685,0))</f>
        <v>0.000125448216021833</v>
      </c>
      <c r="O685" s="26" t="n">
        <f aca="false">IF(E685&lt;J685,(J685-E685)/E685,IF(E685&gt;I685,(E685-I685)/E685,0))</f>
        <v>0</v>
      </c>
      <c r="P685" s="27" t="n">
        <f aca="false">LN(F685/F684)</f>
        <v>0.0160323016304642</v>
      </c>
      <c r="Q685" s="28" t="n">
        <f aca="false">STDEV(P666:P685)*SQRT(252)</f>
        <v>0.156777791994861</v>
      </c>
      <c r="R685" s="26" t="n">
        <f aca="false">(G685-H685)/H685</f>
        <v>0.00100345984592702</v>
      </c>
      <c r="S685" s="17" t="n">
        <f aca="false">YEAR(B685)</f>
        <v>2009</v>
      </c>
      <c r="T685" s="17" t="n">
        <f aca="false">WEEKDAY(B685)</f>
        <v>5</v>
      </c>
    </row>
    <row r="686" customFormat="false" ht="15" hidden="false" customHeight="false" outlineLevel="0" collapsed="false">
      <c r="B686" s="21" t="n">
        <v>39955</v>
      </c>
      <c r="C686" s="22" t="n">
        <v>953.82</v>
      </c>
      <c r="D686" s="22" t="n">
        <v>961.75</v>
      </c>
      <c r="E686" s="22" t="n">
        <v>950.225</v>
      </c>
      <c r="F686" s="22" t="n">
        <v>957.3</v>
      </c>
      <c r="G686" s="23" t="n">
        <v>962.39</v>
      </c>
      <c r="H686" s="23" t="n">
        <v>961.43</v>
      </c>
      <c r="I686" s="23" t="n">
        <v>951.14</v>
      </c>
      <c r="J686" s="23" t="n">
        <v>950.19</v>
      </c>
      <c r="K686" s="29" t="str">
        <f aca="false">IF(N686&lt;=$F$3,"HIT","MISS")</f>
        <v>HIT</v>
      </c>
      <c r="L686" s="29" t="str">
        <f aca="false">IF(O686&lt;=$F$3,"HIT","MISS")</f>
        <v>HIT</v>
      </c>
      <c r="M686" s="17" t="str">
        <f aca="false">IF(AND(K686="HIT",L686="HIT"),"HOD ✓ | LOD ✓",IF(K686="HIT","HOD ✓",IF(L686="HIT","LOD ✓","✗ MISS")))</f>
        <v>HOD ✓ | LOD ✓</v>
      </c>
      <c r="N686" s="26" t="n">
        <f aca="false">IF(D686&lt;H686,(H686-D686)/D686,IF(D686&gt;G686,(D686-G686)/D686,0))</f>
        <v>0</v>
      </c>
      <c r="O686" s="26" t="n">
        <f aca="false">IF(E686&lt;J686,(J686-E686)/E686,IF(E686&gt;I686,(E686-I686)/E686,0))</f>
        <v>0</v>
      </c>
      <c r="P686" s="27" t="n">
        <f aca="false">LN(F686/F685)</f>
        <v>0.00364184755147197</v>
      </c>
      <c r="Q686" s="28" t="n">
        <f aca="false">STDEV(P667:P686)*SQRT(252)</f>
        <v>0.154804534700769</v>
      </c>
      <c r="R686" s="26" t="n">
        <f aca="false">(G686-H686)/H686</f>
        <v>0.000998512632224953</v>
      </c>
      <c r="S686" s="17" t="n">
        <f aca="false">YEAR(B686)</f>
        <v>2009</v>
      </c>
      <c r="T686" s="17" t="n">
        <f aca="false">WEEKDAY(B686)</f>
        <v>6</v>
      </c>
    </row>
    <row r="687" customFormat="false" ht="15" hidden="false" customHeight="false" outlineLevel="0" collapsed="false">
      <c r="B687" s="21" t="n">
        <v>39958</v>
      </c>
      <c r="C687" s="22" t="n">
        <v>957.3</v>
      </c>
      <c r="D687" s="22" t="n">
        <v>960.075</v>
      </c>
      <c r="E687" s="22" t="n">
        <v>952.925</v>
      </c>
      <c r="F687" s="22" t="n">
        <v>958.97</v>
      </c>
      <c r="G687" s="23" t="n">
        <v>959.97</v>
      </c>
      <c r="H687" s="23" t="n">
        <v>959.01</v>
      </c>
      <c r="I687" s="23" t="n">
        <v>954.23</v>
      </c>
      <c r="J687" s="23" t="n">
        <v>953.28</v>
      </c>
      <c r="K687" s="29" t="str">
        <f aca="false">IF(N687&lt;=$F$3,"HIT","MISS")</f>
        <v>HIT</v>
      </c>
      <c r="L687" s="29" t="str">
        <f aca="false">IF(O687&lt;=$F$3,"HIT","MISS")</f>
        <v>HIT</v>
      </c>
      <c r="M687" s="17" t="str">
        <f aca="false">IF(AND(K687="HIT",L687="HIT"),"HOD ✓ | LOD ✓",IF(K687="HIT","HOD ✓",IF(L687="HIT","LOD ✓","✗ MISS")))</f>
        <v>HOD ✓ | LOD ✓</v>
      </c>
      <c r="N687" s="26" t="n">
        <f aca="false">IF(D687&lt;H687,(H687-D687)/D687,IF(D687&gt;G687,(D687-G687)/D687,0))</f>
        <v>0.000109366455745664</v>
      </c>
      <c r="O687" s="26" t="n">
        <f aca="false">IF(E687&lt;J687,(J687-E687)/E687,IF(E687&gt;I687,(E687-I687)/E687,0))</f>
        <v>0.000372537188131299</v>
      </c>
      <c r="P687" s="27" t="n">
        <f aca="false">LN(F687/F686)</f>
        <v>0.00174296985579344</v>
      </c>
      <c r="Q687" s="28" t="n">
        <f aca="false">STDEV(P668:P687)*SQRT(252)</f>
        <v>0.150557442061882</v>
      </c>
      <c r="R687" s="26" t="n">
        <f aca="false">(G687-H687)/H687</f>
        <v>0.00100103231457444</v>
      </c>
      <c r="S687" s="17" t="n">
        <f aca="false">YEAR(B687)</f>
        <v>2009</v>
      </c>
      <c r="T687" s="17" t="n">
        <f aca="false">WEEKDAY(B687)</f>
        <v>2</v>
      </c>
    </row>
    <row r="688" customFormat="false" ht="15" hidden="false" customHeight="false" outlineLevel="0" collapsed="false">
      <c r="B688" s="21" t="n">
        <v>39959</v>
      </c>
      <c r="C688" s="22" t="n">
        <v>958.97</v>
      </c>
      <c r="D688" s="22" t="n">
        <v>958.97</v>
      </c>
      <c r="E688" s="22" t="n">
        <v>940.98</v>
      </c>
      <c r="F688" s="22" t="n">
        <v>951.8</v>
      </c>
      <c r="G688" s="23" t="n">
        <v>960.13</v>
      </c>
      <c r="H688" s="23" t="n">
        <v>959.17</v>
      </c>
      <c r="I688" s="23" t="n">
        <v>941.26</v>
      </c>
      <c r="J688" s="23" t="n">
        <v>940.32</v>
      </c>
      <c r="K688" s="29" t="str">
        <f aca="false">IF(N688&lt;=$F$3,"HIT","MISS")</f>
        <v>HIT</v>
      </c>
      <c r="L688" s="29" t="str">
        <f aca="false">IF(O688&lt;=$F$3,"HIT","MISS")</f>
        <v>HIT</v>
      </c>
      <c r="M688" s="17" t="str">
        <f aca="false">IF(AND(K688="HIT",L688="HIT"),"HOD ✓ | LOD ✓",IF(K688="HIT","HOD ✓",IF(L688="HIT","LOD ✓","✗ MISS")))</f>
        <v>HOD ✓ | LOD ✓</v>
      </c>
      <c r="N688" s="26" t="n">
        <f aca="false">IF(D688&lt;H688,(H688-D688)/D688,IF(D688&gt;G688,(D688-G688)/D688,0))</f>
        <v>0.000208557097719357</v>
      </c>
      <c r="O688" s="26" t="n">
        <f aca="false">IF(E688&lt;J688,(J688-E688)/E688,IF(E688&gt;I688,(E688-I688)/E688,0))</f>
        <v>0</v>
      </c>
      <c r="P688" s="27" t="n">
        <f aca="false">LN(F688/F687)</f>
        <v>-0.00750486312109082</v>
      </c>
      <c r="Q688" s="28" t="n">
        <f aca="false">STDEV(P669:P688)*SQRT(252)</f>
        <v>0.142203443709871</v>
      </c>
      <c r="R688" s="26" t="n">
        <f aca="false">(G688-H688)/H688</f>
        <v>0.00100086533148455</v>
      </c>
      <c r="S688" s="17" t="n">
        <f aca="false">YEAR(B688)</f>
        <v>2009</v>
      </c>
      <c r="T688" s="17" t="n">
        <f aca="false">WEEKDAY(B688)</f>
        <v>3</v>
      </c>
    </row>
    <row r="689" customFormat="false" ht="15" hidden="false" customHeight="false" outlineLevel="0" collapsed="false">
      <c r="B689" s="21" t="n">
        <v>39960</v>
      </c>
      <c r="C689" s="22" t="n">
        <v>951.8</v>
      </c>
      <c r="D689" s="22" t="n">
        <v>959.655</v>
      </c>
      <c r="E689" s="22" t="n">
        <v>946.775</v>
      </c>
      <c r="F689" s="22" t="n">
        <v>949.8</v>
      </c>
      <c r="G689" s="23" t="n">
        <v>959.57</v>
      </c>
      <c r="H689" s="23" t="n">
        <v>958.61</v>
      </c>
      <c r="I689" s="23" t="n">
        <v>946.5</v>
      </c>
      <c r="J689" s="23" t="n">
        <v>945.55</v>
      </c>
      <c r="K689" s="29" t="str">
        <f aca="false">IF(N689&lt;=$F$3,"HIT","MISS")</f>
        <v>HIT</v>
      </c>
      <c r="L689" s="29" t="str">
        <f aca="false">IF(O689&lt;=$F$3,"HIT","MISS")</f>
        <v>HIT</v>
      </c>
      <c r="M689" s="17" t="str">
        <f aca="false">IF(AND(K689="HIT",L689="HIT"),"HOD ✓ | LOD ✓",IF(K689="HIT","HOD ✓",IF(L689="HIT","LOD ✓","✗ MISS")))</f>
        <v>HOD ✓ | LOD ✓</v>
      </c>
      <c r="N689" s="26" t="n">
        <f aca="false">IF(D689&lt;H689,(H689-D689)/D689,IF(D689&gt;G689,(D689-G689)/D689,0))</f>
        <v>8.85734977673463E-005</v>
      </c>
      <c r="O689" s="26" t="n">
        <f aca="false">IF(E689&lt;J689,(J689-E689)/E689,IF(E689&gt;I689,(E689-I689)/E689,0))</f>
        <v>0.000290459718518103</v>
      </c>
      <c r="P689" s="27" t="n">
        <f aca="false">LN(F689/F688)</f>
        <v>-0.00210349257198862</v>
      </c>
      <c r="Q689" s="28" t="n">
        <f aca="false">STDEV(P670:P689)*SQRT(252)</f>
        <v>0.143224773861159</v>
      </c>
      <c r="R689" s="26" t="n">
        <f aca="false">(G689-H689)/H689</f>
        <v>0.00100145001616928</v>
      </c>
      <c r="S689" s="17" t="n">
        <f aca="false">YEAR(B689)</f>
        <v>2009</v>
      </c>
      <c r="T689" s="17" t="n">
        <f aca="false">WEEKDAY(B689)</f>
        <v>4</v>
      </c>
    </row>
    <row r="690" customFormat="false" ht="15" hidden="false" customHeight="false" outlineLevel="0" collapsed="false">
      <c r="B690" s="21" t="n">
        <v>39961</v>
      </c>
      <c r="C690" s="22" t="n">
        <v>949.8</v>
      </c>
      <c r="D690" s="22" t="n">
        <v>965.31</v>
      </c>
      <c r="E690" s="22" t="n">
        <v>944.55</v>
      </c>
      <c r="F690" s="22" t="n">
        <v>959.41</v>
      </c>
      <c r="G690" s="23" t="n">
        <v>965.5</v>
      </c>
      <c r="H690" s="23" t="n">
        <v>964.54</v>
      </c>
      <c r="I690" s="23" t="n">
        <v>945.74</v>
      </c>
      <c r="J690" s="23" t="n">
        <v>944.8</v>
      </c>
      <c r="K690" s="29" t="str">
        <f aca="false">IF(N690&lt;=$F$3,"HIT","MISS")</f>
        <v>HIT</v>
      </c>
      <c r="L690" s="29" t="str">
        <f aca="false">IF(O690&lt;=$F$3,"HIT","MISS")</f>
        <v>HIT</v>
      </c>
      <c r="M690" s="17" t="str">
        <f aca="false">IF(AND(K690="HIT",L690="HIT"),"HOD ✓ | LOD ✓",IF(K690="HIT","HOD ✓",IF(L690="HIT","LOD ✓","✗ MISS")))</f>
        <v>HOD ✓ | LOD ✓</v>
      </c>
      <c r="N690" s="26" t="n">
        <f aca="false">IF(D690&lt;H690,(H690-D690)/D690,IF(D690&gt;G690,(D690-G690)/D690,0))</f>
        <v>0</v>
      </c>
      <c r="O690" s="26" t="n">
        <f aca="false">IF(E690&lt;J690,(J690-E690)/E690,IF(E690&gt;I690,(E690-I690)/E690,0))</f>
        <v>0.000264676300884019</v>
      </c>
      <c r="P690" s="27" t="n">
        <f aca="false">LN(F690/F689)</f>
        <v>0.0100670760797761</v>
      </c>
      <c r="Q690" s="28" t="n">
        <f aca="false">STDEV(P671:P690)*SQRT(252)</f>
        <v>0.135476319479112</v>
      </c>
      <c r="R690" s="26" t="n">
        <f aca="false">(G690-H690)/H690</f>
        <v>0.000995293093080677</v>
      </c>
      <c r="S690" s="17" t="n">
        <f aca="false">YEAR(B690)</f>
        <v>2009</v>
      </c>
      <c r="T690" s="17" t="n">
        <f aca="false">WEEKDAY(B690)</f>
        <v>5</v>
      </c>
    </row>
    <row r="691" customFormat="false" ht="15" hidden="false" customHeight="false" outlineLevel="0" collapsed="false">
      <c r="B691" s="21" t="n">
        <v>39962</v>
      </c>
      <c r="C691" s="22" t="n">
        <v>959.41</v>
      </c>
      <c r="D691" s="22" t="n">
        <v>980.35</v>
      </c>
      <c r="E691" s="22" t="n">
        <v>959.01</v>
      </c>
      <c r="F691" s="22" t="n">
        <v>979.1</v>
      </c>
      <c r="G691" s="23" t="n">
        <v>980.41</v>
      </c>
      <c r="H691" s="23" t="n">
        <v>979.43</v>
      </c>
      <c r="I691" s="23" t="n">
        <v>958.88</v>
      </c>
      <c r="J691" s="23" t="n">
        <v>957.92</v>
      </c>
      <c r="K691" s="29" t="str">
        <f aca="false">IF(N691&lt;=$F$3,"HIT","MISS")</f>
        <v>HIT</v>
      </c>
      <c r="L691" s="29" t="str">
        <f aca="false">IF(O691&lt;=$F$3,"HIT","MISS")</f>
        <v>HIT</v>
      </c>
      <c r="M691" s="17" t="str">
        <f aca="false">IF(AND(K691="HIT",L691="HIT"),"HOD ✓ | LOD ✓",IF(K691="HIT","HOD ✓",IF(L691="HIT","LOD ✓","✗ MISS")))</f>
        <v>HOD ✓ | LOD ✓</v>
      </c>
      <c r="N691" s="26" t="n">
        <f aca="false">IF(D691&lt;H691,(H691-D691)/D691,IF(D691&gt;G691,(D691-G691)/D691,0))</f>
        <v>0</v>
      </c>
      <c r="O691" s="26" t="n">
        <f aca="false">IF(E691&lt;J691,(J691-E691)/E691,IF(E691&gt;I691,(E691-I691)/E691,0))</f>
        <v>0.000135556459265279</v>
      </c>
      <c r="P691" s="27" t="n">
        <f aca="false">LN(F691/F690)</f>
        <v>0.0203152701652283</v>
      </c>
      <c r="Q691" s="28" t="n">
        <f aca="false">STDEV(P672:P691)*SQRT(252)</f>
        <v>0.145674433530667</v>
      </c>
      <c r="R691" s="26" t="n">
        <f aca="false">(G691-H691)/H691</f>
        <v>0.0010005819711465</v>
      </c>
      <c r="S691" s="17" t="n">
        <f aca="false">YEAR(B691)</f>
        <v>2009</v>
      </c>
      <c r="T691" s="17" t="n">
        <f aca="false">WEEKDAY(B691)</f>
        <v>6</v>
      </c>
    </row>
    <row r="692" customFormat="false" ht="15" hidden="false" customHeight="false" outlineLevel="0" collapsed="false">
      <c r="B692" s="21" t="n">
        <v>39965</v>
      </c>
      <c r="C692" s="22" t="n">
        <v>979.38</v>
      </c>
      <c r="D692" s="22" t="n">
        <v>988.935</v>
      </c>
      <c r="E692" s="22" t="n">
        <v>973.605</v>
      </c>
      <c r="F692" s="22" t="n">
        <v>975.05</v>
      </c>
      <c r="G692" s="23" t="n">
        <v>990.12</v>
      </c>
      <c r="H692" s="23" t="n">
        <v>989.13</v>
      </c>
      <c r="I692" s="23" t="n">
        <v>974.5</v>
      </c>
      <c r="J692" s="23" t="n">
        <v>973.53</v>
      </c>
      <c r="K692" s="29" t="str">
        <f aca="false">IF(N692&lt;=$F$3,"HIT","MISS")</f>
        <v>HIT</v>
      </c>
      <c r="L692" s="29" t="str">
        <f aca="false">IF(O692&lt;=$F$3,"HIT","MISS")</f>
        <v>HIT</v>
      </c>
      <c r="M692" s="17" t="str">
        <f aca="false">IF(AND(K692="HIT",L692="HIT"),"HOD ✓ | LOD ✓",IF(K692="HIT","HOD ✓",IF(L692="HIT","LOD ✓","✗ MISS")))</f>
        <v>HOD ✓ | LOD ✓</v>
      </c>
      <c r="N692" s="26" t="n">
        <f aca="false">IF(D692&lt;H692,(H692-D692)/D692,IF(D692&gt;G692,(D692-G692)/D692,0))</f>
        <v>0.000197181816802975</v>
      </c>
      <c r="O692" s="26" t="n">
        <f aca="false">IF(E692&lt;J692,(J692-E692)/E692,IF(E692&gt;I692,(E692-I692)/E692,0))</f>
        <v>0</v>
      </c>
      <c r="P692" s="27" t="n">
        <f aca="false">LN(F692/F691)</f>
        <v>-0.00414503062577595</v>
      </c>
      <c r="Q692" s="28" t="n">
        <f aca="false">STDEV(P673:P692)*SQRT(252)</f>
        <v>0.14158405322437</v>
      </c>
      <c r="R692" s="26" t="n">
        <f aca="false">(G692-H692)/H692</f>
        <v>0.00100087956082619</v>
      </c>
      <c r="S692" s="17" t="n">
        <f aca="false">YEAR(B692)</f>
        <v>2009</v>
      </c>
      <c r="T692" s="17" t="n">
        <f aca="false">WEEKDAY(B692)</f>
        <v>2</v>
      </c>
    </row>
    <row r="693" customFormat="false" ht="15" hidden="false" customHeight="false" outlineLevel="0" collapsed="false">
      <c r="B693" s="21" t="n">
        <v>39966</v>
      </c>
      <c r="C693" s="22" t="n">
        <v>975.05</v>
      </c>
      <c r="D693" s="22" t="n">
        <v>986.825</v>
      </c>
      <c r="E693" s="22" t="n">
        <v>969.555</v>
      </c>
      <c r="F693" s="22" t="n">
        <v>981.75</v>
      </c>
      <c r="G693" s="23" t="n">
        <v>987.17</v>
      </c>
      <c r="H693" s="23" t="n">
        <v>986.18</v>
      </c>
      <c r="I693" s="23" t="n">
        <v>970.29</v>
      </c>
      <c r="J693" s="23" t="n">
        <v>969.32</v>
      </c>
      <c r="K693" s="29" t="str">
        <f aca="false">IF(N693&lt;=$F$3,"HIT","MISS")</f>
        <v>HIT</v>
      </c>
      <c r="L693" s="29" t="str">
        <f aca="false">IF(O693&lt;=$F$3,"HIT","MISS")</f>
        <v>HIT</v>
      </c>
      <c r="M693" s="17" t="str">
        <f aca="false">IF(AND(K693="HIT",L693="HIT"),"HOD ✓ | LOD ✓",IF(K693="HIT","HOD ✓",IF(L693="HIT","LOD ✓","✗ MISS")))</f>
        <v>HOD ✓ | LOD ✓</v>
      </c>
      <c r="N693" s="26" t="n">
        <f aca="false">IF(D693&lt;H693,(H693-D693)/D693,IF(D693&gt;G693,(D693-G693)/D693,0))</f>
        <v>0</v>
      </c>
      <c r="O693" s="26" t="n">
        <f aca="false">IF(E693&lt;J693,(J693-E693)/E693,IF(E693&gt;I693,(E693-I693)/E693,0))</f>
        <v>0</v>
      </c>
      <c r="P693" s="27" t="n">
        <f aca="false">LN(F693/F692)</f>
        <v>0.00684794172386933</v>
      </c>
      <c r="Q693" s="28" t="n">
        <f aca="false">STDEV(P674:P693)*SQRT(252)</f>
        <v>0.137644962003612</v>
      </c>
      <c r="R693" s="26" t="n">
        <f aca="false">(G693-H693)/H693</f>
        <v>0.00100387353221522</v>
      </c>
      <c r="S693" s="17" t="n">
        <f aca="false">YEAR(B693)</f>
        <v>2009</v>
      </c>
      <c r="T693" s="17" t="n">
        <f aca="false">WEEKDAY(B693)</f>
        <v>3</v>
      </c>
    </row>
    <row r="694" customFormat="false" ht="15" hidden="false" customHeight="false" outlineLevel="0" collapsed="false">
      <c r="B694" s="21" t="n">
        <v>39967</v>
      </c>
      <c r="C694" s="22" t="n">
        <v>981.75</v>
      </c>
      <c r="D694" s="22" t="n">
        <v>990.305</v>
      </c>
      <c r="E694" s="22" t="n">
        <v>960.605</v>
      </c>
      <c r="F694" s="22" t="n">
        <v>963</v>
      </c>
      <c r="G694" s="23" t="n">
        <v>991.45</v>
      </c>
      <c r="H694" s="23" t="n">
        <v>990.46</v>
      </c>
      <c r="I694" s="23" t="n">
        <v>961.19</v>
      </c>
      <c r="J694" s="23" t="n">
        <v>960.23</v>
      </c>
      <c r="K694" s="29" t="str">
        <f aca="false">IF(N694&lt;=$F$3,"HIT","MISS")</f>
        <v>HIT</v>
      </c>
      <c r="L694" s="29" t="str">
        <f aca="false">IF(O694&lt;=$F$3,"HIT","MISS")</f>
        <v>HIT</v>
      </c>
      <c r="M694" s="17" t="str">
        <f aca="false">IF(AND(K694="HIT",L694="HIT"),"HOD ✓ | LOD ✓",IF(K694="HIT","HOD ✓",IF(L694="HIT","LOD ✓","✗ MISS")))</f>
        <v>HOD ✓ | LOD ✓</v>
      </c>
      <c r="N694" s="26" t="n">
        <f aca="false">IF(D694&lt;H694,(H694-D694)/D694,IF(D694&gt;G694,(D694-G694)/D694,0))</f>
        <v>0.000156517436547414</v>
      </c>
      <c r="O694" s="26" t="n">
        <f aca="false">IF(E694&lt;J694,(J694-E694)/E694,IF(E694&gt;I694,(E694-I694)/E694,0))</f>
        <v>0</v>
      </c>
      <c r="P694" s="27" t="n">
        <f aca="false">LN(F694/F693)</f>
        <v>-0.0192832816599935</v>
      </c>
      <c r="Q694" s="28" t="n">
        <f aca="false">STDEV(P675:P694)*SQRT(252)</f>
        <v>0.15520479868006</v>
      </c>
      <c r="R694" s="26" t="n">
        <f aca="false">(G694-H694)/H694</f>
        <v>0.000999535569331431</v>
      </c>
      <c r="S694" s="17" t="n">
        <f aca="false">YEAR(B694)</f>
        <v>2009</v>
      </c>
      <c r="T694" s="17" t="n">
        <f aca="false">WEEKDAY(B694)</f>
        <v>4</v>
      </c>
    </row>
    <row r="695" customFormat="false" ht="15" hidden="false" customHeight="false" outlineLevel="0" collapsed="false">
      <c r="B695" s="21" t="n">
        <v>39968</v>
      </c>
      <c r="C695" s="22" t="n">
        <v>963</v>
      </c>
      <c r="D695" s="22" t="n">
        <v>981.955</v>
      </c>
      <c r="E695" s="22" t="n">
        <v>960.955</v>
      </c>
      <c r="F695" s="22" t="n">
        <v>980.2</v>
      </c>
      <c r="G695" s="23" t="n">
        <v>982.99</v>
      </c>
      <c r="H695" s="23" t="n">
        <v>982.01</v>
      </c>
      <c r="I695" s="23" t="n">
        <v>961.63</v>
      </c>
      <c r="J695" s="23" t="n">
        <v>960.67</v>
      </c>
      <c r="K695" s="29" t="str">
        <f aca="false">IF(N695&lt;=$F$3,"HIT","MISS")</f>
        <v>HIT</v>
      </c>
      <c r="L695" s="29" t="str">
        <f aca="false">IF(O695&lt;=$F$3,"HIT","MISS")</f>
        <v>HIT</v>
      </c>
      <c r="M695" s="17" t="str">
        <f aca="false">IF(AND(K695="HIT",L695="HIT"),"HOD ✓ | LOD ✓",IF(K695="HIT","HOD ✓",IF(L695="HIT","LOD ✓","✗ MISS")))</f>
        <v>HOD ✓ | LOD ✓</v>
      </c>
      <c r="N695" s="26" t="n">
        <f aca="false">IF(D695&lt;H695,(H695-D695)/D695,IF(D695&gt;G695,(D695-G695)/D695,0))</f>
        <v>5.60107133218426E-005</v>
      </c>
      <c r="O695" s="26" t="n">
        <f aca="false">IF(E695&lt;J695,(J695-E695)/E695,IF(E695&gt;I695,(E695-I695)/E695,0))</f>
        <v>0</v>
      </c>
      <c r="P695" s="27" t="n">
        <f aca="false">LN(F695/F694)</f>
        <v>0.0177032206773215</v>
      </c>
      <c r="Q695" s="28" t="n">
        <f aca="false">STDEV(P676:P695)*SQRT(252)</f>
        <v>0.163356037635394</v>
      </c>
      <c r="R695" s="26" t="n">
        <f aca="false">(G695-H695)/H695</f>
        <v>0.000997953177666234</v>
      </c>
      <c r="S695" s="17" t="n">
        <f aca="false">YEAR(B695)</f>
        <v>2009</v>
      </c>
      <c r="T695" s="17" t="n">
        <f aca="false">WEEKDAY(B695)</f>
        <v>5</v>
      </c>
    </row>
    <row r="696" customFormat="false" ht="15" hidden="false" customHeight="false" outlineLevel="0" collapsed="false">
      <c r="B696" s="21" t="n">
        <v>39969</v>
      </c>
      <c r="C696" s="22" t="n">
        <v>980.2</v>
      </c>
      <c r="D696" s="22" t="n">
        <v>983.77</v>
      </c>
      <c r="E696" s="22" t="n">
        <v>953.1</v>
      </c>
      <c r="F696" s="22" t="n">
        <v>955.35</v>
      </c>
      <c r="G696" s="23" t="n">
        <v>985.32</v>
      </c>
      <c r="H696" s="23" t="n">
        <v>984.34</v>
      </c>
      <c r="I696" s="23" t="n">
        <v>952.86</v>
      </c>
      <c r="J696" s="23" t="n">
        <v>951.91</v>
      </c>
      <c r="K696" s="24" t="str">
        <f aca="false">IF(N696&lt;=$F$3,"HIT","MISS")</f>
        <v>MISS</v>
      </c>
      <c r="L696" s="24" t="str">
        <f aca="false">IF(O696&lt;=$F$3,"HIT","MISS")</f>
        <v>HIT</v>
      </c>
      <c r="M696" s="25" t="str">
        <f aca="false">IF(AND(K696="HIT",L696="HIT"),"HOD ✓ | LOD ✓",IF(K696="HIT","HOD ✓",IF(L696="HIT","LOD ✓","✗ MISS")))</f>
        <v>LOD ✓</v>
      </c>
      <c r="N696" s="26" t="n">
        <f aca="false">IF(D696&lt;H696,(H696-D696)/D696,IF(D696&gt;G696,(D696-G696)/D696,0))</f>
        <v>0.000579403722414843</v>
      </c>
      <c r="O696" s="26" t="n">
        <f aca="false">IF(E696&lt;J696,(J696-E696)/E696,IF(E696&gt;I696,(E696-I696)/E696,0))</f>
        <v>0.000251809883537938</v>
      </c>
      <c r="P696" s="27" t="n">
        <f aca="false">LN(F696/F695)</f>
        <v>-0.0256788669899627</v>
      </c>
      <c r="Q696" s="28" t="n">
        <f aca="false">STDEV(P677:P696)*SQRT(252)</f>
        <v>0.193164144760446</v>
      </c>
      <c r="R696" s="26" t="n">
        <f aca="false">(G696-H696)/H696</f>
        <v>0.000995590954345062</v>
      </c>
      <c r="S696" s="17" t="n">
        <f aca="false">YEAR(B696)</f>
        <v>2009</v>
      </c>
      <c r="T696" s="17" t="n">
        <f aca="false">WEEKDAY(B696)</f>
        <v>6</v>
      </c>
    </row>
    <row r="697" customFormat="false" ht="15" hidden="false" customHeight="false" outlineLevel="0" collapsed="false">
      <c r="B697" s="21" t="n">
        <v>39972</v>
      </c>
      <c r="C697" s="22" t="n">
        <v>955.35</v>
      </c>
      <c r="D697" s="22" t="n">
        <v>960.15</v>
      </c>
      <c r="E697" s="22" t="n">
        <v>943.565</v>
      </c>
      <c r="F697" s="22" t="n">
        <v>951.92</v>
      </c>
      <c r="G697" s="23" t="n">
        <v>959.81</v>
      </c>
      <c r="H697" s="23" t="n">
        <v>958.85</v>
      </c>
      <c r="I697" s="23" t="n">
        <v>943.77</v>
      </c>
      <c r="J697" s="23" t="n">
        <v>942.83</v>
      </c>
      <c r="K697" s="29" t="str">
        <f aca="false">IF(N697&lt;=$F$3,"HIT","MISS")</f>
        <v>HIT</v>
      </c>
      <c r="L697" s="29" t="str">
        <f aca="false">IF(O697&lt;=$F$3,"HIT","MISS")</f>
        <v>HIT</v>
      </c>
      <c r="M697" s="17" t="str">
        <f aca="false">IF(AND(K697="HIT",L697="HIT"),"HOD ✓ | LOD ✓",IF(K697="HIT","HOD ✓",IF(L697="HIT","LOD ✓","✗ MISS")))</f>
        <v>HOD ✓ | LOD ✓</v>
      </c>
      <c r="N697" s="26" t="n">
        <f aca="false">IF(D697&lt;H697,(H697-D697)/D697,IF(D697&gt;G697,(D697-G697)/D697,0))</f>
        <v>0.000354111336770329</v>
      </c>
      <c r="O697" s="26" t="n">
        <f aca="false">IF(E697&lt;J697,(J697-E697)/E697,IF(E697&gt;I697,(E697-I697)/E697,0))</f>
        <v>0</v>
      </c>
      <c r="P697" s="27" t="n">
        <f aca="false">LN(F697/F696)</f>
        <v>-0.00359676783858653</v>
      </c>
      <c r="Q697" s="28" t="n">
        <f aca="false">STDEV(P678:P697)*SQRT(252)</f>
        <v>0.193260195103295</v>
      </c>
      <c r="R697" s="26" t="n">
        <f aca="false">(G697-H697)/H697</f>
        <v>0.001001199353392</v>
      </c>
      <c r="S697" s="17" t="n">
        <f aca="false">YEAR(B697)</f>
        <v>2009</v>
      </c>
      <c r="T697" s="17" t="n">
        <f aca="false">WEEKDAY(B697)</f>
        <v>2</v>
      </c>
    </row>
    <row r="698" customFormat="false" ht="15" hidden="false" customHeight="false" outlineLevel="0" collapsed="false">
      <c r="B698" s="21" t="n">
        <v>39973</v>
      </c>
      <c r="C698" s="22" t="n">
        <v>951.92</v>
      </c>
      <c r="D698" s="22" t="n">
        <v>962.225</v>
      </c>
      <c r="E698" s="22" t="n">
        <v>947.565</v>
      </c>
      <c r="F698" s="22" t="n">
        <v>954.71</v>
      </c>
      <c r="G698" s="23" t="n">
        <v>962.85</v>
      </c>
      <c r="H698" s="23" t="n">
        <v>961.89</v>
      </c>
      <c r="I698" s="23" t="n">
        <v>948.26</v>
      </c>
      <c r="J698" s="23" t="n">
        <v>947.31</v>
      </c>
      <c r="K698" s="29" t="str">
        <f aca="false">IF(N698&lt;=$F$3,"HIT","MISS")</f>
        <v>HIT</v>
      </c>
      <c r="L698" s="29" t="str">
        <f aca="false">IF(O698&lt;=$F$3,"HIT","MISS")</f>
        <v>HIT</v>
      </c>
      <c r="M698" s="17" t="str">
        <f aca="false">IF(AND(K698="HIT",L698="HIT"),"HOD ✓ | LOD ✓",IF(K698="HIT","HOD ✓",IF(L698="HIT","LOD ✓","✗ MISS")))</f>
        <v>HOD ✓ | LOD ✓</v>
      </c>
      <c r="N698" s="26" t="n">
        <f aca="false">IF(D698&lt;H698,(H698-D698)/D698,IF(D698&gt;G698,(D698-G698)/D698,0))</f>
        <v>0</v>
      </c>
      <c r="O698" s="26" t="n">
        <f aca="false">IF(E698&lt;J698,(J698-E698)/E698,IF(E698&gt;I698,(E698-I698)/E698,0))</f>
        <v>0</v>
      </c>
      <c r="P698" s="27" t="n">
        <f aca="false">LN(F698/F697)</f>
        <v>0.0029266317968381</v>
      </c>
      <c r="Q698" s="28" t="n">
        <f aca="false">STDEV(P679:P698)*SQRT(252)</f>
        <v>0.190692571650166</v>
      </c>
      <c r="R698" s="26" t="n">
        <f aca="false">(G698-H698)/H698</f>
        <v>0.000998035118360765</v>
      </c>
      <c r="S698" s="17" t="n">
        <f aca="false">YEAR(B698)</f>
        <v>2009</v>
      </c>
      <c r="T698" s="17" t="n">
        <f aca="false">WEEKDAY(B698)</f>
        <v>3</v>
      </c>
    </row>
    <row r="699" customFormat="false" ht="15" hidden="false" customHeight="false" outlineLevel="0" collapsed="false">
      <c r="B699" s="21" t="n">
        <v>39974</v>
      </c>
      <c r="C699" s="22" t="n">
        <v>954.71</v>
      </c>
      <c r="D699" s="22" t="n">
        <v>965.57</v>
      </c>
      <c r="E699" s="22" t="n">
        <v>947.18</v>
      </c>
      <c r="F699" s="22" t="n">
        <v>954.3</v>
      </c>
      <c r="G699" s="23" t="n">
        <v>965.33</v>
      </c>
      <c r="H699" s="23" t="n">
        <v>964.37</v>
      </c>
      <c r="I699" s="23" t="n">
        <v>947.1</v>
      </c>
      <c r="J699" s="23" t="n">
        <v>946.15</v>
      </c>
      <c r="K699" s="29" t="str">
        <f aca="false">IF(N699&lt;=$F$3,"HIT","MISS")</f>
        <v>HIT</v>
      </c>
      <c r="L699" s="29" t="str">
        <f aca="false">IF(O699&lt;=$F$3,"HIT","MISS")</f>
        <v>HIT</v>
      </c>
      <c r="M699" s="17" t="str">
        <f aca="false">IF(AND(K699="HIT",L699="HIT"),"HOD ✓ | LOD ✓",IF(K699="HIT","HOD ✓",IF(L699="HIT","LOD ✓","✗ MISS")))</f>
        <v>HOD ✓ | LOD ✓</v>
      </c>
      <c r="N699" s="26" t="n">
        <f aca="false">IF(D699&lt;H699,(H699-D699)/D699,IF(D699&gt;G699,(D699-G699)/D699,0))</f>
        <v>0.000248557846660531</v>
      </c>
      <c r="O699" s="26" t="n">
        <f aca="false">IF(E699&lt;J699,(J699-E699)/E699,IF(E699&gt;I699,(E699-I699)/E699,0))</f>
        <v>8.44612428471117E-005</v>
      </c>
      <c r="P699" s="27" t="n">
        <f aca="false">LN(F699/F698)</f>
        <v>-0.000429542020527943</v>
      </c>
      <c r="Q699" s="28" t="n">
        <f aca="false">STDEV(P680:P699)*SQRT(252)</f>
        <v>0.190735742078407</v>
      </c>
      <c r="R699" s="26" t="n">
        <f aca="false">(G699-H699)/H699</f>
        <v>0.000995468544230987</v>
      </c>
      <c r="S699" s="17" t="n">
        <f aca="false">YEAR(B699)</f>
        <v>2009</v>
      </c>
      <c r="T699" s="17" t="n">
        <f aca="false">WEEKDAY(B699)</f>
        <v>4</v>
      </c>
    </row>
    <row r="700" customFormat="false" ht="15" hidden="false" customHeight="false" outlineLevel="0" collapsed="false">
      <c r="B700" s="21" t="n">
        <v>39975</v>
      </c>
      <c r="C700" s="22" t="n">
        <v>954.3</v>
      </c>
      <c r="D700" s="22" t="n">
        <v>962.105</v>
      </c>
      <c r="E700" s="22" t="n">
        <v>942.995</v>
      </c>
      <c r="F700" s="22" t="n">
        <v>954.79</v>
      </c>
      <c r="G700" s="23" t="n">
        <v>962.34</v>
      </c>
      <c r="H700" s="23" t="n">
        <v>961.38</v>
      </c>
      <c r="I700" s="23" t="n">
        <v>944.09</v>
      </c>
      <c r="J700" s="23" t="n">
        <v>943.15</v>
      </c>
      <c r="K700" s="29" t="str">
        <f aca="false">IF(N700&lt;=$F$3,"HIT","MISS")</f>
        <v>HIT</v>
      </c>
      <c r="L700" s="29" t="str">
        <f aca="false">IF(O700&lt;=$F$3,"HIT","MISS")</f>
        <v>HIT</v>
      </c>
      <c r="M700" s="17" t="str">
        <f aca="false">IF(AND(K700="HIT",L700="HIT"),"HOD ✓ | LOD ✓",IF(K700="HIT","HOD ✓",IF(L700="HIT","LOD ✓","✗ MISS")))</f>
        <v>HOD ✓ | LOD ✓</v>
      </c>
      <c r="N700" s="26" t="n">
        <f aca="false">IF(D700&lt;H700,(H700-D700)/D700,IF(D700&gt;G700,(D700-G700)/D700,0))</f>
        <v>0</v>
      </c>
      <c r="O700" s="26" t="n">
        <f aca="false">IF(E700&lt;J700,(J700-E700)/E700,IF(E700&gt;I700,(E700-I700)/E700,0))</f>
        <v>0.000164369906521215</v>
      </c>
      <c r="P700" s="27" t="n">
        <f aca="false">LN(F700/F699)</f>
        <v>0.000513333589050325</v>
      </c>
      <c r="Q700" s="28" t="n">
        <f aca="false">STDEV(P681:P700)*SQRT(252)</f>
        <v>0.19071424735693</v>
      </c>
      <c r="R700" s="26" t="n">
        <f aca="false">(G700-H700)/H700</f>
        <v>0.000998564563440093</v>
      </c>
      <c r="S700" s="17" t="n">
        <f aca="false">YEAR(B700)</f>
        <v>2009</v>
      </c>
      <c r="T700" s="17" t="n">
        <f aca="false">WEEKDAY(B700)</f>
        <v>5</v>
      </c>
    </row>
    <row r="701" customFormat="false" ht="15" hidden="false" customHeight="false" outlineLevel="0" collapsed="false">
      <c r="B701" s="21" t="n">
        <v>39976</v>
      </c>
      <c r="C701" s="22" t="n">
        <v>954.79</v>
      </c>
      <c r="D701" s="22" t="n">
        <v>958.31</v>
      </c>
      <c r="E701" s="22" t="n">
        <v>936.215</v>
      </c>
      <c r="F701" s="22" t="n">
        <v>939.26</v>
      </c>
      <c r="G701" s="23" t="n">
        <v>958.98</v>
      </c>
      <c r="H701" s="23" t="n">
        <v>958.02</v>
      </c>
      <c r="I701" s="23" t="n">
        <v>936.94</v>
      </c>
      <c r="J701" s="23" t="n">
        <v>936</v>
      </c>
      <c r="K701" s="29" t="str">
        <f aca="false">IF(N701&lt;=$F$3,"HIT","MISS")</f>
        <v>HIT</v>
      </c>
      <c r="L701" s="29" t="str">
        <f aca="false">IF(O701&lt;=$F$3,"HIT","MISS")</f>
        <v>HIT</v>
      </c>
      <c r="M701" s="17" t="str">
        <f aca="false">IF(AND(K701="HIT",L701="HIT"),"HOD ✓ | LOD ✓",IF(K701="HIT","HOD ✓",IF(L701="HIT","LOD ✓","✗ MISS")))</f>
        <v>HOD ✓ | LOD ✓</v>
      </c>
      <c r="N701" s="26" t="n">
        <f aca="false">IF(D701&lt;H701,(H701-D701)/D701,IF(D701&gt;G701,(D701-G701)/D701,0))</f>
        <v>0</v>
      </c>
      <c r="O701" s="26" t="n">
        <f aca="false">IF(E701&lt;J701,(J701-E701)/E701,IF(E701&gt;I701,(E701-I701)/E701,0))</f>
        <v>0</v>
      </c>
      <c r="P701" s="27" t="n">
        <f aca="false">LN(F701/F700)</f>
        <v>-0.0163990898222032</v>
      </c>
      <c r="Q701" s="28" t="n">
        <f aca="false">STDEV(P682:P701)*SQRT(252)</f>
        <v>0.200175914803873</v>
      </c>
      <c r="R701" s="26" t="n">
        <f aca="false">(G701-H701)/H701</f>
        <v>0.0010020667626981</v>
      </c>
      <c r="S701" s="17" t="n">
        <f aca="false">YEAR(B701)</f>
        <v>2009</v>
      </c>
      <c r="T701" s="17" t="n">
        <f aca="false">WEEKDAY(B701)</f>
        <v>6</v>
      </c>
    </row>
    <row r="702" customFormat="false" ht="15" hidden="false" customHeight="false" outlineLevel="0" collapsed="false">
      <c r="B702" s="21" t="n">
        <v>39979</v>
      </c>
      <c r="C702" s="22" t="n">
        <v>939.26</v>
      </c>
      <c r="D702" s="22" t="n">
        <v>939.26</v>
      </c>
      <c r="E702" s="22" t="n">
        <v>926.275</v>
      </c>
      <c r="F702" s="22" t="n">
        <v>928.33</v>
      </c>
      <c r="G702" s="23" t="n">
        <v>940.29</v>
      </c>
      <c r="H702" s="23" t="n">
        <v>939.35</v>
      </c>
      <c r="I702" s="23" t="n">
        <v>927.18</v>
      </c>
      <c r="J702" s="23" t="n">
        <v>926.25</v>
      </c>
      <c r="K702" s="29" t="str">
        <f aca="false">IF(N702&lt;=$F$3,"HIT","MISS")</f>
        <v>HIT</v>
      </c>
      <c r="L702" s="29" t="str">
        <f aca="false">IF(O702&lt;=$F$3,"HIT","MISS")</f>
        <v>HIT</v>
      </c>
      <c r="M702" s="17" t="str">
        <f aca="false">IF(AND(K702="HIT",L702="HIT"),"HOD ✓ | LOD ✓",IF(K702="HIT","HOD ✓",IF(L702="HIT","LOD ✓","✗ MISS")))</f>
        <v>HOD ✓ | LOD ✓</v>
      </c>
      <c r="N702" s="26" t="n">
        <f aca="false">IF(D702&lt;H702,(H702-D702)/D702,IF(D702&gt;G702,(D702-G702)/D702,0))</f>
        <v>9.58201137065688E-005</v>
      </c>
      <c r="O702" s="26" t="n">
        <f aca="false">IF(E702&lt;J702,(J702-E702)/E702,IF(E702&gt;I702,(E702-I702)/E702,0))</f>
        <v>0</v>
      </c>
      <c r="P702" s="27" t="n">
        <f aca="false">LN(F702/F701)</f>
        <v>-0.0117050581674999</v>
      </c>
      <c r="Q702" s="28" t="n">
        <f aca="false">STDEV(P683:P702)*SQRT(252)</f>
        <v>0.197628224235694</v>
      </c>
      <c r="R702" s="26" t="n">
        <f aca="false">(G702-H702)/H702</f>
        <v>0.00100069196785005</v>
      </c>
      <c r="S702" s="17" t="n">
        <f aca="false">YEAR(B702)</f>
        <v>2009</v>
      </c>
      <c r="T702" s="17" t="n">
        <f aca="false">WEEKDAY(B702)</f>
        <v>2</v>
      </c>
    </row>
    <row r="703" customFormat="false" ht="15" hidden="false" customHeight="false" outlineLevel="0" collapsed="false">
      <c r="B703" s="21" t="n">
        <v>39980</v>
      </c>
      <c r="C703" s="22" t="n">
        <v>928.33</v>
      </c>
      <c r="D703" s="22" t="n">
        <v>939.715</v>
      </c>
      <c r="E703" s="22" t="n">
        <v>927.23</v>
      </c>
      <c r="F703" s="22" t="n">
        <v>934.77</v>
      </c>
      <c r="G703" s="23" t="n">
        <v>939.74</v>
      </c>
      <c r="H703" s="23" t="n">
        <v>938.8</v>
      </c>
      <c r="I703" s="23" t="n">
        <v>927.07</v>
      </c>
      <c r="J703" s="23" t="n">
        <v>926.14</v>
      </c>
      <c r="K703" s="29" t="str">
        <f aca="false">IF(N703&lt;=$F$3,"HIT","MISS")</f>
        <v>HIT</v>
      </c>
      <c r="L703" s="29" t="str">
        <f aca="false">IF(O703&lt;=$F$3,"HIT","MISS")</f>
        <v>HIT</v>
      </c>
      <c r="M703" s="17" t="str">
        <f aca="false">IF(AND(K703="HIT",L703="HIT"),"HOD ✓ | LOD ✓",IF(K703="HIT","HOD ✓",IF(L703="HIT","LOD ✓","✗ MISS")))</f>
        <v>HOD ✓ | LOD ✓</v>
      </c>
      <c r="N703" s="26" t="n">
        <f aca="false">IF(D703&lt;H703,(H703-D703)/D703,IF(D703&gt;G703,(D703-G703)/D703,0))</f>
        <v>0</v>
      </c>
      <c r="O703" s="26" t="n">
        <f aca="false">IF(E703&lt;J703,(J703-E703)/E703,IF(E703&gt;I703,(E703-I703)/E703,0))</f>
        <v>0.000172556970762344</v>
      </c>
      <c r="P703" s="27" t="n">
        <f aca="false">LN(F703/F702)</f>
        <v>0.00691323670098717</v>
      </c>
      <c r="Q703" s="28" t="n">
        <f aca="false">STDEV(P684:P703)*SQRT(252)</f>
        <v>0.197471452042997</v>
      </c>
      <c r="R703" s="26" t="n">
        <f aca="false">(G703-H703)/H703</f>
        <v>0.00100127822752456</v>
      </c>
      <c r="S703" s="17" t="n">
        <f aca="false">YEAR(B703)</f>
        <v>2009</v>
      </c>
      <c r="T703" s="17" t="n">
        <f aca="false">WEEKDAY(B703)</f>
        <v>3</v>
      </c>
    </row>
    <row r="704" customFormat="false" ht="15" hidden="false" customHeight="false" outlineLevel="0" collapsed="false">
      <c r="B704" s="21" t="n">
        <v>39981</v>
      </c>
      <c r="C704" s="22" t="n">
        <v>934.77</v>
      </c>
      <c r="D704" s="22" t="n">
        <v>940.415</v>
      </c>
      <c r="E704" s="22" t="n">
        <v>928.015</v>
      </c>
      <c r="F704" s="22" t="n">
        <v>938.58</v>
      </c>
      <c r="G704" s="23" t="n">
        <v>940.73</v>
      </c>
      <c r="H704" s="23" t="n">
        <v>939.79</v>
      </c>
      <c r="I704" s="23" t="n">
        <v>928.84</v>
      </c>
      <c r="J704" s="23" t="n">
        <v>927.91</v>
      </c>
      <c r="K704" s="29" t="str">
        <f aca="false">IF(N704&lt;=$F$3,"HIT","MISS")</f>
        <v>HIT</v>
      </c>
      <c r="L704" s="29" t="str">
        <f aca="false">IF(O704&lt;=$F$3,"HIT","MISS")</f>
        <v>HIT</v>
      </c>
      <c r="M704" s="17" t="str">
        <f aca="false">IF(AND(K704="HIT",L704="HIT"),"HOD ✓ | LOD ✓",IF(K704="HIT","HOD ✓",IF(L704="HIT","LOD ✓","✗ MISS")))</f>
        <v>HOD ✓ | LOD ✓</v>
      </c>
      <c r="N704" s="26" t="n">
        <f aca="false">IF(D704&lt;H704,(H704-D704)/D704,IF(D704&gt;G704,(D704-G704)/D704,0))</f>
        <v>0</v>
      </c>
      <c r="O704" s="26" t="n">
        <f aca="false">IF(E704&lt;J704,(J704-E704)/E704,IF(E704&gt;I704,(E704-I704)/E704,0))</f>
        <v>0</v>
      </c>
      <c r="P704" s="27" t="n">
        <f aca="false">LN(F704/F703)</f>
        <v>0.00406758507819135</v>
      </c>
      <c r="Q704" s="28" t="n">
        <f aca="false">STDEV(P685:P704)*SQRT(252)</f>
        <v>0.190949406657544</v>
      </c>
      <c r="R704" s="26" t="n">
        <f aca="false">(G704-H704)/H704</f>
        <v>0.00100022345417599</v>
      </c>
      <c r="S704" s="17" t="n">
        <f aca="false">YEAR(B704)</f>
        <v>2009</v>
      </c>
      <c r="T704" s="17" t="n">
        <f aca="false">WEEKDAY(B704)</f>
        <v>4</v>
      </c>
    </row>
    <row r="705" customFormat="false" ht="15" hidden="false" customHeight="false" outlineLevel="0" collapsed="false">
      <c r="B705" s="21" t="n">
        <v>39982</v>
      </c>
      <c r="C705" s="22" t="n">
        <v>938.58</v>
      </c>
      <c r="D705" s="22" t="n">
        <v>943.41</v>
      </c>
      <c r="E705" s="22" t="n">
        <v>930.415</v>
      </c>
      <c r="F705" s="22" t="n">
        <v>933.44</v>
      </c>
      <c r="G705" s="23" t="n">
        <v>943.56</v>
      </c>
      <c r="H705" s="23" t="n">
        <v>942.62</v>
      </c>
      <c r="I705" s="23" t="n">
        <v>931.53</v>
      </c>
      <c r="J705" s="23" t="n">
        <v>930.6</v>
      </c>
      <c r="K705" s="29" t="str">
        <f aca="false">IF(N705&lt;=$F$3,"HIT","MISS")</f>
        <v>HIT</v>
      </c>
      <c r="L705" s="29" t="str">
        <f aca="false">IF(O705&lt;=$F$3,"HIT","MISS")</f>
        <v>HIT</v>
      </c>
      <c r="M705" s="17" t="str">
        <f aca="false">IF(AND(K705="HIT",L705="HIT"),"HOD ✓ | LOD ✓",IF(K705="HIT","HOD ✓",IF(L705="HIT","LOD ✓","✗ MISS")))</f>
        <v>HOD ✓ | LOD ✓</v>
      </c>
      <c r="N705" s="26" t="n">
        <f aca="false">IF(D705&lt;H705,(H705-D705)/D705,IF(D705&gt;G705,(D705-G705)/D705,0))</f>
        <v>0</v>
      </c>
      <c r="O705" s="26" t="n">
        <f aca="false">IF(E705&lt;J705,(J705-E705)/E705,IF(E705&gt;I705,(E705-I705)/E705,0))</f>
        <v>0.000198836003288919</v>
      </c>
      <c r="P705" s="27" t="n">
        <f aca="false">LN(F705/F704)</f>
        <v>-0.00549140812237729</v>
      </c>
      <c r="Q705" s="28" t="n">
        <f aca="false">STDEV(P686:P705)*SQRT(252)</f>
        <v>0.182052717474749</v>
      </c>
      <c r="R705" s="26" t="n">
        <f aca="false">(G705-H705)/H705</f>
        <v>0.000997220513038065</v>
      </c>
      <c r="S705" s="17" t="n">
        <f aca="false">YEAR(B705)</f>
        <v>2009</v>
      </c>
      <c r="T705" s="17" t="n">
        <f aca="false">WEEKDAY(B705)</f>
        <v>5</v>
      </c>
    </row>
    <row r="706" customFormat="false" ht="15" hidden="false" customHeight="false" outlineLevel="0" collapsed="false">
      <c r="B706" s="21" t="n">
        <v>39983</v>
      </c>
      <c r="C706" s="22" t="n">
        <v>933.44</v>
      </c>
      <c r="D706" s="22" t="n">
        <v>939.29</v>
      </c>
      <c r="E706" s="22" t="n">
        <v>931.36</v>
      </c>
      <c r="F706" s="22" t="n">
        <v>934.08</v>
      </c>
      <c r="G706" s="23" t="n">
        <v>939.57</v>
      </c>
      <c r="H706" s="23" t="n">
        <v>938.63</v>
      </c>
      <c r="I706" s="23" t="n">
        <v>932.41</v>
      </c>
      <c r="J706" s="23" t="n">
        <v>931.48</v>
      </c>
      <c r="K706" s="29" t="str">
        <f aca="false">IF(N706&lt;=$F$3,"HIT","MISS")</f>
        <v>HIT</v>
      </c>
      <c r="L706" s="29" t="str">
        <f aca="false">IF(O706&lt;=$F$3,"HIT","MISS")</f>
        <v>HIT</v>
      </c>
      <c r="M706" s="17" t="str">
        <f aca="false">IF(AND(K706="HIT",L706="HIT"),"HOD ✓ | LOD ✓",IF(K706="HIT","HOD ✓",IF(L706="HIT","LOD ✓","✗ MISS")))</f>
        <v>HOD ✓ | LOD ✓</v>
      </c>
      <c r="N706" s="26" t="n">
        <f aca="false">IF(D706&lt;H706,(H706-D706)/D706,IF(D706&gt;G706,(D706-G706)/D706,0))</f>
        <v>0</v>
      </c>
      <c r="O706" s="26" t="n">
        <f aca="false">IF(E706&lt;J706,(J706-E706)/E706,IF(E706&gt;I706,(E706-I706)/E706,0))</f>
        <v>0.000128843841264392</v>
      </c>
      <c r="P706" s="27" t="n">
        <f aca="false">LN(F706/F705)</f>
        <v>0.000685400986393369</v>
      </c>
      <c r="Q706" s="28" t="n">
        <f aca="false">STDEV(P687:P706)*SQRT(252)</f>
        <v>0.181336773616194</v>
      </c>
      <c r="R706" s="26" t="n">
        <f aca="false">(G706-H706)/H706</f>
        <v>0.00100145957406012</v>
      </c>
      <c r="S706" s="17" t="n">
        <f aca="false">YEAR(B706)</f>
        <v>2009</v>
      </c>
      <c r="T706" s="17" t="n">
        <f aca="false">WEEKDAY(B706)</f>
        <v>6</v>
      </c>
    </row>
    <row r="707" customFormat="false" ht="15" hidden="false" customHeight="false" outlineLevel="0" collapsed="false">
      <c r="B707" s="21" t="n">
        <v>39986</v>
      </c>
      <c r="C707" s="22" t="n">
        <v>934.08</v>
      </c>
      <c r="D707" s="22" t="n">
        <v>935.28</v>
      </c>
      <c r="E707" s="22" t="n">
        <v>918.36</v>
      </c>
      <c r="F707" s="22" t="n">
        <v>922.62</v>
      </c>
      <c r="G707" s="23" t="n">
        <v>935.03</v>
      </c>
      <c r="H707" s="23" t="n">
        <v>934.1</v>
      </c>
      <c r="I707" s="23" t="n">
        <v>917.93</v>
      </c>
      <c r="J707" s="23" t="n">
        <v>917.01</v>
      </c>
      <c r="K707" s="29" t="str">
        <f aca="false">IF(N707&lt;=$F$3,"HIT","MISS")</f>
        <v>HIT</v>
      </c>
      <c r="L707" s="29" t="str">
        <f aca="false">IF(O707&lt;=$F$3,"HIT","MISS")</f>
        <v>HIT</v>
      </c>
      <c r="M707" s="17" t="str">
        <f aca="false">IF(AND(K707="HIT",L707="HIT"),"HOD ✓ | LOD ✓",IF(K707="HIT","HOD ✓",IF(L707="HIT","LOD ✓","✗ MISS")))</f>
        <v>HOD ✓ | LOD ✓</v>
      </c>
      <c r="N707" s="26" t="n">
        <f aca="false">IF(D707&lt;H707,(H707-D707)/D707,IF(D707&gt;G707,(D707-G707)/D707,0))</f>
        <v>0.000267299632195706</v>
      </c>
      <c r="O707" s="26" t="n">
        <f aca="false">IF(E707&lt;J707,(J707-E707)/E707,IF(E707&gt;I707,(E707-I707)/E707,0))</f>
        <v>0.000468225968030036</v>
      </c>
      <c r="P707" s="27" t="n">
        <f aca="false">LN(F707/F706)</f>
        <v>-0.0123446389100935</v>
      </c>
      <c r="Q707" s="28" t="n">
        <f aca="false">STDEV(P688:P707)*SQRT(252)</f>
        <v>0.185131035218966</v>
      </c>
      <c r="R707" s="26" t="n">
        <f aca="false">(G707-H707)/H707</f>
        <v>0.000995610748313832</v>
      </c>
      <c r="S707" s="17" t="n">
        <f aca="false">YEAR(B707)</f>
        <v>2009</v>
      </c>
      <c r="T707" s="17" t="n">
        <f aca="false">WEEKDAY(B707)</f>
        <v>2</v>
      </c>
    </row>
    <row r="708" customFormat="false" ht="15" hidden="false" customHeight="false" outlineLevel="0" collapsed="false">
      <c r="B708" s="21" t="n">
        <v>39987</v>
      </c>
      <c r="C708" s="22" t="n">
        <v>922.62</v>
      </c>
      <c r="D708" s="22" t="n">
        <v>926.865</v>
      </c>
      <c r="E708" s="22" t="n">
        <v>913.21</v>
      </c>
      <c r="F708" s="22" t="n">
        <v>925.73</v>
      </c>
      <c r="G708" s="23" t="n">
        <v>926.67</v>
      </c>
      <c r="H708" s="23" t="n">
        <v>925.74</v>
      </c>
      <c r="I708" s="23" t="n">
        <v>913.44</v>
      </c>
      <c r="J708" s="23" t="n">
        <v>912.53</v>
      </c>
      <c r="K708" s="29" t="str">
        <f aca="false">IF(N708&lt;=$F$3,"HIT","MISS")</f>
        <v>HIT</v>
      </c>
      <c r="L708" s="29" t="str">
        <f aca="false">IF(O708&lt;=$F$3,"HIT","MISS")</f>
        <v>HIT</v>
      </c>
      <c r="M708" s="17" t="str">
        <f aca="false">IF(AND(K708="HIT",L708="HIT"),"HOD ✓ | LOD ✓",IF(K708="HIT","HOD ✓",IF(L708="HIT","LOD ✓","✗ MISS")))</f>
        <v>HOD ✓ | LOD ✓</v>
      </c>
      <c r="N708" s="26" t="n">
        <f aca="false">IF(D708&lt;H708,(H708-D708)/D708,IF(D708&gt;G708,(D708-G708)/D708,0))</f>
        <v>0.000210386625884082</v>
      </c>
      <c r="O708" s="26" t="n">
        <f aca="false">IF(E708&lt;J708,(J708-E708)/E708,IF(E708&gt;I708,(E708-I708)/E708,0))</f>
        <v>0</v>
      </c>
      <c r="P708" s="27" t="n">
        <f aca="false">LN(F708/F707)</f>
        <v>0.00336516669991369</v>
      </c>
      <c r="Q708" s="28" t="n">
        <f aca="false">STDEV(P689:P708)*SQRT(252)</f>
        <v>0.184811875871321</v>
      </c>
      <c r="R708" s="26" t="n">
        <f aca="false">(G708-H708)/H708</f>
        <v>0.00100460172402613</v>
      </c>
      <c r="S708" s="17" t="n">
        <f aca="false">YEAR(B708)</f>
        <v>2009</v>
      </c>
      <c r="T708" s="17" t="n">
        <f aca="false">WEEKDAY(B708)</f>
        <v>3</v>
      </c>
    </row>
    <row r="709" customFormat="false" ht="15" hidden="false" customHeight="false" outlineLevel="0" collapsed="false">
      <c r="B709" s="21" t="n">
        <v>39988</v>
      </c>
      <c r="C709" s="22" t="n">
        <v>925.73</v>
      </c>
      <c r="D709" s="22" t="n">
        <v>942.405</v>
      </c>
      <c r="E709" s="22" t="n">
        <v>922.6</v>
      </c>
      <c r="F709" s="22" t="n">
        <v>931.37</v>
      </c>
      <c r="G709" s="23" t="n">
        <v>942.8</v>
      </c>
      <c r="H709" s="23" t="n">
        <v>941.86</v>
      </c>
      <c r="I709" s="23" t="n">
        <v>923.6</v>
      </c>
      <c r="J709" s="23" t="n">
        <v>922.68</v>
      </c>
      <c r="K709" s="29" t="str">
        <f aca="false">IF(N709&lt;=$F$3,"HIT","MISS")</f>
        <v>HIT</v>
      </c>
      <c r="L709" s="29" t="str">
        <f aca="false">IF(O709&lt;=$F$3,"HIT","MISS")</f>
        <v>HIT</v>
      </c>
      <c r="M709" s="17" t="str">
        <f aca="false">IF(AND(K709="HIT",L709="HIT"),"HOD ✓ | LOD ✓",IF(K709="HIT","HOD ✓",IF(L709="HIT","LOD ✓","✗ MISS")))</f>
        <v>HOD ✓ | LOD ✓</v>
      </c>
      <c r="N709" s="26" t="n">
        <f aca="false">IF(D709&lt;H709,(H709-D709)/D709,IF(D709&gt;G709,(D709-G709)/D709,0))</f>
        <v>0</v>
      </c>
      <c r="O709" s="26" t="n">
        <f aca="false">IF(E709&lt;J709,(J709-E709)/E709,IF(E709&gt;I709,(E709-I709)/E709,0))</f>
        <v>8.67114675915101E-005</v>
      </c>
      <c r="P709" s="27" t="n">
        <f aca="false">LN(F709/F708)</f>
        <v>0.00607400499698633</v>
      </c>
      <c r="Q709" s="28" t="n">
        <f aca="false">STDEV(P690:P709)*SQRT(252)</f>
        <v>0.186662635897097</v>
      </c>
      <c r="R709" s="26" t="n">
        <f aca="false">(G709-H709)/H709</f>
        <v>0.000998025184209905</v>
      </c>
      <c r="S709" s="17" t="n">
        <f aca="false">YEAR(B709)</f>
        <v>2009</v>
      </c>
      <c r="T709" s="17" t="n">
        <f aca="false">WEEKDAY(B709)</f>
        <v>4</v>
      </c>
    </row>
    <row r="710" customFormat="false" ht="15" hidden="false" customHeight="false" outlineLevel="0" collapsed="false">
      <c r="B710" s="21" t="n">
        <v>39989</v>
      </c>
      <c r="C710" s="22" t="n">
        <v>931.37</v>
      </c>
      <c r="D710" s="22" t="n">
        <v>940.105</v>
      </c>
      <c r="E710" s="22" t="n">
        <v>930.21</v>
      </c>
      <c r="F710" s="22" t="n">
        <v>939.13</v>
      </c>
      <c r="G710" s="23" t="n">
        <v>941.24</v>
      </c>
      <c r="H710" s="23" t="n">
        <v>940.3</v>
      </c>
      <c r="I710" s="23" t="n">
        <v>930.27</v>
      </c>
      <c r="J710" s="23" t="n">
        <v>929.34</v>
      </c>
      <c r="K710" s="29" t="str">
        <f aca="false">IF(N710&lt;=$F$3,"HIT","MISS")</f>
        <v>HIT</v>
      </c>
      <c r="L710" s="29" t="str">
        <f aca="false">IF(O710&lt;=$F$3,"HIT","MISS")</f>
        <v>HIT</v>
      </c>
      <c r="M710" s="17" t="str">
        <f aca="false">IF(AND(K710="HIT",L710="HIT"),"HOD ✓ | LOD ✓",IF(K710="HIT","HOD ✓",IF(L710="HIT","LOD ✓","✗ MISS")))</f>
        <v>HOD ✓ | LOD ✓</v>
      </c>
      <c r="N710" s="26" t="n">
        <f aca="false">IF(D710&lt;H710,(H710-D710)/D710,IF(D710&gt;G710,(D710-G710)/D710,0))</f>
        <v>0.000207423638848784</v>
      </c>
      <c r="O710" s="26" t="n">
        <f aca="false">IF(E710&lt;J710,(J710-E710)/E710,IF(E710&gt;I710,(E710-I710)/E710,0))</f>
        <v>0</v>
      </c>
      <c r="P710" s="27" t="n">
        <f aca="false">LN(F710/F709)</f>
        <v>0.00829729432748009</v>
      </c>
      <c r="Q710" s="28" t="n">
        <f aca="false">STDEV(P691:P710)*SQRT(252)</f>
        <v>0.185374763399164</v>
      </c>
      <c r="R710" s="26" t="n">
        <f aca="false">(G710-H710)/H710</f>
        <v>0.000999680952887435</v>
      </c>
      <c r="S710" s="17" t="n">
        <f aca="false">YEAR(B710)</f>
        <v>2009</v>
      </c>
      <c r="T710" s="17" t="n">
        <f aca="false">WEEKDAY(B710)</f>
        <v>5</v>
      </c>
    </row>
    <row r="711" customFormat="false" ht="15" hidden="false" customHeight="false" outlineLevel="0" collapsed="false">
      <c r="B711" s="21" t="n">
        <v>39990</v>
      </c>
      <c r="C711" s="22" t="n">
        <v>939.13</v>
      </c>
      <c r="D711" s="22" t="n">
        <v>948.675</v>
      </c>
      <c r="E711" s="22" t="n">
        <v>936.625</v>
      </c>
      <c r="F711" s="22" t="n">
        <v>939.63</v>
      </c>
      <c r="G711" s="23" t="n">
        <v>948.53</v>
      </c>
      <c r="H711" s="23" t="n">
        <v>947.58</v>
      </c>
      <c r="I711" s="23" t="n">
        <v>937.64</v>
      </c>
      <c r="J711" s="23" t="n">
        <v>936.7</v>
      </c>
      <c r="K711" s="29" t="str">
        <f aca="false">IF(N711&lt;=$F$3,"HIT","MISS")</f>
        <v>HIT</v>
      </c>
      <c r="L711" s="29" t="str">
        <f aca="false">IF(O711&lt;=$F$3,"HIT","MISS")</f>
        <v>HIT</v>
      </c>
      <c r="M711" s="17" t="str">
        <f aca="false">IF(AND(K711="HIT",L711="HIT"),"HOD ✓ | LOD ✓",IF(K711="HIT","HOD ✓",IF(L711="HIT","LOD ✓","✗ MISS")))</f>
        <v>HOD ✓ | LOD ✓</v>
      </c>
      <c r="N711" s="26" t="n">
        <f aca="false">IF(D711&lt;H711,(H711-D711)/D711,IF(D711&gt;G711,(D711-G711)/D711,0))</f>
        <v>0.000152844757161285</v>
      </c>
      <c r="O711" s="26" t="n">
        <f aca="false">IF(E711&lt;J711,(J711-E711)/E711,IF(E711&gt;I711,(E711-I711)/E711,0))</f>
        <v>8.00747364207078E-005</v>
      </c>
      <c r="P711" s="27" t="n">
        <f aca="false">LN(F711/F710)</f>
        <v>0.000532265975222411</v>
      </c>
      <c r="Q711" s="28" t="n">
        <f aca="false">STDEV(P692:P711)*SQRT(252)</f>
        <v>0.167551802061631</v>
      </c>
      <c r="R711" s="26" t="n">
        <f aca="false">(G711-H711)/H711</f>
        <v>0.00100255387407916</v>
      </c>
      <c r="S711" s="17" t="n">
        <f aca="false">YEAR(B711)</f>
        <v>2009</v>
      </c>
      <c r="T711" s="17" t="n">
        <f aca="false">WEEKDAY(B711)</f>
        <v>6</v>
      </c>
    </row>
    <row r="712" customFormat="false" ht="15" hidden="false" customHeight="false" outlineLevel="0" collapsed="false">
      <c r="B712" s="21" t="n">
        <v>39993</v>
      </c>
      <c r="C712" s="22" t="n">
        <v>939.08</v>
      </c>
      <c r="D712" s="22" t="n">
        <v>942.935</v>
      </c>
      <c r="E712" s="22" t="n">
        <v>933.23</v>
      </c>
      <c r="F712" s="22" t="n">
        <v>937.99</v>
      </c>
      <c r="G712" s="23" t="n">
        <v>939.37</v>
      </c>
      <c r="H712" s="23" t="n">
        <v>938.43</v>
      </c>
      <c r="I712" s="23" t="n">
        <v>933.75</v>
      </c>
      <c r="J712" s="23" t="n">
        <v>932.82</v>
      </c>
      <c r="K712" s="24" t="str">
        <f aca="false">IF(N712&lt;=$F$3,"HIT","MISS")</f>
        <v>MISS</v>
      </c>
      <c r="L712" s="24" t="str">
        <f aca="false">IF(O712&lt;=$F$3,"HIT","MISS")</f>
        <v>HIT</v>
      </c>
      <c r="M712" s="25" t="str">
        <f aca="false">IF(AND(K712="HIT",L712="HIT"),"HOD ✓ | LOD ✓",IF(K712="HIT","HOD ✓",IF(L712="HIT","LOD ✓","✗ MISS")))</f>
        <v>LOD ✓</v>
      </c>
      <c r="N712" s="26" t="n">
        <f aca="false">IF(D712&lt;H712,(H712-D712)/D712,IF(D712&gt;G712,(D712-G712)/D712,0))</f>
        <v>0.00378074840789656</v>
      </c>
      <c r="O712" s="26" t="n">
        <f aca="false">IF(E712&lt;J712,(J712-E712)/E712,IF(E712&gt;I712,(E712-I712)/E712,0))</f>
        <v>0</v>
      </c>
      <c r="P712" s="27" t="n">
        <f aca="false">LN(F712/F711)</f>
        <v>-0.00174689278667322</v>
      </c>
      <c r="Q712" s="28" t="n">
        <f aca="false">STDEV(P693:P712)*SQRT(252)</f>
        <v>0.167371641833787</v>
      </c>
      <c r="R712" s="26" t="n">
        <f aca="false">(G712-H712)/H712</f>
        <v>0.00100167300704374</v>
      </c>
      <c r="S712" s="17" t="n">
        <f aca="false">YEAR(B712)</f>
        <v>2009</v>
      </c>
      <c r="T712" s="17" t="n">
        <f aca="false">WEEKDAY(B712)</f>
        <v>2</v>
      </c>
    </row>
    <row r="713" customFormat="false" ht="15" hidden="false" customHeight="false" outlineLevel="0" collapsed="false">
      <c r="B713" s="21" t="n">
        <v>39994</v>
      </c>
      <c r="C713" s="22" t="n">
        <v>937.99</v>
      </c>
      <c r="D713" s="22" t="n">
        <v>945.145</v>
      </c>
      <c r="E713" s="22" t="n">
        <v>923.56</v>
      </c>
      <c r="F713" s="22" t="n">
        <v>926.44</v>
      </c>
      <c r="G713" s="23" t="n">
        <v>945.46</v>
      </c>
      <c r="H713" s="23" t="n">
        <v>944.52</v>
      </c>
      <c r="I713" s="23" t="n">
        <v>923.26</v>
      </c>
      <c r="J713" s="23" t="n">
        <v>922.34</v>
      </c>
      <c r="K713" s="29" t="str">
        <f aca="false">IF(N713&lt;=$F$3,"HIT","MISS")</f>
        <v>HIT</v>
      </c>
      <c r="L713" s="29" t="str">
        <f aca="false">IF(O713&lt;=$F$3,"HIT","MISS")</f>
        <v>HIT</v>
      </c>
      <c r="M713" s="17" t="str">
        <f aca="false">IF(AND(K713="HIT",L713="HIT"),"HOD ✓ | LOD ✓",IF(K713="HIT","HOD ✓",IF(L713="HIT","LOD ✓","✗ MISS")))</f>
        <v>HOD ✓ | LOD ✓</v>
      </c>
      <c r="N713" s="26" t="n">
        <f aca="false">IF(D713&lt;H713,(H713-D713)/D713,IF(D713&gt;G713,(D713-G713)/D713,0))</f>
        <v>0</v>
      </c>
      <c r="O713" s="26" t="n">
        <f aca="false">IF(E713&lt;J713,(J713-E713)/E713,IF(E713&gt;I713,(E713-I713)/E713,0))</f>
        <v>0.000324830005630338</v>
      </c>
      <c r="P713" s="27" t="n">
        <f aca="false">LN(F713/F712)</f>
        <v>-0.0123900041890745</v>
      </c>
      <c r="Q713" s="28" t="n">
        <f aca="false">STDEV(P694:P713)*SQRT(252)</f>
        <v>0.167908329858837</v>
      </c>
      <c r="R713" s="26" t="n">
        <f aca="false">(G713-H713)/H713</f>
        <v>0.000995214500487078</v>
      </c>
      <c r="S713" s="17" t="n">
        <f aca="false">YEAR(B713)</f>
        <v>2009</v>
      </c>
      <c r="T713" s="17" t="n">
        <f aca="false">WEEKDAY(B713)</f>
        <v>3</v>
      </c>
    </row>
    <row r="714" customFormat="false" ht="15" hidden="false" customHeight="false" outlineLevel="0" collapsed="false">
      <c r="B714" s="21" t="n">
        <v>39995</v>
      </c>
      <c r="C714" s="22" t="n">
        <v>926.44</v>
      </c>
      <c r="D714" s="22" t="n">
        <v>946.535</v>
      </c>
      <c r="E714" s="22" t="n">
        <v>926.2</v>
      </c>
      <c r="F714" s="22" t="n">
        <v>940.69</v>
      </c>
      <c r="G714" s="23" t="n">
        <v>946.34</v>
      </c>
      <c r="H714" s="23" t="n">
        <v>945.39</v>
      </c>
      <c r="I714" s="23" t="n">
        <v>927.32</v>
      </c>
      <c r="J714" s="23" t="n">
        <v>926.39</v>
      </c>
      <c r="K714" s="29" t="str">
        <f aca="false">IF(N714&lt;=$F$3,"HIT","MISS")</f>
        <v>HIT</v>
      </c>
      <c r="L714" s="29" t="str">
        <f aca="false">IF(O714&lt;=$F$3,"HIT","MISS")</f>
        <v>HIT</v>
      </c>
      <c r="M714" s="17" t="str">
        <f aca="false">IF(AND(K714="HIT",L714="HIT"),"HOD ✓ | LOD ✓",IF(K714="HIT","HOD ✓",IF(L714="HIT","LOD ✓","✗ MISS")))</f>
        <v>HOD ✓ | LOD ✓</v>
      </c>
      <c r="N714" s="26" t="n">
        <f aca="false">IF(D714&lt;H714,(H714-D714)/D714,IF(D714&gt;G714,(D714-G714)/D714,0))</f>
        <v>0.000206014568927653</v>
      </c>
      <c r="O714" s="26" t="n">
        <f aca="false">IF(E714&lt;J714,(J714-E714)/E714,IF(E714&gt;I714,(E714-I714)/E714,0))</f>
        <v>0.000205139278773419</v>
      </c>
      <c r="P714" s="27" t="n">
        <f aca="false">LN(F714/F713)</f>
        <v>0.0152643647602609</v>
      </c>
      <c r="Q714" s="28" t="n">
        <f aca="false">STDEV(P695:P714)*SQRT(252)</f>
        <v>0.167979869673629</v>
      </c>
      <c r="R714" s="26" t="n">
        <f aca="false">(G714-H714)/H714</f>
        <v>0.00100487629443938</v>
      </c>
      <c r="S714" s="17" t="n">
        <f aca="false">YEAR(B714)</f>
        <v>2009</v>
      </c>
      <c r="T714" s="17" t="n">
        <f aca="false">WEEKDAY(B714)</f>
        <v>4</v>
      </c>
    </row>
    <row r="715" customFormat="false" ht="15" hidden="false" customHeight="false" outlineLevel="0" collapsed="false">
      <c r="B715" s="21" t="n">
        <v>39996</v>
      </c>
      <c r="C715" s="22" t="n">
        <v>940.69</v>
      </c>
      <c r="D715" s="22" t="n">
        <v>941.72</v>
      </c>
      <c r="E715" s="22" t="n">
        <v>926.66</v>
      </c>
      <c r="F715" s="22" t="n">
        <v>929.77</v>
      </c>
      <c r="G715" s="23" t="n">
        <v>941.46</v>
      </c>
      <c r="H715" s="23" t="n">
        <v>940.52</v>
      </c>
      <c r="I715" s="23" t="n">
        <v>927.55</v>
      </c>
      <c r="J715" s="23" t="n">
        <v>926.62</v>
      </c>
      <c r="K715" s="29" t="str">
        <f aca="false">IF(N715&lt;=$F$3,"HIT","MISS")</f>
        <v>HIT</v>
      </c>
      <c r="L715" s="29" t="str">
        <f aca="false">IF(O715&lt;=$F$3,"HIT","MISS")</f>
        <v>HIT</v>
      </c>
      <c r="M715" s="17" t="str">
        <f aca="false">IF(AND(K715="HIT",L715="HIT"),"HOD ✓ | LOD ✓",IF(K715="HIT","HOD ✓",IF(L715="HIT","LOD ✓","✗ MISS")))</f>
        <v>HOD ✓ | LOD ✓</v>
      </c>
      <c r="N715" s="26" t="n">
        <f aca="false">IF(D715&lt;H715,(H715-D715)/D715,IF(D715&gt;G715,(D715-G715)/D715,0))</f>
        <v>0.000276090557702917</v>
      </c>
      <c r="O715" s="26" t="n">
        <f aca="false">IF(E715&lt;J715,(J715-E715)/E715,IF(E715&gt;I715,(E715-I715)/E715,0))</f>
        <v>0</v>
      </c>
      <c r="P715" s="27" t="n">
        <f aca="false">LN(F715/F714)</f>
        <v>-0.0116764048070408</v>
      </c>
      <c r="Q715" s="28" t="n">
        <f aca="false">STDEV(P696:P715)*SQRT(252)</f>
        <v>0.15615058574214</v>
      </c>
      <c r="R715" s="26" t="n">
        <f aca="false">(G715-H715)/H715</f>
        <v>0.000999447114362326</v>
      </c>
      <c r="S715" s="17" t="n">
        <f aca="false">YEAR(B715)</f>
        <v>2009</v>
      </c>
      <c r="T715" s="17" t="n">
        <f aca="false">WEEKDAY(B715)</f>
        <v>5</v>
      </c>
    </row>
    <row r="716" customFormat="false" ht="15" hidden="false" customHeight="false" outlineLevel="0" collapsed="false">
      <c r="B716" s="21" t="n">
        <v>39997</v>
      </c>
      <c r="C716" s="22" t="n">
        <v>929.77</v>
      </c>
      <c r="D716" s="22" t="n">
        <v>934.48</v>
      </c>
      <c r="E716" s="22" t="n">
        <v>927.97</v>
      </c>
      <c r="F716" s="22" t="n">
        <v>932.62</v>
      </c>
      <c r="G716" s="23" t="n">
        <v>935.46</v>
      </c>
      <c r="H716" s="23" t="n">
        <v>934.53</v>
      </c>
      <c r="I716" s="23" t="n">
        <v>929.14</v>
      </c>
      <c r="J716" s="23" t="n">
        <v>928.21</v>
      </c>
      <c r="K716" s="29" t="str">
        <f aca="false">IF(N716&lt;=$F$3,"HIT","MISS")</f>
        <v>HIT</v>
      </c>
      <c r="L716" s="29" t="str">
        <f aca="false">IF(O716&lt;=$F$3,"HIT","MISS")</f>
        <v>HIT</v>
      </c>
      <c r="M716" s="17" t="str">
        <f aca="false">IF(AND(K716="HIT",L716="HIT"),"HOD ✓ | LOD ✓",IF(K716="HIT","HOD ✓",IF(L716="HIT","LOD ✓","✗ MISS")))</f>
        <v>HOD ✓ | LOD ✓</v>
      </c>
      <c r="N716" s="26" t="n">
        <f aca="false">IF(D716&lt;H716,(H716-D716)/D716,IF(D716&gt;G716,(D716-G716)/D716,0))</f>
        <v>5.35056930056872E-005</v>
      </c>
      <c r="O716" s="26" t="n">
        <f aca="false">IF(E716&lt;J716,(J716-E716)/E716,IF(E716&gt;I716,(E716-I716)/E716,0))</f>
        <v>0.000258629050508108</v>
      </c>
      <c r="P716" s="27" t="n">
        <f aca="false">LN(F716/F715)</f>
        <v>0.00306058583294191</v>
      </c>
      <c r="Q716" s="28" t="n">
        <f aca="false">STDEV(P697:P716)*SQRT(252)</f>
        <v>0.131251934097286</v>
      </c>
      <c r="R716" s="26" t="n">
        <f aca="false">(G716-H716)/H716</f>
        <v>0.000995152643574913</v>
      </c>
      <c r="S716" s="17" t="n">
        <f aca="false">YEAR(B716)</f>
        <v>2009</v>
      </c>
      <c r="T716" s="17" t="n">
        <f aca="false">WEEKDAY(B716)</f>
        <v>6</v>
      </c>
    </row>
    <row r="717" customFormat="false" ht="15" hidden="false" customHeight="false" outlineLevel="0" collapsed="false">
      <c r="B717" s="21" t="n">
        <v>40000</v>
      </c>
      <c r="C717" s="22" t="n">
        <v>932.62</v>
      </c>
      <c r="D717" s="22" t="n">
        <v>932.65</v>
      </c>
      <c r="E717" s="22" t="n">
        <v>920.805</v>
      </c>
      <c r="F717" s="22" t="n">
        <v>925.07</v>
      </c>
      <c r="G717" s="23" t="n">
        <v>932.94</v>
      </c>
      <c r="H717" s="23" t="n">
        <v>932.01</v>
      </c>
      <c r="I717" s="23" t="n">
        <v>921.29</v>
      </c>
      <c r="J717" s="23" t="n">
        <v>920.37</v>
      </c>
      <c r="K717" s="29" t="str">
        <f aca="false">IF(N717&lt;=$F$3,"HIT","MISS")</f>
        <v>HIT</v>
      </c>
      <c r="L717" s="29" t="str">
        <f aca="false">IF(O717&lt;=$F$3,"HIT","MISS")</f>
        <v>HIT</v>
      </c>
      <c r="M717" s="17" t="str">
        <f aca="false">IF(AND(K717="HIT",L717="HIT"),"HOD ✓ | LOD ✓",IF(K717="HIT","HOD ✓",IF(L717="HIT","LOD ✓","✗ MISS")))</f>
        <v>HOD ✓ | LOD ✓</v>
      </c>
      <c r="N717" s="26" t="n">
        <f aca="false">IF(D717&lt;H717,(H717-D717)/D717,IF(D717&gt;G717,(D717-G717)/D717,0))</f>
        <v>0</v>
      </c>
      <c r="O717" s="26" t="n">
        <f aca="false">IF(E717&lt;J717,(J717-E717)/E717,IF(E717&gt;I717,(E717-I717)/E717,0))</f>
        <v>0</v>
      </c>
      <c r="P717" s="27" t="n">
        <f aca="false">LN(F717/F716)</f>
        <v>-0.00812841924083186</v>
      </c>
      <c r="Q717" s="28" t="n">
        <f aca="false">STDEV(P698:P717)*SQRT(252)</f>
        <v>0.133317112015793</v>
      </c>
      <c r="R717" s="26" t="n">
        <f aca="false">(G717-H717)/H717</f>
        <v>0.000997843370779352</v>
      </c>
      <c r="S717" s="17" t="n">
        <f aca="false">YEAR(B717)</f>
        <v>2009</v>
      </c>
      <c r="T717" s="17" t="n">
        <f aca="false">WEEKDAY(B717)</f>
        <v>2</v>
      </c>
    </row>
    <row r="718" customFormat="false" ht="15" hidden="false" customHeight="false" outlineLevel="0" collapsed="false">
      <c r="B718" s="21" t="n">
        <v>40001</v>
      </c>
      <c r="C718" s="22" t="n">
        <v>925.07</v>
      </c>
      <c r="D718" s="22" t="n">
        <v>932.27</v>
      </c>
      <c r="E718" s="22" t="n">
        <v>921.43</v>
      </c>
      <c r="F718" s="22" t="n">
        <v>924.54</v>
      </c>
      <c r="G718" s="23" t="n">
        <v>933.42</v>
      </c>
      <c r="H718" s="23" t="n">
        <v>932.49</v>
      </c>
      <c r="I718" s="23" t="n">
        <v>921.48</v>
      </c>
      <c r="J718" s="23" t="n">
        <v>920.56</v>
      </c>
      <c r="K718" s="29" t="str">
        <f aca="false">IF(N718&lt;=$F$3,"HIT","MISS")</f>
        <v>HIT</v>
      </c>
      <c r="L718" s="29" t="str">
        <f aca="false">IF(O718&lt;=$F$3,"HIT","MISS")</f>
        <v>HIT</v>
      </c>
      <c r="M718" s="17" t="str">
        <f aca="false">IF(AND(K718="HIT",L718="HIT"),"HOD ✓ | LOD ✓",IF(K718="HIT","HOD ✓",IF(L718="HIT","LOD ✓","✗ MISS")))</f>
        <v>HOD ✓ | LOD ✓</v>
      </c>
      <c r="N718" s="26" t="n">
        <f aca="false">IF(D718&lt;H718,(H718-D718)/D718,IF(D718&gt;G718,(D718-G718)/D718,0))</f>
        <v>0.000235983137932173</v>
      </c>
      <c r="O718" s="26" t="n">
        <f aca="false">IF(E718&lt;J718,(J718-E718)/E718,IF(E718&gt;I718,(E718-I718)/E718,0))</f>
        <v>0</v>
      </c>
      <c r="P718" s="27" t="n">
        <f aca="false">LN(F718/F717)</f>
        <v>-0.000573093803024402</v>
      </c>
      <c r="Q718" s="28" t="n">
        <f aca="false">STDEV(P699:P718)*SQRT(252)</f>
        <v>0.132375515912199</v>
      </c>
      <c r="R718" s="26" t="n">
        <f aca="false">(G718-H718)/H718</f>
        <v>0.000997329730077481</v>
      </c>
      <c r="S718" s="17" t="n">
        <f aca="false">YEAR(B718)</f>
        <v>2009</v>
      </c>
      <c r="T718" s="17" t="n">
        <f aca="false">WEEKDAY(B718)</f>
        <v>3</v>
      </c>
    </row>
    <row r="719" customFormat="false" ht="15" hidden="false" customHeight="false" outlineLevel="0" collapsed="false">
      <c r="B719" s="21" t="n">
        <v>40002</v>
      </c>
      <c r="C719" s="22" t="n">
        <v>924.54</v>
      </c>
      <c r="D719" s="22" t="n">
        <v>925.85</v>
      </c>
      <c r="E719" s="22" t="n">
        <v>905.165</v>
      </c>
      <c r="F719" s="22" t="n">
        <v>909.49</v>
      </c>
      <c r="G719" s="23" t="n">
        <v>926.15</v>
      </c>
      <c r="H719" s="23" t="n">
        <v>925.22</v>
      </c>
      <c r="I719" s="23" t="n">
        <v>905.41</v>
      </c>
      <c r="J719" s="23" t="n">
        <v>904.51</v>
      </c>
      <c r="K719" s="29" t="str">
        <f aca="false">IF(N719&lt;=$F$3,"HIT","MISS")</f>
        <v>HIT</v>
      </c>
      <c r="L719" s="29" t="str">
        <f aca="false">IF(O719&lt;=$F$3,"HIT","MISS")</f>
        <v>HIT</v>
      </c>
      <c r="M719" s="17" t="str">
        <f aca="false">IF(AND(K719="HIT",L719="HIT"),"HOD ✓ | LOD ✓",IF(K719="HIT","HOD ✓",IF(L719="HIT","LOD ✓","✗ MISS")))</f>
        <v>HOD ✓ | LOD ✓</v>
      </c>
      <c r="N719" s="26" t="n">
        <f aca="false">IF(D719&lt;H719,(H719-D719)/D719,IF(D719&gt;G719,(D719-G719)/D719,0))</f>
        <v>0</v>
      </c>
      <c r="O719" s="26" t="n">
        <f aca="false">IF(E719&lt;J719,(J719-E719)/E719,IF(E719&gt;I719,(E719-I719)/E719,0))</f>
        <v>0</v>
      </c>
      <c r="P719" s="27" t="n">
        <f aca="false">LN(F719/F718)</f>
        <v>-0.0164123136763125</v>
      </c>
      <c r="Q719" s="28" t="n">
        <f aca="false">STDEV(P700:P719)*SQRT(252)</f>
        <v>0.142279101583886</v>
      </c>
      <c r="R719" s="26" t="n">
        <f aca="false">(G719-H719)/H719</f>
        <v>0.00100516633881666</v>
      </c>
      <c r="S719" s="17" t="n">
        <f aca="false">YEAR(B719)</f>
        <v>2009</v>
      </c>
      <c r="T719" s="17" t="n">
        <f aca="false">WEEKDAY(B719)</f>
        <v>4</v>
      </c>
    </row>
    <row r="720" customFormat="false" ht="15" hidden="false" customHeight="false" outlineLevel="0" collapsed="false">
      <c r="B720" s="21" t="n">
        <v>40003</v>
      </c>
      <c r="C720" s="22" t="n">
        <v>909.49</v>
      </c>
      <c r="D720" s="22" t="n">
        <v>918.605</v>
      </c>
      <c r="E720" s="22" t="n">
        <v>906.56</v>
      </c>
      <c r="F720" s="22" t="n">
        <v>912.32</v>
      </c>
      <c r="G720" s="23" t="n">
        <v>919.89</v>
      </c>
      <c r="H720" s="23" t="n">
        <v>918.97</v>
      </c>
      <c r="I720" s="23" t="n">
        <v>906.63</v>
      </c>
      <c r="J720" s="23" t="n">
        <v>905.72</v>
      </c>
      <c r="K720" s="29" t="str">
        <f aca="false">IF(N720&lt;=$F$3,"HIT","MISS")</f>
        <v>HIT</v>
      </c>
      <c r="L720" s="29" t="str">
        <f aca="false">IF(O720&lt;=$F$3,"HIT","MISS")</f>
        <v>HIT</v>
      </c>
      <c r="M720" s="17" t="str">
        <f aca="false">IF(AND(K720="HIT",L720="HIT"),"HOD ✓ | LOD ✓",IF(K720="HIT","HOD ✓",IF(L720="HIT","LOD ✓","✗ MISS")))</f>
        <v>HOD ✓ | LOD ✓</v>
      </c>
      <c r="N720" s="26" t="n">
        <f aca="false">IF(D720&lt;H720,(H720-D720)/D720,IF(D720&gt;G720,(D720-G720)/D720,0))</f>
        <v>0.000397341621262685</v>
      </c>
      <c r="O720" s="26" t="n">
        <f aca="false">IF(E720&lt;J720,(J720-E720)/E720,IF(E720&gt;I720,(E720-I720)/E720,0))</f>
        <v>0</v>
      </c>
      <c r="P720" s="27" t="n">
        <f aca="false">LN(F720/F719)</f>
        <v>0.00310680287880287</v>
      </c>
      <c r="Q720" s="28" t="n">
        <f aca="false">STDEV(P701:P720)*SQRT(252)</f>
        <v>0.143278883110446</v>
      </c>
      <c r="R720" s="26" t="n">
        <f aca="false">(G720-H720)/H720</f>
        <v>0.00100112082004849</v>
      </c>
      <c r="S720" s="17" t="n">
        <f aca="false">YEAR(B720)</f>
        <v>2009</v>
      </c>
      <c r="T720" s="17" t="n">
        <f aca="false">WEEKDAY(B720)</f>
        <v>5</v>
      </c>
    </row>
    <row r="721" customFormat="false" ht="15" hidden="false" customHeight="false" outlineLevel="0" collapsed="false">
      <c r="B721" s="21" t="n">
        <v>40004</v>
      </c>
      <c r="C721" s="22" t="n">
        <v>912.32</v>
      </c>
      <c r="D721" s="22" t="n">
        <v>915.455</v>
      </c>
      <c r="E721" s="22" t="n">
        <v>907.005</v>
      </c>
      <c r="F721" s="22" t="n">
        <v>912.99</v>
      </c>
      <c r="G721" s="23" t="n">
        <v>915.21</v>
      </c>
      <c r="H721" s="23" t="n">
        <v>914.3</v>
      </c>
      <c r="I721" s="23" t="n">
        <v>906.86</v>
      </c>
      <c r="J721" s="23" t="n">
        <v>905.95</v>
      </c>
      <c r="K721" s="29" t="str">
        <f aca="false">IF(N721&lt;=$F$3,"HIT","MISS")</f>
        <v>HIT</v>
      </c>
      <c r="L721" s="29" t="str">
        <f aca="false">IF(O721&lt;=$F$3,"HIT","MISS")</f>
        <v>HIT</v>
      </c>
      <c r="M721" s="17" t="str">
        <f aca="false">IF(AND(K721="HIT",L721="HIT"),"HOD ✓ | LOD ✓",IF(K721="HIT","HOD ✓",IF(L721="HIT","LOD ✓","✗ MISS")))</f>
        <v>HOD ✓ | LOD ✓</v>
      </c>
      <c r="N721" s="26" t="n">
        <f aca="false">IF(D721&lt;H721,(H721-D721)/D721,IF(D721&gt;G721,(D721-G721)/D721,0))</f>
        <v>0.000267626480821017</v>
      </c>
      <c r="O721" s="26" t="n">
        <f aca="false">IF(E721&lt;J721,(J721-E721)/E721,IF(E721&gt;I721,(E721-I721)/E721,0))</f>
        <v>0.000159866814405634</v>
      </c>
      <c r="P721" s="27" t="n">
        <f aca="false">LN(F721/F720)</f>
        <v>0.000734121908158584</v>
      </c>
      <c r="Q721" s="28" t="n">
        <f aca="false">STDEV(P702:P721)*SQRT(252)</f>
        <v>0.133448168108927</v>
      </c>
      <c r="R721" s="26" t="n">
        <f aca="false">(G721-H721)/H721</f>
        <v>0.000995296948485269</v>
      </c>
      <c r="S721" s="17" t="n">
        <f aca="false">YEAR(B721)</f>
        <v>2009</v>
      </c>
      <c r="T721" s="17" t="n">
        <f aca="false">WEEKDAY(B721)</f>
        <v>6</v>
      </c>
    </row>
    <row r="722" customFormat="false" ht="15" hidden="false" customHeight="false" outlineLevel="0" collapsed="false">
      <c r="B722" s="21" t="n">
        <v>40007</v>
      </c>
      <c r="C722" s="22" t="n">
        <v>912.99</v>
      </c>
      <c r="D722" s="22" t="n">
        <v>923.485</v>
      </c>
      <c r="E722" s="22" t="n">
        <v>908.065</v>
      </c>
      <c r="F722" s="22" t="n">
        <v>920.25</v>
      </c>
      <c r="G722" s="23" t="n">
        <v>923.8</v>
      </c>
      <c r="H722" s="23" t="n">
        <v>922.88</v>
      </c>
      <c r="I722" s="23" t="n">
        <v>907.78</v>
      </c>
      <c r="J722" s="23" t="n">
        <v>906.87</v>
      </c>
      <c r="K722" s="29" t="str">
        <f aca="false">IF(N722&lt;=$F$3,"HIT","MISS")</f>
        <v>HIT</v>
      </c>
      <c r="L722" s="29" t="str">
        <f aca="false">IF(O722&lt;=$F$3,"HIT","MISS")</f>
        <v>HIT</v>
      </c>
      <c r="M722" s="17" t="str">
        <f aca="false">IF(AND(K722="HIT",L722="HIT"),"HOD ✓ | LOD ✓",IF(K722="HIT","HOD ✓",IF(L722="HIT","LOD ✓","✗ MISS")))</f>
        <v>HOD ✓ | LOD ✓</v>
      </c>
      <c r="N722" s="26" t="n">
        <f aca="false">IF(D722&lt;H722,(H722-D722)/D722,IF(D722&gt;G722,(D722-G722)/D722,0))</f>
        <v>0</v>
      </c>
      <c r="O722" s="26" t="n">
        <f aca="false">IF(E722&lt;J722,(J722-E722)/E722,IF(E722&gt;I722,(E722-I722)/E722,0))</f>
        <v>0.000313854184447239</v>
      </c>
      <c r="P722" s="27" t="n">
        <f aca="false">LN(F722/F721)</f>
        <v>0.00792044462666465</v>
      </c>
      <c r="Q722" s="28" t="n">
        <f aca="false">STDEV(P703:P722)*SQRT(252)</f>
        <v>0.131553273257335</v>
      </c>
      <c r="R722" s="26" t="n">
        <f aca="false">(G722-H722)/H722</f>
        <v>0.000996879334257931</v>
      </c>
      <c r="S722" s="17" t="n">
        <f aca="false">YEAR(B722)</f>
        <v>2009</v>
      </c>
      <c r="T722" s="17" t="n">
        <f aca="false">WEEKDAY(B722)</f>
        <v>2</v>
      </c>
    </row>
    <row r="723" customFormat="false" ht="15" hidden="false" customHeight="false" outlineLevel="0" collapsed="false">
      <c r="B723" s="21" t="n">
        <v>40008</v>
      </c>
      <c r="C723" s="22" t="n">
        <v>920.25</v>
      </c>
      <c r="D723" s="22" t="n">
        <v>927.87</v>
      </c>
      <c r="E723" s="22" t="n">
        <v>918.03</v>
      </c>
      <c r="F723" s="22" t="n">
        <v>925.67</v>
      </c>
      <c r="G723" s="23" t="n">
        <v>927.93</v>
      </c>
      <c r="H723" s="23" t="n">
        <v>927</v>
      </c>
      <c r="I723" s="23" t="n">
        <v>917.87</v>
      </c>
      <c r="J723" s="23" t="n">
        <v>916.95</v>
      </c>
      <c r="K723" s="29" t="str">
        <f aca="false">IF(N723&lt;=$F$3,"HIT","MISS")</f>
        <v>HIT</v>
      </c>
      <c r="L723" s="29" t="str">
        <f aca="false">IF(O723&lt;=$F$3,"HIT","MISS")</f>
        <v>HIT</v>
      </c>
      <c r="M723" s="17" t="str">
        <f aca="false">IF(AND(K723="HIT",L723="HIT"),"HOD ✓ | LOD ✓",IF(K723="HIT","HOD ✓",IF(L723="HIT","LOD ✓","✗ MISS")))</f>
        <v>HOD ✓ | LOD ✓</v>
      </c>
      <c r="N723" s="26" t="n">
        <f aca="false">IF(D723&lt;H723,(H723-D723)/D723,IF(D723&gt;G723,(D723-G723)/D723,0))</f>
        <v>0</v>
      </c>
      <c r="O723" s="26" t="n">
        <f aca="false">IF(E723&lt;J723,(J723-E723)/E723,IF(E723&gt;I723,(E723-I723)/E723,0))</f>
        <v>0.000174286243368918</v>
      </c>
      <c r="P723" s="27" t="n">
        <f aca="false">LN(F723/F722)</f>
        <v>0.00587242738135795</v>
      </c>
      <c r="Q723" s="28" t="n">
        <f aca="false">STDEV(P704:P723)*SQRT(252)</f>
        <v>0.130831872932491</v>
      </c>
      <c r="R723" s="26" t="n">
        <f aca="false">(G723-H723)/H723</f>
        <v>0.00100323624595464</v>
      </c>
      <c r="S723" s="17" t="n">
        <f aca="false">YEAR(B723)</f>
        <v>2009</v>
      </c>
      <c r="T723" s="17" t="n">
        <f aca="false">WEEKDAY(B723)</f>
        <v>3</v>
      </c>
    </row>
    <row r="724" customFormat="false" ht="15" hidden="false" customHeight="false" outlineLevel="0" collapsed="false">
      <c r="B724" s="21" t="n">
        <v>40009</v>
      </c>
      <c r="C724" s="22" t="n">
        <v>925.67</v>
      </c>
      <c r="D724" s="22" t="n">
        <v>942.295</v>
      </c>
      <c r="E724" s="22" t="n">
        <v>924.76</v>
      </c>
      <c r="F724" s="22" t="n">
        <v>939.14</v>
      </c>
      <c r="G724" s="23" t="n">
        <v>942.98</v>
      </c>
      <c r="H724" s="23" t="n">
        <v>942.04</v>
      </c>
      <c r="I724" s="23" t="n">
        <v>924.7</v>
      </c>
      <c r="J724" s="23" t="n">
        <v>923.78</v>
      </c>
      <c r="K724" s="29" t="str">
        <f aca="false">IF(N724&lt;=$F$3,"HIT","MISS")</f>
        <v>HIT</v>
      </c>
      <c r="L724" s="29" t="str">
        <f aca="false">IF(O724&lt;=$F$3,"HIT","MISS")</f>
        <v>HIT</v>
      </c>
      <c r="M724" s="17" t="str">
        <f aca="false">IF(AND(K724="HIT",L724="HIT"),"HOD ✓ | LOD ✓",IF(K724="HIT","HOD ✓",IF(L724="HIT","LOD ✓","✗ MISS")))</f>
        <v>HOD ✓ | LOD ✓</v>
      </c>
      <c r="N724" s="26" t="n">
        <f aca="false">IF(D724&lt;H724,(H724-D724)/D724,IF(D724&gt;G724,(D724-G724)/D724,0))</f>
        <v>0</v>
      </c>
      <c r="O724" s="26" t="n">
        <f aca="false">IF(E724&lt;J724,(J724-E724)/E724,IF(E724&gt;I724,(E724-I724)/E724,0))</f>
        <v>6.48816990353664E-005</v>
      </c>
      <c r="P724" s="27" t="n">
        <f aca="false">LN(F724/F723)</f>
        <v>0.0144467632359347</v>
      </c>
      <c r="Q724" s="28" t="n">
        <f aca="false">STDEV(P705:P724)*SQRT(252)</f>
        <v>0.140459623897986</v>
      </c>
      <c r="R724" s="26" t="n">
        <f aca="false">(G724-H724)/H724</f>
        <v>0.000997834486858365</v>
      </c>
      <c r="S724" s="17" t="n">
        <f aca="false">YEAR(B724)</f>
        <v>2009</v>
      </c>
      <c r="T724" s="17" t="n">
        <f aca="false">WEEKDAY(B724)</f>
        <v>4</v>
      </c>
    </row>
    <row r="725" customFormat="false" ht="15" hidden="false" customHeight="false" outlineLevel="0" collapsed="false">
      <c r="B725" s="21" t="n">
        <v>40010</v>
      </c>
      <c r="C725" s="22" t="n">
        <v>939.14</v>
      </c>
      <c r="D725" s="22" t="n">
        <v>940.645</v>
      </c>
      <c r="E725" s="22" t="n">
        <v>932.815</v>
      </c>
      <c r="F725" s="22" t="n">
        <v>937.36</v>
      </c>
      <c r="G725" s="23" t="n">
        <v>941.91</v>
      </c>
      <c r="H725" s="23" t="n">
        <v>940.97</v>
      </c>
      <c r="I725" s="23" t="n">
        <v>934</v>
      </c>
      <c r="J725" s="23" t="n">
        <v>933.07</v>
      </c>
      <c r="K725" s="29" t="str">
        <f aca="false">IF(N725&lt;=$F$3,"HIT","MISS")</f>
        <v>HIT</v>
      </c>
      <c r="L725" s="29" t="str">
        <f aca="false">IF(O725&lt;=$F$3,"HIT","MISS")</f>
        <v>HIT</v>
      </c>
      <c r="M725" s="17" t="str">
        <f aca="false">IF(AND(K725="HIT",L725="HIT"),"HOD ✓ | LOD ✓",IF(K725="HIT","HOD ✓",IF(L725="HIT","LOD ✓","✗ MISS")))</f>
        <v>HOD ✓ | LOD ✓</v>
      </c>
      <c r="N725" s="26" t="n">
        <f aca="false">IF(D725&lt;H725,(H725-D725)/D725,IF(D725&gt;G725,(D725-G725)/D725,0))</f>
        <v>0.000345507603825083</v>
      </c>
      <c r="O725" s="26" t="n">
        <f aca="false">IF(E725&lt;J725,(J725-E725)/E725,IF(E725&gt;I725,(E725-I725)/E725,0))</f>
        <v>0.000273366101531381</v>
      </c>
      <c r="P725" s="27" t="n">
        <f aca="false">LN(F725/F724)</f>
        <v>-0.00189714951652311</v>
      </c>
      <c r="Q725" s="28" t="n">
        <f aca="false">STDEV(P706:P725)*SQRT(252)</f>
        <v>0.139159167224821</v>
      </c>
      <c r="R725" s="26" t="n">
        <f aca="false">(G725-H725)/H725</f>
        <v>0.000998969148856968</v>
      </c>
      <c r="S725" s="17" t="n">
        <f aca="false">YEAR(B725)</f>
        <v>2009</v>
      </c>
      <c r="T725" s="17" t="n">
        <f aca="false">WEEKDAY(B725)</f>
        <v>5</v>
      </c>
    </row>
    <row r="726" customFormat="false" ht="15" hidden="false" customHeight="false" outlineLevel="0" collapsed="false">
      <c r="B726" s="21" t="n">
        <v>40011</v>
      </c>
      <c r="C726" s="22" t="n">
        <v>937.36</v>
      </c>
      <c r="D726" s="22" t="n">
        <v>940.125</v>
      </c>
      <c r="E726" s="22" t="n">
        <v>931.985</v>
      </c>
      <c r="F726" s="22" t="n">
        <v>937.58</v>
      </c>
      <c r="G726" s="23" t="n">
        <v>940.61</v>
      </c>
      <c r="H726" s="23" t="n">
        <v>939.67</v>
      </c>
      <c r="I726" s="23" t="n">
        <v>932.25</v>
      </c>
      <c r="J726" s="23" t="n">
        <v>931.32</v>
      </c>
      <c r="K726" s="29" t="str">
        <f aca="false">IF(N726&lt;=$F$3,"HIT","MISS")</f>
        <v>HIT</v>
      </c>
      <c r="L726" s="29" t="str">
        <f aca="false">IF(O726&lt;=$F$3,"HIT","MISS")</f>
        <v>HIT</v>
      </c>
      <c r="M726" s="17" t="str">
        <f aca="false">IF(AND(K726="HIT",L726="HIT"),"HOD ✓ | LOD ✓",IF(K726="HIT","HOD ✓",IF(L726="HIT","LOD ✓","✗ MISS")))</f>
        <v>HOD ✓ | LOD ✓</v>
      </c>
      <c r="N726" s="26" t="n">
        <f aca="false">IF(D726&lt;H726,(H726-D726)/D726,IF(D726&gt;G726,(D726-G726)/D726,0))</f>
        <v>0</v>
      </c>
      <c r="O726" s="26" t="n">
        <f aca="false">IF(E726&lt;J726,(J726-E726)/E726,IF(E726&gt;I726,(E726-I726)/E726,0))</f>
        <v>0</v>
      </c>
      <c r="P726" s="27" t="n">
        <f aca="false">LN(F726/F725)</f>
        <v>0.000234674177317383</v>
      </c>
      <c r="Q726" s="28" t="n">
        <f aca="false">STDEV(P707:P726)*SQRT(252)</f>
        <v>0.139147921564403</v>
      </c>
      <c r="R726" s="26" t="n">
        <f aca="false">(G726-H726)/H726</f>
        <v>0.00100035118711894</v>
      </c>
      <c r="S726" s="17" t="n">
        <f aca="false">YEAR(B726)</f>
        <v>2009</v>
      </c>
      <c r="T726" s="17" t="n">
        <f aca="false">WEEKDAY(B726)</f>
        <v>6</v>
      </c>
    </row>
    <row r="727" customFormat="false" ht="15" hidden="false" customHeight="false" outlineLevel="0" collapsed="false">
      <c r="B727" s="21" t="n">
        <v>40014</v>
      </c>
      <c r="C727" s="22" t="n">
        <v>937.25</v>
      </c>
      <c r="D727" s="22" t="n">
        <v>955.385</v>
      </c>
      <c r="E727" s="22" t="n">
        <v>937.25</v>
      </c>
      <c r="F727" s="22" t="n">
        <v>948.85</v>
      </c>
      <c r="G727" s="23" t="n">
        <v>955.71</v>
      </c>
      <c r="H727" s="23" t="n">
        <v>954.76</v>
      </c>
      <c r="I727" s="23" t="n">
        <v>938.44</v>
      </c>
      <c r="J727" s="23" t="n">
        <v>937.5</v>
      </c>
      <c r="K727" s="29" t="str">
        <f aca="false">IF(N727&lt;=$F$3,"HIT","MISS")</f>
        <v>HIT</v>
      </c>
      <c r="L727" s="29" t="str">
        <f aca="false">IF(O727&lt;=$F$3,"HIT","MISS")</f>
        <v>HIT</v>
      </c>
      <c r="M727" s="17" t="str">
        <f aca="false">IF(AND(K727="HIT",L727="HIT"),"HOD ✓ | LOD ✓",IF(K727="HIT","HOD ✓",IF(L727="HIT","LOD ✓","✗ MISS")))</f>
        <v>HOD ✓ | LOD ✓</v>
      </c>
      <c r="N727" s="26" t="n">
        <f aca="false">IF(D727&lt;H727,(H727-D727)/D727,IF(D727&gt;G727,(D727-G727)/D727,0))</f>
        <v>0</v>
      </c>
      <c r="O727" s="26" t="n">
        <f aca="false">IF(E727&lt;J727,(J727-E727)/E727,IF(E727&gt;I727,(E727-I727)/E727,0))</f>
        <v>0.000266737796745799</v>
      </c>
      <c r="P727" s="27" t="n">
        <f aca="false">LN(F727/F726)</f>
        <v>0.0119486374627705</v>
      </c>
      <c r="Q727" s="28" t="n">
        <f aca="false">STDEV(P708:P727)*SQRT(252)</f>
        <v>0.136830822170221</v>
      </c>
      <c r="R727" s="26" t="n">
        <f aca="false">(G727-H727)/H727</f>
        <v>0.00099501445389422</v>
      </c>
      <c r="S727" s="17" t="n">
        <f aca="false">YEAR(B727)</f>
        <v>2009</v>
      </c>
      <c r="T727" s="17" t="n">
        <f aca="false">WEEKDAY(B727)</f>
        <v>2</v>
      </c>
    </row>
    <row r="728" customFormat="false" ht="15" hidden="false" customHeight="false" outlineLevel="0" collapsed="false">
      <c r="B728" s="21" t="n">
        <v>40015</v>
      </c>
      <c r="C728" s="22" t="n">
        <v>948.85</v>
      </c>
      <c r="D728" s="22" t="n">
        <v>953.9</v>
      </c>
      <c r="E728" s="22" t="n">
        <v>944.5</v>
      </c>
      <c r="F728" s="22" t="n">
        <v>948.6</v>
      </c>
      <c r="G728" s="23" t="n">
        <v>954.69</v>
      </c>
      <c r="H728" s="23" t="n">
        <v>953.74</v>
      </c>
      <c r="I728" s="23" t="n">
        <v>945.19</v>
      </c>
      <c r="J728" s="23" t="n">
        <v>944.25</v>
      </c>
      <c r="K728" s="29" t="str">
        <f aca="false">IF(N728&lt;=$F$3,"HIT","MISS")</f>
        <v>HIT</v>
      </c>
      <c r="L728" s="29" t="str">
        <f aca="false">IF(O728&lt;=$F$3,"HIT","MISS")</f>
        <v>HIT</v>
      </c>
      <c r="M728" s="17" t="str">
        <f aca="false">IF(AND(K728="HIT",L728="HIT"),"HOD ✓ | LOD ✓",IF(K728="HIT","HOD ✓",IF(L728="HIT","LOD ✓","✗ MISS")))</f>
        <v>HOD ✓ | LOD ✓</v>
      </c>
      <c r="N728" s="26" t="n">
        <f aca="false">IF(D728&lt;H728,(H728-D728)/D728,IF(D728&gt;G728,(D728-G728)/D728,0))</f>
        <v>0</v>
      </c>
      <c r="O728" s="26" t="n">
        <f aca="false">IF(E728&lt;J728,(J728-E728)/E728,IF(E728&gt;I728,(E728-I728)/E728,0))</f>
        <v>0</v>
      </c>
      <c r="P728" s="27" t="n">
        <f aca="false">LN(F728/F727)</f>
        <v>-0.000263511556506519</v>
      </c>
      <c r="Q728" s="28" t="n">
        <f aca="false">STDEV(P709:P728)*SQRT(252)</f>
        <v>0.136746422497434</v>
      </c>
      <c r="R728" s="26" t="n">
        <f aca="false">(G728-H728)/H728</f>
        <v>0.000996078595843779</v>
      </c>
      <c r="S728" s="17" t="n">
        <f aca="false">YEAR(B728)</f>
        <v>2009</v>
      </c>
      <c r="T728" s="17" t="n">
        <f aca="false">WEEKDAY(B728)</f>
        <v>3</v>
      </c>
    </row>
    <row r="729" customFormat="false" ht="15" hidden="false" customHeight="false" outlineLevel="0" collapsed="false">
      <c r="B729" s="21" t="n">
        <v>40016</v>
      </c>
      <c r="C729" s="22" t="n">
        <v>948.6</v>
      </c>
      <c r="D729" s="22" t="n">
        <v>954.67</v>
      </c>
      <c r="E729" s="22" t="n">
        <v>944.93</v>
      </c>
      <c r="F729" s="22" t="n">
        <v>951.28</v>
      </c>
      <c r="G729" s="23" t="n">
        <v>955.01</v>
      </c>
      <c r="H729" s="23" t="n">
        <v>954.06</v>
      </c>
      <c r="I729" s="23" t="n">
        <v>945.98</v>
      </c>
      <c r="J729" s="23" t="n">
        <v>945.03</v>
      </c>
      <c r="K729" s="29" t="str">
        <f aca="false">IF(N729&lt;=$F$3,"HIT","MISS")</f>
        <v>HIT</v>
      </c>
      <c r="L729" s="29" t="str">
        <f aca="false">IF(O729&lt;=$F$3,"HIT","MISS")</f>
        <v>HIT</v>
      </c>
      <c r="M729" s="17" t="str">
        <f aca="false">IF(AND(K729="HIT",L729="HIT"),"HOD ✓ | LOD ✓",IF(K729="HIT","HOD ✓",IF(L729="HIT","LOD ✓","✗ MISS")))</f>
        <v>HOD ✓ | LOD ✓</v>
      </c>
      <c r="N729" s="26" t="n">
        <f aca="false">IF(D729&lt;H729,(H729-D729)/D729,IF(D729&gt;G729,(D729-G729)/D729,0))</f>
        <v>0</v>
      </c>
      <c r="O729" s="26" t="n">
        <f aca="false">IF(E729&lt;J729,(J729-E729)/E729,IF(E729&gt;I729,(E729-I729)/E729,0))</f>
        <v>0.000105827944927162</v>
      </c>
      <c r="P729" s="27" t="n">
        <f aca="false">LN(F729/F728)</f>
        <v>0.00282123268584199</v>
      </c>
      <c r="Q729" s="28" t="n">
        <f aca="false">STDEV(P710:P729)*SQRT(252)</f>
        <v>0.135698545557591</v>
      </c>
      <c r="R729" s="26" t="n">
        <f aca="false">(G729-H729)/H729</f>
        <v>0.000995744502442242</v>
      </c>
      <c r="S729" s="17" t="n">
        <f aca="false">YEAR(B729)</f>
        <v>2009</v>
      </c>
      <c r="T729" s="17" t="n">
        <f aca="false">WEEKDAY(B729)</f>
        <v>4</v>
      </c>
    </row>
    <row r="730" customFormat="false" ht="15" hidden="false" customHeight="false" outlineLevel="0" collapsed="false">
      <c r="B730" s="21" t="n">
        <v>40017</v>
      </c>
      <c r="C730" s="22" t="n">
        <v>951.28</v>
      </c>
      <c r="D730" s="22" t="n">
        <v>957.525</v>
      </c>
      <c r="E730" s="22" t="n">
        <v>947.56</v>
      </c>
      <c r="F730" s="22" t="n">
        <v>949.21</v>
      </c>
      <c r="G730" s="23" t="n">
        <v>957.81</v>
      </c>
      <c r="H730" s="23" t="n">
        <v>956.85</v>
      </c>
      <c r="I730" s="23" t="n">
        <v>948.72</v>
      </c>
      <c r="J730" s="23" t="n">
        <v>947.77</v>
      </c>
      <c r="K730" s="29" t="str">
        <f aca="false">IF(N730&lt;=$F$3,"HIT","MISS")</f>
        <v>HIT</v>
      </c>
      <c r="L730" s="29" t="str">
        <f aca="false">IF(O730&lt;=$F$3,"HIT","MISS")</f>
        <v>HIT</v>
      </c>
      <c r="M730" s="17" t="str">
        <f aca="false">IF(AND(K730="HIT",L730="HIT"),"HOD ✓ | LOD ✓",IF(K730="HIT","HOD ✓",IF(L730="HIT","LOD ✓","✗ MISS")))</f>
        <v>HOD ✓ | LOD ✓</v>
      </c>
      <c r="N730" s="26" t="n">
        <f aca="false">IF(D730&lt;H730,(H730-D730)/D730,IF(D730&gt;G730,(D730-G730)/D730,0))</f>
        <v>0</v>
      </c>
      <c r="O730" s="26" t="n">
        <f aca="false">IF(E730&lt;J730,(J730-E730)/E730,IF(E730&gt;I730,(E730-I730)/E730,0))</f>
        <v>0.000221621849803745</v>
      </c>
      <c r="P730" s="27" t="n">
        <f aca="false">LN(F730/F729)</f>
        <v>-0.00217838643568322</v>
      </c>
      <c r="Q730" s="28" t="n">
        <f aca="false">STDEV(P711:P730)*SQRT(252)</f>
        <v>0.133360565246438</v>
      </c>
      <c r="R730" s="26" t="n">
        <f aca="false">(G730-H730)/H730</f>
        <v>0.00100329205204569</v>
      </c>
      <c r="S730" s="17" t="n">
        <f aca="false">YEAR(B730)</f>
        <v>2009</v>
      </c>
      <c r="T730" s="17" t="n">
        <f aca="false">WEEKDAY(B730)</f>
        <v>5</v>
      </c>
    </row>
    <row r="731" customFormat="false" ht="15" hidden="false" customHeight="false" outlineLevel="0" collapsed="false">
      <c r="B731" s="21" t="n">
        <v>40018</v>
      </c>
      <c r="C731" s="22" t="n">
        <v>949.21</v>
      </c>
      <c r="D731" s="22" t="n">
        <v>954.325</v>
      </c>
      <c r="E731" s="22" t="n">
        <v>947.36</v>
      </c>
      <c r="F731" s="22" t="n">
        <v>951.37</v>
      </c>
      <c r="G731" s="23" t="n">
        <v>954.85</v>
      </c>
      <c r="H731" s="23" t="n">
        <v>953.9</v>
      </c>
      <c r="I731" s="23" t="n">
        <v>948.61</v>
      </c>
      <c r="J731" s="23" t="n">
        <v>947.66</v>
      </c>
      <c r="K731" s="29" t="str">
        <f aca="false">IF(N731&lt;=$F$3,"HIT","MISS")</f>
        <v>HIT</v>
      </c>
      <c r="L731" s="29" t="str">
        <f aca="false">IF(O731&lt;=$F$3,"HIT","MISS")</f>
        <v>HIT</v>
      </c>
      <c r="M731" s="17" t="str">
        <f aca="false">IF(AND(K731="HIT",L731="HIT"),"HOD ✓ | LOD ✓",IF(K731="HIT","HOD ✓",IF(L731="HIT","LOD ✓","✗ MISS")))</f>
        <v>HOD ✓ | LOD ✓</v>
      </c>
      <c r="N731" s="26" t="n">
        <f aca="false">IF(D731&lt;H731,(H731-D731)/D731,IF(D731&gt;G731,(D731-G731)/D731,0))</f>
        <v>0</v>
      </c>
      <c r="O731" s="26" t="n">
        <f aca="false">IF(E731&lt;J731,(J731-E731)/E731,IF(E731&gt;I731,(E731-I731)/E731,0))</f>
        <v>0.000316669481506454</v>
      </c>
      <c r="P731" s="27" t="n">
        <f aca="false">LN(F731/F730)</f>
        <v>0.00227299132892906</v>
      </c>
      <c r="Q731" s="28" t="n">
        <f aca="false">STDEV(P712:P731)*SQRT(252)</f>
        <v>0.133503366124521</v>
      </c>
      <c r="R731" s="26" t="n">
        <f aca="false">(G731-H731)/H731</f>
        <v>0.000995911521123855</v>
      </c>
      <c r="S731" s="17" t="n">
        <f aca="false">YEAR(B731)</f>
        <v>2009</v>
      </c>
      <c r="T731" s="17" t="n">
        <f aca="false">WEEKDAY(B731)</f>
        <v>6</v>
      </c>
    </row>
    <row r="732" customFormat="false" ht="15" hidden="false" customHeight="false" outlineLevel="0" collapsed="false">
      <c r="B732" s="21" t="n">
        <v>40021</v>
      </c>
      <c r="C732" s="22" t="n">
        <v>951.37</v>
      </c>
      <c r="D732" s="22" t="n">
        <v>959.14</v>
      </c>
      <c r="E732" s="22" t="n">
        <v>948.06</v>
      </c>
      <c r="F732" s="22" t="n">
        <v>953.84</v>
      </c>
      <c r="G732" s="23" t="n">
        <v>958.92</v>
      </c>
      <c r="H732" s="23" t="n">
        <v>957.96</v>
      </c>
      <c r="I732" s="23" t="n">
        <v>948.45</v>
      </c>
      <c r="J732" s="23" t="n">
        <v>947.5</v>
      </c>
      <c r="K732" s="29" t="str">
        <f aca="false">IF(N732&lt;=$F$3,"HIT","MISS")</f>
        <v>HIT</v>
      </c>
      <c r="L732" s="29" t="str">
        <f aca="false">IF(O732&lt;=$F$3,"HIT","MISS")</f>
        <v>HIT</v>
      </c>
      <c r="M732" s="17" t="str">
        <f aca="false">IF(AND(K732="HIT",L732="HIT"),"HOD ✓ | LOD ✓",IF(K732="HIT","HOD ✓",IF(L732="HIT","LOD ✓","✗ MISS")))</f>
        <v>HOD ✓ | LOD ✓</v>
      </c>
      <c r="N732" s="26" t="n">
        <f aca="false">IF(D732&lt;H732,(H732-D732)/D732,IF(D732&gt;G732,(D732-G732)/D732,0))</f>
        <v>0.000229372145880713</v>
      </c>
      <c r="O732" s="26" t="n">
        <f aca="false">IF(E732&lt;J732,(J732-E732)/E732,IF(E732&gt;I732,(E732-I732)/E732,0))</f>
        <v>0</v>
      </c>
      <c r="P732" s="27" t="n">
        <f aca="false">LN(F732/F731)</f>
        <v>0.00259289147530733</v>
      </c>
      <c r="Q732" s="28" t="n">
        <f aca="false">STDEV(P713:P732)*SQRT(252)</f>
        <v>0.133371224445077</v>
      </c>
      <c r="R732" s="26" t="n">
        <f aca="false">(G732-H732)/H732</f>
        <v>0.00100212952524106</v>
      </c>
      <c r="S732" s="17" t="n">
        <f aca="false">YEAR(B732)</f>
        <v>2009</v>
      </c>
      <c r="T732" s="17" t="n">
        <f aca="false">WEEKDAY(B732)</f>
        <v>2</v>
      </c>
    </row>
    <row r="733" customFormat="false" ht="15" hidden="false" customHeight="false" outlineLevel="0" collapsed="false">
      <c r="B733" s="21" t="n">
        <v>40022</v>
      </c>
      <c r="C733" s="22" t="n">
        <v>953.84</v>
      </c>
      <c r="D733" s="22" t="n">
        <v>956.86</v>
      </c>
      <c r="E733" s="22" t="n">
        <v>934.42</v>
      </c>
      <c r="F733" s="22" t="n">
        <v>937.56</v>
      </c>
      <c r="G733" s="23" t="n">
        <v>957.26</v>
      </c>
      <c r="H733" s="23" t="n">
        <v>956.3</v>
      </c>
      <c r="I733" s="23" t="n">
        <v>935.42</v>
      </c>
      <c r="J733" s="23" t="n">
        <v>934.49</v>
      </c>
      <c r="K733" s="29" t="str">
        <f aca="false">IF(N733&lt;=$F$3,"HIT","MISS")</f>
        <v>HIT</v>
      </c>
      <c r="L733" s="29" t="str">
        <f aca="false">IF(O733&lt;=$F$3,"HIT","MISS")</f>
        <v>HIT</v>
      </c>
      <c r="M733" s="17" t="str">
        <f aca="false">IF(AND(K733="HIT",L733="HIT"),"HOD ✓ | LOD ✓",IF(K733="HIT","HOD ✓",IF(L733="HIT","LOD ✓","✗ MISS")))</f>
        <v>HOD ✓ | LOD ✓</v>
      </c>
      <c r="N733" s="26" t="n">
        <f aca="false">IF(D733&lt;H733,(H733-D733)/D733,IF(D733&gt;G733,(D733-G733)/D733,0))</f>
        <v>0</v>
      </c>
      <c r="O733" s="26" t="n">
        <f aca="false">IF(E733&lt;J733,(J733-E733)/E733,IF(E733&gt;I733,(E733-I733)/E733,0))</f>
        <v>7.49127801203421E-005</v>
      </c>
      <c r="P733" s="27" t="n">
        <f aca="false">LN(F733/F732)</f>
        <v>-0.0172151867012234</v>
      </c>
      <c r="Q733" s="28" t="n">
        <f aca="false">STDEV(P714:P733)*SQRT(252)</f>
        <v>0.140621227070343</v>
      </c>
      <c r="R733" s="26" t="n">
        <f aca="false">(G733-H733)/H733</f>
        <v>0.00100386907874102</v>
      </c>
      <c r="S733" s="17" t="n">
        <f aca="false">YEAR(B733)</f>
        <v>2009</v>
      </c>
      <c r="T733" s="17" t="n">
        <f aca="false">WEEKDAY(B733)</f>
        <v>3</v>
      </c>
    </row>
    <row r="734" customFormat="false" ht="15" hidden="false" customHeight="false" outlineLevel="0" collapsed="false">
      <c r="B734" s="21" t="n">
        <v>40023</v>
      </c>
      <c r="C734" s="22" t="n">
        <v>937.56</v>
      </c>
      <c r="D734" s="22" t="n">
        <v>941.13</v>
      </c>
      <c r="E734" s="22" t="n">
        <v>925.81</v>
      </c>
      <c r="F734" s="22" t="n">
        <v>929.91</v>
      </c>
      <c r="G734" s="23" t="n">
        <v>941.99</v>
      </c>
      <c r="H734" s="23" t="n">
        <v>941.05</v>
      </c>
      <c r="I734" s="23" t="n">
        <v>926.96</v>
      </c>
      <c r="J734" s="23" t="n">
        <v>926.03</v>
      </c>
      <c r="K734" s="29" t="str">
        <f aca="false">IF(N734&lt;=$F$3,"HIT","MISS")</f>
        <v>HIT</v>
      </c>
      <c r="L734" s="29" t="str">
        <f aca="false">IF(O734&lt;=$F$3,"HIT","MISS")</f>
        <v>HIT</v>
      </c>
      <c r="M734" s="17" t="str">
        <f aca="false">IF(AND(K734="HIT",L734="HIT"),"HOD ✓ | LOD ✓",IF(K734="HIT","HOD ✓",IF(L734="HIT","LOD ✓","✗ MISS")))</f>
        <v>HOD ✓ | LOD ✓</v>
      </c>
      <c r="N734" s="26" t="n">
        <f aca="false">IF(D734&lt;H734,(H734-D734)/D734,IF(D734&gt;G734,(D734-G734)/D734,0))</f>
        <v>0</v>
      </c>
      <c r="O734" s="26" t="n">
        <f aca="false">IF(E734&lt;J734,(J734-E734)/E734,IF(E734&gt;I734,(E734-I734)/E734,0))</f>
        <v>0.000237629751244885</v>
      </c>
      <c r="P734" s="27" t="n">
        <f aca="false">LN(F734/F733)</f>
        <v>-0.00819294852582439</v>
      </c>
      <c r="Q734" s="28" t="n">
        <f aca="false">STDEV(P715:P734)*SQRT(252)</f>
        <v>0.13259183318082</v>
      </c>
      <c r="R734" s="26" t="n">
        <f aca="false">(G734-H734)/H734</f>
        <v>0.000998884225067801</v>
      </c>
      <c r="S734" s="17" t="n">
        <f aca="false">YEAR(B734)</f>
        <v>2009</v>
      </c>
      <c r="T734" s="17" t="n">
        <f aca="false">WEEKDAY(B734)</f>
        <v>4</v>
      </c>
    </row>
    <row r="735" customFormat="false" ht="15" hidden="false" customHeight="false" outlineLevel="0" collapsed="false">
      <c r="B735" s="21" t="n">
        <v>40024</v>
      </c>
      <c r="C735" s="22" t="n">
        <v>929.91</v>
      </c>
      <c r="D735" s="22" t="n">
        <v>937.235</v>
      </c>
      <c r="E735" s="22" t="n">
        <v>928.83</v>
      </c>
      <c r="F735" s="22" t="n">
        <v>934.43</v>
      </c>
      <c r="G735" s="23" t="n">
        <v>938.1</v>
      </c>
      <c r="H735" s="23" t="n">
        <v>937.16</v>
      </c>
      <c r="I735" s="23" t="n">
        <v>928.79</v>
      </c>
      <c r="J735" s="23" t="n">
        <v>927.86</v>
      </c>
      <c r="K735" s="29" t="str">
        <f aca="false">IF(N735&lt;=$F$3,"HIT","MISS")</f>
        <v>HIT</v>
      </c>
      <c r="L735" s="29" t="str">
        <f aca="false">IF(O735&lt;=$F$3,"HIT","MISS")</f>
        <v>HIT</v>
      </c>
      <c r="M735" s="17" t="str">
        <f aca="false">IF(AND(K735="HIT",L735="HIT"),"HOD ✓ | LOD ✓",IF(K735="HIT","HOD ✓",IF(L735="HIT","LOD ✓","✗ MISS")))</f>
        <v>HOD ✓ | LOD ✓</v>
      </c>
      <c r="N735" s="26" t="n">
        <f aca="false">IF(D735&lt;H735,(H735-D735)/D735,IF(D735&gt;G735,(D735-G735)/D735,0))</f>
        <v>0</v>
      </c>
      <c r="O735" s="26" t="n">
        <f aca="false">IF(E735&lt;J735,(J735-E735)/E735,IF(E735&gt;I735,(E735-I735)/E735,0))</f>
        <v>4.30649311500246E-005</v>
      </c>
      <c r="P735" s="27" t="n">
        <f aca="false">LN(F735/F734)</f>
        <v>0.00484891045212537</v>
      </c>
      <c r="Q735" s="28" t="n">
        <f aca="false">STDEV(P716:P735)*SQRT(252)</f>
        <v>0.127104997340901</v>
      </c>
      <c r="R735" s="26" t="n">
        <f aca="false">(G735-H735)/H735</f>
        <v>0.0010030304323702</v>
      </c>
      <c r="S735" s="17" t="n">
        <f aca="false">YEAR(B735)</f>
        <v>2009</v>
      </c>
      <c r="T735" s="17" t="n">
        <f aca="false">WEEKDAY(B735)</f>
        <v>5</v>
      </c>
    </row>
    <row r="736" customFormat="false" ht="15" hidden="false" customHeight="false" outlineLevel="0" collapsed="false">
      <c r="B736" s="21" t="n">
        <v>40025</v>
      </c>
      <c r="C736" s="22" t="n">
        <v>934.43</v>
      </c>
      <c r="D736" s="22" t="n">
        <v>956.995</v>
      </c>
      <c r="E736" s="22" t="n">
        <v>932.67</v>
      </c>
      <c r="F736" s="22" t="n">
        <v>954.05</v>
      </c>
      <c r="G736" s="23" t="n">
        <v>958.15</v>
      </c>
      <c r="H736" s="23" t="n">
        <v>957.19</v>
      </c>
      <c r="I736" s="23" t="n">
        <v>933.17</v>
      </c>
      <c r="J736" s="23" t="n">
        <v>932.24</v>
      </c>
      <c r="K736" s="29" t="str">
        <f aca="false">IF(N736&lt;=$F$3,"HIT","MISS")</f>
        <v>HIT</v>
      </c>
      <c r="L736" s="29" t="str">
        <f aca="false">IF(O736&lt;=$F$3,"HIT","MISS")</f>
        <v>HIT</v>
      </c>
      <c r="M736" s="17" t="str">
        <f aca="false">IF(AND(K736="HIT",L736="HIT"),"HOD ✓ | LOD ✓",IF(K736="HIT","HOD ✓",IF(L736="HIT","LOD ✓","✗ MISS")))</f>
        <v>HOD ✓ | LOD ✓</v>
      </c>
      <c r="N736" s="26" t="n">
        <f aca="false">IF(D736&lt;H736,(H736-D736)/D736,IF(D736&gt;G736,(D736-G736)/D736,0))</f>
        <v>0.000203762820077482</v>
      </c>
      <c r="O736" s="26" t="n">
        <f aca="false">IF(E736&lt;J736,(J736-E736)/E736,IF(E736&gt;I736,(E736-I736)/E736,0))</f>
        <v>0</v>
      </c>
      <c r="P736" s="27" t="n">
        <f aca="false">LN(F736/F735)</f>
        <v>0.0207793632533964</v>
      </c>
      <c r="Q736" s="28" t="n">
        <f aca="false">STDEV(P717:P736)*SQRT(252)</f>
        <v>0.146398568985804</v>
      </c>
      <c r="R736" s="26" t="n">
        <f aca="false">(G736-H736)/H736</f>
        <v>0.00100293567630243</v>
      </c>
      <c r="S736" s="17" t="n">
        <f aca="false">YEAR(B736)</f>
        <v>2009</v>
      </c>
      <c r="T736" s="17" t="n">
        <f aca="false">WEEKDAY(B736)</f>
        <v>6</v>
      </c>
    </row>
    <row r="737" customFormat="false" ht="15" hidden="false" customHeight="false" outlineLevel="0" collapsed="false">
      <c r="B737" s="21" t="n">
        <v>40028</v>
      </c>
      <c r="C737" s="22" t="n">
        <v>954.75</v>
      </c>
      <c r="D737" s="22" t="n">
        <v>962.395</v>
      </c>
      <c r="E737" s="22" t="n">
        <v>952.195</v>
      </c>
      <c r="F737" s="22" t="n">
        <v>956.86</v>
      </c>
      <c r="G737" s="23" t="n">
        <v>962.61</v>
      </c>
      <c r="H737" s="23" t="n">
        <v>961.65</v>
      </c>
      <c r="I737" s="23" t="n">
        <v>952.31</v>
      </c>
      <c r="J737" s="23" t="n">
        <v>951.36</v>
      </c>
      <c r="K737" s="29" t="str">
        <f aca="false">IF(N737&lt;=$F$3,"HIT","MISS")</f>
        <v>HIT</v>
      </c>
      <c r="L737" s="29" t="str">
        <f aca="false">IF(O737&lt;=$F$3,"HIT","MISS")</f>
        <v>HIT</v>
      </c>
      <c r="M737" s="17" t="str">
        <f aca="false">IF(AND(K737="HIT",L737="HIT"),"HOD ✓ | LOD ✓",IF(K737="HIT","HOD ✓",IF(L737="HIT","LOD ✓","✗ MISS")))</f>
        <v>HOD ✓ | LOD ✓</v>
      </c>
      <c r="N737" s="26" t="n">
        <f aca="false">IF(D737&lt;H737,(H737-D737)/D737,IF(D737&gt;G737,(D737-G737)/D737,0))</f>
        <v>0</v>
      </c>
      <c r="O737" s="26" t="n">
        <f aca="false">IF(E737&lt;J737,(J737-E737)/E737,IF(E737&gt;I737,(E737-I737)/E737,0))</f>
        <v>0</v>
      </c>
      <c r="P737" s="27" t="n">
        <f aca="false">LN(F737/F736)</f>
        <v>0.00294100928398795</v>
      </c>
      <c r="Q737" s="28" t="n">
        <f aca="false">STDEV(P718:P737)*SQRT(252)</f>
        <v>0.142324104981432</v>
      </c>
      <c r="R737" s="26" t="n">
        <f aca="false">(G737-H737)/H737</f>
        <v>0.00099828419903295</v>
      </c>
      <c r="S737" s="17" t="n">
        <f aca="false">YEAR(B737)</f>
        <v>2009</v>
      </c>
      <c r="T737" s="17" t="n">
        <f aca="false">WEEKDAY(B737)</f>
        <v>2</v>
      </c>
    </row>
    <row r="738" customFormat="false" ht="15" hidden="false" customHeight="false" outlineLevel="0" collapsed="false">
      <c r="B738" s="21" t="n">
        <v>40029</v>
      </c>
      <c r="C738" s="22" t="n">
        <v>956.86</v>
      </c>
      <c r="D738" s="22" t="n">
        <v>970.31</v>
      </c>
      <c r="E738" s="22" t="n">
        <v>951.26</v>
      </c>
      <c r="F738" s="22" t="n">
        <v>966.89</v>
      </c>
      <c r="G738" s="23" t="n">
        <v>970.6</v>
      </c>
      <c r="H738" s="23" t="n">
        <v>969.63</v>
      </c>
      <c r="I738" s="23" t="n">
        <v>952.16</v>
      </c>
      <c r="J738" s="23" t="n">
        <v>951.21</v>
      </c>
      <c r="K738" s="29" t="str">
        <f aca="false">IF(N738&lt;=$F$3,"HIT","MISS")</f>
        <v>HIT</v>
      </c>
      <c r="L738" s="29" t="str">
        <f aca="false">IF(O738&lt;=$F$3,"HIT","MISS")</f>
        <v>HIT</v>
      </c>
      <c r="M738" s="17" t="str">
        <f aca="false">IF(AND(K738="HIT",L738="HIT"),"HOD ✓ | LOD ✓",IF(K738="HIT","HOD ✓",IF(L738="HIT","LOD ✓","✗ MISS")))</f>
        <v>HOD ✓ | LOD ✓</v>
      </c>
      <c r="N738" s="26" t="n">
        <f aca="false">IF(D738&lt;H738,(H738-D738)/D738,IF(D738&gt;G738,(D738-G738)/D738,0))</f>
        <v>0</v>
      </c>
      <c r="O738" s="26" t="n">
        <f aca="false">IF(E738&lt;J738,(J738-E738)/E738,IF(E738&gt;I738,(E738-I738)/E738,0))</f>
        <v>0</v>
      </c>
      <c r="P738" s="27" t="n">
        <f aca="false">LN(F738/F737)</f>
        <v>0.0104276448445195</v>
      </c>
      <c r="Q738" s="28" t="n">
        <f aca="false">STDEV(P719:P738)*SQRT(252)</f>
        <v>0.14532977699781</v>
      </c>
      <c r="R738" s="26" t="n">
        <f aca="false">(G738-H738)/H738</f>
        <v>0.00100038158885351</v>
      </c>
      <c r="S738" s="17" t="n">
        <f aca="false">YEAR(B738)</f>
        <v>2009</v>
      </c>
      <c r="T738" s="17" t="n">
        <f aca="false">WEEKDAY(B738)</f>
        <v>3</v>
      </c>
    </row>
    <row r="739" customFormat="false" ht="15" hidden="false" customHeight="false" outlineLevel="0" collapsed="false">
      <c r="B739" s="21" t="n">
        <v>40030</v>
      </c>
      <c r="C739" s="22" t="n">
        <v>966.89</v>
      </c>
      <c r="D739" s="22" t="n">
        <v>968.19</v>
      </c>
      <c r="E739" s="22" t="n">
        <v>959.08</v>
      </c>
      <c r="F739" s="22" t="n">
        <v>963.49</v>
      </c>
      <c r="G739" s="23" t="n">
        <v>968.35</v>
      </c>
      <c r="H739" s="23" t="n">
        <v>967.38</v>
      </c>
      <c r="I739" s="23" t="n">
        <v>960.08</v>
      </c>
      <c r="J739" s="23" t="n">
        <v>959.12</v>
      </c>
      <c r="K739" s="29" t="str">
        <f aca="false">IF(N739&lt;=$F$3,"HIT","MISS")</f>
        <v>HIT</v>
      </c>
      <c r="L739" s="29" t="str">
        <f aca="false">IF(O739&lt;=$F$3,"HIT","MISS")</f>
        <v>HIT</v>
      </c>
      <c r="M739" s="17" t="str">
        <f aca="false">IF(AND(K739="HIT",L739="HIT"),"HOD ✓ | LOD ✓",IF(K739="HIT","HOD ✓",IF(L739="HIT","LOD ✓","✗ MISS")))</f>
        <v>HOD ✓ | LOD ✓</v>
      </c>
      <c r="N739" s="26" t="n">
        <f aca="false">IF(D739&lt;H739,(H739-D739)/D739,IF(D739&gt;G739,(D739-G739)/D739,0))</f>
        <v>0</v>
      </c>
      <c r="O739" s="26" t="n">
        <f aca="false">IF(E739&lt;J739,(J739-E739)/E739,IF(E739&gt;I739,(E739-I739)/E739,0))</f>
        <v>4.17066355256742E-005</v>
      </c>
      <c r="P739" s="27" t="n">
        <f aca="false">LN(F739/F738)</f>
        <v>-0.00352262613148992</v>
      </c>
      <c r="Q739" s="28" t="n">
        <f aca="false">STDEV(P720:P739)*SQRT(252)</f>
        <v>0.129756826449478</v>
      </c>
      <c r="R739" s="26" t="n">
        <f aca="false">(G739-H739)/H739</f>
        <v>0.00100270834625486</v>
      </c>
      <c r="S739" s="17" t="n">
        <f aca="false">YEAR(B739)</f>
        <v>2009</v>
      </c>
      <c r="T739" s="17" t="n">
        <f aca="false">WEEKDAY(B739)</f>
        <v>4</v>
      </c>
    </row>
    <row r="740" customFormat="false" ht="15" hidden="false" customHeight="false" outlineLevel="0" collapsed="false">
      <c r="B740" s="21" t="n">
        <v>40031</v>
      </c>
      <c r="C740" s="22" t="n">
        <v>963.49</v>
      </c>
      <c r="D740" s="22" t="n">
        <v>971.865</v>
      </c>
      <c r="E740" s="22" t="n">
        <v>956.465</v>
      </c>
      <c r="F740" s="22" t="n">
        <v>963.45</v>
      </c>
      <c r="G740" s="23" t="n">
        <v>972.92</v>
      </c>
      <c r="H740" s="23" t="n">
        <v>971.95</v>
      </c>
      <c r="I740" s="23" t="n">
        <v>956.74</v>
      </c>
      <c r="J740" s="23" t="n">
        <v>955.78</v>
      </c>
      <c r="K740" s="29" t="str">
        <f aca="false">IF(N740&lt;=$F$3,"HIT","MISS")</f>
        <v>HIT</v>
      </c>
      <c r="L740" s="29" t="str">
        <f aca="false">IF(O740&lt;=$F$3,"HIT","MISS")</f>
        <v>HIT</v>
      </c>
      <c r="M740" s="17" t="str">
        <f aca="false">IF(AND(K740="HIT",L740="HIT"),"HOD ✓ | LOD ✓",IF(K740="HIT","HOD ✓",IF(L740="HIT","LOD ✓","✗ MISS")))</f>
        <v>HOD ✓ | LOD ✓</v>
      </c>
      <c r="N740" s="26" t="n">
        <f aca="false">IF(D740&lt;H740,(H740-D740)/D740,IF(D740&gt;G740,(D740-G740)/D740,0))</f>
        <v>8.74607069912348E-005</v>
      </c>
      <c r="O740" s="26" t="n">
        <f aca="false">IF(E740&lt;J740,(J740-E740)/E740,IF(E740&gt;I740,(E740-I740)/E740,0))</f>
        <v>0</v>
      </c>
      <c r="P740" s="27" t="n">
        <f aca="false">LN(F740/F739)</f>
        <v>-4.15166014568902E-005</v>
      </c>
      <c r="Q740" s="28" t="n">
        <f aca="false">STDEV(P721:P740)*SQRT(252)</f>
        <v>0.130165699132306</v>
      </c>
      <c r="R740" s="26" t="n">
        <f aca="false">(G740-H740)/H740</f>
        <v>0.000997993723956905</v>
      </c>
      <c r="S740" s="17" t="n">
        <f aca="false">YEAR(B740)</f>
        <v>2009</v>
      </c>
      <c r="T740" s="17" t="n">
        <f aca="false">WEEKDAY(B740)</f>
        <v>5</v>
      </c>
    </row>
    <row r="741" customFormat="false" ht="15" hidden="false" customHeight="false" outlineLevel="0" collapsed="false">
      <c r="B741" s="21" t="n">
        <v>40032</v>
      </c>
      <c r="C741" s="22" t="n">
        <v>963.45</v>
      </c>
      <c r="D741" s="22" t="n">
        <v>965.58</v>
      </c>
      <c r="E741" s="22" t="n">
        <v>953.46</v>
      </c>
      <c r="F741" s="22" t="n">
        <v>955.09</v>
      </c>
      <c r="G741" s="23" t="n">
        <v>966.66</v>
      </c>
      <c r="H741" s="23" t="n">
        <v>965.69</v>
      </c>
      <c r="I741" s="23" t="n">
        <v>954.72</v>
      </c>
      <c r="J741" s="23" t="n">
        <v>953.77</v>
      </c>
      <c r="K741" s="29" t="str">
        <f aca="false">IF(N741&lt;=$F$3,"HIT","MISS")</f>
        <v>HIT</v>
      </c>
      <c r="L741" s="29" t="str">
        <f aca="false">IF(O741&lt;=$F$3,"HIT","MISS")</f>
        <v>HIT</v>
      </c>
      <c r="M741" s="17" t="str">
        <f aca="false">IF(AND(K741="HIT",L741="HIT"),"HOD ✓ | LOD ✓",IF(K741="HIT","HOD ✓",IF(L741="HIT","LOD ✓","✗ MISS")))</f>
        <v>HOD ✓ | LOD ✓</v>
      </c>
      <c r="N741" s="26" t="n">
        <f aca="false">IF(D741&lt;H741,(H741-D741)/D741,IF(D741&gt;G741,(D741-G741)/D741,0))</f>
        <v>0.00011392116655276</v>
      </c>
      <c r="O741" s="26" t="n">
        <f aca="false">IF(E741&lt;J741,(J741-E741)/E741,IF(E741&gt;I741,(E741-I741)/E741,0))</f>
        <v>0.000325131625867834</v>
      </c>
      <c r="P741" s="27" t="n">
        <f aca="false">LN(F741/F740)</f>
        <v>-0.0087150154938734</v>
      </c>
      <c r="Q741" s="28" t="n">
        <f aca="false">STDEV(P722:P741)*SQRT(252)</f>
        <v>0.136262628093623</v>
      </c>
      <c r="R741" s="26" t="n">
        <f aca="false">(G741-H741)/H741</f>
        <v>0.00100446312998987</v>
      </c>
      <c r="S741" s="17" t="n">
        <f aca="false">YEAR(B741)</f>
        <v>2009</v>
      </c>
      <c r="T741" s="17" t="n">
        <f aca="false">WEEKDAY(B741)</f>
        <v>6</v>
      </c>
    </row>
    <row r="742" customFormat="false" ht="15" hidden="false" customHeight="false" outlineLevel="0" collapsed="false">
      <c r="B742" s="21" t="n">
        <v>40035</v>
      </c>
      <c r="C742" s="22" t="n">
        <v>954.99</v>
      </c>
      <c r="D742" s="22" t="n">
        <v>956.99</v>
      </c>
      <c r="E742" s="22" t="n">
        <v>942.68</v>
      </c>
      <c r="F742" s="22" t="n">
        <v>946.34</v>
      </c>
      <c r="G742" s="23" t="n">
        <v>957.14</v>
      </c>
      <c r="H742" s="23" t="n">
        <v>956.18</v>
      </c>
      <c r="I742" s="23" t="n">
        <v>943.85</v>
      </c>
      <c r="J742" s="23" t="n">
        <v>942.91</v>
      </c>
      <c r="K742" s="29" t="str">
        <f aca="false">IF(N742&lt;=$F$3,"HIT","MISS")</f>
        <v>HIT</v>
      </c>
      <c r="L742" s="29" t="str">
        <f aca="false">IF(O742&lt;=$F$3,"HIT","MISS")</f>
        <v>HIT</v>
      </c>
      <c r="M742" s="17" t="str">
        <f aca="false">IF(AND(K742="HIT",L742="HIT"),"HOD ✓ | LOD ✓",IF(K742="HIT","HOD ✓",IF(L742="HIT","LOD ✓","✗ MISS")))</f>
        <v>HOD ✓ | LOD ✓</v>
      </c>
      <c r="N742" s="26" t="n">
        <f aca="false">IF(D742&lt;H742,(H742-D742)/D742,IF(D742&gt;G742,(D742-G742)/D742,0))</f>
        <v>0</v>
      </c>
      <c r="O742" s="26" t="n">
        <f aca="false">IF(E742&lt;J742,(J742-E742)/E742,IF(E742&gt;I742,(E742-I742)/E742,0))</f>
        <v>0.00024398523358936</v>
      </c>
      <c r="P742" s="27" t="n">
        <f aca="false">LN(F742/F741)</f>
        <v>-0.00920366436392909</v>
      </c>
      <c r="Q742" s="28" t="n">
        <f aca="false">STDEV(P723:P742)*SQRT(252)</f>
        <v>0.140315208826109</v>
      </c>
      <c r="R742" s="26" t="n">
        <f aca="false">(G742-H742)/H742</f>
        <v>0.00100399506369098</v>
      </c>
      <c r="S742" s="17" t="n">
        <f aca="false">YEAR(B742)</f>
        <v>2009</v>
      </c>
      <c r="T742" s="17" t="n">
        <f aca="false">WEEKDAY(B742)</f>
        <v>2</v>
      </c>
    </row>
    <row r="743" customFormat="false" ht="15" hidden="false" customHeight="false" outlineLevel="0" collapsed="false">
      <c r="B743" s="21" t="n">
        <v>40036</v>
      </c>
      <c r="C743" s="22" t="n">
        <v>946.34</v>
      </c>
      <c r="D743" s="22" t="n">
        <v>949.905</v>
      </c>
      <c r="E743" s="22" t="n">
        <v>942.185</v>
      </c>
      <c r="F743" s="22" t="n">
        <v>946.14</v>
      </c>
      <c r="G743" s="23" t="n">
        <v>949.64</v>
      </c>
      <c r="H743" s="23" t="n">
        <v>948.69</v>
      </c>
      <c r="I743" s="23" t="n">
        <v>941.95</v>
      </c>
      <c r="J743" s="23" t="n">
        <v>941.01</v>
      </c>
      <c r="K743" s="29" t="str">
        <f aca="false">IF(N743&lt;=$F$3,"HIT","MISS")</f>
        <v>HIT</v>
      </c>
      <c r="L743" s="29" t="str">
        <f aca="false">IF(O743&lt;=$F$3,"HIT","MISS")</f>
        <v>HIT</v>
      </c>
      <c r="M743" s="17" t="str">
        <f aca="false">IF(AND(K743="HIT",L743="HIT"),"HOD ✓ | LOD ✓",IF(K743="HIT","HOD ✓",IF(L743="HIT","LOD ✓","✗ MISS")))</f>
        <v>HOD ✓ | LOD ✓</v>
      </c>
      <c r="N743" s="26" t="n">
        <f aca="false">IF(D743&lt;H743,(H743-D743)/D743,IF(D743&gt;G743,(D743-G743)/D743,0))</f>
        <v>0.000278975265947633</v>
      </c>
      <c r="O743" s="26" t="n">
        <f aca="false">IF(E743&lt;J743,(J743-E743)/E743,IF(E743&gt;I743,(E743-I743)/E743,0))</f>
        <v>0.000249420230634005</v>
      </c>
      <c r="P743" s="27" t="n">
        <f aca="false">LN(F743/F742)</f>
        <v>-0.000211362868558309</v>
      </c>
      <c r="Q743" s="28" t="n">
        <f aca="false">STDEV(P724:P743)*SQRT(252)</f>
        <v>0.139400867809257</v>
      </c>
      <c r="R743" s="26" t="n">
        <f aca="false">(G743-H743)/H743</f>
        <v>0.00100138085148988</v>
      </c>
      <c r="S743" s="17" t="n">
        <f aca="false">YEAR(B743)</f>
        <v>2009</v>
      </c>
      <c r="T743" s="17" t="n">
        <f aca="false">WEEKDAY(B743)</f>
        <v>3</v>
      </c>
    </row>
    <row r="744" customFormat="false" ht="15" hidden="false" customHeight="false" outlineLevel="0" collapsed="false">
      <c r="B744" s="21" t="n">
        <v>40037</v>
      </c>
      <c r="C744" s="22" t="n">
        <v>946.14</v>
      </c>
      <c r="D744" s="22" t="n">
        <v>952.425</v>
      </c>
      <c r="E744" s="22" t="n">
        <v>940.26</v>
      </c>
      <c r="F744" s="22" t="n">
        <v>947.06</v>
      </c>
      <c r="G744" s="23" t="n">
        <v>952.34</v>
      </c>
      <c r="H744" s="23" t="n">
        <v>951.39</v>
      </c>
      <c r="I744" s="23" t="n">
        <v>940.99</v>
      </c>
      <c r="J744" s="23" t="n">
        <v>940.05</v>
      </c>
      <c r="K744" s="29" t="str">
        <f aca="false">IF(N744&lt;=$F$3,"HIT","MISS")</f>
        <v>HIT</v>
      </c>
      <c r="L744" s="29" t="str">
        <f aca="false">IF(O744&lt;=$F$3,"HIT","MISS")</f>
        <v>HIT</v>
      </c>
      <c r="M744" s="17" t="str">
        <f aca="false">IF(AND(K744="HIT",L744="HIT"),"HOD ✓ | LOD ✓",IF(K744="HIT","HOD ✓",IF(L744="HIT","LOD ✓","✗ MISS")))</f>
        <v>HOD ✓ | LOD ✓</v>
      </c>
      <c r="N744" s="26" t="n">
        <f aca="false">IF(D744&lt;H744,(H744-D744)/D744,IF(D744&gt;G744,(D744-G744)/D744,0))</f>
        <v>8.92458723783213E-005</v>
      </c>
      <c r="O744" s="26" t="n">
        <f aca="false">IF(E744&lt;J744,(J744-E744)/E744,IF(E744&gt;I744,(E744-I744)/E744,0))</f>
        <v>0</v>
      </c>
      <c r="P744" s="27" t="n">
        <f aca="false">LN(F744/F743)</f>
        <v>0.000971899506041065</v>
      </c>
      <c r="Q744" s="28" t="n">
        <f aca="false">STDEV(P725:P744)*SQRT(252)</f>
        <v>0.13018251588171</v>
      </c>
      <c r="R744" s="26" t="n">
        <f aca="false">(G744-H744)/H744</f>
        <v>0.000998538979808539</v>
      </c>
      <c r="S744" s="17" t="n">
        <f aca="false">YEAR(B744)</f>
        <v>2009</v>
      </c>
      <c r="T744" s="17" t="n">
        <f aca="false">WEEKDAY(B744)</f>
        <v>4</v>
      </c>
    </row>
    <row r="745" customFormat="false" ht="15" hidden="false" customHeight="false" outlineLevel="0" collapsed="false">
      <c r="B745" s="21" t="n">
        <v>40038</v>
      </c>
      <c r="C745" s="22" t="n">
        <v>947.06</v>
      </c>
      <c r="D745" s="22" t="n">
        <v>960.745</v>
      </c>
      <c r="E745" s="22" t="n">
        <v>946.78</v>
      </c>
      <c r="F745" s="22" t="n">
        <v>954.99</v>
      </c>
      <c r="G745" s="23" t="n">
        <v>960.67</v>
      </c>
      <c r="H745" s="23" t="n">
        <v>959.71</v>
      </c>
      <c r="I745" s="23" t="n">
        <v>946.63</v>
      </c>
      <c r="J745" s="23" t="n">
        <v>945.68</v>
      </c>
      <c r="K745" s="29" t="str">
        <f aca="false">IF(N745&lt;=$F$3,"HIT","MISS")</f>
        <v>HIT</v>
      </c>
      <c r="L745" s="29" t="str">
        <f aca="false">IF(O745&lt;=$F$3,"HIT","MISS")</f>
        <v>HIT</v>
      </c>
      <c r="M745" s="17" t="str">
        <f aca="false">IF(AND(K745="HIT",L745="HIT"),"HOD ✓ | LOD ✓",IF(K745="HIT","HOD ✓",IF(L745="HIT","LOD ✓","✗ MISS")))</f>
        <v>HOD ✓ | LOD ✓</v>
      </c>
      <c r="N745" s="26" t="n">
        <f aca="false">IF(D745&lt;H745,(H745-D745)/D745,IF(D745&gt;G745,(D745-G745)/D745,0))</f>
        <v>7.80644187584067E-005</v>
      </c>
      <c r="O745" s="26" t="n">
        <f aca="false">IF(E745&lt;J745,(J745-E745)/E745,IF(E745&gt;I745,(E745-I745)/E745,0))</f>
        <v>0.000158431737045541</v>
      </c>
      <c r="P745" s="27" t="n">
        <f aca="false">LN(F745/F744)</f>
        <v>0.00833842007012684</v>
      </c>
      <c r="Q745" s="28" t="n">
        <f aca="false">STDEV(P726:P745)*SQRT(252)</f>
        <v>0.132809807988978</v>
      </c>
      <c r="R745" s="26" t="n">
        <f aca="false">(G745-H745)/H745</f>
        <v>0.00100030217461517</v>
      </c>
      <c r="S745" s="17" t="n">
        <f aca="false">YEAR(B745)</f>
        <v>2009</v>
      </c>
      <c r="T745" s="17" t="n">
        <f aca="false">WEEKDAY(B745)</f>
        <v>5</v>
      </c>
    </row>
    <row r="746" customFormat="false" ht="15" hidden="false" customHeight="false" outlineLevel="0" collapsed="false">
      <c r="B746" s="21" t="n">
        <v>40039</v>
      </c>
      <c r="C746" s="22" t="n">
        <v>954.99</v>
      </c>
      <c r="D746" s="22" t="n">
        <v>959.34</v>
      </c>
      <c r="E746" s="22" t="n">
        <v>942.495</v>
      </c>
      <c r="F746" s="22" t="n">
        <v>948.46</v>
      </c>
      <c r="G746" s="23" t="n">
        <v>960.13</v>
      </c>
      <c r="H746" s="23" t="n">
        <v>959.17</v>
      </c>
      <c r="I746" s="23" t="n">
        <v>943.83</v>
      </c>
      <c r="J746" s="23" t="n">
        <v>942.89</v>
      </c>
      <c r="K746" s="29" t="str">
        <f aca="false">IF(N746&lt;=$F$3,"HIT","MISS")</f>
        <v>HIT</v>
      </c>
      <c r="L746" s="29" t="str">
        <f aca="false">IF(O746&lt;=$F$3,"HIT","MISS")</f>
        <v>HIT</v>
      </c>
      <c r="M746" s="17" t="str">
        <f aca="false">IF(AND(K746="HIT",L746="HIT"),"HOD ✓ | LOD ✓",IF(K746="HIT","HOD ✓",IF(L746="HIT","LOD ✓","✗ MISS")))</f>
        <v>HOD ✓ | LOD ✓</v>
      </c>
      <c r="N746" s="26" t="n">
        <f aca="false">IF(D746&lt;H746,(H746-D746)/D746,IF(D746&gt;G746,(D746-G746)/D746,0))</f>
        <v>0</v>
      </c>
      <c r="O746" s="26" t="n">
        <f aca="false">IF(E746&lt;J746,(J746-E746)/E746,IF(E746&gt;I746,(E746-I746)/E746,0))</f>
        <v>0.000419100366580175</v>
      </c>
      <c r="P746" s="27" t="n">
        <f aca="false">LN(F746/F745)</f>
        <v>-0.00686125258619685</v>
      </c>
      <c r="Q746" s="28" t="n">
        <f aca="false">STDEV(P727:P746)*SQRT(252)</f>
        <v>0.135661629551679</v>
      </c>
      <c r="R746" s="26" t="n">
        <f aca="false">(G746-H746)/H746</f>
        <v>0.00100086533148455</v>
      </c>
      <c r="S746" s="17" t="n">
        <f aca="false">YEAR(B746)</f>
        <v>2009</v>
      </c>
      <c r="T746" s="17" t="n">
        <f aca="false">WEEKDAY(B746)</f>
        <v>6</v>
      </c>
    </row>
    <row r="747" customFormat="false" ht="15" hidden="false" customHeight="false" outlineLevel="0" collapsed="false">
      <c r="B747" s="21" t="n">
        <v>40042</v>
      </c>
      <c r="C747" s="22" t="n">
        <v>947.77</v>
      </c>
      <c r="D747" s="22" t="n">
        <v>948.45</v>
      </c>
      <c r="E747" s="22" t="n">
        <v>930.45</v>
      </c>
      <c r="F747" s="22" t="n">
        <v>934.61</v>
      </c>
      <c r="G747" s="23" t="n">
        <v>949.68</v>
      </c>
      <c r="H747" s="23" t="n">
        <v>948.73</v>
      </c>
      <c r="I747" s="23" t="n">
        <v>930.74</v>
      </c>
      <c r="J747" s="23" t="n">
        <v>929.81</v>
      </c>
      <c r="K747" s="29" t="str">
        <f aca="false">IF(N747&lt;=$F$3,"HIT","MISS")</f>
        <v>HIT</v>
      </c>
      <c r="L747" s="29" t="str">
        <f aca="false">IF(O747&lt;=$F$3,"HIT","MISS")</f>
        <v>HIT</v>
      </c>
      <c r="M747" s="17" t="str">
        <f aca="false">IF(AND(K747="HIT",L747="HIT"),"HOD ✓ | LOD ✓",IF(K747="HIT","HOD ✓",IF(L747="HIT","LOD ✓","✗ MISS")))</f>
        <v>HOD ✓ | LOD ✓</v>
      </c>
      <c r="N747" s="26" t="n">
        <f aca="false">IF(D747&lt;H747,(H747-D747)/D747,IF(D747&gt;G747,(D747-G747)/D747,0))</f>
        <v>0.000295218514418233</v>
      </c>
      <c r="O747" s="26" t="n">
        <f aca="false">IF(E747&lt;J747,(J747-E747)/E747,IF(E747&gt;I747,(E747-I747)/E747,0))</f>
        <v>0</v>
      </c>
      <c r="P747" s="27" t="n">
        <f aca="false">LN(F747/F746)</f>
        <v>-0.0147102866618326</v>
      </c>
      <c r="Q747" s="28" t="n">
        <f aca="false">STDEV(P728:P747)*SQRT(252)</f>
        <v>0.138986281394718</v>
      </c>
      <c r="R747" s="26" t="n">
        <f aca="false">(G747-H747)/H747</f>
        <v>0.00100133863164434</v>
      </c>
      <c r="S747" s="17" t="n">
        <f aca="false">YEAR(B747)</f>
        <v>2009</v>
      </c>
      <c r="T747" s="17" t="n">
        <f aca="false">WEEKDAY(B747)</f>
        <v>2</v>
      </c>
    </row>
    <row r="748" customFormat="false" ht="15" hidden="false" customHeight="false" outlineLevel="0" collapsed="false">
      <c r="B748" s="21" t="n">
        <v>40043</v>
      </c>
      <c r="C748" s="22" t="n">
        <v>934.61</v>
      </c>
      <c r="D748" s="22" t="n">
        <v>940.09</v>
      </c>
      <c r="E748" s="22" t="n">
        <v>933.05</v>
      </c>
      <c r="F748" s="22" t="n">
        <v>938.63</v>
      </c>
      <c r="G748" s="23" t="n">
        <v>940.02</v>
      </c>
      <c r="H748" s="23" t="n">
        <v>939.08</v>
      </c>
      <c r="I748" s="23" t="n">
        <v>933.95</v>
      </c>
      <c r="J748" s="23" t="n">
        <v>933.02</v>
      </c>
      <c r="K748" s="29" t="str">
        <f aca="false">IF(N748&lt;=$F$3,"HIT","MISS")</f>
        <v>HIT</v>
      </c>
      <c r="L748" s="29" t="str">
        <f aca="false">IF(O748&lt;=$F$3,"HIT","MISS")</f>
        <v>HIT</v>
      </c>
      <c r="M748" s="17" t="str">
        <f aca="false">IF(AND(K748="HIT",L748="HIT"),"HOD ✓ | LOD ✓",IF(K748="HIT","HOD ✓",IF(L748="HIT","LOD ✓","✗ MISS")))</f>
        <v>HOD ✓ | LOD ✓</v>
      </c>
      <c r="N748" s="26" t="n">
        <f aca="false">IF(D748&lt;H748,(H748-D748)/D748,IF(D748&gt;G748,(D748-G748)/D748,0))</f>
        <v>7.44609558659809E-005</v>
      </c>
      <c r="O748" s="26" t="n">
        <f aca="false">IF(E748&lt;J748,(J748-E748)/E748,IF(E748&gt;I748,(E748-I748)/E748,0))</f>
        <v>0</v>
      </c>
      <c r="P748" s="27" t="n">
        <f aca="false">LN(F748/F747)</f>
        <v>0.00429203537317501</v>
      </c>
      <c r="Q748" s="28" t="n">
        <f aca="false">STDEV(P729:P748)*SQRT(252)</f>
        <v>0.14013634778705</v>
      </c>
      <c r="R748" s="26" t="n">
        <f aca="false">(G748-H748)/H748</f>
        <v>0.00100097968224213</v>
      </c>
      <c r="S748" s="17" t="n">
        <f aca="false">YEAR(B748)</f>
        <v>2009</v>
      </c>
      <c r="T748" s="17" t="n">
        <f aca="false">WEEKDAY(B748)</f>
        <v>3</v>
      </c>
    </row>
    <row r="749" customFormat="false" ht="15" hidden="false" customHeight="false" outlineLevel="0" collapsed="false">
      <c r="B749" s="21" t="n">
        <v>40044</v>
      </c>
      <c r="C749" s="22" t="n">
        <v>938.63</v>
      </c>
      <c r="D749" s="22" t="n">
        <v>945.21</v>
      </c>
      <c r="E749" s="22" t="n">
        <v>932.19</v>
      </c>
      <c r="F749" s="22" t="n">
        <v>942.04</v>
      </c>
      <c r="G749" s="23" t="n">
        <v>944.85</v>
      </c>
      <c r="H749" s="23" t="n">
        <v>943.91</v>
      </c>
      <c r="I749" s="23" t="n">
        <v>932.89</v>
      </c>
      <c r="J749" s="23" t="n">
        <v>931.96</v>
      </c>
      <c r="K749" s="29" t="str">
        <f aca="false">IF(N749&lt;=$F$3,"HIT","MISS")</f>
        <v>HIT</v>
      </c>
      <c r="L749" s="29" t="str">
        <f aca="false">IF(O749&lt;=$F$3,"HIT","MISS")</f>
        <v>HIT</v>
      </c>
      <c r="M749" s="17" t="str">
        <f aca="false">IF(AND(K749="HIT",L749="HIT"),"HOD ✓ | LOD ✓",IF(K749="HIT","HOD ✓",IF(L749="HIT","LOD ✓","✗ MISS")))</f>
        <v>HOD ✓ | LOD ✓</v>
      </c>
      <c r="N749" s="26" t="n">
        <f aca="false">IF(D749&lt;H749,(H749-D749)/D749,IF(D749&gt;G749,(D749-G749)/D749,0))</f>
        <v>0.000380867743676023</v>
      </c>
      <c r="O749" s="26" t="n">
        <f aca="false">IF(E749&lt;J749,(J749-E749)/E749,IF(E749&gt;I749,(E749-I749)/E749,0))</f>
        <v>0</v>
      </c>
      <c r="P749" s="27" t="n">
        <f aca="false">LN(F749/F748)</f>
        <v>0.00362637117298859</v>
      </c>
      <c r="Q749" s="28" t="n">
        <f aca="false">STDEV(P730:P749)*SQRT(252)</f>
        <v>0.140420443317157</v>
      </c>
      <c r="R749" s="26" t="n">
        <f aca="false">(G749-H749)/H749</f>
        <v>0.000995857655920644</v>
      </c>
      <c r="S749" s="17" t="n">
        <f aca="false">YEAR(B749)</f>
        <v>2009</v>
      </c>
      <c r="T749" s="17" t="n">
        <f aca="false">WEEKDAY(B749)</f>
        <v>4</v>
      </c>
    </row>
    <row r="750" customFormat="false" ht="15" hidden="false" customHeight="false" outlineLevel="0" collapsed="false">
      <c r="B750" s="21" t="n">
        <v>40045</v>
      </c>
      <c r="C750" s="22" t="n">
        <v>942.04</v>
      </c>
      <c r="D750" s="22" t="n">
        <v>945.925</v>
      </c>
      <c r="E750" s="22" t="n">
        <v>937.485</v>
      </c>
      <c r="F750" s="22" t="n">
        <v>940.71</v>
      </c>
      <c r="G750" s="23" t="n">
        <v>947.13</v>
      </c>
      <c r="H750" s="23" t="n">
        <v>946.18</v>
      </c>
      <c r="I750" s="23" t="n">
        <v>938.75</v>
      </c>
      <c r="J750" s="23" t="n">
        <v>937.81</v>
      </c>
      <c r="K750" s="29" t="str">
        <f aca="false">IF(N750&lt;=$F$3,"HIT","MISS")</f>
        <v>HIT</v>
      </c>
      <c r="L750" s="29" t="str">
        <f aca="false">IF(O750&lt;=$F$3,"HIT","MISS")</f>
        <v>HIT</v>
      </c>
      <c r="M750" s="17" t="str">
        <f aca="false">IF(AND(K750="HIT",L750="HIT"),"HOD ✓ | LOD ✓",IF(K750="HIT","HOD ✓",IF(L750="HIT","LOD ✓","✗ MISS")))</f>
        <v>HOD ✓ | LOD ✓</v>
      </c>
      <c r="N750" s="26" t="n">
        <f aca="false">IF(D750&lt;H750,(H750-D750)/D750,IF(D750&gt;G750,(D750-G750)/D750,0))</f>
        <v>0.000269577397785232</v>
      </c>
      <c r="O750" s="26" t="n">
        <f aca="false">IF(E750&lt;J750,(J750-E750)/E750,IF(E750&gt;I750,(E750-I750)/E750,0))</f>
        <v>0.000346672213422009</v>
      </c>
      <c r="P750" s="27" t="n">
        <f aca="false">LN(F750/F749)</f>
        <v>-0.00141282721681821</v>
      </c>
      <c r="Q750" s="28" t="n">
        <f aca="false">STDEV(P731:P750)*SQRT(252)</f>
        <v>0.140324476756843</v>
      </c>
      <c r="R750" s="26" t="n">
        <f aca="false">(G750-H750)/H750</f>
        <v>0.00100403728677424</v>
      </c>
      <c r="S750" s="17" t="n">
        <f aca="false">YEAR(B750)</f>
        <v>2009</v>
      </c>
      <c r="T750" s="17" t="n">
        <f aca="false">WEEKDAY(B750)</f>
        <v>5</v>
      </c>
    </row>
    <row r="751" customFormat="false" ht="15" hidden="false" customHeight="false" outlineLevel="0" collapsed="false">
      <c r="B751" s="21" t="n">
        <v>40046</v>
      </c>
      <c r="C751" s="22" t="n">
        <v>940.71</v>
      </c>
      <c r="D751" s="22" t="n">
        <v>958.19</v>
      </c>
      <c r="E751" s="22" t="n">
        <v>938.005</v>
      </c>
      <c r="F751" s="22" t="n">
        <v>953.83</v>
      </c>
      <c r="G751" s="23" t="n">
        <v>958.82</v>
      </c>
      <c r="H751" s="23" t="n">
        <v>957.86</v>
      </c>
      <c r="I751" s="23" t="n">
        <v>937.92</v>
      </c>
      <c r="J751" s="23" t="n">
        <v>936.98</v>
      </c>
      <c r="K751" s="29" t="str">
        <f aca="false">IF(N751&lt;=$F$3,"HIT","MISS")</f>
        <v>HIT</v>
      </c>
      <c r="L751" s="29" t="str">
        <f aca="false">IF(O751&lt;=$F$3,"HIT","MISS")</f>
        <v>HIT</v>
      </c>
      <c r="M751" s="17" t="str">
        <f aca="false">IF(AND(K751="HIT",L751="HIT"),"HOD ✓ | LOD ✓",IF(K751="HIT","HOD ✓",IF(L751="HIT","LOD ✓","✗ MISS")))</f>
        <v>HOD ✓ | LOD ✓</v>
      </c>
      <c r="N751" s="26" t="n">
        <f aca="false">IF(D751&lt;H751,(H751-D751)/D751,IF(D751&gt;G751,(D751-G751)/D751,0))</f>
        <v>0</v>
      </c>
      <c r="O751" s="26" t="n">
        <f aca="false">IF(E751&lt;J751,(J751-E751)/E751,IF(E751&gt;I751,(E751-I751)/E751,0))</f>
        <v>9.06178538494319E-005</v>
      </c>
      <c r="P751" s="27" t="n">
        <f aca="false">LN(F751/F750)</f>
        <v>0.0138505492012792</v>
      </c>
      <c r="Q751" s="28" t="n">
        <f aca="false">STDEV(P732:P751)*SQRT(252)</f>
        <v>0.149050475074319</v>
      </c>
      <c r="R751" s="26" t="n">
        <f aca="false">(G751-H751)/H751</f>
        <v>0.00100223414695262</v>
      </c>
      <c r="S751" s="17" t="n">
        <f aca="false">YEAR(B751)</f>
        <v>2009</v>
      </c>
      <c r="T751" s="17" t="n">
        <f aca="false">WEEKDAY(B751)</f>
        <v>6</v>
      </c>
    </row>
    <row r="752" customFormat="false" ht="15" hidden="false" customHeight="false" outlineLevel="0" collapsed="false">
      <c r="B752" s="21" t="n">
        <v>40049</v>
      </c>
      <c r="C752" s="22" t="n">
        <v>953.83</v>
      </c>
      <c r="D752" s="22" t="n">
        <v>957.09</v>
      </c>
      <c r="E752" s="22" t="n">
        <v>935.11</v>
      </c>
      <c r="F752" s="22" t="n">
        <v>941.53</v>
      </c>
      <c r="G752" s="23" t="n">
        <v>957.04</v>
      </c>
      <c r="H752" s="23" t="n">
        <v>956.08</v>
      </c>
      <c r="I752" s="23" t="n">
        <v>934.81</v>
      </c>
      <c r="J752" s="23" t="n">
        <v>933.88</v>
      </c>
      <c r="K752" s="29" t="str">
        <f aca="false">IF(N752&lt;=$F$3,"HIT","MISS")</f>
        <v>HIT</v>
      </c>
      <c r="L752" s="29" t="str">
        <f aca="false">IF(O752&lt;=$F$3,"HIT","MISS")</f>
        <v>HIT</v>
      </c>
      <c r="M752" s="17" t="str">
        <f aca="false">IF(AND(K752="HIT",L752="HIT"),"HOD ✓ | LOD ✓",IF(K752="HIT","HOD ✓",IF(L752="HIT","LOD ✓","✗ MISS")))</f>
        <v>HOD ✓ | LOD ✓</v>
      </c>
      <c r="N752" s="26" t="n">
        <f aca="false">IF(D752&lt;H752,(H752-D752)/D752,IF(D752&gt;G752,(D752-G752)/D752,0))</f>
        <v>5.22416909591242E-005</v>
      </c>
      <c r="O752" s="26" t="n">
        <f aca="false">IF(E752&lt;J752,(J752-E752)/E752,IF(E752&gt;I752,(E752-I752)/E752,0))</f>
        <v>0.000320817871694312</v>
      </c>
      <c r="P752" s="27" t="n">
        <f aca="false">LN(F752/F751)</f>
        <v>-0.0129792468680206</v>
      </c>
      <c r="Q752" s="28" t="n">
        <f aca="false">STDEV(P733:P752)*SQRT(252)</f>
        <v>0.155736069690001</v>
      </c>
      <c r="R752" s="26" t="n">
        <f aca="false">(G752-H752)/H752</f>
        <v>0.00100410007530742</v>
      </c>
      <c r="S752" s="17" t="n">
        <f aca="false">YEAR(B752)</f>
        <v>2009</v>
      </c>
      <c r="T752" s="17" t="n">
        <f aca="false">WEEKDAY(B752)</f>
        <v>2</v>
      </c>
    </row>
    <row r="753" customFormat="false" ht="15" hidden="false" customHeight="false" outlineLevel="0" collapsed="false">
      <c r="B753" s="21" t="n">
        <v>40050</v>
      </c>
      <c r="C753" s="22" t="n">
        <v>941.53</v>
      </c>
      <c r="D753" s="22" t="n">
        <v>954.56</v>
      </c>
      <c r="E753" s="22" t="n">
        <v>941.38</v>
      </c>
      <c r="F753" s="22" t="n">
        <v>944.73</v>
      </c>
      <c r="G753" s="23" t="n">
        <v>955.68</v>
      </c>
      <c r="H753" s="23" t="n">
        <v>954.73</v>
      </c>
      <c r="I753" s="23" t="n">
        <v>942.17</v>
      </c>
      <c r="J753" s="23" t="n">
        <v>941.23</v>
      </c>
      <c r="K753" s="29" t="str">
        <f aca="false">IF(N753&lt;=$F$3,"HIT","MISS")</f>
        <v>HIT</v>
      </c>
      <c r="L753" s="29" t="str">
        <f aca="false">IF(O753&lt;=$F$3,"HIT","MISS")</f>
        <v>HIT</v>
      </c>
      <c r="M753" s="17" t="str">
        <f aca="false">IF(AND(K753="HIT",L753="HIT"),"HOD ✓ | LOD ✓",IF(K753="HIT","HOD ✓",IF(L753="HIT","LOD ✓","✗ MISS")))</f>
        <v>HOD ✓ | LOD ✓</v>
      </c>
      <c r="N753" s="26" t="n">
        <f aca="false">IF(D753&lt;H753,(H753-D753)/D753,IF(D753&gt;G753,(D753-G753)/D753,0))</f>
        <v>0.000178092524304468</v>
      </c>
      <c r="O753" s="26" t="n">
        <f aca="false">IF(E753&lt;J753,(J753-E753)/E753,IF(E753&gt;I753,(E753-I753)/E753,0))</f>
        <v>0</v>
      </c>
      <c r="P753" s="27" t="n">
        <f aca="false">LN(F753/F752)</f>
        <v>0.00339296074763275</v>
      </c>
      <c r="Q753" s="28" t="n">
        <f aca="false">STDEV(P734:P753)*SQRT(252)</f>
        <v>0.143349619685604</v>
      </c>
      <c r="R753" s="26" t="n">
        <f aca="false">(G753-H753)/H753</f>
        <v>0.000995045719732209</v>
      </c>
      <c r="S753" s="17" t="n">
        <f aca="false">YEAR(B753)</f>
        <v>2009</v>
      </c>
      <c r="T753" s="17" t="n">
        <f aca="false">WEEKDAY(B753)</f>
        <v>3</v>
      </c>
    </row>
    <row r="754" customFormat="false" ht="15" hidden="false" customHeight="false" outlineLevel="0" collapsed="false">
      <c r="B754" s="21" t="n">
        <v>40051</v>
      </c>
      <c r="C754" s="22" t="n">
        <v>944.73</v>
      </c>
      <c r="D754" s="22" t="n">
        <v>950.12</v>
      </c>
      <c r="E754" s="22" t="n">
        <v>940.22</v>
      </c>
      <c r="F754" s="22" t="n">
        <v>945.59</v>
      </c>
      <c r="G754" s="23" t="n">
        <v>949.91</v>
      </c>
      <c r="H754" s="23" t="n">
        <v>948.96</v>
      </c>
      <c r="I754" s="23" t="n">
        <v>940.64</v>
      </c>
      <c r="J754" s="23" t="n">
        <v>939.7</v>
      </c>
      <c r="K754" s="29" t="str">
        <f aca="false">IF(N754&lt;=$F$3,"HIT","MISS")</f>
        <v>HIT</v>
      </c>
      <c r="L754" s="29" t="str">
        <f aca="false">IF(O754&lt;=$F$3,"HIT","MISS")</f>
        <v>HIT</v>
      </c>
      <c r="M754" s="17" t="str">
        <f aca="false">IF(AND(K754="HIT",L754="HIT"),"HOD ✓ | LOD ✓",IF(K754="HIT","HOD ✓",IF(L754="HIT","LOD ✓","✗ MISS")))</f>
        <v>HOD ✓ | LOD ✓</v>
      </c>
      <c r="N754" s="26" t="n">
        <f aca="false">IF(D754&lt;H754,(H754-D754)/D754,IF(D754&gt;G754,(D754-G754)/D754,0))</f>
        <v>0.000221024712667912</v>
      </c>
      <c r="O754" s="26" t="n">
        <f aca="false">IF(E754&lt;J754,(J754-E754)/E754,IF(E754&gt;I754,(E754-I754)/E754,0))</f>
        <v>0</v>
      </c>
      <c r="P754" s="27" t="n">
        <f aca="false">LN(F754/F753)</f>
        <v>0.000909898915880967</v>
      </c>
      <c r="Q754" s="28" t="n">
        <f aca="false">STDEV(P735:P754)*SQRT(252)</f>
        <v>0.13972431115497</v>
      </c>
      <c r="R754" s="26" t="n">
        <f aca="false">(G754-H754)/H754</f>
        <v>0.00100109593660421</v>
      </c>
      <c r="S754" s="17" t="n">
        <f aca="false">YEAR(B754)</f>
        <v>2009</v>
      </c>
      <c r="T754" s="17" t="n">
        <f aca="false">WEEKDAY(B754)</f>
        <v>4</v>
      </c>
    </row>
    <row r="755" customFormat="false" ht="15" hidden="false" customHeight="false" outlineLevel="0" collapsed="false">
      <c r="B755" s="21" t="n">
        <v>40052</v>
      </c>
      <c r="C755" s="22" t="n">
        <v>945.59</v>
      </c>
      <c r="D755" s="22" t="n">
        <v>950.79</v>
      </c>
      <c r="E755" s="22" t="n">
        <v>941.83</v>
      </c>
      <c r="F755" s="22" t="n">
        <v>948.15</v>
      </c>
      <c r="G755" s="23" t="n">
        <v>951.79</v>
      </c>
      <c r="H755" s="23" t="n">
        <v>950.84</v>
      </c>
      <c r="I755" s="23" t="n">
        <v>943.14</v>
      </c>
      <c r="J755" s="23" t="n">
        <v>942.2</v>
      </c>
      <c r="K755" s="29" t="str">
        <f aca="false">IF(N755&lt;=$F$3,"HIT","MISS")</f>
        <v>HIT</v>
      </c>
      <c r="L755" s="29" t="str">
        <f aca="false">IF(O755&lt;=$F$3,"HIT","MISS")</f>
        <v>HIT</v>
      </c>
      <c r="M755" s="17" t="str">
        <f aca="false">IF(AND(K755="HIT",L755="HIT"),"HOD ✓ | LOD ✓",IF(K755="HIT","HOD ✓",IF(L755="HIT","LOD ✓","✗ MISS")))</f>
        <v>HOD ✓ | LOD ✓</v>
      </c>
      <c r="N755" s="26" t="n">
        <f aca="false">IF(D755&lt;H755,(H755-D755)/D755,IF(D755&gt;G755,(D755-G755)/D755,0))</f>
        <v>5.25878480001559E-005</v>
      </c>
      <c r="O755" s="26" t="n">
        <f aca="false">IF(E755&lt;J755,(J755-E755)/E755,IF(E755&gt;I755,(E755-I755)/E755,0))</f>
        <v>0.000392852213244433</v>
      </c>
      <c r="P755" s="27" t="n">
        <f aca="false">LN(F755/F754)</f>
        <v>0.00270364628661073</v>
      </c>
      <c r="Q755" s="28" t="n">
        <f aca="false">STDEV(P736:P755)*SQRT(252)</f>
        <v>0.139113318625222</v>
      </c>
      <c r="R755" s="26" t="n">
        <f aca="false">(G755-H755)/H755</f>
        <v>0.000999116570611177</v>
      </c>
      <c r="S755" s="17" t="n">
        <f aca="false">YEAR(B755)</f>
        <v>2009</v>
      </c>
      <c r="T755" s="17" t="n">
        <f aca="false">WEEKDAY(B755)</f>
        <v>5</v>
      </c>
    </row>
    <row r="756" customFormat="false" ht="15" hidden="false" customHeight="false" outlineLevel="0" collapsed="false">
      <c r="B756" s="21" t="n">
        <v>40053</v>
      </c>
      <c r="C756" s="22" t="n">
        <v>948.15</v>
      </c>
      <c r="D756" s="22" t="n">
        <v>962</v>
      </c>
      <c r="E756" s="22" t="n">
        <v>948.05</v>
      </c>
      <c r="F756" s="22" t="n">
        <v>954.98</v>
      </c>
      <c r="G756" s="23" t="n">
        <v>967.5</v>
      </c>
      <c r="H756" s="23" t="n">
        <v>966.53</v>
      </c>
      <c r="I756" s="23" t="n">
        <v>949.14</v>
      </c>
      <c r="J756" s="23" t="n">
        <v>948.19</v>
      </c>
      <c r="K756" s="24" t="str">
        <f aca="false">IF(N756&lt;=$F$3,"HIT","MISS")</f>
        <v>MISS</v>
      </c>
      <c r="L756" s="24" t="str">
        <f aca="false">IF(O756&lt;=$F$3,"HIT","MISS")</f>
        <v>HIT</v>
      </c>
      <c r="M756" s="25" t="str">
        <f aca="false">IF(AND(K756="HIT",L756="HIT"),"HOD ✓ | LOD ✓",IF(K756="HIT","HOD ✓",IF(L756="HIT","LOD ✓","✗ MISS")))</f>
        <v>LOD ✓</v>
      </c>
      <c r="N756" s="26" t="n">
        <f aca="false">IF(D756&lt;H756,(H756-D756)/D756,IF(D756&gt;G756,(D756-G756)/D756,0))</f>
        <v>0.00470893970893968</v>
      </c>
      <c r="O756" s="26" t="n">
        <f aca="false">IF(E756&lt;J756,(J756-E756)/E756,IF(E756&gt;I756,(E756-I756)/E756,0))</f>
        <v>0.000147671536311482</v>
      </c>
      <c r="P756" s="27" t="n">
        <f aca="false">LN(F756/F755)</f>
        <v>0.00717768026664062</v>
      </c>
      <c r="Q756" s="28" t="n">
        <f aca="false">STDEV(P737:P756)*SQRT(252)</f>
        <v>0.120205216740811</v>
      </c>
      <c r="R756" s="26" t="n">
        <f aca="false">(G756-H756)/H756</f>
        <v>0.00100359016274718</v>
      </c>
      <c r="S756" s="17" t="n">
        <f aca="false">YEAR(B756)</f>
        <v>2009</v>
      </c>
      <c r="T756" s="17" t="n">
        <f aca="false">WEEKDAY(B756)</f>
        <v>6</v>
      </c>
    </row>
    <row r="757" customFormat="false" ht="15" hidden="false" customHeight="false" outlineLevel="0" collapsed="false">
      <c r="B757" s="21" t="n">
        <v>40056</v>
      </c>
      <c r="C757" s="22" t="n">
        <v>954.98</v>
      </c>
      <c r="D757" s="22" t="n">
        <v>960.73</v>
      </c>
      <c r="E757" s="22" t="n">
        <v>943.63</v>
      </c>
      <c r="F757" s="22" t="n">
        <v>951.25</v>
      </c>
      <c r="G757" s="23" t="n">
        <v>961.86</v>
      </c>
      <c r="H757" s="23" t="n">
        <v>960.9</v>
      </c>
      <c r="I757" s="23" t="n">
        <v>944.76</v>
      </c>
      <c r="J757" s="23" t="n">
        <v>943.82</v>
      </c>
      <c r="K757" s="29" t="str">
        <f aca="false">IF(N757&lt;=$F$3,"HIT","MISS")</f>
        <v>HIT</v>
      </c>
      <c r="L757" s="29" t="str">
        <f aca="false">IF(O757&lt;=$F$3,"HIT","MISS")</f>
        <v>HIT</v>
      </c>
      <c r="M757" s="17" t="str">
        <f aca="false">IF(AND(K757="HIT",L757="HIT"),"HOD ✓ | LOD ✓",IF(K757="HIT","HOD ✓",IF(L757="HIT","LOD ✓","✗ MISS")))</f>
        <v>HOD ✓ | LOD ✓</v>
      </c>
      <c r="N757" s="26" t="n">
        <f aca="false">IF(D757&lt;H757,(H757-D757)/D757,IF(D757&gt;G757,(D757-G757)/D757,0))</f>
        <v>0.000176948778532948</v>
      </c>
      <c r="O757" s="26" t="n">
        <f aca="false">IF(E757&lt;J757,(J757-E757)/E757,IF(E757&gt;I757,(E757-I757)/E757,0))</f>
        <v>0.000201350105443929</v>
      </c>
      <c r="P757" s="27" t="n">
        <f aca="false">LN(F757/F756)</f>
        <v>-0.0039134886771624</v>
      </c>
      <c r="Q757" s="28" t="n">
        <f aca="false">STDEV(P738:P757)*SQRT(252)</f>
        <v>0.120479891649721</v>
      </c>
      <c r="R757" s="26" t="n">
        <f aca="false">(G757-H757)/H757</f>
        <v>0.000999063378083085</v>
      </c>
      <c r="S757" s="17" t="n">
        <f aca="false">YEAR(B757)</f>
        <v>2009</v>
      </c>
      <c r="T757" s="17" t="n">
        <f aca="false">WEEKDAY(B757)</f>
        <v>2</v>
      </c>
    </row>
    <row r="758" customFormat="false" ht="15" hidden="false" customHeight="false" outlineLevel="0" collapsed="false">
      <c r="B758" s="21" t="n">
        <v>40057</v>
      </c>
      <c r="C758" s="22" t="n">
        <v>951.25</v>
      </c>
      <c r="D758" s="22" t="n">
        <v>957.16</v>
      </c>
      <c r="E758" s="22" t="n">
        <v>946.615</v>
      </c>
      <c r="F758" s="22" t="n">
        <v>956.24</v>
      </c>
      <c r="G758" s="23" t="n">
        <v>958.41</v>
      </c>
      <c r="H758" s="23" t="n">
        <v>957.45</v>
      </c>
      <c r="I758" s="23" t="n">
        <v>946.38</v>
      </c>
      <c r="J758" s="23" t="n">
        <v>945.43</v>
      </c>
      <c r="K758" s="29" t="str">
        <f aca="false">IF(N758&lt;=$F$3,"HIT","MISS")</f>
        <v>HIT</v>
      </c>
      <c r="L758" s="29" t="str">
        <f aca="false">IF(O758&lt;=$F$3,"HIT","MISS")</f>
        <v>HIT</v>
      </c>
      <c r="M758" s="17" t="str">
        <f aca="false">IF(AND(K758="HIT",L758="HIT"),"HOD ✓ | LOD ✓",IF(K758="HIT","HOD ✓",IF(L758="HIT","LOD ✓","✗ MISS")))</f>
        <v>HOD ✓ | LOD ✓</v>
      </c>
      <c r="N758" s="26" t="n">
        <f aca="false">IF(D758&lt;H758,(H758-D758)/D758,IF(D758&gt;G758,(D758-G758)/D758,0))</f>
        <v>0.000302979648125786</v>
      </c>
      <c r="O758" s="26" t="n">
        <f aca="false">IF(E758&lt;J758,(J758-E758)/E758,IF(E758&gt;I758,(E758-I758)/E758,0))</f>
        <v>0.000248252985638315</v>
      </c>
      <c r="P758" s="27" t="n">
        <f aca="false">LN(F758/F757)</f>
        <v>0.00523201839382991</v>
      </c>
      <c r="Q758" s="28" t="n">
        <f aca="false">STDEV(P739:P758)*SQRT(252)</f>
        <v>0.115662734731917</v>
      </c>
      <c r="R758" s="26" t="n">
        <f aca="false">(G758-H758)/H758</f>
        <v>0.0010026633244555</v>
      </c>
      <c r="S758" s="17" t="n">
        <f aca="false">YEAR(B758)</f>
        <v>2009</v>
      </c>
      <c r="T758" s="17" t="n">
        <f aca="false">WEEKDAY(B758)</f>
        <v>3</v>
      </c>
    </row>
    <row r="759" customFormat="false" ht="15" hidden="false" customHeight="false" outlineLevel="0" collapsed="false">
      <c r="B759" s="21" t="n">
        <v>40058</v>
      </c>
      <c r="C759" s="22" t="n">
        <v>956.24</v>
      </c>
      <c r="D759" s="22" t="n">
        <v>980.555</v>
      </c>
      <c r="E759" s="22" t="n">
        <v>951.7</v>
      </c>
      <c r="F759" s="22" t="n">
        <v>978.45</v>
      </c>
      <c r="G759" s="23" t="n">
        <v>981.67</v>
      </c>
      <c r="H759" s="23" t="n">
        <v>980.69</v>
      </c>
      <c r="I759" s="23" t="n">
        <v>951.42</v>
      </c>
      <c r="J759" s="23" t="n">
        <v>950.47</v>
      </c>
      <c r="K759" s="29" t="str">
        <f aca="false">IF(N759&lt;=$F$3,"HIT","MISS")</f>
        <v>HIT</v>
      </c>
      <c r="L759" s="29" t="str">
        <f aca="false">IF(O759&lt;=$F$3,"HIT","MISS")</f>
        <v>HIT</v>
      </c>
      <c r="M759" s="17" t="str">
        <f aca="false">IF(AND(K759="HIT",L759="HIT"),"HOD ✓ | LOD ✓",IF(K759="HIT","HOD ✓",IF(L759="HIT","LOD ✓","✗ MISS")))</f>
        <v>HOD ✓ | LOD ✓</v>
      </c>
      <c r="N759" s="26" t="n">
        <f aca="false">IF(D759&lt;H759,(H759-D759)/D759,IF(D759&gt;G759,(D759-G759)/D759,0))</f>
        <v>0.00013767713182851</v>
      </c>
      <c r="O759" s="26" t="n">
        <f aca="false">IF(E759&lt;J759,(J759-E759)/E759,IF(E759&gt;I759,(E759-I759)/E759,0))</f>
        <v>0.000294210360407782</v>
      </c>
      <c r="P759" s="27" t="n">
        <f aca="false">LN(F759/F758)</f>
        <v>0.0229607593404892</v>
      </c>
      <c r="Q759" s="28" t="n">
        <f aca="false">STDEV(P740:P759)*SQRT(252)</f>
        <v>0.141878467897004</v>
      </c>
      <c r="R759" s="26" t="n">
        <f aca="false">(G759-H759)/H759</f>
        <v>0.000999296413749405</v>
      </c>
      <c r="S759" s="17" t="n">
        <f aca="false">YEAR(B759)</f>
        <v>2009</v>
      </c>
      <c r="T759" s="17" t="n">
        <f aca="false">WEEKDAY(B759)</f>
        <v>4</v>
      </c>
    </row>
    <row r="760" customFormat="false" ht="15" hidden="false" customHeight="false" outlineLevel="0" collapsed="false">
      <c r="B760" s="21" t="n">
        <v>40059</v>
      </c>
      <c r="C760" s="22" t="n">
        <v>978.45</v>
      </c>
      <c r="D760" s="22" t="n">
        <v>997.585</v>
      </c>
      <c r="E760" s="22" t="n">
        <v>974.58</v>
      </c>
      <c r="F760" s="22" t="n">
        <v>991.93</v>
      </c>
      <c r="G760" s="23" t="n">
        <v>998.84</v>
      </c>
      <c r="H760" s="23" t="n">
        <v>997.84</v>
      </c>
      <c r="I760" s="23" t="n">
        <v>974.5</v>
      </c>
      <c r="J760" s="23" t="n">
        <v>973.53</v>
      </c>
      <c r="K760" s="29" t="str">
        <f aca="false">IF(N760&lt;=$F$3,"HIT","MISS")</f>
        <v>HIT</v>
      </c>
      <c r="L760" s="29" t="str">
        <f aca="false">IF(O760&lt;=$F$3,"HIT","MISS")</f>
        <v>HIT</v>
      </c>
      <c r="M760" s="17" t="str">
        <f aca="false">IF(AND(K760="HIT",L760="HIT"),"HOD ✓ | LOD ✓",IF(K760="HIT","HOD ✓",IF(L760="HIT","LOD ✓","✗ MISS")))</f>
        <v>HOD ✓ | LOD ✓</v>
      </c>
      <c r="N760" s="26" t="n">
        <f aca="false">IF(D760&lt;H760,(H760-D760)/D760,IF(D760&gt;G760,(D760-G760)/D760,0))</f>
        <v>0.000255617315817695</v>
      </c>
      <c r="O760" s="26" t="n">
        <f aca="false">IF(E760&lt;J760,(J760-E760)/E760,IF(E760&gt;I760,(E760-I760)/E760,0))</f>
        <v>8.20866424511491E-005</v>
      </c>
      <c r="P760" s="27" t="n">
        <f aca="false">LN(F760/F759)</f>
        <v>0.0136828533687363</v>
      </c>
      <c r="Q760" s="28" t="n">
        <f aca="false">STDEV(P741:P760)*SQRT(252)</f>
        <v>0.149020932784059</v>
      </c>
      <c r="R760" s="26" t="n">
        <f aca="false">(G760-H760)/H760</f>
        <v>0.00100216467569951</v>
      </c>
      <c r="S760" s="17" t="n">
        <f aca="false">YEAR(B760)</f>
        <v>2009</v>
      </c>
      <c r="T760" s="17" t="n">
        <f aca="false">WEEKDAY(B760)</f>
        <v>5</v>
      </c>
    </row>
    <row r="761" customFormat="false" ht="15" hidden="false" customHeight="false" outlineLevel="0" collapsed="false">
      <c r="B761" s="21" t="n">
        <v>40060</v>
      </c>
      <c r="C761" s="22" t="n">
        <v>991.93</v>
      </c>
      <c r="D761" s="22" t="n">
        <v>996.375</v>
      </c>
      <c r="E761" s="22" t="n">
        <v>985.66</v>
      </c>
      <c r="F761" s="22" t="n">
        <v>994.08</v>
      </c>
      <c r="G761" s="23" t="n">
        <v>996.13</v>
      </c>
      <c r="H761" s="23" t="n">
        <v>995.13</v>
      </c>
      <c r="I761" s="23" t="n">
        <v>986.72</v>
      </c>
      <c r="J761" s="23" t="n">
        <v>985.73</v>
      </c>
      <c r="K761" s="29" t="str">
        <f aca="false">IF(N761&lt;=$F$3,"HIT","MISS")</f>
        <v>HIT</v>
      </c>
      <c r="L761" s="29" t="str">
        <f aca="false">IF(O761&lt;=$F$3,"HIT","MISS")</f>
        <v>HIT</v>
      </c>
      <c r="M761" s="17" t="str">
        <f aca="false">IF(AND(K761="HIT",L761="HIT"),"HOD ✓ | LOD ✓",IF(K761="HIT","HOD ✓",IF(L761="HIT","LOD ✓","✗ MISS")))</f>
        <v>HOD ✓ | LOD ✓</v>
      </c>
      <c r="N761" s="26" t="n">
        <f aca="false">IF(D761&lt;H761,(H761-D761)/D761,IF(D761&gt;G761,(D761-G761)/D761,0))</f>
        <v>0.000245891356166107</v>
      </c>
      <c r="O761" s="26" t="n">
        <f aca="false">IF(E761&lt;J761,(J761-E761)/E761,IF(E761&gt;I761,(E761-I761)/E761,0))</f>
        <v>7.10184039121503E-005</v>
      </c>
      <c r="P761" s="27" t="n">
        <f aca="false">LN(F761/F760)</f>
        <v>0.00216514603643259</v>
      </c>
      <c r="Q761" s="28" t="n">
        <f aca="false">STDEV(P742:P761)*SQRT(252)</f>
        <v>0.144094291458511</v>
      </c>
      <c r="R761" s="26" t="n">
        <f aca="false">(G761-H761)/H761</f>
        <v>0.00100489383296655</v>
      </c>
      <c r="S761" s="17" t="n">
        <f aca="false">YEAR(B761)</f>
        <v>2009</v>
      </c>
      <c r="T761" s="17" t="n">
        <f aca="false">WEEKDAY(B761)</f>
        <v>6</v>
      </c>
    </row>
    <row r="762" customFormat="false" ht="15" hidden="false" customHeight="false" outlineLevel="0" collapsed="false">
      <c r="B762" s="21" t="n">
        <v>40063</v>
      </c>
      <c r="C762" s="22" t="n">
        <v>993.6</v>
      </c>
      <c r="D762" s="22" t="n">
        <v>996.775</v>
      </c>
      <c r="E762" s="22" t="n">
        <v>991.065</v>
      </c>
      <c r="F762" s="22" t="n">
        <v>995.09</v>
      </c>
      <c r="G762" s="23" t="n">
        <v>996.65</v>
      </c>
      <c r="H762" s="23" t="n">
        <v>995.65</v>
      </c>
      <c r="I762" s="23" t="n">
        <v>992.31</v>
      </c>
      <c r="J762" s="23" t="n">
        <v>991.32</v>
      </c>
      <c r="K762" s="29" t="str">
        <f aca="false">IF(N762&lt;=$F$3,"HIT","MISS")</f>
        <v>HIT</v>
      </c>
      <c r="L762" s="29" t="str">
        <f aca="false">IF(O762&lt;=$F$3,"HIT","MISS")</f>
        <v>HIT</v>
      </c>
      <c r="M762" s="17" t="str">
        <f aca="false">IF(AND(K762="HIT",L762="HIT"),"HOD ✓ | LOD ✓",IF(K762="HIT","HOD ✓",IF(L762="HIT","LOD ✓","✗ MISS")))</f>
        <v>HOD ✓ | LOD ✓</v>
      </c>
      <c r="N762" s="26" t="n">
        <f aca="false">IF(D762&lt;H762,(H762-D762)/D762,IF(D762&gt;G762,(D762-G762)/D762,0))</f>
        <v>0.000125404429284442</v>
      </c>
      <c r="O762" s="26" t="n">
        <f aca="false">IF(E762&lt;J762,(J762-E762)/E762,IF(E762&gt;I762,(E762-I762)/E762,0))</f>
        <v>0.00025729896626356</v>
      </c>
      <c r="P762" s="27" t="n">
        <f aca="false">LN(F762/F761)</f>
        <v>0.00101549901395655</v>
      </c>
      <c r="Q762" s="28" t="n">
        <f aca="false">STDEV(P743:P762)*SQRT(252)</f>
        <v>0.137991963914617</v>
      </c>
      <c r="R762" s="26" t="n">
        <f aca="false">(G762-H762)/H762</f>
        <v>0.0010043690051725</v>
      </c>
      <c r="S762" s="17" t="n">
        <f aca="false">YEAR(B762)</f>
        <v>2009</v>
      </c>
      <c r="T762" s="17" t="n">
        <f aca="false">WEEKDAY(B762)</f>
        <v>2</v>
      </c>
    </row>
    <row r="763" customFormat="false" ht="15" hidden="false" customHeight="false" outlineLevel="0" collapsed="false">
      <c r="B763" s="21" t="n">
        <v>40064</v>
      </c>
      <c r="C763" s="22" t="n">
        <v>995.09</v>
      </c>
      <c r="D763" s="22" t="n">
        <v>1007.845</v>
      </c>
      <c r="E763" s="22" t="n">
        <v>992.79</v>
      </c>
      <c r="F763" s="22" t="n">
        <v>995.4</v>
      </c>
      <c r="G763" s="23" t="n">
        <v>1009.02</v>
      </c>
      <c r="H763" s="23" t="n">
        <v>1008.01</v>
      </c>
      <c r="I763" s="23" t="n">
        <v>994.04</v>
      </c>
      <c r="J763" s="23" t="n">
        <v>993.05</v>
      </c>
      <c r="K763" s="29" t="str">
        <f aca="false">IF(N763&lt;=$F$3,"HIT","MISS")</f>
        <v>HIT</v>
      </c>
      <c r="L763" s="29" t="str">
        <f aca="false">IF(O763&lt;=$F$3,"HIT","MISS")</f>
        <v>HIT</v>
      </c>
      <c r="M763" s="17" t="str">
        <f aca="false">IF(AND(K763="HIT",L763="HIT"),"HOD ✓ | LOD ✓",IF(K763="HIT","HOD ✓",IF(L763="HIT","LOD ✓","✗ MISS")))</f>
        <v>HOD ✓ | LOD ✓</v>
      </c>
      <c r="N763" s="26" t="n">
        <f aca="false">IF(D763&lt;H763,(H763-D763)/D763,IF(D763&gt;G763,(D763-G763)/D763,0))</f>
        <v>0.000163715650720065</v>
      </c>
      <c r="O763" s="26" t="n">
        <f aca="false">IF(E763&lt;J763,(J763-E763)/E763,IF(E763&gt;I763,(E763-I763)/E763,0))</f>
        <v>0.000261888214023098</v>
      </c>
      <c r="P763" s="27" t="n">
        <f aca="false">LN(F763/F762)</f>
        <v>0.000311481095113679</v>
      </c>
      <c r="Q763" s="28" t="n">
        <f aca="false">STDEV(P744:P763)*SQRT(252)</f>
        <v>0.137867552051164</v>
      </c>
      <c r="R763" s="26" t="n">
        <f aca="false">(G763-H763)/H763</f>
        <v>0.00100197418676401</v>
      </c>
      <c r="S763" s="17" t="n">
        <f aca="false">YEAR(B763)</f>
        <v>2009</v>
      </c>
      <c r="T763" s="17" t="n">
        <f aca="false">WEEKDAY(B763)</f>
        <v>3</v>
      </c>
    </row>
    <row r="764" customFormat="false" ht="15" hidden="false" customHeight="false" outlineLevel="0" collapsed="false">
      <c r="B764" s="21" t="n">
        <v>40065</v>
      </c>
      <c r="C764" s="22" t="n">
        <v>995.4</v>
      </c>
      <c r="D764" s="22" t="n">
        <v>1003.375</v>
      </c>
      <c r="E764" s="22" t="n">
        <v>987.555</v>
      </c>
      <c r="F764" s="22" t="n">
        <v>992.35</v>
      </c>
      <c r="G764" s="23" t="n">
        <v>1003.48</v>
      </c>
      <c r="H764" s="23" t="n">
        <v>1002.48</v>
      </c>
      <c r="I764" s="23" t="n">
        <v>987.25</v>
      </c>
      <c r="J764" s="23" t="n">
        <v>986.26</v>
      </c>
      <c r="K764" s="29" t="str">
        <f aca="false">IF(N764&lt;=$F$3,"HIT","MISS")</f>
        <v>HIT</v>
      </c>
      <c r="L764" s="29" t="str">
        <f aca="false">IF(O764&lt;=$F$3,"HIT","MISS")</f>
        <v>HIT</v>
      </c>
      <c r="M764" s="17" t="str">
        <f aca="false">IF(AND(K764="HIT",L764="HIT"),"HOD ✓ | LOD ✓",IF(K764="HIT","HOD ✓",IF(L764="HIT","LOD ✓","✗ MISS")))</f>
        <v>HOD ✓ | LOD ✓</v>
      </c>
      <c r="N764" s="26" t="n">
        <f aca="false">IF(D764&lt;H764,(H764-D764)/D764,IF(D764&gt;G764,(D764-G764)/D764,0))</f>
        <v>0</v>
      </c>
      <c r="O764" s="26" t="n">
        <f aca="false">IF(E764&lt;J764,(J764-E764)/E764,IF(E764&gt;I764,(E764-I764)/E764,0))</f>
        <v>0.000308843558080259</v>
      </c>
      <c r="P764" s="27" t="n">
        <f aca="false">LN(F764/F763)</f>
        <v>-0.00306879878618617</v>
      </c>
      <c r="Q764" s="28" t="n">
        <f aca="false">STDEV(P745:P764)*SQRT(252)</f>
        <v>0.139215717022236</v>
      </c>
      <c r="R764" s="26" t="n">
        <f aca="false">(G764-H764)/H764</f>
        <v>0.000997526135184742</v>
      </c>
      <c r="S764" s="17" t="n">
        <f aca="false">YEAR(B764)</f>
        <v>2009</v>
      </c>
      <c r="T764" s="17" t="n">
        <f aca="false">WEEKDAY(B764)</f>
        <v>4</v>
      </c>
    </row>
    <row r="765" customFormat="false" ht="15" hidden="false" customHeight="false" outlineLevel="0" collapsed="false">
      <c r="B765" s="21" t="n">
        <v>40066</v>
      </c>
      <c r="C765" s="22" t="n">
        <v>992.35</v>
      </c>
      <c r="D765" s="22" t="n">
        <v>998.665</v>
      </c>
      <c r="E765" s="22" t="n">
        <v>983.115</v>
      </c>
      <c r="F765" s="22" t="n">
        <v>996.59</v>
      </c>
      <c r="G765" s="23" t="n">
        <v>999.62</v>
      </c>
      <c r="H765" s="23" t="n">
        <v>998.62</v>
      </c>
      <c r="I765" s="23" t="n">
        <v>982.82</v>
      </c>
      <c r="J765" s="23" t="n">
        <v>981.84</v>
      </c>
      <c r="K765" s="29" t="str">
        <f aca="false">IF(N765&lt;=$F$3,"HIT","MISS")</f>
        <v>HIT</v>
      </c>
      <c r="L765" s="29" t="str">
        <f aca="false">IF(O765&lt;=$F$3,"HIT","MISS")</f>
        <v>HIT</v>
      </c>
      <c r="M765" s="17" t="str">
        <f aca="false">IF(AND(K765="HIT",L765="HIT"),"HOD ✓ | LOD ✓",IF(K765="HIT","HOD ✓",IF(L765="HIT","LOD ✓","✗ MISS")))</f>
        <v>HOD ✓ | LOD ✓</v>
      </c>
      <c r="N765" s="26" t="n">
        <f aca="false">IF(D765&lt;H765,(H765-D765)/D765,IF(D765&gt;G765,(D765-G765)/D765,0))</f>
        <v>0</v>
      </c>
      <c r="O765" s="26" t="n">
        <f aca="false">IF(E765&lt;J765,(J765-E765)/E765,IF(E765&gt;I765,(E765-I765)/E765,0))</f>
        <v>0.00030006662496245</v>
      </c>
      <c r="P765" s="27" t="n">
        <f aca="false">LN(F765/F764)</f>
        <v>0.00426358404270023</v>
      </c>
      <c r="Q765" s="28" t="n">
        <f aca="false">STDEV(P746:P765)*SQRT(252)</f>
        <v>0.137627724035726</v>
      </c>
      <c r="R765" s="26" t="n">
        <f aca="false">(G765-H765)/H765</f>
        <v>0.0010013819070317</v>
      </c>
      <c r="S765" s="17" t="n">
        <f aca="false">YEAR(B765)</f>
        <v>2009</v>
      </c>
      <c r="T765" s="17" t="n">
        <f aca="false">WEEKDAY(B765)</f>
        <v>5</v>
      </c>
    </row>
    <row r="766" customFormat="false" ht="15" hidden="false" customHeight="false" outlineLevel="0" collapsed="false">
      <c r="B766" s="21" t="n">
        <v>40067</v>
      </c>
      <c r="C766" s="22" t="n">
        <v>996.59</v>
      </c>
      <c r="D766" s="22" t="n">
        <v>1011.905</v>
      </c>
      <c r="E766" s="22" t="n">
        <v>994.775</v>
      </c>
      <c r="F766" s="22" t="n">
        <v>1005.16</v>
      </c>
      <c r="G766" s="23" t="n">
        <v>1013.15</v>
      </c>
      <c r="H766" s="23" t="n">
        <v>1012.14</v>
      </c>
      <c r="I766" s="23" t="n">
        <v>995.47</v>
      </c>
      <c r="J766" s="23" t="n">
        <v>994.48</v>
      </c>
      <c r="K766" s="29" t="str">
        <f aca="false">IF(N766&lt;=$F$3,"HIT","MISS")</f>
        <v>HIT</v>
      </c>
      <c r="L766" s="29" t="str">
        <f aca="false">IF(O766&lt;=$F$3,"HIT","MISS")</f>
        <v>HIT</v>
      </c>
      <c r="M766" s="17" t="str">
        <f aca="false">IF(AND(K766="HIT",L766="HIT"),"HOD ✓ | LOD ✓",IF(K766="HIT","HOD ✓",IF(L766="HIT","LOD ✓","✗ MISS")))</f>
        <v>HOD ✓ | LOD ✓</v>
      </c>
      <c r="N766" s="26" t="n">
        <f aca="false">IF(D766&lt;H766,(H766-D766)/D766,IF(D766&gt;G766,(D766-G766)/D766,0))</f>
        <v>0.000232235239474075</v>
      </c>
      <c r="O766" s="26" t="n">
        <f aca="false">IF(E766&lt;J766,(J766-E766)/E766,IF(E766&gt;I766,(E766-I766)/E766,0))</f>
        <v>0</v>
      </c>
      <c r="P766" s="27" t="n">
        <f aca="false">LN(F766/F765)</f>
        <v>0.0085625601206991</v>
      </c>
      <c r="Q766" s="28" t="n">
        <f aca="false">STDEV(P747:P766)*SQRT(252)</f>
        <v>0.13512739203805</v>
      </c>
      <c r="R766" s="26" t="n">
        <f aca="false">(G766-H766)/H766</f>
        <v>0.000997885667990585</v>
      </c>
      <c r="S766" s="17" t="n">
        <f aca="false">YEAR(B766)</f>
        <v>2009</v>
      </c>
      <c r="T766" s="17" t="n">
        <f aca="false">WEEKDAY(B766)</f>
        <v>6</v>
      </c>
    </row>
    <row r="767" customFormat="false" ht="15" hidden="false" customHeight="false" outlineLevel="0" collapsed="false">
      <c r="B767" s="21" t="n">
        <v>40070</v>
      </c>
      <c r="C767" s="22" t="n">
        <v>1005.16</v>
      </c>
      <c r="D767" s="22" t="n">
        <v>1008.1</v>
      </c>
      <c r="E767" s="22" t="n">
        <v>993.61</v>
      </c>
      <c r="F767" s="22" t="n">
        <v>1000.16</v>
      </c>
      <c r="G767" s="23" t="n">
        <v>1005.97</v>
      </c>
      <c r="H767" s="23" t="n">
        <v>1004.97</v>
      </c>
      <c r="I767" s="23" t="n">
        <v>995.13</v>
      </c>
      <c r="J767" s="23" t="n">
        <v>994.14</v>
      </c>
      <c r="K767" s="24" t="str">
        <f aca="false">IF(N767&lt;=$F$3,"HIT","MISS")</f>
        <v>MISS</v>
      </c>
      <c r="L767" s="24" t="str">
        <f aca="false">IF(O767&lt;=$F$3,"HIT","MISS")</f>
        <v>MISS</v>
      </c>
      <c r="M767" s="25" t="str">
        <f aca="false">IF(AND(K767="HIT",L767="HIT"),"HOD ✓ | LOD ✓",IF(K767="HIT","HOD ✓",IF(L767="HIT","LOD ✓","✗ MISS")))</f>
        <v>✗ MISS</v>
      </c>
      <c r="N767" s="26" t="n">
        <f aca="false">IF(D767&lt;H767,(H767-D767)/D767,IF(D767&gt;G767,(D767-G767)/D767,0))</f>
        <v>0.00211288562642595</v>
      </c>
      <c r="O767" s="26" t="n">
        <f aca="false">IF(E767&lt;J767,(J767-E767)/E767,IF(E767&gt;I767,(E767-I767)/E767,0))</f>
        <v>0.000533408480188376</v>
      </c>
      <c r="P767" s="27" t="n">
        <f aca="false">LN(F767/F766)</f>
        <v>-0.00498674561816462</v>
      </c>
      <c r="Q767" s="28" t="n">
        <f aca="false">STDEV(P748:P767)*SQRT(252)</f>
        <v>0.122097036993668</v>
      </c>
      <c r="R767" s="26" t="n">
        <f aca="false">(G767-H767)/H767</f>
        <v>0.000995054578743644</v>
      </c>
      <c r="S767" s="17" t="n">
        <f aca="false">YEAR(B767)</f>
        <v>2009</v>
      </c>
      <c r="T767" s="17" t="n">
        <f aca="false">WEEKDAY(B767)</f>
        <v>2</v>
      </c>
    </row>
    <row r="768" customFormat="false" ht="15" hidden="false" customHeight="false" outlineLevel="0" collapsed="false">
      <c r="B768" s="21" t="n">
        <v>40071</v>
      </c>
      <c r="C768" s="22" t="n">
        <v>1000.16</v>
      </c>
      <c r="D768" s="22" t="n">
        <v>1009.83</v>
      </c>
      <c r="E768" s="22" t="n">
        <v>992.57</v>
      </c>
      <c r="F768" s="22" t="n">
        <v>1007.62</v>
      </c>
      <c r="G768" s="23" t="n">
        <v>1010.63</v>
      </c>
      <c r="H768" s="23" t="n">
        <v>1009.62</v>
      </c>
      <c r="I768" s="23" t="n">
        <v>992.48</v>
      </c>
      <c r="J768" s="23" t="n">
        <v>991.49</v>
      </c>
      <c r="K768" s="29" t="str">
        <f aca="false">IF(N768&lt;=$F$3,"HIT","MISS")</f>
        <v>HIT</v>
      </c>
      <c r="L768" s="29" t="str">
        <f aca="false">IF(O768&lt;=$F$3,"HIT","MISS")</f>
        <v>HIT</v>
      </c>
      <c r="M768" s="17" t="str">
        <f aca="false">IF(AND(K768="HIT",L768="HIT"),"HOD ✓ | LOD ✓",IF(K768="HIT","HOD ✓",IF(L768="HIT","LOD ✓","✗ MISS")))</f>
        <v>HOD ✓ | LOD ✓</v>
      </c>
      <c r="N768" s="26" t="n">
        <f aca="false">IF(D768&lt;H768,(H768-D768)/D768,IF(D768&gt;G768,(D768-G768)/D768,0))</f>
        <v>0</v>
      </c>
      <c r="O768" s="26" t="n">
        <f aca="false">IF(E768&lt;J768,(J768-E768)/E768,IF(E768&gt;I768,(E768-I768)/E768,0))</f>
        <v>9.06737056328842E-005</v>
      </c>
      <c r="P768" s="27" t="n">
        <f aca="false">LN(F768/F767)</f>
        <v>0.00743112724444801</v>
      </c>
      <c r="Q768" s="28" t="n">
        <f aca="false">STDEV(P749:P768)*SQRT(252)</f>
        <v>0.122910598724356</v>
      </c>
      <c r="R768" s="26" t="n">
        <f aca="false">(G768-H768)/H768</f>
        <v>0.00100037637923178</v>
      </c>
      <c r="S768" s="17" t="n">
        <f aca="false">YEAR(B768)</f>
        <v>2009</v>
      </c>
      <c r="T768" s="17" t="n">
        <f aca="false">WEEKDAY(B768)</f>
        <v>3</v>
      </c>
    </row>
    <row r="769" customFormat="false" ht="15" hidden="false" customHeight="false" outlineLevel="0" collapsed="false">
      <c r="B769" s="21" t="n">
        <v>40072</v>
      </c>
      <c r="C769" s="22" t="n">
        <v>1007.62</v>
      </c>
      <c r="D769" s="22" t="n">
        <v>1020.88</v>
      </c>
      <c r="E769" s="22" t="n">
        <v>1006.33</v>
      </c>
      <c r="F769" s="22" t="n">
        <v>1017.33</v>
      </c>
      <c r="G769" s="23" t="n">
        <v>1020.9</v>
      </c>
      <c r="H769" s="23" t="n">
        <v>1019.88</v>
      </c>
      <c r="I769" s="23" t="n">
        <v>1007.45</v>
      </c>
      <c r="J769" s="23" t="n">
        <v>1006.44</v>
      </c>
      <c r="K769" s="29" t="str">
        <f aca="false">IF(N769&lt;=$F$3,"HIT","MISS")</f>
        <v>HIT</v>
      </c>
      <c r="L769" s="29" t="str">
        <f aca="false">IF(O769&lt;=$F$3,"HIT","MISS")</f>
        <v>HIT</v>
      </c>
      <c r="M769" s="17" t="str">
        <f aca="false">IF(AND(K769="HIT",L769="HIT"),"HOD ✓ | LOD ✓",IF(K769="HIT","HOD ✓",IF(L769="HIT","LOD ✓","✗ MISS")))</f>
        <v>HOD ✓ | LOD ✓</v>
      </c>
      <c r="N769" s="26" t="n">
        <f aca="false">IF(D769&lt;H769,(H769-D769)/D769,IF(D769&gt;G769,(D769-G769)/D769,0))</f>
        <v>0</v>
      </c>
      <c r="O769" s="26" t="n">
        <f aca="false">IF(E769&lt;J769,(J769-E769)/E769,IF(E769&gt;I769,(E769-I769)/E769,0))</f>
        <v>0.000109308079854534</v>
      </c>
      <c r="P769" s="27" t="n">
        <f aca="false">LN(F769/F768)</f>
        <v>0.00959043376294621</v>
      </c>
      <c r="Q769" s="28" t="n">
        <f aca="false">STDEV(P750:P769)*SQRT(252)</f>
        <v>0.124771283282085</v>
      </c>
      <c r="R769" s="26" t="n">
        <f aca="false">(G769-H769)/H769</f>
        <v>0.00100011766090126</v>
      </c>
      <c r="S769" s="17" t="n">
        <f aca="false">YEAR(B769)</f>
        <v>2009</v>
      </c>
      <c r="T769" s="17" t="n">
        <f aca="false">WEEKDAY(B769)</f>
        <v>4</v>
      </c>
    </row>
    <row r="770" customFormat="false" ht="15" hidden="false" customHeight="false" outlineLevel="0" collapsed="false">
      <c r="B770" s="21" t="n">
        <v>40073</v>
      </c>
      <c r="C770" s="22" t="n">
        <v>1017.33</v>
      </c>
      <c r="D770" s="22" t="n">
        <v>1024.28</v>
      </c>
      <c r="E770" s="22" t="n">
        <v>1010.48</v>
      </c>
      <c r="F770" s="22" t="n">
        <v>1013.62</v>
      </c>
      <c r="G770" s="23" t="n">
        <v>1024</v>
      </c>
      <c r="H770" s="23" t="n">
        <v>1022.98</v>
      </c>
      <c r="I770" s="23" t="n">
        <v>1010.31</v>
      </c>
      <c r="J770" s="23" t="n">
        <v>1009.3</v>
      </c>
      <c r="K770" s="29" t="str">
        <f aca="false">IF(N770&lt;=$F$3,"HIT","MISS")</f>
        <v>HIT</v>
      </c>
      <c r="L770" s="29" t="str">
        <f aca="false">IF(O770&lt;=$F$3,"HIT","MISS")</f>
        <v>HIT</v>
      </c>
      <c r="M770" s="17" t="str">
        <f aca="false">IF(AND(K770="HIT",L770="HIT"),"HOD ✓ | LOD ✓",IF(K770="HIT","HOD ✓",IF(L770="HIT","LOD ✓","✗ MISS")))</f>
        <v>HOD ✓ | LOD ✓</v>
      </c>
      <c r="N770" s="26" t="n">
        <f aca="false">IF(D770&lt;H770,(H770-D770)/D770,IF(D770&gt;G770,(D770-G770)/D770,0))</f>
        <v>0.000273362752372372</v>
      </c>
      <c r="O770" s="26" t="n">
        <f aca="false">IF(E770&lt;J770,(J770-E770)/E770,IF(E770&gt;I770,(E770-I770)/E770,0))</f>
        <v>0.000168236877523625</v>
      </c>
      <c r="P770" s="27" t="n">
        <f aca="false">LN(F770/F769)</f>
        <v>-0.00365346672906758</v>
      </c>
      <c r="Q770" s="28" t="n">
        <f aca="false">STDEV(P751:P770)*SQRT(252)</f>
        <v>0.12626797823616</v>
      </c>
      <c r="R770" s="26" t="n">
        <f aca="false">(G770-H770)/H770</f>
        <v>0.000997086942071186</v>
      </c>
      <c r="S770" s="17" t="n">
        <f aca="false">YEAR(B770)</f>
        <v>2009</v>
      </c>
      <c r="T770" s="17" t="n">
        <f aca="false">WEEKDAY(B770)</f>
        <v>5</v>
      </c>
    </row>
    <row r="771" customFormat="false" ht="15" hidden="false" customHeight="false" outlineLevel="0" collapsed="false">
      <c r="B771" s="21" t="n">
        <v>40074</v>
      </c>
      <c r="C771" s="22" t="n">
        <v>1013.62</v>
      </c>
      <c r="D771" s="22" t="n">
        <v>1017.94</v>
      </c>
      <c r="E771" s="22" t="n">
        <v>1006.27</v>
      </c>
      <c r="F771" s="22" t="n">
        <v>1007.64</v>
      </c>
      <c r="G771" s="23" t="n">
        <v>1018.87</v>
      </c>
      <c r="H771" s="23" t="n">
        <v>1017.85</v>
      </c>
      <c r="I771" s="23" t="n">
        <v>1007.47</v>
      </c>
      <c r="J771" s="23" t="n">
        <v>1006.46</v>
      </c>
      <c r="K771" s="29" t="str">
        <f aca="false">IF(N771&lt;=$F$3,"HIT","MISS")</f>
        <v>HIT</v>
      </c>
      <c r="L771" s="29" t="str">
        <f aca="false">IF(O771&lt;=$F$3,"HIT","MISS")</f>
        <v>HIT</v>
      </c>
      <c r="M771" s="17" t="str">
        <f aca="false">IF(AND(K771="HIT",L771="HIT"),"HOD ✓ | LOD ✓",IF(K771="HIT","HOD ✓",IF(L771="HIT","LOD ✓","✗ MISS")))</f>
        <v>HOD ✓ | LOD ✓</v>
      </c>
      <c r="N771" s="26" t="n">
        <f aca="false">IF(D771&lt;H771,(H771-D771)/D771,IF(D771&gt;G771,(D771-G771)/D771,0))</f>
        <v>0</v>
      </c>
      <c r="O771" s="26" t="n">
        <f aca="false">IF(E771&lt;J771,(J771-E771)/E771,IF(E771&gt;I771,(E771-I771)/E771,0))</f>
        <v>0.000188816122909413</v>
      </c>
      <c r="P771" s="27" t="n">
        <f aca="false">LN(F771/F770)</f>
        <v>-0.00591711847835658</v>
      </c>
      <c r="Q771" s="28" t="n">
        <f aca="false">STDEV(P752:P771)*SQRT(252)</f>
        <v>0.124746189217801</v>
      </c>
      <c r="R771" s="26" t="n">
        <f aca="false">(G771-H771)/H771</f>
        <v>0.00100211229552486</v>
      </c>
      <c r="S771" s="17" t="n">
        <f aca="false">YEAR(B771)</f>
        <v>2009</v>
      </c>
      <c r="T771" s="17" t="n">
        <f aca="false">WEEKDAY(B771)</f>
        <v>6</v>
      </c>
    </row>
    <row r="772" customFormat="false" ht="15" hidden="false" customHeight="false" outlineLevel="0" collapsed="false">
      <c r="B772" s="21" t="n">
        <v>40077</v>
      </c>
      <c r="C772" s="22" t="n">
        <v>1007.68</v>
      </c>
      <c r="D772" s="22" t="n">
        <v>1007.68</v>
      </c>
      <c r="E772" s="22" t="n">
        <v>996.06</v>
      </c>
      <c r="F772" s="22" t="n">
        <v>1003.66</v>
      </c>
      <c r="G772" s="23" t="n">
        <v>1008.01</v>
      </c>
      <c r="H772" s="23" t="n">
        <v>1007</v>
      </c>
      <c r="I772" s="23" t="n">
        <v>995.92</v>
      </c>
      <c r="J772" s="23" t="n">
        <v>994.93</v>
      </c>
      <c r="K772" s="29" t="str">
        <f aca="false">IF(N772&lt;=$F$3,"HIT","MISS")</f>
        <v>HIT</v>
      </c>
      <c r="L772" s="29" t="str">
        <f aca="false">IF(O772&lt;=$F$3,"HIT","MISS")</f>
        <v>HIT</v>
      </c>
      <c r="M772" s="17" t="str">
        <f aca="false">IF(AND(K772="HIT",L772="HIT"),"HOD ✓ | LOD ✓",IF(K772="HIT","HOD ✓",IF(L772="HIT","LOD ✓","✗ MISS")))</f>
        <v>HOD ✓ | LOD ✓</v>
      </c>
      <c r="N772" s="26" t="n">
        <f aca="false">IF(D772&lt;H772,(H772-D772)/D772,IF(D772&gt;G772,(D772-G772)/D772,0))</f>
        <v>0</v>
      </c>
      <c r="O772" s="26" t="n">
        <f aca="false">IF(E772&lt;J772,(J772-E772)/E772,IF(E772&gt;I772,(E772-I772)/E772,0))</f>
        <v>0.000140553781900675</v>
      </c>
      <c r="P772" s="27" t="n">
        <f aca="false">LN(F772/F771)</f>
        <v>-0.00395764450343271</v>
      </c>
      <c r="Q772" s="28" t="n">
        <f aca="false">STDEV(P753:P772)*SQRT(252)</f>
        <v>0.113244776616026</v>
      </c>
      <c r="R772" s="26" t="n">
        <f aca="false">(G772-H772)/H772</f>
        <v>0.00100297914597814</v>
      </c>
      <c r="S772" s="17" t="n">
        <f aca="false">YEAR(B772)</f>
        <v>2009</v>
      </c>
      <c r="T772" s="17" t="n">
        <f aca="false">WEEKDAY(B772)</f>
        <v>2</v>
      </c>
    </row>
    <row r="773" customFormat="false" ht="15" hidden="false" customHeight="false" outlineLevel="0" collapsed="false">
      <c r="B773" s="21" t="n">
        <v>40078</v>
      </c>
      <c r="C773" s="22" t="n">
        <v>1003.66</v>
      </c>
      <c r="D773" s="22" t="n">
        <v>1019.905</v>
      </c>
      <c r="E773" s="22" t="n">
        <v>1002.84</v>
      </c>
      <c r="F773" s="22" t="n">
        <v>1014.49</v>
      </c>
      <c r="G773" s="23" t="n">
        <v>1020.26</v>
      </c>
      <c r="H773" s="23" t="n">
        <v>1019.24</v>
      </c>
      <c r="I773" s="23" t="n">
        <v>1003.5</v>
      </c>
      <c r="J773" s="23" t="n">
        <v>1002.5</v>
      </c>
      <c r="K773" s="29" t="str">
        <f aca="false">IF(N773&lt;=$F$3,"HIT","MISS")</f>
        <v>HIT</v>
      </c>
      <c r="L773" s="29" t="str">
        <f aca="false">IF(O773&lt;=$F$3,"HIT","MISS")</f>
        <v>HIT</v>
      </c>
      <c r="M773" s="17" t="str">
        <f aca="false">IF(AND(K773="HIT",L773="HIT"),"HOD ✓ | LOD ✓",IF(K773="HIT","HOD ✓",IF(L773="HIT","LOD ✓","✗ MISS")))</f>
        <v>HOD ✓ | LOD ✓</v>
      </c>
      <c r="N773" s="26" t="n">
        <f aca="false">IF(D773&lt;H773,(H773-D773)/D773,IF(D773&gt;G773,(D773-G773)/D773,0))</f>
        <v>0</v>
      </c>
      <c r="O773" s="26" t="n">
        <f aca="false">IF(E773&lt;J773,(J773-E773)/E773,IF(E773&gt;I773,(E773-I773)/E773,0))</f>
        <v>0</v>
      </c>
      <c r="P773" s="27" t="n">
        <f aca="false">LN(F773/F772)</f>
        <v>0.0107327046647993</v>
      </c>
      <c r="Q773" s="28" t="n">
        <f aca="false">STDEV(P754:P773)*SQRT(252)</f>
        <v>0.116368739946449</v>
      </c>
      <c r="R773" s="26" t="n">
        <f aca="false">(G773-H773)/H773</f>
        <v>0.00100074565362425</v>
      </c>
      <c r="S773" s="17" t="n">
        <f aca="false">YEAR(B773)</f>
        <v>2009</v>
      </c>
      <c r="T773" s="17" t="n">
        <f aca="false">WEEKDAY(B773)</f>
        <v>3</v>
      </c>
    </row>
    <row r="774" customFormat="false" ht="15" hidden="false" customHeight="false" outlineLevel="0" collapsed="false">
      <c r="B774" s="21" t="n">
        <v>40079</v>
      </c>
      <c r="C774" s="22" t="n">
        <v>1014.49</v>
      </c>
      <c r="D774" s="22" t="n">
        <v>1018.82</v>
      </c>
      <c r="E774" s="22" t="n">
        <v>1006.21</v>
      </c>
      <c r="F774" s="22" t="n">
        <v>1008.3</v>
      </c>
      <c r="G774" s="23" t="n">
        <v>1020.03</v>
      </c>
      <c r="H774" s="23" t="n">
        <v>1019.01</v>
      </c>
      <c r="I774" s="23" t="n">
        <v>1007.59</v>
      </c>
      <c r="J774" s="23" t="n">
        <v>1006.58</v>
      </c>
      <c r="K774" s="29" t="str">
        <f aca="false">IF(N774&lt;=$F$3,"HIT","MISS")</f>
        <v>HIT</v>
      </c>
      <c r="L774" s="29" t="str">
        <f aca="false">IF(O774&lt;=$F$3,"HIT","MISS")</f>
        <v>HIT</v>
      </c>
      <c r="M774" s="17" t="str">
        <f aca="false">IF(AND(K774="HIT",L774="HIT"),"HOD ✓ | LOD ✓",IF(K774="HIT","HOD ✓",IF(L774="HIT","LOD ✓","✗ MISS")))</f>
        <v>HOD ✓ | LOD ✓</v>
      </c>
      <c r="N774" s="26" t="n">
        <f aca="false">IF(D774&lt;H774,(H774-D774)/D774,IF(D774&gt;G774,(D774-G774)/D774,0))</f>
        <v>0.000186490253430381</v>
      </c>
      <c r="O774" s="26" t="n">
        <f aca="false">IF(E774&lt;J774,(J774-E774)/E774,IF(E774&gt;I774,(E774-I774)/E774,0))</f>
        <v>0.000367716480655136</v>
      </c>
      <c r="P774" s="27" t="n">
        <f aca="false">LN(F774/F773)</f>
        <v>-0.00612027874566906</v>
      </c>
      <c r="Q774" s="28" t="n">
        <f aca="false">STDEV(P755:P774)*SQRT(252)</f>
        <v>0.121074417686249</v>
      </c>
      <c r="R774" s="26" t="n">
        <f aca="false">(G774-H774)/H774</f>
        <v>0.00100097153119202</v>
      </c>
      <c r="S774" s="17" t="n">
        <f aca="false">YEAR(B774)</f>
        <v>2009</v>
      </c>
      <c r="T774" s="17" t="n">
        <f aca="false">WEEKDAY(B774)</f>
        <v>4</v>
      </c>
    </row>
    <row r="775" customFormat="false" ht="15" hidden="false" customHeight="false" outlineLevel="0" collapsed="false">
      <c r="B775" s="21" t="n">
        <v>40080</v>
      </c>
      <c r="C775" s="22" t="n">
        <v>1008.3</v>
      </c>
      <c r="D775" s="22" t="n">
        <v>1019.25</v>
      </c>
      <c r="E775" s="22" t="n">
        <v>990.81</v>
      </c>
      <c r="F775" s="22" t="n">
        <v>994.1</v>
      </c>
      <c r="G775" s="23" t="n">
        <v>1019.67</v>
      </c>
      <c r="H775" s="23" t="n">
        <v>1018.65</v>
      </c>
      <c r="I775" s="23" t="n">
        <v>992.06</v>
      </c>
      <c r="J775" s="23" t="n">
        <v>991.07</v>
      </c>
      <c r="K775" s="29" t="str">
        <f aca="false">IF(N775&lt;=$F$3,"HIT","MISS")</f>
        <v>HIT</v>
      </c>
      <c r="L775" s="29" t="str">
        <f aca="false">IF(O775&lt;=$F$3,"HIT","MISS")</f>
        <v>HIT</v>
      </c>
      <c r="M775" s="17" t="str">
        <f aca="false">IF(AND(K775="HIT",L775="HIT"),"HOD ✓ | LOD ✓",IF(K775="HIT","HOD ✓",IF(L775="HIT","LOD ✓","✗ MISS")))</f>
        <v>HOD ✓ | LOD ✓</v>
      </c>
      <c r="N775" s="26" t="n">
        <f aca="false">IF(D775&lt;H775,(H775-D775)/D775,IF(D775&gt;G775,(D775-G775)/D775,0))</f>
        <v>0</v>
      </c>
      <c r="O775" s="26" t="n">
        <f aca="false">IF(E775&lt;J775,(J775-E775)/E775,IF(E775&gt;I775,(E775-I775)/E775,0))</f>
        <v>0.000262411562257249</v>
      </c>
      <c r="P775" s="27" t="n">
        <f aca="false">LN(F775/F774)</f>
        <v>-0.0141832181810701</v>
      </c>
      <c r="Q775" s="28" t="n">
        <f aca="false">STDEV(P756:P775)*SQRT(252)</f>
        <v>0.135938205073884</v>
      </c>
      <c r="R775" s="26" t="n">
        <f aca="false">(G775-H775)/H775</f>
        <v>0.00100132528346339</v>
      </c>
      <c r="S775" s="17" t="n">
        <f aca="false">YEAR(B775)</f>
        <v>2009</v>
      </c>
      <c r="T775" s="17" t="n">
        <f aca="false">WEEKDAY(B775)</f>
        <v>5</v>
      </c>
    </row>
    <row r="776" customFormat="false" ht="15" hidden="false" customHeight="false" outlineLevel="0" collapsed="false">
      <c r="B776" s="21" t="n">
        <v>40081</v>
      </c>
      <c r="C776" s="22" t="n">
        <v>994.1</v>
      </c>
      <c r="D776" s="22" t="n">
        <v>999.27</v>
      </c>
      <c r="E776" s="22" t="n">
        <v>985.285</v>
      </c>
      <c r="F776" s="22" t="n">
        <v>990.99</v>
      </c>
      <c r="G776" s="23" t="n">
        <v>1000.37</v>
      </c>
      <c r="H776" s="23" t="n">
        <v>999.37</v>
      </c>
      <c r="I776" s="23" t="n">
        <v>986.43</v>
      </c>
      <c r="J776" s="23" t="n">
        <v>985.44</v>
      </c>
      <c r="K776" s="29" t="str">
        <f aca="false">IF(N776&lt;=$F$3,"HIT","MISS")</f>
        <v>HIT</v>
      </c>
      <c r="L776" s="29" t="str">
        <f aca="false">IF(O776&lt;=$F$3,"HIT","MISS")</f>
        <v>HIT</v>
      </c>
      <c r="M776" s="17" t="str">
        <f aca="false">IF(AND(K776="HIT",L776="HIT"),"HOD ✓ | LOD ✓",IF(K776="HIT","HOD ✓",IF(L776="HIT","LOD ✓","✗ MISS")))</f>
        <v>HOD ✓ | LOD ✓</v>
      </c>
      <c r="N776" s="26" t="n">
        <f aca="false">IF(D776&lt;H776,(H776-D776)/D776,IF(D776&gt;G776,(D776-G776)/D776,0))</f>
        <v>0.000100073053328953</v>
      </c>
      <c r="O776" s="26" t="n">
        <f aca="false">IF(E776&lt;J776,(J776-E776)/E776,IF(E776&gt;I776,(E776-I776)/E776,0))</f>
        <v>0.000157314888585624</v>
      </c>
      <c r="P776" s="27" t="n">
        <f aca="false">LN(F776/F775)</f>
        <v>-0.00313336175638028</v>
      </c>
      <c r="Q776" s="28" t="n">
        <f aca="false">STDEV(P757:P776)*SQRT(252)</f>
        <v>0.136025016341487</v>
      </c>
      <c r="R776" s="26" t="n">
        <f aca="false">(G776-H776)/H776</f>
        <v>0.0010006303971502</v>
      </c>
      <c r="S776" s="17" t="n">
        <f aca="false">YEAR(B776)</f>
        <v>2009</v>
      </c>
      <c r="T776" s="17" t="n">
        <f aca="false">WEEKDAY(B776)</f>
        <v>6</v>
      </c>
    </row>
    <row r="777" customFormat="false" ht="15" hidden="false" customHeight="false" outlineLevel="0" collapsed="false">
      <c r="B777" s="21" t="n">
        <v>40084</v>
      </c>
      <c r="C777" s="22" t="n">
        <v>991.47</v>
      </c>
      <c r="D777" s="22" t="n">
        <v>996.91</v>
      </c>
      <c r="E777" s="22" t="n">
        <v>986.18</v>
      </c>
      <c r="F777" s="22" t="n">
        <v>991.1</v>
      </c>
      <c r="G777" s="23" t="n">
        <v>997.03</v>
      </c>
      <c r="H777" s="23" t="n">
        <v>996.03</v>
      </c>
      <c r="I777" s="23" t="n">
        <v>986.53</v>
      </c>
      <c r="J777" s="23" t="n">
        <v>985.54</v>
      </c>
      <c r="K777" s="29" t="str">
        <f aca="false">IF(N777&lt;=$F$3,"HIT","MISS")</f>
        <v>HIT</v>
      </c>
      <c r="L777" s="29" t="str">
        <f aca="false">IF(O777&lt;=$F$3,"HIT","MISS")</f>
        <v>HIT</v>
      </c>
      <c r="M777" s="17" t="str">
        <f aca="false">IF(AND(K777="HIT",L777="HIT"),"HOD ✓ | LOD ✓",IF(K777="HIT","HOD ✓",IF(L777="HIT","LOD ✓","✗ MISS")))</f>
        <v>HOD ✓ | LOD ✓</v>
      </c>
      <c r="N777" s="26" t="n">
        <f aca="false">IF(D777&lt;H777,(H777-D777)/D777,IF(D777&gt;G777,(D777-G777)/D777,0))</f>
        <v>0</v>
      </c>
      <c r="O777" s="26" t="n">
        <f aca="false">IF(E777&lt;J777,(J777-E777)/E777,IF(E777&gt;I777,(E777-I777)/E777,0))</f>
        <v>0</v>
      </c>
      <c r="P777" s="27" t="n">
        <f aca="false">LN(F777/F776)</f>
        <v>0.00011099395094359</v>
      </c>
      <c r="Q777" s="28" t="n">
        <f aca="false">STDEV(P758:P777)*SQRT(252)</f>
        <v>0.134504743457025</v>
      </c>
      <c r="R777" s="26" t="n">
        <f aca="false">(G777-H777)/H777</f>
        <v>0.00100398582372017</v>
      </c>
      <c r="S777" s="17" t="n">
        <f aca="false">YEAR(B777)</f>
        <v>2009</v>
      </c>
      <c r="T777" s="17" t="n">
        <f aca="false">WEEKDAY(B777)</f>
        <v>2</v>
      </c>
    </row>
    <row r="778" customFormat="false" ht="15" hidden="false" customHeight="false" outlineLevel="0" collapsed="false">
      <c r="B778" s="21" t="n">
        <v>40085</v>
      </c>
      <c r="C778" s="22" t="n">
        <v>991.1</v>
      </c>
      <c r="D778" s="22" t="n">
        <v>995.97</v>
      </c>
      <c r="E778" s="22" t="n">
        <v>985.28</v>
      </c>
      <c r="F778" s="22" t="n">
        <v>992.31</v>
      </c>
      <c r="G778" s="23" t="n">
        <v>996.29</v>
      </c>
      <c r="H778" s="23" t="n">
        <v>995.29</v>
      </c>
      <c r="I778" s="23" t="n">
        <v>986.54</v>
      </c>
      <c r="J778" s="23" t="n">
        <v>985.55</v>
      </c>
      <c r="K778" s="29" t="str">
        <f aca="false">IF(N778&lt;=$F$3,"HIT","MISS")</f>
        <v>HIT</v>
      </c>
      <c r="L778" s="29" t="str">
        <f aca="false">IF(O778&lt;=$F$3,"HIT","MISS")</f>
        <v>HIT</v>
      </c>
      <c r="M778" s="17" t="str">
        <f aca="false">IF(AND(K778="HIT",L778="HIT"),"HOD ✓ | LOD ✓",IF(K778="HIT","HOD ✓",IF(L778="HIT","LOD ✓","✗ MISS")))</f>
        <v>HOD ✓ | LOD ✓</v>
      </c>
      <c r="N778" s="26" t="n">
        <f aca="false">IF(D778&lt;H778,(H778-D778)/D778,IF(D778&gt;G778,(D778-G778)/D778,0))</f>
        <v>0</v>
      </c>
      <c r="O778" s="26" t="n">
        <f aca="false">IF(E778&lt;J778,(J778-E778)/E778,IF(E778&gt;I778,(E778-I778)/E778,0))</f>
        <v>0.000274033777200371</v>
      </c>
      <c r="P778" s="27" t="n">
        <f aca="false">LN(F778/F777)</f>
        <v>0.001220121054255</v>
      </c>
      <c r="Q778" s="28" t="n">
        <f aca="false">STDEV(P759:P778)*SQRT(252)</f>
        <v>0.13399962290129</v>
      </c>
      <c r="R778" s="26" t="n">
        <f aca="false">(G778-H778)/H778</f>
        <v>0.00100473228908157</v>
      </c>
      <c r="S778" s="17" t="n">
        <f aca="false">YEAR(B778)</f>
        <v>2009</v>
      </c>
      <c r="T778" s="17" t="n">
        <f aca="false">WEEKDAY(B778)</f>
        <v>3</v>
      </c>
    </row>
    <row r="779" customFormat="false" ht="15" hidden="false" customHeight="false" outlineLevel="0" collapsed="false">
      <c r="B779" s="21" t="n">
        <v>40086</v>
      </c>
      <c r="C779" s="22" t="n">
        <v>992.31</v>
      </c>
      <c r="D779" s="22" t="n">
        <v>1009.3</v>
      </c>
      <c r="E779" s="22" t="n">
        <v>991.76</v>
      </c>
      <c r="F779" s="22" t="n">
        <v>1007.67</v>
      </c>
      <c r="G779" s="23" t="n">
        <v>1010.62</v>
      </c>
      <c r="H779" s="23" t="n">
        <v>1009.61</v>
      </c>
      <c r="I779" s="23" t="n">
        <v>992.11</v>
      </c>
      <c r="J779" s="23" t="n">
        <v>991.12</v>
      </c>
      <c r="K779" s="29" t="str">
        <f aca="false">IF(N779&lt;=$F$3,"HIT","MISS")</f>
        <v>HIT</v>
      </c>
      <c r="L779" s="29" t="str">
        <f aca="false">IF(O779&lt;=$F$3,"HIT","MISS")</f>
        <v>HIT</v>
      </c>
      <c r="M779" s="17" t="str">
        <f aca="false">IF(AND(K779="HIT",L779="HIT"),"HOD ✓ | LOD ✓",IF(K779="HIT","HOD ✓",IF(L779="HIT","LOD ✓","✗ MISS")))</f>
        <v>HOD ✓ | LOD ✓</v>
      </c>
      <c r="N779" s="26" t="n">
        <f aca="false">IF(D779&lt;H779,(H779-D779)/D779,IF(D779&gt;G779,(D779-G779)/D779,0))</f>
        <v>0.000307143564846982</v>
      </c>
      <c r="O779" s="26" t="n">
        <f aca="false">IF(E779&lt;J779,(J779-E779)/E779,IF(E779&gt;I779,(E779-I779)/E779,0))</f>
        <v>0</v>
      </c>
      <c r="P779" s="27" t="n">
        <f aca="false">LN(F779/F778)</f>
        <v>0.0153604556111721</v>
      </c>
      <c r="Q779" s="28" t="n">
        <f aca="false">STDEV(P760:P779)*SQRT(252)</f>
        <v>0.120116203697231</v>
      </c>
      <c r="R779" s="26" t="n">
        <f aca="false">(G779-H779)/H779</f>
        <v>0.00100038628777448</v>
      </c>
      <c r="S779" s="17" t="n">
        <f aca="false">YEAR(B779)</f>
        <v>2009</v>
      </c>
      <c r="T779" s="17" t="n">
        <f aca="false">WEEKDAY(B779)</f>
        <v>4</v>
      </c>
    </row>
    <row r="780" customFormat="false" ht="15" hidden="false" customHeight="false" outlineLevel="0" collapsed="false">
      <c r="B780" s="21" t="n">
        <v>40087</v>
      </c>
      <c r="C780" s="22" t="n">
        <v>1007.67</v>
      </c>
      <c r="D780" s="22" t="n">
        <v>1009.89</v>
      </c>
      <c r="E780" s="22" t="n">
        <v>997.93</v>
      </c>
      <c r="F780" s="22" t="n">
        <v>999.28</v>
      </c>
      <c r="G780" s="23" t="n">
        <v>1009.61</v>
      </c>
      <c r="H780" s="23" t="n">
        <v>1008.6</v>
      </c>
      <c r="I780" s="23" t="n">
        <v>997.73</v>
      </c>
      <c r="J780" s="23" t="n">
        <v>996.73</v>
      </c>
      <c r="K780" s="29" t="str">
        <f aca="false">IF(N780&lt;=$F$3,"HIT","MISS")</f>
        <v>HIT</v>
      </c>
      <c r="L780" s="29" t="str">
        <f aca="false">IF(O780&lt;=$F$3,"HIT","MISS")</f>
        <v>HIT</v>
      </c>
      <c r="M780" s="17" t="str">
        <f aca="false">IF(AND(K780="HIT",L780="HIT"),"HOD ✓ | LOD ✓",IF(K780="HIT","HOD ✓",IF(L780="HIT","LOD ✓","✗ MISS")))</f>
        <v>HOD ✓ | LOD ✓</v>
      </c>
      <c r="N780" s="26" t="n">
        <f aca="false">IF(D780&lt;H780,(H780-D780)/D780,IF(D780&gt;G780,(D780-G780)/D780,0))</f>
        <v>0.00027725791917929</v>
      </c>
      <c r="O780" s="26" t="n">
        <f aca="false">IF(E780&lt;J780,(J780-E780)/E780,IF(E780&gt;I780,(E780-I780)/E780,0))</f>
        <v>0.00020041485875756</v>
      </c>
      <c r="P780" s="27" t="n">
        <f aca="false">LN(F780/F779)</f>
        <v>-0.00836099442043625</v>
      </c>
      <c r="Q780" s="28" t="n">
        <f aca="false">STDEV(P761:P780)*SQRT(252)</f>
        <v>0.115801711685137</v>
      </c>
      <c r="R780" s="26" t="n">
        <f aca="false">(G780-H780)/H780</f>
        <v>0.00100138806266111</v>
      </c>
      <c r="S780" s="17" t="n">
        <f aca="false">YEAR(B780)</f>
        <v>2009</v>
      </c>
      <c r="T780" s="17" t="n">
        <f aca="false">WEEKDAY(B780)</f>
        <v>5</v>
      </c>
    </row>
    <row r="781" customFormat="false" ht="15" hidden="false" customHeight="false" outlineLevel="0" collapsed="false">
      <c r="B781" s="21" t="n">
        <v>40088</v>
      </c>
      <c r="C781" s="22" t="n">
        <v>999.28</v>
      </c>
      <c r="D781" s="22" t="n">
        <v>1007.71</v>
      </c>
      <c r="E781" s="22" t="n">
        <v>986.9</v>
      </c>
      <c r="F781" s="22" t="n">
        <v>1002.93</v>
      </c>
      <c r="G781" s="23" t="n">
        <v>1007.64</v>
      </c>
      <c r="H781" s="23" t="n">
        <v>1006.63</v>
      </c>
      <c r="I781" s="23" t="n">
        <v>986.67</v>
      </c>
      <c r="J781" s="23" t="n">
        <v>985.68</v>
      </c>
      <c r="K781" s="29" t="str">
        <f aca="false">IF(N781&lt;=$F$3,"HIT","MISS")</f>
        <v>HIT</v>
      </c>
      <c r="L781" s="29" t="str">
        <f aca="false">IF(O781&lt;=$F$3,"HIT","MISS")</f>
        <v>HIT</v>
      </c>
      <c r="M781" s="17" t="str">
        <f aca="false">IF(AND(K781="HIT",L781="HIT"),"HOD ✓ | LOD ✓",IF(K781="HIT","HOD ✓",IF(L781="HIT","LOD ✓","✗ MISS")))</f>
        <v>HOD ✓ | LOD ✓</v>
      </c>
      <c r="N781" s="26" t="n">
        <f aca="false">IF(D781&lt;H781,(H781-D781)/D781,IF(D781&gt;G781,(D781-G781)/D781,0))</f>
        <v>6.94644292505284E-005</v>
      </c>
      <c r="O781" s="26" t="n">
        <f aca="false">IF(E781&lt;J781,(J781-E781)/E781,IF(E781&gt;I781,(E781-I781)/E781,0))</f>
        <v>0.000233052994224357</v>
      </c>
      <c r="P781" s="27" t="n">
        <f aca="false">LN(F781/F780)</f>
        <v>0.00364597524068684</v>
      </c>
      <c r="Q781" s="28" t="n">
        <f aca="false">STDEV(P762:P781)*SQRT(252)</f>
        <v>0.116224850374251</v>
      </c>
      <c r="R781" s="26" t="n">
        <f aca="false">(G781-H781)/H781</f>
        <v>0.00100334780405908</v>
      </c>
      <c r="S781" s="17" t="n">
        <f aca="false">YEAR(B781)</f>
        <v>2009</v>
      </c>
      <c r="T781" s="17" t="n">
        <f aca="false">WEEKDAY(B781)</f>
        <v>6</v>
      </c>
    </row>
    <row r="782" customFormat="false" ht="15" hidden="false" customHeight="false" outlineLevel="0" collapsed="false">
      <c r="B782" s="21" t="n">
        <v>40091</v>
      </c>
      <c r="C782" s="22" t="n">
        <v>1002.33</v>
      </c>
      <c r="D782" s="22" t="n">
        <v>1017.745</v>
      </c>
      <c r="E782" s="22" t="n">
        <v>1001.2</v>
      </c>
      <c r="F782" s="22" t="n">
        <v>1017.28</v>
      </c>
      <c r="G782" s="23" t="n">
        <v>1018.02</v>
      </c>
      <c r="H782" s="23" t="n">
        <v>1017</v>
      </c>
      <c r="I782" s="23" t="n">
        <v>1001.22</v>
      </c>
      <c r="J782" s="23" t="n">
        <v>1000.22</v>
      </c>
      <c r="K782" s="29" t="str">
        <f aca="false">IF(N782&lt;=$F$3,"HIT","MISS")</f>
        <v>HIT</v>
      </c>
      <c r="L782" s="29" t="str">
        <f aca="false">IF(O782&lt;=$F$3,"HIT","MISS")</f>
        <v>HIT</v>
      </c>
      <c r="M782" s="17" t="str">
        <f aca="false">IF(AND(K782="HIT",L782="HIT"),"HOD ✓ | LOD ✓",IF(K782="HIT","HOD ✓",IF(L782="HIT","LOD ✓","✗ MISS")))</f>
        <v>HOD ✓ | LOD ✓</v>
      </c>
      <c r="N782" s="26" t="n">
        <f aca="false">IF(D782&lt;H782,(H782-D782)/D782,IF(D782&gt;G782,(D782-G782)/D782,0))</f>
        <v>0</v>
      </c>
      <c r="O782" s="26" t="n">
        <f aca="false">IF(E782&lt;J782,(J782-E782)/E782,IF(E782&gt;I782,(E782-I782)/E782,0))</f>
        <v>0</v>
      </c>
      <c r="P782" s="27" t="n">
        <f aca="false">LN(F782/F781)</f>
        <v>0.0142066828240973</v>
      </c>
      <c r="Q782" s="28" t="n">
        <f aca="false">STDEV(P763:P782)*SQRT(252)</f>
        <v>0.12609907001447</v>
      </c>
      <c r="R782" s="26" t="n">
        <f aca="false">(G782-H782)/H782</f>
        <v>0.00100294985250736</v>
      </c>
      <c r="S782" s="17" t="n">
        <f aca="false">YEAR(B782)</f>
        <v>2009</v>
      </c>
      <c r="T782" s="17" t="n">
        <f aca="false">WEEKDAY(B782)</f>
        <v>2</v>
      </c>
    </row>
    <row r="783" customFormat="false" ht="15" hidden="false" customHeight="false" outlineLevel="0" collapsed="false">
      <c r="B783" s="21" t="n">
        <v>40092</v>
      </c>
      <c r="C783" s="22" t="n">
        <v>1017.28</v>
      </c>
      <c r="D783" s="22" t="n">
        <v>1043.7</v>
      </c>
      <c r="E783" s="22" t="n">
        <v>1015.58</v>
      </c>
      <c r="F783" s="22" t="n">
        <v>1042.04</v>
      </c>
      <c r="G783" s="23" t="n">
        <v>1043.38</v>
      </c>
      <c r="H783" s="23" t="n">
        <v>1042.34</v>
      </c>
      <c r="I783" s="23" t="n">
        <v>1016.5</v>
      </c>
      <c r="J783" s="23" t="n">
        <v>1015.48</v>
      </c>
      <c r="K783" s="29" t="str">
        <f aca="false">IF(N783&lt;=$F$3,"HIT","MISS")</f>
        <v>HIT</v>
      </c>
      <c r="L783" s="29" t="str">
        <f aca="false">IF(O783&lt;=$F$3,"HIT","MISS")</f>
        <v>HIT</v>
      </c>
      <c r="M783" s="17" t="str">
        <f aca="false">IF(AND(K783="HIT",L783="HIT"),"HOD ✓ | LOD ✓",IF(K783="HIT","HOD ✓",IF(L783="HIT","LOD ✓","✗ MISS")))</f>
        <v>HOD ✓ | LOD ✓</v>
      </c>
      <c r="N783" s="26" t="n">
        <f aca="false">IF(D783&lt;H783,(H783-D783)/D783,IF(D783&gt;G783,(D783-G783)/D783,0))</f>
        <v>0.000306601513844914</v>
      </c>
      <c r="O783" s="26" t="n">
        <f aca="false">IF(E783&lt;J783,(J783-E783)/E783,IF(E783&gt;I783,(E783-I783)/E783,0))</f>
        <v>0</v>
      </c>
      <c r="P783" s="27" t="n">
        <f aca="false">LN(F783/F782)</f>
        <v>0.0240479315700156</v>
      </c>
      <c r="Q783" s="28" t="n">
        <f aca="false">STDEV(P764:P783)*SQRT(252)</f>
        <v>0.15000618936715</v>
      </c>
      <c r="R783" s="26" t="n">
        <f aca="false">(G783-H783)/H783</f>
        <v>0.00099775505113513</v>
      </c>
      <c r="S783" s="17" t="n">
        <f aca="false">YEAR(B783)</f>
        <v>2009</v>
      </c>
      <c r="T783" s="17" t="n">
        <f aca="false">WEEKDAY(B783)</f>
        <v>3</v>
      </c>
    </row>
    <row r="784" customFormat="false" ht="15" hidden="false" customHeight="false" outlineLevel="0" collapsed="false">
      <c r="B784" s="21" t="n">
        <v>40093</v>
      </c>
      <c r="C784" s="22" t="n">
        <v>1042.04</v>
      </c>
      <c r="D784" s="22" t="n">
        <v>1048.5</v>
      </c>
      <c r="E784" s="22" t="n">
        <v>1036.67</v>
      </c>
      <c r="F784" s="22" t="n">
        <v>1044.07</v>
      </c>
      <c r="G784" s="23" t="n">
        <v>1049.82</v>
      </c>
      <c r="H784" s="23" t="n">
        <v>1048.77</v>
      </c>
      <c r="I784" s="23" t="n">
        <v>1037.83</v>
      </c>
      <c r="J784" s="23" t="n">
        <v>1036.79</v>
      </c>
      <c r="K784" s="29" t="str">
        <f aca="false">IF(N784&lt;=$F$3,"HIT","MISS")</f>
        <v>HIT</v>
      </c>
      <c r="L784" s="29" t="str">
        <f aca="false">IF(O784&lt;=$F$3,"HIT","MISS")</f>
        <v>HIT</v>
      </c>
      <c r="M784" s="17" t="str">
        <f aca="false">IF(AND(K784="HIT",L784="HIT"),"HOD ✓ | LOD ✓",IF(K784="HIT","HOD ✓",IF(L784="HIT","LOD ✓","✗ MISS")))</f>
        <v>HOD ✓ | LOD ✓</v>
      </c>
      <c r="N784" s="26" t="n">
        <f aca="false">IF(D784&lt;H784,(H784-D784)/D784,IF(D784&gt;G784,(D784-G784)/D784,0))</f>
        <v>0.000257510729613717</v>
      </c>
      <c r="O784" s="26" t="n">
        <f aca="false">IF(E784&lt;J784,(J784-E784)/E784,IF(E784&gt;I784,(E784-I784)/E784,0))</f>
        <v>0.000115755254806149</v>
      </c>
      <c r="P784" s="27" t="n">
        <f aca="false">LN(F784/F783)</f>
        <v>0.00194620671082151</v>
      </c>
      <c r="Q784" s="28" t="n">
        <f aca="false">STDEV(P765:P784)*SQRT(252)</f>
        <v>0.148680636459475</v>
      </c>
      <c r="R784" s="26" t="n">
        <f aca="false">(G784-H784)/H784</f>
        <v>0.00100117280242566</v>
      </c>
      <c r="S784" s="17" t="n">
        <f aca="false">YEAR(B784)</f>
        <v>2009</v>
      </c>
      <c r="T784" s="17" t="n">
        <f aca="false">WEEKDAY(B784)</f>
        <v>4</v>
      </c>
    </row>
    <row r="785" customFormat="false" ht="15" hidden="false" customHeight="false" outlineLevel="0" collapsed="false">
      <c r="B785" s="21" t="n">
        <v>40094</v>
      </c>
      <c r="C785" s="22" t="n">
        <v>1044.07</v>
      </c>
      <c r="D785" s="22" t="n">
        <v>1061.56</v>
      </c>
      <c r="E785" s="22" t="n">
        <v>1043.16</v>
      </c>
      <c r="F785" s="22" t="n">
        <v>1055.04</v>
      </c>
      <c r="G785" s="23" t="n">
        <v>1062.11</v>
      </c>
      <c r="H785" s="23" t="n">
        <v>1061.05</v>
      </c>
      <c r="I785" s="23" t="n">
        <v>1043.13</v>
      </c>
      <c r="J785" s="23" t="n">
        <v>1042.09</v>
      </c>
      <c r="K785" s="29" t="str">
        <f aca="false">IF(N785&lt;=$F$3,"HIT","MISS")</f>
        <v>HIT</v>
      </c>
      <c r="L785" s="29" t="str">
        <f aca="false">IF(O785&lt;=$F$3,"HIT","MISS")</f>
        <v>HIT</v>
      </c>
      <c r="M785" s="17" t="str">
        <f aca="false">IF(AND(K785="HIT",L785="HIT"),"HOD ✓ | LOD ✓",IF(K785="HIT","HOD ✓",IF(L785="HIT","LOD ✓","✗ MISS")))</f>
        <v>HOD ✓ | LOD ✓</v>
      </c>
      <c r="N785" s="26" t="n">
        <f aca="false">IF(D785&lt;H785,(H785-D785)/D785,IF(D785&gt;G785,(D785-G785)/D785,0))</f>
        <v>0</v>
      </c>
      <c r="O785" s="26" t="n">
        <f aca="false">IF(E785&lt;J785,(J785-E785)/E785,IF(E785&gt;I785,(E785-I785)/E785,0))</f>
        <v>2.87587714252586E-005</v>
      </c>
      <c r="P785" s="27" t="n">
        <f aca="false">LN(F785/F784)</f>
        <v>0.0104521438800911</v>
      </c>
      <c r="Q785" s="28" t="n">
        <f aca="false">STDEV(P766:P785)*SQRT(252)</f>
        <v>0.151232880348326</v>
      </c>
      <c r="R785" s="26" t="n">
        <f aca="false">(G785-H785)/H785</f>
        <v>0.000999010414212285</v>
      </c>
      <c r="S785" s="17" t="n">
        <f aca="false">YEAR(B785)</f>
        <v>2009</v>
      </c>
      <c r="T785" s="17" t="n">
        <f aca="false">WEEKDAY(B785)</f>
        <v>5</v>
      </c>
    </row>
    <row r="786" customFormat="false" ht="15" hidden="false" customHeight="false" outlineLevel="0" collapsed="false">
      <c r="B786" s="21" t="n">
        <v>40095</v>
      </c>
      <c r="C786" s="22" t="n">
        <v>1055.04</v>
      </c>
      <c r="D786" s="22" t="n">
        <v>1055.51</v>
      </c>
      <c r="E786" s="22" t="n">
        <v>1043.76</v>
      </c>
      <c r="F786" s="22" t="n">
        <v>1049.3</v>
      </c>
      <c r="G786" s="23" t="n">
        <v>1059.64</v>
      </c>
      <c r="H786" s="23" t="n">
        <v>1058.58</v>
      </c>
      <c r="I786" s="23" t="n">
        <v>1043.54</v>
      </c>
      <c r="J786" s="23" t="n">
        <v>1042.5</v>
      </c>
      <c r="K786" s="24" t="str">
        <f aca="false">IF(N786&lt;=$F$3,"HIT","MISS")</f>
        <v>MISS</v>
      </c>
      <c r="L786" s="24" t="str">
        <f aca="false">IF(O786&lt;=$F$3,"HIT","MISS")</f>
        <v>HIT</v>
      </c>
      <c r="M786" s="25" t="str">
        <f aca="false">IF(AND(K786="HIT",L786="HIT"),"HOD ✓ | LOD ✓",IF(K786="HIT","HOD ✓",IF(L786="HIT","LOD ✓","✗ MISS")))</f>
        <v>LOD ✓</v>
      </c>
      <c r="N786" s="26" t="n">
        <f aca="false">IF(D786&lt;H786,(H786-D786)/D786,IF(D786&gt;G786,(D786-G786)/D786,0))</f>
        <v>0.00290854657937863</v>
      </c>
      <c r="O786" s="26" t="n">
        <f aca="false">IF(E786&lt;J786,(J786-E786)/E786,IF(E786&gt;I786,(E786-I786)/E786,0))</f>
        <v>0.000210776423698961</v>
      </c>
      <c r="P786" s="27" t="n">
        <f aca="false">LN(F786/F785)</f>
        <v>-0.00545540571950089</v>
      </c>
      <c r="Q786" s="28" t="n">
        <f aca="false">STDEV(P767:P786)*SQRT(252)</f>
        <v>0.15239106783518</v>
      </c>
      <c r="R786" s="26" t="n">
        <f aca="false">(G786-H786)/H786</f>
        <v>0.00100134141963779</v>
      </c>
      <c r="S786" s="17" t="n">
        <f aca="false">YEAR(B786)</f>
        <v>2009</v>
      </c>
      <c r="T786" s="17" t="n">
        <f aca="false">WEEKDAY(B786)</f>
        <v>6</v>
      </c>
    </row>
    <row r="787" customFormat="false" ht="15" hidden="false" customHeight="false" outlineLevel="0" collapsed="false">
      <c r="B787" s="21" t="n">
        <v>40098</v>
      </c>
      <c r="C787" s="22" t="n">
        <v>1049.3</v>
      </c>
      <c r="D787" s="22" t="n">
        <v>1059.27</v>
      </c>
      <c r="E787" s="22" t="n">
        <v>1047.355</v>
      </c>
      <c r="F787" s="22" t="n">
        <v>1057.12</v>
      </c>
      <c r="G787" s="23" t="n">
        <v>1059.18</v>
      </c>
      <c r="H787" s="23" t="n">
        <v>1058.12</v>
      </c>
      <c r="I787" s="23" t="n">
        <v>1046.97</v>
      </c>
      <c r="J787" s="23" t="n">
        <v>1045.92</v>
      </c>
      <c r="K787" s="29" t="str">
        <f aca="false">IF(N787&lt;=$F$3,"HIT","MISS")</f>
        <v>HIT</v>
      </c>
      <c r="L787" s="29" t="str">
        <f aca="false">IF(O787&lt;=$F$3,"HIT","MISS")</f>
        <v>HIT</v>
      </c>
      <c r="M787" s="17" t="str">
        <f aca="false">IF(AND(K787="HIT",L787="HIT"),"HOD ✓ | LOD ✓",IF(K787="HIT","HOD ✓",IF(L787="HIT","LOD ✓","✗ MISS")))</f>
        <v>HOD ✓ | LOD ✓</v>
      </c>
      <c r="N787" s="26" t="n">
        <f aca="false">IF(D787&lt;H787,(H787-D787)/D787,IF(D787&gt;G787,(D787-G787)/D787,0))</f>
        <v>8.49641734401221E-005</v>
      </c>
      <c r="O787" s="26" t="n">
        <f aca="false">IF(E787&lt;J787,(J787-E787)/E787,IF(E787&gt;I787,(E787-I787)/E787,0))</f>
        <v>0.000367592650056562</v>
      </c>
      <c r="P787" s="27" t="n">
        <f aca="false">LN(F787/F786)</f>
        <v>0.00742495411771007</v>
      </c>
      <c r="Q787" s="28" t="n">
        <f aca="false">STDEV(P768:P787)*SQRT(252)</f>
        <v>0.151045619041466</v>
      </c>
      <c r="R787" s="26" t="n">
        <f aca="false">(G787-H787)/H787</f>
        <v>0.00100177673609815</v>
      </c>
      <c r="S787" s="17" t="n">
        <f aca="false">YEAR(B787)</f>
        <v>2009</v>
      </c>
      <c r="T787" s="17" t="n">
        <f aca="false">WEEKDAY(B787)</f>
        <v>2</v>
      </c>
    </row>
    <row r="788" customFormat="false" ht="15" hidden="false" customHeight="false" outlineLevel="0" collapsed="false">
      <c r="B788" s="21" t="n">
        <v>40099</v>
      </c>
      <c r="C788" s="22" t="n">
        <v>1057.12</v>
      </c>
      <c r="D788" s="22" t="n">
        <v>1068.74</v>
      </c>
      <c r="E788" s="22" t="n">
        <v>1051.31</v>
      </c>
      <c r="F788" s="22" t="n">
        <v>1064.33</v>
      </c>
      <c r="G788" s="23" t="n">
        <v>1069.4</v>
      </c>
      <c r="H788" s="23" t="n">
        <v>1068.33</v>
      </c>
      <c r="I788" s="23" t="n">
        <v>1051.09</v>
      </c>
      <c r="J788" s="23" t="n">
        <v>1050.04</v>
      </c>
      <c r="K788" s="29" t="str">
        <f aca="false">IF(N788&lt;=$F$3,"HIT","MISS")</f>
        <v>HIT</v>
      </c>
      <c r="L788" s="29" t="str">
        <f aca="false">IF(O788&lt;=$F$3,"HIT","MISS")</f>
        <v>HIT</v>
      </c>
      <c r="M788" s="17" t="str">
        <f aca="false">IF(AND(K788="HIT",L788="HIT"),"HOD ✓ | LOD ✓",IF(K788="HIT","HOD ✓",IF(L788="HIT","LOD ✓","✗ MISS")))</f>
        <v>HOD ✓ | LOD ✓</v>
      </c>
      <c r="N788" s="26" t="n">
        <f aca="false">IF(D788&lt;H788,(H788-D788)/D788,IF(D788&gt;G788,(D788-G788)/D788,0))</f>
        <v>0</v>
      </c>
      <c r="O788" s="26" t="n">
        <f aca="false">IF(E788&lt;J788,(J788-E788)/E788,IF(E788&gt;I788,(E788-I788)/E788,0))</f>
        <v>0.000209262729356733</v>
      </c>
      <c r="P788" s="27" t="n">
        <f aca="false">LN(F788/F787)</f>
        <v>0.00679726390926854</v>
      </c>
      <c r="Q788" s="28" t="n">
        <f aca="false">STDEV(P769:P788)*SQRT(252)</f>
        <v>0.15080271595899</v>
      </c>
      <c r="R788" s="26" t="n">
        <f aca="false">(G788-H788)/H788</f>
        <v>0.00100156318740479</v>
      </c>
      <c r="S788" s="17" t="n">
        <f aca="false">YEAR(B788)</f>
        <v>2009</v>
      </c>
      <c r="T788" s="17" t="n">
        <f aca="false">WEEKDAY(B788)</f>
        <v>3</v>
      </c>
    </row>
    <row r="789" customFormat="false" ht="15" hidden="false" customHeight="false" outlineLevel="0" collapsed="false">
      <c r="B789" s="21" t="n">
        <v>40100</v>
      </c>
      <c r="C789" s="22" t="n">
        <v>1064.33</v>
      </c>
      <c r="D789" s="22" t="n">
        <v>1070.79</v>
      </c>
      <c r="E789" s="22" t="n">
        <v>1056.22</v>
      </c>
      <c r="F789" s="22" t="n">
        <v>1062.53</v>
      </c>
      <c r="G789" s="23" t="n">
        <v>1071.33</v>
      </c>
      <c r="H789" s="23" t="n">
        <v>1070.26</v>
      </c>
      <c r="I789" s="23" t="n">
        <v>1057.23</v>
      </c>
      <c r="J789" s="23" t="n">
        <v>1056.17</v>
      </c>
      <c r="K789" s="29" t="str">
        <f aca="false">IF(N789&lt;=$F$3,"HIT","MISS")</f>
        <v>HIT</v>
      </c>
      <c r="L789" s="29" t="str">
        <f aca="false">IF(O789&lt;=$F$3,"HIT","MISS")</f>
        <v>HIT</v>
      </c>
      <c r="M789" s="17" t="str">
        <f aca="false">IF(AND(K789="HIT",L789="HIT"),"HOD ✓ | LOD ✓",IF(K789="HIT","HOD ✓",IF(L789="HIT","LOD ✓","✗ MISS")))</f>
        <v>HOD ✓ | LOD ✓</v>
      </c>
      <c r="N789" s="26" t="n">
        <f aca="false">IF(D789&lt;H789,(H789-D789)/D789,IF(D789&gt;G789,(D789-G789)/D789,0))</f>
        <v>0</v>
      </c>
      <c r="O789" s="26" t="n">
        <f aca="false">IF(E789&lt;J789,(J789-E789)/E789,IF(E789&gt;I789,(E789-I789)/E789,0))</f>
        <v>0</v>
      </c>
      <c r="P789" s="27" t="n">
        <f aca="false">LN(F789/F788)</f>
        <v>-0.001692636496763</v>
      </c>
      <c r="Q789" s="28" t="n">
        <f aca="false">STDEV(P770:P789)*SQRT(252)</f>
        <v>0.149313529346639</v>
      </c>
      <c r="R789" s="26" t="n">
        <f aca="false">(G789-H789)/H789</f>
        <v>0.000999757068375849</v>
      </c>
      <c r="S789" s="17" t="n">
        <f aca="false">YEAR(B789)</f>
        <v>2009</v>
      </c>
      <c r="T789" s="17" t="n">
        <f aca="false">WEEKDAY(B789)</f>
        <v>4</v>
      </c>
    </row>
    <row r="790" customFormat="false" ht="15" hidden="false" customHeight="false" outlineLevel="0" collapsed="false">
      <c r="B790" s="21" t="n">
        <v>40101</v>
      </c>
      <c r="C790" s="22" t="n">
        <v>1062.53</v>
      </c>
      <c r="D790" s="22" t="n">
        <v>1065.97</v>
      </c>
      <c r="E790" s="22" t="n">
        <v>1046.71</v>
      </c>
      <c r="F790" s="22" t="n">
        <v>1050.35</v>
      </c>
      <c r="G790" s="23" t="n">
        <v>1066.51</v>
      </c>
      <c r="H790" s="23" t="n">
        <v>1065.44</v>
      </c>
      <c r="I790" s="23" t="n">
        <v>1046.53</v>
      </c>
      <c r="J790" s="23" t="n">
        <v>1045.48</v>
      </c>
      <c r="K790" s="29" t="str">
        <f aca="false">IF(N790&lt;=$F$3,"HIT","MISS")</f>
        <v>HIT</v>
      </c>
      <c r="L790" s="29" t="str">
        <f aca="false">IF(O790&lt;=$F$3,"HIT","MISS")</f>
        <v>HIT</v>
      </c>
      <c r="M790" s="17" t="str">
        <f aca="false">IF(AND(K790="HIT",L790="HIT"),"HOD ✓ | LOD ✓",IF(K790="HIT","HOD ✓",IF(L790="HIT","LOD ✓","✗ MISS")))</f>
        <v>HOD ✓ | LOD ✓</v>
      </c>
      <c r="N790" s="26" t="n">
        <f aca="false">IF(D790&lt;H790,(H790-D790)/D790,IF(D790&gt;G790,(D790-G790)/D790,0))</f>
        <v>0</v>
      </c>
      <c r="O790" s="26" t="n">
        <f aca="false">IF(E790&lt;J790,(J790-E790)/E790,IF(E790&gt;I790,(E790-I790)/E790,0))</f>
        <v>0.000171967402623519</v>
      </c>
      <c r="P790" s="27" t="n">
        <f aca="false">LN(F790/F789)</f>
        <v>-0.0115294147523917</v>
      </c>
      <c r="Q790" s="28" t="n">
        <f aca="false">STDEV(P771:P790)*SQRT(252)</f>
        <v>0.15586371595598</v>
      </c>
      <c r="R790" s="26" t="n">
        <f aca="false">(G790-H790)/H790</f>
        <v>0.00100427992191014</v>
      </c>
      <c r="S790" s="17" t="n">
        <f aca="false">YEAR(B790)</f>
        <v>2009</v>
      </c>
      <c r="T790" s="17" t="n">
        <f aca="false">WEEKDAY(B790)</f>
        <v>5</v>
      </c>
    </row>
    <row r="791" customFormat="false" ht="15" hidden="false" customHeight="false" outlineLevel="0" collapsed="false">
      <c r="B791" s="21" t="n">
        <v>40102</v>
      </c>
      <c r="C791" s="22" t="n">
        <v>1050.35</v>
      </c>
      <c r="D791" s="22" t="n">
        <v>1056.97</v>
      </c>
      <c r="E791" s="22" t="n">
        <v>1043.2</v>
      </c>
      <c r="F791" s="22" t="n">
        <v>1053.54</v>
      </c>
      <c r="G791" s="23" t="n">
        <v>1057.07</v>
      </c>
      <c r="H791" s="23" t="n">
        <v>1056.01</v>
      </c>
      <c r="I791" s="23" t="n">
        <v>1043.46</v>
      </c>
      <c r="J791" s="23" t="n">
        <v>1042.42</v>
      </c>
      <c r="K791" s="29" t="str">
        <f aca="false">IF(N791&lt;=$F$3,"HIT","MISS")</f>
        <v>HIT</v>
      </c>
      <c r="L791" s="29" t="str">
        <f aca="false">IF(O791&lt;=$F$3,"HIT","MISS")</f>
        <v>HIT</v>
      </c>
      <c r="M791" s="17" t="str">
        <f aca="false">IF(AND(K791="HIT",L791="HIT"),"HOD ✓ | LOD ✓",IF(K791="HIT","HOD ✓",IF(L791="HIT","LOD ✓","✗ MISS")))</f>
        <v>HOD ✓ | LOD ✓</v>
      </c>
      <c r="N791" s="26" t="n">
        <f aca="false">IF(D791&lt;H791,(H791-D791)/D791,IF(D791&gt;G791,(D791-G791)/D791,0))</f>
        <v>0</v>
      </c>
      <c r="O791" s="26" t="n">
        <f aca="false">IF(E791&lt;J791,(J791-E791)/E791,IF(E791&gt;I791,(E791-I791)/E791,0))</f>
        <v>0</v>
      </c>
      <c r="P791" s="27" t="n">
        <f aca="false">LN(F791/F790)</f>
        <v>0.00303248025760483</v>
      </c>
      <c r="Q791" s="28" t="n">
        <f aca="false">STDEV(P772:P791)*SQRT(252)</f>
        <v>0.153217032353207</v>
      </c>
      <c r="R791" s="26" t="n">
        <f aca="false">(G791-H791)/H791</f>
        <v>0.00100377837331081</v>
      </c>
      <c r="S791" s="17" t="n">
        <f aca="false">YEAR(B791)</f>
        <v>2009</v>
      </c>
      <c r="T791" s="17" t="n">
        <f aca="false">WEEKDAY(B791)</f>
        <v>6</v>
      </c>
    </row>
    <row r="792" customFormat="false" ht="15" hidden="false" customHeight="false" outlineLevel="0" collapsed="false">
      <c r="B792" s="21" t="n">
        <v>40105</v>
      </c>
      <c r="C792" s="22" t="n">
        <v>1053.59</v>
      </c>
      <c r="D792" s="22" t="n">
        <v>1064.82</v>
      </c>
      <c r="E792" s="22" t="n">
        <v>1048.16</v>
      </c>
      <c r="F792" s="22" t="n">
        <v>1064.14</v>
      </c>
      <c r="G792" s="23" t="n">
        <v>1064.6</v>
      </c>
      <c r="H792" s="23" t="n">
        <v>1063.54</v>
      </c>
      <c r="I792" s="23" t="n">
        <v>1047.98</v>
      </c>
      <c r="J792" s="23" t="n">
        <v>1046.93</v>
      </c>
      <c r="K792" s="29" t="str">
        <f aca="false">IF(N792&lt;=$F$3,"HIT","MISS")</f>
        <v>HIT</v>
      </c>
      <c r="L792" s="29" t="str">
        <f aca="false">IF(O792&lt;=$F$3,"HIT","MISS")</f>
        <v>HIT</v>
      </c>
      <c r="M792" s="17" t="str">
        <f aca="false">IF(AND(K792="HIT",L792="HIT"),"HOD ✓ | LOD ✓",IF(K792="HIT","HOD ✓",IF(L792="HIT","LOD ✓","✗ MISS")))</f>
        <v>HOD ✓ | LOD ✓</v>
      </c>
      <c r="N792" s="26" t="n">
        <f aca="false">IF(D792&lt;H792,(H792-D792)/D792,IF(D792&gt;G792,(D792-G792)/D792,0))</f>
        <v>0.000206607689562581</v>
      </c>
      <c r="O792" s="26" t="n">
        <f aca="false">IF(E792&lt;J792,(J792-E792)/E792,IF(E792&gt;I792,(E792-I792)/E792,0))</f>
        <v>0.000171729506945565</v>
      </c>
      <c r="P792" s="27" t="n">
        <f aca="false">LN(F792/F791)</f>
        <v>0.0100110389939136</v>
      </c>
      <c r="Q792" s="28" t="n">
        <f aca="false">STDEV(P773:P792)*SQRT(252)</f>
        <v>0.153760485854462</v>
      </c>
      <c r="R792" s="26" t="n">
        <f aca="false">(G792-H792)/H792</f>
        <v>0.000996671493314728</v>
      </c>
      <c r="S792" s="17" t="n">
        <f aca="false">YEAR(B792)</f>
        <v>2009</v>
      </c>
      <c r="T792" s="17" t="n">
        <f aca="false">WEEKDAY(B792)</f>
        <v>2</v>
      </c>
    </row>
    <row r="793" customFormat="false" ht="15" hidden="false" customHeight="false" outlineLevel="0" collapsed="false">
      <c r="B793" s="21" t="n">
        <v>40106</v>
      </c>
      <c r="C793" s="22" t="n">
        <v>1064.14</v>
      </c>
      <c r="D793" s="22" t="n">
        <v>1068.13</v>
      </c>
      <c r="E793" s="22" t="n">
        <v>1052.14</v>
      </c>
      <c r="F793" s="22" t="n">
        <v>1055.31</v>
      </c>
      <c r="G793" s="23" t="n">
        <v>1067.97</v>
      </c>
      <c r="H793" s="23" t="n">
        <v>1066.9</v>
      </c>
      <c r="I793" s="23" t="n">
        <v>1053</v>
      </c>
      <c r="J793" s="23" t="n">
        <v>1051.95</v>
      </c>
      <c r="K793" s="29" t="str">
        <f aca="false">IF(N793&lt;=$F$3,"HIT","MISS")</f>
        <v>HIT</v>
      </c>
      <c r="L793" s="29" t="str">
        <f aca="false">IF(O793&lt;=$F$3,"HIT","MISS")</f>
        <v>HIT</v>
      </c>
      <c r="M793" s="17" t="str">
        <f aca="false">IF(AND(K793="HIT",L793="HIT"),"HOD ✓ | LOD ✓",IF(K793="HIT","HOD ✓",IF(L793="HIT","LOD ✓","✗ MISS")))</f>
        <v>HOD ✓ | LOD ✓</v>
      </c>
      <c r="N793" s="26" t="n">
        <f aca="false">IF(D793&lt;H793,(H793-D793)/D793,IF(D793&gt;G793,(D793-G793)/D793,0))</f>
        <v>0.000149794500669471</v>
      </c>
      <c r="O793" s="26" t="n">
        <f aca="false">IF(E793&lt;J793,(J793-E793)/E793,IF(E793&gt;I793,(E793-I793)/E793,0))</f>
        <v>0</v>
      </c>
      <c r="P793" s="27" t="n">
        <f aca="false">LN(F793/F792)</f>
        <v>-0.00833239858266534</v>
      </c>
      <c r="Q793" s="28" t="n">
        <f aca="false">STDEV(P774:P793)*SQRT(252)</f>
        <v>0.155800802830255</v>
      </c>
      <c r="R793" s="26" t="n">
        <f aca="false">(G793-H793)/H793</f>
        <v>0.00100290561439679</v>
      </c>
      <c r="S793" s="17" t="n">
        <f aca="false">YEAR(B793)</f>
        <v>2009</v>
      </c>
      <c r="T793" s="17" t="n">
        <f aca="false">WEEKDAY(B793)</f>
        <v>3</v>
      </c>
    </row>
    <row r="794" customFormat="false" ht="15" hidden="false" customHeight="false" outlineLevel="0" collapsed="false">
      <c r="B794" s="21" t="n">
        <v>40107</v>
      </c>
      <c r="C794" s="22" t="n">
        <v>1055.31</v>
      </c>
      <c r="D794" s="22" t="n">
        <v>1065</v>
      </c>
      <c r="E794" s="22" t="n">
        <v>1048.06</v>
      </c>
      <c r="F794" s="22" t="n">
        <v>1059.07</v>
      </c>
      <c r="G794" s="23" t="n">
        <v>1065.41</v>
      </c>
      <c r="H794" s="23" t="n">
        <v>1064.35</v>
      </c>
      <c r="I794" s="23" t="n">
        <v>1048.73</v>
      </c>
      <c r="J794" s="23" t="n">
        <v>1047.68</v>
      </c>
      <c r="K794" s="29" t="str">
        <f aca="false">IF(N794&lt;=$F$3,"HIT","MISS")</f>
        <v>HIT</v>
      </c>
      <c r="L794" s="29" t="str">
        <f aca="false">IF(O794&lt;=$F$3,"HIT","MISS")</f>
        <v>HIT</v>
      </c>
      <c r="M794" s="17" t="str">
        <f aca="false">IF(AND(K794="HIT",L794="HIT"),"HOD ✓ | LOD ✓",IF(K794="HIT","HOD ✓",IF(L794="HIT","LOD ✓","✗ MISS")))</f>
        <v>HOD ✓ | LOD ✓</v>
      </c>
      <c r="N794" s="26" t="n">
        <f aca="false">IF(D794&lt;H794,(H794-D794)/D794,IF(D794&gt;G794,(D794-G794)/D794,0))</f>
        <v>0</v>
      </c>
      <c r="O794" s="26" t="n">
        <f aca="false">IF(E794&lt;J794,(J794-E794)/E794,IF(E794&gt;I794,(E794-I794)/E794,0))</f>
        <v>0</v>
      </c>
      <c r="P794" s="27" t="n">
        <f aca="false">LN(F794/F793)</f>
        <v>0.0035566019007777</v>
      </c>
      <c r="Q794" s="28" t="n">
        <f aca="false">STDEV(P775:P794)*SQRT(252)</f>
        <v>0.152893580152312</v>
      </c>
      <c r="R794" s="26" t="n">
        <f aca="false">(G794-H794)/H794</f>
        <v>0.000995912998543875</v>
      </c>
      <c r="S794" s="17" t="n">
        <f aca="false">YEAR(B794)</f>
        <v>2009</v>
      </c>
      <c r="T794" s="17" t="n">
        <f aca="false">WEEKDAY(B794)</f>
        <v>4</v>
      </c>
    </row>
    <row r="795" customFormat="false" ht="15" hidden="false" customHeight="false" outlineLevel="0" collapsed="false">
      <c r="B795" s="21" t="n">
        <v>40108</v>
      </c>
      <c r="C795" s="22" t="n">
        <v>1059.07</v>
      </c>
      <c r="D795" s="22" t="n">
        <v>1061.7</v>
      </c>
      <c r="E795" s="22" t="n">
        <v>1051.75</v>
      </c>
      <c r="F795" s="22" t="n">
        <v>1060.01</v>
      </c>
      <c r="G795" s="23" t="n">
        <v>1061.78</v>
      </c>
      <c r="H795" s="23" t="n">
        <v>1060.72</v>
      </c>
      <c r="I795" s="23" t="n">
        <v>1053.68</v>
      </c>
      <c r="J795" s="23" t="n">
        <v>1052.63</v>
      </c>
      <c r="K795" s="24" t="str">
        <f aca="false">IF(N795&lt;=$F$3,"HIT","MISS")</f>
        <v>HIT</v>
      </c>
      <c r="L795" s="24" t="str">
        <f aca="false">IF(O795&lt;=$F$3,"HIT","MISS")</f>
        <v>MISS</v>
      </c>
      <c r="M795" s="25" t="str">
        <f aca="false">IF(AND(K795="HIT",L795="HIT"),"HOD ✓ | LOD ✓",IF(K795="HIT","HOD ✓",IF(L795="HIT","LOD ✓","✗ MISS")))</f>
        <v>HOD ✓</v>
      </c>
      <c r="N795" s="26" t="n">
        <f aca="false">IF(D795&lt;H795,(H795-D795)/D795,IF(D795&gt;G795,(D795-G795)/D795,0))</f>
        <v>0</v>
      </c>
      <c r="O795" s="26" t="n">
        <f aca="false">IF(E795&lt;J795,(J795-E795)/E795,IF(E795&gt;I795,(E795-I795)/E795,0))</f>
        <v>0.00083670073686723</v>
      </c>
      <c r="P795" s="27" t="n">
        <f aca="false">LN(F795/F794)</f>
        <v>0.000887177512557338</v>
      </c>
      <c r="Q795" s="28" t="n">
        <f aca="false">STDEV(P776:P795)*SQRT(252)</f>
        <v>0.139950999052291</v>
      </c>
      <c r="R795" s="26" t="n">
        <f aca="false">(G795-H795)/H795</f>
        <v>0.000999321215777911</v>
      </c>
      <c r="S795" s="17" t="n">
        <f aca="false">YEAR(B795)</f>
        <v>2009</v>
      </c>
      <c r="T795" s="17" t="n">
        <f aca="false">WEEKDAY(B795)</f>
        <v>5</v>
      </c>
    </row>
    <row r="796" customFormat="false" ht="15" hidden="false" customHeight="false" outlineLevel="0" collapsed="false">
      <c r="B796" s="21" t="n">
        <v>40109</v>
      </c>
      <c r="C796" s="22" t="n">
        <v>1060.01</v>
      </c>
      <c r="D796" s="22" t="n">
        <v>1067.79</v>
      </c>
      <c r="E796" s="22" t="n">
        <v>1050.25</v>
      </c>
      <c r="F796" s="22" t="n">
        <v>1055.57</v>
      </c>
      <c r="G796" s="23" t="n">
        <v>1068.76</v>
      </c>
      <c r="H796" s="23" t="n">
        <v>1067.69</v>
      </c>
      <c r="I796" s="23" t="n">
        <v>1050.67</v>
      </c>
      <c r="J796" s="23" t="n">
        <v>1049.62</v>
      </c>
      <c r="K796" s="29" t="str">
        <f aca="false">IF(N796&lt;=$F$3,"HIT","MISS")</f>
        <v>HIT</v>
      </c>
      <c r="L796" s="29" t="str">
        <f aca="false">IF(O796&lt;=$F$3,"HIT","MISS")</f>
        <v>HIT</v>
      </c>
      <c r="M796" s="17" t="str">
        <f aca="false">IF(AND(K796="HIT",L796="HIT"),"HOD ✓ | LOD ✓",IF(K796="HIT","HOD ✓",IF(L796="HIT","LOD ✓","✗ MISS")))</f>
        <v>HOD ✓ | LOD ✓</v>
      </c>
      <c r="N796" s="26" t="n">
        <f aca="false">IF(D796&lt;H796,(H796-D796)/D796,IF(D796&gt;G796,(D796-G796)/D796,0))</f>
        <v>0</v>
      </c>
      <c r="O796" s="26" t="n">
        <f aca="false">IF(E796&lt;J796,(J796-E796)/E796,IF(E796&gt;I796,(E796-I796)/E796,0))</f>
        <v>0</v>
      </c>
      <c r="P796" s="27" t="n">
        <f aca="false">LN(F796/F795)</f>
        <v>-0.00419743665456626</v>
      </c>
      <c r="Q796" s="28" t="n">
        <f aca="false">STDEV(P777:P796)*SQRT(252)</f>
        <v>0.140639931362029</v>
      </c>
      <c r="R796" s="26" t="n">
        <f aca="false">(G796-H796)/H796</f>
        <v>0.00100216354934479</v>
      </c>
      <c r="S796" s="17" t="n">
        <f aca="false">YEAR(B796)</f>
        <v>2009</v>
      </c>
      <c r="T796" s="17" t="n">
        <f aca="false">WEEKDAY(B796)</f>
        <v>6</v>
      </c>
    </row>
    <row r="797" customFormat="false" ht="15" hidden="false" customHeight="false" outlineLevel="0" collapsed="false">
      <c r="B797" s="21" t="n">
        <v>40112</v>
      </c>
      <c r="C797" s="22" t="n">
        <v>1055.57</v>
      </c>
      <c r="D797" s="22" t="n">
        <v>1060.01</v>
      </c>
      <c r="E797" s="22" t="n">
        <v>1037.91</v>
      </c>
      <c r="F797" s="22" t="n">
        <v>1038.76</v>
      </c>
      <c r="G797" s="23" t="n">
        <v>1059.99</v>
      </c>
      <c r="H797" s="23" t="n">
        <v>1058.93</v>
      </c>
      <c r="I797" s="23" t="n">
        <v>1037.79</v>
      </c>
      <c r="J797" s="23" t="n">
        <v>1036.75</v>
      </c>
      <c r="K797" s="29" t="str">
        <f aca="false">IF(N797&lt;=$F$3,"HIT","MISS")</f>
        <v>HIT</v>
      </c>
      <c r="L797" s="29" t="str">
        <f aca="false">IF(O797&lt;=$F$3,"HIT","MISS")</f>
        <v>HIT</v>
      </c>
      <c r="M797" s="17" t="str">
        <f aca="false">IF(AND(K797="HIT",L797="HIT"),"HOD ✓ | LOD ✓",IF(K797="HIT","HOD ✓",IF(L797="HIT","LOD ✓","✗ MISS")))</f>
        <v>HOD ✓ | LOD ✓</v>
      </c>
      <c r="N797" s="26" t="n">
        <f aca="false">IF(D797&lt;H797,(H797-D797)/D797,IF(D797&gt;G797,(D797-G797)/D797,0))</f>
        <v>1.88677465306759E-005</v>
      </c>
      <c r="O797" s="26" t="n">
        <f aca="false">IF(E797&lt;J797,(J797-E797)/E797,IF(E797&gt;I797,(E797-I797)/E797,0))</f>
        <v>0.000115616961008294</v>
      </c>
      <c r="P797" s="27" t="n">
        <f aca="false">LN(F797/F796)</f>
        <v>-0.0160532112905167</v>
      </c>
      <c r="Q797" s="28" t="n">
        <f aca="false">STDEV(P778:P797)*SQRT(252)</f>
        <v>0.156133331755594</v>
      </c>
      <c r="R797" s="26" t="n">
        <f aca="false">(G797-H797)/H797</f>
        <v>0.00100101045394875</v>
      </c>
      <c r="S797" s="17" t="n">
        <f aca="false">YEAR(B797)</f>
        <v>2009</v>
      </c>
      <c r="T797" s="17" t="n">
        <f aca="false">WEEKDAY(B797)</f>
        <v>2</v>
      </c>
    </row>
    <row r="798" customFormat="false" ht="15" hidden="false" customHeight="false" outlineLevel="0" collapsed="false">
      <c r="B798" s="21" t="n">
        <v>40113</v>
      </c>
      <c r="C798" s="22" t="n">
        <v>1038.76</v>
      </c>
      <c r="D798" s="22" t="n">
        <v>1043.92</v>
      </c>
      <c r="E798" s="22" t="n">
        <v>1032.77</v>
      </c>
      <c r="F798" s="22" t="n">
        <v>1040.05</v>
      </c>
      <c r="G798" s="23" t="n">
        <v>1044.27</v>
      </c>
      <c r="H798" s="23" t="n">
        <v>1043.23</v>
      </c>
      <c r="I798" s="23" t="n">
        <v>1033.24</v>
      </c>
      <c r="J798" s="23" t="n">
        <v>1032.21</v>
      </c>
      <c r="K798" s="29" t="str">
        <f aca="false">IF(N798&lt;=$F$3,"HIT","MISS")</f>
        <v>HIT</v>
      </c>
      <c r="L798" s="29" t="str">
        <f aca="false">IF(O798&lt;=$F$3,"HIT","MISS")</f>
        <v>HIT</v>
      </c>
      <c r="M798" s="17" t="str">
        <f aca="false">IF(AND(K798="HIT",L798="HIT"),"HOD ✓ | LOD ✓",IF(K798="HIT","HOD ✓",IF(L798="HIT","LOD ✓","✗ MISS")))</f>
        <v>HOD ✓ | LOD ✓</v>
      </c>
      <c r="N798" s="26" t="n">
        <f aca="false">IF(D798&lt;H798,(H798-D798)/D798,IF(D798&gt;G798,(D798-G798)/D798,0))</f>
        <v>0</v>
      </c>
      <c r="O798" s="26" t="n">
        <f aca="false">IF(E798&lt;J798,(J798-E798)/E798,IF(E798&gt;I798,(E798-I798)/E798,0))</f>
        <v>0</v>
      </c>
      <c r="P798" s="27" t="n">
        <f aca="false">LN(F798/F797)</f>
        <v>0.00124109482404249</v>
      </c>
      <c r="Q798" s="28" t="n">
        <f aca="false">STDEV(P779:P798)*SQRT(252)</f>
        <v>0.15613133931097</v>
      </c>
      <c r="R798" s="26" t="n">
        <f aca="false">(G798-H798)/H798</f>
        <v>0.000996903846706827</v>
      </c>
      <c r="S798" s="17" t="n">
        <f aca="false">YEAR(B798)</f>
        <v>2009</v>
      </c>
      <c r="T798" s="17" t="n">
        <f aca="false">WEEKDAY(B798)</f>
        <v>3</v>
      </c>
    </row>
    <row r="799" customFormat="false" ht="15" hidden="false" customHeight="false" outlineLevel="0" collapsed="false">
      <c r="B799" s="21" t="n">
        <v>40114</v>
      </c>
      <c r="C799" s="22" t="n">
        <v>1040.05</v>
      </c>
      <c r="D799" s="22" t="n">
        <v>1042.105</v>
      </c>
      <c r="E799" s="22" t="n">
        <v>1026.81</v>
      </c>
      <c r="F799" s="22" t="n">
        <v>1028.16</v>
      </c>
      <c r="G799" s="23" t="n">
        <v>1042.13</v>
      </c>
      <c r="H799" s="23" t="n">
        <v>1041.09</v>
      </c>
      <c r="I799" s="23" t="n">
        <v>1027.71</v>
      </c>
      <c r="J799" s="23" t="n">
        <v>1026.68</v>
      </c>
      <c r="K799" s="29" t="str">
        <f aca="false">IF(N799&lt;=$F$3,"HIT","MISS")</f>
        <v>HIT</v>
      </c>
      <c r="L799" s="29" t="str">
        <f aca="false">IF(O799&lt;=$F$3,"HIT","MISS")</f>
        <v>HIT</v>
      </c>
      <c r="M799" s="17" t="str">
        <f aca="false">IF(AND(K799="HIT",L799="HIT"),"HOD ✓ | LOD ✓",IF(K799="HIT","HOD ✓",IF(L799="HIT","LOD ✓","✗ MISS")))</f>
        <v>HOD ✓ | LOD ✓</v>
      </c>
      <c r="N799" s="26" t="n">
        <f aca="false">IF(D799&lt;H799,(H799-D799)/D799,IF(D799&gt;G799,(D799-G799)/D799,0))</f>
        <v>0</v>
      </c>
      <c r="O799" s="26" t="n">
        <f aca="false">IF(E799&lt;J799,(J799-E799)/E799,IF(E799&gt;I799,(E799-I799)/E799,0))</f>
        <v>0</v>
      </c>
      <c r="P799" s="27" t="n">
        <f aca="false">LN(F799/F798)</f>
        <v>-0.0114979919753433</v>
      </c>
      <c r="Q799" s="28" t="n">
        <f aca="false">STDEV(P780:P799)*SQRT(252)</f>
        <v>0.155552413112411</v>
      </c>
      <c r="R799" s="26" t="n">
        <f aca="false">(G799-H799)/H799</f>
        <v>0.000998953020392273</v>
      </c>
      <c r="S799" s="17" t="n">
        <f aca="false">YEAR(B799)</f>
        <v>2009</v>
      </c>
      <c r="T799" s="17" t="n">
        <f aca="false">WEEKDAY(B799)</f>
        <v>4</v>
      </c>
    </row>
    <row r="800" customFormat="false" ht="15" hidden="false" customHeight="false" outlineLevel="0" collapsed="false">
      <c r="B800" s="21" t="n">
        <v>40115</v>
      </c>
      <c r="C800" s="22" t="n">
        <v>1028.16</v>
      </c>
      <c r="D800" s="22" t="n">
        <v>1047.98</v>
      </c>
      <c r="E800" s="22" t="n">
        <v>1026.86</v>
      </c>
      <c r="F800" s="22" t="n">
        <v>1047.18</v>
      </c>
      <c r="G800" s="23" t="n">
        <v>1047.8</v>
      </c>
      <c r="H800" s="23" t="n">
        <v>1046.75</v>
      </c>
      <c r="I800" s="23" t="n">
        <v>1027.98</v>
      </c>
      <c r="J800" s="23" t="n">
        <v>1026.95</v>
      </c>
      <c r="K800" s="29" t="str">
        <f aca="false">IF(N800&lt;=$F$3,"HIT","MISS")</f>
        <v>HIT</v>
      </c>
      <c r="L800" s="29" t="str">
        <f aca="false">IF(O800&lt;=$F$3,"HIT","MISS")</f>
        <v>HIT</v>
      </c>
      <c r="M800" s="17" t="str">
        <f aca="false">IF(AND(K800="HIT",L800="HIT"),"HOD ✓ | LOD ✓",IF(K800="HIT","HOD ✓",IF(L800="HIT","LOD ✓","✗ MISS")))</f>
        <v>HOD ✓ | LOD ✓</v>
      </c>
      <c r="N800" s="26" t="n">
        <f aca="false">IF(D800&lt;H800,(H800-D800)/D800,IF(D800&gt;G800,(D800-G800)/D800,0))</f>
        <v>0.00017175900303447</v>
      </c>
      <c r="O800" s="26" t="n">
        <f aca="false">IF(E800&lt;J800,(J800-E800)/E800,IF(E800&gt;I800,(E800-I800)/E800,0))</f>
        <v>8.76458329277073E-005</v>
      </c>
      <c r="P800" s="27" t="n">
        <f aca="false">LN(F800/F799)</f>
        <v>0.0183300399373066</v>
      </c>
      <c r="Q800" s="28" t="n">
        <f aca="false">STDEV(P781:P800)*SQRT(252)</f>
        <v>0.162912887334733</v>
      </c>
      <c r="R800" s="26" t="n">
        <f aca="false">(G800-H800)/H800</f>
        <v>0.00100310484834006</v>
      </c>
      <c r="S800" s="17" t="n">
        <f aca="false">YEAR(B800)</f>
        <v>2009</v>
      </c>
      <c r="T800" s="17" t="n">
        <f aca="false">WEEKDAY(B800)</f>
        <v>5</v>
      </c>
    </row>
    <row r="801" customFormat="false" ht="15" hidden="false" customHeight="false" outlineLevel="0" collapsed="false">
      <c r="B801" s="21" t="n">
        <v>40116</v>
      </c>
      <c r="C801" s="22" t="n">
        <v>1047.18</v>
      </c>
      <c r="D801" s="22" t="n">
        <v>1049.01</v>
      </c>
      <c r="E801" s="22" t="n">
        <v>1035.31</v>
      </c>
      <c r="F801" s="22" t="n">
        <v>1045.55</v>
      </c>
      <c r="G801" s="23" t="n">
        <v>1050.4</v>
      </c>
      <c r="H801" s="23" t="n">
        <v>1049.35</v>
      </c>
      <c r="I801" s="23" t="n">
        <v>1036.23</v>
      </c>
      <c r="J801" s="23" t="n">
        <v>1035.19</v>
      </c>
      <c r="K801" s="29" t="str">
        <f aca="false">IF(N801&lt;=$F$3,"HIT","MISS")</f>
        <v>HIT</v>
      </c>
      <c r="L801" s="29" t="str">
        <f aca="false">IF(O801&lt;=$F$3,"HIT","MISS")</f>
        <v>HIT</v>
      </c>
      <c r="M801" s="17" t="str">
        <f aca="false">IF(AND(K801="HIT",L801="HIT"),"HOD ✓ | LOD ✓",IF(K801="HIT","HOD ✓",IF(L801="HIT","LOD ✓","✗ MISS")))</f>
        <v>HOD ✓ | LOD ✓</v>
      </c>
      <c r="N801" s="26" t="n">
        <f aca="false">IF(D801&lt;H801,(H801-D801)/D801,IF(D801&gt;G801,(D801-G801)/D801,0))</f>
        <v>0.00032411511806362</v>
      </c>
      <c r="O801" s="26" t="n">
        <f aca="false">IF(E801&lt;J801,(J801-E801)/E801,IF(E801&gt;I801,(E801-I801)/E801,0))</f>
        <v>0</v>
      </c>
      <c r="P801" s="27" t="n">
        <f aca="false">LN(F801/F800)</f>
        <v>-0.00155777413199162</v>
      </c>
      <c r="Q801" s="28" t="n">
        <f aca="false">STDEV(P782:P801)*SQRT(252)</f>
        <v>0.163406480801029</v>
      </c>
      <c r="R801" s="26" t="n">
        <f aca="false">(G801-H801)/H801</f>
        <v>0.00100061943107655</v>
      </c>
      <c r="S801" s="17" t="n">
        <f aca="false">YEAR(B801)</f>
        <v>2009</v>
      </c>
      <c r="T801" s="17" t="n">
        <f aca="false">WEEKDAY(B801)</f>
        <v>6</v>
      </c>
    </row>
    <row r="802" customFormat="false" ht="15" hidden="false" customHeight="false" outlineLevel="0" collapsed="false">
      <c r="B802" s="21" t="n">
        <v>40119</v>
      </c>
      <c r="C802" s="22" t="n">
        <v>1045.55</v>
      </c>
      <c r="D802" s="22" t="n">
        <v>1062.7</v>
      </c>
      <c r="E802" s="22" t="n">
        <v>1041.98</v>
      </c>
      <c r="F802" s="22" t="n">
        <v>1059.57</v>
      </c>
      <c r="G802" s="23" t="n">
        <v>1062.97</v>
      </c>
      <c r="H802" s="23" t="n">
        <v>1061.91</v>
      </c>
      <c r="I802" s="23" t="n">
        <v>1041.89</v>
      </c>
      <c r="J802" s="23" t="n">
        <v>1040.85</v>
      </c>
      <c r="K802" s="29" t="str">
        <f aca="false">IF(N802&lt;=$F$3,"HIT","MISS")</f>
        <v>HIT</v>
      </c>
      <c r="L802" s="29" t="str">
        <f aca="false">IF(O802&lt;=$F$3,"HIT","MISS")</f>
        <v>HIT</v>
      </c>
      <c r="M802" s="17" t="str">
        <f aca="false">IF(AND(K802="HIT",L802="HIT"),"HOD ✓ | LOD ✓",IF(K802="HIT","HOD ✓",IF(L802="HIT","LOD ✓","✗ MISS")))</f>
        <v>HOD ✓ | LOD ✓</v>
      </c>
      <c r="N802" s="26" t="n">
        <f aca="false">IF(D802&lt;H802,(H802-D802)/D802,IF(D802&gt;G802,(D802-G802)/D802,0))</f>
        <v>0</v>
      </c>
      <c r="O802" s="26" t="n">
        <f aca="false">IF(E802&lt;J802,(J802-E802)/E802,IF(E802&gt;I802,(E802-I802)/E802,0))</f>
        <v>8.63740186950979E-005</v>
      </c>
      <c r="P802" s="27" t="n">
        <f aca="false">LN(F802/F801)</f>
        <v>0.0133201026935161</v>
      </c>
      <c r="Q802" s="28" t="n">
        <f aca="false">STDEV(P783:P802)*SQRT(252)</f>
        <v>0.162562020560687</v>
      </c>
      <c r="R802" s="26" t="n">
        <f aca="false">(G802-H802)/H802</f>
        <v>0.000998201354163672</v>
      </c>
      <c r="S802" s="17" t="n">
        <f aca="false">YEAR(B802)</f>
        <v>2009</v>
      </c>
      <c r="T802" s="17" t="n">
        <f aca="false">WEEKDAY(B802)</f>
        <v>2</v>
      </c>
    </row>
    <row r="803" customFormat="false" ht="15" hidden="false" customHeight="false" outlineLevel="0" collapsed="false">
      <c r="B803" s="21" t="n">
        <v>40120</v>
      </c>
      <c r="C803" s="22" t="n">
        <v>1059.57</v>
      </c>
      <c r="D803" s="22" t="n">
        <v>1088.005</v>
      </c>
      <c r="E803" s="22" t="n">
        <v>1055.5</v>
      </c>
      <c r="F803" s="22" t="n">
        <v>1084.06</v>
      </c>
      <c r="G803" s="23" t="n">
        <v>1088.4</v>
      </c>
      <c r="H803" s="23" t="n">
        <v>1087.31</v>
      </c>
      <c r="I803" s="23" t="n">
        <v>1056.82</v>
      </c>
      <c r="J803" s="23" t="n">
        <v>1055.76</v>
      </c>
      <c r="K803" s="29" t="str">
        <f aca="false">IF(N803&lt;=$F$3,"HIT","MISS")</f>
        <v>HIT</v>
      </c>
      <c r="L803" s="29" t="str">
        <f aca="false">IF(O803&lt;=$F$3,"HIT","MISS")</f>
        <v>HIT</v>
      </c>
      <c r="M803" s="17" t="str">
        <f aca="false">IF(AND(K803="HIT",L803="HIT"),"HOD ✓ | LOD ✓",IF(K803="HIT","HOD ✓",IF(L803="HIT","LOD ✓","✗ MISS")))</f>
        <v>HOD ✓ | LOD ✓</v>
      </c>
      <c r="N803" s="26" t="n">
        <f aca="false">IF(D803&lt;H803,(H803-D803)/D803,IF(D803&gt;G803,(D803-G803)/D803,0))</f>
        <v>0</v>
      </c>
      <c r="O803" s="26" t="n">
        <f aca="false">IF(E803&lt;J803,(J803-E803)/E803,IF(E803&gt;I803,(E803-I803)/E803,0))</f>
        <v>0.000246328754144946</v>
      </c>
      <c r="P803" s="27" t="n">
        <f aca="false">LN(F803/F802)</f>
        <v>0.0228500865949869</v>
      </c>
      <c r="Q803" s="28" t="n">
        <f aca="false">STDEV(P784:P803)*SQRT(252)</f>
        <v>0.160452766558684</v>
      </c>
      <c r="R803" s="26" t="n">
        <f aca="false">(G803-H803)/H803</f>
        <v>0.00100247399545681</v>
      </c>
      <c r="S803" s="17" t="n">
        <f aca="false">YEAR(B803)</f>
        <v>2009</v>
      </c>
      <c r="T803" s="17" t="n">
        <f aca="false">WEEKDAY(B803)</f>
        <v>3</v>
      </c>
    </row>
    <row r="804" customFormat="false" ht="15" hidden="false" customHeight="false" outlineLevel="0" collapsed="false">
      <c r="B804" s="21" t="n">
        <v>40121</v>
      </c>
      <c r="C804" s="22" t="n">
        <v>1084.06</v>
      </c>
      <c r="D804" s="22" t="n">
        <v>1097.81</v>
      </c>
      <c r="E804" s="22" t="n">
        <v>1080.02</v>
      </c>
      <c r="F804" s="22" t="n">
        <v>1092.15</v>
      </c>
      <c r="G804" s="23" t="n">
        <v>1098.63</v>
      </c>
      <c r="H804" s="23" t="n">
        <v>1097.53</v>
      </c>
      <c r="I804" s="23" t="n">
        <v>1080.68</v>
      </c>
      <c r="J804" s="23" t="n">
        <v>1079.6</v>
      </c>
      <c r="K804" s="29" t="str">
        <f aca="false">IF(N804&lt;=$F$3,"HIT","MISS")</f>
        <v>HIT</v>
      </c>
      <c r="L804" s="29" t="str">
        <f aca="false">IF(O804&lt;=$F$3,"HIT","MISS")</f>
        <v>HIT</v>
      </c>
      <c r="M804" s="17" t="str">
        <f aca="false">IF(AND(K804="HIT",L804="HIT"),"HOD ✓ | LOD ✓",IF(K804="HIT","HOD ✓",IF(L804="HIT","LOD ✓","✗ MISS")))</f>
        <v>HOD ✓ | LOD ✓</v>
      </c>
      <c r="N804" s="26" t="n">
        <f aca="false">IF(D804&lt;H804,(H804-D804)/D804,IF(D804&gt;G804,(D804-G804)/D804,0))</f>
        <v>0</v>
      </c>
      <c r="O804" s="26" t="n">
        <f aca="false">IF(E804&lt;J804,(J804-E804)/E804,IF(E804&gt;I804,(E804-I804)/E804,0))</f>
        <v>0</v>
      </c>
      <c r="P804" s="27" t="n">
        <f aca="false">LN(F804/F803)</f>
        <v>0.00743497848751821</v>
      </c>
      <c r="Q804" s="28" t="n">
        <f aca="false">STDEV(P785:P804)*SQRT(252)</f>
        <v>0.161617615916634</v>
      </c>
      <c r="R804" s="26" t="n">
        <f aca="false">(G804-H804)/H804</f>
        <v>0.0010022505079589</v>
      </c>
      <c r="S804" s="17" t="n">
        <f aca="false">YEAR(B804)</f>
        <v>2009</v>
      </c>
      <c r="T804" s="17" t="n">
        <f aca="false">WEEKDAY(B804)</f>
        <v>4</v>
      </c>
    </row>
    <row r="805" customFormat="false" ht="15" hidden="false" customHeight="false" outlineLevel="0" collapsed="false">
      <c r="B805" s="21" t="n">
        <v>40122</v>
      </c>
      <c r="C805" s="22" t="n">
        <v>1092.15</v>
      </c>
      <c r="D805" s="22" t="n">
        <v>1094.79</v>
      </c>
      <c r="E805" s="22" t="n">
        <v>1084.17</v>
      </c>
      <c r="F805" s="22" t="n">
        <v>1090.31</v>
      </c>
      <c r="G805" s="23" t="n">
        <v>1094.71</v>
      </c>
      <c r="H805" s="23" t="n">
        <v>1093.62</v>
      </c>
      <c r="I805" s="23" t="n">
        <v>1083.98</v>
      </c>
      <c r="J805" s="23" t="n">
        <v>1082.9</v>
      </c>
      <c r="K805" s="29" t="str">
        <f aca="false">IF(N805&lt;=$F$3,"HIT","MISS")</f>
        <v>HIT</v>
      </c>
      <c r="L805" s="29" t="str">
        <f aca="false">IF(O805&lt;=$F$3,"HIT","MISS")</f>
        <v>HIT</v>
      </c>
      <c r="M805" s="17" t="str">
        <f aca="false">IF(AND(K805="HIT",L805="HIT"),"HOD ✓ | LOD ✓",IF(K805="HIT","HOD ✓",IF(L805="HIT","LOD ✓","✗ MISS")))</f>
        <v>HOD ✓ | LOD ✓</v>
      </c>
      <c r="N805" s="26" t="n">
        <f aca="false">IF(D805&lt;H805,(H805-D805)/D805,IF(D805&gt;G805,(D805-G805)/D805,0))</f>
        <v>7.30733748024071E-005</v>
      </c>
      <c r="O805" s="26" t="n">
        <f aca="false">IF(E805&lt;J805,(J805-E805)/E805,IF(E805&gt;I805,(E805-I805)/E805,0))</f>
        <v>0.000175249269026126</v>
      </c>
      <c r="P805" s="27" t="n">
        <f aca="false">LN(F805/F804)</f>
        <v>-0.00168617105097299</v>
      </c>
      <c r="Q805" s="28" t="n">
        <f aca="false">STDEV(P786:P805)*SQRT(252)</f>
        <v>0.159173192019417</v>
      </c>
      <c r="R805" s="26" t="n">
        <f aca="false">(G805-H805)/H805</f>
        <v>0.000996689892284473</v>
      </c>
      <c r="S805" s="17" t="n">
        <f aca="false">YEAR(B805)</f>
        <v>2009</v>
      </c>
      <c r="T805" s="17" t="n">
        <f aca="false">WEEKDAY(B805)</f>
        <v>5</v>
      </c>
    </row>
    <row r="806" customFormat="false" ht="15" hidden="false" customHeight="false" outlineLevel="0" collapsed="false">
      <c r="B806" s="21" t="n">
        <v>40123</v>
      </c>
      <c r="C806" s="22" t="n">
        <v>1090.31</v>
      </c>
      <c r="D806" s="22" t="n">
        <v>1101.27</v>
      </c>
      <c r="E806" s="22" t="n">
        <v>1086.74</v>
      </c>
      <c r="F806" s="22" t="n">
        <v>1095.01</v>
      </c>
      <c r="G806" s="23" t="n">
        <v>1102.66</v>
      </c>
      <c r="H806" s="23" t="n">
        <v>1101.56</v>
      </c>
      <c r="I806" s="23" t="n">
        <v>1087.12</v>
      </c>
      <c r="J806" s="23" t="n">
        <v>1086.03</v>
      </c>
      <c r="K806" s="29" t="str">
        <f aca="false">IF(N806&lt;=$F$3,"HIT","MISS")</f>
        <v>HIT</v>
      </c>
      <c r="L806" s="29" t="str">
        <f aca="false">IF(O806&lt;=$F$3,"HIT","MISS")</f>
        <v>HIT</v>
      </c>
      <c r="M806" s="17" t="str">
        <f aca="false">IF(AND(K806="HIT",L806="HIT"),"HOD ✓ | LOD ✓",IF(K806="HIT","HOD ✓",IF(L806="HIT","LOD ✓","✗ MISS")))</f>
        <v>HOD ✓ | LOD ✓</v>
      </c>
      <c r="N806" s="26" t="n">
        <f aca="false">IF(D806&lt;H806,(H806-D806)/D806,IF(D806&gt;G806,(D806-G806)/D806,0))</f>
        <v>0.000263332334486514</v>
      </c>
      <c r="O806" s="26" t="n">
        <f aca="false">IF(E806&lt;J806,(J806-E806)/E806,IF(E806&gt;I806,(E806-I806)/E806,0))</f>
        <v>0</v>
      </c>
      <c r="P806" s="27" t="n">
        <f aca="false">LN(F806/F805)</f>
        <v>0.00430143617113535</v>
      </c>
      <c r="Q806" s="28" t="n">
        <f aca="false">STDEV(P787:P806)*SQRT(252)</f>
        <v>0.157156328208569</v>
      </c>
      <c r="R806" s="26" t="n">
        <f aca="false">(G806-H806)/H806</f>
        <v>0.000998583826573347</v>
      </c>
      <c r="S806" s="17" t="n">
        <f aca="false">YEAR(B806)</f>
        <v>2009</v>
      </c>
      <c r="T806" s="17" t="n">
        <f aca="false">WEEKDAY(B806)</f>
        <v>6</v>
      </c>
    </row>
    <row r="807" customFormat="false" ht="15" hidden="false" customHeight="false" outlineLevel="0" collapsed="false">
      <c r="B807" s="21" t="n">
        <v>40126</v>
      </c>
      <c r="C807" s="22" t="n">
        <v>1096.97</v>
      </c>
      <c r="D807" s="22" t="n">
        <v>1110.96</v>
      </c>
      <c r="E807" s="22" t="n">
        <v>1095.77</v>
      </c>
      <c r="F807" s="22" t="n">
        <v>1103.92</v>
      </c>
      <c r="G807" s="23" t="n">
        <v>1110.72</v>
      </c>
      <c r="H807" s="23" t="n">
        <v>1109.61</v>
      </c>
      <c r="I807" s="23" t="n">
        <v>1096.69</v>
      </c>
      <c r="J807" s="23" t="n">
        <v>1095.59</v>
      </c>
      <c r="K807" s="29" t="str">
        <f aca="false">IF(N807&lt;=$F$3,"HIT","MISS")</f>
        <v>HIT</v>
      </c>
      <c r="L807" s="29" t="str">
        <f aca="false">IF(O807&lt;=$F$3,"HIT","MISS")</f>
        <v>HIT</v>
      </c>
      <c r="M807" s="17" t="str">
        <f aca="false">IF(AND(K807="HIT",L807="HIT"),"HOD ✓ | LOD ✓",IF(K807="HIT","HOD ✓",IF(L807="HIT","LOD ✓","✗ MISS")))</f>
        <v>HOD ✓ | LOD ✓</v>
      </c>
      <c r="N807" s="26" t="n">
        <f aca="false">IF(D807&lt;H807,(H807-D807)/D807,IF(D807&gt;G807,(D807-G807)/D807,0))</f>
        <v>0.000216029379995688</v>
      </c>
      <c r="O807" s="26" t="n">
        <f aca="false">IF(E807&lt;J807,(J807-E807)/E807,IF(E807&gt;I807,(E807-I807)/E807,0))</f>
        <v>0</v>
      </c>
      <c r="P807" s="27" t="n">
        <f aca="false">LN(F807/F806)</f>
        <v>0.00810398581430689</v>
      </c>
      <c r="Q807" s="28" t="n">
        <f aca="false">STDEV(P788:P807)*SQRT(252)</f>
        <v>0.157477804002172</v>
      </c>
      <c r="R807" s="26" t="n">
        <f aca="false">(G807-H807)/H807</f>
        <v>0.00100035147484263</v>
      </c>
      <c r="S807" s="17" t="n">
        <f aca="false">YEAR(B807)</f>
        <v>2009</v>
      </c>
      <c r="T807" s="17" t="n">
        <f aca="false">WEEKDAY(B807)</f>
        <v>2</v>
      </c>
    </row>
    <row r="808" customFormat="false" ht="15" hidden="false" customHeight="false" outlineLevel="0" collapsed="false">
      <c r="B808" s="21" t="n">
        <v>40127</v>
      </c>
      <c r="C808" s="22" t="n">
        <v>1103.92</v>
      </c>
      <c r="D808" s="22" t="n">
        <v>1109.3</v>
      </c>
      <c r="E808" s="22" t="n">
        <v>1097.12</v>
      </c>
      <c r="F808" s="22" t="n">
        <v>1105.78</v>
      </c>
      <c r="G808" s="23" t="n">
        <v>1110.62</v>
      </c>
      <c r="H808" s="23" t="n">
        <v>1109.51</v>
      </c>
      <c r="I808" s="23" t="n">
        <v>1097.95</v>
      </c>
      <c r="J808" s="23" t="n">
        <v>1096.85</v>
      </c>
      <c r="K808" s="29" t="str">
        <f aca="false">IF(N808&lt;=$F$3,"HIT","MISS")</f>
        <v>HIT</v>
      </c>
      <c r="L808" s="29" t="str">
        <f aca="false">IF(O808&lt;=$F$3,"HIT","MISS")</f>
        <v>HIT</v>
      </c>
      <c r="M808" s="17" t="str">
        <f aca="false">IF(AND(K808="HIT",L808="HIT"),"HOD ✓ | LOD ✓",IF(K808="HIT","HOD ✓",IF(L808="HIT","LOD ✓","✗ MISS")))</f>
        <v>HOD ✓ | LOD ✓</v>
      </c>
      <c r="N808" s="26" t="n">
        <f aca="false">IF(D808&lt;H808,(H808-D808)/D808,IF(D808&gt;G808,(D808-G808)/D808,0))</f>
        <v>0.00018930857297398</v>
      </c>
      <c r="O808" s="26" t="n">
        <f aca="false">IF(E808&lt;J808,(J808-E808)/E808,IF(E808&gt;I808,(E808-I808)/E808,0))</f>
        <v>0</v>
      </c>
      <c r="P808" s="27" t="n">
        <f aca="false">LN(F808/F807)</f>
        <v>0.00168348684372509</v>
      </c>
      <c r="Q808" s="28" t="n">
        <f aca="false">STDEV(P789:P808)*SQRT(252)</f>
        <v>0.156526430042645</v>
      </c>
      <c r="R808" s="26" t="n">
        <f aca="false">(G808-H808)/H808</f>
        <v>0.00100044163639796</v>
      </c>
      <c r="S808" s="17" t="n">
        <f aca="false">YEAR(B808)</f>
        <v>2009</v>
      </c>
      <c r="T808" s="17" t="n">
        <f aca="false">WEEKDAY(B808)</f>
        <v>3</v>
      </c>
    </row>
    <row r="809" customFormat="false" ht="15" hidden="false" customHeight="false" outlineLevel="0" collapsed="false">
      <c r="B809" s="21" t="n">
        <v>40128</v>
      </c>
      <c r="C809" s="22" t="n">
        <v>1105.78</v>
      </c>
      <c r="D809" s="22" t="n">
        <v>1118.71</v>
      </c>
      <c r="E809" s="22" t="n">
        <v>1105.45</v>
      </c>
      <c r="F809" s="22" t="n">
        <v>1117.46</v>
      </c>
      <c r="G809" s="23" t="n">
        <v>1120.05</v>
      </c>
      <c r="H809" s="23" t="n">
        <v>1118.93</v>
      </c>
      <c r="I809" s="23" t="n">
        <v>1105.55</v>
      </c>
      <c r="J809" s="23" t="n">
        <v>1104.45</v>
      </c>
      <c r="K809" s="29" t="str">
        <f aca="false">IF(N809&lt;=$F$3,"HIT","MISS")</f>
        <v>HIT</v>
      </c>
      <c r="L809" s="29" t="str">
        <f aca="false">IF(O809&lt;=$F$3,"HIT","MISS")</f>
        <v>HIT</v>
      </c>
      <c r="M809" s="17" t="str">
        <f aca="false">IF(AND(K809="HIT",L809="HIT"),"HOD ✓ | LOD ✓",IF(K809="HIT","HOD ✓",IF(L809="HIT","LOD ✓","✗ MISS")))</f>
        <v>HOD ✓ | LOD ✓</v>
      </c>
      <c r="N809" s="26" t="n">
        <f aca="false">IF(D809&lt;H809,(H809-D809)/D809,IF(D809&gt;G809,(D809-G809)/D809,0))</f>
        <v>0.0001966550759357</v>
      </c>
      <c r="O809" s="26" t="n">
        <f aca="false">IF(E809&lt;J809,(J809-E809)/E809,IF(E809&gt;I809,(E809-I809)/E809,0))</f>
        <v>0</v>
      </c>
      <c r="P809" s="27" t="n">
        <f aca="false">LN(F809/F808)</f>
        <v>0.0105072843766274</v>
      </c>
      <c r="Q809" s="28" t="n">
        <f aca="false">STDEV(P790:P809)*SQRT(252)</f>
        <v>0.158776298386823</v>
      </c>
      <c r="R809" s="26" t="n">
        <f aca="false">(G809-H809)/H809</f>
        <v>0.00100095627072283</v>
      </c>
      <c r="S809" s="17" t="n">
        <f aca="false">YEAR(B809)</f>
        <v>2009</v>
      </c>
      <c r="T809" s="17" t="n">
        <f aca="false">WEEKDAY(B809)</f>
        <v>4</v>
      </c>
    </row>
    <row r="810" customFormat="false" ht="15" hidden="false" customHeight="false" outlineLevel="0" collapsed="false">
      <c r="B810" s="21" t="n">
        <v>40129</v>
      </c>
      <c r="C810" s="22" t="n">
        <v>1117.46</v>
      </c>
      <c r="D810" s="22" t="n">
        <v>1123.11</v>
      </c>
      <c r="E810" s="22" t="n">
        <v>1102.77</v>
      </c>
      <c r="F810" s="22" t="n">
        <v>1103.695</v>
      </c>
      <c r="G810" s="23" t="n">
        <v>1124.46</v>
      </c>
      <c r="H810" s="23" t="n">
        <v>1123.34</v>
      </c>
      <c r="I810" s="23" t="n">
        <v>1103.44</v>
      </c>
      <c r="J810" s="23" t="n">
        <v>1102.34</v>
      </c>
      <c r="K810" s="29" t="str">
        <f aca="false">IF(N810&lt;=$F$3,"HIT","MISS")</f>
        <v>HIT</v>
      </c>
      <c r="L810" s="29" t="str">
        <f aca="false">IF(O810&lt;=$F$3,"HIT","MISS")</f>
        <v>HIT</v>
      </c>
      <c r="M810" s="17" t="str">
        <f aca="false">IF(AND(K810="HIT",L810="HIT"),"HOD ✓ | LOD ✓",IF(K810="HIT","HOD ✓",IF(L810="HIT","LOD ✓","✗ MISS")))</f>
        <v>HOD ✓ | LOD ✓</v>
      </c>
      <c r="N810" s="26" t="n">
        <f aca="false">IF(D810&lt;H810,(H810-D810)/D810,IF(D810&gt;G810,(D810-G810)/D810,0))</f>
        <v>0.000204788489106159</v>
      </c>
      <c r="O810" s="26" t="n">
        <f aca="false">IF(E810&lt;J810,(J810-E810)/E810,IF(E810&gt;I810,(E810-I810)/E810,0))</f>
        <v>0</v>
      </c>
      <c r="P810" s="27" t="n">
        <f aca="false">LN(F810/F809)</f>
        <v>-0.0123946111116192</v>
      </c>
      <c r="Q810" s="28" t="n">
        <f aca="false">STDEV(P791:P810)*SQRT(252)</f>
        <v>0.159817995653988</v>
      </c>
      <c r="R810" s="26" t="n">
        <f aca="false">(G810-H810)/H810</f>
        <v>0.000997026723877115</v>
      </c>
      <c r="S810" s="17" t="n">
        <f aca="false">YEAR(B810)</f>
        <v>2009</v>
      </c>
      <c r="T810" s="17" t="n">
        <f aca="false">WEEKDAY(B810)</f>
        <v>5</v>
      </c>
    </row>
    <row r="811" customFormat="false" ht="15" hidden="false" customHeight="false" outlineLevel="0" collapsed="false">
      <c r="B811" s="21" t="n">
        <v>40130</v>
      </c>
      <c r="C811" s="22" t="n">
        <v>1103.695</v>
      </c>
      <c r="D811" s="22" t="n">
        <v>1119.44</v>
      </c>
      <c r="E811" s="22" t="n">
        <v>1101.26</v>
      </c>
      <c r="F811" s="22" t="n">
        <v>1118.67</v>
      </c>
      <c r="G811" s="23" t="n">
        <v>1120.88</v>
      </c>
      <c r="H811" s="23" t="n">
        <v>1119.76</v>
      </c>
      <c r="I811" s="23" t="n">
        <v>1102.6</v>
      </c>
      <c r="J811" s="23" t="n">
        <v>1101.5</v>
      </c>
      <c r="K811" s="29" t="str">
        <f aca="false">IF(N811&lt;=$F$3,"HIT","MISS")</f>
        <v>HIT</v>
      </c>
      <c r="L811" s="29" t="str">
        <f aca="false">IF(O811&lt;=$F$3,"HIT","MISS")</f>
        <v>HIT</v>
      </c>
      <c r="M811" s="17" t="str">
        <f aca="false">IF(AND(K811="HIT",L811="HIT"),"HOD ✓ | LOD ✓",IF(K811="HIT","HOD ✓",IF(L811="HIT","LOD ✓","✗ MISS")))</f>
        <v>HOD ✓ | LOD ✓</v>
      </c>
      <c r="N811" s="26" t="n">
        <f aca="false">IF(D811&lt;H811,(H811-D811)/D811,IF(D811&gt;G811,(D811-G811)/D811,0))</f>
        <v>0.00028585721432139</v>
      </c>
      <c r="O811" s="26" t="n">
        <f aca="false">IF(E811&lt;J811,(J811-E811)/E811,IF(E811&gt;I811,(E811-I811)/E811,0))</f>
        <v>0.000217932186767892</v>
      </c>
      <c r="P811" s="27" t="n">
        <f aca="false">LN(F811/F810)</f>
        <v>0.0134768381002984</v>
      </c>
      <c r="Q811" s="28" t="n">
        <f aca="false">STDEV(P792:P811)*SQRT(252)</f>
        <v>0.1645300916436</v>
      </c>
      <c r="R811" s="26" t="n">
        <f aca="false">(G811-H811)/H811</f>
        <v>0.0010002143316426</v>
      </c>
      <c r="S811" s="17" t="n">
        <f aca="false">YEAR(B811)</f>
        <v>2009</v>
      </c>
      <c r="T811" s="17" t="n">
        <f aca="false">WEEKDAY(B811)</f>
        <v>6</v>
      </c>
    </row>
    <row r="812" customFormat="false" ht="15" hidden="false" customHeight="false" outlineLevel="0" collapsed="false">
      <c r="B812" s="21" t="n">
        <v>40133</v>
      </c>
      <c r="C812" s="22" t="n">
        <v>1119.05</v>
      </c>
      <c r="D812" s="22" t="n">
        <v>1143.515</v>
      </c>
      <c r="E812" s="22" t="n">
        <v>1118.83</v>
      </c>
      <c r="F812" s="22" t="n">
        <v>1139.04</v>
      </c>
      <c r="G812" s="23" t="n">
        <v>1144.35</v>
      </c>
      <c r="H812" s="23" t="n">
        <v>1143.21</v>
      </c>
      <c r="I812" s="23" t="n">
        <v>1119.76</v>
      </c>
      <c r="J812" s="23" t="n">
        <v>1118.64</v>
      </c>
      <c r="K812" s="29" t="str">
        <f aca="false">IF(N812&lt;=$F$3,"HIT","MISS")</f>
        <v>HIT</v>
      </c>
      <c r="L812" s="29" t="str">
        <f aca="false">IF(O812&lt;=$F$3,"HIT","MISS")</f>
        <v>HIT</v>
      </c>
      <c r="M812" s="17" t="str">
        <f aca="false">IF(AND(K812="HIT",L812="HIT"),"HOD ✓ | LOD ✓",IF(K812="HIT","HOD ✓",IF(L812="HIT","LOD ✓","✗ MISS")))</f>
        <v>HOD ✓ | LOD ✓</v>
      </c>
      <c r="N812" s="26" t="n">
        <f aca="false">IF(D812&lt;H812,(H812-D812)/D812,IF(D812&gt;G812,(D812-G812)/D812,0))</f>
        <v>0</v>
      </c>
      <c r="O812" s="26" t="n">
        <f aca="false">IF(E812&lt;J812,(J812-E812)/E812,IF(E812&gt;I812,(E812-I812)/E812,0))</f>
        <v>0</v>
      </c>
      <c r="P812" s="27" t="n">
        <f aca="false">LN(F812/F811)</f>
        <v>0.0180453227032322</v>
      </c>
      <c r="Q812" s="28" t="n">
        <f aca="false">STDEV(P793:P812)*SQRT(252)</f>
        <v>0.171399633240537</v>
      </c>
      <c r="R812" s="26" t="n">
        <f aca="false">(G812-H812)/H812</f>
        <v>0.000997192116933785</v>
      </c>
      <c r="S812" s="17" t="n">
        <f aca="false">YEAR(B812)</f>
        <v>2009</v>
      </c>
      <c r="T812" s="17" t="n">
        <f aca="false">WEEKDAY(B812)</f>
        <v>2</v>
      </c>
    </row>
    <row r="813" customFormat="false" ht="15" hidden="false" customHeight="false" outlineLevel="0" collapsed="false">
      <c r="B813" s="21" t="n">
        <v>40134</v>
      </c>
      <c r="C813" s="22" t="n">
        <v>1139.04</v>
      </c>
      <c r="D813" s="22" t="n">
        <v>1141.89</v>
      </c>
      <c r="E813" s="22" t="n">
        <v>1128.18</v>
      </c>
      <c r="F813" s="22" t="n">
        <v>1141.53</v>
      </c>
      <c r="G813" s="23" t="n">
        <v>1141.55</v>
      </c>
      <c r="H813" s="23" t="n">
        <v>1140.41</v>
      </c>
      <c r="I813" s="23" t="n">
        <v>1127.96</v>
      </c>
      <c r="J813" s="23" t="n">
        <v>1126.83</v>
      </c>
      <c r="K813" s="29" t="str">
        <f aca="false">IF(N813&lt;=$F$3,"HIT","MISS")</f>
        <v>HIT</v>
      </c>
      <c r="L813" s="29" t="str">
        <f aca="false">IF(O813&lt;=$F$3,"HIT","MISS")</f>
        <v>HIT</v>
      </c>
      <c r="M813" s="17" t="str">
        <f aca="false">IF(AND(K813="HIT",L813="HIT"),"HOD ✓ | LOD ✓",IF(K813="HIT","HOD ✓",IF(L813="HIT","LOD ✓","✗ MISS")))</f>
        <v>HOD ✓ | LOD ✓</v>
      </c>
      <c r="N813" s="26" t="n">
        <f aca="false">IF(D813&lt;H813,(H813-D813)/D813,IF(D813&gt;G813,(D813-G813)/D813,0))</f>
        <v>0.000297751972606946</v>
      </c>
      <c r="O813" s="26" t="n">
        <f aca="false">IF(E813&lt;J813,(J813-E813)/E813,IF(E813&gt;I813,(E813-I813)/E813,0))</f>
        <v>0.000195004343278579</v>
      </c>
      <c r="P813" s="27" t="n">
        <f aca="false">LN(F813/F812)</f>
        <v>0.00218366547787778</v>
      </c>
      <c r="Q813" s="28" t="n">
        <f aca="false">STDEV(P794:P813)*SQRT(252)</f>
        <v>0.16582579449885</v>
      </c>
      <c r="R813" s="26" t="n">
        <f aca="false">(G813-H813)/H813</f>
        <v>0.00099964048017807</v>
      </c>
      <c r="S813" s="17" t="n">
        <f aca="false">YEAR(B813)</f>
        <v>2009</v>
      </c>
      <c r="T813" s="17" t="n">
        <f aca="false">WEEKDAY(B813)</f>
        <v>3</v>
      </c>
    </row>
    <row r="814" customFormat="false" ht="15" hidden="false" customHeight="false" outlineLevel="0" collapsed="false">
      <c r="B814" s="21" t="n">
        <v>40135</v>
      </c>
      <c r="C814" s="22" t="n">
        <v>1141.53</v>
      </c>
      <c r="D814" s="22" t="n">
        <v>1153.07</v>
      </c>
      <c r="E814" s="22" t="n">
        <v>1136.125</v>
      </c>
      <c r="F814" s="22" t="n">
        <v>1145.5</v>
      </c>
      <c r="G814" s="23" t="n">
        <v>1152.86</v>
      </c>
      <c r="H814" s="23" t="n">
        <v>1151.71</v>
      </c>
      <c r="I814" s="23" t="n">
        <v>1137.99</v>
      </c>
      <c r="J814" s="23" t="n">
        <v>1136.85</v>
      </c>
      <c r="K814" s="24" t="str">
        <f aca="false">IF(N814&lt;=$F$3,"HIT","MISS")</f>
        <v>HIT</v>
      </c>
      <c r="L814" s="24" t="str">
        <f aca="false">IF(O814&lt;=$F$3,"HIT","MISS")</f>
        <v>MISS</v>
      </c>
      <c r="M814" s="25" t="str">
        <f aca="false">IF(AND(K814="HIT",L814="HIT"),"HOD ✓ | LOD ✓",IF(K814="HIT","HOD ✓",IF(L814="HIT","LOD ✓","✗ MISS")))</f>
        <v>HOD ✓</v>
      </c>
      <c r="N814" s="26" t="n">
        <f aca="false">IF(D814&lt;H814,(H814-D814)/D814,IF(D814&gt;G814,(D814-G814)/D814,0))</f>
        <v>0.000182122507740238</v>
      </c>
      <c r="O814" s="26" t="n">
        <f aca="false">IF(E814&lt;J814,(J814-E814)/E814,IF(E814&gt;I814,(E814-I814)/E814,0))</f>
        <v>0.00063813400814163</v>
      </c>
      <c r="P814" s="27" t="n">
        <f aca="false">LN(F814/F813)</f>
        <v>0.00347175506010924</v>
      </c>
      <c r="Q814" s="28" t="n">
        <f aca="false">STDEV(P795:P814)*SQRT(252)</f>
        <v>0.165828579866299</v>
      </c>
      <c r="R814" s="26" t="n">
        <f aca="false">(G814-H814)/H814</f>
        <v>0.000998515251235002</v>
      </c>
      <c r="S814" s="17" t="n">
        <f aca="false">YEAR(B814)</f>
        <v>2009</v>
      </c>
      <c r="T814" s="17" t="n">
        <f aca="false">WEEKDAY(B814)</f>
        <v>4</v>
      </c>
    </row>
    <row r="815" customFormat="false" ht="15" hidden="false" customHeight="false" outlineLevel="0" collapsed="false">
      <c r="B815" s="21" t="n">
        <v>40136</v>
      </c>
      <c r="C815" s="22" t="n">
        <v>1145.5</v>
      </c>
      <c r="D815" s="22" t="n">
        <v>1146.42</v>
      </c>
      <c r="E815" s="22" t="n">
        <v>1130.15</v>
      </c>
      <c r="F815" s="22" t="n">
        <v>1144.46</v>
      </c>
      <c r="G815" s="23" t="n">
        <v>1147.86</v>
      </c>
      <c r="H815" s="23" t="n">
        <v>1146.71</v>
      </c>
      <c r="I815" s="23" t="n">
        <v>1131.1</v>
      </c>
      <c r="J815" s="23" t="n">
        <v>1129.97</v>
      </c>
      <c r="K815" s="29" t="str">
        <f aca="false">IF(N815&lt;=$F$3,"HIT","MISS")</f>
        <v>HIT</v>
      </c>
      <c r="L815" s="29" t="str">
        <f aca="false">IF(O815&lt;=$F$3,"HIT","MISS")</f>
        <v>HIT</v>
      </c>
      <c r="M815" s="17" t="str">
        <f aca="false">IF(AND(K815="HIT",L815="HIT"),"HOD ✓ | LOD ✓",IF(K815="HIT","HOD ✓",IF(L815="HIT","LOD ✓","✗ MISS")))</f>
        <v>HOD ✓ | LOD ✓</v>
      </c>
      <c r="N815" s="26" t="n">
        <f aca="false">IF(D815&lt;H815,(H815-D815)/D815,IF(D815&gt;G815,(D815-G815)/D815,0))</f>
        <v>0.000252961392857734</v>
      </c>
      <c r="O815" s="26" t="n">
        <f aca="false">IF(E815&lt;J815,(J815-E815)/E815,IF(E815&gt;I815,(E815-I815)/E815,0))</f>
        <v>0</v>
      </c>
      <c r="P815" s="27" t="n">
        <f aca="false">LN(F815/F814)</f>
        <v>-0.0009083128714063</v>
      </c>
      <c r="Q815" s="28" t="n">
        <f aca="false">STDEV(P796:P815)*SQRT(252)</f>
        <v>0.166386006937934</v>
      </c>
      <c r="R815" s="26" t="n">
        <f aca="false">(G815-H815)/H815</f>
        <v>0.00100286907762195</v>
      </c>
      <c r="S815" s="17" t="n">
        <f aca="false">YEAR(B815)</f>
        <v>2009</v>
      </c>
      <c r="T815" s="17" t="n">
        <f aca="false">WEEKDAY(B815)</f>
        <v>5</v>
      </c>
    </row>
    <row r="816" customFormat="false" ht="15" hidden="false" customHeight="false" outlineLevel="0" collapsed="false">
      <c r="B816" s="21" t="n">
        <v>40137</v>
      </c>
      <c r="C816" s="22" t="n">
        <v>1144.46</v>
      </c>
      <c r="D816" s="22" t="n">
        <v>1151.2</v>
      </c>
      <c r="E816" s="22" t="n">
        <v>1132.64</v>
      </c>
      <c r="F816" s="22" t="n">
        <v>1150.41</v>
      </c>
      <c r="G816" s="23" t="n">
        <v>1152.77</v>
      </c>
      <c r="H816" s="23" t="n">
        <v>1151.62</v>
      </c>
      <c r="I816" s="23" t="n">
        <v>1133.54</v>
      </c>
      <c r="J816" s="23" t="n">
        <v>1132.41</v>
      </c>
      <c r="K816" s="29" t="str">
        <f aca="false">IF(N816&lt;=$F$3,"HIT","MISS")</f>
        <v>HIT</v>
      </c>
      <c r="L816" s="29" t="str">
        <f aca="false">IF(O816&lt;=$F$3,"HIT","MISS")</f>
        <v>HIT</v>
      </c>
      <c r="M816" s="17" t="str">
        <f aca="false">IF(AND(K816="HIT",L816="HIT"),"HOD ✓ | LOD ✓",IF(K816="HIT","HOD ✓",IF(L816="HIT","LOD ✓","✗ MISS")))</f>
        <v>HOD ✓ | LOD ✓</v>
      </c>
      <c r="N816" s="26" t="n">
        <f aca="false">IF(D816&lt;H816,(H816-D816)/D816,IF(D816&gt;G816,(D816-G816)/D816,0))</f>
        <v>0.00036483669214719</v>
      </c>
      <c r="O816" s="26" t="n">
        <f aca="false">IF(E816&lt;J816,(J816-E816)/E816,IF(E816&gt;I816,(E816-I816)/E816,0))</f>
        <v>0</v>
      </c>
      <c r="P816" s="27" t="n">
        <f aca="false">LN(F816/F815)</f>
        <v>0.00518549053550858</v>
      </c>
      <c r="Q816" s="28" t="n">
        <f aca="false">STDEV(P797:P816)*SQRT(252)</f>
        <v>0.163691584808031</v>
      </c>
      <c r="R816" s="26" t="n">
        <f aca="false">(G816-H816)/H816</f>
        <v>0.000998593285979829</v>
      </c>
      <c r="S816" s="17" t="n">
        <f aca="false">YEAR(B816)</f>
        <v>2009</v>
      </c>
      <c r="T816" s="17" t="n">
        <f aca="false">WEEKDAY(B816)</f>
        <v>6</v>
      </c>
    </row>
    <row r="817" customFormat="false" ht="15" hidden="false" customHeight="false" outlineLevel="0" collapsed="false">
      <c r="B817" s="21" t="n">
        <v>40140</v>
      </c>
      <c r="C817" s="22" t="n">
        <v>1150.41</v>
      </c>
      <c r="D817" s="22" t="n">
        <v>1173.89</v>
      </c>
      <c r="E817" s="22" t="n">
        <v>1150.41</v>
      </c>
      <c r="F817" s="22" t="n">
        <v>1166.07</v>
      </c>
      <c r="G817" s="23" t="n">
        <v>1174.41</v>
      </c>
      <c r="H817" s="23" t="n">
        <v>1173.24</v>
      </c>
      <c r="I817" s="23" t="n">
        <v>1150.05</v>
      </c>
      <c r="J817" s="23" t="n">
        <v>1148.9</v>
      </c>
      <c r="K817" s="29" t="str">
        <f aca="false">IF(N817&lt;=$F$3,"HIT","MISS")</f>
        <v>HIT</v>
      </c>
      <c r="L817" s="29" t="str">
        <f aca="false">IF(O817&lt;=$F$3,"HIT","MISS")</f>
        <v>HIT</v>
      </c>
      <c r="M817" s="17" t="str">
        <f aca="false">IF(AND(K817="HIT",L817="HIT"),"HOD ✓ | LOD ✓",IF(K817="HIT","HOD ✓",IF(L817="HIT","LOD ✓","✗ MISS")))</f>
        <v>HOD ✓ | LOD ✓</v>
      </c>
      <c r="N817" s="26" t="n">
        <f aca="false">IF(D817&lt;H817,(H817-D817)/D817,IF(D817&gt;G817,(D817-G817)/D817,0))</f>
        <v>0</v>
      </c>
      <c r="O817" s="26" t="n">
        <f aca="false">IF(E817&lt;J817,(J817-E817)/E817,IF(E817&gt;I817,(E817-I817)/E817,0))</f>
        <v>0.000312931911231759</v>
      </c>
      <c r="P817" s="27" t="n">
        <f aca="false">LN(F817/F816)</f>
        <v>0.0135207198561156</v>
      </c>
      <c r="Q817" s="28" t="n">
        <f aca="false">STDEV(P798:P817)*SQRT(252)</f>
        <v>0.147806647147099</v>
      </c>
      <c r="R817" s="26" t="n">
        <f aca="false">(G817-H817)/H817</f>
        <v>0.000997238416692299</v>
      </c>
      <c r="S817" s="17" t="n">
        <f aca="false">YEAR(B817)</f>
        <v>2009</v>
      </c>
      <c r="T817" s="17" t="n">
        <f aca="false">WEEKDAY(B817)</f>
        <v>2</v>
      </c>
    </row>
    <row r="818" customFormat="false" ht="15" hidden="false" customHeight="false" outlineLevel="0" collapsed="false">
      <c r="B818" s="21" t="n">
        <v>40141</v>
      </c>
      <c r="C818" s="22" t="n">
        <v>1166.07</v>
      </c>
      <c r="D818" s="22" t="n">
        <v>1171.3</v>
      </c>
      <c r="E818" s="22" t="n">
        <v>1158.115</v>
      </c>
      <c r="F818" s="22" t="n">
        <v>1169.15</v>
      </c>
      <c r="G818" s="23" t="n">
        <v>1171.73</v>
      </c>
      <c r="H818" s="23" t="n">
        <v>1170.56</v>
      </c>
      <c r="I818" s="23" t="n">
        <v>1157.81</v>
      </c>
      <c r="J818" s="23" t="n">
        <v>1156.65</v>
      </c>
      <c r="K818" s="29" t="str">
        <f aca="false">IF(N818&lt;=$F$3,"HIT","MISS")</f>
        <v>HIT</v>
      </c>
      <c r="L818" s="29" t="str">
        <f aca="false">IF(O818&lt;=$F$3,"HIT","MISS")</f>
        <v>HIT</v>
      </c>
      <c r="M818" s="17" t="str">
        <f aca="false">IF(AND(K818="HIT",L818="HIT"),"HOD ✓ | LOD ✓",IF(K818="HIT","HOD ✓",IF(L818="HIT","LOD ✓","✗ MISS")))</f>
        <v>HOD ✓ | LOD ✓</v>
      </c>
      <c r="N818" s="26" t="n">
        <f aca="false">IF(D818&lt;H818,(H818-D818)/D818,IF(D818&gt;G818,(D818-G818)/D818,0))</f>
        <v>0</v>
      </c>
      <c r="O818" s="26" t="n">
        <f aca="false">IF(E818&lt;J818,(J818-E818)/E818,IF(E818&gt;I818,(E818-I818)/E818,0))</f>
        <v>0.000263358992846189</v>
      </c>
      <c r="P818" s="27" t="n">
        <f aca="false">LN(F818/F817)</f>
        <v>0.00263786862563408</v>
      </c>
      <c r="Q818" s="28" t="n">
        <f aca="false">STDEV(P799:P818)*SQRT(252)</f>
        <v>0.147320039080083</v>
      </c>
      <c r="R818" s="26" t="n">
        <f aca="false">(G818-H818)/H818</f>
        <v>0.000999521596500882</v>
      </c>
      <c r="S818" s="17" t="n">
        <f aca="false">YEAR(B818)</f>
        <v>2009</v>
      </c>
      <c r="T818" s="17" t="n">
        <f aca="false">WEEKDAY(B818)</f>
        <v>3</v>
      </c>
    </row>
    <row r="819" customFormat="false" ht="15" hidden="false" customHeight="false" outlineLevel="0" collapsed="false">
      <c r="B819" s="21" t="n">
        <v>40142</v>
      </c>
      <c r="C819" s="22" t="n">
        <v>1169.15</v>
      </c>
      <c r="D819" s="22" t="n">
        <v>1191.85</v>
      </c>
      <c r="E819" s="22" t="n">
        <v>1166.935</v>
      </c>
      <c r="F819" s="22" t="n">
        <v>1191.69</v>
      </c>
      <c r="G819" s="23" t="n">
        <v>1193.16</v>
      </c>
      <c r="H819" s="23" t="n">
        <v>1191.97</v>
      </c>
      <c r="I819" s="23" t="n">
        <v>1167.89</v>
      </c>
      <c r="J819" s="23" t="n">
        <v>1166.72</v>
      </c>
      <c r="K819" s="29" t="str">
        <f aca="false">IF(N819&lt;=$F$3,"HIT","MISS")</f>
        <v>HIT</v>
      </c>
      <c r="L819" s="29" t="str">
        <f aca="false">IF(O819&lt;=$F$3,"HIT","MISS")</f>
        <v>HIT</v>
      </c>
      <c r="M819" s="17" t="str">
        <f aca="false">IF(AND(K819="HIT",L819="HIT"),"HOD ✓ | LOD ✓",IF(K819="HIT","HOD ✓",IF(L819="HIT","LOD ✓","✗ MISS")))</f>
        <v>HOD ✓ | LOD ✓</v>
      </c>
      <c r="N819" s="26" t="n">
        <f aca="false">IF(D819&lt;H819,(H819-D819)/D819,IF(D819&gt;G819,(D819-G819)/D819,0))</f>
        <v>0.000100683810882341</v>
      </c>
      <c r="O819" s="26" t="n">
        <f aca="false">IF(E819&lt;J819,(J819-E819)/E819,IF(E819&gt;I819,(E819-I819)/E819,0))</f>
        <v>0</v>
      </c>
      <c r="P819" s="27" t="n">
        <f aca="false">LN(F819/F818)</f>
        <v>0.0190954786484826</v>
      </c>
      <c r="Q819" s="28" t="n">
        <f aca="false">STDEV(P800:P819)*SQRT(252)</f>
        <v>0.139346729675282</v>
      </c>
      <c r="R819" s="26" t="n">
        <f aca="false">(G819-H819)/H819</f>
        <v>0.00099834727384083</v>
      </c>
      <c r="S819" s="17" t="n">
        <f aca="false">YEAR(B819)</f>
        <v>2009</v>
      </c>
      <c r="T819" s="17" t="n">
        <f aca="false">WEEKDAY(B819)</f>
        <v>4</v>
      </c>
    </row>
    <row r="820" customFormat="false" ht="15" hidden="false" customHeight="false" outlineLevel="0" collapsed="false">
      <c r="B820" s="21" t="n">
        <v>40143</v>
      </c>
      <c r="C820" s="22" t="n">
        <v>1191.69</v>
      </c>
      <c r="D820" s="22" t="n">
        <v>1195.395</v>
      </c>
      <c r="E820" s="22" t="n">
        <v>1180.59</v>
      </c>
      <c r="F820" s="22" t="n">
        <v>1191.88</v>
      </c>
      <c r="G820" s="23" t="n">
        <v>1196.44</v>
      </c>
      <c r="H820" s="23" t="n">
        <v>1195.24</v>
      </c>
      <c r="I820" s="23" t="n">
        <v>1181.62</v>
      </c>
      <c r="J820" s="23" t="n">
        <v>1180.44</v>
      </c>
      <c r="K820" s="29" t="str">
        <f aca="false">IF(N820&lt;=$F$3,"HIT","MISS")</f>
        <v>HIT</v>
      </c>
      <c r="L820" s="29" t="str">
        <f aca="false">IF(O820&lt;=$F$3,"HIT","MISS")</f>
        <v>HIT</v>
      </c>
      <c r="M820" s="17" t="str">
        <f aca="false">IF(AND(K820="HIT",L820="HIT"),"HOD ✓ | LOD ✓",IF(K820="HIT","HOD ✓",IF(L820="HIT","LOD ✓","✗ MISS")))</f>
        <v>HOD ✓ | LOD ✓</v>
      </c>
      <c r="N820" s="26" t="n">
        <f aca="false">IF(D820&lt;H820,(H820-D820)/D820,IF(D820&gt;G820,(D820-G820)/D820,0))</f>
        <v>0</v>
      </c>
      <c r="O820" s="26" t="n">
        <f aca="false">IF(E820&lt;J820,(J820-E820)/E820,IF(E820&gt;I820,(E820-I820)/E820,0))</f>
        <v>0</v>
      </c>
      <c r="P820" s="27" t="n">
        <f aca="false">LN(F820/F819)</f>
        <v>0.000159424728791185</v>
      </c>
      <c r="Q820" s="28" t="n">
        <f aca="false">STDEV(P801:P820)*SQRT(252)</f>
        <v>0.135276737287925</v>
      </c>
      <c r="R820" s="26" t="n">
        <f aca="false">(G820-H820)/H820</f>
        <v>0.001003982463773</v>
      </c>
      <c r="S820" s="17" t="n">
        <f aca="false">YEAR(B820)</f>
        <v>2009</v>
      </c>
      <c r="T820" s="17" t="n">
        <f aca="false">WEEKDAY(B820)</f>
        <v>5</v>
      </c>
    </row>
    <row r="821" customFormat="false" ht="15" hidden="false" customHeight="false" outlineLevel="0" collapsed="false">
      <c r="B821" s="21" t="n">
        <v>40144</v>
      </c>
      <c r="C821" s="22" t="n">
        <v>1191.88</v>
      </c>
      <c r="D821" s="22" t="n">
        <v>1192.25</v>
      </c>
      <c r="E821" s="22" t="n">
        <v>1137.77</v>
      </c>
      <c r="F821" s="22" t="n">
        <v>1177.53</v>
      </c>
      <c r="G821" s="23" t="n">
        <v>1193.41</v>
      </c>
      <c r="H821" s="23" t="n">
        <v>1192.22</v>
      </c>
      <c r="I821" s="23" t="n">
        <v>1139.27</v>
      </c>
      <c r="J821" s="23" t="n">
        <v>1138.13</v>
      </c>
      <c r="K821" s="29" t="str">
        <f aca="false">IF(N821&lt;=$F$3,"HIT","MISS")</f>
        <v>HIT</v>
      </c>
      <c r="L821" s="29" t="str">
        <f aca="false">IF(O821&lt;=$F$3,"HIT","MISS")</f>
        <v>HIT</v>
      </c>
      <c r="M821" s="17" t="str">
        <f aca="false">IF(AND(K821="HIT",L821="HIT"),"HOD ✓ | LOD ✓",IF(K821="HIT","HOD ✓",IF(L821="HIT","LOD ✓","✗ MISS")))</f>
        <v>HOD ✓ | LOD ✓</v>
      </c>
      <c r="N821" s="26" t="n">
        <f aca="false">IF(D821&lt;H821,(H821-D821)/D821,IF(D821&gt;G821,(D821-G821)/D821,0))</f>
        <v>0</v>
      </c>
      <c r="O821" s="26" t="n">
        <f aca="false">IF(E821&lt;J821,(J821-E821)/E821,IF(E821&gt;I821,(E821-I821)/E821,0))</f>
        <v>0.000316408412948247</v>
      </c>
      <c r="P821" s="27" t="n">
        <f aca="false">LN(F821/F820)</f>
        <v>-0.0121128681436483</v>
      </c>
      <c r="Q821" s="28" t="n">
        <f aca="false">STDEV(P802:P821)*SQRT(252)</f>
        <v>0.148160976654857</v>
      </c>
      <c r="R821" s="26" t="n">
        <f aca="false">(G821-H821)/H821</f>
        <v>0.000998137927563751</v>
      </c>
      <c r="S821" s="17" t="n">
        <f aca="false">YEAR(B821)</f>
        <v>2009</v>
      </c>
      <c r="T821" s="17" t="n">
        <f aca="false">WEEKDAY(B821)</f>
        <v>6</v>
      </c>
    </row>
    <row r="822" customFormat="false" ht="15" hidden="false" customHeight="false" outlineLevel="0" collapsed="false">
      <c r="B822" s="21" t="n">
        <v>40147</v>
      </c>
      <c r="C822" s="22" t="n">
        <v>1177.38</v>
      </c>
      <c r="D822" s="22" t="n">
        <v>1182.97</v>
      </c>
      <c r="E822" s="22" t="n">
        <v>1164.14</v>
      </c>
      <c r="F822" s="22" t="n">
        <v>1179.52</v>
      </c>
      <c r="G822" s="23" t="n">
        <v>1183.84</v>
      </c>
      <c r="H822" s="23" t="n">
        <v>1182.66</v>
      </c>
      <c r="I822" s="23" t="n">
        <v>1164.38</v>
      </c>
      <c r="J822" s="23" t="n">
        <v>1163.22</v>
      </c>
      <c r="K822" s="29" t="str">
        <f aca="false">IF(N822&lt;=$F$3,"HIT","MISS")</f>
        <v>HIT</v>
      </c>
      <c r="L822" s="29" t="str">
        <f aca="false">IF(O822&lt;=$F$3,"HIT","MISS")</f>
        <v>HIT</v>
      </c>
      <c r="M822" s="17" t="str">
        <f aca="false">IF(AND(K822="HIT",L822="HIT"),"HOD ✓ | LOD ✓",IF(K822="HIT","HOD ✓",IF(L822="HIT","LOD ✓","✗ MISS")))</f>
        <v>HOD ✓ | LOD ✓</v>
      </c>
      <c r="N822" s="26" t="n">
        <f aca="false">IF(D822&lt;H822,(H822-D822)/D822,IF(D822&gt;G822,(D822-G822)/D822,0))</f>
        <v>0</v>
      </c>
      <c r="O822" s="26" t="n">
        <f aca="false">IF(E822&lt;J822,(J822-E822)/E822,IF(E822&gt;I822,(E822-I822)/E822,0))</f>
        <v>0</v>
      </c>
      <c r="P822" s="27" t="n">
        <f aca="false">LN(F822/F821)</f>
        <v>0.0016885517683759</v>
      </c>
      <c r="Q822" s="28" t="n">
        <f aca="false">STDEV(P803:P822)*SQRT(252)</f>
        <v>0.146220604944159</v>
      </c>
      <c r="R822" s="26" t="n">
        <f aca="false">(G822-H822)/H822</f>
        <v>0.000997750832868142</v>
      </c>
      <c r="S822" s="17" t="n">
        <f aca="false">YEAR(B822)</f>
        <v>2009</v>
      </c>
      <c r="T822" s="17" t="n">
        <f aca="false">WEEKDAY(B822)</f>
        <v>2</v>
      </c>
    </row>
    <row r="823" customFormat="false" ht="15" hidden="false" customHeight="false" outlineLevel="0" collapsed="false">
      <c r="B823" s="21" t="n">
        <v>40148</v>
      </c>
      <c r="C823" s="22" t="n">
        <v>1179.52</v>
      </c>
      <c r="D823" s="22" t="n">
        <v>1201.62</v>
      </c>
      <c r="E823" s="22" t="n">
        <v>1175.505</v>
      </c>
      <c r="F823" s="22" t="n">
        <v>1196.6</v>
      </c>
      <c r="G823" s="23" t="n">
        <v>1202.4</v>
      </c>
      <c r="H823" s="23" t="n">
        <v>1201.2</v>
      </c>
      <c r="I823" s="23" t="n">
        <v>1176.09</v>
      </c>
      <c r="J823" s="23" t="n">
        <v>1174.92</v>
      </c>
      <c r="K823" s="29" t="str">
        <f aca="false">IF(N823&lt;=$F$3,"HIT","MISS")</f>
        <v>HIT</v>
      </c>
      <c r="L823" s="29" t="str">
        <f aca="false">IF(O823&lt;=$F$3,"HIT","MISS")</f>
        <v>HIT</v>
      </c>
      <c r="M823" s="17" t="str">
        <f aca="false">IF(AND(K823="HIT",L823="HIT"),"HOD ✓ | LOD ✓",IF(K823="HIT","HOD ✓",IF(L823="HIT","LOD ✓","✗ MISS")))</f>
        <v>HOD ✓ | LOD ✓</v>
      </c>
      <c r="N823" s="26" t="n">
        <f aca="false">IF(D823&lt;H823,(H823-D823)/D823,IF(D823&gt;G823,(D823-G823)/D823,0))</f>
        <v>0</v>
      </c>
      <c r="O823" s="26" t="n">
        <f aca="false">IF(E823&lt;J823,(J823-E823)/E823,IF(E823&gt;I823,(E823-I823)/E823,0))</f>
        <v>0</v>
      </c>
      <c r="P823" s="27" t="n">
        <f aca="false">LN(F823/F822)</f>
        <v>0.0143766259145275</v>
      </c>
      <c r="Q823" s="28" t="n">
        <f aca="false">STDEV(P804:P823)*SQRT(252)</f>
        <v>0.135478401088338</v>
      </c>
      <c r="R823" s="26" t="n">
        <f aca="false">(G823-H823)/H823</f>
        <v>0.000999000999001037</v>
      </c>
      <c r="S823" s="17" t="n">
        <f aca="false">YEAR(B823)</f>
        <v>2009</v>
      </c>
      <c r="T823" s="17" t="n">
        <f aca="false">WEEKDAY(B823)</f>
        <v>3</v>
      </c>
    </row>
    <row r="824" customFormat="false" ht="15" hidden="false" customHeight="false" outlineLevel="0" collapsed="false">
      <c r="B824" s="21" t="n">
        <v>40149</v>
      </c>
      <c r="C824" s="22" t="n">
        <v>1196.6</v>
      </c>
      <c r="D824" s="22" t="n">
        <v>1217.315</v>
      </c>
      <c r="E824" s="22" t="n">
        <v>1195.1</v>
      </c>
      <c r="F824" s="22" t="n">
        <v>1215.72</v>
      </c>
      <c r="G824" s="23" t="n">
        <v>1216.89</v>
      </c>
      <c r="H824" s="23" t="n">
        <v>1215.67</v>
      </c>
      <c r="I824" s="23" t="n">
        <v>1195.82</v>
      </c>
      <c r="J824" s="23" t="n">
        <v>1194.63</v>
      </c>
      <c r="K824" s="29" t="str">
        <f aca="false">IF(N824&lt;=$F$3,"HIT","MISS")</f>
        <v>HIT</v>
      </c>
      <c r="L824" s="29" t="str">
        <f aca="false">IF(O824&lt;=$F$3,"HIT","MISS")</f>
        <v>HIT</v>
      </c>
      <c r="M824" s="17" t="str">
        <f aca="false">IF(AND(K824="HIT",L824="HIT"),"HOD ✓ | LOD ✓",IF(K824="HIT","HOD ✓",IF(L824="HIT","LOD ✓","✗ MISS")))</f>
        <v>HOD ✓ | LOD ✓</v>
      </c>
      <c r="N824" s="26" t="n">
        <f aca="false">IF(D824&lt;H824,(H824-D824)/D824,IF(D824&gt;G824,(D824-G824)/D824,0))</f>
        <v>0.000349129025765685</v>
      </c>
      <c r="O824" s="26" t="n">
        <f aca="false">IF(E824&lt;J824,(J824-E824)/E824,IF(E824&gt;I824,(E824-I824)/E824,0))</f>
        <v>0</v>
      </c>
      <c r="P824" s="27" t="n">
        <f aca="false">LN(F824/F823)</f>
        <v>0.0158522918976551</v>
      </c>
      <c r="Q824" s="28" t="n">
        <f aca="false">STDEV(P805:P824)*SQRT(252)</f>
        <v>0.140728553376908</v>
      </c>
      <c r="R824" s="26" t="n">
        <f aca="false">(G824-H824)/H824</f>
        <v>0.00100356182187603</v>
      </c>
      <c r="S824" s="17" t="n">
        <f aca="false">YEAR(B824)</f>
        <v>2009</v>
      </c>
      <c r="T824" s="17" t="n">
        <f aca="false">WEEKDAY(B824)</f>
        <v>4</v>
      </c>
    </row>
    <row r="825" customFormat="false" ht="15" hidden="false" customHeight="false" outlineLevel="0" collapsed="false">
      <c r="B825" s="21" t="n">
        <v>40150</v>
      </c>
      <c r="C825" s="22" t="n">
        <v>1215.72</v>
      </c>
      <c r="D825" s="22" t="n">
        <v>1226.525</v>
      </c>
      <c r="E825" s="22" t="n">
        <v>1204.48</v>
      </c>
      <c r="F825" s="22" t="n">
        <v>1207.75</v>
      </c>
      <c r="G825" s="23" t="n">
        <v>1226.35</v>
      </c>
      <c r="H825" s="23" t="n">
        <v>1225.12</v>
      </c>
      <c r="I825" s="23" t="n">
        <v>1204.57</v>
      </c>
      <c r="J825" s="23" t="n">
        <v>1203.37</v>
      </c>
      <c r="K825" s="29" t="str">
        <f aca="false">IF(N825&lt;=$F$3,"HIT","MISS")</f>
        <v>HIT</v>
      </c>
      <c r="L825" s="29" t="str">
        <f aca="false">IF(O825&lt;=$F$3,"HIT","MISS")</f>
        <v>HIT</v>
      </c>
      <c r="M825" s="17" t="str">
        <f aca="false">IF(AND(K825="HIT",L825="HIT"),"HOD ✓ | LOD ✓",IF(K825="HIT","HOD ✓",IF(L825="HIT","LOD ✓","✗ MISS")))</f>
        <v>HOD ✓ | LOD ✓</v>
      </c>
      <c r="N825" s="26" t="n">
        <f aca="false">IF(D825&lt;H825,(H825-D825)/D825,IF(D825&gt;G825,(D825-G825)/D825,0))</f>
        <v>0.000142679521412268</v>
      </c>
      <c r="O825" s="26" t="n">
        <f aca="false">IF(E825&lt;J825,(J825-E825)/E825,IF(E825&gt;I825,(E825-I825)/E825,0))</f>
        <v>0</v>
      </c>
      <c r="P825" s="27" t="n">
        <f aca="false">LN(F825/F824)</f>
        <v>-0.00657736941907026</v>
      </c>
      <c r="Q825" s="28" t="n">
        <f aca="false">STDEV(P806:P825)*SQRT(252)</f>
        <v>0.144983097427231</v>
      </c>
      <c r="R825" s="26" t="n">
        <f aca="false">(G825-H825)/H825</f>
        <v>0.00100398328327023</v>
      </c>
      <c r="S825" s="17" t="n">
        <f aca="false">YEAR(B825)</f>
        <v>2009</v>
      </c>
      <c r="T825" s="17" t="n">
        <f aca="false">WEEKDAY(B825)</f>
        <v>5</v>
      </c>
    </row>
    <row r="826" customFormat="false" ht="15" hidden="false" customHeight="false" outlineLevel="0" collapsed="false">
      <c r="B826" s="21" t="n">
        <v>40151</v>
      </c>
      <c r="C826" s="22" t="n">
        <v>1207.75</v>
      </c>
      <c r="D826" s="22" t="n">
        <v>1212.765</v>
      </c>
      <c r="E826" s="22" t="n">
        <v>1147.65</v>
      </c>
      <c r="F826" s="22" t="n">
        <v>1161.11</v>
      </c>
      <c r="G826" s="23" t="n">
        <v>1213.22</v>
      </c>
      <c r="H826" s="23" t="n">
        <v>1212.01</v>
      </c>
      <c r="I826" s="23" t="n">
        <v>1148.49</v>
      </c>
      <c r="J826" s="23" t="n">
        <v>1147.34</v>
      </c>
      <c r="K826" s="29" t="str">
        <f aca="false">IF(N826&lt;=$F$3,"HIT","MISS")</f>
        <v>HIT</v>
      </c>
      <c r="L826" s="29" t="str">
        <f aca="false">IF(O826&lt;=$F$3,"HIT","MISS")</f>
        <v>HIT</v>
      </c>
      <c r="M826" s="17" t="str">
        <f aca="false">IF(AND(K826="HIT",L826="HIT"),"HOD ✓ | LOD ✓",IF(K826="HIT","HOD ✓",IF(L826="HIT","LOD ✓","✗ MISS")))</f>
        <v>HOD ✓ | LOD ✓</v>
      </c>
      <c r="N826" s="26" t="n">
        <f aca="false">IF(D826&lt;H826,(H826-D826)/D826,IF(D826&gt;G826,(D826-G826)/D826,0))</f>
        <v>0</v>
      </c>
      <c r="O826" s="26" t="n">
        <f aca="false">IF(E826&lt;J826,(J826-E826)/E826,IF(E826&gt;I826,(E826-I826)/E826,0))</f>
        <v>0</v>
      </c>
      <c r="P826" s="27" t="n">
        <f aca="false">LN(F826/F825)</f>
        <v>-0.0393826803160354</v>
      </c>
      <c r="Q826" s="28" t="n">
        <f aca="false">STDEV(P807:P826)*SQRT(252)</f>
        <v>0.214493064030757</v>
      </c>
      <c r="R826" s="26" t="n">
        <f aca="false">(G826-H826)/H826</f>
        <v>0.000998341597841632</v>
      </c>
      <c r="S826" s="17" t="n">
        <f aca="false">YEAR(B826)</f>
        <v>2009</v>
      </c>
      <c r="T826" s="17" t="n">
        <f aca="false">WEEKDAY(B826)</f>
        <v>6</v>
      </c>
    </row>
    <row r="827" customFormat="false" ht="15" hidden="false" customHeight="false" outlineLevel="0" collapsed="false">
      <c r="B827" s="21" t="n">
        <v>40154</v>
      </c>
      <c r="C827" s="22" t="n">
        <v>1161.55</v>
      </c>
      <c r="D827" s="22" t="n">
        <v>1165.255</v>
      </c>
      <c r="E827" s="22" t="n">
        <v>1135.435</v>
      </c>
      <c r="F827" s="22" t="n">
        <v>1158.24</v>
      </c>
      <c r="G827" s="23" t="n">
        <v>1164.86</v>
      </c>
      <c r="H827" s="23" t="n">
        <v>1163.7</v>
      </c>
      <c r="I827" s="23" t="n">
        <v>1136.77</v>
      </c>
      <c r="J827" s="23" t="n">
        <v>1135.63</v>
      </c>
      <c r="K827" s="29" t="str">
        <f aca="false">IF(N827&lt;=$F$3,"HIT","MISS")</f>
        <v>HIT</v>
      </c>
      <c r="L827" s="29" t="str">
        <f aca="false">IF(O827&lt;=$F$3,"HIT","MISS")</f>
        <v>HIT</v>
      </c>
      <c r="M827" s="17" t="str">
        <f aca="false">IF(AND(K827="HIT",L827="HIT"),"HOD ✓ | LOD ✓",IF(K827="HIT","HOD ✓",IF(L827="HIT","LOD ✓","✗ MISS")))</f>
        <v>HOD ✓ | LOD ✓</v>
      </c>
      <c r="N827" s="26" t="n">
        <f aca="false">IF(D827&lt;H827,(H827-D827)/D827,IF(D827&gt;G827,(D827-G827)/D827,0))</f>
        <v>0.000338981596303135</v>
      </c>
      <c r="O827" s="26" t="n">
        <f aca="false">IF(E827&lt;J827,(J827-E827)/E827,IF(E827&gt;I827,(E827-I827)/E827,0))</f>
        <v>0.000171740346211068</v>
      </c>
      <c r="P827" s="27" t="n">
        <f aca="false">LN(F827/F826)</f>
        <v>-0.00247483257364941</v>
      </c>
      <c r="Q827" s="28" t="n">
        <f aca="false">STDEV(P808:P827)*SQRT(252)</f>
        <v>0.214395967871828</v>
      </c>
      <c r="R827" s="26" t="n">
        <f aca="false">(G827-H827)/H827</f>
        <v>0.000996820486379526</v>
      </c>
      <c r="S827" s="17" t="n">
        <f aca="false">YEAR(B827)</f>
        <v>2009</v>
      </c>
      <c r="T827" s="17" t="n">
        <f aca="false">WEEKDAY(B827)</f>
        <v>2</v>
      </c>
    </row>
    <row r="828" customFormat="false" ht="15" hidden="false" customHeight="false" outlineLevel="0" collapsed="false">
      <c r="B828" s="21" t="n">
        <v>40155</v>
      </c>
      <c r="C828" s="22" t="n">
        <v>1158.24</v>
      </c>
      <c r="D828" s="22" t="n">
        <v>1168.985</v>
      </c>
      <c r="E828" s="22" t="n">
        <v>1124.765</v>
      </c>
      <c r="F828" s="22" t="n">
        <v>1128.34</v>
      </c>
      <c r="G828" s="23" t="n">
        <v>1168.69</v>
      </c>
      <c r="H828" s="23" t="n">
        <v>1167.52</v>
      </c>
      <c r="I828" s="23" t="n">
        <v>1125.5</v>
      </c>
      <c r="J828" s="23" t="n">
        <v>1124.38</v>
      </c>
      <c r="K828" s="29" t="str">
        <f aca="false">IF(N828&lt;=$F$3,"HIT","MISS")</f>
        <v>HIT</v>
      </c>
      <c r="L828" s="29" t="str">
        <f aca="false">IF(O828&lt;=$F$3,"HIT","MISS")</f>
        <v>HIT</v>
      </c>
      <c r="M828" s="17" t="str">
        <f aca="false">IF(AND(K828="HIT",L828="HIT"),"HOD ✓ | LOD ✓",IF(K828="HIT","HOD ✓",IF(L828="HIT","LOD ✓","✗ MISS")))</f>
        <v>HOD ✓ | LOD ✓</v>
      </c>
      <c r="N828" s="26" t="n">
        <f aca="false">IF(D828&lt;H828,(H828-D828)/D828,IF(D828&gt;G828,(D828-G828)/D828,0))</f>
        <v>0.000252355676077833</v>
      </c>
      <c r="O828" s="26" t="n">
        <f aca="false">IF(E828&lt;J828,(J828-E828)/E828,IF(E828&gt;I828,(E828-I828)/E828,0))</f>
        <v>0</v>
      </c>
      <c r="P828" s="27" t="n">
        <f aca="false">LN(F828/F827)</f>
        <v>-0.0261540854645226</v>
      </c>
      <c r="Q828" s="28" t="n">
        <f aca="false">STDEV(P809:P828)*SQRT(252)</f>
        <v>0.237192133425979</v>
      </c>
      <c r="R828" s="26" t="n">
        <f aca="false">(G828-H828)/H828</f>
        <v>0.00100212416061401</v>
      </c>
      <c r="S828" s="17" t="n">
        <f aca="false">YEAR(B828)</f>
        <v>2009</v>
      </c>
      <c r="T828" s="17" t="n">
        <f aca="false">WEEKDAY(B828)</f>
        <v>3</v>
      </c>
    </row>
    <row r="829" customFormat="false" ht="15" hidden="false" customHeight="false" outlineLevel="0" collapsed="false">
      <c r="B829" s="21" t="n">
        <v>40156</v>
      </c>
      <c r="C829" s="22" t="n">
        <v>1128.34</v>
      </c>
      <c r="D829" s="22" t="n">
        <v>1147.2</v>
      </c>
      <c r="E829" s="22" t="n">
        <v>1116.5</v>
      </c>
      <c r="F829" s="22" t="n">
        <v>1128.69</v>
      </c>
      <c r="G829" s="23" t="n">
        <v>1147.91</v>
      </c>
      <c r="H829" s="23" t="n">
        <v>1146.76</v>
      </c>
      <c r="I829" s="23" t="n">
        <v>1116.26</v>
      </c>
      <c r="J829" s="23" t="n">
        <v>1115.14</v>
      </c>
      <c r="K829" s="29" t="str">
        <f aca="false">IF(N829&lt;=$F$3,"HIT","MISS")</f>
        <v>HIT</v>
      </c>
      <c r="L829" s="29" t="str">
        <f aca="false">IF(O829&lt;=$F$3,"HIT","MISS")</f>
        <v>HIT</v>
      </c>
      <c r="M829" s="17" t="str">
        <f aca="false">IF(AND(K829="HIT",L829="HIT"),"HOD ✓ | LOD ✓",IF(K829="HIT","HOD ✓",IF(L829="HIT","LOD ✓","✗ MISS")))</f>
        <v>HOD ✓ | LOD ✓</v>
      </c>
      <c r="N829" s="26" t="n">
        <f aca="false">IF(D829&lt;H829,(H829-D829)/D829,IF(D829&gt;G829,(D829-G829)/D829,0))</f>
        <v>0</v>
      </c>
      <c r="O829" s="26" t="n">
        <f aca="false">IF(E829&lt;J829,(J829-E829)/E829,IF(E829&gt;I829,(E829-I829)/E829,0))</f>
        <v>0.000214957456336775</v>
      </c>
      <c r="P829" s="27" t="n">
        <f aca="false">LN(F829/F828)</f>
        <v>0.000310142091868993</v>
      </c>
      <c r="Q829" s="28" t="n">
        <f aca="false">STDEV(P810:P829)*SQRT(252)</f>
        <v>0.234523529439323</v>
      </c>
      <c r="R829" s="26" t="n">
        <f aca="false">(G829-H829)/H829</f>
        <v>0.00100282535142496</v>
      </c>
      <c r="S829" s="17" t="n">
        <f aca="false">YEAR(B829)</f>
        <v>2009</v>
      </c>
      <c r="T829" s="17" t="n">
        <f aca="false">WEEKDAY(B829)</f>
        <v>4</v>
      </c>
    </row>
    <row r="830" customFormat="false" ht="15" hidden="false" customHeight="false" outlineLevel="0" collapsed="false">
      <c r="B830" s="21" t="n">
        <v>40157</v>
      </c>
      <c r="C830" s="22" t="n">
        <v>1128.69</v>
      </c>
      <c r="D830" s="22" t="n">
        <v>1137.1</v>
      </c>
      <c r="E830" s="22" t="n">
        <v>1121.275</v>
      </c>
      <c r="F830" s="22" t="n">
        <v>1131.37</v>
      </c>
      <c r="G830" s="23" t="n">
        <v>1138.42</v>
      </c>
      <c r="H830" s="23" t="n">
        <v>1137.28</v>
      </c>
      <c r="I830" s="23" t="n">
        <v>1121.12</v>
      </c>
      <c r="J830" s="23" t="n">
        <v>1120</v>
      </c>
      <c r="K830" s="29" t="str">
        <f aca="false">IF(N830&lt;=$F$3,"HIT","MISS")</f>
        <v>HIT</v>
      </c>
      <c r="L830" s="29" t="str">
        <f aca="false">IF(O830&lt;=$F$3,"HIT","MISS")</f>
        <v>HIT</v>
      </c>
      <c r="M830" s="17" t="str">
        <f aca="false">IF(AND(K830="HIT",L830="HIT"),"HOD ✓ | LOD ✓",IF(K830="HIT","HOD ✓",IF(L830="HIT","LOD ✓","✗ MISS")))</f>
        <v>HOD ✓ | LOD ✓</v>
      </c>
      <c r="N830" s="26" t="n">
        <f aca="false">IF(D830&lt;H830,(H830-D830)/D830,IF(D830&gt;G830,(D830-G830)/D830,0))</f>
        <v>0.000158297423269777</v>
      </c>
      <c r="O830" s="26" t="n">
        <f aca="false">IF(E830&lt;J830,(J830-E830)/E830,IF(E830&gt;I830,(E830-I830)/E830,0))</f>
        <v>0.000138235490847651</v>
      </c>
      <c r="P830" s="27" t="n">
        <f aca="false">LN(F830/F829)</f>
        <v>0.00237161956422028</v>
      </c>
      <c r="Q830" s="28" t="n">
        <f aca="false">STDEV(P811:P830)*SQRT(252)</f>
        <v>0.229560195067872</v>
      </c>
      <c r="R830" s="26" t="n">
        <f aca="false">(G830-H830)/H830</f>
        <v>0.00100239167135631</v>
      </c>
      <c r="S830" s="17" t="n">
        <f aca="false">YEAR(B830)</f>
        <v>2009</v>
      </c>
      <c r="T830" s="17" t="n">
        <f aca="false">WEEKDAY(B830)</f>
        <v>5</v>
      </c>
    </row>
    <row r="831" customFormat="false" ht="15" hidden="false" customHeight="false" outlineLevel="0" collapsed="false">
      <c r="B831" s="21" t="n">
        <v>40158</v>
      </c>
      <c r="C831" s="22" t="n">
        <v>1131.37</v>
      </c>
      <c r="D831" s="22" t="n">
        <v>1142.37</v>
      </c>
      <c r="E831" s="22" t="n">
        <v>1109.45</v>
      </c>
      <c r="F831" s="22" t="n">
        <v>1115.05</v>
      </c>
      <c r="G831" s="23" t="n">
        <v>1143.99</v>
      </c>
      <c r="H831" s="23" t="n">
        <v>1142.85</v>
      </c>
      <c r="I831" s="23" t="n">
        <v>1109.03</v>
      </c>
      <c r="J831" s="23" t="n">
        <v>1107.92</v>
      </c>
      <c r="K831" s="29" t="str">
        <f aca="false">IF(N831&lt;=$F$3,"HIT","MISS")</f>
        <v>HIT</v>
      </c>
      <c r="L831" s="29" t="str">
        <f aca="false">IF(O831&lt;=$F$3,"HIT","MISS")</f>
        <v>HIT</v>
      </c>
      <c r="M831" s="17" t="str">
        <f aca="false">IF(AND(K831="HIT",L831="HIT"),"HOD ✓ | LOD ✓",IF(K831="HIT","HOD ✓",IF(L831="HIT","LOD ✓","✗ MISS")))</f>
        <v>HOD ✓ | LOD ✓</v>
      </c>
      <c r="N831" s="26" t="n">
        <f aca="false">IF(D831&lt;H831,(H831-D831)/D831,IF(D831&gt;G831,(D831-G831)/D831,0))</f>
        <v>0.000420179101341963</v>
      </c>
      <c r="O831" s="26" t="n">
        <f aca="false">IF(E831&lt;J831,(J831-E831)/E831,IF(E831&gt;I831,(E831-I831)/E831,0))</f>
        <v>0.000378565956104442</v>
      </c>
      <c r="P831" s="27" t="n">
        <f aca="false">LN(F831/F830)</f>
        <v>-0.014530040798271</v>
      </c>
      <c r="Q831" s="28" t="n">
        <f aca="false">STDEV(P812:P831)*SQRT(252)</f>
        <v>0.23127662665024</v>
      </c>
      <c r="R831" s="26" t="n">
        <f aca="false">(G831-H831)/H831</f>
        <v>0.000997506234414053</v>
      </c>
      <c r="S831" s="17" t="n">
        <f aca="false">YEAR(B831)</f>
        <v>2009</v>
      </c>
      <c r="T831" s="17" t="n">
        <f aca="false">WEEKDAY(B831)</f>
        <v>6</v>
      </c>
    </row>
    <row r="832" customFormat="false" ht="15" hidden="false" customHeight="false" outlineLevel="0" collapsed="false">
      <c r="B832" s="21" t="n">
        <v>40161</v>
      </c>
      <c r="C832" s="22" t="n">
        <v>1115.54</v>
      </c>
      <c r="D832" s="22" t="n">
        <v>1127.855</v>
      </c>
      <c r="E832" s="22" t="n">
        <v>1110.78</v>
      </c>
      <c r="F832" s="22" t="n">
        <v>1126.55</v>
      </c>
      <c r="G832" s="23" t="n">
        <v>1127.77</v>
      </c>
      <c r="H832" s="23" t="n">
        <v>1126.64</v>
      </c>
      <c r="I832" s="23" t="n">
        <v>1111.73</v>
      </c>
      <c r="J832" s="23" t="n">
        <v>1110.62</v>
      </c>
      <c r="K832" s="29" t="str">
        <f aca="false">IF(N832&lt;=$F$3,"HIT","MISS")</f>
        <v>HIT</v>
      </c>
      <c r="L832" s="29" t="str">
        <f aca="false">IF(O832&lt;=$F$3,"HIT","MISS")</f>
        <v>HIT</v>
      </c>
      <c r="M832" s="17" t="str">
        <f aca="false">IF(AND(K832="HIT",L832="HIT"),"HOD ✓ | LOD ✓",IF(K832="HIT","HOD ✓",IF(L832="HIT","LOD ✓","✗ MISS")))</f>
        <v>HOD ✓ | LOD ✓</v>
      </c>
      <c r="N832" s="26" t="n">
        <f aca="false">IF(D832&lt;H832,(H832-D832)/D832,IF(D832&gt;G832,(D832-G832)/D832,0))</f>
        <v>7.53642977156074E-005</v>
      </c>
      <c r="O832" s="26" t="n">
        <f aca="false">IF(E832&lt;J832,(J832-E832)/E832,IF(E832&gt;I832,(E832-I832)/E832,0))</f>
        <v>0</v>
      </c>
      <c r="P832" s="27" t="n">
        <f aca="false">LN(F832/F831)</f>
        <v>0.0102606182132678</v>
      </c>
      <c r="Q832" s="28" t="n">
        <f aca="false">STDEV(P813:P832)*SQRT(252)</f>
        <v>0.224705679045518</v>
      </c>
      <c r="R832" s="26" t="n">
        <f aca="false">(G832-H832)/H832</f>
        <v>0.00100298231910804</v>
      </c>
      <c r="S832" s="17" t="n">
        <f aca="false">YEAR(B832)</f>
        <v>2009</v>
      </c>
      <c r="T832" s="17" t="n">
        <f aca="false">WEEKDAY(B832)</f>
        <v>2</v>
      </c>
    </row>
    <row r="833" customFormat="false" ht="15" hidden="false" customHeight="false" outlineLevel="0" collapsed="false">
      <c r="B833" s="21" t="n">
        <v>40162</v>
      </c>
      <c r="C833" s="22" t="n">
        <v>1126.55</v>
      </c>
      <c r="D833" s="22" t="n">
        <v>1129.095</v>
      </c>
      <c r="E833" s="22" t="n">
        <v>1111.54</v>
      </c>
      <c r="F833" s="22" t="n">
        <v>1125.2</v>
      </c>
      <c r="G833" s="23" t="n">
        <v>1128.79</v>
      </c>
      <c r="H833" s="23" t="n">
        <v>1127.66</v>
      </c>
      <c r="I833" s="23" t="n">
        <v>1111.36</v>
      </c>
      <c r="J833" s="23" t="n">
        <v>1110.25</v>
      </c>
      <c r="K833" s="29" t="str">
        <f aca="false">IF(N833&lt;=$F$3,"HIT","MISS")</f>
        <v>HIT</v>
      </c>
      <c r="L833" s="29" t="str">
        <f aca="false">IF(O833&lt;=$F$3,"HIT","MISS")</f>
        <v>HIT</v>
      </c>
      <c r="M833" s="17" t="str">
        <f aca="false">IF(AND(K833="HIT",L833="HIT"),"HOD ✓ | LOD ✓",IF(K833="HIT","HOD ✓",IF(L833="HIT","LOD ✓","✗ MISS")))</f>
        <v>HOD ✓ | LOD ✓</v>
      </c>
      <c r="N833" s="26" t="n">
        <f aca="false">IF(D833&lt;H833,(H833-D833)/D833,IF(D833&gt;G833,(D833-G833)/D833,0))</f>
        <v>0.000270127845752628</v>
      </c>
      <c r="O833" s="26" t="n">
        <f aca="false">IF(E833&lt;J833,(J833-E833)/E833,IF(E833&gt;I833,(E833-I833)/E833,0))</f>
        <v>0.000161937492128096</v>
      </c>
      <c r="P833" s="27" t="n">
        <f aca="false">LN(F833/F832)</f>
        <v>-0.00119906753569286</v>
      </c>
      <c r="Q833" s="28" t="n">
        <f aca="false">STDEV(P814:P833)*SQRT(252)</f>
        <v>0.224480311823319</v>
      </c>
      <c r="R833" s="26" t="n">
        <f aca="false">(G833-H833)/H833</f>
        <v>0.00100207509355646</v>
      </c>
      <c r="S833" s="17" t="n">
        <f aca="false">YEAR(B833)</f>
        <v>2009</v>
      </c>
      <c r="T833" s="17" t="n">
        <f aca="false">WEEKDAY(B833)</f>
        <v>3</v>
      </c>
    </row>
    <row r="834" customFormat="false" ht="15" hidden="false" customHeight="false" outlineLevel="0" collapsed="false">
      <c r="B834" s="21" t="n">
        <v>40163</v>
      </c>
      <c r="C834" s="22" t="n">
        <v>1125.2</v>
      </c>
      <c r="D834" s="22" t="n">
        <v>1141.48</v>
      </c>
      <c r="E834" s="22" t="n">
        <v>1121.585</v>
      </c>
      <c r="F834" s="22" t="n">
        <v>1138.06</v>
      </c>
      <c r="G834" s="23" t="n">
        <v>1141.83</v>
      </c>
      <c r="H834" s="23" t="n">
        <v>1140.69</v>
      </c>
      <c r="I834" s="23" t="n">
        <v>1122.89</v>
      </c>
      <c r="J834" s="23" t="n">
        <v>1121.77</v>
      </c>
      <c r="K834" s="29" t="str">
        <f aca="false">IF(N834&lt;=$F$3,"HIT","MISS")</f>
        <v>HIT</v>
      </c>
      <c r="L834" s="29" t="str">
        <f aca="false">IF(O834&lt;=$F$3,"HIT","MISS")</f>
        <v>HIT</v>
      </c>
      <c r="M834" s="17" t="str">
        <f aca="false">IF(AND(K834="HIT",L834="HIT"),"HOD ✓ | LOD ✓",IF(K834="HIT","HOD ✓",IF(L834="HIT","LOD ✓","✗ MISS")))</f>
        <v>HOD ✓ | LOD ✓</v>
      </c>
      <c r="N834" s="26" t="n">
        <f aca="false">IF(D834&lt;H834,(H834-D834)/D834,IF(D834&gt;G834,(D834-G834)/D834,0))</f>
        <v>0</v>
      </c>
      <c r="O834" s="26" t="n">
        <f aca="false">IF(E834&lt;J834,(J834-E834)/E834,IF(E834&gt;I834,(E834-I834)/E834,0))</f>
        <v>0.000164945144594431</v>
      </c>
      <c r="P834" s="27" t="n">
        <f aca="false">LN(F834/F833)</f>
        <v>0.0113642607580377</v>
      </c>
      <c r="Q834" s="28" t="n">
        <f aca="false">STDEV(P815:P834)*SQRT(252)</f>
        <v>0.228153364994544</v>
      </c>
      <c r="R834" s="26" t="n">
        <f aca="false">(G834-H834)/H834</f>
        <v>0.000999395102963884</v>
      </c>
      <c r="S834" s="17" t="n">
        <f aca="false">YEAR(B834)</f>
        <v>2009</v>
      </c>
      <c r="T834" s="17" t="n">
        <f aca="false">WEEKDAY(B834)</f>
        <v>4</v>
      </c>
    </row>
    <row r="835" customFormat="false" ht="15" hidden="false" customHeight="false" outlineLevel="0" collapsed="false">
      <c r="B835" s="21" t="n">
        <v>40164</v>
      </c>
      <c r="C835" s="22" t="n">
        <v>1138.06</v>
      </c>
      <c r="D835" s="22" t="n">
        <v>1141.785</v>
      </c>
      <c r="E835" s="22" t="n">
        <v>1094.925</v>
      </c>
      <c r="F835" s="22" t="n">
        <v>1098.75</v>
      </c>
      <c r="G835" s="23" t="n">
        <v>1143.19</v>
      </c>
      <c r="H835" s="23" t="n">
        <v>1142.05</v>
      </c>
      <c r="I835" s="23" t="n">
        <v>1096.22</v>
      </c>
      <c r="J835" s="23" t="n">
        <v>1095.12</v>
      </c>
      <c r="K835" s="29" t="str">
        <f aca="false">IF(N835&lt;=$F$3,"HIT","MISS")</f>
        <v>HIT</v>
      </c>
      <c r="L835" s="29" t="str">
        <f aca="false">IF(O835&lt;=$F$3,"HIT","MISS")</f>
        <v>HIT</v>
      </c>
      <c r="M835" s="17" t="str">
        <f aca="false">IF(AND(K835="HIT",L835="HIT"),"HOD ✓ | LOD ✓",IF(K835="HIT","HOD ✓",IF(L835="HIT","LOD ✓","✗ MISS")))</f>
        <v>HOD ✓ | LOD ✓</v>
      </c>
      <c r="N835" s="26" t="n">
        <f aca="false">IF(D835&lt;H835,(H835-D835)/D835,IF(D835&gt;G835,(D835-G835)/D835,0))</f>
        <v>0.000232092731994091</v>
      </c>
      <c r="O835" s="26" t="n">
        <f aca="false">IF(E835&lt;J835,(J835-E835)/E835,IF(E835&gt;I835,(E835-I835)/E835,0))</f>
        <v>0.000178094390026656</v>
      </c>
      <c r="P835" s="27" t="n">
        <f aca="false">LN(F835/F834)</f>
        <v>-0.0351518883743528</v>
      </c>
      <c r="Q835" s="28" t="n">
        <f aca="false">STDEV(P816:P835)*SQRT(252)</f>
        <v>0.259534434179737</v>
      </c>
      <c r="R835" s="26" t="n">
        <f aca="false">(G835-H835)/H835</f>
        <v>0.000998204982268815</v>
      </c>
      <c r="S835" s="17" t="n">
        <f aca="false">YEAR(B835)</f>
        <v>2009</v>
      </c>
      <c r="T835" s="17" t="n">
        <f aca="false">WEEKDAY(B835)</f>
        <v>5</v>
      </c>
    </row>
    <row r="836" customFormat="false" ht="15" hidden="false" customHeight="false" outlineLevel="0" collapsed="false">
      <c r="B836" s="21" t="n">
        <v>40165</v>
      </c>
      <c r="C836" s="22" t="n">
        <v>1098.75</v>
      </c>
      <c r="D836" s="22" t="n">
        <v>1117.215</v>
      </c>
      <c r="E836" s="22" t="n">
        <v>1096.75</v>
      </c>
      <c r="F836" s="22" t="n">
        <v>1113.23</v>
      </c>
      <c r="G836" s="23" t="n">
        <v>1117.26</v>
      </c>
      <c r="H836" s="23" t="n">
        <v>1116.14</v>
      </c>
      <c r="I836" s="23" t="n">
        <v>1098.2</v>
      </c>
      <c r="J836" s="23" t="n">
        <v>1097.1</v>
      </c>
      <c r="K836" s="29" t="str">
        <f aca="false">IF(N836&lt;=$F$3,"HIT","MISS")</f>
        <v>HIT</v>
      </c>
      <c r="L836" s="29" t="str">
        <f aca="false">IF(O836&lt;=$F$3,"HIT","MISS")</f>
        <v>HIT</v>
      </c>
      <c r="M836" s="17" t="str">
        <f aca="false">IF(AND(K836="HIT",L836="HIT"),"HOD ✓ | LOD ✓",IF(K836="HIT","HOD ✓",IF(L836="HIT","LOD ✓","✗ MISS")))</f>
        <v>HOD ✓ | LOD ✓</v>
      </c>
      <c r="N836" s="26" t="n">
        <f aca="false">IF(D836&lt;H836,(H836-D836)/D836,IF(D836&gt;G836,(D836-G836)/D836,0))</f>
        <v>0</v>
      </c>
      <c r="O836" s="26" t="n">
        <f aca="false">IF(E836&lt;J836,(J836-E836)/E836,IF(E836&gt;I836,(E836-I836)/E836,0))</f>
        <v>0.000319124686573886</v>
      </c>
      <c r="P836" s="27" t="n">
        <f aca="false">LN(F836/F835)</f>
        <v>0.0130925296244719</v>
      </c>
      <c r="Q836" s="28" t="n">
        <f aca="false">STDEV(P817:P836)*SQRT(252)</f>
        <v>0.263933658353852</v>
      </c>
      <c r="R836" s="26" t="n">
        <f aca="false">(G836-H836)/H836</f>
        <v>0.00100345834751903</v>
      </c>
      <c r="S836" s="17" t="n">
        <f aca="false">YEAR(B836)</f>
        <v>2009</v>
      </c>
      <c r="T836" s="17" t="n">
        <f aca="false">WEEKDAY(B836)</f>
        <v>6</v>
      </c>
    </row>
    <row r="837" customFormat="false" ht="15" hidden="false" customHeight="false" outlineLevel="0" collapsed="false">
      <c r="B837" s="21" t="n">
        <v>40168</v>
      </c>
      <c r="C837" s="22" t="n">
        <v>1112.17</v>
      </c>
      <c r="D837" s="22" t="n">
        <v>1119.66</v>
      </c>
      <c r="E837" s="22" t="n">
        <v>1090.295</v>
      </c>
      <c r="F837" s="22" t="n">
        <v>1093.34</v>
      </c>
      <c r="G837" s="23" t="n">
        <v>1119.9</v>
      </c>
      <c r="H837" s="23" t="n">
        <v>1118.78</v>
      </c>
      <c r="I837" s="23" t="n">
        <v>1090.61</v>
      </c>
      <c r="J837" s="23" t="n">
        <v>1089.52</v>
      </c>
      <c r="K837" s="29" t="str">
        <f aca="false">IF(N837&lt;=$F$3,"HIT","MISS")</f>
        <v>HIT</v>
      </c>
      <c r="L837" s="29" t="str">
        <f aca="false">IF(O837&lt;=$F$3,"HIT","MISS")</f>
        <v>HIT</v>
      </c>
      <c r="M837" s="17" t="str">
        <f aca="false">IF(AND(K837="HIT",L837="HIT"),"HOD ✓ | LOD ✓",IF(K837="HIT","HOD ✓",IF(L837="HIT","LOD ✓","✗ MISS")))</f>
        <v>HOD ✓ | LOD ✓</v>
      </c>
      <c r="N837" s="26" t="n">
        <f aca="false">IF(D837&lt;H837,(H837-D837)/D837,IF(D837&gt;G837,(D837-G837)/D837,0))</f>
        <v>0</v>
      </c>
      <c r="O837" s="26" t="n">
        <f aca="false">IF(E837&lt;J837,(J837-E837)/E837,IF(E837&gt;I837,(E837-I837)/E837,0))</f>
        <v>0</v>
      </c>
      <c r="P837" s="27" t="n">
        <f aca="false">LN(F837/F836)</f>
        <v>-0.0180284683713934</v>
      </c>
      <c r="Q837" s="28" t="n">
        <f aca="false">STDEV(P818:P837)*SQRT(252)</f>
        <v>0.263652113787852</v>
      </c>
      <c r="R837" s="26" t="n">
        <f aca="false">(G837-H837)/H837</f>
        <v>0.00100109047355165</v>
      </c>
      <c r="S837" s="17" t="n">
        <f aca="false">YEAR(B837)</f>
        <v>2009</v>
      </c>
      <c r="T837" s="17" t="n">
        <f aca="false">WEEKDAY(B837)</f>
        <v>2</v>
      </c>
    </row>
    <row r="838" customFormat="false" ht="15" hidden="false" customHeight="false" outlineLevel="0" collapsed="false">
      <c r="B838" s="21" t="n">
        <v>40169</v>
      </c>
      <c r="C838" s="22" t="n">
        <v>1093.34</v>
      </c>
      <c r="D838" s="22" t="n">
        <v>1097.53</v>
      </c>
      <c r="E838" s="22" t="n">
        <v>1074.735</v>
      </c>
      <c r="F838" s="22" t="n">
        <v>1083.9</v>
      </c>
      <c r="G838" s="23" t="n">
        <v>1097.04</v>
      </c>
      <c r="H838" s="23" t="n">
        <v>1095.94</v>
      </c>
      <c r="I838" s="23" t="n">
        <v>1074.61</v>
      </c>
      <c r="J838" s="23" t="n">
        <v>1073.54</v>
      </c>
      <c r="K838" s="29" t="str">
        <f aca="false">IF(N838&lt;=$F$3,"HIT","MISS")</f>
        <v>HIT</v>
      </c>
      <c r="L838" s="29" t="str">
        <f aca="false">IF(O838&lt;=$F$3,"HIT","MISS")</f>
        <v>HIT</v>
      </c>
      <c r="M838" s="17" t="str">
        <f aca="false">IF(AND(K838="HIT",L838="HIT"),"HOD ✓ | LOD ✓",IF(K838="HIT","HOD ✓",IF(L838="HIT","LOD ✓","✗ MISS")))</f>
        <v>HOD ✓ | LOD ✓</v>
      </c>
      <c r="N838" s="26" t="n">
        <f aca="false">IF(D838&lt;H838,(H838-D838)/D838,IF(D838&gt;G838,(D838-G838)/D838,0))</f>
        <v>0.000446457044454374</v>
      </c>
      <c r="O838" s="26" t="n">
        <f aca="false">IF(E838&lt;J838,(J838-E838)/E838,IF(E838&gt;I838,(E838-I838)/E838,0))</f>
        <v>0.000116307740978009</v>
      </c>
      <c r="P838" s="27" t="n">
        <f aca="false">LN(F838/F837)</f>
        <v>-0.00867158343076089</v>
      </c>
      <c r="Q838" s="28" t="n">
        <f aca="false">STDEV(P819:P838)*SQRT(252)</f>
        <v>0.263375484855187</v>
      </c>
      <c r="R838" s="26" t="n">
        <f aca="false">(G838-H838)/H838</f>
        <v>0.00100370458236756</v>
      </c>
      <c r="S838" s="17" t="n">
        <f aca="false">YEAR(B838)</f>
        <v>2009</v>
      </c>
      <c r="T838" s="17" t="n">
        <f aca="false">WEEKDAY(B838)</f>
        <v>3</v>
      </c>
    </row>
    <row r="839" customFormat="false" ht="15" hidden="false" customHeight="false" outlineLevel="0" collapsed="false">
      <c r="B839" s="21" t="n">
        <v>40170</v>
      </c>
      <c r="C839" s="22" t="n">
        <v>1083.9</v>
      </c>
      <c r="D839" s="22" t="n">
        <v>1096.05</v>
      </c>
      <c r="E839" s="22" t="n">
        <v>1079.57</v>
      </c>
      <c r="F839" s="22" t="n">
        <v>1087.61</v>
      </c>
      <c r="G839" s="23" t="n">
        <v>1095.74</v>
      </c>
      <c r="H839" s="23" t="n">
        <v>1094.65</v>
      </c>
      <c r="I839" s="23" t="n">
        <v>1080.81</v>
      </c>
      <c r="J839" s="23" t="n">
        <v>1079.73</v>
      </c>
      <c r="K839" s="29" t="str">
        <f aca="false">IF(N839&lt;=$F$3,"HIT","MISS")</f>
        <v>HIT</v>
      </c>
      <c r="L839" s="29" t="str">
        <f aca="false">IF(O839&lt;=$F$3,"HIT","MISS")</f>
        <v>HIT</v>
      </c>
      <c r="M839" s="17" t="str">
        <f aca="false">IF(AND(K839="HIT",L839="HIT"),"HOD ✓ | LOD ✓",IF(K839="HIT","HOD ✓",IF(L839="HIT","LOD ✓","✗ MISS")))</f>
        <v>HOD ✓ | LOD ✓</v>
      </c>
      <c r="N839" s="26" t="n">
        <f aca="false">IF(D839&lt;H839,(H839-D839)/D839,IF(D839&gt;G839,(D839-G839)/D839,0))</f>
        <v>0.00028283381232603</v>
      </c>
      <c r="O839" s="26" t="n">
        <f aca="false">IF(E839&lt;J839,(J839-E839)/E839,IF(E839&gt;I839,(E839-I839)/E839,0))</f>
        <v>0.000148207156553148</v>
      </c>
      <c r="P839" s="27" t="n">
        <f aca="false">LN(F839/F838)</f>
        <v>0.00341698045116388</v>
      </c>
      <c r="Q839" s="28" t="n">
        <f aca="false">STDEV(P820:P839)*SQRT(252)</f>
        <v>0.250894114794561</v>
      </c>
      <c r="R839" s="26" t="n">
        <f aca="false">(G839-H839)/H839</f>
        <v>0.000995752066870614</v>
      </c>
      <c r="S839" s="17" t="n">
        <f aca="false">YEAR(B839)</f>
        <v>2009</v>
      </c>
      <c r="T839" s="17" t="n">
        <f aca="false">WEEKDAY(B839)</f>
        <v>4</v>
      </c>
    </row>
    <row r="840" customFormat="false" ht="15" hidden="false" customHeight="false" outlineLevel="0" collapsed="false">
      <c r="B840" s="21" t="n">
        <v>40171</v>
      </c>
      <c r="C840" s="22" t="n">
        <v>1087.61</v>
      </c>
      <c r="D840" s="22" t="n">
        <v>1106.11</v>
      </c>
      <c r="E840" s="22" t="n">
        <v>1087.1</v>
      </c>
      <c r="F840" s="22" t="n">
        <v>1105.73</v>
      </c>
      <c r="G840" s="23" t="n">
        <v>1106.44</v>
      </c>
      <c r="H840" s="23" t="n">
        <v>1105.33</v>
      </c>
      <c r="I840" s="23" t="n">
        <v>1086.88</v>
      </c>
      <c r="J840" s="23" t="n">
        <v>1085.79</v>
      </c>
      <c r="K840" s="29" t="str">
        <f aca="false">IF(N840&lt;=$F$3,"HIT","MISS")</f>
        <v>HIT</v>
      </c>
      <c r="L840" s="29" t="str">
        <f aca="false">IF(O840&lt;=$F$3,"HIT","MISS")</f>
        <v>HIT</v>
      </c>
      <c r="M840" s="17" t="str">
        <f aca="false">IF(AND(K840="HIT",L840="HIT"),"HOD ✓ | LOD ✓",IF(K840="HIT","HOD ✓",IF(L840="HIT","LOD ✓","✗ MISS")))</f>
        <v>HOD ✓ | LOD ✓</v>
      </c>
      <c r="N840" s="26" t="n">
        <f aca="false">IF(D840&lt;H840,(H840-D840)/D840,IF(D840&gt;G840,(D840-G840)/D840,0))</f>
        <v>0</v>
      </c>
      <c r="O840" s="26" t="n">
        <f aca="false">IF(E840&lt;J840,(J840-E840)/E840,IF(E840&gt;I840,(E840-I840)/E840,0))</f>
        <v>0.000202373286725968</v>
      </c>
      <c r="P840" s="27" t="n">
        <f aca="false">LN(F840/F839)</f>
        <v>0.0165231220409083</v>
      </c>
      <c r="Q840" s="28" t="n">
        <f aca="false">STDEV(P821:P840)*SQRT(252)</f>
        <v>0.261485067511731</v>
      </c>
      <c r="R840" s="26" t="n">
        <f aca="false">(G840-H840)/H840</f>
        <v>0.0010042249825845</v>
      </c>
      <c r="S840" s="17" t="n">
        <f aca="false">YEAR(B840)</f>
        <v>2009</v>
      </c>
      <c r="T840" s="17" t="n">
        <f aca="false">WEEKDAY(B840)</f>
        <v>5</v>
      </c>
    </row>
    <row r="841" customFormat="false" ht="15" hidden="false" customHeight="false" outlineLevel="0" collapsed="false">
      <c r="B841" s="21" t="n">
        <v>40172</v>
      </c>
      <c r="C841" s="22" t="n">
        <v>1105.73</v>
      </c>
      <c r="D841" s="22" t="n">
        <v>1105.73</v>
      </c>
      <c r="E841" s="22" t="n">
        <v>1104.46</v>
      </c>
      <c r="F841" s="22" t="n">
        <v>1105.54</v>
      </c>
      <c r="G841" s="23" t="n">
        <v>1106.99</v>
      </c>
      <c r="H841" s="23" t="n">
        <v>1105.88</v>
      </c>
      <c r="I841" s="23" t="n">
        <v>1104.64</v>
      </c>
      <c r="J841" s="23" t="n">
        <v>1103.54</v>
      </c>
      <c r="K841" s="29" t="str">
        <f aca="false">IF(N841&lt;=$F$3,"HIT","MISS")</f>
        <v>HIT</v>
      </c>
      <c r="L841" s="29" t="str">
        <f aca="false">IF(O841&lt;=$F$3,"HIT","MISS")</f>
        <v>HIT</v>
      </c>
      <c r="M841" s="17" t="str">
        <f aca="false">IF(AND(K841="HIT",L841="HIT"),"HOD ✓ | LOD ✓",IF(K841="HIT","HOD ✓",IF(L841="HIT","LOD ✓","✗ MISS")))</f>
        <v>HOD ✓ | LOD ✓</v>
      </c>
      <c r="N841" s="26" t="n">
        <f aca="false">IF(D841&lt;H841,(H841-D841)/D841,IF(D841&gt;G841,(D841-G841)/D841,0))</f>
        <v>0.000135656986787092</v>
      </c>
      <c r="O841" s="26" t="n">
        <f aca="false">IF(E841&lt;J841,(J841-E841)/E841,IF(E841&gt;I841,(E841-I841)/E841,0))</f>
        <v>0</v>
      </c>
      <c r="P841" s="27" t="n">
        <f aca="false">LN(F841/F840)</f>
        <v>-0.000171846948104564</v>
      </c>
      <c r="Q841" s="28" t="n">
        <f aca="false">STDEV(P822:P841)*SQRT(252)</f>
        <v>0.25985094544554</v>
      </c>
      <c r="R841" s="26" t="n">
        <f aca="false">(G841-H841)/H841</f>
        <v>0.00100372553984148</v>
      </c>
      <c r="S841" s="17" t="n">
        <f aca="false">YEAR(B841)</f>
        <v>2009</v>
      </c>
      <c r="T841" s="17" t="n">
        <f aca="false">WEEKDAY(B841)</f>
        <v>6</v>
      </c>
    </row>
    <row r="842" customFormat="false" ht="15" hidden="false" customHeight="false" outlineLevel="0" collapsed="false">
      <c r="B842" s="21" t="n">
        <v>40175</v>
      </c>
      <c r="C842" s="22" t="n">
        <v>1105.78</v>
      </c>
      <c r="D842" s="22" t="n">
        <v>1113.885</v>
      </c>
      <c r="E842" s="22" t="n">
        <v>1101.645</v>
      </c>
      <c r="F842" s="22" t="n">
        <v>1107.07</v>
      </c>
      <c r="G842" s="23" t="n">
        <v>1115.05</v>
      </c>
      <c r="H842" s="23" t="n">
        <v>1113.94</v>
      </c>
      <c r="I842" s="23" t="n">
        <v>1102.39</v>
      </c>
      <c r="J842" s="23" t="n">
        <v>1101.29</v>
      </c>
      <c r="K842" s="29" t="str">
        <f aca="false">IF(N842&lt;=$F$3,"HIT","MISS")</f>
        <v>HIT</v>
      </c>
      <c r="L842" s="29" t="str">
        <f aca="false">IF(O842&lt;=$F$3,"HIT","MISS")</f>
        <v>HIT</v>
      </c>
      <c r="M842" s="17" t="str">
        <f aca="false">IF(AND(K842="HIT",L842="HIT"),"HOD ✓ | LOD ✓",IF(K842="HIT","HOD ✓",IF(L842="HIT","LOD ✓","✗ MISS")))</f>
        <v>HOD ✓ | LOD ✓</v>
      </c>
      <c r="N842" s="26" t="n">
        <f aca="false">IF(D842&lt;H842,(H842-D842)/D842,IF(D842&gt;G842,(D842-G842)/D842,0))</f>
        <v>4.93767309911379E-005</v>
      </c>
      <c r="O842" s="26" t="n">
        <f aca="false">IF(E842&lt;J842,(J842-E842)/E842,IF(E842&gt;I842,(E842-I842)/E842,0))</f>
        <v>0</v>
      </c>
      <c r="P842" s="27" t="n">
        <f aca="false">LN(F842/F841)</f>
        <v>0.001382982309455</v>
      </c>
      <c r="Q842" s="28" t="n">
        <f aca="false">STDEV(P823:P842)*SQRT(252)</f>
        <v>0.259777667106091</v>
      </c>
      <c r="R842" s="26" t="n">
        <f aca="false">(G842-H842)/H842</f>
        <v>0.0009964630051887</v>
      </c>
      <c r="S842" s="17" t="n">
        <f aca="false">YEAR(B842)</f>
        <v>2009</v>
      </c>
      <c r="T842" s="17" t="n">
        <f aca="false">WEEKDAY(B842)</f>
        <v>2</v>
      </c>
    </row>
    <row r="843" customFormat="false" ht="15" hidden="false" customHeight="false" outlineLevel="0" collapsed="false">
      <c r="B843" s="21" t="n">
        <v>40176</v>
      </c>
      <c r="C843" s="22" t="n">
        <v>1107.07</v>
      </c>
      <c r="D843" s="22" t="n">
        <v>1108.455</v>
      </c>
      <c r="E843" s="22" t="n">
        <v>1096.745</v>
      </c>
      <c r="F843" s="22" t="n">
        <v>1096.85</v>
      </c>
      <c r="G843" s="23" t="n">
        <v>1109.73</v>
      </c>
      <c r="H843" s="23" t="n">
        <v>1108.62</v>
      </c>
      <c r="I843" s="23" t="n">
        <v>1096.35</v>
      </c>
      <c r="J843" s="23" t="n">
        <v>1095.25</v>
      </c>
      <c r="K843" s="29" t="str">
        <f aca="false">IF(N843&lt;=$F$3,"HIT","MISS")</f>
        <v>HIT</v>
      </c>
      <c r="L843" s="29" t="str">
        <f aca="false">IF(O843&lt;=$F$3,"HIT","MISS")</f>
        <v>HIT</v>
      </c>
      <c r="M843" s="17" t="str">
        <f aca="false">IF(AND(K843="HIT",L843="HIT"),"HOD ✓ | LOD ✓",IF(K843="HIT","HOD ✓",IF(L843="HIT","LOD ✓","✗ MISS")))</f>
        <v>HOD ✓ | LOD ✓</v>
      </c>
      <c r="N843" s="26" t="n">
        <f aca="false">IF(D843&lt;H843,(H843-D843)/D843,IF(D843&gt;G843,(D843-G843)/D843,0))</f>
        <v>0.000148855839885213</v>
      </c>
      <c r="O843" s="26" t="n">
        <f aca="false">IF(E843&lt;J843,(J843-E843)/E843,IF(E843&gt;I843,(E843-I843)/E843,0))</f>
        <v>0.000360156645345985</v>
      </c>
      <c r="P843" s="27" t="n">
        <f aca="false">LN(F843/F842)</f>
        <v>-0.00927445030343041</v>
      </c>
      <c r="Q843" s="28" t="n">
        <f aca="false">STDEV(P824:P843)*SQRT(252)</f>
        <v>0.252040676802618</v>
      </c>
      <c r="R843" s="26" t="n">
        <f aca="false">(G843-H843)/H843</f>
        <v>0.00100124479082114</v>
      </c>
      <c r="S843" s="17" t="n">
        <f aca="false">YEAR(B843)</f>
        <v>2009</v>
      </c>
      <c r="T843" s="17" t="n">
        <f aca="false">WEEKDAY(B843)</f>
        <v>3</v>
      </c>
    </row>
    <row r="844" customFormat="false" ht="15" hidden="false" customHeight="false" outlineLevel="0" collapsed="false">
      <c r="B844" s="21" t="n">
        <v>40177</v>
      </c>
      <c r="C844" s="22" t="n">
        <v>1096.85</v>
      </c>
      <c r="D844" s="22" t="n">
        <v>1098.16</v>
      </c>
      <c r="E844" s="22" t="n">
        <v>1086.105</v>
      </c>
      <c r="F844" s="22" t="n">
        <v>1092.92</v>
      </c>
      <c r="G844" s="23" t="n">
        <v>1097.92</v>
      </c>
      <c r="H844" s="23" t="n">
        <v>1096.82</v>
      </c>
      <c r="I844" s="23" t="n">
        <v>1085.87</v>
      </c>
      <c r="J844" s="23" t="n">
        <v>1084.79</v>
      </c>
      <c r="K844" s="29" t="str">
        <f aca="false">IF(N844&lt;=$F$3,"HIT","MISS")</f>
        <v>HIT</v>
      </c>
      <c r="L844" s="29" t="str">
        <f aca="false">IF(O844&lt;=$F$3,"HIT","MISS")</f>
        <v>HIT</v>
      </c>
      <c r="M844" s="17" t="str">
        <f aca="false">IF(AND(K844="HIT",L844="HIT"),"HOD ✓ | LOD ✓",IF(K844="HIT","HOD ✓",IF(L844="HIT","LOD ✓","✗ MISS")))</f>
        <v>HOD ✓ | LOD ✓</v>
      </c>
      <c r="N844" s="26" t="n">
        <f aca="false">IF(D844&lt;H844,(H844-D844)/D844,IF(D844&gt;G844,(D844-G844)/D844,0))</f>
        <v>0.000218547388358717</v>
      </c>
      <c r="O844" s="26" t="n">
        <f aca="false">IF(E844&lt;J844,(J844-E844)/E844,IF(E844&gt;I844,(E844-I844)/E844,0))</f>
        <v>0.000216369503869448</v>
      </c>
      <c r="P844" s="27" t="n">
        <f aca="false">LN(F844/F843)</f>
        <v>-0.00358942192056012</v>
      </c>
      <c r="Q844" s="28" t="n">
        <f aca="false">STDEV(P825:P844)*SQRT(252)</f>
        <v>0.240556252400172</v>
      </c>
      <c r="R844" s="26" t="n">
        <f aca="false">(G844-H844)/H844</f>
        <v>0.00100289929067681</v>
      </c>
      <c r="S844" s="17" t="n">
        <f aca="false">YEAR(B844)</f>
        <v>2009</v>
      </c>
      <c r="T844" s="17" t="n">
        <f aca="false">WEEKDAY(B844)</f>
        <v>4</v>
      </c>
    </row>
    <row r="845" customFormat="false" ht="15" hidden="false" customHeight="false" outlineLevel="0" collapsed="false">
      <c r="B845" s="21" t="n">
        <v>40178</v>
      </c>
      <c r="C845" s="22" t="n">
        <v>1092.92</v>
      </c>
      <c r="D845" s="22" t="n">
        <v>1106.955</v>
      </c>
      <c r="E845" s="22" t="n">
        <v>1092.61</v>
      </c>
      <c r="F845" s="22" t="n">
        <v>1097.12</v>
      </c>
      <c r="G845" s="23" t="n">
        <v>1106.84</v>
      </c>
      <c r="H845" s="23" t="n">
        <v>1105.73</v>
      </c>
      <c r="I845" s="23" t="n">
        <v>1092.45</v>
      </c>
      <c r="J845" s="23" t="n">
        <v>1091.36</v>
      </c>
      <c r="K845" s="29" t="str">
        <f aca="false">IF(N845&lt;=$F$3,"HIT","MISS")</f>
        <v>HIT</v>
      </c>
      <c r="L845" s="29" t="str">
        <f aca="false">IF(O845&lt;=$F$3,"HIT","MISS")</f>
        <v>HIT</v>
      </c>
      <c r="M845" s="17" t="str">
        <f aca="false">IF(AND(K845="HIT",L845="HIT"),"HOD ✓ | LOD ✓",IF(K845="HIT","HOD ✓",IF(L845="HIT","LOD ✓","✗ MISS")))</f>
        <v>HOD ✓ | LOD ✓</v>
      </c>
      <c r="N845" s="26" t="n">
        <f aca="false">IF(D845&lt;H845,(H845-D845)/D845,IF(D845&gt;G845,(D845-G845)/D845,0))</f>
        <v>0.000103888595290693</v>
      </c>
      <c r="O845" s="26" t="n">
        <f aca="false">IF(E845&lt;J845,(J845-E845)/E845,IF(E845&gt;I845,(E845-I845)/E845,0))</f>
        <v>0.000146438344880474</v>
      </c>
      <c r="P845" s="27" t="n">
        <f aca="false">LN(F845/F844)</f>
        <v>0.00383555108491799</v>
      </c>
      <c r="Q845" s="28" t="n">
        <f aca="false">STDEV(P826:P845)*SQRT(252)</f>
        <v>0.242667183060077</v>
      </c>
      <c r="R845" s="26" t="n">
        <f aca="false">(G845-H845)/H845</f>
        <v>0.00100386170222378</v>
      </c>
      <c r="S845" s="17" t="n">
        <f aca="false">YEAR(B845)</f>
        <v>2009</v>
      </c>
      <c r="T845" s="17" t="n">
        <f aca="false">WEEKDAY(B845)</f>
        <v>5</v>
      </c>
    </row>
    <row r="846" customFormat="false" ht="15" hidden="false" customHeight="false" outlineLevel="0" collapsed="false">
      <c r="B846" s="21" t="n">
        <v>40179</v>
      </c>
      <c r="C846" s="22" t="n">
        <v>1097.12</v>
      </c>
      <c r="D846" s="22" t="n">
        <v>1097.38</v>
      </c>
      <c r="E846" s="22" t="n">
        <v>1097.04</v>
      </c>
      <c r="F846" s="22" t="n">
        <v>1097.38</v>
      </c>
      <c r="G846" s="23" t="n">
        <v>1098.03</v>
      </c>
      <c r="H846" s="23" t="n">
        <v>1096.93</v>
      </c>
      <c r="I846" s="23" t="n">
        <v>1094.25</v>
      </c>
      <c r="J846" s="23" t="n">
        <v>1093.16</v>
      </c>
      <c r="K846" s="24" t="str">
        <f aca="false">IF(N846&lt;=$F$3,"HIT","MISS")</f>
        <v>HIT</v>
      </c>
      <c r="L846" s="24" t="str">
        <f aca="false">IF(O846&lt;=$F$3,"HIT","MISS")</f>
        <v>MISS</v>
      </c>
      <c r="M846" s="25" t="str">
        <f aca="false">IF(AND(K846="HIT",L846="HIT"),"HOD ✓ | LOD ✓",IF(K846="HIT","HOD ✓",IF(L846="HIT","LOD ✓","✗ MISS")))</f>
        <v>HOD ✓</v>
      </c>
      <c r="N846" s="26" t="n">
        <f aca="false">IF(D846&lt;H846,(H846-D846)/D846,IF(D846&gt;G846,(D846-G846)/D846,0))</f>
        <v>0</v>
      </c>
      <c r="O846" s="26" t="n">
        <f aca="false">IF(E846&lt;J846,(J846-E846)/E846,IF(E846&gt;I846,(E846-I846)/E846,0))</f>
        <v>0.00254320717567269</v>
      </c>
      <c r="P846" s="27" t="n">
        <f aca="false">LN(F846/F845)</f>
        <v>0.000236956027538592</v>
      </c>
      <c r="Q846" s="28" t="n">
        <f aca="false">STDEV(P827:P846)*SQRT(252)</f>
        <v>0.205728872418473</v>
      </c>
      <c r="R846" s="26" t="n">
        <f aca="false">(G846-H846)/H846</f>
        <v>0.0010027987200641</v>
      </c>
      <c r="S846" s="17" t="n">
        <f aca="false">YEAR(B846)</f>
        <v>2010</v>
      </c>
      <c r="T846" s="17" t="n">
        <f aca="false">WEEKDAY(B846)</f>
        <v>6</v>
      </c>
    </row>
    <row r="847" customFormat="false" ht="15" hidden="false" customHeight="false" outlineLevel="0" collapsed="false">
      <c r="B847" s="21" t="n">
        <v>40182</v>
      </c>
      <c r="C847" s="22" t="n">
        <v>1097.38</v>
      </c>
      <c r="D847" s="22" t="n">
        <v>1123.92</v>
      </c>
      <c r="E847" s="22" t="n">
        <v>1093.45</v>
      </c>
      <c r="F847" s="22" t="n">
        <v>1121.31</v>
      </c>
      <c r="G847" s="23" t="n">
        <v>1124.16</v>
      </c>
      <c r="H847" s="23" t="n">
        <v>1123.04</v>
      </c>
      <c r="I847" s="23" t="n">
        <v>1093.28</v>
      </c>
      <c r="J847" s="23" t="n">
        <v>1092.19</v>
      </c>
      <c r="K847" s="29" t="str">
        <f aca="false">IF(N847&lt;=$F$3,"HIT","MISS")</f>
        <v>HIT</v>
      </c>
      <c r="L847" s="29" t="str">
        <f aca="false">IF(O847&lt;=$F$3,"HIT","MISS")</f>
        <v>HIT</v>
      </c>
      <c r="M847" s="17" t="str">
        <f aca="false">IF(AND(K847="HIT",L847="HIT"),"HOD ✓ | LOD ✓",IF(K847="HIT","HOD ✓",IF(L847="HIT","LOD ✓","✗ MISS")))</f>
        <v>HOD ✓ | LOD ✓</v>
      </c>
      <c r="N847" s="26" t="n">
        <f aca="false">IF(D847&lt;H847,(H847-D847)/D847,IF(D847&gt;G847,(D847-G847)/D847,0))</f>
        <v>0</v>
      </c>
      <c r="O847" s="26" t="n">
        <f aca="false">IF(E847&lt;J847,(J847-E847)/E847,IF(E847&gt;I847,(E847-I847)/E847,0))</f>
        <v>0.000155471214961885</v>
      </c>
      <c r="P847" s="27" t="n">
        <f aca="false">LN(F847/F846)</f>
        <v>0.0215721240833984</v>
      </c>
      <c r="Q847" s="28" t="n">
        <f aca="false">STDEV(P828:P847)*SQRT(252)</f>
        <v>0.223231258302299</v>
      </c>
      <c r="R847" s="26" t="n">
        <f aca="false">(G847-H847)/H847</f>
        <v>0.000997293061689805</v>
      </c>
      <c r="S847" s="17" t="n">
        <f aca="false">YEAR(B847)</f>
        <v>2010</v>
      </c>
      <c r="T847" s="17" t="n">
        <f aca="false">WEEKDAY(B847)</f>
        <v>2</v>
      </c>
    </row>
    <row r="848" customFormat="false" ht="15" hidden="false" customHeight="false" outlineLevel="0" collapsed="false">
      <c r="B848" s="21" t="n">
        <v>40183</v>
      </c>
      <c r="C848" s="22" t="n">
        <v>1121.31</v>
      </c>
      <c r="D848" s="22" t="n">
        <v>1128.86</v>
      </c>
      <c r="E848" s="22" t="n">
        <v>1115.31</v>
      </c>
      <c r="F848" s="22" t="n">
        <v>1118.01</v>
      </c>
      <c r="G848" s="23" t="n">
        <v>1128.82</v>
      </c>
      <c r="H848" s="23" t="n">
        <v>1127.69</v>
      </c>
      <c r="I848" s="23" t="n">
        <v>1116.17</v>
      </c>
      <c r="J848" s="23" t="n">
        <v>1115.05</v>
      </c>
      <c r="K848" s="29" t="str">
        <f aca="false">IF(N848&lt;=$F$3,"HIT","MISS")</f>
        <v>HIT</v>
      </c>
      <c r="L848" s="29" t="str">
        <f aca="false">IF(O848&lt;=$F$3,"HIT","MISS")</f>
        <v>HIT</v>
      </c>
      <c r="M848" s="17" t="str">
        <f aca="false">IF(AND(K848="HIT",L848="HIT"),"HOD ✓ | LOD ✓",IF(K848="HIT","HOD ✓",IF(L848="HIT","LOD ✓","✗ MISS")))</f>
        <v>HOD ✓ | LOD ✓</v>
      </c>
      <c r="N848" s="26" t="n">
        <f aca="false">IF(D848&lt;H848,(H848-D848)/D848,IF(D848&gt;G848,(D848-G848)/D848,0))</f>
        <v>3.54339776411279E-005</v>
      </c>
      <c r="O848" s="26" t="n">
        <f aca="false">IF(E848&lt;J848,(J848-E848)/E848,IF(E848&gt;I848,(E848-I848)/E848,0))</f>
        <v>0</v>
      </c>
      <c r="P848" s="27" t="n">
        <f aca="false">LN(F848/F847)</f>
        <v>-0.00294732542812069</v>
      </c>
      <c r="Q848" s="28" t="n">
        <f aca="false">STDEV(P829:P848)*SQRT(252)</f>
        <v>0.203752692431692</v>
      </c>
      <c r="R848" s="26" t="n">
        <f aca="false">(G848-H848)/H848</f>
        <v>0.00100204843529683</v>
      </c>
      <c r="S848" s="17" t="n">
        <f aca="false">YEAR(B848)</f>
        <v>2010</v>
      </c>
      <c r="T848" s="17" t="n">
        <f aca="false">WEEKDAY(B848)</f>
        <v>3</v>
      </c>
    </row>
    <row r="849" customFormat="false" ht="15" hidden="false" customHeight="false" outlineLevel="0" collapsed="false">
      <c r="B849" s="21" t="n">
        <v>40184</v>
      </c>
      <c r="C849" s="22" t="n">
        <v>1118.01</v>
      </c>
      <c r="D849" s="22" t="n">
        <v>1140.535</v>
      </c>
      <c r="E849" s="22" t="n">
        <v>1116.63</v>
      </c>
      <c r="F849" s="22" t="n">
        <v>1138.21</v>
      </c>
      <c r="G849" s="23" t="n">
        <v>1141.14</v>
      </c>
      <c r="H849" s="23" t="n">
        <v>1140</v>
      </c>
      <c r="I849" s="23" t="n">
        <v>1117.49</v>
      </c>
      <c r="J849" s="23" t="n">
        <v>1116.37</v>
      </c>
      <c r="K849" s="29" t="str">
        <f aca="false">IF(N849&lt;=$F$3,"HIT","MISS")</f>
        <v>HIT</v>
      </c>
      <c r="L849" s="29" t="str">
        <f aca="false">IF(O849&lt;=$F$3,"HIT","MISS")</f>
        <v>HIT</v>
      </c>
      <c r="M849" s="17" t="str">
        <f aca="false">IF(AND(K849="HIT",L849="HIT"),"HOD ✓ | LOD ✓",IF(K849="HIT","HOD ✓",IF(L849="HIT","LOD ✓","✗ MISS")))</f>
        <v>HOD ✓ | LOD ✓</v>
      </c>
      <c r="N849" s="26" t="n">
        <f aca="false">IF(D849&lt;H849,(H849-D849)/D849,IF(D849&gt;G849,(D849-G849)/D849,0))</f>
        <v>0</v>
      </c>
      <c r="O849" s="26" t="n">
        <f aca="false">IF(E849&lt;J849,(J849-E849)/E849,IF(E849&gt;I849,(E849-I849)/E849,0))</f>
        <v>0</v>
      </c>
      <c r="P849" s="27" t="n">
        <f aca="false">LN(F849/F848)</f>
        <v>0.0179065337137019</v>
      </c>
      <c r="Q849" s="28" t="n">
        <f aca="false">STDEV(P830:P849)*SQRT(252)</f>
        <v>0.213953143270653</v>
      </c>
      <c r="R849" s="26" t="n">
        <f aca="false">(G849-H849)/H849</f>
        <v>0.00100000000000009</v>
      </c>
      <c r="S849" s="17" t="n">
        <f aca="false">YEAR(B849)</f>
        <v>2010</v>
      </c>
      <c r="T849" s="17" t="n">
        <f aca="false">WEEKDAY(B849)</f>
        <v>4</v>
      </c>
    </row>
    <row r="850" customFormat="false" ht="15" hidden="false" customHeight="false" outlineLevel="0" collapsed="false">
      <c r="B850" s="21" t="n">
        <v>40185</v>
      </c>
      <c r="C850" s="22" t="n">
        <v>1138.21</v>
      </c>
      <c r="D850" s="22" t="n">
        <v>1139.04</v>
      </c>
      <c r="E850" s="22" t="n">
        <v>1128.585</v>
      </c>
      <c r="F850" s="22" t="n">
        <v>1131.66</v>
      </c>
      <c r="G850" s="23" t="n">
        <v>1140.26</v>
      </c>
      <c r="H850" s="23" t="n">
        <v>1139.12</v>
      </c>
      <c r="I850" s="23" t="n">
        <v>1130.12</v>
      </c>
      <c r="J850" s="23" t="n">
        <v>1128.99</v>
      </c>
      <c r="K850" s="29" t="str">
        <f aca="false">IF(N850&lt;=$F$3,"HIT","MISS")</f>
        <v>HIT</v>
      </c>
      <c r="L850" s="29" t="str">
        <f aca="false">IF(O850&lt;=$F$3,"HIT","MISS")</f>
        <v>HIT</v>
      </c>
      <c r="M850" s="17" t="str">
        <f aca="false">IF(AND(K850="HIT",L850="HIT"),"HOD ✓ | LOD ✓",IF(K850="HIT","HOD ✓",IF(L850="HIT","LOD ✓","✗ MISS")))</f>
        <v>HOD ✓ | LOD ✓</v>
      </c>
      <c r="N850" s="26" t="n">
        <f aca="false">IF(D850&lt;H850,(H850-D850)/D850,IF(D850&gt;G850,(D850-G850)/D850,0))</f>
        <v>7.02345835088559E-005</v>
      </c>
      <c r="O850" s="26" t="n">
        <f aca="false">IF(E850&lt;J850,(J850-E850)/E850,IF(E850&gt;I850,(E850-I850)/E850,0))</f>
        <v>0.000358856444131344</v>
      </c>
      <c r="P850" s="27" t="n">
        <f aca="false">LN(F850/F849)</f>
        <v>-0.00577127164143786</v>
      </c>
      <c r="Q850" s="28" t="n">
        <f aca="false">STDEV(P831:P850)*SQRT(252)</f>
        <v>0.214918243185748</v>
      </c>
      <c r="R850" s="26" t="n">
        <f aca="false">(G850-H850)/H850</f>
        <v>0.00100077252616063</v>
      </c>
      <c r="S850" s="17" t="n">
        <f aca="false">YEAR(B850)</f>
        <v>2010</v>
      </c>
      <c r="T850" s="17" t="n">
        <f aca="false">WEEKDAY(B850)</f>
        <v>5</v>
      </c>
    </row>
    <row r="851" customFormat="false" ht="15" hidden="false" customHeight="false" outlineLevel="0" collapsed="false">
      <c r="B851" s="21" t="n">
        <v>40186</v>
      </c>
      <c r="C851" s="22" t="n">
        <v>1131.66</v>
      </c>
      <c r="D851" s="22" t="n">
        <v>1139.62</v>
      </c>
      <c r="E851" s="22" t="n">
        <v>1119.805</v>
      </c>
      <c r="F851" s="22" t="n">
        <v>1138.1</v>
      </c>
      <c r="G851" s="23" t="n">
        <v>1139.45</v>
      </c>
      <c r="H851" s="23" t="n">
        <v>1138.31</v>
      </c>
      <c r="I851" s="23" t="n">
        <v>1119.97</v>
      </c>
      <c r="J851" s="23" t="n">
        <v>1118.85</v>
      </c>
      <c r="K851" s="29" t="str">
        <f aca="false">IF(N851&lt;=$F$3,"HIT","MISS")</f>
        <v>HIT</v>
      </c>
      <c r="L851" s="29" t="str">
        <f aca="false">IF(O851&lt;=$F$3,"HIT","MISS")</f>
        <v>HIT</v>
      </c>
      <c r="M851" s="17" t="str">
        <f aca="false">IF(AND(K851="HIT",L851="HIT"),"HOD ✓ | LOD ✓",IF(K851="HIT","HOD ✓",IF(L851="HIT","LOD ✓","✗ MISS")))</f>
        <v>HOD ✓ | LOD ✓</v>
      </c>
      <c r="N851" s="26" t="n">
        <f aca="false">IF(D851&lt;H851,(H851-D851)/D851,IF(D851&gt;G851,(D851-G851)/D851,0))</f>
        <v>0.000149172531194473</v>
      </c>
      <c r="O851" s="26" t="n">
        <f aca="false">IF(E851&lt;J851,(J851-E851)/E851,IF(E851&gt;I851,(E851-I851)/E851,0))</f>
        <v>0</v>
      </c>
      <c r="P851" s="27" t="n">
        <f aca="false">LN(F851/F850)</f>
        <v>0.00567462399670949</v>
      </c>
      <c r="Q851" s="28" t="n">
        <f aca="false">STDEV(P832:P851)*SQRT(252)</f>
        <v>0.20866051220335</v>
      </c>
      <c r="R851" s="26" t="n">
        <f aca="false">(G851-H851)/H851</f>
        <v>0.00100148465707944</v>
      </c>
      <c r="S851" s="17" t="n">
        <f aca="false">YEAR(B851)</f>
        <v>2010</v>
      </c>
      <c r="T851" s="17" t="n">
        <f aca="false">WEEKDAY(B851)</f>
        <v>6</v>
      </c>
    </row>
    <row r="852" customFormat="false" ht="15" hidden="false" customHeight="false" outlineLevel="0" collapsed="false">
      <c r="B852" s="21" t="n">
        <v>40189</v>
      </c>
      <c r="C852" s="22" t="n">
        <v>1137.95</v>
      </c>
      <c r="D852" s="22" t="n">
        <v>1162.08</v>
      </c>
      <c r="E852" s="22" t="n">
        <v>1137.95</v>
      </c>
      <c r="F852" s="22" t="n">
        <v>1151.73</v>
      </c>
      <c r="G852" s="23" t="n">
        <v>1162.57</v>
      </c>
      <c r="H852" s="23" t="n">
        <v>1161.41</v>
      </c>
      <c r="I852" s="23" t="n">
        <v>1137.63</v>
      </c>
      <c r="J852" s="23" t="n">
        <v>1136.49</v>
      </c>
      <c r="K852" s="29" t="str">
        <f aca="false">IF(N852&lt;=$F$3,"HIT","MISS")</f>
        <v>HIT</v>
      </c>
      <c r="L852" s="29" t="str">
        <f aca="false">IF(O852&lt;=$F$3,"HIT","MISS")</f>
        <v>HIT</v>
      </c>
      <c r="M852" s="17" t="str">
        <f aca="false">IF(AND(K852="HIT",L852="HIT"),"HOD ✓ | LOD ✓",IF(K852="HIT","HOD ✓",IF(L852="HIT","LOD ✓","✗ MISS")))</f>
        <v>HOD ✓ | LOD ✓</v>
      </c>
      <c r="N852" s="26" t="n">
        <f aca="false">IF(D852&lt;H852,(H852-D852)/D852,IF(D852&gt;G852,(D852-G852)/D852,0))</f>
        <v>0</v>
      </c>
      <c r="O852" s="26" t="n">
        <f aca="false">IF(E852&lt;J852,(J852-E852)/E852,IF(E852&gt;I852,(E852-I852)/E852,0))</f>
        <v>0.000281207434421492</v>
      </c>
      <c r="P852" s="27" t="n">
        <f aca="false">LN(F852/F851)</f>
        <v>0.01190495449788</v>
      </c>
      <c r="Q852" s="28" t="n">
        <f aca="false">STDEV(P833:P852)*SQRT(252)</f>
        <v>0.209705039988485</v>
      </c>
      <c r="R852" s="26" t="n">
        <f aca="false">(G852-H852)/H852</f>
        <v>0.000998785958446935</v>
      </c>
      <c r="S852" s="17" t="n">
        <f aca="false">YEAR(B852)</f>
        <v>2010</v>
      </c>
      <c r="T852" s="17" t="n">
        <f aca="false">WEEKDAY(B852)</f>
        <v>2</v>
      </c>
    </row>
    <row r="853" customFormat="false" ht="15" hidden="false" customHeight="false" outlineLevel="0" collapsed="false">
      <c r="B853" s="21" t="n">
        <v>40190</v>
      </c>
      <c r="C853" s="22" t="n">
        <v>1151.73</v>
      </c>
      <c r="D853" s="22" t="n">
        <v>1158.23</v>
      </c>
      <c r="E853" s="22" t="n">
        <v>1125</v>
      </c>
      <c r="F853" s="22" t="n">
        <v>1128.02</v>
      </c>
      <c r="G853" s="23" t="n">
        <v>1159.72</v>
      </c>
      <c r="H853" s="23" t="n">
        <v>1158.56</v>
      </c>
      <c r="I853" s="23" t="n">
        <v>1125.82</v>
      </c>
      <c r="J853" s="23" t="n">
        <v>1124.7</v>
      </c>
      <c r="K853" s="29" t="str">
        <f aca="false">IF(N853&lt;=$F$3,"HIT","MISS")</f>
        <v>HIT</v>
      </c>
      <c r="L853" s="29" t="str">
        <f aca="false">IF(O853&lt;=$F$3,"HIT","MISS")</f>
        <v>HIT</v>
      </c>
      <c r="M853" s="17" t="str">
        <f aca="false">IF(AND(K853="HIT",L853="HIT"),"HOD ✓ | LOD ✓",IF(K853="HIT","HOD ✓",IF(L853="HIT","LOD ✓","✗ MISS")))</f>
        <v>HOD ✓ | LOD ✓</v>
      </c>
      <c r="N853" s="26" t="n">
        <f aca="false">IF(D853&lt;H853,(H853-D853)/D853,IF(D853&gt;G853,(D853-G853)/D853,0))</f>
        <v>0.000284917503431898</v>
      </c>
      <c r="O853" s="26" t="n">
        <f aca="false">IF(E853&lt;J853,(J853-E853)/E853,IF(E853&gt;I853,(E853-I853)/E853,0))</f>
        <v>0</v>
      </c>
      <c r="P853" s="27" t="n">
        <f aca="false">LN(F853/F852)</f>
        <v>-0.0208012763884492</v>
      </c>
      <c r="Q853" s="28" t="n">
        <f aca="false">STDEV(P834:P853)*SQRT(252)</f>
        <v>0.223642358692913</v>
      </c>
      <c r="R853" s="26" t="n">
        <f aca="false">(G853-H853)/H853</f>
        <v>0.00100124292224838</v>
      </c>
      <c r="S853" s="17" t="n">
        <f aca="false">YEAR(B853)</f>
        <v>2010</v>
      </c>
      <c r="T853" s="17" t="n">
        <f aca="false">WEEKDAY(B853)</f>
        <v>3</v>
      </c>
    </row>
    <row r="854" customFormat="false" ht="15" hidden="false" customHeight="false" outlineLevel="0" collapsed="false">
      <c r="B854" s="21" t="n">
        <v>40191</v>
      </c>
      <c r="C854" s="22" t="n">
        <v>1128.02</v>
      </c>
      <c r="D854" s="22" t="n">
        <v>1138.79</v>
      </c>
      <c r="E854" s="22" t="n">
        <v>1118.695</v>
      </c>
      <c r="F854" s="22" t="n">
        <v>1137.93</v>
      </c>
      <c r="G854" s="23" t="n">
        <v>1140.01</v>
      </c>
      <c r="H854" s="23" t="n">
        <v>1138.87</v>
      </c>
      <c r="I854" s="23" t="n">
        <v>1118.43</v>
      </c>
      <c r="J854" s="23" t="n">
        <v>1117.31</v>
      </c>
      <c r="K854" s="29" t="str">
        <f aca="false">IF(N854&lt;=$F$3,"HIT","MISS")</f>
        <v>HIT</v>
      </c>
      <c r="L854" s="29" t="str">
        <f aca="false">IF(O854&lt;=$F$3,"HIT","MISS")</f>
        <v>HIT</v>
      </c>
      <c r="M854" s="17" t="str">
        <f aca="false">IF(AND(K854="HIT",L854="HIT"),"HOD ✓ | LOD ✓",IF(K854="HIT","HOD ✓",IF(L854="HIT","LOD ✓","✗ MISS")))</f>
        <v>HOD ✓ | LOD ✓</v>
      </c>
      <c r="N854" s="26" t="n">
        <f aca="false">IF(D854&lt;H854,(H854-D854)/D854,IF(D854&gt;G854,(D854-G854)/D854,0))</f>
        <v>7.02500021952487E-005</v>
      </c>
      <c r="O854" s="26" t="n">
        <f aca="false">IF(E854&lt;J854,(J854-E854)/E854,IF(E854&gt;I854,(E854-I854)/E854,0))</f>
        <v>0.00023688315403204</v>
      </c>
      <c r="P854" s="27" t="n">
        <f aca="false">LN(F854/F853)</f>
        <v>0.00874693897354638</v>
      </c>
      <c r="Q854" s="28" t="n">
        <f aca="false">STDEV(P835:P854)*SQRT(252)</f>
        <v>0.222085370294021</v>
      </c>
      <c r="R854" s="26" t="n">
        <f aca="false">(G854-H854)/H854</f>
        <v>0.00100099221157823</v>
      </c>
      <c r="S854" s="17" t="n">
        <f aca="false">YEAR(B854)</f>
        <v>2010</v>
      </c>
      <c r="T854" s="17" t="n">
        <f aca="false">WEEKDAY(B854)</f>
        <v>4</v>
      </c>
    </row>
    <row r="855" customFormat="false" ht="15" hidden="false" customHeight="false" outlineLevel="0" collapsed="false">
      <c r="B855" s="21" t="n">
        <v>40192</v>
      </c>
      <c r="C855" s="22" t="n">
        <v>1137.93</v>
      </c>
      <c r="D855" s="22" t="n">
        <v>1146.435</v>
      </c>
      <c r="E855" s="22" t="n">
        <v>1130.975</v>
      </c>
      <c r="F855" s="22" t="n">
        <v>1142.73</v>
      </c>
      <c r="G855" s="23" t="n">
        <v>1146.23</v>
      </c>
      <c r="H855" s="23" t="n">
        <v>1145.08</v>
      </c>
      <c r="I855" s="23" t="n">
        <v>1131.95</v>
      </c>
      <c r="J855" s="23" t="n">
        <v>1130.82</v>
      </c>
      <c r="K855" s="29" t="str">
        <f aca="false">IF(N855&lt;=$F$3,"HIT","MISS")</f>
        <v>HIT</v>
      </c>
      <c r="L855" s="29" t="str">
        <f aca="false">IF(O855&lt;=$F$3,"HIT","MISS")</f>
        <v>HIT</v>
      </c>
      <c r="M855" s="17" t="str">
        <f aca="false">IF(AND(K855="HIT",L855="HIT"),"HOD ✓ | LOD ✓",IF(K855="HIT","HOD ✓",IF(L855="HIT","LOD ✓","✗ MISS")))</f>
        <v>HOD ✓ | LOD ✓</v>
      </c>
      <c r="N855" s="26" t="n">
        <f aca="false">IF(D855&lt;H855,(H855-D855)/D855,IF(D855&gt;G855,(D855-G855)/D855,0))</f>
        <v>0.000178815196674846</v>
      </c>
      <c r="O855" s="26" t="n">
        <f aca="false">IF(E855&lt;J855,(J855-E855)/E855,IF(E855&gt;I855,(E855-I855)/E855,0))</f>
        <v>0</v>
      </c>
      <c r="P855" s="27" t="n">
        <f aca="false">LN(F855/F854)</f>
        <v>0.00420931404709843</v>
      </c>
      <c r="Q855" s="28" t="n">
        <f aca="false">STDEV(P836:P855)*SQRT(252)</f>
        <v>0.179295154021276</v>
      </c>
      <c r="R855" s="26" t="n">
        <f aca="false">(G855-H855)/H855</f>
        <v>0.00100429664302939</v>
      </c>
      <c r="S855" s="17" t="n">
        <f aca="false">YEAR(B855)</f>
        <v>2010</v>
      </c>
      <c r="T855" s="17" t="n">
        <f aca="false">WEEKDAY(B855)</f>
        <v>5</v>
      </c>
    </row>
    <row r="856" customFormat="false" ht="15" hidden="false" customHeight="false" outlineLevel="0" collapsed="false">
      <c r="B856" s="21" t="n">
        <v>40193</v>
      </c>
      <c r="C856" s="22" t="n">
        <v>1142.73</v>
      </c>
      <c r="D856" s="22" t="n">
        <v>1145.88</v>
      </c>
      <c r="E856" s="22" t="n">
        <v>1126.78</v>
      </c>
      <c r="F856" s="22" t="n">
        <v>1131.02</v>
      </c>
      <c r="G856" s="23" t="n">
        <v>1147.15</v>
      </c>
      <c r="H856" s="23" t="n">
        <v>1146</v>
      </c>
      <c r="I856" s="23" t="n">
        <v>1126.33</v>
      </c>
      <c r="J856" s="23" t="n">
        <v>1125.2</v>
      </c>
      <c r="K856" s="29" t="str">
        <f aca="false">IF(N856&lt;=$F$3,"HIT","MISS")</f>
        <v>HIT</v>
      </c>
      <c r="L856" s="29" t="str">
        <f aca="false">IF(O856&lt;=$F$3,"HIT","MISS")</f>
        <v>HIT</v>
      </c>
      <c r="M856" s="17" t="str">
        <f aca="false">IF(AND(K856="HIT",L856="HIT"),"HOD ✓ | LOD ✓",IF(K856="HIT","HOD ✓",IF(L856="HIT","LOD ✓","✗ MISS")))</f>
        <v>HOD ✓ | LOD ✓</v>
      </c>
      <c r="N856" s="26" t="n">
        <f aca="false">IF(D856&lt;H856,(H856-D856)/D856,IF(D856&gt;G856,(D856-G856)/D856,0))</f>
        <v>0.000104723007644684</v>
      </c>
      <c r="O856" s="26" t="n">
        <f aca="false">IF(E856&lt;J856,(J856-E856)/E856,IF(E856&gt;I856,(E856-I856)/E856,0))</f>
        <v>0.000399368110900127</v>
      </c>
      <c r="P856" s="27" t="n">
        <f aca="false">LN(F856/F855)</f>
        <v>-0.0103002559921904</v>
      </c>
      <c r="Q856" s="28" t="n">
        <f aca="false">STDEV(P837:P856)*SQRT(252)</f>
        <v>0.179262950586484</v>
      </c>
      <c r="R856" s="26" t="n">
        <f aca="false">(G856-H856)/H856</f>
        <v>0.00100349040139624</v>
      </c>
      <c r="S856" s="17" t="n">
        <f aca="false">YEAR(B856)</f>
        <v>2010</v>
      </c>
      <c r="T856" s="17" t="n">
        <f aca="false">WEEKDAY(B856)</f>
        <v>6</v>
      </c>
    </row>
    <row r="857" customFormat="false" ht="15" hidden="false" customHeight="false" outlineLevel="0" collapsed="false">
      <c r="B857" s="21" t="n">
        <v>40196</v>
      </c>
      <c r="C857" s="22" t="n">
        <v>1131.62</v>
      </c>
      <c r="D857" s="22" t="n">
        <v>1137.43</v>
      </c>
      <c r="E857" s="22" t="n">
        <v>1127.7</v>
      </c>
      <c r="F857" s="22" t="n">
        <v>1133.87</v>
      </c>
      <c r="G857" s="23" t="n">
        <v>1137.24</v>
      </c>
      <c r="H857" s="23" t="n">
        <v>1136.1</v>
      </c>
      <c r="I857" s="23" t="n">
        <v>1128.85</v>
      </c>
      <c r="J857" s="23" t="n">
        <v>1127.72</v>
      </c>
      <c r="K857" s="29" t="str">
        <f aca="false">IF(N857&lt;=$F$3,"HIT","MISS")</f>
        <v>HIT</v>
      </c>
      <c r="L857" s="29" t="str">
        <f aca="false">IF(O857&lt;=$F$3,"HIT","MISS")</f>
        <v>HIT</v>
      </c>
      <c r="M857" s="17" t="str">
        <f aca="false">IF(AND(K857="HIT",L857="HIT"),"HOD ✓ | LOD ✓",IF(K857="HIT","HOD ✓",IF(L857="HIT","LOD ✓","✗ MISS")))</f>
        <v>HOD ✓ | LOD ✓</v>
      </c>
      <c r="N857" s="26" t="n">
        <f aca="false">IF(D857&lt;H857,(H857-D857)/D857,IF(D857&gt;G857,(D857-G857)/D857,0))</f>
        <v>0.000167043246617422</v>
      </c>
      <c r="O857" s="26" t="n">
        <f aca="false">IF(E857&lt;J857,(J857-E857)/E857,IF(E857&gt;I857,(E857-I857)/E857,0))</f>
        <v>1.77352132659234E-005</v>
      </c>
      <c r="P857" s="27" t="n">
        <f aca="false">LN(F857/F856)</f>
        <v>0.00251667984250732</v>
      </c>
      <c r="Q857" s="28" t="n">
        <f aca="false">STDEV(P838:P857)*SQRT(252)</f>
        <v>0.164913328769577</v>
      </c>
      <c r="R857" s="26" t="n">
        <f aca="false">(G857-H857)/H857</f>
        <v>0.00100343279640886</v>
      </c>
      <c r="S857" s="17" t="n">
        <f aca="false">YEAR(B857)</f>
        <v>2010</v>
      </c>
      <c r="T857" s="17" t="n">
        <f aca="false">WEEKDAY(B857)</f>
        <v>2</v>
      </c>
    </row>
    <row r="858" customFormat="false" ht="15" hidden="false" customHeight="false" outlineLevel="0" collapsed="false">
      <c r="B858" s="21" t="n">
        <v>40197</v>
      </c>
      <c r="C858" s="22" t="n">
        <v>1133.87</v>
      </c>
      <c r="D858" s="22" t="n">
        <v>1140.795</v>
      </c>
      <c r="E858" s="22" t="n">
        <v>1128.995</v>
      </c>
      <c r="F858" s="22" t="n">
        <v>1138.31</v>
      </c>
      <c r="G858" s="23" t="n">
        <v>1140.47</v>
      </c>
      <c r="H858" s="23" t="n">
        <v>1139.33</v>
      </c>
      <c r="I858" s="23" t="n">
        <v>1130.5</v>
      </c>
      <c r="J858" s="23" t="n">
        <v>1129.37</v>
      </c>
      <c r="K858" s="29" t="str">
        <f aca="false">IF(N858&lt;=$F$3,"HIT","MISS")</f>
        <v>HIT</v>
      </c>
      <c r="L858" s="29" t="str">
        <f aca="false">IF(O858&lt;=$F$3,"HIT","MISS")</f>
        <v>HIT</v>
      </c>
      <c r="M858" s="17" t="str">
        <f aca="false">IF(AND(K858="HIT",L858="HIT"),"HOD ✓ | LOD ✓",IF(K858="HIT","HOD ✓",IF(L858="HIT","LOD ✓","✗ MISS")))</f>
        <v>HOD ✓ | LOD ✓</v>
      </c>
      <c r="N858" s="26" t="n">
        <f aca="false">IF(D858&lt;H858,(H858-D858)/D858,IF(D858&gt;G858,(D858-G858)/D858,0))</f>
        <v>0.000284889046673632</v>
      </c>
      <c r="O858" s="26" t="n">
        <f aca="false">IF(E858&lt;J858,(J858-E858)/E858,IF(E858&gt;I858,(E858-I858)/E858,0))</f>
        <v>0.000332153818218858</v>
      </c>
      <c r="P858" s="27" t="n">
        <f aca="false">LN(F858/F857)</f>
        <v>0.00390814605465472</v>
      </c>
      <c r="Q858" s="28" t="n">
        <f aca="false">STDEV(P839:P858)*SQRT(252)</f>
        <v>0.160279084521088</v>
      </c>
      <c r="R858" s="26" t="n">
        <f aca="false">(G858-H858)/H858</f>
        <v>0.00100058806491543</v>
      </c>
      <c r="S858" s="17" t="n">
        <f aca="false">YEAR(B858)</f>
        <v>2010</v>
      </c>
      <c r="T858" s="17" t="n">
        <f aca="false">WEEKDAY(B858)</f>
        <v>3</v>
      </c>
    </row>
    <row r="859" customFormat="false" ht="15" hidden="false" customHeight="false" outlineLevel="0" collapsed="false">
      <c r="B859" s="21" t="n">
        <v>40198</v>
      </c>
      <c r="C859" s="22" t="n">
        <v>1138.31</v>
      </c>
      <c r="D859" s="22" t="n">
        <v>1141.695</v>
      </c>
      <c r="E859" s="22" t="n">
        <v>1107.145</v>
      </c>
      <c r="F859" s="22" t="n">
        <v>1111.25</v>
      </c>
      <c r="G859" s="23" t="n">
        <v>1141.8</v>
      </c>
      <c r="H859" s="23" t="n">
        <v>1140.66</v>
      </c>
      <c r="I859" s="23" t="n">
        <v>1106.68</v>
      </c>
      <c r="J859" s="23" t="n">
        <v>1105.57</v>
      </c>
      <c r="K859" s="29" t="str">
        <f aca="false">IF(N859&lt;=$F$3,"HIT","MISS")</f>
        <v>HIT</v>
      </c>
      <c r="L859" s="29" t="str">
        <f aca="false">IF(O859&lt;=$F$3,"HIT","MISS")</f>
        <v>HIT</v>
      </c>
      <c r="M859" s="17" t="str">
        <f aca="false">IF(AND(K859="HIT",L859="HIT"),"HOD ✓ | LOD ✓",IF(K859="HIT","HOD ✓",IF(L859="HIT","LOD ✓","✗ MISS")))</f>
        <v>HOD ✓ | LOD ✓</v>
      </c>
      <c r="N859" s="26" t="n">
        <f aca="false">IF(D859&lt;H859,(H859-D859)/D859,IF(D859&gt;G859,(D859-G859)/D859,0))</f>
        <v>0</v>
      </c>
      <c r="O859" s="26" t="n">
        <f aca="false">IF(E859&lt;J859,(J859-E859)/E859,IF(E859&gt;I859,(E859-I859)/E859,0))</f>
        <v>0.000419999187098274</v>
      </c>
      <c r="P859" s="27" t="n">
        <f aca="false">LN(F859/F858)</f>
        <v>-0.0240591984947768</v>
      </c>
      <c r="Q859" s="28" t="n">
        <f aca="false">STDEV(P840:P859)*SQRT(252)</f>
        <v>0.185731244464224</v>
      </c>
      <c r="R859" s="26" t="n">
        <f aca="false">(G859-H859)/H859</f>
        <v>0.000999421387617583</v>
      </c>
      <c r="S859" s="17" t="n">
        <f aca="false">YEAR(B859)</f>
        <v>2010</v>
      </c>
      <c r="T859" s="17" t="n">
        <f aca="false">WEEKDAY(B859)</f>
        <v>4</v>
      </c>
    </row>
    <row r="860" customFormat="false" ht="15" hidden="false" customHeight="false" outlineLevel="0" collapsed="false">
      <c r="B860" s="21" t="n">
        <v>40199</v>
      </c>
      <c r="C860" s="22" t="n">
        <v>1111.25</v>
      </c>
      <c r="D860" s="22" t="n">
        <v>1117.785</v>
      </c>
      <c r="E860" s="22" t="n">
        <v>1088.69</v>
      </c>
      <c r="F860" s="22" t="n">
        <v>1094.05</v>
      </c>
      <c r="G860" s="23" t="n">
        <v>1118.28</v>
      </c>
      <c r="H860" s="23" t="n">
        <v>1117.16</v>
      </c>
      <c r="I860" s="23" t="n">
        <v>1088.68</v>
      </c>
      <c r="J860" s="23" t="n">
        <v>1087.59</v>
      </c>
      <c r="K860" s="29" t="str">
        <f aca="false">IF(N860&lt;=$F$3,"HIT","MISS")</f>
        <v>HIT</v>
      </c>
      <c r="L860" s="29" t="str">
        <f aca="false">IF(O860&lt;=$F$3,"HIT","MISS")</f>
        <v>HIT</v>
      </c>
      <c r="M860" s="17" t="str">
        <f aca="false">IF(AND(K860="HIT",L860="HIT"),"HOD ✓ | LOD ✓",IF(K860="HIT","HOD ✓",IF(L860="HIT","LOD ✓","✗ MISS")))</f>
        <v>HOD ✓ | LOD ✓</v>
      </c>
      <c r="N860" s="26" t="n">
        <f aca="false">IF(D860&lt;H860,(H860-D860)/D860,IF(D860&gt;G860,(D860-G860)/D860,0))</f>
        <v>0</v>
      </c>
      <c r="O860" s="26" t="n">
        <f aca="false">IF(E860&lt;J860,(J860-E860)/E860,IF(E860&gt;I860,(E860-I860)/E860,0))</f>
        <v>9.18535120189485E-006</v>
      </c>
      <c r="P860" s="27" t="n">
        <f aca="false">LN(F860/F859)</f>
        <v>-0.015599101051454</v>
      </c>
      <c r="Q860" s="28" t="n">
        <f aca="false">STDEV(P841:P860)*SQRT(252)</f>
        <v>0.185295076966672</v>
      </c>
      <c r="R860" s="26" t="n">
        <f aca="false">(G860-H860)/H860</f>
        <v>0.00100254216047826</v>
      </c>
      <c r="S860" s="17" t="n">
        <f aca="false">YEAR(B860)</f>
        <v>2010</v>
      </c>
      <c r="T860" s="17" t="n">
        <f aca="false">WEEKDAY(B860)</f>
        <v>5</v>
      </c>
    </row>
    <row r="861" customFormat="false" ht="15" hidden="false" customHeight="false" outlineLevel="0" collapsed="false">
      <c r="B861" s="21" t="n">
        <v>40200</v>
      </c>
      <c r="C861" s="22" t="n">
        <v>1094.05</v>
      </c>
      <c r="D861" s="22" t="n">
        <v>1098.865</v>
      </c>
      <c r="E861" s="22" t="n">
        <v>1082.375</v>
      </c>
      <c r="F861" s="22" t="n">
        <v>1093.22</v>
      </c>
      <c r="G861" s="23" t="n">
        <v>1100.05</v>
      </c>
      <c r="H861" s="23" t="n">
        <v>1098.95</v>
      </c>
      <c r="I861" s="23" t="n">
        <v>1083.27</v>
      </c>
      <c r="J861" s="23" t="n">
        <v>1082.19</v>
      </c>
      <c r="K861" s="29" t="str">
        <f aca="false">IF(N861&lt;=$F$3,"HIT","MISS")</f>
        <v>HIT</v>
      </c>
      <c r="L861" s="29" t="str">
        <f aca="false">IF(O861&lt;=$F$3,"HIT","MISS")</f>
        <v>HIT</v>
      </c>
      <c r="M861" s="17" t="str">
        <f aca="false">IF(AND(K861="HIT",L861="HIT"),"HOD ✓ | LOD ✓",IF(K861="HIT","HOD ✓",IF(L861="HIT","LOD ✓","✗ MISS")))</f>
        <v>HOD ✓ | LOD ✓</v>
      </c>
      <c r="N861" s="26" t="n">
        <f aca="false">IF(D861&lt;H861,(H861-D861)/D861,IF(D861&gt;G861,(D861-G861)/D861,0))</f>
        <v>7.7352541031006E-005</v>
      </c>
      <c r="O861" s="26" t="n">
        <f aca="false">IF(E861&lt;J861,(J861-E861)/E861,IF(E861&gt;I861,(E861-I861)/E861,0))</f>
        <v>0</v>
      </c>
      <c r="P861" s="27" t="n">
        <f aca="false">LN(F861/F860)</f>
        <v>-0.000758936976083336</v>
      </c>
      <c r="Q861" s="28" t="n">
        <f aca="false">STDEV(P842:P861)*SQRT(252)</f>
        <v>0.185291704481116</v>
      </c>
      <c r="R861" s="26" t="n">
        <f aca="false">(G861-H861)/H861</f>
        <v>0.00100095545748206</v>
      </c>
      <c r="S861" s="17" t="n">
        <f aca="false">YEAR(B861)</f>
        <v>2010</v>
      </c>
      <c r="T861" s="17" t="n">
        <f aca="false">WEEKDAY(B861)</f>
        <v>6</v>
      </c>
    </row>
    <row r="862" customFormat="false" ht="15" hidden="false" customHeight="false" outlineLevel="0" collapsed="false">
      <c r="B862" s="21" t="n">
        <v>40203</v>
      </c>
      <c r="C862" s="22" t="n">
        <v>1093.34</v>
      </c>
      <c r="D862" s="22" t="n">
        <v>1104.255</v>
      </c>
      <c r="E862" s="22" t="n">
        <v>1092.67</v>
      </c>
      <c r="F862" s="22" t="n">
        <v>1098.39</v>
      </c>
      <c r="G862" s="23" t="n">
        <v>1104.96</v>
      </c>
      <c r="H862" s="23" t="n">
        <v>1103.86</v>
      </c>
      <c r="I862" s="23" t="n">
        <v>1093.55</v>
      </c>
      <c r="J862" s="23" t="n">
        <v>1092.46</v>
      </c>
      <c r="K862" s="29" t="str">
        <f aca="false">IF(N862&lt;=$F$3,"HIT","MISS")</f>
        <v>HIT</v>
      </c>
      <c r="L862" s="29" t="str">
        <f aca="false">IF(O862&lt;=$F$3,"HIT","MISS")</f>
        <v>HIT</v>
      </c>
      <c r="M862" s="17" t="str">
        <f aca="false">IF(AND(K862="HIT",L862="HIT"),"HOD ✓ | LOD ✓",IF(K862="HIT","HOD ✓",IF(L862="HIT","LOD ✓","✗ MISS")))</f>
        <v>HOD ✓ | LOD ✓</v>
      </c>
      <c r="N862" s="26" t="n">
        <f aca="false">IF(D862&lt;H862,(H862-D862)/D862,IF(D862&gt;G862,(D862-G862)/D862,0))</f>
        <v>0</v>
      </c>
      <c r="O862" s="26" t="n">
        <f aca="false">IF(E862&lt;J862,(J862-E862)/E862,IF(E862&gt;I862,(E862-I862)/E862,0))</f>
        <v>0</v>
      </c>
      <c r="P862" s="27" t="n">
        <f aca="false">LN(F862/F861)</f>
        <v>0.00471800146024819</v>
      </c>
      <c r="Q862" s="28" t="n">
        <f aca="false">STDEV(P843:P862)*SQRT(252)</f>
        <v>0.186131870672004</v>
      </c>
      <c r="R862" s="26" t="n">
        <f aca="false">(G862-H862)/H862</f>
        <v>0.000996503179751179</v>
      </c>
      <c r="S862" s="17" t="n">
        <f aca="false">YEAR(B862)</f>
        <v>2010</v>
      </c>
      <c r="T862" s="17" t="n">
        <f aca="false">WEEKDAY(B862)</f>
        <v>2</v>
      </c>
    </row>
    <row r="863" customFormat="false" ht="15" hidden="false" customHeight="false" outlineLevel="0" collapsed="false">
      <c r="B863" s="21" t="n">
        <v>40204</v>
      </c>
      <c r="C863" s="22" t="n">
        <v>1098.39</v>
      </c>
      <c r="D863" s="22" t="n">
        <v>1103.625</v>
      </c>
      <c r="E863" s="22" t="n">
        <v>1085.715</v>
      </c>
      <c r="F863" s="22" t="n">
        <v>1097.61</v>
      </c>
      <c r="G863" s="23" t="n">
        <v>1103.42</v>
      </c>
      <c r="H863" s="23" t="n">
        <v>1102.32</v>
      </c>
      <c r="I863" s="23" t="n">
        <v>1086.39</v>
      </c>
      <c r="J863" s="23" t="n">
        <v>1085.3</v>
      </c>
      <c r="K863" s="29" t="str">
        <f aca="false">IF(N863&lt;=$F$3,"HIT","MISS")</f>
        <v>HIT</v>
      </c>
      <c r="L863" s="29" t="str">
        <f aca="false">IF(O863&lt;=$F$3,"HIT","MISS")</f>
        <v>HIT</v>
      </c>
      <c r="M863" s="17" t="str">
        <f aca="false">IF(AND(K863="HIT",L863="HIT"),"HOD ✓ | LOD ✓",IF(K863="HIT","HOD ✓",IF(L863="HIT","LOD ✓","✗ MISS")))</f>
        <v>HOD ✓ | LOD ✓</v>
      </c>
      <c r="N863" s="26" t="n">
        <f aca="false">IF(D863&lt;H863,(H863-D863)/D863,IF(D863&gt;G863,(D863-G863)/D863,0))</f>
        <v>0.000185751500736144</v>
      </c>
      <c r="O863" s="26" t="n">
        <f aca="false">IF(E863&lt;J863,(J863-E863)/E863,IF(E863&gt;I863,(E863-I863)/E863,0))</f>
        <v>0</v>
      </c>
      <c r="P863" s="27" t="n">
        <f aca="false">LN(F863/F862)</f>
        <v>-0.000710382543535552</v>
      </c>
      <c r="Q863" s="28" t="n">
        <f aca="false">STDEV(P844:P863)*SQRT(252)</f>
        <v>0.183171233502175</v>
      </c>
      <c r="R863" s="26" t="n">
        <f aca="false">(G863-H863)/H863</f>
        <v>0.000997895347993447</v>
      </c>
      <c r="S863" s="17" t="n">
        <f aca="false">YEAR(B863)</f>
        <v>2010</v>
      </c>
      <c r="T863" s="17" t="n">
        <f aca="false">WEEKDAY(B863)</f>
        <v>3</v>
      </c>
    </row>
    <row r="864" customFormat="false" ht="15" hidden="false" customHeight="false" outlineLevel="0" collapsed="false">
      <c r="B864" s="21" t="n">
        <v>40205</v>
      </c>
      <c r="C864" s="22" t="n">
        <v>1097.61</v>
      </c>
      <c r="D864" s="22" t="n">
        <v>1102.74</v>
      </c>
      <c r="E864" s="22" t="n">
        <v>1083.595</v>
      </c>
      <c r="F864" s="22" t="n">
        <v>1087.87</v>
      </c>
      <c r="G864" s="23" t="n">
        <v>1104.2</v>
      </c>
      <c r="H864" s="23" t="n">
        <v>1103.1</v>
      </c>
      <c r="I864" s="23" t="n">
        <v>1083.36</v>
      </c>
      <c r="J864" s="23" t="n">
        <v>1082.28</v>
      </c>
      <c r="K864" s="29" t="str">
        <f aca="false">IF(N864&lt;=$F$3,"HIT","MISS")</f>
        <v>HIT</v>
      </c>
      <c r="L864" s="29" t="str">
        <f aca="false">IF(O864&lt;=$F$3,"HIT","MISS")</f>
        <v>HIT</v>
      </c>
      <c r="M864" s="17" t="str">
        <f aca="false">IF(AND(K864="HIT",L864="HIT"),"HOD ✓ | LOD ✓",IF(K864="HIT","HOD ✓",IF(L864="HIT","LOD ✓","✗ MISS")))</f>
        <v>HOD ✓ | LOD ✓</v>
      </c>
      <c r="N864" s="26" t="n">
        <f aca="false">IF(D864&lt;H864,(H864-D864)/D864,IF(D864&gt;G864,(D864-G864)/D864,0))</f>
        <v>0.00032645954622114</v>
      </c>
      <c r="O864" s="26" t="n">
        <f aca="false">IF(E864&lt;J864,(J864-E864)/E864,IF(E864&gt;I864,(E864-I864)/E864,0))</f>
        <v>0.000216870694309338</v>
      </c>
      <c r="P864" s="27" t="n">
        <f aca="false">LN(F864/F863)</f>
        <v>-0.00891343273445595</v>
      </c>
      <c r="Q864" s="28" t="n">
        <f aca="false">STDEV(P845:P864)*SQRT(252)</f>
        <v>0.185528060102578</v>
      </c>
      <c r="R864" s="26" t="n">
        <f aca="false">(G864-H864)/H864</f>
        <v>0.000997189738011184</v>
      </c>
      <c r="S864" s="17" t="n">
        <f aca="false">YEAR(B864)</f>
        <v>2010</v>
      </c>
      <c r="T864" s="17" t="n">
        <f aca="false">WEEKDAY(B864)</f>
        <v>4</v>
      </c>
    </row>
    <row r="865" customFormat="false" ht="15" hidden="false" customHeight="false" outlineLevel="0" collapsed="false">
      <c r="B865" s="21" t="n">
        <v>40206</v>
      </c>
      <c r="C865" s="22" t="n">
        <v>1087.87</v>
      </c>
      <c r="D865" s="22" t="n">
        <v>1096.3</v>
      </c>
      <c r="E865" s="22" t="n">
        <v>1074.21</v>
      </c>
      <c r="F865" s="22" t="n">
        <v>1086.91</v>
      </c>
      <c r="G865" s="23" t="n">
        <v>1096.06</v>
      </c>
      <c r="H865" s="23" t="n">
        <v>1094.97</v>
      </c>
      <c r="I865" s="23" t="n">
        <v>1074.04</v>
      </c>
      <c r="J865" s="23" t="n">
        <v>1072.97</v>
      </c>
      <c r="K865" s="29" t="str">
        <f aca="false">IF(N865&lt;=$F$3,"HIT","MISS")</f>
        <v>HIT</v>
      </c>
      <c r="L865" s="29" t="str">
        <f aca="false">IF(O865&lt;=$F$3,"HIT","MISS")</f>
        <v>HIT</v>
      </c>
      <c r="M865" s="17" t="str">
        <f aca="false">IF(AND(K865="HIT",L865="HIT"),"HOD ✓ | LOD ✓",IF(K865="HIT","HOD ✓",IF(L865="HIT","LOD ✓","✗ MISS")))</f>
        <v>HOD ✓ | LOD ✓</v>
      </c>
      <c r="N865" s="26" t="n">
        <f aca="false">IF(D865&lt;H865,(H865-D865)/D865,IF(D865&gt;G865,(D865-G865)/D865,0))</f>
        <v>0.000218918179330484</v>
      </c>
      <c r="O865" s="26" t="n">
        <f aca="false">IF(E865&lt;J865,(J865-E865)/E865,IF(E865&gt;I865,(E865-I865)/E865,0))</f>
        <v>0.00015825583452032</v>
      </c>
      <c r="P865" s="27" t="n">
        <f aca="false">LN(F865/F864)</f>
        <v>-0.000882847977591749</v>
      </c>
      <c r="Q865" s="28" t="n">
        <f aca="false">STDEV(P846:P865)*SQRT(252)</f>
        <v>0.184911143081613</v>
      </c>
      <c r="R865" s="26" t="n">
        <f aca="false">(G865-H865)/H865</f>
        <v>0.000995461062860095</v>
      </c>
      <c r="S865" s="17" t="n">
        <f aca="false">YEAR(B865)</f>
        <v>2010</v>
      </c>
      <c r="T865" s="17" t="n">
        <f aca="false">WEEKDAY(B865)</f>
        <v>5</v>
      </c>
    </row>
    <row r="866" customFormat="false" ht="15" hidden="false" customHeight="false" outlineLevel="0" collapsed="false">
      <c r="B866" s="21" t="n">
        <v>40207</v>
      </c>
      <c r="C866" s="22" t="n">
        <v>1086.91</v>
      </c>
      <c r="D866" s="22" t="n">
        <v>1090.5</v>
      </c>
      <c r="E866" s="22" t="n">
        <v>1074.78</v>
      </c>
      <c r="F866" s="22" t="n">
        <v>1081.13</v>
      </c>
      <c r="G866" s="23" t="n">
        <v>1091.78</v>
      </c>
      <c r="H866" s="23" t="n">
        <v>1090.69</v>
      </c>
      <c r="I866" s="23" t="n">
        <v>1076.13</v>
      </c>
      <c r="J866" s="23" t="n">
        <v>1075.05</v>
      </c>
      <c r="K866" s="29" t="str">
        <f aca="false">IF(N866&lt;=$F$3,"HIT","MISS")</f>
        <v>HIT</v>
      </c>
      <c r="L866" s="29" t="str">
        <f aca="false">IF(O866&lt;=$F$3,"HIT","MISS")</f>
        <v>HIT</v>
      </c>
      <c r="M866" s="17" t="str">
        <f aca="false">IF(AND(K866="HIT",L866="HIT"),"HOD ✓ | LOD ✓",IF(K866="HIT","HOD ✓",IF(L866="HIT","LOD ✓","✗ MISS")))</f>
        <v>HOD ✓ | LOD ✓</v>
      </c>
      <c r="N866" s="26" t="n">
        <f aca="false">IF(D866&lt;H866,(H866-D866)/D866,IF(D866&gt;G866,(D866-G866)/D866,0))</f>
        <v>0.000174232003668092</v>
      </c>
      <c r="O866" s="26" t="n">
        <f aca="false">IF(E866&lt;J866,(J866-E866)/E866,IF(E866&gt;I866,(E866-I866)/E866,0))</f>
        <v>0.000251214201976202</v>
      </c>
      <c r="P866" s="27" t="n">
        <f aca="false">LN(F866/F865)</f>
        <v>-0.00533201757714337</v>
      </c>
      <c r="Q866" s="28" t="n">
        <f aca="false">STDEV(P847:P866)*SQRT(252)</f>
        <v>0.185684778611176</v>
      </c>
      <c r="R866" s="26" t="n">
        <f aca="false">(G866-H866)/H866</f>
        <v>0.000999367372947325</v>
      </c>
      <c r="S866" s="17" t="n">
        <f aca="false">YEAR(B866)</f>
        <v>2010</v>
      </c>
      <c r="T866" s="17" t="n">
        <f aca="false">WEEKDAY(B866)</f>
        <v>6</v>
      </c>
    </row>
    <row r="867" customFormat="false" ht="15" hidden="false" customHeight="false" outlineLevel="0" collapsed="false">
      <c r="B867" s="21" t="n">
        <v>40210</v>
      </c>
      <c r="C867" s="22" t="n">
        <v>1080.92</v>
      </c>
      <c r="D867" s="22" t="n">
        <v>1107.85</v>
      </c>
      <c r="E867" s="22" t="n">
        <v>1076.73</v>
      </c>
      <c r="F867" s="22" t="n">
        <v>1105.51</v>
      </c>
      <c r="G867" s="23" t="n">
        <v>1107.63</v>
      </c>
      <c r="H867" s="23" t="n">
        <v>1106.52</v>
      </c>
      <c r="I867" s="23" t="n">
        <v>1078.04</v>
      </c>
      <c r="J867" s="23" t="n">
        <v>1076.96</v>
      </c>
      <c r="K867" s="29" t="str">
        <f aca="false">IF(N867&lt;=$F$3,"HIT","MISS")</f>
        <v>HIT</v>
      </c>
      <c r="L867" s="29" t="str">
        <f aca="false">IF(O867&lt;=$F$3,"HIT","MISS")</f>
        <v>HIT</v>
      </c>
      <c r="M867" s="17" t="str">
        <f aca="false">IF(AND(K867="HIT",L867="HIT"),"HOD ✓ | LOD ✓",IF(K867="HIT","HOD ✓",IF(L867="HIT","LOD ✓","✗ MISS")))</f>
        <v>HOD ✓ | LOD ✓</v>
      </c>
      <c r="N867" s="26" t="n">
        <f aca="false">IF(D867&lt;H867,(H867-D867)/D867,IF(D867&gt;G867,(D867-G867)/D867,0))</f>
        <v>0.00019858284063709</v>
      </c>
      <c r="O867" s="26" t="n">
        <f aca="false">IF(E867&lt;J867,(J867-E867)/E867,IF(E867&gt;I867,(E867-I867)/E867,0))</f>
        <v>0.000213609725743704</v>
      </c>
      <c r="P867" s="27" t="n">
        <f aca="false">LN(F867/F866)</f>
        <v>0.022299976509178</v>
      </c>
      <c r="Q867" s="28" t="n">
        <f aca="false">STDEV(P848:P867)*SQRT(252)</f>
        <v>0.186859338340076</v>
      </c>
      <c r="R867" s="26" t="n">
        <f aca="false">(G867-H867)/H867</f>
        <v>0.00100314499511995</v>
      </c>
      <c r="S867" s="17" t="n">
        <f aca="false">YEAR(B867)</f>
        <v>2010</v>
      </c>
      <c r="T867" s="17" t="n">
        <f aca="false">WEEKDAY(B867)</f>
        <v>2</v>
      </c>
    </row>
    <row r="868" customFormat="false" ht="15" hidden="false" customHeight="false" outlineLevel="0" collapsed="false">
      <c r="B868" s="21" t="n">
        <v>40211</v>
      </c>
      <c r="C868" s="22" t="n">
        <v>1105.51</v>
      </c>
      <c r="D868" s="22" t="n">
        <v>1118.385</v>
      </c>
      <c r="E868" s="22" t="n">
        <v>1099.075</v>
      </c>
      <c r="F868" s="22" t="n">
        <v>1114.42</v>
      </c>
      <c r="G868" s="23" t="n">
        <v>1118.72</v>
      </c>
      <c r="H868" s="23" t="n">
        <v>1117.6</v>
      </c>
      <c r="I868" s="23" t="n">
        <v>1100.01</v>
      </c>
      <c r="J868" s="23" t="n">
        <v>1098.91</v>
      </c>
      <c r="K868" s="29" t="str">
        <f aca="false">IF(N868&lt;=$F$3,"HIT","MISS")</f>
        <v>HIT</v>
      </c>
      <c r="L868" s="29" t="str">
        <f aca="false">IF(O868&lt;=$F$3,"HIT","MISS")</f>
        <v>HIT</v>
      </c>
      <c r="M868" s="17" t="str">
        <f aca="false">IF(AND(K868="HIT",L868="HIT"),"HOD ✓ | LOD ✓",IF(K868="HIT","HOD ✓",IF(L868="HIT","LOD ✓","✗ MISS")))</f>
        <v>HOD ✓ | LOD ✓</v>
      </c>
      <c r="N868" s="26" t="n">
        <f aca="false">IF(D868&lt;H868,(H868-D868)/D868,IF(D868&gt;G868,(D868-G868)/D868,0))</f>
        <v>0</v>
      </c>
      <c r="O868" s="26" t="n">
        <f aca="false">IF(E868&lt;J868,(J868-E868)/E868,IF(E868&gt;I868,(E868-I868)/E868,0))</f>
        <v>0</v>
      </c>
      <c r="P868" s="27" t="n">
        <f aca="false">LN(F868/F867)</f>
        <v>0.00802732324451965</v>
      </c>
      <c r="Q868" s="28" t="n">
        <f aca="false">STDEV(P849:P868)*SQRT(252)</f>
        <v>0.189162725698316</v>
      </c>
      <c r="R868" s="26" t="n">
        <f aca="false">(G868-H868)/H868</f>
        <v>0.00100214745884048</v>
      </c>
      <c r="S868" s="17" t="n">
        <f aca="false">YEAR(B868)</f>
        <v>2010</v>
      </c>
      <c r="T868" s="17" t="n">
        <f aca="false">WEEKDAY(B868)</f>
        <v>3</v>
      </c>
    </row>
    <row r="869" customFormat="false" ht="15" hidden="false" customHeight="false" outlineLevel="0" collapsed="false">
      <c r="B869" s="21" t="n">
        <v>40212</v>
      </c>
      <c r="C869" s="22" t="n">
        <v>1114.42</v>
      </c>
      <c r="D869" s="22" t="n">
        <v>1125.235</v>
      </c>
      <c r="E869" s="22" t="n">
        <v>1107.285</v>
      </c>
      <c r="F869" s="22" t="n">
        <v>1109.86</v>
      </c>
      <c r="G869" s="23" t="n">
        <v>1126.87</v>
      </c>
      <c r="H869" s="23" t="n">
        <v>1125.74</v>
      </c>
      <c r="I869" s="23" t="n">
        <v>1107.87</v>
      </c>
      <c r="J869" s="23" t="n">
        <v>1106.76</v>
      </c>
      <c r="K869" s="29" t="str">
        <f aca="false">IF(N869&lt;=$F$3,"HIT","MISS")</f>
        <v>HIT</v>
      </c>
      <c r="L869" s="29" t="str">
        <f aca="false">IF(O869&lt;=$F$3,"HIT","MISS")</f>
        <v>HIT</v>
      </c>
      <c r="M869" s="17" t="str">
        <f aca="false">IF(AND(K869="HIT",L869="HIT"),"HOD ✓ | LOD ✓",IF(K869="HIT","HOD ✓",IF(L869="HIT","LOD ✓","✗ MISS")))</f>
        <v>HOD ✓ | LOD ✓</v>
      </c>
      <c r="N869" s="26" t="n">
        <f aca="false">IF(D869&lt;H869,(H869-D869)/D869,IF(D869&gt;G869,(D869-G869)/D869,0))</f>
        <v>0.000448795140570733</v>
      </c>
      <c r="O869" s="26" t="n">
        <f aca="false">IF(E869&lt;J869,(J869-E869)/E869,IF(E869&gt;I869,(E869-I869)/E869,0))</f>
        <v>0</v>
      </c>
      <c r="P869" s="27" t="n">
        <f aca="false">LN(F869/F868)</f>
        <v>-0.00410020895611117</v>
      </c>
      <c r="Q869" s="28" t="n">
        <f aca="false">STDEV(P850:P869)*SQRT(252)</f>
        <v>0.177024635959275</v>
      </c>
      <c r="R869" s="26" t="n">
        <f aca="false">(G869-H869)/H869</f>
        <v>0.00100378417751868</v>
      </c>
      <c r="S869" s="17" t="n">
        <f aca="false">YEAR(B869)</f>
        <v>2010</v>
      </c>
      <c r="T869" s="17" t="n">
        <f aca="false">WEEKDAY(B869)</f>
        <v>4</v>
      </c>
    </row>
    <row r="870" customFormat="false" ht="15" hidden="false" customHeight="false" outlineLevel="0" collapsed="false">
      <c r="B870" s="21" t="n">
        <v>40213</v>
      </c>
      <c r="C870" s="22" t="n">
        <v>1109.86</v>
      </c>
      <c r="D870" s="22" t="n">
        <v>1111.355</v>
      </c>
      <c r="E870" s="22" t="n">
        <v>1059.7</v>
      </c>
      <c r="F870" s="22" t="n">
        <v>1063.68</v>
      </c>
      <c r="G870" s="23" t="n">
        <v>1112.07</v>
      </c>
      <c r="H870" s="23" t="n">
        <v>1110.96</v>
      </c>
      <c r="I870" s="23" t="n">
        <v>1059.54</v>
      </c>
      <c r="J870" s="23" t="n">
        <v>1058.48</v>
      </c>
      <c r="K870" s="29" t="str">
        <f aca="false">IF(N870&lt;=$F$3,"HIT","MISS")</f>
        <v>HIT</v>
      </c>
      <c r="L870" s="29" t="str">
        <f aca="false">IF(O870&lt;=$F$3,"HIT","MISS")</f>
        <v>HIT</v>
      </c>
      <c r="M870" s="17" t="str">
        <f aca="false">IF(AND(K870="HIT",L870="HIT"),"HOD ✓ | LOD ✓",IF(K870="HIT","HOD ✓",IF(L870="HIT","LOD ✓","✗ MISS")))</f>
        <v>HOD ✓ | LOD ✓</v>
      </c>
      <c r="N870" s="26" t="n">
        <f aca="false">IF(D870&lt;H870,(H870-D870)/D870,IF(D870&gt;G870,(D870-G870)/D870,0))</f>
        <v>0</v>
      </c>
      <c r="O870" s="26" t="n">
        <f aca="false">IF(E870&lt;J870,(J870-E870)/E870,IF(E870&gt;I870,(E870-I870)/E870,0))</f>
        <v>0.000150986128149554</v>
      </c>
      <c r="P870" s="27" t="n">
        <f aca="false">LN(F870/F869)</f>
        <v>-0.0424992874387108</v>
      </c>
      <c r="Q870" s="28" t="n">
        <f aca="false">STDEV(P851:P870)*SQRT(252)</f>
        <v>0.229626835296059</v>
      </c>
      <c r="R870" s="26" t="n">
        <f aca="false">(G870-H870)/H870</f>
        <v>0.000999135882479927</v>
      </c>
      <c r="S870" s="17" t="n">
        <f aca="false">YEAR(B870)</f>
        <v>2010</v>
      </c>
      <c r="T870" s="17" t="n">
        <f aca="false">WEEKDAY(B870)</f>
        <v>5</v>
      </c>
    </row>
    <row r="871" customFormat="false" ht="15" hidden="false" customHeight="false" outlineLevel="0" collapsed="false">
      <c r="B871" s="21" t="n">
        <v>40214</v>
      </c>
      <c r="C871" s="22" t="n">
        <v>1063.68</v>
      </c>
      <c r="D871" s="22" t="n">
        <v>1068.99</v>
      </c>
      <c r="E871" s="22" t="n">
        <v>1044.475</v>
      </c>
      <c r="F871" s="22" t="n">
        <v>1066.27</v>
      </c>
      <c r="G871" s="23" t="n">
        <v>1070.22</v>
      </c>
      <c r="H871" s="23" t="n">
        <v>1069.15</v>
      </c>
      <c r="I871" s="23" t="n">
        <v>1044.91</v>
      </c>
      <c r="J871" s="23" t="n">
        <v>1043.87</v>
      </c>
      <c r="K871" s="29" t="str">
        <f aca="false">IF(N871&lt;=$F$3,"HIT","MISS")</f>
        <v>HIT</v>
      </c>
      <c r="L871" s="29" t="str">
        <f aca="false">IF(O871&lt;=$F$3,"HIT","MISS")</f>
        <v>HIT</v>
      </c>
      <c r="M871" s="17" t="str">
        <f aca="false">IF(AND(K871="HIT",L871="HIT"),"HOD ✓ | LOD ✓",IF(K871="HIT","HOD ✓",IF(L871="HIT","LOD ✓","✗ MISS")))</f>
        <v>HOD ✓ | LOD ✓</v>
      </c>
      <c r="N871" s="26" t="n">
        <f aca="false">IF(D871&lt;H871,(H871-D871)/D871,IF(D871&gt;G871,(D871-G871)/D871,0))</f>
        <v>0.000149673991337694</v>
      </c>
      <c r="O871" s="26" t="n">
        <f aca="false">IF(E871&lt;J871,(J871-E871)/E871,IF(E871&gt;I871,(E871-I871)/E871,0))</f>
        <v>0</v>
      </c>
      <c r="P871" s="27" t="n">
        <f aca="false">LN(F871/F870)</f>
        <v>0.00243198317007917</v>
      </c>
      <c r="Q871" s="28" t="n">
        <f aca="false">STDEV(P852:P871)*SQRT(252)</f>
        <v>0.228268323913364</v>
      </c>
      <c r="R871" s="26" t="n">
        <f aca="false">(G871-H871)/H871</f>
        <v>0.00100079502408449</v>
      </c>
      <c r="S871" s="17" t="n">
        <f aca="false">YEAR(B871)</f>
        <v>2010</v>
      </c>
      <c r="T871" s="17" t="n">
        <f aca="false">WEEKDAY(B871)</f>
        <v>6</v>
      </c>
    </row>
    <row r="872" customFormat="false" ht="15" hidden="false" customHeight="false" outlineLevel="0" collapsed="false">
      <c r="B872" s="21" t="n">
        <v>40217</v>
      </c>
      <c r="C872" s="22" t="n">
        <v>1066.45</v>
      </c>
      <c r="D872" s="22" t="n">
        <v>1073.915</v>
      </c>
      <c r="E872" s="22" t="n">
        <v>1061.83</v>
      </c>
      <c r="F872" s="22" t="n">
        <v>1062.85</v>
      </c>
      <c r="G872" s="23" t="n">
        <v>1074.64</v>
      </c>
      <c r="H872" s="23" t="n">
        <v>1073.57</v>
      </c>
      <c r="I872" s="23" t="n">
        <v>1061.52</v>
      </c>
      <c r="J872" s="23" t="n">
        <v>1060.46</v>
      </c>
      <c r="K872" s="29" t="str">
        <f aca="false">IF(N872&lt;=$F$3,"HIT","MISS")</f>
        <v>HIT</v>
      </c>
      <c r="L872" s="29" t="str">
        <f aca="false">IF(O872&lt;=$F$3,"HIT","MISS")</f>
        <v>HIT</v>
      </c>
      <c r="M872" s="17" t="str">
        <f aca="false">IF(AND(K872="HIT",L872="HIT"),"HOD ✓ | LOD ✓",IF(K872="HIT","HOD ✓",IF(L872="HIT","LOD ✓","✗ MISS")))</f>
        <v>HOD ✓ | LOD ✓</v>
      </c>
      <c r="N872" s="26" t="n">
        <f aca="false">IF(D872&lt;H872,(H872-D872)/D872,IF(D872&gt;G872,(D872-G872)/D872,0))</f>
        <v>0</v>
      </c>
      <c r="O872" s="26" t="n">
        <f aca="false">IF(E872&lt;J872,(J872-E872)/E872,IF(E872&gt;I872,(E872-I872)/E872,0))</f>
        <v>0.000291948805364273</v>
      </c>
      <c r="P872" s="27" t="n">
        <f aca="false">LN(F872/F871)</f>
        <v>-0.0032125976379188</v>
      </c>
      <c r="Q872" s="28" t="n">
        <f aca="false">STDEV(P853:P872)*SQRT(252)</f>
        <v>0.221144344169723</v>
      </c>
      <c r="R872" s="26" t="n">
        <f aca="false">(G872-H872)/H872</f>
        <v>0.0009966746462738</v>
      </c>
      <c r="S872" s="17" t="n">
        <f aca="false">YEAR(B872)</f>
        <v>2010</v>
      </c>
      <c r="T872" s="17" t="n">
        <f aca="false">WEEKDAY(B872)</f>
        <v>2</v>
      </c>
    </row>
    <row r="873" customFormat="false" ht="15" hidden="false" customHeight="false" outlineLevel="0" collapsed="false">
      <c r="B873" s="21" t="n">
        <v>40218</v>
      </c>
      <c r="C873" s="22" t="n">
        <v>1062.85</v>
      </c>
      <c r="D873" s="22" t="n">
        <v>1083.34</v>
      </c>
      <c r="E873" s="22" t="n">
        <v>1062.27</v>
      </c>
      <c r="F873" s="22" t="n">
        <v>1078.16</v>
      </c>
      <c r="G873" s="23" t="n">
        <v>1083.61</v>
      </c>
      <c r="H873" s="23" t="n">
        <v>1082.53</v>
      </c>
      <c r="I873" s="23" t="n">
        <v>1063.77</v>
      </c>
      <c r="J873" s="23" t="n">
        <v>1062.71</v>
      </c>
      <c r="K873" s="29" t="str">
        <f aca="false">IF(N873&lt;=$F$3,"HIT","MISS")</f>
        <v>HIT</v>
      </c>
      <c r="L873" s="29" t="str">
        <f aca="false">IF(O873&lt;=$F$3,"HIT","MISS")</f>
        <v>HIT</v>
      </c>
      <c r="M873" s="17" t="str">
        <f aca="false">IF(AND(K873="HIT",L873="HIT"),"HOD ✓ | LOD ✓",IF(K873="HIT","HOD ✓",IF(L873="HIT","LOD ✓","✗ MISS")))</f>
        <v>HOD ✓ | LOD ✓</v>
      </c>
      <c r="N873" s="26" t="n">
        <f aca="false">IF(D873&lt;H873,(H873-D873)/D873,IF(D873&gt;G873,(D873-G873)/D873,0))</f>
        <v>0</v>
      </c>
      <c r="O873" s="26" t="n">
        <f aca="false">IF(E873&lt;J873,(J873-E873)/E873,IF(E873&gt;I873,(E873-I873)/E873,0))</f>
        <v>0.000414207310759086</v>
      </c>
      <c r="P873" s="27" t="n">
        <f aca="false">LN(F873/F872)</f>
        <v>0.0143019051417695</v>
      </c>
      <c r="Q873" s="28" t="n">
        <f aca="false">STDEV(P854:P873)*SQRT(252)</f>
        <v>0.220909042108271</v>
      </c>
      <c r="R873" s="26" t="n">
        <f aca="false">(G873-H873)/H873</f>
        <v>0.000997662882321901</v>
      </c>
      <c r="S873" s="17" t="n">
        <f aca="false">YEAR(B873)</f>
        <v>2010</v>
      </c>
      <c r="T873" s="17" t="n">
        <f aca="false">WEEKDAY(B873)</f>
        <v>3</v>
      </c>
    </row>
    <row r="874" customFormat="false" ht="15" hidden="false" customHeight="false" outlineLevel="0" collapsed="false">
      <c r="B874" s="21" t="n">
        <v>40219</v>
      </c>
      <c r="C874" s="22" t="n">
        <v>1078.16</v>
      </c>
      <c r="D874" s="22" t="n">
        <v>1082.43</v>
      </c>
      <c r="E874" s="22" t="n">
        <v>1063.38</v>
      </c>
      <c r="F874" s="22" t="n">
        <v>1072.09</v>
      </c>
      <c r="G874" s="23" t="n">
        <v>1082.93</v>
      </c>
      <c r="H874" s="23" t="n">
        <v>1081.85</v>
      </c>
      <c r="I874" s="23" t="n">
        <v>1063.1</v>
      </c>
      <c r="J874" s="23" t="n">
        <v>1062.04</v>
      </c>
      <c r="K874" s="29" t="str">
        <f aca="false">IF(N874&lt;=$F$3,"HIT","MISS")</f>
        <v>HIT</v>
      </c>
      <c r="L874" s="29" t="str">
        <f aca="false">IF(O874&lt;=$F$3,"HIT","MISS")</f>
        <v>HIT</v>
      </c>
      <c r="M874" s="17" t="str">
        <f aca="false">IF(AND(K874="HIT",L874="HIT"),"HOD ✓ | LOD ✓",IF(K874="HIT","HOD ✓",IF(L874="HIT","LOD ✓","✗ MISS")))</f>
        <v>HOD ✓ | LOD ✓</v>
      </c>
      <c r="N874" s="26" t="n">
        <f aca="false">IF(D874&lt;H874,(H874-D874)/D874,IF(D874&gt;G874,(D874-G874)/D874,0))</f>
        <v>0</v>
      </c>
      <c r="O874" s="26" t="n">
        <f aca="false">IF(E874&lt;J874,(J874-E874)/E874,IF(E874&gt;I874,(E874-I874)/E874,0))</f>
        <v>0.000263311328029679</v>
      </c>
      <c r="P874" s="27" t="n">
        <f aca="false">LN(F874/F873)</f>
        <v>-0.00564587013031859</v>
      </c>
      <c r="Q874" s="28" t="n">
        <f aca="false">STDEV(P855:P874)*SQRT(252)</f>
        <v>0.217275079099956</v>
      </c>
      <c r="R874" s="26" t="n">
        <f aca="false">(G874-H874)/H874</f>
        <v>0.00099828996626164</v>
      </c>
      <c r="S874" s="17" t="n">
        <f aca="false">YEAR(B874)</f>
        <v>2010</v>
      </c>
      <c r="T874" s="17" t="n">
        <f aca="false">WEEKDAY(B874)</f>
        <v>4</v>
      </c>
    </row>
    <row r="875" customFormat="false" ht="15" hidden="false" customHeight="false" outlineLevel="0" collapsed="false">
      <c r="B875" s="21" t="n">
        <v>40220</v>
      </c>
      <c r="C875" s="22" t="n">
        <v>1072.09</v>
      </c>
      <c r="D875" s="22" t="n">
        <v>1098.025</v>
      </c>
      <c r="E875" s="22" t="n">
        <v>1071.65</v>
      </c>
      <c r="F875" s="22" t="n">
        <v>1095.3</v>
      </c>
      <c r="G875" s="23" t="n">
        <v>1098.49</v>
      </c>
      <c r="H875" s="23" t="n">
        <v>1097.39</v>
      </c>
      <c r="I875" s="23" t="n">
        <v>1072.82</v>
      </c>
      <c r="J875" s="23" t="n">
        <v>1071.75</v>
      </c>
      <c r="K875" s="29" t="str">
        <f aca="false">IF(N875&lt;=$F$3,"HIT","MISS")</f>
        <v>HIT</v>
      </c>
      <c r="L875" s="29" t="str">
        <f aca="false">IF(O875&lt;=$F$3,"HIT","MISS")</f>
        <v>HIT</v>
      </c>
      <c r="M875" s="17" t="str">
        <f aca="false">IF(AND(K875="HIT",L875="HIT"),"HOD ✓ | LOD ✓",IF(K875="HIT","HOD ✓",IF(L875="HIT","LOD ✓","✗ MISS")))</f>
        <v>HOD ✓ | LOD ✓</v>
      </c>
      <c r="N875" s="26" t="n">
        <f aca="false">IF(D875&lt;H875,(H875-D875)/D875,IF(D875&gt;G875,(D875-G875)/D875,0))</f>
        <v>0</v>
      </c>
      <c r="O875" s="26" t="n">
        <f aca="false">IF(E875&lt;J875,(J875-E875)/E875,IF(E875&gt;I875,(E875-I875)/E875,0))</f>
        <v>9.33140484299063E-005</v>
      </c>
      <c r="P875" s="27" t="n">
        <f aca="false">LN(F875/F874)</f>
        <v>0.0214182839991157</v>
      </c>
      <c r="Q875" s="28" t="n">
        <f aca="false">STDEV(P856:P875)*SQRT(252)</f>
        <v>0.232855761079399</v>
      </c>
      <c r="R875" s="26" t="n">
        <f aca="false">(G875-H875)/H875</f>
        <v>0.00100237837049719</v>
      </c>
      <c r="S875" s="17" t="n">
        <f aca="false">YEAR(B875)</f>
        <v>2010</v>
      </c>
      <c r="T875" s="17" t="n">
        <f aca="false">WEEKDAY(B875)</f>
        <v>5</v>
      </c>
    </row>
    <row r="876" customFormat="false" ht="15" hidden="false" customHeight="false" outlineLevel="0" collapsed="false">
      <c r="B876" s="21" t="n">
        <v>40221</v>
      </c>
      <c r="C876" s="22" t="n">
        <v>1095.3</v>
      </c>
      <c r="D876" s="22" t="n">
        <v>1097.13</v>
      </c>
      <c r="E876" s="22" t="n">
        <v>1077.89</v>
      </c>
      <c r="F876" s="22" t="n">
        <v>1093.39</v>
      </c>
      <c r="G876" s="23" t="n">
        <v>1097.84</v>
      </c>
      <c r="H876" s="23" t="n">
        <v>1096.74</v>
      </c>
      <c r="I876" s="23" t="n">
        <v>1079.13</v>
      </c>
      <c r="J876" s="23" t="n">
        <v>1078.05</v>
      </c>
      <c r="K876" s="29" t="str">
        <f aca="false">IF(N876&lt;=$F$3,"HIT","MISS")</f>
        <v>HIT</v>
      </c>
      <c r="L876" s="29" t="str">
        <f aca="false">IF(O876&lt;=$F$3,"HIT","MISS")</f>
        <v>HIT</v>
      </c>
      <c r="M876" s="17" t="str">
        <f aca="false">IF(AND(K876="HIT",L876="HIT"),"HOD ✓ | LOD ✓",IF(K876="HIT","HOD ✓",IF(L876="HIT","LOD ✓","✗ MISS")))</f>
        <v>HOD ✓ | LOD ✓</v>
      </c>
      <c r="N876" s="26" t="n">
        <f aca="false">IF(D876&lt;H876,(H876-D876)/D876,IF(D876&gt;G876,(D876-G876)/D876,0))</f>
        <v>0</v>
      </c>
      <c r="O876" s="26" t="n">
        <f aca="false">IF(E876&lt;J876,(J876-E876)/E876,IF(E876&gt;I876,(E876-I876)/E876,0))</f>
        <v>0.000148438152315964</v>
      </c>
      <c r="P876" s="27" t="n">
        <f aca="false">LN(F876/F875)</f>
        <v>-0.00174533669441846</v>
      </c>
      <c r="Q876" s="28" t="n">
        <f aca="false">STDEV(P857:P876)*SQRT(252)</f>
        <v>0.230840886906523</v>
      </c>
      <c r="R876" s="26" t="n">
        <f aca="false">(G876-H876)/H876</f>
        <v>0.00100297244561146</v>
      </c>
      <c r="S876" s="17" t="n">
        <f aca="false">YEAR(B876)</f>
        <v>2010</v>
      </c>
      <c r="T876" s="17" t="n">
        <f aca="false">WEEKDAY(B876)</f>
        <v>6</v>
      </c>
    </row>
    <row r="877" customFormat="false" ht="15" hidden="false" customHeight="false" outlineLevel="0" collapsed="false">
      <c r="B877" s="21" t="n">
        <v>40224</v>
      </c>
      <c r="C877" s="22" t="n">
        <v>1094.17</v>
      </c>
      <c r="D877" s="22" t="n">
        <v>1102.455</v>
      </c>
      <c r="E877" s="22" t="n">
        <v>1091.865</v>
      </c>
      <c r="F877" s="22" t="n">
        <v>1101.02</v>
      </c>
      <c r="G877" s="23" t="n">
        <v>1103.22</v>
      </c>
      <c r="H877" s="23" t="n">
        <v>1102.12</v>
      </c>
      <c r="I877" s="23" t="n">
        <v>1091.78</v>
      </c>
      <c r="J877" s="23" t="n">
        <v>1090.69</v>
      </c>
      <c r="K877" s="29" t="str">
        <f aca="false">IF(N877&lt;=$F$3,"HIT","MISS")</f>
        <v>HIT</v>
      </c>
      <c r="L877" s="29" t="str">
        <f aca="false">IF(O877&lt;=$F$3,"HIT","MISS")</f>
        <v>HIT</v>
      </c>
      <c r="M877" s="17" t="str">
        <f aca="false">IF(AND(K877="HIT",L877="HIT"),"HOD ✓ | LOD ✓",IF(K877="HIT","HOD ✓",IF(L877="HIT","LOD ✓","✗ MISS")))</f>
        <v>HOD ✓ | LOD ✓</v>
      </c>
      <c r="N877" s="26" t="n">
        <f aca="false">IF(D877&lt;H877,(H877-D877)/D877,IF(D877&gt;G877,(D877-G877)/D877,0))</f>
        <v>0</v>
      </c>
      <c r="O877" s="26" t="n">
        <f aca="false">IF(E877&lt;J877,(J877-E877)/E877,IF(E877&gt;I877,(E877-I877)/E877,0))</f>
        <v>7.78484519606695E-005</v>
      </c>
      <c r="P877" s="27" t="n">
        <f aca="false">LN(F877/F876)</f>
        <v>0.00695406122667928</v>
      </c>
      <c r="Q877" s="28" t="n">
        <f aca="false">STDEV(P858:P877)*SQRT(252)</f>
        <v>0.232445666910444</v>
      </c>
      <c r="R877" s="26" t="n">
        <f aca="false">(G877-H877)/H877</f>
        <v>0.000998076434508163</v>
      </c>
      <c r="S877" s="17" t="n">
        <f aca="false">YEAR(B877)</f>
        <v>2010</v>
      </c>
      <c r="T877" s="17" t="n">
        <f aca="false">WEEKDAY(B877)</f>
        <v>2</v>
      </c>
    </row>
    <row r="878" customFormat="false" ht="15" hidden="false" customHeight="false" outlineLevel="0" collapsed="false">
      <c r="B878" s="21" t="n">
        <v>40225</v>
      </c>
      <c r="C878" s="22" t="n">
        <v>1101.02</v>
      </c>
      <c r="D878" s="22" t="n">
        <v>1121.27</v>
      </c>
      <c r="E878" s="22" t="n">
        <v>1098.39</v>
      </c>
      <c r="F878" s="22" t="n">
        <v>1119.37</v>
      </c>
      <c r="G878" s="23" t="n">
        <v>1121.3</v>
      </c>
      <c r="H878" s="23" t="n">
        <v>1120.18</v>
      </c>
      <c r="I878" s="23" t="n">
        <v>1098.86</v>
      </c>
      <c r="J878" s="23" t="n">
        <v>1097.76</v>
      </c>
      <c r="K878" s="29" t="str">
        <f aca="false">IF(N878&lt;=$F$3,"HIT","MISS")</f>
        <v>HIT</v>
      </c>
      <c r="L878" s="29" t="str">
        <f aca="false">IF(O878&lt;=$F$3,"HIT","MISS")</f>
        <v>HIT</v>
      </c>
      <c r="M878" s="17" t="str">
        <f aca="false">IF(AND(K878="HIT",L878="HIT"),"HOD ✓ | LOD ✓",IF(K878="HIT","HOD ✓",IF(L878="HIT","LOD ✓","✗ MISS")))</f>
        <v>HOD ✓ | LOD ✓</v>
      </c>
      <c r="N878" s="26" t="n">
        <f aca="false">IF(D878&lt;H878,(H878-D878)/D878,IF(D878&gt;G878,(D878-G878)/D878,0))</f>
        <v>0</v>
      </c>
      <c r="O878" s="26" t="n">
        <f aca="false">IF(E878&lt;J878,(J878-E878)/E878,IF(E878&gt;I878,(E878-I878)/E878,0))</f>
        <v>0</v>
      </c>
      <c r="P878" s="27" t="n">
        <f aca="false">LN(F878/F877)</f>
        <v>0.0165290041647023</v>
      </c>
      <c r="Q878" s="28" t="n">
        <f aca="false">STDEV(P859:P878)*SQRT(252)</f>
        <v>0.240496375412496</v>
      </c>
      <c r="R878" s="26" t="n">
        <f aca="false">(G878-H878)/H878</f>
        <v>0.000999839311539119</v>
      </c>
      <c r="S878" s="17" t="n">
        <f aca="false">YEAR(B878)</f>
        <v>2010</v>
      </c>
      <c r="T878" s="17" t="n">
        <f aca="false">WEEKDAY(B878)</f>
        <v>3</v>
      </c>
    </row>
    <row r="879" customFormat="false" ht="15" hidden="false" customHeight="false" outlineLevel="0" collapsed="false">
      <c r="B879" s="21" t="n">
        <v>40226</v>
      </c>
      <c r="C879" s="22" t="n">
        <v>1119.37</v>
      </c>
      <c r="D879" s="22" t="n">
        <v>1127.36</v>
      </c>
      <c r="E879" s="22" t="n">
        <v>1105.38</v>
      </c>
      <c r="F879" s="22" t="n">
        <v>1106.88</v>
      </c>
      <c r="G879" s="23" t="n">
        <v>1127.59</v>
      </c>
      <c r="H879" s="23" t="n">
        <v>1126.46</v>
      </c>
      <c r="I879" s="23" t="n">
        <v>1105.83</v>
      </c>
      <c r="J879" s="23" t="n">
        <v>1104.73</v>
      </c>
      <c r="K879" s="29" t="str">
        <f aca="false">IF(N879&lt;=$F$3,"HIT","MISS")</f>
        <v>HIT</v>
      </c>
      <c r="L879" s="29" t="str">
        <f aca="false">IF(O879&lt;=$F$3,"HIT","MISS")</f>
        <v>HIT</v>
      </c>
      <c r="M879" s="17" t="str">
        <f aca="false">IF(AND(K879="HIT",L879="HIT"),"HOD ✓ | LOD ✓",IF(K879="HIT","HOD ✓",IF(L879="HIT","LOD ✓","✗ MISS")))</f>
        <v>HOD ✓ | LOD ✓</v>
      </c>
      <c r="N879" s="26" t="n">
        <f aca="false">IF(D879&lt;H879,(H879-D879)/D879,IF(D879&gt;G879,(D879-G879)/D879,0))</f>
        <v>0</v>
      </c>
      <c r="O879" s="26" t="n">
        <f aca="false">IF(E879&lt;J879,(J879-E879)/E879,IF(E879&gt;I879,(E879-I879)/E879,0))</f>
        <v>0</v>
      </c>
      <c r="P879" s="27" t="n">
        <f aca="false">LN(F879/F878)</f>
        <v>-0.01122078027786</v>
      </c>
      <c r="Q879" s="28" t="n">
        <f aca="false">STDEV(P860:P879)*SQRT(252)</f>
        <v>0.228051534627117</v>
      </c>
      <c r="R879" s="26" t="n">
        <f aca="false">(G879-H879)/H879</f>
        <v>0.00100314258828532</v>
      </c>
      <c r="S879" s="17" t="n">
        <f aca="false">YEAR(B879)</f>
        <v>2010</v>
      </c>
      <c r="T879" s="17" t="n">
        <f aca="false">WEEKDAY(B879)</f>
        <v>4</v>
      </c>
    </row>
    <row r="880" customFormat="false" ht="15" hidden="false" customHeight="false" outlineLevel="0" collapsed="false">
      <c r="B880" s="21" t="n">
        <v>40227</v>
      </c>
      <c r="C880" s="22" t="n">
        <v>1106.88</v>
      </c>
      <c r="D880" s="22" t="n">
        <v>1124.24</v>
      </c>
      <c r="E880" s="22" t="n">
        <v>1097.935</v>
      </c>
      <c r="F880" s="22" t="n">
        <v>1108.71</v>
      </c>
      <c r="G880" s="23" t="n">
        <v>1125.83</v>
      </c>
      <c r="H880" s="23" t="n">
        <v>1124.71</v>
      </c>
      <c r="I880" s="23" t="n">
        <v>1098.26</v>
      </c>
      <c r="J880" s="23" t="n">
        <v>1097.16</v>
      </c>
      <c r="K880" s="29" t="str">
        <f aca="false">IF(N880&lt;=$F$3,"HIT","MISS")</f>
        <v>HIT</v>
      </c>
      <c r="L880" s="29" t="str">
        <f aca="false">IF(O880&lt;=$F$3,"HIT","MISS")</f>
        <v>HIT</v>
      </c>
      <c r="M880" s="17" t="str">
        <f aca="false">IF(AND(K880="HIT",L880="HIT"),"HOD ✓ | LOD ✓",IF(K880="HIT","HOD ✓",IF(L880="HIT","LOD ✓","✗ MISS")))</f>
        <v>HOD ✓ | LOD ✓</v>
      </c>
      <c r="N880" s="26" t="n">
        <f aca="false">IF(D880&lt;H880,(H880-D880)/D880,IF(D880&gt;G880,(D880-G880)/D880,0))</f>
        <v>0.000418060200668921</v>
      </c>
      <c r="O880" s="26" t="n">
        <f aca="false">IF(E880&lt;J880,(J880-E880)/E880,IF(E880&gt;I880,(E880-I880)/E880,0))</f>
        <v>0</v>
      </c>
      <c r="P880" s="27" t="n">
        <f aca="false">LN(F880/F879)</f>
        <v>0.00165193056129805</v>
      </c>
      <c r="Q880" s="28" t="n">
        <f aca="false">STDEV(P861:P880)*SQRT(252)</f>
        <v>0.220701485522215</v>
      </c>
      <c r="R880" s="26" t="n">
        <f aca="false">(G880-H880)/H880</f>
        <v>0.000995812253825334</v>
      </c>
      <c r="S880" s="17" t="n">
        <f aca="false">YEAR(B880)</f>
        <v>2010</v>
      </c>
      <c r="T880" s="17" t="n">
        <f aca="false">WEEKDAY(B880)</f>
        <v>5</v>
      </c>
    </row>
    <row r="881" customFormat="false" ht="15" hidden="false" customHeight="false" outlineLevel="0" collapsed="false">
      <c r="B881" s="21" t="n">
        <v>40228</v>
      </c>
      <c r="C881" s="22" t="n">
        <v>1108.71</v>
      </c>
      <c r="D881" s="22" t="n">
        <v>1127</v>
      </c>
      <c r="E881" s="22" t="n">
        <v>1099.36</v>
      </c>
      <c r="F881" s="22" t="n">
        <v>1119.31</v>
      </c>
      <c r="G881" s="23" t="n">
        <v>1126.9</v>
      </c>
      <c r="H881" s="23" t="n">
        <v>1125.77</v>
      </c>
      <c r="I881" s="23" t="n">
        <v>1100.9</v>
      </c>
      <c r="J881" s="23" t="n">
        <v>1099.8</v>
      </c>
      <c r="K881" s="29" t="str">
        <f aca="false">IF(N881&lt;=$F$3,"HIT","MISS")</f>
        <v>HIT</v>
      </c>
      <c r="L881" s="29" t="str">
        <f aca="false">IF(O881&lt;=$F$3,"HIT","MISS")</f>
        <v>HIT</v>
      </c>
      <c r="M881" s="17" t="str">
        <f aca="false">IF(AND(K881="HIT",L881="HIT"),"HOD ✓ | LOD ✓",IF(K881="HIT","HOD ✓",IF(L881="HIT","LOD ✓","✗ MISS")))</f>
        <v>HOD ✓ | LOD ✓</v>
      </c>
      <c r="N881" s="26" t="n">
        <f aca="false">IF(D881&lt;H881,(H881-D881)/D881,IF(D881&gt;G881,(D881-G881)/D881,0))</f>
        <v>8.87311446316851E-005</v>
      </c>
      <c r="O881" s="26" t="n">
        <f aca="false">IF(E881&lt;J881,(J881-E881)/E881,IF(E881&gt;I881,(E881-I881)/E881,0))</f>
        <v>0.000400232862756563</v>
      </c>
      <c r="P881" s="27" t="n">
        <f aca="false">LN(F881/F880)</f>
        <v>0.00951524670048596</v>
      </c>
      <c r="Q881" s="28" t="n">
        <f aca="false">STDEV(P862:P881)*SQRT(252)</f>
        <v>0.222824967241142</v>
      </c>
      <c r="R881" s="26" t="n">
        <f aca="false">(G881-H881)/H881</f>
        <v>0.00100375742824921</v>
      </c>
      <c r="S881" s="17" t="n">
        <f aca="false">YEAR(B881)</f>
        <v>2010</v>
      </c>
      <c r="T881" s="17" t="n">
        <f aca="false">WEEKDAY(B881)</f>
        <v>6</v>
      </c>
    </row>
    <row r="882" customFormat="false" ht="15" hidden="false" customHeight="false" outlineLevel="0" collapsed="false">
      <c r="B882" s="21" t="n">
        <v>40231</v>
      </c>
      <c r="C882" s="22" t="n">
        <v>1118.75</v>
      </c>
      <c r="D882" s="22" t="n">
        <v>1131.26</v>
      </c>
      <c r="E882" s="22" t="n">
        <v>1110.23</v>
      </c>
      <c r="F882" s="22" t="n">
        <v>1114.3</v>
      </c>
      <c r="G882" s="23" t="n">
        <v>1132.59</v>
      </c>
      <c r="H882" s="23" t="n">
        <v>1131.46</v>
      </c>
      <c r="I882" s="23" t="n">
        <v>1111.16</v>
      </c>
      <c r="J882" s="23" t="n">
        <v>1110.05</v>
      </c>
      <c r="K882" s="29" t="str">
        <f aca="false">IF(N882&lt;=$F$3,"HIT","MISS")</f>
        <v>HIT</v>
      </c>
      <c r="L882" s="29" t="str">
        <f aca="false">IF(O882&lt;=$F$3,"HIT","MISS")</f>
        <v>HIT</v>
      </c>
      <c r="M882" s="17" t="str">
        <f aca="false">IF(AND(K882="HIT",L882="HIT"),"HOD ✓ | LOD ✓",IF(K882="HIT","HOD ✓",IF(L882="HIT","LOD ✓","✗ MISS")))</f>
        <v>HOD ✓ | LOD ✓</v>
      </c>
      <c r="N882" s="26" t="n">
        <f aca="false">IF(D882&lt;H882,(H882-D882)/D882,IF(D882&gt;G882,(D882-G882)/D882,0))</f>
        <v>0.000176794017290495</v>
      </c>
      <c r="O882" s="26" t="n">
        <f aca="false">IF(E882&lt;J882,(J882-E882)/E882,IF(E882&gt;I882,(E882-I882)/E882,0))</f>
        <v>0</v>
      </c>
      <c r="P882" s="27" t="n">
        <f aca="false">LN(F882/F881)</f>
        <v>-0.00448601895757995</v>
      </c>
      <c r="Q882" s="28" t="n">
        <f aca="false">STDEV(P863:P882)*SQRT(252)</f>
        <v>0.223280944129209</v>
      </c>
      <c r="R882" s="26" t="n">
        <f aca="false">(G882-H882)/H882</f>
        <v>0.000998709631803053</v>
      </c>
      <c r="S882" s="17" t="n">
        <f aca="false">YEAR(B882)</f>
        <v>2010</v>
      </c>
      <c r="T882" s="17" t="n">
        <f aca="false">WEEKDAY(B882)</f>
        <v>2</v>
      </c>
    </row>
    <row r="883" customFormat="false" ht="15" hidden="false" customHeight="false" outlineLevel="0" collapsed="false">
      <c r="B883" s="21" t="n">
        <v>40232</v>
      </c>
      <c r="C883" s="22" t="n">
        <v>1114.3</v>
      </c>
      <c r="D883" s="22" t="n">
        <v>1121.26</v>
      </c>
      <c r="E883" s="22" t="n">
        <v>1099.505</v>
      </c>
      <c r="F883" s="22" t="n">
        <v>1103.38</v>
      </c>
      <c r="G883" s="23" t="n">
        <v>1122.54</v>
      </c>
      <c r="H883" s="23" t="n">
        <v>1121.42</v>
      </c>
      <c r="I883" s="23" t="n">
        <v>1101.39</v>
      </c>
      <c r="J883" s="23" t="n">
        <v>1100.29</v>
      </c>
      <c r="K883" s="24" t="str">
        <f aca="false">IF(N883&lt;=$F$3,"HIT","MISS")</f>
        <v>HIT</v>
      </c>
      <c r="L883" s="24" t="str">
        <f aca="false">IF(O883&lt;=$F$3,"HIT","MISS")</f>
        <v>MISS</v>
      </c>
      <c r="M883" s="25" t="str">
        <f aca="false">IF(AND(K883="HIT",L883="HIT"),"HOD ✓ | LOD ✓",IF(K883="HIT","HOD ✓",IF(L883="HIT","LOD ✓","✗ MISS")))</f>
        <v>HOD ✓</v>
      </c>
      <c r="N883" s="26" t="n">
        <f aca="false">IF(D883&lt;H883,(H883-D883)/D883,IF(D883&gt;G883,(D883-G883)/D883,0))</f>
        <v>0.000142696609171898</v>
      </c>
      <c r="O883" s="26" t="n">
        <f aca="false">IF(E883&lt;J883,(J883-E883)/E883,IF(E883&gt;I883,(E883-I883)/E883,0))</f>
        <v>0.000713957644576291</v>
      </c>
      <c r="P883" s="27" t="n">
        <f aca="false">LN(F883/F882)</f>
        <v>-0.00984820917195526</v>
      </c>
      <c r="Q883" s="28" t="n">
        <f aca="false">STDEV(P864:P883)*SQRT(252)</f>
        <v>0.226391170109453</v>
      </c>
      <c r="R883" s="26" t="n">
        <f aca="false">(G883-H883)/H883</f>
        <v>0.000998733748283329</v>
      </c>
      <c r="S883" s="17" t="n">
        <f aca="false">YEAR(B883)</f>
        <v>2010</v>
      </c>
      <c r="T883" s="17" t="n">
        <f aca="false">WEEKDAY(B883)</f>
        <v>3</v>
      </c>
    </row>
    <row r="884" customFormat="false" ht="15" hidden="false" customHeight="false" outlineLevel="0" collapsed="false">
      <c r="B884" s="21" t="n">
        <v>40233</v>
      </c>
      <c r="C884" s="22" t="n">
        <v>1103.38</v>
      </c>
      <c r="D884" s="22" t="n">
        <v>1108.455</v>
      </c>
      <c r="E884" s="22" t="n">
        <v>1090.17</v>
      </c>
      <c r="F884" s="22" t="n">
        <v>1097.89</v>
      </c>
      <c r="G884" s="23" t="n">
        <v>1108.17</v>
      </c>
      <c r="H884" s="23" t="n">
        <v>1107.06</v>
      </c>
      <c r="I884" s="23" t="n">
        <v>1091.5</v>
      </c>
      <c r="J884" s="23" t="n">
        <v>1090.41</v>
      </c>
      <c r="K884" s="29" t="str">
        <f aca="false">IF(N884&lt;=$F$3,"HIT","MISS")</f>
        <v>HIT</v>
      </c>
      <c r="L884" s="29" t="str">
        <f aca="false">IF(O884&lt;=$F$3,"HIT","MISS")</f>
        <v>HIT</v>
      </c>
      <c r="M884" s="17" t="str">
        <f aca="false">IF(AND(K884="HIT",L884="HIT"),"HOD ✓ | LOD ✓",IF(K884="HIT","HOD ✓",IF(L884="HIT","LOD ✓","✗ MISS")))</f>
        <v>HOD ✓ | LOD ✓</v>
      </c>
      <c r="N884" s="26" t="n">
        <f aca="false">IF(D884&lt;H884,(H884-D884)/D884,IF(D884&gt;G884,(D884-G884)/D884,0))</f>
        <v>0.00025711463252893</v>
      </c>
      <c r="O884" s="26" t="n">
        <f aca="false">IF(E884&lt;J884,(J884-E884)/E884,IF(E884&gt;I884,(E884-I884)/E884,0))</f>
        <v>0.000220149151049845</v>
      </c>
      <c r="P884" s="27" t="n">
        <f aca="false">LN(F884/F883)</f>
        <v>-0.00498803997950609</v>
      </c>
      <c r="Q884" s="28" t="n">
        <f aca="false">STDEV(P865:P884)*SQRT(252)</f>
        <v>0.224703565693335</v>
      </c>
      <c r="R884" s="26" t="n">
        <f aca="false">(G884-H884)/H884</f>
        <v>0.00100265568261894</v>
      </c>
      <c r="S884" s="17" t="n">
        <f aca="false">YEAR(B884)</f>
        <v>2010</v>
      </c>
      <c r="T884" s="17" t="n">
        <f aca="false">WEEKDAY(B884)</f>
        <v>4</v>
      </c>
    </row>
    <row r="885" customFormat="false" ht="15" hidden="false" customHeight="false" outlineLevel="0" collapsed="false">
      <c r="B885" s="21" t="n">
        <v>40234</v>
      </c>
      <c r="C885" s="22" t="n">
        <v>1097.89</v>
      </c>
      <c r="D885" s="22" t="n">
        <v>1109.485</v>
      </c>
      <c r="E885" s="22" t="n">
        <v>1088.435</v>
      </c>
      <c r="F885" s="22" t="n">
        <v>1106.5</v>
      </c>
      <c r="G885" s="23" t="n">
        <v>1110.1</v>
      </c>
      <c r="H885" s="23" t="n">
        <v>1108.99</v>
      </c>
      <c r="I885" s="23" t="n">
        <v>1088.69</v>
      </c>
      <c r="J885" s="23" t="n">
        <v>1087.6</v>
      </c>
      <c r="K885" s="29" t="str">
        <f aca="false">IF(N885&lt;=$F$3,"HIT","MISS")</f>
        <v>HIT</v>
      </c>
      <c r="L885" s="29" t="str">
        <f aca="false">IF(O885&lt;=$F$3,"HIT","MISS")</f>
        <v>HIT</v>
      </c>
      <c r="M885" s="17" t="str">
        <f aca="false">IF(AND(K885="HIT",L885="HIT"),"HOD ✓ | LOD ✓",IF(K885="HIT","HOD ✓",IF(L885="HIT","LOD ✓","✗ MISS")))</f>
        <v>HOD ✓ | LOD ✓</v>
      </c>
      <c r="N885" s="26" t="n">
        <f aca="false">IF(D885&lt;H885,(H885-D885)/D885,IF(D885&gt;G885,(D885-G885)/D885,0))</f>
        <v>0</v>
      </c>
      <c r="O885" s="26" t="n">
        <f aca="false">IF(E885&lt;J885,(J885-E885)/E885,IF(E885&gt;I885,(E885-I885)/E885,0))</f>
        <v>0</v>
      </c>
      <c r="P885" s="27" t="n">
        <f aca="false">LN(F885/F884)</f>
        <v>0.00781172458955747</v>
      </c>
      <c r="Q885" s="28" t="n">
        <f aca="false">STDEV(P866:P885)*SQRT(252)</f>
        <v>0.226130167014297</v>
      </c>
      <c r="R885" s="26" t="n">
        <f aca="false">(G885-H885)/H885</f>
        <v>0.0010009107385999</v>
      </c>
      <c r="S885" s="17" t="n">
        <f aca="false">YEAR(B885)</f>
        <v>2010</v>
      </c>
      <c r="T885" s="17" t="n">
        <f aca="false">WEEKDAY(B885)</f>
        <v>5</v>
      </c>
    </row>
    <row r="886" customFormat="false" ht="15" hidden="false" customHeight="false" outlineLevel="0" collapsed="false">
      <c r="B886" s="21" t="n">
        <v>40235</v>
      </c>
      <c r="C886" s="22" t="n">
        <v>1106.5</v>
      </c>
      <c r="D886" s="22" t="n">
        <v>1119.12</v>
      </c>
      <c r="E886" s="22" t="n">
        <v>1104.42</v>
      </c>
      <c r="F886" s="22" t="n">
        <v>1117.73</v>
      </c>
      <c r="G886" s="23" t="n">
        <v>1120.55</v>
      </c>
      <c r="H886" s="23" t="n">
        <v>1119.43</v>
      </c>
      <c r="I886" s="23" t="n">
        <v>1105.3</v>
      </c>
      <c r="J886" s="23" t="n">
        <v>1104.2</v>
      </c>
      <c r="K886" s="29" t="str">
        <f aca="false">IF(N886&lt;=$F$3,"HIT","MISS")</f>
        <v>HIT</v>
      </c>
      <c r="L886" s="29" t="str">
        <f aca="false">IF(O886&lt;=$F$3,"HIT","MISS")</f>
        <v>HIT</v>
      </c>
      <c r="M886" s="17" t="str">
        <f aca="false">IF(AND(K886="HIT",L886="HIT"),"HOD ✓ | LOD ✓",IF(K886="HIT","HOD ✓",IF(L886="HIT","LOD ✓","✗ MISS")))</f>
        <v>HOD ✓ | LOD ✓</v>
      </c>
      <c r="N886" s="26" t="n">
        <f aca="false">IF(D886&lt;H886,(H886-D886)/D886,IF(D886&gt;G886,(D886-G886)/D886,0))</f>
        <v>0.000277003359782841</v>
      </c>
      <c r="O886" s="26" t="n">
        <f aca="false">IF(E886&lt;J886,(J886-E886)/E886,IF(E886&gt;I886,(E886-I886)/E886,0))</f>
        <v>0</v>
      </c>
      <c r="P886" s="27" t="n">
        <f aca="false">LN(F886/F885)</f>
        <v>0.010097962374108</v>
      </c>
      <c r="Q886" s="28" t="n">
        <f aca="false">STDEV(P867:P886)*SQRT(252)</f>
        <v>0.22712716386058</v>
      </c>
      <c r="R886" s="26" t="n">
        <f aca="false">(G886-H886)/H886</f>
        <v>0.00100050918771151</v>
      </c>
      <c r="S886" s="17" t="n">
        <f aca="false">YEAR(B886)</f>
        <v>2010</v>
      </c>
      <c r="T886" s="17" t="n">
        <f aca="false">WEEKDAY(B886)</f>
        <v>6</v>
      </c>
    </row>
    <row r="887" customFormat="false" ht="15" hidden="false" customHeight="false" outlineLevel="0" collapsed="false">
      <c r="B887" s="21" t="n">
        <v>40238</v>
      </c>
      <c r="C887" s="22" t="n">
        <v>1117.98</v>
      </c>
      <c r="D887" s="22" t="n">
        <v>1123.625</v>
      </c>
      <c r="E887" s="22" t="n">
        <v>1112.025</v>
      </c>
      <c r="F887" s="22" t="n">
        <v>1118.91</v>
      </c>
      <c r="G887" s="23" t="n">
        <v>1124.07</v>
      </c>
      <c r="H887" s="23" t="n">
        <v>1122.95</v>
      </c>
      <c r="I887" s="23" t="n">
        <v>1112.08</v>
      </c>
      <c r="J887" s="23" t="n">
        <v>1110.97</v>
      </c>
      <c r="K887" s="29" t="str">
        <f aca="false">IF(N887&lt;=$F$3,"HIT","MISS")</f>
        <v>HIT</v>
      </c>
      <c r="L887" s="29" t="str">
        <f aca="false">IF(O887&lt;=$F$3,"HIT","MISS")</f>
        <v>HIT</v>
      </c>
      <c r="M887" s="17" t="str">
        <f aca="false">IF(AND(K887="HIT",L887="HIT"),"HOD ✓ | LOD ✓",IF(K887="HIT","HOD ✓",IF(L887="HIT","LOD ✓","✗ MISS")))</f>
        <v>HOD ✓ | LOD ✓</v>
      </c>
      <c r="N887" s="26" t="n">
        <f aca="false">IF(D887&lt;H887,(H887-D887)/D887,IF(D887&gt;G887,(D887-G887)/D887,0))</f>
        <v>0</v>
      </c>
      <c r="O887" s="26" t="n">
        <f aca="false">IF(E887&lt;J887,(J887-E887)/E887,IF(E887&gt;I887,(E887-I887)/E887,0))</f>
        <v>0</v>
      </c>
      <c r="P887" s="27" t="n">
        <f aca="false">LN(F887/F886)</f>
        <v>0.00105515425770768</v>
      </c>
      <c r="Q887" s="28" t="n">
        <f aca="false">STDEV(P868:P887)*SQRT(252)</f>
        <v>0.213646183335556</v>
      </c>
      <c r="R887" s="26" t="n">
        <f aca="false">(G887-H887)/H887</f>
        <v>0.000997372990783108</v>
      </c>
      <c r="S887" s="17" t="n">
        <f aca="false">YEAR(B887)</f>
        <v>2010</v>
      </c>
      <c r="T887" s="17" t="n">
        <f aca="false">WEEKDAY(B887)</f>
        <v>2</v>
      </c>
    </row>
    <row r="888" customFormat="false" ht="15" hidden="false" customHeight="false" outlineLevel="0" collapsed="false">
      <c r="B888" s="21" t="n">
        <v>40239</v>
      </c>
      <c r="C888" s="22" t="n">
        <v>1118.91</v>
      </c>
      <c r="D888" s="22" t="n">
        <v>1137.78</v>
      </c>
      <c r="E888" s="22" t="n">
        <v>1114.945</v>
      </c>
      <c r="F888" s="22" t="n">
        <v>1134.61</v>
      </c>
      <c r="G888" s="23" t="n">
        <v>1139.01</v>
      </c>
      <c r="H888" s="23" t="n">
        <v>1137.87</v>
      </c>
      <c r="I888" s="23" t="n">
        <v>1115.61</v>
      </c>
      <c r="J888" s="23" t="n">
        <v>1114.5</v>
      </c>
      <c r="K888" s="29" t="str">
        <f aca="false">IF(N888&lt;=$F$3,"HIT","MISS")</f>
        <v>HIT</v>
      </c>
      <c r="L888" s="29" t="str">
        <f aca="false">IF(O888&lt;=$F$3,"HIT","MISS")</f>
        <v>HIT</v>
      </c>
      <c r="M888" s="17" t="str">
        <f aca="false">IF(AND(K888="HIT",L888="HIT"),"HOD ✓ | LOD ✓",IF(K888="HIT","HOD ✓",IF(L888="HIT","LOD ✓","✗ MISS")))</f>
        <v>HOD ✓ | LOD ✓</v>
      </c>
      <c r="N888" s="26" t="n">
        <f aca="false">IF(D888&lt;H888,(H888-D888)/D888,IF(D888&gt;G888,(D888-G888)/D888,0))</f>
        <v>7.91014080049906E-005</v>
      </c>
      <c r="O888" s="26" t="n">
        <f aca="false">IF(E888&lt;J888,(J888-E888)/E888,IF(E888&gt;I888,(E888-I888)/E888,0))</f>
        <v>0</v>
      </c>
      <c r="P888" s="27" t="n">
        <f aca="false">LN(F888/F887)</f>
        <v>0.0139339824095361</v>
      </c>
      <c r="Q888" s="28" t="n">
        <f aca="false">STDEV(P869:P888)*SQRT(252)</f>
        <v>0.21736521713886</v>
      </c>
      <c r="R888" s="26" t="n">
        <f aca="false">(G888-H888)/H888</f>
        <v>0.00100187191858481</v>
      </c>
      <c r="S888" s="17" t="n">
        <f aca="false">YEAR(B888)</f>
        <v>2010</v>
      </c>
      <c r="T888" s="17" t="n">
        <f aca="false">WEEKDAY(B888)</f>
        <v>3</v>
      </c>
    </row>
    <row r="889" customFormat="false" ht="15" hidden="false" customHeight="false" outlineLevel="0" collapsed="false">
      <c r="B889" s="21" t="n">
        <v>40240</v>
      </c>
      <c r="C889" s="22" t="n">
        <v>1134.61</v>
      </c>
      <c r="D889" s="22" t="n">
        <v>1145.185</v>
      </c>
      <c r="E889" s="22" t="n">
        <v>1132.335</v>
      </c>
      <c r="F889" s="22" t="n">
        <v>1139.96</v>
      </c>
      <c r="G889" s="23" t="n">
        <v>1147.4</v>
      </c>
      <c r="H889" s="23" t="n">
        <v>1146.25</v>
      </c>
      <c r="I889" s="23" t="n">
        <v>1133.62</v>
      </c>
      <c r="J889" s="23" t="n">
        <v>1132.49</v>
      </c>
      <c r="K889" s="24" t="str">
        <f aca="false">IF(N889&lt;=$F$3,"HIT","MISS")</f>
        <v>MISS</v>
      </c>
      <c r="L889" s="24" t="str">
        <f aca="false">IF(O889&lt;=$F$3,"HIT","MISS")</f>
        <v>HIT</v>
      </c>
      <c r="M889" s="25" t="str">
        <f aca="false">IF(AND(K889="HIT",L889="HIT"),"HOD ✓ | LOD ✓",IF(K889="HIT","HOD ✓",IF(L889="HIT","LOD ✓","✗ MISS")))</f>
        <v>LOD ✓</v>
      </c>
      <c r="N889" s="26" t="n">
        <f aca="false">IF(D889&lt;H889,(H889-D889)/D889,IF(D889&gt;G889,(D889-G889)/D889,0))</f>
        <v>0.00092998074546912</v>
      </c>
      <c r="O889" s="26" t="n">
        <f aca="false">IF(E889&lt;J889,(J889-E889)/E889,IF(E889&gt;I889,(E889-I889)/E889,0))</f>
        <v>0.000136885285714892</v>
      </c>
      <c r="P889" s="27" t="n">
        <f aca="false">LN(F889/F888)</f>
        <v>0.00470419452119843</v>
      </c>
      <c r="Q889" s="28" t="n">
        <f aca="false">STDEV(P870:P889)*SQRT(252)</f>
        <v>0.216926472384066</v>
      </c>
      <c r="R889" s="26" t="n">
        <f aca="false">(G889-H889)/H889</f>
        <v>0.00100327153762276</v>
      </c>
      <c r="S889" s="17" t="n">
        <f aca="false">YEAR(B889)</f>
        <v>2010</v>
      </c>
      <c r="T889" s="17" t="n">
        <f aca="false">WEEKDAY(B889)</f>
        <v>4</v>
      </c>
    </row>
    <row r="890" customFormat="false" ht="15" hidden="false" customHeight="false" outlineLevel="0" collapsed="false">
      <c r="B890" s="21" t="n">
        <v>40241</v>
      </c>
      <c r="C890" s="22" t="n">
        <v>1139.96</v>
      </c>
      <c r="D890" s="22" t="n">
        <v>1141.72</v>
      </c>
      <c r="E890" s="22" t="n">
        <v>1125.88</v>
      </c>
      <c r="F890" s="22" t="n">
        <v>1132.18</v>
      </c>
      <c r="G890" s="23" t="n">
        <v>1142.92</v>
      </c>
      <c r="H890" s="23" t="n">
        <v>1141.78</v>
      </c>
      <c r="I890" s="23" t="n">
        <v>1126.58</v>
      </c>
      <c r="J890" s="23" t="n">
        <v>1125.45</v>
      </c>
      <c r="K890" s="29" t="str">
        <f aca="false">IF(N890&lt;=$F$3,"HIT","MISS")</f>
        <v>HIT</v>
      </c>
      <c r="L890" s="29" t="str">
        <f aca="false">IF(O890&lt;=$F$3,"HIT","MISS")</f>
        <v>HIT</v>
      </c>
      <c r="M890" s="17" t="str">
        <f aca="false">IF(AND(K890="HIT",L890="HIT"),"HOD ✓ | LOD ✓",IF(K890="HIT","HOD ✓",IF(L890="HIT","LOD ✓","✗ MISS")))</f>
        <v>HOD ✓ | LOD ✓</v>
      </c>
      <c r="N890" s="26" t="n">
        <f aca="false">IF(D890&lt;H890,(H890-D890)/D890,IF(D890&gt;G890,(D890-G890)/D890,0))</f>
        <v>5.25522895280326E-005</v>
      </c>
      <c r="O890" s="26" t="n">
        <f aca="false">IF(E890&lt;J890,(J890-E890)/E890,IF(E890&gt;I890,(E890-I890)/E890,0))</f>
        <v>0</v>
      </c>
      <c r="P890" s="27" t="n">
        <f aca="false">LN(F890/F889)</f>
        <v>-0.0068481963306651</v>
      </c>
      <c r="Q890" s="28" t="n">
        <f aca="false">STDEV(P871:P890)*SQRT(252)</f>
        <v>0.147020934377366</v>
      </c>
      <c r="R890" s="26" t="n">
        <f aca="false">(G890-H890)/H890</f>
        <v>0.000998441030671495</v>
      </c>
      <c r="S890" s="17" t="n">
        <f aca="false">YEAR(B890)</f>
        <v>2010</v>
      </c>
      <c r="T890" s="17" t="n">
        <f aca="false">WEEKDAY(B890)</f>
        <v>5</v>
      </c>
    </row>
    <row r="891" customFormat="false" ht="15" hidden="false" customHeight="false" outlineLevel="0" collapsed="false">
      <c r="B891" s="21" t="n">
        <v>40242</v>
      </c>
      <c r="C891" s="22" t="n">
        <v>1132.18</v>
      </c>
      <c r="D891" s="22" t="n">
        <v>1140.755</v>
      </c>
      <c r="E891" s="22" t="n">
        <v>1127.48</v>
      </c>
      <c r="F891" s="22" t="n">
        <v>1134.88</v>
      </c>
      <c r="G891" s="23" t="n">
        <v>1141.83</v>
      </c>
      <c r="H891" s="23" t="n">
        <v>1140.69</v>
      </c>
      <c r="I891" s="23" t="n">
        <v>1127.6</v>
      </c>
      <c r="J891" s="23" t="n">
        <v>1126.47</v>
      </c>
      <c r="K891" s="29" t="str">
        <f aca="false">IF(N891&lt;=$F$3,"HIT","MISS")</f>
        <v>HIT</v>
      </c>
      <c r="L891" s="29" t="str">
        <f aca="false">IF(O891&lt;=$F$3,"HIT","MISS")</f>
        <v>HIT</v>
      </c>
      <c r="M891" s="17" t="str">
        <f aca="false">IF(AND(K891="HIT",L891="HIT"),"HOD ✓ | LOD ✓",IF(K891="HIT","HOD ✓",IF(L891="HIT","LOD ✓","✗ MISS")))</f>
        <v>HOD ✓ | LOD ✓</v>
      </c>
      <c r="N891" s="26" t="n">
        <f aca="false">IF(D891&lt;H891,(H891-D891)/D891,IF(D891&gt;G891,(D891-G891)/D891,0))</f>
        <v>0</v>
      </c>
      <c r="O891" s="26" t="n">
        <f aca="false">IF(E891&lt;J891,(J891-E891)/E891,IF(E891&gt;I891,(E891-I891)/E891,0))</f>
        <v>0</v>
      </c>
      <c r="P891" s="27" t="n">
        <f aca="false">LN(F891/F890)</f>
        <v>0.00238194073078728</v>
      </c>
      <c r="Q891" s="28" t="n">
        <f aca="false">STDEV(P872:P891)*SQRT(252)</f>
        <v>0.147024150023113</v>
      </c>
      <c r="R891" s="26" t="n">
        <f aca="false">(G891-H891)/H891</f>
        <v>0.000999395102963884</v>
      </c>
      <c r="S891" s="17" t="n">
        <f aca="false">YEAR(B891)</f>
        <v>2010</v>
      </c>
      <c r="T891" s="17" t="n">
        <f aca="false">WEEKDAY(B891)</f>
        <v>6</v>
      </c>
    </row>
    <row r="892" customFormat="false" ht="15" hidden="false" customHeight="false" outlineLevel="0" collapsed="false">
      <c r="B892" s="21" t="n">
        <v>40245</v>
      </c>
      <c r="C892" s="22" t="n">
        <v>1134.85</v>
      </c>
      <c r="D892" s="22" t="n">
        <v>1137.795</v>
      </c>
      <c r="E892" s="22" t="n">
        <v>1118.69</v>
      </c>
      <c r="F892" s="22" t="n">
        <v>1123.59</v>
      </c>
      <c r="G892" s="23" t="n">
        <v>1137.59</v>
      </c>
      <c r="H892" s="23" t="n">
        <v>1136.45</v>
      </c>
      <c r="I892" s="23" t="n">
        <v>1119.4</v>
      </c>
      <c r="J892" s="23" t="n">
        <v>1118.28</v>
      </c>
      <c r="K892" s="29" t="str">
        <f aca="false">IF(N892&lt;=$F$3,"HIT","MISS")</f>
        <v>HIT</v>
      </c>
      <c r="L892" s="29" t="str">
        <f aca="false">IF(O892&lt;=$F$3,"HIT","MISS")</f>
        <v>HIT</v>
      </c>
      <c r="M892" s="17" t="str">
        <f aca="false">IF(AND(K892="HIT",L892="HIT"),"HOD ✓ | LOD ✓",IF(K892="HIT","HOD ✓",IF(L892="HIT","LOD ✓","✗ MISS")))</f>
        <v>HOD ✓ | LOD ✓</v>
      </c>
      <c r="N892" s="26" t="n">
        <f aca="false">IF(D892&lt;H892,(H892-D892)/D892,IF(D892&gt;G892,(D892-G892)/D892,0))</f>
        <v>0.000180173054021291</v>
      </c>
      <c r="O892" s="26" t="n">
        <f aca="false">IF(E892&lt;J892,(J892-E892)/E892,IF(E892&gt;I892,(E892-I892)/E892,0))</f>
        <v>0</v>
      </c>
      <c r="P892" s="27" t="n">
        <f aca="false">LN(F892/F891)</f>
        <v>-0.00999800222769328</v>
      </c>
      <c r="Q892" s="28" t="n">
        <f aca="false">STDEV(P873:P892)*SQRT(252)</f>
        <v>0.152760220431766</v>
      </c>
      <c r="R892" s="26" t="n">
        <f aca="false">(G892-H892)/H892</f>
        <v>0.00100312376259393</v>
      </c>
      <c r="S892" s="17" t="n">
        <f aca="false">YEAR(B892)</f>
        <v>2010</v>
      </c>
      <c r="T892" s="17" t="n">
        <f aca="false">WEEKDAY(B892)</f>
        <v>2</v>
      </c>
    </row>
    <row r="893" customFormat="false" ht="15" hidden="false" customHeight="false" outlineLevel="0" collapsed="false">
      <c r="B893" s="21" t="n">
        <v>40246</v>
      </c>
      <c r="C893" s="22" t="n">
        <v>1123.59</v>
      </c>
      <c r="D893" s="22" t="n">
        <v>1125.09</v>
      </c>
      <c r="E893" s="22" t="n">
        <v>1108.665</v>
      </c>
      <c r="F893" s="22" t="n">
        <v>1121.82</v>
      </c>
      <c r="G893" s="23" t="n">
        <v>1125.17</v>
      </c>
      <c r="H893" s="23" t="n">
        <v>1124.05</v>
      </c>
      <c r="I893" s="23" t="n">
        <v>1110.16</v>
      </c>
      <c r="J893" s="23" t="n">
        <v>1109.05</v>
      </c>
      <c r="K893" s="29" t="str">
        <f aca="false">IF(N893&lt;=$F$3,"HIT","MISS")</f>
        <v>HIT</v>
      </c>
      <c r="L893" s="29" t="str">
        <f aca="false">IF(O893&lt;=$F$3,"HIT","MISS")</f>
        <v>HIT</v>
      </c>
      <c r="M893" s="17" t="str">
        <f aca="false">IF(AND(K893="HIT",L893="HIT"),"HOD ✓ | LOD ✓",IF(K893="HIT","HOD ✓",IF(L893="HIT","LOD ✓","✗ MISS")))</f>
        <v>HOD ✓ | LOD ✓</v>
      </c>
      <c r="N893" s="26" t="n">
        <f aca="false">IF(D893&lt;H893,(H893-D893)/D893,IF(D893&gt;G893,(D893-G893)/D893,0))</f>
        <v>0</v>
      </c>
      <c r="O893" s="26" t="n">
        <f aca="false">IF(E893&lt;J893,(J893-E893)/E893,IF(E893&gt;I893,(E893-I893)/E893,0))</f>
        <v>0.000347264502802912</v>
      </c>
      <c r="P893" s="27" t="n">
        <f aca="false">LN(F893/F892)</f>
        <v>-0.00157654982084574</v>
      </c>
      <c r="Q893" s="28" t="n">
        <f aca="false">STDEV(P874:P893)*SQRT(252)</f>
        <v>0.147169784449453</v>
      </c>
      <c r="R893" s="26" t="n">
        <f aca="false">(G893-H893)/H893</f>
        <v>0.000996396957430825</v>
      </c>
      <c r="S893" s="17" t="n">
        <f aca="false">YEAR(B893)</f>
        <v>2010</v>
      </c>
      <c r="T893" s="17" t="n">
        <f aca="false">WEEKDAY(B893)</f>
        <v>3</v>
      </c>
    </row>
    <row r="894" customFormat="false" ht="15" hidden="false" customHeight="false" outlineLevel="0" collapsed="false">
      <c r="B894" s="21" t="n">
        <v>40247</v>
      </c>
      <c r="C894" s="22" t="n">
        <v>1121.82</v>
      </c>
      <c r="D894" s="22" t="n">
        <v>1128.105</v>
      </c>
      <c r="E894" s="22" t="n">
        <v>1103.43</v>
      </c>
      <c r="F894" s="22" t="n">
        <v>1108.44</v>
      </c>
      <c r="G894" s="23" t="n">
        <v>1129.52</v>
      </c>
      <c r="H894" s="23" t="n">
        <v>1128.39</v>
      </c>
      <c r="I894" s="23" t="n">
        <v>1103.05</v>
      </c>
      <c r="J894" s="23" t="n">
        <v>1101.95</v>
      </c>
      <c r="K894" s="29" t="str">
        <f aca="false">IF(N894&lt;=$F$3,"HIT","MISS")</f>
        <v>HIT</v>
      </c>
      <c r="L894" s="29" t="str">
        <f aca="false">IF(O894&lt;=$F$3,"HIT","MISS")</f>
        <v>HIT</v>
      </c>
      <c r="M894" s="17" t="str">
        <f aca="false">IF(AND(K894="HIT",L894="HIT"),"HOD ✓ | LOD ✓",IF(K894="HIT","HOD ✓",IF(L894="HIT","LOD ✓","✗ MISS")))</f>
        <v>HOD ✓ | LOD ✓</v>
      </c>
      <c r="N894" s="26" t="n">
        <f aca="false">IF(D894&lt;H894,(H894-D894)/D894,IF(D894&gt;G894,(D894-G894)/D894,0))</f>
        <v>0.00025263605781384</v>
      </c>
      <c r="O894" s="26" t="n">
        <f aca="false">IF(E894&lt;J894,(J894-E894)/E894,IF(E894&gt;I894,(E894-I894)/E894,0))</f>
        <v>0.000344380703805506</v>
      </c>
      <c r="P894" s="27" t="n">
        <f aca="false">LN(F894/F893)</f>
        <v>-0.0119987450127187</v>
      </c>
      <c r="Q894" s="28" t="n">
        <f aca="false">STDEV(P875:P894)*SQRT(252)</f>
        <v>0.153144967971719</v>
      </c>
      <c r="R894" s="26" t="n">
        <f aca="false">(G894-H894)/H894</f>
        <v>0.0010014268116519</v>
      </c>
      <c r="S894" s="17" t="n">
        <f aca="false">YEAR(B894)</f>
        <v>2010</v>
      </c>
      <c r="T894" s="17" t="n">
        <f aca="false">WEEKDAY(B894)</f>
        <v>4</v>
      </c>
    </row>
    <row r="895" customFormat="false" ht="15" hidden="false" customHeight="false" outlineLevel="0" collapsed="false">
      <c r="B895" s="21" t="n">
        <v>40248</v>
      </c>
      <c r="C895" s="22" t="n">
        <v>1108.44</v>
      </c>
      <c r="D895" s="22" t="n">
        <v>1111.775</v>
      </c>
      <c r="E895" s="22" t="n">
        <v>1100.665</v>
      </c>
      <c r="F895" s="22" t="n">
        <v>1109.54</v>
      </c>
      <c r="G895" s="23" t="n">
        <v>1111.57</v>
      </c>
      <c r="H895" s="23" t="n">
        <v>1110.46</v>
      </c>
      <c r="I895" s="23" t="n">
        <v>1101.71</v>
      </c>
      <c r="J895" s="23" t="n">
        <v>1100.61</v>
      </c>
      <c r="K895" s="29" t="str">
        <f aca="false">IF(N895&lt;=$F$3,"HIT","MISS")</f>
        <v>HIT</v>
      </c>
      <c r="L895" s="29" t="str">
        <f aca="false">IF(O895&lt;=$F$3,"HIT","MISS")</f>
        <v>HIT</v>
      </c>
      <c r="M895" s="17" t="str">
        <f aca="false">IF(AND(K895="HIT",L895="HIT"),"HOD ✓ | LOD ✓",IF(K895="HIT","HOD ✓",IF(L895="HIT","LOD ✓","✗ MISS")))</f>
        <v>HOD ✓ | LOD ✓</v>
      </c>
      <c r="N895" s="26" t="n">
        <f aca="false">IF(D895&lt;H895,(H895-D895)/D895,IF(D895&gt;G895,(D895-G895)/D895,0))</f>
        <v>0.00018438982707846</v>
      </c>
      <c r="O895" s="26" t="n">
        <f aca="false">IF(E895&lt;J895,(J895-E895)/E895,IF(E895&gt;I895,(E895-I895)/E895,0))</f>
        <v>0</v>
      </c>
      <c r="P895" s="27" t="n">
        <f aca="false">LN(F895/F894)</f>
        <v>0.000991893606061756</v>
      </c>
      <c r="Q895" s="28" t="n">
        <f aca="false">STDEV(P876:P895)*SQRT(252)</f>
        <v>0.134196484111563</v>
      </c>
      <c r="R895" s="26" t="n">
        <f aca="false">(G895-H895)/H895</f>
        <v>0.000999585757253661</v>
      </c>
      <c r="S895" s="17" t="n">
        <f aca="false">YEAR(B895)</f>
        <v>2010</v>
      </c>
      <c r="T895" s="17" t="n">
        <f aca="false">WEEKDAY(B895)</f>
        <v>5</v>
      </c>
    </row>
    <row r="896" customFormat="false" ht="15" hidden="false" customHeight="false" outlineLevel="0" collapsed="false">
      <c r="B896" s="21" t="n">
        <v>40249</v>
      </c>
      <c r="C896" s="22" t="n">
        <v>1109.54</v>
      </c>
      <c r="D896" s="22" t="n">
        <v>1119.385</v>
      </c>
      <c r="E896" s="22" t="n">
        <v>1098.535</v>
      </c>
      <c r="F896" s="22" t="n">
        <v>1101.95</v>
      </c>
      <c r="G896" s="23" t="n">
        <v>1120.01</v>
      </c>
      <c r="H896" s="23" t="n">
        <v>1118.89</v>
      </c>
      <c r="I896" s="23" t="n">
        <v>1099.6</v>
      </c>
      <c r="J896" s="23" t="n">
        <v>1098.5</v>
      </c>
      <c r="K896" s="29" t="str">
        <f aca="false">IF(N896&lt;=$F$3,"HIT","MISS")</f>
        <v>HIT</v>
      </c>
      <c r="L896" s="29" t="str">
        <f aca="false">IF(O896&lt;=$F$3,"HIT","MISS")</f>
        <v>HIT</v>
      </c>
      <c r="M896" s="17" t="str">
        <f aca="false">IF(AND(K896="HIT",L896="HIT"),"HOD ✓ | LOD ✓",IF(K896="HIT","HOD ✓",IF(L896="HIT","LOD ✓","✗ MISS")))</f>
        <v>HOD ✓ | LOD ✓</v>
      </c>
      <c r="N896" s="26" t="n">
        <f aca="false">IF(D896&lt;H896,(H896-D896)/D896,IF(D896&gt;G896,(D896-G896)/D896,0))</f>
        <v>0</v>
      </c>
      <c r="O896" s="26" t="n">
        <f aca="false">IF(E896&lt;J896,(J896-E896)/E896,IF(E896&gt;I896,(E896-I896)/E896,0))</f>
        <v>0</v>
      </c>
      <c r="P896" s="27" t="n">
        <f aca="false">LN(F896/F895)</f>
        <v>-0.0068641773658803</v>
      </c>
      <c r="Q896" s="28" t="n">
        <f aca="false">STDEV(P877:P896)*SQRT(252)</f>
        <v>0.136614547361556</v>
      </c>
      <c r="R896" s="26" t="n">
        <f aca="false">(G896-H896)/H896</f>
        <v>0.00100099205462547</v>
      </c>
      <c r="S896" s="17" t="n">
        <f aca="false">YEAR(B896)</f>
        <v>2010</v>
      </c>
      <c r="T896" s="17" t="n">
        <f aca="false">WEEKDAY(B896)</f>
        <v>6</v>
      </c>
    </row>
    <row r="897" customFormat="false" ht="15" hidden="false" customHeight="false" outlineLevel="0" collapsed="false">
      <c r="B897" s="21" t="n">
        <v>40252</v>
      </c>
      <c r="C897" s="22" t="n">
        <v>1101.95</v>
      </c>
      <c r="D897" s="22" t="n">
        <v>1108.91</v>
      </c>
      <c r="E897" s="22" t="n">
        <v>1101.34</v>
      </c>
      <c r="F897" s="22" t="n">
        <v>1108.29</v>
      </c>
      <c r="G897" s="23" t="n">
        <v>1109.95</v>
      </c>
      <c r="H897" s="23" t="n">
        <v>1108.84</v>
      </c>
      <c r="I897" s="23" t="n">
        <v>1102.27</v>
      </c>
      <c r="J897" s="23" t="n">
        <v>1101.17</v>
      </c>
      <c r="K897" s="29" t="str">
        <f aca="false">IF(N897&lt;=$F$3,"HIT","MISS")</f>
        <v>HIT</v>
      </c>
      <c r="L897" s="29" t="str">
        <f aca="false">IF(O897&lt;=$F$3,"HIT","MISS")</f>
        <v>HIT</v>
      </c>
      <c r="M897" s="17" t="str">
        <f aca="false">IF(AND(K897="HIT",L897="HIT"),"HOD ✓ | LOD ✓",IF(K897="HIT","HOD ✓",IF(L897="HIT","LOD ✓","✗ MISS")))</f>
        <v>HOD ✓ | LOD ✓</v>
      </c>
      <c r="N897" s="26" t="n">
        <f aca="false">IF(D897&lt;H897,(H897-D897)/D897,IF(D897&gt;G897,(D897-G897)/D897,0))</f>
        <v>0</v>
      </c>
      <c r="O897" s="26" t="n">
        <f aca="false">IF(E897&lt;J897,(J897-E897)/E897,IF(E897&gt;I897,(E897-I897)/E897,0))</f>
        <v>0</v>
      </c>
      <c r="P897" s="27" t="n">
        <f aca="false">LN(F897/F896)</f>
        <v>0.00573694928044665</v>
      </c>
      <c r="Q897" s="28" t="n">
        <f aca="false">STDEV(P878:P897)*SQRT(252)</f>
        <v>0.135905382941879</v>
      </c>
      <c r="R897" s="26" t="n">
        <f aca="false">(G897-H897)/H897</f>
        <v>0.00100104613830681</v>
      </c>
      <c r="S897" s="17" t="n">
        <f aca="false">YEAR(B897)</f>
        <v>2010</v>
      </c>
      <c r="T897" s="17" t="n">
        <f aca="false">WEEKDAY(B897)</f>
        <v>2</v>
      </c>
    </row>
    <row r="898" customFormat="false" ht="15" hidden="false" customHeight="false" outlineLevel="0" collapsed="false">
      <c r="B898" s="21" t="n">
        <v>40253</v>
      </c>
      <c r="C898" s="22" t="n">
        <v>1108.29</v>
      </c>
      <c r="D898" s="22" t="n">
        <v>1128.88</v>
      </c>
      <c r="E898" s="22" t="n">
        <v>1108.2</v>
      </c>
      <c r="F898" s="22" t="n">
        <v>1127.66</v>
      </c>
      <c r="G898" s="23" t="n">
        <v>1130.13</v>
      </c>
      <c r="H898" s="23" t="n">
        <v>1129</v>
      </c>
      <c r="I898" s="23" t="n">
        <v>1107.81</v>
      </c>
      <c r="J898" s="23" t="n">
        <v>1106.7</v>
      </c>
      <c r="K898" s="29" t="str">
        <f aca="false">IF(N898&lt;=$F$3,"HIT","MISS")</f>
        <v>HIT</v>
      </c>
      <c r="L898" s="29" t="str">
        <f aca="false">IF(O898&lt;=$F$3,"HIT","MISS")</f>
        <v>HIT</v>
      </c>
      <c r="M898" s="17" t="str">
        <f aca="false">IF(AND(K898="HIT",L898="HIT"),"HOD ✓ | LOD ✓",IF(K898="HIT","HOD ✓",IF(L898="HIT","LOD ✓","✗ MISS")))</f>
        <v>HOD ✓ | LOD ✓</v>
      </c>
      <c r="N898" s="26" t="n">
        <f aca="false">IF(D898&lt;H898,(H898-D898)/D898,IF(D898&gt;G898,(D898-G898)/D898,0))</f>
        <v>0.000106300049606593</v>
      </c>
      <c r="O898" s="26" t="n">
        <f aca="false">IF(E898&lt;J898,(J898-E898)/E898,IF(E898&gt;I898,(E898-I898)/E898,0))</f>
        <v>0.000351922035733712</v>
      </c>
      <c r="P898" s="27" t="n">
        <f aca="false">LN(F898/F897)</f>
        <v>0.0173264022694726</v>
      </c>
      <c r="Q898" s="28" t="n">
        <f aca="false">STDEV(P879:P898)*SQRT(252)</f>
        <v>0.137189454568057</v>
      </c>
      <c r="R898" s="26" t="n">
        <f aca="false">(G898-H898)/H898</f>
        <v>0.00100088573959266</v>
      </c>
      <c r="S898" s="17" t="n">
        <f aca="false">YEAR(B898)</f>
        <v>2010</v>
      </c>
      <c r="T898" s="17" t="n">
        <f aca="false">WEEKDAY(B898)</f>
        <v>3</v>
      </c>
    </row>
    <row r="899" customFormat="false" ht="15" hidden="false" customHeight="false" outlineLevel="0" collapsed="false">
      <c r="B899" s="21" t="n">
        <v>40254</v>
      </c>
      <c r="C899" s="22" t="n">
        <v>1127.66</v>
      </c>
      <c r="D899" s="22" t="n">
        <v>1133.415</v>
      </c>
      <c r="E899" s="22" t="n">
        <v>1118.49</v>
      </c>
      <c r="F899" s="22" t="n">
        <v>1120.46</v>
      </c>
      <c r="G899" s="23" t="n">
        <v>1133.46</v>
      </c>
      <c r="H899" s="23" t="n">
        <v>1132.33</v>
      </c>
      <c r="I899" s="23" t="n">
        <v>1119.2</v>
      </c>
      <c r="J899" s="23" t="n">
        <v>1118.08</v>
      </c>
      <c r="K899" s="29" t="str">
        <f aca="false">IF(N899&lt;=$F$3,"HIT","MISS")</f>
        <v>HIT</v>
      </c>
      <c r="L899" s="29" t="str">
        <f aca="false">IF(O899&lt;=$F$3,"HIT","MISS")</f>
        <v>HIT</v>
      </c>
      <c r="M899" s="17" t="str">
        <f aca="false">IF(AND(K899="HIT",L899="HIT"),"HOD ✓ | LOD ✓",IF(K899="HIT","HOD ✓",IF(L899="HIT","LOD ✓","✗ MISS")))</f>
        <v>HOD ✓ | LOD ✓</v>
      </c>
      <c r="N899" s="26" t="n">
        <f aca="false">IF(D899&lt;H899,(H899-D899)/D899,IF(D899&gt;G899,(D899-G899)/D899,0))</f>
        <v>0</v>
      </c>
      <c r="O899" s="26" t="n">
        <f aca="false">IF(E899&lt;J899,(J899-E899)/E899,IF(E899&gt;I899,(E899-I899)/E899,0))</f>
        <v>0</v>
      </c>
      <c r="P899" s="27" t="n">
        <f aca="false">LN(F899/F898)</f>
        <v>-0.00640537392779061</v>
      </c>
      <c r="Q899" s="28" t="n">
        <f aca="false">STDEV(P880:P899)*SQRT(252)</f>
        <v>0.132788196274672</v>
      </c>
      <c r="R899" s="26" t="n">
        <f aca="false">(G899-H899)/H899</f>
        <v>0.000997942295973885</v>
      </c>
      <c r="S899" s="17" t="n">
        <f aca="false">YEAR(B899)</f>
        <v>2010</v>
      </c>
      <c r="T899" s="17" t="n">
        <f aca="false">WEEKDAY(B899)</f>
        <v>4</v>
      </c>
    </row>
    <row r="900" customFormat="false" ht="15" hidden="false" customHeight="false" outlineLevel="0" collapsed="false">
      <c r="B900" s="21" t="n">
        <v>40255</v>
      </c>
      <c r="C900" s="22" t="n">
        <v>1120.46</v>
      </c>
      <c r="D900" s="22" t="n">
        <v>1129.495</v>
      </c>
      <c r="E900" s="22" t="n">
        <v>1118.265</v>
      </c>
      <c r="F900" s="22" t="n">
        <v>1127.42</v>
      </c>
      <c r="G900" s="23" t="n">
        <v>1130.96</v>
      </c>
      <c r="H900" s="23" t="n">
        <v>1129.83</v>
      </c>
      <c r="I900" s="23" t="n">
        <v>1118.26</v>
      </c>
      <c r="J900" s="23" t="n">
        <v>1117.14</v>
      </c>
      <c r="K900" s="29" t="str">
        <f aca="false">IF(N900&lt;=$F$3,"HIT","MISS")</f>
        <v>HIT</v>
      </c>
      <c r="L900" s="29" t="str">
        <f aca="false">IF(O900&lt;=$F$3,"HIT","MISS")</f>
        <v>HIT</v>
      </c>
      <c r="M900" s="17" t="str">
        <f aca="false">IF(AND(K900="HIT",L900="HIT"),"HOD ✓ | LOD ✓",IF(K900="HIT","HOD ✓",IF(L900="HIT","LOD ✓","✗ MISS")))</f>
        <v>HOD ✓ | LOD ✓</v>
      </c>
      <c r="N900" s="26" t="n">
        <f aca="false">IF(D900&lt;H900,(H900-D900)/D900,IF(D900&gt;G900,(D900-G900)/D900,0))</f>
        <v>0.00029659272506743</v>
      </c>
      <c r="O900" s="26" t="n">
        <f aca="false">IF(E900&lt;J900,(J900-E900)/E900,IF(E900&gt;I900,(E900-I900)/E900,0))</f>
        <v>4.47121210098603E-006</v>
      </c>
      <c r="P900" s="27" t="n">
        <f aca="false">LN(F900/F899)</f>
        <v>0.00619252116788304</v>
      </c>
      <c r="Q900" s="28" t="n">
        <f aca="false">STDEV(P881:P900)*SQRT(252)</f>
        <v>0.134231181168962</v>
      </c>
      <c r="R900" s="26" t="n">
        <f aca="false">(G900-H900)/H900</f>
        <v>0.00100015046511432</v>
      </c>
      <c r="S900" s="17" t="n">
        <f aca="false">YEAR(B900)</f>
        <v>2010</v>
      </c>
      <c r="T900" s="17" t="n">
        <f aca="false">WEEKDAY(B900)</f>
        <v>5</v>
      </c>
    </row>
    <row r="901" customFormat="false" ht="15" hidden="false" customHeight="false" outlineLevel="0" collapsed="false">
      <c r="B901" s="21" t="n">
        <v>40256</v>
      </c>
      <c r="C901" s="22" t="n">
        <v>1127.42</v>
      </c>
      <c r="D901" s="22" t="n">
        <v>1127.42</v>
      </c>
      <c r="E901" s="22" t="n">
        <v>1101.505</v>
      </c>
      <c r="F901" s="22" t="n">
        <v>1106.93</v>
      </c>
      <c r="G901" s="23" t="n">
        <v>1128.34</v>
      </c>
      <c r="H901" s="23" t="n">
        <v>1127.21</v>
      </c>
      <c r="I901" s="23" t="n">
        <v>1102.51</v>
      </c>
      <c r="J901" s="23" t="n">
        <v>1101.41</v>
      </c>
      <c r="K901" s="29" t="str">
        <f aca="false">IF(N901&lt;=$F$3,"HIT","MISS")</f>
        <v>HIT</v>
      </c>
      <c r="L901" s="29" t="str">
        <f aca="false">IF(O901&lt;=$F$3,"HIT","MISS")</f>
        <v>HIT</v>
      </c>
      <c r="M901" s="17" t="str">
        <f aca="false">IF(AND(K901="HIT",L901="HIT"),"HOD ✓ | LOD ✓",IF(K901="HIT","HOD ✓",IF(L901="HIT","LOD ✓","✗ MISS")))</f>
        <v>HOD ✓ | LOD ✓</v>
      </c>
      <c r="N901" s="26" t="n">
        <f aca="false">IF(D901&lt;H901,(H901-D901)/D901,IF(D901&gt;G901,(D901-G901)/D901,0))</f>
        <v>0</v>
      </c>
      <c r="O901" s="26" t="n">
        <f aca="false">IF(E901&lt;J901,(J901-E901)/E901,IF(E901&gt;I901,(E901-I901)/E901,0))</f>
        <v>0</v>
      </c>
      <c r="P901" s="27" t="n">
        <f aca="false">LN(F901/F900)</f>
        <v>-0.0183414186790998</v>
      </c>
      <c r="Q901" s="28" t="n">
        <f aca="false">STDEV(P882:P901)*SQRT(252)</f>
        <v>0.146228167534719</v>
      </c>
      <c r="R901" s="26" t="n">
        <f aca="false">(G901-H901)/H901</f>
        <v>0.00100247513772933</v>
      </c>
      <c r="S901" s="17" t="n">
        <f aca="false">YEAR(B901)</f>
        <v>2010</v>
      </c>
      <c r="T901" s="17" t="n">
        <f aca="false">WEEKDAY(B901)</f>
        <v>6</v>
      </c>
    </row>
    <row r="902" customFormat="false" ht="15" hidden="false" customHeight="false" outlineLevel="0" collapsed="false">
      <c r="B902" s="21" t="n">
        <v>40259</v>
      </c>
      <c r="C902" s="22" t="n">
        <v>1106.9</v>
      </c>
      <c r="D902" s="22" t="n">
        <v>1108.865</v>
      </c>
      <c r="E902" s="22" t="n">
        <v>1092.555</v>
      </c>
      <c r="F902" s="22" t="n">
        <v>1102.15</v>
      </c>
      <c r="G902" s="23" t="n">
        <v>1110.28</v>
      </c>
      <c r="H902" s="23" t="n">
        <v>1109.17</v>
      </c>
      <c r="I902" s="23" t="n">
        <v>1093.87</v>
      </c>
      <c r="J902" s="23" t="n">
        <v>1092.78</v>
      </c>
      <c r="K902" s="29" t="str">
        <f aca="false">IF(N902&lt;=$F$3,"HIT","MISS")</f>
        <v>HIT</v>
      </c>
      <c r="L902" s="29" t="str">
        <f aca="false">IF(O902&lt;=$F$3,"HIT","MISS")</f>
        <v>HIT</v>
      </c>
      <c r="M902" s="17" t="str">
        <f aca="false">IF(AND(K902="HIT",L902="HIT"),"HOD ✓ | LOD ✓",IF(K902="HIT","HOD ✓",IF(L902="HIT","LOD ✓","✗ MISS")))</f>
        <v>HOD ✓ | LOD ✓</v>
      </c>
      <c r="N902" s="26" t="n">
        <f aca="false">IF(D902&lt;H902,(H902-D902)/D902,IF(D902&gt;G902,(D902-G902)/D902,0))</f>
        <v>0.000275056025756123</v>
      </c>
      <c r="O902" s="26" t="n">
        <f aca="false">IF(E902&lt;J902,(J902-E902)/E902,IF(E902&gt;I902,(E902-I902)/E902,0))</f>
        <v>0.000205939289097491</v>
      </c>
      <c r="P902" s="27" t="n">
        <f aca="false">LN(F902/F901)</f>
        <v>-0.00432760014126545</v>
      </c>
      <c r="Q902" s="28" t="n">
        <f aca="false">STDEV(P883:P902)*SQRT(252)</f>
        <v>0.146172769786796</v>
      </c>
      <c r="R902" s="26" t="n">
        <f aca="false">(G902-H902)/H902</f>
        <v>0.00100074830729275</v>
      </c>
      <c r="S902" s="17" t="n">
        <f aca="false">YEAR(B902)</f>
        <v>2010</v>
      </c>
      <c r="T902" s="17" t="n">
        <f aca="false">WEEKDAY(B902)</f>
        <v>2</v>
      </c>
    </row>
    <row r="903" customFormat="false" ht="15" hidden="false" customHeight="false" outlineLevel="0" collapsed="false">
      <c r="B903" s="21" t="n">
        <v>40260</v>
      </c>
      <c r="C903" s="22" t="n">
        <v>1102.15</v>
      </c>
      <c r="D903" s="22" t="n">
        <v>1108.225</v>
      </c>
      <c r="E903" s="22" t="n">
        <v>1094.535</v>
      </c>
      <c r="F903" s="22" t="n">
        <v>1105.15</v>
      </c>
      <c r="G903" s="23" t="n">
        <v>1108.13</v>
      </c>
      <c r="H903" s="23" t="n">
        <v>1107.02</v>
      </c>
      <c r="I903" s="23" t="n">
        <v>1094.46</v>
      </c>
      <c r="J903" s="23" t="n">
        <v>1093.37</v>
      </c>
      <c r="K903" s="29" t="str">
        <f aca="false">IF(N903&lt;=$F$3,"HIT","MISS")</f>
        <v>HIT</v>
      </c>
      <c r="L903" s="29" t="str">
        <f aca="false">IF(O903&lt;=$F$3,"HIT","MISS")</f>
        <v>HIT</v>
      </c>
      <c r="M903" s="17" t="str">
        <f aca="false">IF(AND(K903="HIT",L903="HIT"),"HOD ✓ | LOD ✓",IF(K903="HIT","HOD ✓",IF(L903="HIT","LOD ✓","✗ MISS")))</f>
        <v>HOD ✓ | LOD ✓</v>
      </c>
      <c r="N903" s="26" t="n">
        <f aca="false">IF(D903&lt;H903,(H903-D903)/D903,IF(D903&gt;G903,(D903-G903)/D903,0))</f>
        <v>8.57226646211734E-005</v>
      </c>
      <c r="O903" s="26" t="n">
        <f aca="false">IF(E903&lt;J903,(J903-E903)/E903,IF(E903&gt;I903,(E903-I903)/E903,0))</f>
        <v>6.85222491743484E-005</v>
      </c>
      <c r="P903" s="27" t="n">
        <f aca="false">LN(F903/F902)</f>
        <v>0.00271825474310421</v>
      </c>
      <c r="Q903" s="28" t="n">
        <f aca="false">STDEV(P884:P903)*SQRT(252)</f>
        <v>0.142324031626155</v>
      </c>
      <c r="R903" s="26" t="n">
        <f aca="false">(G903-H903)/H903</f>
        <v>0.00100269191161869</v>
      </c>
      <c r="S903" s="17" t="n">
        <f aca="false">YEAR(B903)</f>
        <v>2010</v>
      </c>
      <c r="T903" s="17" t="n">
        <f aca="false">WEEKDAY(B903)</f>
        <v>3</v>
      </c>
    </row>
    <row r="904" customFormat="false" ht="15" hidden="false" customHeight="false" outlineLevel="0" collapsed="false">
      <c r="B904" s="21" t="n">
        <v>40261</v>
      </c>
      <c r="C904" s="22" t="n">
        <v>1105.15</v>
      </c>
      <c r="D904" s="22" t="n">
        <v>1105.89</v>
      </c>
      <c r="E904" s="22" t="n">
        <v>1085.315</v>
      </c>
      <c r="F904" s="22" t="n">
        <v>1086.61</v>
      </c>
      <c r="G904" s="23" t="n">
        <v>1101.88</v>
      </c>
      <c r="H904" s="23" t="n">
        <v>1100.78</v>
      </c>
      <c r="I904" s="23" t="n">
        <v>1085.25</v>
      </c>
      <c r="J904" s="23" t="n">
        <v>1084.17</v>
      </c>
      <c r="K904" s="24" t="str">
        <f aca="false">IF(N904&lt;=$F$3,"HIT","MISS")</f>
        <v>MISS</v>
      </c>
      <c r="L904" s="24" t="str">
        <f aca="false">IF(O904&lt;=$F$3,"HIT","MISS")</f>
        <v>HIT</v>
      </c>
      <c r="M904" s="25" t="str">
        <f aca="false">IF(AND(K904="HIT",L904="HIT"),"HOD ✓ | LOD ✓",IF(K904="HIT","HOD ✓",IF(L904="HIT","LOD ✓","✗ MISS")))</f>
        <v>LOD ✓</v>
      </c>
      <c r="N904" s="26" t="n">
        <f aca="false">IF(D904&lt;H904,(H904-D904)/D904,IF(D904&gt;G904,(D904-G904)/D904,0))</f>
        <v>0.00362603875611498</v>
      </c>
      <c r="O904" s="26" t="n">
        <f aca="false">IF(E904&lt;J904,(J904-E904)/E904,IF(E904&gt;I904,(E904-I904)/E904,0))</f>
        <v>5.98904465524337E-005</v>
      </c>
      <c r="P904" s="27" t="n">
        <f aca="false">LN(F904/F903)</f>
        <v>-0.0169183142517861</v>
      </c>
      <c r="Q904" s="28" t="n">
        <f aca="false">STDEV(P885:P904)*SQRT(252)</f>
        <v>0.153796668234082</v>
      </c>
      <c r="R904" s="26" t="n">
        <f aca="false">(G904-H904)/H904</f>
        <v>0.000999291411544665</v>
      </c>
      <c r="S904" s="17" t="n">
        <f aca="false">YEAR(B904)</f>
        <v>2010</v>
      </c>
      <c r="T904" s="17" t="n">
        <f aca="false">WEEKDAY(B904)</f>
        <v>4</v>
      </c>
    </row>
    <row r="905" customFormat="false" ht="15" hidden="false" customHeight="false" outlineLevel="0" collapsed="false">
      <c r="B905" s="21" t="n">
        <v>40262</v>
      </c>
      <c r="C905" s="22" t="n">
        <v>1086.61</v>
      </c>
      <c r="D905" s="22" t="n">
        <v>1095.885</v>
      </c>
      <c r="E905" s="22" t="n">
        <v>1085.81</v>
      </c>
      <c r="F905" s="22" t="n">
        <v>1090.51</v>
      </c>
      <c r="G905" s="23" t="n">
        <v>1097.27</v>
      </c>
      <c r="H905" s="23" t="n">
        <v>1096.17</v>
      </c>
      <c r="I905" s="23" t="n">
        <v>1086.95</v>
      </c>
      <c r="J905" s="23" t="n">
        <v>1085.86</v>
      </c>
      <c r="K905" s="29" t="str">
        <f aca="false">IF(N905&lt;=$F$3,"HIT","MISS")</f>
        <v>HIT</v>
      </c>
      <c r="L905" s="29" t="str">
        <f aca="false">IF(O905&lt;=$F$3,"HIT","MISS")</f>
        <v>HIT</v>
      </c>
      <c r="M905" s="17" t="str">
        <f aca="false">IF(AND(K905="HIT",L905="HIT"),"HOD ✓ | LOD ✓",IF(K905="HIT","HOD ✓",IF(L905="HIT","LOD ✓","✗ MISS")))</f>
        <v>HOD ✓ | LOD ✓</v>
      </c>
      <c r="N905" s="26" t="n">
        <f aca="false">IF(D905&lt;H905,(H905-D905)/D905,IF(D905&gt;G905,(D905-G905)/D905,0))</f>
        <v>0.000260063784065009</v>
      </c>
      <c r="O905" s="26" t="n">
        <f aca="false">IF(E905&lt;J905,(J905-E905)/E905,IF(E905&gt;I905,(E905-I905)/E905,0))</f>
        <v>4.60485720337394E-005</v>
      </c>
      <c r="P905" s="27" t="n">
        <f aca="false">LN(F905/F904)</f>
        <v>0.00358271861142956</v>
      </c>
      <c r="Q905" s="28" t="n">
        <f aca="false">STDEV(P886:P905)*SQRT(252)</f>
        <v>0.15147446830232</v>
      </c>
      <c r="R905" s="26" t="n">
        <f aca="false">(G905-H905)/H905</f>
        <v>0.00100349398359735</v>
      </c>
      <c r="S905" s="17" t="n">
        <f aca="false">YEAR(B905)</f>
        <v>2010</v>
      </c>
      <c r="T905" s="17" t="n">
        <f aca="false">WEEKDAY(B905)</f>
        <v>5</v>
      </c>
    </row>
    <row r="906" customFormat="false" ht="15" hidden="false" customHeight="false" outlineLevel="0" collapsed="false">
      <c r="B906" s="21" t="n">
        <v>40263</v>
      </c>
      <c r="C906" s="22" t="n">
        <v>1090.51</v>
      </c>
      <c r="D906" s="22" t="n">
        <v>1109.91</v>
      </c>
      <c r="E906" s="22" t="n">
        <v>1088.81</v>
      </c>
      <c r="F906" s="22" t="n">
        <v>1107.53</v>
      </c>
      <c r="G906" s="23" t="n">
        <v>1109.67</v>
      </c>
      <c r="H906" s="23" t="n">
        <v>1108.56</v>
      </c>
      <c r="I906" s="23" t="n">
        <v>1089.53</v>
      </c>
      <c r="J906" s="23" t="n">
        <v>1088.44</v>
      </c>
      <c r="K906" s="29" t="str">
        <f aca="false">IF(N906&lt;=$F$3,"HIT","MISS")</f>
        <v>HIT</v>
      </c>
      <c r="L906" s="29" t="str">
        <f aca="false">IF(O906&lt;=$F$3,"HIT","MISS")</f>
        <v>HIT</v>
      </c>
      <c r="M906" s="17" t="str">
        <f aca="false">IF(AND(K906="HIT",L906="HIT"),"HOD ✓ | LOD ✓",IF(K906="HIT","HOD ✓",IF(L906="HIT","LOD ✓","✗ MISS")))</f>
        <v>HOD ✓ | LOD ✓</v>
      </c>
      <c r="N906" s="26" t="n">
        <f aca="false">IF(D906&lt;H906,(H906-D906)/D906,IF(D906&gt;G906,(D906-G906)/D906,0))</f>
        <v>0.000216233748682334</v>
      </c>
      <c r="O906" s="26" t="n">
        <f aca="false">IF(E906&lt;J906,(J906-E906)/E906,IF(E906&gt;I906,(E906-I906)/E906,0))</f>
        <v>0</v>
      </c>
      <c r="P906" s="27" t="n">
        <f aca="false">LN(F906/F905)</f>
        <v>0.0154868338834391</v>
      </c>
      <c r="Q906" s="28" t="n">
        <f aca="false">STDEV(P887:P906)*SQRT(252)</f>
        <v>0.157663977751954</v>
      </c>
      <c r="R906" s="26" t="n">
        <f aca="false">(G906-H906)/H906</f>
        <v>0.00100129898246385</v>
      </c>
      <c r="S906" s="17" t="n">
        <f aca="false">YEAR(B906)</f>
        <v>2010</v>
      </c>
      <c r="T906" s="17" t="n">
        <f aca="false">WEEKDAY(B906)</f>
        <v>6</v>
      </c>
    </row>
    <row r="907" customFormat="false" ht="15" hidden="false" customHeight="false" outlineLevel="0" collapsed="false">
      <c r="B907" s="21" t="n">
        <v>40266</v>
      </c>
      <c r="C907" s="22" t="n">
        <v>1107.45</v>
      </c>
      <c r="D907" s="22" t="n">
        <v>1114.83</v>
      </c>
      <c r="E907" s="22" t="n">
        <v>1103.475</v>
      </c>
      <c r="F907" s="22" t="n">
        <v>1109.73</v>
      </c>
      <c r="G907" s="23" t="n">
        <v>1116.14</v>
      </c>
      <c r="H907" s="23" t="n">
        <v>1115.02</v>
      </c>
      <c r="I907" s="23" t="n">
        <v>1104.35</v>
      </c>
      <c r="J907" s="23" t="n">
        <v>1103.25</v>
      </c>
      <c r="K907" s="29" t="str">
        <f aca="false">IF(N907&lt;=$F$3,"HIT","MISS")</f>
        <v>HIT</v>
      </c>
      <c r="L907" s="29" t="str">
        <f aca="false">IF(O907&lt;=$F$3,"HIT","MISS")</f>
        <v>HIT</v>
      </c>
      <c r="M907" s="17" t="str">
        <f aca="false">IF(AND(K907="HIT",L907="HIT"),"HOD ✓ | LOD ✓",IF(K907="HIT","HOD ✓",IF(L907="HIT","LOD ✓","✗ MISS")))</f>
        <v>HOD ✓ | LOD ✓</v>
      </c>
      <c r="N907" s="26" t="n">
        <f aca="false">IF(D907&lt;H907,(H907-D907)/D907,IF(D907&gt;G907,(D907-G907)/D907,0))</f>
        <v>0.000170429572221823</v>
      </c>
      <c r="O907" s="26" t="n">
        <f aca="false">IF(E907&lt;J907,(J907-E907)/E907,IF(E907&gt;I907,(E907-I907)/E907,0))</f>
        <v>0</v>
      </c>
      <c r="P907" s="27" t="n">
        <f aca="false">LN(F907/F906)</f>
        <v>0.00198443188616687</v>
      </c>
      <c r="Q907" s="28" t="n">
        <f aca="false">STDEV(P888:P907)*SQRT(252)</f>
        <v>0.157816728218494</v>
      </c>
      <c r="R907" s="26" t="n">
        <f aca="false">(G907-H907)/H907</f>
        <v>0.00100446628760033</v>
      </c>
      <c r="S907" s="17" t="n">
        <f aca="false">YEAR(B907)</f>
        <v>2010</v>
      </c>
      <c r="T907" s="17" t="n">
        <f aca="false">WEEKDAY(B907)</f>
        <v>2</v>
      </c>
    </row>
    <row r="908" customFormat="false" ht="15" hidden="false" customHeight="false" outlineLevel="0" collapsed="false">
      <c r="B908" s="21" t="n">
        <v>40267</v>
      </c>
      <c r="C908" s="22" t="n">
        <v>1109.73</v>
      </c>
      <c r="D908" s="22" t="n">
        <v>1113.505</v>
      </c>
      <c r="E908" s="22" t="n">
        <v>1101.745</v>
      </c>
      <c r="F908" s="22" t="n">
        <v>1103.62</v>
      </c>
      <c r="G908" s="23" t="n">
        <v>1113</v>
      </c>
      <c r="H908" s="23" t="n">
        <v>1111.89</v>
      </c>
      <c r="I908" s="23" t="n">
        <v>1102.35</v>
      </c>
      <c r="J908" s="23" t="n">
        <v>1101.25</v>
      </c>
      <c r="K908" s="29" t="str">
        <f aca="false">IF(N908&lt;=$F$3,"HIT","MISS")</f>
        <v>HIT</v>
      </c>
      <c r="L908" s="29" t="str">
        <f aca="false">IF(O908&lt;=$F$3,"HIT","MISS")</f>
        <v>HIT</v>
      </c>
      <c r="M908" s="17" t="str">
        <f aca="false">IF(AND(K908="HIT",L908="HIT"),"HOD ✓ | LOD ✓",IF(K908="HIT","HOD ✓",IF(L908="HIT","LOD ✓","✗ MISS")))</f>
        <v>HOD ✓ | LOD ✓</v>
      </c>
      <c r="N908" s="26" t="n">
        <f aca="false">IF(D908&lt;H908,(H908-D908)/D908,IF(D908&gt;G908,(D908-G908)/D908,0))</f>
        <v>0.000453522884944485</v>
      </c>
      <c r="O908" s="26" t="n">
        <f aca="false">IF(E908&lt;J908,(J908-E908)/E908,IF(E908&gt;I908,(E908-I908)/E908,0))</f>
        <v>0</v>
      </c>
      <c r="P908" s="27" t="n">
        <f aca="false">LN(F908/F907)</f>
        <v>-0.00552105678762526</v>
      </c>
      <c r="Q908" s="28" t="n">
        <f aca="false">STDEV(P889:P908)*SQRT(252)</f>
        <v>0.149237086429536</v>
      </c>
      <c r="R908" s="26" t="n">
        <f aca="false">(G908-H908)/H908</f>
        <v>0.000998300191565622</v>
      </c>
      <c r="S908" s="17" t="n">
        <f aca="false">YEAR(B908)</f>
        <v>2010</v>
      </c>
      <c r="T908" s="17" t="n">
        <f aca="false">WEEKDAY(B908)</f>
        <v>3</v>
      </c>
    </row>
    <row r="909" customFormat="false" ht="15" hidden="false" customHeight="false" outlineLevel="0" collapsed="false">
      <c r="B909" s="21" t="n">
        <v>40268</v>
      </c>
      <c r="C909" s="22" t="n">
        <v>1103.62</v>
      </c>
      <c r="D909" s="22" t="n">
        <v>1118.24</v>
      </c>
      <c r="E909" s="22" t="n">
        <v>1102.49</v>
      </c>
      <c r="F909" s="22" t="n">
        <v>1113.17</v>
      </c>
      <c r="G909" s="23" t="n">
        <v>1118.39</v>
      </c>
      <c r="H909" s="23" t="n">
        <v>1117.27</v>
      </c>
      <c r="I909" s="23" t="n">
        <v>1102.37</v>
      </c>
      <c r="J909" s="23" t="n">
        <v>1101.27</v>
      </c>
      <c r="K909" s="29" t="str">
        <f aca="false">IF(N909&lt;=$F$3,"HIT","MISS")</f>
        <v>HIT</v>
      </c>
      <c r="L909" s="29" t="str">
        <f aca="false">IF(O909&lt;=$F$3,"HIT","MISS")</f>
        <v>HIT</v>
      </c>
      <c r="M909" s="17" t="str">
        <f aca="false">IF(AND(K909="HIT",L909="HIT"),"HOD ✓ | LOD ✓",IF(K909="HIT","HOD ✓",IF(L909="HIT","LOD ✓","✗ MISS")))</f>
        <v>HOD ✓ | LOD ✓</v>
      </c>
      <c r="N909" s="26" t="n">
        <f aca="false">IF(D909&lt;H909,(H909-D909)/D909,IF(D909&gt;G909,(D909-G909)/D909,0))</f>
        <v>0</v>
      </c>
      <c r="O909" s="26" t="n">
        <f aca="false">IF(E909&lt;J909,(J909-E909)/E909,IF(E909&gt;I909,(E909-I909)/E909,0))</f>
        <v>0.000108844524666998</v>
      </c>
      <c r="P909" s="27" t="n">
        <f aca="false">LN(F909/F908)</f>
        <v>0.00861611526627086</v>
      </c>
      <c r="Q909" s="28" t="n">
        <f aca="false">STDEV(P890:P909)*SQRT(252)</f>
        <v>0.151974870341874</v>
      </c>
      <c r="R909" s="26" t="n">
        <f aca="false">(G909-H909)/H909</f>
        <v>0.00100244345592392</v>
      </c>
      <c r="S909" s="17" t="n">
        <f aca="false">YEAR(B909)</f>
        <v>2010</v>
      </c>
      <c r="T909" s="17" t="n">
        <f aca="false">WEEKDAY(B909)</f>
        <v>4</v>
      </c>
    </row>
    <row r="910" customFormat="false" ht="15" hidden="false" customHeight="false" outlineLevel="0" collapsed="false">
      <c r="B910" s="21" t="n">
        <v>40269</v>
      </c>
      <c r="C910" s="22" t="n">
        <v>1113.17</v>
      </c>
      <c r="D910" s="22" t="n">
        <v>1128.165</v>
      </c>
      <c r="E910" s="22" t="n">
        <v>1111.695</v>
      </c>
      <c r="F910" s="22" t="n">
        <v>1126.84</v>
      </c>
      <c r="G910" s="23" t="n">
        <v>1129.5</v>
      </c>
      <c r="H910" s="23" t="n">
        <v>1128.37</v>
      </c>
      <c r="I910" s="23" t="n">
        <v>1112.44</v>
      </c>
      <c r="J910" s="23" t="n">
        <v>1111.33</v>
      </c>
      <c r="K910" s="29" t="str">
        <f aca="false">IF(N910&lt;=$F$3,"HIT","MISS")</f>
        <v>HIT</v>
      </c>
      <c r="L910" s="29" t="str">
        <f aca="false">IF(O910&lt;=$F$3,"HIT","MISS")</f>
        <v>HIT</v>
      </c>
      <c r="M910" s="17" t="str">
        <f aca="false">IF(AND(K910="HIT",L910="HIT"),"HOD ✓ | LOD ✓",IF(K910="HIT","HOD ✓",IF(L910="HIT","LOD ✓","✗ MISS")))</f>
        <v>HOD ✓ | LOD ✓</v>
      </c>
      <c r="N910" s="26" t="n">
        <f aca="false">IF(D910&lt;H910,(H910-D910)/D910,IF(D910&gt;G910,(D910-G910)/D910,0))</f>
        <v>0.000181711008584673</v>
      </c>
      <c r="O910" s="26" t="n">
        <f aca="false">IF(E910&lt;J910,(J910-E910)/E910,IF(E910&gt;I910,(E910-I910)/E910,0))</f>
        <v>0</v>
      </c>
      <c r="P910" s="27" t="n">
        <f aca="false">LN(F910/F909)</f>
        <v>0.0122054541763488</v>
      </c>
      <c r="Q910" s="28" t="n">
        <f aca="false">STDEV(P891:P910)*SQRT(252)</f>
        <v>0.157513273116932</v>
      </c>
      <c r="R910" s="26" t="n">
        <f aca="false">(G910-H910)/H910</f>
        <v>0.00100144456162439</v>
      </c>
      <c r="S910" s="17" t="n">
        <f aca="false">YEAR(B910)</f>
        <v>2010</v>
      </c>
      <c r="T910" s="17" t="n">
        <f aca="false">WEEKDAY(B910)</f>
        <v>5</v>
      </c>
    </row>
    <row r="911" customFormat="false" ht="15" hidden="false" customHeight="false" outlineLevel="0" collapsed="false">
      <c r="B911" s="21" t="n">
        <v>40270</v>
      </c>
      <c r="C911" s="22" t="n">
        <v>1126.84</v>
      </c>
      <c r="D911" s="22" t="n">
        <v>1127.14</v>
      </c>
      <c r="E911" s="22" t="n">
        <v>1116.78</v>
      </c>
      <c r="F911" s="22" t="n">
        <v>1122.5</v>
      </c>
      <c r="G911" s="23" t="n">
        <v>1128.62</v>
      </c>
      <c r="H911" s="23" t="n">
        <v>1127.49</v>
      </c>
      <c r="I911" s="23" t="n">
        <v>1116.94</v>
      </c>
      <c r="J911" s="23" t="n">
        <v>1115.82</v>
      </c>
      <c r="K911" s="29" t="str">
        <f aca="false">IF(N911&lt;=$F$3,"HIT","MISS")</f>
        <v>HIT</v>
      </c>
      <c r="L911" s="29" t="str">
        <f aca="false">IF(O911&lt;=$F$3,"HIT","MISS")</f>
        <v>HIT</v>
      </c>
      <c r="M911" s="17" t="str">
        <f aca="false">IF(AND(K911="HIT",L911="HIT"),"HOD ✓ | LOD ✓",IF(K911="HIT","HOD ✓",IF(L911="HIT","LOD ✓","✗ MISS")))</f>
        <v>HOD ✓ | LOD ✓</v>
      </c>
      <c r="N911" s="26" t="n">
        <f aca="false">IF(D911&lt;H911,(H911-D911)/D911,IF(D911&gt;G911,(D911-G911)/D911,0))</f>
        <v>0.000310520432244361</v>
      </c>
      <c r="O911" s="26" t="n">
        <f aca="false">IF(E911&lt;J911,(J911-E911)/E911,IF(E911&gt;I911,(E911-I911)/E911,0))</f>
        <v>0</v>
      </c>
      <c r="P911" s="27" t="n">
        <f aca="false">LN(F911/F910)</f>
        <v>-0.00385891451328559</v>
      </c>
      <c r="Q911" s="28" t="n">
        <f aca="false">STDEV(P892:P911)*SQRT(252)</f>
        <v>0.157695033452433</v>
      </c>
      <c r="R911" s="26" t="n">
        <f aca="false">(G911-H911)/H911</f>
        <v>0.00100222618382414</v>
      </c>
      <c r="S911" s="17" t="n">
        <f aca="false">YEAR(B911)</f>
        <v>2010</v>
      </c>
      <c r="T911" s="17" t="n">
        <f aca="false">WEEKDAY(B911)</f>
        <v>6</v>
      </c>
    </row>
    <row r="912" customFormat="false" ht="15" hidden="false" customHeight="false" outlineLevel="0" collapsed="false">
      <c r="B912" s="21" t="n">
        <v>40273</v>
      </c>
      <c r="C912" s="22" t="n">
        <v>1122.5</v>
      </c>
      <c r="D912" s="22" t="n">
        <v>1133.54</v>
      </c>
      <c r="E912" s="22" t="n">
        <v>1120.15</v>
      </c>
      <c r="F912" s="22" t="n">
        <v>1131.94</v>
      </c>
      <c r="G912" s="23" t="n">
        <v>1134.81</v>
      </c>
      <c r="H912" s="23" t="n">
        <v>1133.68</v>
      </c>
      <c r="I912" s="23" t="n">
        <v>1120.04</v>
      </c>
      <c r="J912" s="23" t="n">
        <v>1118.92</v>
      </c>
      <c r="K912" s="29" t="str">
        <f aca="false">IF(N912&lt;=$F$3,"HIT","MISS")</f>
        <v>HIT</v>
      </c>
      <c r="L912" s="29" t="str">
        <f aca="false">IF(O912&lt;=$F$3,"HIT","MISS")</f>
        <v>HIT</v>
      </c>
      <c r="M912" s="17" t="str">
        <f aca="false">IF(AND(K912="HIT",L912="HIT"),"HOD ✓ | LOD ✓",IF(K912="HIT","HOD ✓",IF(L912="HIT","LOD ✓","✗ MISS")))</f>
        <v>HOD ✓ | LOD ✓</v>
      </c>
      <c r="N912" s="26" t="n">
        <f aca="false">IF(D912&lt;H912,(H912-D912)/D912,IF(D912&gt;G912,(D912-G912)/D912,0))</f>
        <v>0.000123506889920162</v>
      </c>
      <c r="O912" s="26" t="n">
        <f aca="false">IF(E912&lt;J912,(J912-E912)/E912,IF(E912&gt;I912,(E912-I912)/E912,0))</f>
        <v>9.820113377684E-005</v>
      </c>
      <c r="P912" s="27" t="n">
        <f aca="false">LN(F912/F911)</f>
        <v>0.00837463420841313</v>
      </c>
      <c r="Q912" s="28" t="n">
        <f aca="false">STDEV(P893:P912)*SQRT(252)</f>
        <v>0.15657449519939</v>
      </c>
      <c r="R912" s="26" t="n">
        <f aca="false">(G912-H912)/H912</f>
        <v>0.000996753934090644</v>
      </c>
      <c r="S912" s="17" t="n">
        <f aca="false">YEAR(B912)</f>
        <v>2010</v>
      </c>
      <c r="T912" s="17" t="n">
        <f aca="false">WEEKDAY(B912)</f>
        <v>2</v>
      </c>
    </row>
    <row r="913" customFormat="false" ht="15" hidden="false" customHeight="false" outlineLevel="0" collapsed="false">
      <c r="B913" s="21" t="n">
        <v>40274</v>
      </c>
      <c r="C913" s="22" t="n">
        <v>1131.94</v>
      </c>
      <c r="D913" s="22" t="n">
        <v>1138.81</v>
      </c>
      <c r="E913" s="22" t="n">
        <v>1122.905</v>
      </c>
      <c r="F913" s="22" t="n">
        <v>1134.28</v>
      </c>
      <c r="G913" s="23" t="n">
        <v>1139.58</v>
      </c>
      <c r="H913" s="23" t="n">
        <v>1138.44</v>
      </c>
      <c r="I913" s="23" t="n">
        <v>1123.76</v>
      </c>
      <c r="J913" s="23" t="n">
        <v>1122.64</v>
      </c>
      <c r="K913" s="29" t="str">
        <f aca="false">IF(N913&lt;=$F$3,"HIT","MISS")</f>
        <v>HIT</v>
      </c>
      <c r="L913" s="29" t="str">
        <f aca="false">IF(O913&lt;=$F$3,"HIT","MISS")</f>
        <v>HIT</v>
      </c>
      <c r="M913" s="17" t="str">
        <f aca="false">IF(AND(K913="HIT",L913="HIT"),"HOD ✓ | LOD ✓",IF(K913="HIT","HOD ✓",IF(L913="HIT","LOD ✓","✗ MISS")))</f>
        <v>HOD ✓ | LOD ✓</v>
      </c>
      <c r="N913" s="26" t="n">
        <f aca="false">IF(D913&lt;H913,(H913-D913)/D913,IF(D913&gt;G913,(D913-G913)/D913,0))</f>
        <v>0</v>
      </c>
      <c r="O913" s="26" t="n">
        <f aca="false">IF(E913&lt;J913,(J913-E913)/E913,IF(E913&gt;I913,(E913-I913)/E913,0))</f>
        <v>0</v>
      </c>
      <c r="P913" s="27" t="n">
        <f aca="false">LN(F913/F912)</f>
        <v>0.00206511356498064</v>
      </c>
      <c r="Q913" s="28" t="n">
        <f aca="false">STDEV(P894:P913)*SQRT(252)</f>
        <v>0.156507552452138</v>
      </c>
      <c r="R913" s="26" t="n">
        <f aca="false">(G913-H913)/H913</f>
        <v>0.00100137029619468</v>
      </c>
      <c r="S913" s="17" t="n">
        <f aca="false">YEAR(B913)</f>
        <v>2010</v>
      </c>
      <c r="T913" s="17" t="n">
        <f aca="false">WEEKDAY(B913)</f>
        <v>3</v>
      </c>
    </row>
    <row r="914" customFormat="false" ht="15" hidden="false" customHeight="false" outlineLevel="0" collapsed="false">
      <c r="B914" s="21" t="n">
        <v>40275</v>
      </c>
      <c r="C914" s="22" t="n">
        <v>1134.28</v>
      </c>
      <c r="D914" s="22" t="n">
        <v>1153.38</v>
      </c>
      <c r="E914" s="22" t="n">
        <v>1132.63</v>
      </c>
      <c r="F914" s="22" t="n">
        <v>1149.38</v>
      </c>
      <c r="G914" s="23" t="n">
        <v>1154.35</v>
      </c>
      <c r="H914" s="23" t="n">
        <v>1153.2</v>
      </c>
      <c r="I914" s="23" t="n">
        <v>1132.67</v>
      </c>
      <c r="J914" s="23" t="n">
        <v>1131.54</v>
      </c>
      <c r="K914" s="29" t="str">
        <f aca="false">IF(N914&lt;=$F$3,"HIT","MISS")</f>
        <v>HIT</v>
      </c>
      <c r="L914" s="29" t="str">
        <f aca="false">IF(O914&lt;=$F$3,"HIT","MISS")</f>
        <v>HIT</v>
      </c>
      <c r="M914" s="17" t="str">
        <f aca="false">IF(AND(K914="HIT",L914="HIT"),"HOD ✓ | LOD ✓",IF(K914="HIT","HOD ✓",IF(L914="HIT","LOD ✓","✗ MISS")))</f>
        <v>HOD ✓ | LOD ✓</v>
      </c>
      <c r="N914" s="26" t="n">
        <f aca="false">IF(D914&lt;H914,(H914-D914)/D914,IF(D914&gt;G914,(D914-G914)/D914,0))</f>
        <v>0</v>
      </c>
      <c r="O914" s="26" t="n">
        <f aca="false">IF(E914&lt;J914,(J914-E914)/E914,IF(E914&gt;I914,(E914-I914)/E914,0))</f>
        <v>0</v>
      </c>
      <c r="P914" s="27" t="n">
        <f aca="false">LN(F914/F913)</f>
        <v>0.0132245781496413</v>
      </c>
      <c r="Q914" s="28" t="n">
        <f aca="false">STDEV(P895:P914)*SQRT(252)</f>
        <v>0.155284477769829</v>
      </c>
      <c r="R914" s="26" t="n">
        <f aca="false">(G914-H914)/H914</f>
        <v>0.000997225112729677</v>
      </c>
      <c r="S914" s="17" t="n">
        <f aca="false">YEAR(B914)</f>
        <v>2010</v>
      </c>
      <c r="T914" s="17" t="n">
        <f aca="false">WEEKDAY(B914)</f>
        <v>4</v>
      </c>
    </row>
    <row r="915" customFormat="false" ht="15" hidden="false" customHeight="false" outlineLevel="0" collapsed="false">
      <c r="B915" s="21" t="n">
        <v>40276</v>
      </c>
      <c r="C915" s="22" t="n">
        <v>1149.38</v>
      </c>
      <c r="D915" s="22" t="n">
        <v>1153.92</v>
      </c>
      <c r="E915" s="22" t="n">
        <v>1143.755</v>
      </c>
      <c r="F915" s="22" t="n">
        <v>1150.57</v>
      </c>
      <c r="G915" s="23" t="n">
        <v>1155.26</v>
      </c>
      <c r="H915" s="23" t="n">
        <v>1154.11</v>
      </c>
      <c r="I915" s="23" t="n">
        <v>1145.22</v>
      </c>
      <c r="J915" s="23" t="n">
        <v>1144.08</v>
      </c>
      <c r="K915" s="29" t="str">
        <f aca="false">IF(N915&lt;=$F$3,"HIT","MISS")</f>
        <v>HIT</v>
      </c>
      <c r="L915" s="29" t="str">
        <f aca="false">IF(O915&lt;=$F$3,"HIT","MISS")</f>
        <v>HIT</v>
      </c>
      <c r="M915" s="17" t="str">
        <f aca="false">IF(AND(K915="HIT",L915="HIT"),"HOD ✓ | LOD ✓",IF(K915="HIT","HOD ✓",IF(L915="HIT","LOD ✓","✗ MISS")))</f>
        <v>HOD ✓ | LOD ✓</v>
      </c>
      <c r="N915" s="26" t="n">
        <f aca="false">IF(D915&lt;H915,(H915-D915)/D915,IF(D915&gt;G915,(D915-G915)/D915,0))</f>
        <v>0.000164656128674282</v>
      </c>
      <c r="O915" s="26" t="n">
        <f aca="false">IF(E915&lt;J915,(J915-E915)/E915,IF(E915&gt;I915,(E915-I915)/E915,0))</f>
        <v>0.000284151763270821</v>
      </c>
      <c r="P915" s="27" t="n">
        <f aca="false">LN(F915/F914)</f>
        <v>0.00103480519679962</v>
      </c>
      <c r="Q915" s="28" t="n">
        <f aca="false">STDEV(P896:P915)*SQRT(252)</f>
        <v>0.155281541301281</v>
      </c>
      <c r="R915" s="26" t="n">
        <f aca="false">(G915-H915)/H915</f>
        <v>0.000996438814324537</v>
      </c>
      <c r="S915" s="17" t="n">
        <f aca="false">YEAR(B915)</f>
        <v>2010</v>
      </c>
      <c r="T915" s="17" t="n">
        <f aca="false">WEEKDAY(B915)</f>
        <v>5</v>
      </c>
    </row>
    <row r="916" customFormat="false" ht="15" hidden="false" customHeight="false" outlineLevel="0" collapsed="false">
      <c r="B916" s="21" t="n">
        <v>40277</v>
      </c>
      <c r="C916" s="22" t="n">
        <v>1150.57</v>
      </c>
      <c r="D916" s="22" t="n">
        <v>1164.94</v>
      </c>
      <c r="E916" s="22" t="n">
        <v>1149.57</v>
      </c>
      <c r="F916" s="22" t="n">
        <v>1161.94</v>
      </c>
      <c r="G916" s="23" t="n">
        <v>1164.76</v>
      </c>
      <c r="H916" s="23" t="n">
        <v>1163.6</v>
      </c>
      <c r="I916" s="23" t="n">
        <v>1149.54</v>
      </c>
      <c r="J916" s="23" t="n">
        <v>1148.39</v>
      </c>
      <c r="K916" s="29" t="str">
        <f aca="false">IF(N916&lt;=$F$3,"HIT","MISS")</f>
        <v>HIT</v>
      </c>
      <c r="L916" s="29" t="str">
        <f aca="false">IF(O916&lt;=$F$3,"HIT","MISS")</f>
        <v>HIT</v>
      </c>
      <c r="M916" s="17" t="str">
        <f aca="false">IF(AND(K916="HIT",L916="HIT"),"HOD ✓ | LOD ✓",IF(K916="HIT","HOD ✓",IF(L916="HIT","LOD ✓","✗ MISS")))</f>
        <v>HOD ✓ | LOD ✓</v>
      </c>
      <c r="N916" s="26" t="n">
        <f aca="false">IF(D916&lt;H916,(H916-D916)/D916,IF(D916&gt;G916,(D916-G916)/D916,0))</f>
        <v>0.000154514395591244</v>
      </c>
      <c r="O916" s="26" t="n">
        <f aca="false">IF(E916&lt;J916,(J916-E916)/E916,IF(E916&gt;I916,(E916-I916)/E916,0))</f>
        <v>2.60967144236303E-005</v>
      </c>
      <c r="P916" s="27" t="n">
        <f aca="false">LN(F916/F915)</f>
        <v>0.00983355023059813</v>
      </c>
      <c r="Q916" s="28" t="n">
        <f aca="false">STDEV(P897:P916)*SQRT(252)</f>
        <v>0.154210534564505</v>
      </c>
      <c r="R916" s="26" t="n">
        <f aca="false">(G916-H916)/H916</f>
        <v>0.000996906153317362</v>
      </c>
      <c r="S916" s="17" t="n">
        <f aca="false">YEAR(B916)</f>
        <v>2010</v>
      </c>
      <c r="T916" s="17" t="n">
        <f aca="false">WEEKDAY(B916)</f>
        <v>6</v>
      </c>
    </row>
    <row r="917" customFormat="false" ht="15" hidden="false" customHeight="false" outlineLevel="0" collapsed="false">
      <c r="B917" s="21" t="n">
        <v>40280</v>
      </c>
      <c r="C917" s="22" t="n">
        <v>1162.44</v>
      </c>
      <c r="D917" s="22" t="n">
        <v>1169.9</v>
      </c>
      <c r="E917" s="22" t="n">
        <v>1154.3</v>
      </c>
      <c r="F917" s="22" t="n">
        <v>1156.32</v>
      </c>
      <c r="G917" s="23" t="n">
        <v>1170.39</v>
      </c>
      <c r="H917" s="23" t="n">
        <v>1169.22</v>
      </c>
      <c r="I917" s="23" t="n">
        <v>1155.56</v>
      </c>
      <c r="J917" s="23" t="n">
        <v>1154.41</v>
      </c>
      <c r="K917" s="29" t="str">
        <f aca="false">IF(N917&lt;=$F$3,"HIT","MISS")</f>
        <v>HIT</v>
      </c>
      <c r="L917" s="29" t="str">
        <f aca="false">IF(O917&lt;=$F$3,"HIT","MISS")</f>
        <v>HIT</v>
      </c>
      <c r="M917" s="17" t="str">
        <f aca="false">IF(AND(K917="HIT",L917="HIT"),"HOD ✓ | LOD ✓",IF(K917="HIT","HOD ✓",IF(L917="HIT","LOD ✓","✗ MISS")))</f>
        <v>HOD ✓ | LOD ✓</v>
      </c>
      <c r="N917" s="26" t="n">
        <f aca="false">IF(D917&lt;H917,(H917-D917)/D917,IF(D917&gt;G917,(D917-G917)/D917,0))</f>
        <v>0</v>
      </c>
      <c r="O917" s="26" t="n">
        <f aca="false">IF(E917&lt;J917,(J917-E917)/E917,IF(E917&gt;I917,(E917-I917)/E917,0))</f>
        <v>9.52958502989928E-005</v>
      </c>
      <c r="P917" s="27" t="n">
        <f aca="false">LN(F917/F916)</f>
        <v>-0.00484847343217138</v>
      </c>
      <c r="Q917" s="28" t="n">
        <f aca="false">STDEV(P898:P917)*SQRT(252)</f>
        <v>0.155968196261497</v>
      </c>
      <c r="R917" s="26" t="n">
        <f aca="false">(G917-H917)/H917</f>
        <v>0.00100066711140767</v>
      </c>
      <c r="S917" s="17" t="n">
        <f aca="false">YEAR(B917)</f>
        <v>2010</v>
      </c>
      <c r="T917" s="17" t="n">
        <f aca="false">WEEKDAY(B917)</f>
        <v>2</v>
      </c>
    </row>
    <row r="918" customFormat="false" ht="15" hidden="false" customHeight="false" outlineLevel="0" collapsed="false">
      <c r="B918" s="21" t="n">
        <v>40281</v>
      </c>
      <c r="C918" s="22" t="n">
        <v>1156.32</v>
      </c>
      <c r="D918" s="22" t="n">
        <v>1157.37</v>
      </c>
      <c r="E918" s="22" t="n">
        <v>1145.16</v>
      </c>
      <c r="F918" s="22" t="n">
        <v>1150.64</v>
      </c>
      <c r="G918" s="23" t="n">
        <v>1158.88</v>
      </c>
      <c r="H918" s="23" t="n">
        <v>1157.72</v>
      </c>
      <c r="I918" s="23" t="n">
        <v>1145.61</v>
      </c>
      <c r="J918" s="23" t="n">
        <v>1144.47</v>
      </c>
      <c r="K918" s="29" t="str">
        <f aca="false">IF(N918&lt;=$F$3,"HIT","MISS")</f>
        <v>HIT</v>
      </c>
      <c r="L918" s="29" t="str">
        <f aca="false">IF(O918&lt;=$F$3,"HIT","MISS")</f>
        <v>HIT</v>
      </c>
      <c r="M918" s="17" t="str">
        <f aca="false">IF(AND(K918="HIT",L918="HIT"),"HOD ✓ | LOD ✓",IF(K918="HIT","HOD ✓",IF(L918="HIT","LOD ✓","✗ MISS")))</f>
        <v>HOD ✓ | LOD ✓</v>
      </c>
      <c r="N918" s="26" t="n">
        <f aca="false">IF(D918&lt;H918,(H918-D918)/D918,IF(D918&gt;G918,(D918-G918)/D918,0))</f>
        <v>0.00030240977388401</v>
      </c>
      <c r="O918" s="26" t="n">
        <f aca="false">IF(E918&lt;J918,(J918-E918)/E918,IF(E918&gt;I918,(E918-I918)/E918,0))</f>
        <v>0</v>
      </c>
      <c r="P918" s="27" t="n">
        <f aca="false">LN(F918/F917)</f>
        <v>-0.00492423923903703</v>
      </c>
      <c r="Q918" s="28" t="n">
        <f aca="false">STDEV(P899:P918)*SQRT(252)</f>
        <v>0.146934352640634</v>
      </c>
      <c r="R918" s="26" t="n">
        <f aca="false">(G918-H918)/H918</f>
        <v>0.00100196938810773</v>
      </c>
      <c r="S918" s="17" t="n">
        <f aca="false">YEAR(B918)</f>
        <v>2010</v>
      </c>
      <c r="T918" s="17" t="n">
        <f aca="false">WEEKDAY(B918)</f>
        <v>3</v>
      </c>
    </row>
    <row r="919" customFormat="false" ht="15" hidden="false" customHeight="false" outlineLevel="0" collapsed="false">
      <c r="B919" s="21" t="n">
        <v>40282</v>
      </c>
      <c r="C919" s="22" t="n">
        <v>1150.64</v>
      </c>
      <c r="D919" s="22" t="n">
        <v>1162.17</v>
      </c>
      <c r="E919" s="22" t="n">
        <v>1150.435</v>
      </c>
      <c r="F919" s="22" t="n">
        <v>1155.37</v>
      </c>
      <c r="G919" s="23" t="n">
        <v>1161.95</v>
      </c>
      <c r="H919" s="23" t="n">
        <v>1160.79</v>
      </c>
      <c r="I919" s="23" t="n">
        <v>1151.7</v>
      </c>
      <c r="J919" s="23" t="n">
        <v>1150.55</v>
      </c>
      <c r="K919" s="29" t="str">
        <f aca="false">IF(N919&lt;=$F$3,"HIT","MISS")</f>
        <v>HIT</v>
      </c>
      <c r="L919" s="29" t="str">
        <f aca="false">IF(O919&lt;=$F$3,"HIT","MISS")</f>
        <v>HIT</v>
      </c>
      <c r="M919" s="17" t="str">
        <f aca="false">IF(AND(K919="HIT",L919="HIT"),"HOD ✓ | LOD ✓",IF(K919="HIT","HOD ✓",IF(L919="HIT","LOD ✓","✗ MISS")))</f>
        <v>HOD ✓ | LOD ✓</v>
      </c>
      <c r="N919" s="26" t="n">
        <f aca="false">IF(D919&lt;H919,(H919-D919)/D919,IF(D919&gt;G919,(D919-G919)/D919,0))</f>
        <v>0.000189301048899926</v>
      </c>
      <c r="O919" s="26" t="n">
        <f aca="false">IF(E919&lt;J919,(J919-E919)/E919,IF(E919&gt;I919,(E919-I919)/E919,0))</f>
        <v>9.99621882157698E-005</v>
      </c>
      <c r="P919" s="27" t="n">
        <f aca="false">LN(F919/F918)</f>
        <v>0.00410232968067937</v>
      </c>
      <c r="Q919" s="28" t="n">
        <f aca="false">STDEV(P900:P919)*SQRT(252)</f>
        <v>0.144618009434875</v>
      </c>
      <c r="R919" s="26" t="n">
        <f aca="false">(G919-H919)/H919</f>
        <v>0.000999319429009624</v>
      </c>
      <c r="S919" s="17" t="n">
        <f aca="false">YEAR(B919)</f>
        <v>2010</v>
      </c>
      <c r="T919" s="17" t="n">
        <f aca="false">WEEKDAY(B919)</f>
        <v>4</v>
      </c>
    </row>
    <row r="920" customFormat="false" ht="15" hidden="false" customHeight="false" outlineLevel="0" collapsed="false">
      <c r="B920" s="21" t="n">
        <v>40283</v>
      </c>
      <c r="C920" s="22" t="n">
        <v>1155.37</v>
      </c>
      <c r="D920" s="22" t="n">
        <v>1161.62</v>
      </c>
      <c r="E920" s="22" t="n">
        <v>1150.23</v>
      </c>
      <c r="F920" s="22" t="n">
        <v>1159.17</v>
      </c>
      <c r="G920" s="23" t="n">
        <v>1162.2</v>
      </c>
      <c r="H920" s="23" t="n">
        <v>1161.04</v>
      </c>
      <c r="I920" s="23" t="n">
        <v>1151.51</v>
      </c>
      <c r="J920" s="23" t="n">
        <v>1150.36</v>
      </c>
      <c r="K920" s="29" t="str">
        <f aca="false">IF(N920&lt;=$F$3,"HIT","MISS")</f>
        <v>HIT</v>
      </c>
      <c r="L920" s="29" t="str">
        <f aca="false">IF(O920&lt;=$F$3,"HIT","MISS")</f>
        <v>HIT</v>
      </c>
      <c r="M920" s="17" t="str">
        <f aca="false">IF(AND(K920="HIT",L920="HIT"),"HOD ✓ | LOD ✓",IF(K920="HIT","HOD ✓",IF(L920="HIT","LOD ✓","✗ MISS")))</f>
        <v>HOD ✓ | LOD ✓</v>
      </c>
      <c r="N920" s="26" t="n">
        <f aca="false">IF(D920&lt;H920,(H920-D920)/D920,IF(D920&gt;G920,(D920-G920)/D920,0))</f>
        <v>0</v>
      </c>
      <c r="O920" s="26" t="n">
        <f aca="false">IF(E920&lt;J920,(J920-E920)/E920,IF(E920&gt;I920,(E920-I920)/E920,0))</f>
        <v>0.00011302087408595</v>
      </c>
      <c r="P920" s="27" t="n">
        <f aca="false">LN(F920/F919)</f>
        <v>0.00328359277808434</v>
      </c>
      <c r="Q920" s="28" t="n">
        <f aca="false">STDEV(P901:P920)*SQRT(252)</f>
        <v>0.143741180839706</v>
      </c>
      <c r="R920" s="26" t="n">
        <f aca="false">(G920-H920)/H920</f>
        <v>0.00099910425136092</v>
      </c>
      <c r="S920" s="17" t="n">
        <f aca="false">YEAR(B920)</f>
        <v>2010</v>
      </c>
      <c r="T920" s="17" t="n">
        <f aca="false">WEEKDAY(B920)</f>
        <v>5</v>
      </c>
    </row>
    <row r="921" customFormat="false" ht="15" hidden="false" customHeight="false" outlineLevel="0" collapsed="false">
      <c r="B921" s="21" t="n">
        <v>40284</v>
      </c>
      <c r="C921" s="22" t="n">
        <v>1159.17</v>
      </c>
      <c r="D921" s="22" t="n">
        <v>1160.805</v>
      </c>
      <c r="E921" s="22" t="n">
        <v>1129.995</v>
      </c>
      <c r="F921" s="22" t="n">
        <v>1137.43</v>
      </c>
      <c r="G921" s="23" t="n">
        <v>1161.73</v>
      </c>
      <c r="H921" s="23" t="n">
        <v>1160.57</v>
      </c>
      <c r="I921" s="23" t="n">
        <v>1130.18</v>
      </c>
      <c r="J921" s="23" t="n">
        <v>1129.05</v>
      </c>
      <c r="K921" s="29" t="str">
        <f aca="false">IF(N921&lt;=$F$3,"HIT","MISS")</f>
        <v>HIT</v>
      </c>
      <c r="L921" s="29" t="str">
        <f aca="false">IF(O921&lt;=$F$3,"HIT","MISS")</f>
        <v>HIT</v>
      </c>
      <c r="M921" s="17" t="str">
        <f aca="false">IF(AND(K921="HIT",L921="HIT"),"HOD ✓ | LOD ✓",IF(K921="HIT","HOD ✓",IF(L921="HIT","LOD ✓","✗ MISS")))</f>
        <v>HOD ✓ | LOD ✓</v>
      </c>
      <c r="N921" s="26" t="n">
        <f aca="false">IF(D921&lt;H921,(H921-D921)/D921,IF(D921&gt;G921,(D921-G921)/D921,0))</f>
        <v>0</v>
      </c>
      <c r="O921" s="26" t="n">
        <f aca="false">IF(E921&lt;J921,(J921-E921)/E921,IF(E921&gt;I921,(E921-I921)/E921,0))</f>
        <v>0</v>
      </c>
      <c r="P921" s="27" t="n">
        <f aca="false">LN(F921/F920)</f>
        <v>-0.0189329002843993</v>
      </c>
      <c r="Q921" s="28" t="n">
        <f aca="false">STDEV(P902:P921)*SQRT(252)</f>
        <v>0.144829196269137</v>
      </c>
      <c r="R921" s="26" t="n">
        <f aca="false">(G921-H921)/H921</f>
        <v>0.000999508862024766</v>
      </c>
      <c r="S921" s="17" t="n">
        <f aca="false">YEAR(B921)</f>
        <v>2010</v>
      </c>
      <c r="T921" s="17" t="n">
        <f aca="false">WEEKDAY(B921)</f>
        <v>6</v>
      </c>
    </row>
    <row r="922" customFormat="false" ht="15" hidden="false" customHeight="false" outlineLevel="0" collapsed="false">
      <c r="B922" s="21" t="n">
        <v>40287</v>
      </c>
      <c r="C922" s="22" t="n">
        <v>1137.43</v>
      </c>
      <c r="D922" s="22" t="n">
        <v>1144.85</v>
      </c>
      <c r="E922" s="22" t="n">
        <v>1106.43</v>
      </c>
      <c r="F922" s="22" t="n">
        <v>1135.72</v>
      </c>
      <c r="G922" s="23" t="n">
        <v>1146.31</v>
      </c>
      <c r="H922" s="23" t="n">
        <v>1145.16</v>
      </c>
      <c r="I922" s="23" t="n">
        <v>1107.81</v>
      </c>
      <c r="J922" s="23" t="n">
        <v>1106.7</v>
      </c>
      <c r="K922" s="29" t="str">
        <f aca="false">IF(N922&lt;=$F$3,"HIT","MISS")</f>
        <v>HIT</v>
      </c>
      <c r="L922" s="29" t="str">
        <f aca="false">IF(O922&lt;=$F$3,"HIT","MISS")</f>
        <v>HIT</v>
      </c>
      <c r="M922" s="17" t="str">
        <f aca="false">IF(AND(K922="HIT",L922="HIT"),"HOD ✓ | LOD ✓",IF(K922="HIT","HOD ✓",IF(L922="HIT","LOD ✓","✗ MISS")))</f>
        <v>HOD ✓ | LOD ✓</v>
      </c>
      <c r="N922" s="26" t="n">
        <f aca="false">IF(D922&lt;H922,(H922-D922)/D922,IF(D922&gt;G922,(D922-G922)/D922,0))</f>
        <v>0.000270777831157071</v>
      </c>
      <c r="O922" s="26" t="n">
        <f aca="false">IF(E922&lt;J922,(J922-E922)/E922,IF(E922&gt;I922,(E922-I922)/E922,0))</f>
        <v>0.000244028090344605</v>
      </c>
      <c r="P922" s="27" t="n">
        <f aca="false">LN(F922/F921)</f>
        <v>-0.00150452044305076</v>
      </c>
      <c r="Q922" s="28" t="n">
        <f aca="false">STDEV(P903:P922)*SQRT(252)</f>
        <v>0.143701307217579</v>
      </c>
      <c r="R922" s="26" t="n">
        <f aca="false">(G922-H922)/H922</f>
        <v>0.00100422648363536</v>
      </c>
      <c r="S922" s="17" t="n">
        <f aca="false">YEAR(B922)</f>
        <v>2010</v>
      </c>
      <c r="T922" s="17" t="n">
        <f aca="false">WEEKDAY(B922)</f>
        <v>2</v>
      </c>
    </row>
    <row r="923" customFormat="false" ht="15" hidden="false" customHeight="false" outlineLevel="0" collapsed="false">
      <c r="B923" s="21" t="n">
        <v>40288</v>
      </c>
      <c r="C923" s="22" t="n">
        <v>1135.72</v>
      </c>
      <c r="D923" s="22" t="n">
        <v>1146.23</v>
      </c>
      <c r="E923" s="22" t="n">
        <v>1133.595</v>
      </c>
      <c r="F923" s="22" t="n">
        <v>1140.78</v>
      </c>
      <c r="G923" s="23" t="n">
        <v>1146.68</v>
      </c>
      <c r="H923" s="23" t="n">
        <v>1145.53</v>
      </c>
      <c r="I923" s="23" t="n">
        <v>1133.39</v>
      </c>
      <c r="J923" s="23" t="n">
        <v>1132.26</v>
      </c>
      <c r="K923" s="29" t="str">
        <f aca="false">IF(N923&lt;=$F$3,"HIT","MISS")</f>
        <v>HIT</v>
      </c>
      <c r="L923" s="29" t="str">
        <f aca="false">IF(O923&lt;=$F$3,"HIT","MISS")</f>
        <v>HIT</v>
      </c>
      <c r="M923" s="17" t="str">
        <f aca="false">IF(AND(K923="HIT",L923="HIT"),"HOD ✓ | LOD ✓",IF(K923="HIT","HOD ✓",IF(L923="HIT","LOD ✓","✗ MISS")))</f>
        <v>HOD ✓ | LOD ✓</v>
      </c>
      <c r="N923" s="26" t="n">
        <f aca="false">IF(D923&lt;H923,(H923-D923)/D923,IF(D923&gt;G923,(D923-G923)/D923,0))</f>
        <v>0</v>
      </c>
      <c r="O923" s="26" t="n">
        <f aca="false">IF(E923&lt;J923,(J923-E923)/E923,IF(E923&gt;I923,(E923-I923)/E923,0))</f>
        <v>0.000180840600037868</v>
      </c>
      <c r="P923" s="27" t="n">
        <f aca="false">LN(F923/F922)</f>
        <v>0.00444542792260213</v>
      </c>
      <c r="Q923" s="28" t="n">
        <f aca="false">STDEV(P904:P923)*SQRT(252)</f>
        <v>0.144025896806678</v>
      </c>
      <c r="R923" s="26" t="n">
        <f aca="false">(G923-H923)/H923</f>
        <v>0.00100390212390779</v>
      </c>
      <c r="S923" s="17" t="n">
        <f aca="false">YEAR(B923)</f>
        <v>2010</v>
      </c>
      <c r="T923" s="17" t="n">
        <f aca="false">WEEKDAY(B923)</f>
        <v>3</v>
      </c>
    </row>
    <row r="924" customFormat="false" ht="15" hidden="false" customHeight="false" outlineLevel="0" collapsed="false">
      <c r="B924" s="21" t="n">
        <v>40289</v>
      </c>
      <c r="C924" s="22" t="n">
        <v>1140.78</v>
      </c>
      <c r="D924" s="22" t="n">
        <v>1150.665</v>
      </c>
      <c r="E924" s="22" t="n">
        <v>1137.86</v>
      </c>
      <c r="F924" s="22" t="n">
        <v>1146.69</v>
      </c>
      <c r="G924" s="23" t="n">
        <v>1150.57</v>
      </c>
      <c r="H924" s="23" t="n">
        <v>1149.42</v>
      </c>
      <c r="I924" s="23" t="n">
        <v>1138.69</v>
      </c>
      <c r="J924" s="23" t="n">
        <v>1137.55</v>
      </c>
      <c r="K924" s="29" t="str">
        <f aca="false">IF(N924&lt;=$F$3,"HIT","MISS")</f>
        <v>HIT</v>
      </c>
      <c r="L924" s="29" t="str">
        <f aca="false">IF(O924&lt;=$F$3,"HIT","MISS")</f>
        <v>HIT</v>
      </c>
      <c r="M924" s="17" t="str">
        <f aca="false">IF(AND(K924="HIT",L924="HIT"),"HOD ✓ | LOD ✓",IF(K924="HIT","HOD ✓",IF(L924="HIT","LOD ✓","✗ MISS")))</f>
        <v>HOD ✓ | LOD ✓</v>
      </c>
      <c r="N924" s="26" t="n">
        <f aca="false">IF(D924&lt;H924,(H924-D924)/D924,IF(D924&gt;G924,(D924-G924)/D924,0))</f>
        <v>8.2560953883213E-005</v>
      </c>
      <c r="O924" s="26" t="n">
        <f aca="false">IF(E924&lt;J924,(J924-E924)/E924,IF(E924&gt;I924,(E924-I924)/E924,0))</f>
        <v>0</v>
      </c>
      <c r="P924" s="27" t="n">
        <f aca="false">LN(F924/F923)</f>
        <v>0.00516729237995918</v>
      </c>
      <c r="Q924" s="28" t="n">
        <f aca="false">STDEV(P905:P924)*SQRT(252)</f>
        <v>0.126682027735351</v>
      </c>
      <c r="R924" s="26" t="n">
        <f aca="false">(G924-H924)/H924</f>
        <v>0.00100050460232105</v>
      </c>
      <c r="S924" s="17" t="n">
        <f aca="false">YEAR(B924)</f>
        <v>2010</v>
      </c>
      <c r="T924" s="17" t="n">
        <f aca="false">WEEKDAY(B924)</f>
        <v>4</v>
      </c>
    </row>
    <row r="925" customFormat="false" ht="15" hidden="false" customHeight="false" outlineLevel="0" collapsed="false">
      <c r="B925" s="21" t="n">
        <v>40290</v>
      </c>
      <c r="C925" s="22" t="n">
        <v>1146.69</v>
      </c>
      <c r="D925" s="22" t="n">
        <v>1149.47</v>
      </c>
      <c r="E925" s="22" t="n">
        <v>1131.79</v>
      </c>
      <c r="F925" s="22" t="n">
        <v>1141.63</v>
      </c>
      <c r="G925" s="23" t="n">
        <v>1149.27</v>
      </c>
      <c r="H925" s="23" t="n">
        <v>1148.12</v>
      </c>
      <c r="I925" s="23" t="n">
        <v>1132.74</v>
      </c>
      <c r="J925" s="23" t="n">
        <v>1131.61</v>
      </c>
      <c r="K925" s="29" t="str">
        <f aca="false">IF(N925&lt;=$F$3,"HIT","MISS")</f>
        <v>HIT</v>
      </c>
      <c r="L925" s="29" t="str">
        <f aca="false">IF(O925&lt;=$F$3,"HIT","MISS")</f>
        <v>HIT</v>
      </c>
      <c r="M925" s="17" t="str">
        <f aca="false">IF(AND(K925="HIT",L925="HIT"),"HOD ✓ | LOD ✓",IF(K925="HIT","HOD ✓",IF(L925="HIT","LOD ✓","✗ MISS")))</f>
        <v>HOD ✓ | LOD ✓</v>
      </c>
      <c r="N925" s="26" t="n">
        <f aca="false">IF(D925&lt;H925,(H925-D925)/D925,IF(D925&gt;G925,(D925-G925)/D925,0))</f>
        <v>0.000173993231663328</v>
      </c>
      <c r="O925" s="26" t="n">
        <f aca="false">IF(E925&lt;J925,(J925-E925)/E925,IF(E925&gt;I925,(E925-I925)/E925,0))</f>
        <v>0</v>
      </c>
      <c r="P925" s="27" t="n">
        <f aca="false">LN(F925/F924)</f>
        <v>-0.00442246560536907</v>
      </c>
      <c r="Q925" s="28" t="n">
        <f aca="false">STDEV(P906:P925)*SQRT(252)</f>
        <v>0.12909838366402</v>
      </c>
      <c r="R925" s="26" t="n">
        <f aca="false">(G925-H925)/H925</f>
        <v>0.00100163745949909</v>
      </c>
      <c r="S925" s="17" t="n">
        <f aca="false">YEAR(B925)</f>
        <v>2010</v>
      </c>
      <c r="T925" s="17" t="n">
        <f aca="false">WEEKDAY(B925)</f>
        <v>5</v>
      </c>
    </row>
    <row r="926" customFormat="false" ht="15" hidden="false" customHeight="false" outlineLevel="0" collapsed="false">
      <c r="B926" s="21" t="n">
        <v>40291</v>
      </c>
      <c r="C926" s="22" t="n">
        <v>1141.63</v>
      </c>
      <c r="D926" s="22" t="n">
        <v>1158</v>
      </c>
      <c r="E926" s="22" t="n">
        <v>1135.06</v>
      </c>
      <c r="F926" s="22" t="n">
        <v>1157.75</v>
      </c>
      <c r="G926" s="23" t="n">
        <v>1158.27</v>
      </c>
      <c r="H926" s="23" t="n">
        <v>1157.11</v>
      </c>
      <c r="I926" s="23" t="n">
        <v>1135.73</v>
      </c>
      <c r="J926" s="23" t="n">
        <v>1134.6</v>
      </c>
      <c r="K926" s="29" t="str">
        <f aca="false">IF(N926&lt;=$F$3,"HIT","MISS")</f>
        <v>HIT</v>
      </c>
      <c r="L926" s="29" t="str">
        <f aca="false">IF(O926&lt;=$F$3,"HIT","MISS")</f>
        <v>HIT</v>
      </c>
      <c r="M926" s="17" t="str">
        <f aca="false">IF(AND(K926="HIT",L926="HIT"),"HOD ✓ | LOD ✓",IF(K926="HIT","HOD ✓",IF(L926="HIT","LOD ✓","✗ MISS")))</f>
        <v>HOD ✓ | LOD ✓</v>
      </c>
      <c r="N926" s="26" t="n">
        <f aca="false">IF(D926&lt;H926,(H926-D926)/D926,IF(D926&gt;G926,(D926-G926)/D926,0))</f>
        <v>0</v>
      </c>
      <c r="O926" s="26" t="n">
        <f aca="false">IF(E926&lt;J926,(J926-E926)/E926,IF(E926&gt;I926,(E926-I926)/E926,0))</f>
        <v>0</v>
      </c>
      <c r="P926" s="27" t="n">
        <f aca="false">LN(F926/F925)</f>
        <v>0.0140214006367215</v>
      </c>
      <c r="Q926" s="28" t="n">
        <f aca="false">STDEV(P907:P926)*SQRT(252)</f>
        <v>0.127202512166376</v>
      </c>
      <c r="R926" s="26" t="n">
        <f aca="false">(G926-H926)/H926</f>
        <v>0.00100249760178383</v>
      </c>
      <c r="S926" s="17" t="n">
        <f aca="false">YEAR(B926)</f>
        <v>2010</v>
      </c>
      <c r="T926" s="17" t="n">
        <f aca="false">WEEKDAY(B926)</f>
        <v>6</v>
      </c>
    </row>
    <row r="927" customFormat="false" ht="15" hidden="false" customHeight="false" outlineLevel="0" collapsed="false">
      <c r="B927" s="21" t="n">
        <v>40294</v>
      </c>
      <c r="C927" s="22" t="n">
        <v>1157.3</v>
      </c>
      <c r="D927" s="22" t="n">
        <v>1160.055</v>
      </c>
      <c r="E927" s="22" t="n">
        <v>1150.9</v>
      </c>
      <c r="F927" s="22" t="n">
        <v>1153.47</v>
      </c>
      <c r="G927" s="23" t="n">
        <v>1159.94</v>
      </c>
      <c r="H927" s="23" t="n">
        <v>1158.78</v>
      </c>
      <c r="I927" s="23" t="n">
        <v>1152.08</v>
      </c>
      <c r="J927" s="23" t="n">
        <v>1150.93</v>
      </c>
      <c r="K927" s="29" t="str">
        <f aca="false">IF(N927&lt;=$F$3,"HIT","MISS")</f>
        <v>HIT</v>
      </c>
      <c r="L927" s="29" t="str">
        <f aca="false">IF(O927&lt;=$F$3,"HIT","MISS")</f>
        <v>HIT</v>
      </c>
      <c r="M927" s="17" t="str">
        <f aca="false">IF(AND(K927="HIT",L927="HIT"),"HOD ✓ | LOD ✓",IF(K927="HIT","HOD ✓",IF(L927="HIT","LOD ✓","✗ MISS")))</f>
        <v>HOD ✓ | LOD ✓</v>
      </c>
      <c r="N927" s="26" t="n">
        <f aca="false">IF(D927&lt;H927,(H927-D927)/D927,IF(D927&gt;G927,(D927-G927)/D927,0))</f>
        <v>9.9133230751998E-005</v>
      </c>
      <c r="O927" s="26" t="n">
        <f aca="false">IF(E927&lt;J927,(J927-E927)/E927,IF(E927&gt;I927,(E927-I927)/E927,0))</f>
        <v>2.60665566078484E-005</v>
      </c>
      <c r="P927" s="27" t="n">
        <f aca="false">LN(F927/F926)</f>
        <v>-0.00370367588760244</v>
      </c>
      <c r="Q927" s="28" t="n">
        <f aca="false">STDEV(P908:P927)*SQRT(252)</f>
        <v>0.128931315273465</v>
      </c>
      <c r="R927" s="26" t="n">
        <f aca="false">(G927-H927)/H927</f>
        <v>0.00100105283142623</v>
      </c>
      <c r="S927" s="17" t="n">
        <f aca="false">YEAR(B927)</f>
        <v>2010</v>
      </c>
      <c r="T927" s="17" t="n">
        <f aca="false">WEEKDAY(B927)</f>
        <v>2</v>
      </c>
    </row>
    <row r="928" customFormat="false" ht="15" hidden="false" customHeight="false" outlineLevel="0" collapsed="false">
      <c r="B928" s="21" t="n">
        <v>40295</v>
      </c>
      <c r="C928" s="22" t="n">
        <v>1153.47</v>
      </c>
      <c r="D928" s="22" t="n">
        <v>1172.75</v>
      </c>
      <c r="E928" s="22" t="n">
        <v>1146.41</v>
      </c>
      <c r="F928" s="22" t="n">
        <v>1167.96</v>
      </c>
      <c r="G928" s="23" t="n">
        <v>1172.97</v>
      </c>
      <c r="H928" s="23" t="n">
        <v>1171.8</v>
      </c>
      <c r="I928" s="23" t="n">
        <v>1147.7</v>
      </c>
      <c r="J928" s="23" t="n">
        <v>1146.55</v>
      </c>
      <c r="K928" s="29" t="str">
        <f aca="false">IF(N928&lt;=$F$3,"HIT","MISS")</f>
        <v>HIT</v>
      </c>
      <c r="L928" s="29" t="str">
        <f aca="false">IF(O928&lt;=$F$3,"HIT","MISS")</f>
        <v>HIT</v>
      </c>
      <c r="M928" s="17" t="str">
        <f aca="false">IF(AND(K928="HIT",L928="HIT"),"HOD ✓ | LOD ✓",IF(K928="HIT","HOD ✓",IF(L928="HIT","LOD ✓","✗ MISS")))</f>
        <v>HOD ✓ | LOD ✓</v>
      </c>
      <c r="N928" s="26" t="n">
        <f aca="false">IF(D928&lt;H928,(H928-D928)/D928,IF(D928&gt;G928,(D928-G928)/D928,0))</f>
        <v>0</v>
      </c>
      <c r="O928" s="26" t="n">
        <f aca="false">IF(E928&lt;J928,(J928-E928)/E928,IF(E928&gt;I928,(E928-I928)/E928,0))</f>
        <v>0.000122120358335912</v>
      </c>
      <c r="P928" s="27" t="n">
        <f aca="false">LN(F928/F927)</f>
        <v>0.0124838467531436</v>
      </c>
      <c r="Q928" s="28" t="n">
        <f aca="false">STDEV(P909:P928)*SQRT(252)</f>
        <v>0.130949874738751</v>
      </c>
      <c r="R928" s="26" t="n">
        <f aca="false">(G928-H928)/H928</f>
        <v>0.00099846390168977</v>
      </c>
      <c r="S928" s="17" t="n">
        <f aca="false">YEAR(B928)</f>
        <v>2010</v>
      </c>
      <c r="T928" s="17" t="n">
        <f aca="false">WEEKDAY(B928)</f>
        <v>3</v>
      </c>
    </row>
    <row r="929" customFormat="false" ht="15" hidden="false" customHeight="false" outlineLevel="0" collapsed="false">
      <c r="B929" s="21" t="n">
        <v>40296</v>
      </c>
      <c r="C929" s="22" t="n">
        <v>1167.96</v>
      </c>
      <c r="D929" s="22" t="n">
        <v>1174.68</v>
      </c>
      <c r="E929" s="22" t="n">
        <v>1160.715</v>
      </c>
      <c r="F929" s="22" t="n">
        <v>1165.77</v>
      </c>
      <c r="G929" s="23" t="n">
        <v>1175.74</v>
      </c>
      <c r="H929" s="23" t="n">
        <v>1174.57</v>
      </c>
      <c r="I929" s="23" t="n">
        <v>1160.21</v>
      </c>
      <c r="J929" s="23" t="n">
        <v>1159.05</v>
      </c>
      <c r="K929" s="29" t="str">
        <f aca="false">IF(N929&lt;=$F$3,"HIT","MISS")</f>
        <v>HIT</v>
      </c>
      <c r="L929" s="29" t="str">
        <f aca="false">IF(O929&lt;=$F$3,"HIT","MISS")</f>
        <v>HIT</v>
      </c>
      <c r="M929" s="17" t="str">
        <f aca="false">IF(AND(K929="HIT",L929="HIT"),"HOD ✓ | LOD ✓",IF(K929="HIT","HOD ✓",IF(L929="HIT","LOD ✓","✗ MISS")))</f>
        <v>HOD ✓ | LOD ✓</v>
      </c>
      <c r="N929" s="26" t="n">
        <f aca="false">IF(D929&lt;H929,(H929-D929)/D929,IF(D929&gt;G929,(D929-G929)/D929,0))</f>
        <v>0</v>
      </c>
      <c r="O929" s="26" t="n">
        <f aca="false">IF(E929&lt;J929,(J929-E929)/E929,IF(E929&gt;I929,(E929-I929)/E929,0))</f>
        <v>0.000435076655337341</v>
      </c>
      <c r="P929" s="27" t="n">
        <f aca="false">LN(F929/F928)</f>
        <v>-0.00187682434801865</v>
      </c>
      <c r="Q929" s="28" t="n">
        <f aca="false">STDEV(P910:P929)*SQRT(252)</f>
        <v>0.130098141909521</v>
      </c>
      <c r="R929" s="26" t="n">
        <f aca="false">(G929-H929)/H929</f>
        <v>0.000996109214435983</v>
      </c>
      <c r="S929" s="17" t="n">
        <f aca="false">YEAR(B929)</f>
        <v>2010</v>
      </c>
      <c r="T929" s="17" t="n">
        <f aca="false">WEEKDAY(B929)</f>
        <v>4</v>
      </c>
    </row>
    <row r="930" customFormat="false" ht="15" hidden="false" customHeight="false" outlineLevel="0" collapsed="false">
      <c r="B930" s="21" t="n">
        <v>40297</v>
      </c>
      <c r="C930" s="22" t="n">
        <v>1165.77</v>
      </c>
      <c r="D930" s="22" t="n">
        <v>1171.39</v>
      </c>
      <c r="E930" s="22" t="n">
        <v>1162.17</v>
      </c>
      <c r="F930" s="22" t="n">
        <v>1167.01</v>
      </c>
      <c r="G930" s="23" t="n">
        <v>1172.73</v>
      </c>
      <c r="H930" s="23" t="n">
        <v>1171.56</v>
      </c>
      <c r="I930" s="23" t="n">
        <v>1162.54</v>
      </c>
      <c r="J930" s="23" t="n">
        <v>1161.38</v>
      </c>
      <c r="K930" s="29" t="str">
        <f aca="false">IF(N930&lt;=$F$3,"HIT","MISS")</f>
        <v>HIT</v>
      </c>
      <c r="L930" s="29" t="str">
        <f aca="false">IF(O930&lt;=$F$3,"HIT","MISS")</f>
        <v>HIT</v>
      </c>
      <c r="M930" s="17" t="str">
        <f aca="false">IF(AND(K930="HIT",L930="HIT"),"HOD ✓ | LOD ✓",IF(K930="HIT","HOD ✓",IF(L930="HIT","LOD ✓","✗ MISS")))</f>
        <v>HOD ✓ | LOD ✓</v>
      </c>
      <c r="N930" s="26" t="n">
        <f aca="false">IF(D930&lt;H930,(H930-D930)/D930,IF(D930&gt;G930,(D930-G930)/D930,0))</f>
        <v>0.000145126729782434</v>
      </c>
      <c r="O930" s="26" t="n">
        <f aca="false">IF(E930&lt;J930,(J930-E930)/E930,IF(E930&gt;I930,(E930-I930)/E930,0))</f>
        <v>0</v>
      </c>
      <c r="P930" s="27" t="n">
        <f aca="false">LN(F930/F929)</f>
        <v>0.00106310935174979</v>
      </c>
      <c r="Q930" s="28" t="n">
        <f aca="false">STDEV(P911:P930)*SQRT(252)</f>
        <v>0.124758339171836</v>
      </c>
      <c r="R930" s="26" t="n">
        <f aca="false">(G930-H930)/H930</f>
        <v>0.000998668442077293</v>
      </c>
      <c r="S930" s="17" t="n">
        <f aca="false">YEAR(B930)</f>
        <v>2010</v>
      </c>
      <c r="T930" s="17" t="n">
        <f aca="false">WEEKDAY(B930)</f>
        <v>5</v>
      </c>
    </row>
    <row r="931" customFormat="false" ht="15" hidden="false" customHeight="false" outlineLevel="0" collapsed="false">
      <c r="B931" s="21" t="n">
        <v>40298</v>
      </c>
      <c r="C931" s="22" t="n">
        <v>1167.01</v>
      </c>
      <c r="D931" s="22" t="n">
        <v>1181.785</v>
      </c>
      <c r="E931" s="22" t="n">
        <v>1166.83</v>
      </c>
      <c r="F931" s="22" t="n">
        <v>1179.1</v>
      </c>
      <c r="G931" s="23" t="n">
        <v>1182.71</v>
      </c>
      <c r="H931" s="23" t="n">
        <v>1181.53</v>
      </c>
      <c r="I931" s="23" t="n">
        <v>1168.18</v>
      </c>
      <c r="J931" s="23" t="n">
        <v>1167.01</v>
      </c>
      <c r="K931" s="29" t="str">
        <f aca="false">IF(N931&lt;=$F$3,"HIT","MISS")</f>
        <v>HIT</v>
      </c>
      <c r="L931" s="29" t="str">
        <f aca="false">IF(O931&lt;=$F$3,"HIT","MISS")</f>
        <v>HIT</v>
      </c>
      <c r="M931" s="17" t="str">
        <f aca="false">IF(AND(K931="HIT",L931="HIT"),"HOD ✓ | LOD ✓",IF(K931="HIT","HOD ✓",IF(L931="HIT","LOD ✓","✗ MISS")))</f>
        <v>HOD ✓ | LOD ✓</v>
      </c>
      <c r="N931" s="26" t="n">
        <f aca="false">IF(D931&lt;H931,(H931-D931)/D931,IF(D931&gt;G931,(D931-G931)/D931,0))</f>
        <v>0</v>
      </c>
      <c r="O931" s="26" t="n">
        <f aca="false">IF(E931&lt;J931,(J931-E931)/E931,IF(E931&gt;I931,(E931-I931)/E931,0))</f>
        <v>0.000154264117309346</v>
      </c>
      <c r="P931" s="27" t="n">
        <f aca="false">LN(F931/F930)</f>
        <v>0.0103065133524938</v>
      </c>
      <c r="Q931" s="28" t="n">
        <f aca="false">STDEV(P912:P931)*SQRT(252)</f>
        <v>0.126431184587505</v>
      </c>
      <c r="R931" s="26" t="n">
        <f aca="false">(G931-H931)/H931</f>
        <v>0.000998705068851459</v>
      </c>
      <c r="S931" s="17" t="n">
        <f aca="false">YEAR(B931)</f>
        <v>2010</v>
      </c>
      <c r="T931" s="17" t="n">
        <f aca="false">WEEKDAY(B931)</f>
        <v>6</v>
      </c>
    </row>
    <row r="932" customFormat="false" ht="15" hidden="false" customHeight="false" outlineLevel="0" collapsed="false">
      <c r="B932" s="21" t="n">
        <v>40301</v>
      </c>
      <c r="C932" s="22" t="n">
        <v>1179.1</v>
      </c>
      <c r="D932" s="22" t="n">
        <v>1187.875</v>
      </c>
      <c r="E932" s="22" t="n">
        <v>1176.76</v>
      </c>
      <c r="F932" s="22" t="n">
        <v>1182.31</v>
      </c>
      <c r="G932" s="23" t="n">
        <v>1187.47</v>
      </c>
      <c r="H932" s="23" t="n">
        <v>1186.28</v>
      </c>
      <c r="I932" s="23" t="n">
        <v>1176.98</v>
      </c>
      <c r="J932" s="23" t="n">
        <v>1175.8</v>
      </c>
      <c r="K932" s="29" t="str">
        <f aca="false">IF(N932&lt;=$F$3,"HIT","MISS")</f>
        <v>HIT</v>
      </c>
      <c r="L932" s="29" t="str">
        <f aca="false">IF(O932&lt;=$F$3,"HIT","MISS")</f>
        <v>HIT</v>
      </c>
      <c r="M932" s="17" t="str">
        <f aca="false">IF(AND(K932="HIT",L932="HIT"),"HOD ✓ | LOD ✓",IF(K932="HIT","HOD ✓",IF(L932="HIT","LOD ✓","✗ MISS")))</f>
        <v>HOD ✓ | LOD ✓</v>
      </c>
      <c r="N932" s="26" t="n">
        <f aca="false">IF(D932&lt;H932,(H932-D932)/D932,IF(D932&gt;G932,(D932-G932)/D932,0))</f>
        <v>0.000340944964747951</v>
      </c>
      <c r="O932" s="26" t="n">
        <f aca="false">IF(E932&lt;J932,(J932-E932)/E932,IF(E932&gt;I932,(E932-I932)/E932,0))</f>
        <v>0</v>
      </c>
      <c r="P932" s="27" t="n">
        <f aca="false">LN(F932/F931)</f>
        <v>0.00271871634083384</v>
      </c>
      <c r="Q932" s="28" t="n">
        <f aca="false">STDEV(P913:P932)*SQRT(252)</f>
        <v>0.124500934417579</v>
      </c>
      <c r="R932" s="26" t="n">
        <f aca="false">(G932-H932)/H932</f>
        <v>0.0010031358532556</v>
      </c>
      <c r="S932" s="17" t="n">
        <f aca="false">YEAR(B932)</f>
        <v>2010</v>
      </c>
      <c r="T932" s="17" t="n">
        <f aca="false">WEEKDAY(B932)</f>
        <v>2</v>
      </c>
    </row>
    <row r="933" customFormat="false" ht="15" hidden="false" customHeight="false" outlineLevel="0" collapsed="false">
      <c r="B933" s="21" t="n">
        <v>40302</v>
      </c>
      <c r="C933" s="22" t="n">
        <v>1182.31</v>
      </c>
      <c r="D933" s="22" t="n">
        <v>1192.425</v>
      </c>
      <c r="E933" s="22" t="n">
        <v>1167.015</v>
      </c>
      <c r="F933" s="22" t="n">
        <v>1171.14</v>
      </c>
      <c r="G933" s="23" t="n">
        <v>1193.68</v>
      </c>
      <c r="H933" s="23" t="n">
        <v>1192.49</v>
      </c>
      <c r="I933" s="23" t="n">
        <v>1167.15</v>
      </c>
      <c r="J933" s="23" t="n">
        <v>1165.98</v>
      </c>
      <c r="K933" s="29" t="str">
        <f aca="false">IF(N933&lt;=$F$3,"HIT","MISS")</f>
        <v>HIT</v>
      </c>
      <c r="L933" s="29" t="str">
        <f aca="false">IF(O933&lt;=$F$3,"HIT","MISS")</f>
        <v>HIT</v>
      </c>
      <c r="M933" s="17" t="str">
        <f aca="false">IF(AND(K933="HIT",L933="HIT"),"HOD ✓ | LOD ✓",IF(K933="HIT","HOD ✓",IF(L933="HIT","LOD ✓","✗ MISS")))</f>
        <v>HOD ✓ | LOD ✓</v>
      </c>
      <c r="N933" s="26" t="n">
        <f aca="false">IF(D933&lt;H933,(H933-D933)/D933,IF(D933&gt;G933,(D933-G933)/D933,0))</f>
        <v>5.45107658763063E-005</v>
      </c>
      <c r="O933" s="26" t="n">
        <f aca="false">IF(E933&lt;J933,(J933-E933)/E933,IF(E933&gt;I933,(E933-I933)/E933,0))</f>
        <v>0</v>
      </c>
      <c r="P933" s="27" t="n">
        <f aca="false">LN(F933/F932)</f>
        <v>-0.0094925185368871</v>
      </c>
      <c r="Q933" s="28" t="n">
        <f aca="false">STDEV(P914:P933)*SQRT(252)</f>
        <v>0.131216749432655</v>
      </c>
      <c r="R933" s="26" t="n">
        <f aca="false">(G933-H933)/H933</f>
        <v>0.000997911932175578</v>
      </c>
      <c r="S933" s="17" t="n">
        <f aca="false">YEAR(B933)</f>
        <v>2010</v>
      </c>
      <c r="T933" s="17" t="n">
        <f aca="false">WEEKDAY(B933)</f>
        <v>3</v>
      </c>
    </row>
    <row r="934" customFormat="false" ht="15" hidden="false" customHeight="false" outlineLevel="0" collapsed="false">
      <c r="B934" s="21" t="n">
        <v>40303</v>
      </c>
      <c r="C934" s="22" t="n">
        <v>1171.14</v>
      </c>
      <c r="D934" s="22" t="n">
        <v>1177.065</v>
      </c>
      <c r="E934" s="22" t="n">
        <v>1156.595</v>
      </c>
      <c r="F934" s="22" t="n">
        <v>1175.18</v>
      </c>
      <c r="G934" s="23" t="n">
        <v>1178.49</v>
      </c>
      <c r="H934" s="23" t="n">
        <v>1177.31</v>
      </c>
      <c r="I934" s="23" t="n">
        <v>1156.09</v>
      </c>
      <c r="J934" s="23" t="n">
        <v>1154.94</v>
      </c>
      <c r="K934" s="29" t="str">
        <f aca="false">IF(N934&lt;=$F$3,"HIT","MISS")</f>
        <v>HIT</v>
      </c>
      <c r="L934" s="29" t="str">
        <f aca="false">IF(O934&lt;=$F$3,"HIT","MISS")</f>
        <v>HIT</v>
      </c>
      <c r="M934" s="17" t="str">
        <f aca="false">IF(AND(K934="HIT",L934="HIT"),"HOD ✓ | LOD ✓",IF(K934="HIT","HOD ✓",IF(L934="HIT","LOD ✓","✗ MISS")))</f>
        <v>HOD ✓ | LOD ✓</v>
      </c>
      <c r="N934" s="26" t="n">
        <f aca="false">IF(D934&lt;H934,(H934-D934)/D934,IF(D934&gt;G934,(D934-G934)/D934,0))</f>
        <v>0.000208144834822113</v>
      </c>
      <c r="O934" s="26" t="n">
        <f aca="false">IF(E934&lt;J934,(J934-E934)/E934,IF(E934&gt;I934,(E934-I934)/E934,0))</f>
        <v>0.00043662647685673</v>
      </c>
      <c r="P934" s="27" t="n">
        <f aca="false">LN(F934/F933)</f>
        <v>0.00344369394842879</v>
      </c>
      <c r="Q934" s="28" t="n">
        <f aca="false">STDEV(P915:P934)*SQRT(252)</f>
        <v>0.124124741194663</v>
      </c>
      <c r="R934" s="26" t="n">
        <f aca="false">(G934-H934)/H934</f>
        <v>0.00100228486974549</v>
      </c>
      <c r="S934" s="17" t="n">
        <f aca="false">YEAR(B934)</f>
        <v>2010</v>
      </c>
      <c r="T934" s="17" t="n">
        <f aca="false">WEEKDAY(B934)</f>
        <v>4</v>
      </c>
    </row>
    <row r="935" customFormat="false" ht="15" hidden="false" customHeight="false" outlineLevel="0" collapsed="false">
      <c r="B935" s="21" t="n">
        <v>40304</v>
      </c>
      <c r="C935" s="22" t="n">
        <v>1175.18</v>
      </c>
      <c r="D935" s="22" t="n">
        <v>1211.73</v>
      </c>
      <c r="E935" s="22" t="n">
        <v>1172.645</v>
      </c>
      <c r="F935" s="22" t="n">
        <v>1208.53</v>
      </c>
      <c r="G935" s="23" t="n">
        <v>1211.49</v>
      </c>
      <c r="H935" s="23" t="n">
        <v>1210.28</v>
      </c>
      <c r="I935" s="23" t="n">
        <v>1173.11</v>
      </c>
      <c r="J935" s="23" t="n">
        <v>1171.94</v>
      </c>
      <c r="K935" s="29" t="str">
        <f aca="false">IF(N935&lt;=$F$3,"HIT","MISS")</f>
        <v>HIT</v>
      </c>
      <c r="L935" s="29" t="str">
        <f aca="false">IF(O935&lt;=$F$3,"HIT","MISS")</f>
        <v>HIT</v>
      </c>
      <c r="M935" s="17" t="str">
        <f aca="false">IF(AND(K935="HIT",L935="HIT"),"HOD ✓ | LOD ✓",IF(K935="HIT","HOD ✓",IF(L935="HIT","LOD ✓","✗ MISS")))</f>
        <v>HOD ✓ | LOD ✓</v>
      </c>
      <c r="N935" s="26" t="n">
        <f aca="false">IF(D935&lt;H935,(H935-D935)/D935,IF(D935&gt;G935,(D935-G935)/D935,0))</f>
        <v>0.000198063925131844</v>
      </c>
      <c r="O935" s="26" t="n">
        <f aca="false">IF(E935&lt;J935,(J935-E935)/E935,IF(E935&gt;I935,(E935-I935)/E935,0))</f>
        <v>0</v>
      </c>
      <c r="P935" s="27" t="n">
        <f aca="false">LN(F935/F934)</f>
        <v>0.0279834176626047</v>
      </c>
      <c r="Q935" s="28" t="n">
        <f aca="false">STDEV(P916:P935)*SQRT(252)</f>
        <v>0.156536627111291</v>
      </c>
      <c r="R935" s="26" t="n">
        <f aca="false">(G935-H935)/H935</f>
        <v>0.000999768648577219</v>
      </c>
      <c r="S935" s="17" t="n">
        <f aca="false">YEAR(B935)</f>
        <v>2010</v>
      </c>
      <c r="T935" s="17" t="n">
        <f aca="false">WEEKDAY(B935)</f>
        <v>5</v>
      </c>
    </row>
    <row r="936" customFormat="false" ht="15" hidden="false" customHeight="false" outlineLevel="0" collapsed="false">
      <c r="B936" s="21" t="n">
        <v>40305</v>
      </c>
      <c r="C936" s="22" t="n">
        <v>1208.53</v>
      </c>
      <c r="D936" s="22" t="n">
        <v>1214.03</v>
      </c>
      <c r="E936" s="22" t="n">
        <v>1192.8</v>
      </c>
      <c r="F936" s="22" t="n">
        <v>1208.23</v>
      </c>
      <c r="G936" s="23" t="n">
        <v>1214.34</v>
      </c>
      <c r="H936" s="23" t="n">
        <v>1213.13</v>
      </c>
      <c r="I936" s="23" t="n">
        <v>1192.56</v>
      </c>
      <c r="J936" s="23" t="n">
        <v>1191.37</v>
      </c>
      <c r="K936" s="29" t="str">
        <f aca="false">IF(N936&lt;=$F$3,"HIT","MISS")</f>
        <v>HIT</v>
      </c>
      <c r="L936" s="29" t="str">
        <f aca="false">IF(O936&lt;=$F$3,"HIT","MISS")</f>
        <v>HIT</v>
      </c>
      <c r="M936" s="17" t="str">
        <f aca="false">IF(AND(K936="HIT",L936="HIT"),"HOD ✓ | LOD ✓",IF(K936="HIT","HOD ✓",IF(L936="HIT","LOD ✓","✗ MISS")))</f>
        <v>HOD ✓ | LOD ✓</v>
      </c>
      <c r="N936" s="26" t="n">
        <f aca="false">IF(D936&lt;H936,(H936-D936)/D936,IF(D936&gt;G936,(D936-G936)/D936,0))</f>
        <v>0</v>
      </c>
      <c r="O936" s="26" t="n">
        <f aca="false">IF(E936&lt;J936,(J936-E936)/E936,IF(E936&gt;I936,(E936-I936)/E936,0))</f>
        <v>0.000201207243460772</v>
      </c>
      <c r="P936" s="27" t="n">
        <f aca="false">LN(F936/F935)</f>
        <v>-0.000248266275129427</v>
      </c>
      <c r="Q936" s="28" t="n">
        <f aca="false">STDEV(P917:P936)*SQRT(252)</f>
        <v>0.154310656537243</v>
      </c>
      <c r="R936" s="26" t="n">
        <f aca="false">(G936-H936)/H936</f>
        <v>0.000997419897290322</v>
      </c>
      <c r="S936" s="17" t="n">
        <f aca="false">YEAR(B936)</f>
        <v>2010</v>
      </c>
      <c r="T936" s="17" t="n">
        <f aca="false">WEEKDAY(B936)</f>
        <v>6</v>
      </c>
    </row>
    <row r="937" customFormat="false" ht="15" hidden="false" customHeight="false" outlineLevel="0" collapsed="false">
      <c r="B937" s="21" t="n">
        <v>40308</v>
      </c>
      <c r="C937" s="22" t="n">
        <v>1207.93</v>
      </c>
      <c r="D937" s="22" t="n">
        <v>1207.93</v>
      </c>
      <c r="E937" s="22" t="n">
        <v>1184.08</v>
      </c>
      <c r="F937" s="22" t="n">
        <v>1203.08</v>
      </c>
      <c r="G937" s="23" t="n">
        <v>1209.65</v>
      </c>
      <c r="H937" s="23" t="n">
        <v>1208.44</v>
      </c>
      <c r="I937" s="23" t="n">
        <v>1183.87</v>
      </c>
      <c r="J937" s="23" t="n">
        <v>1182.69</v>
      </c>
      <c r="K937" s="29" t="str">
        <f aca="false">IF(N937&lt;=$F$3,"HIT","MISS")</f>
        <v>HIT</v>
      </c>
      <c r="L937" s="29" t="str">
        <f aca="false">IF(O937&lt;=$F$3,"HIT","MISS")</f>
        <v>HIT</v>
      </c>
      <c r="M937" s="17" t="str">
        <f aca="false">IF(AND(K937="HIT",L937="HIT"),"HOD ✓ | LOD ✓",IF(K937="HIT","HOD ✓",IF(L937="HIT","LOD ✓","✗ MISS")))</f>
        <v>HOD ✓ | LOD ✓</v>
      </c>
      <c r="N937" s="26" t="n">
        <f aca="false">IF(D937&lt;H937,(H937-D937)/D937,IF(D937&gt;G937,(D937-G937)/D937,0))</f>
        <v>0.000422209896268816</v>
      </c>
      <c r="O937" s="26" t="n">
        <f aca="false">IF(E937&lt;J937,(J937-E937)/E937,IF(E937&gt;I937,(E937-I937)/E937,0))</f>
        <v>0.000177352881562087</v>
      </c>
      <c r="P937" s="27" t="n">
        <f aca="false">LN(F937/F936)</f>
        <v>-0.00427154354322665</v>
      </c>
      <c r="Q937" s="28" t="n">
        <f aca="false">STDEV(P918:P937)*SQRT(252)</f>
        <v>0.153986622393934</v>
      </c>
      <c r="R937" s="26" t="n">
        <f aca="false">(G937-H937)/H937</f>
        <v>0.00100129092052567</v>
      </c>
      <c r="S937" s="17" t="n">
        <f aca="false">YEAR(B937)</f>
        <v>2010</v>
      </c>
      <c r="T937" s="17" t="n">
        <f aca="false">WEEKDAY(B937)</f>
        <v>2</v>
      </c>
    </row>
    <row r="938" customFormat="false" ht="15" hidden="false" customHeight="false" outlineLevel="0" collapsed="false">
      <c r="B938" s="21" t="n">
        <v>40309</v>
      </c>
      <c r="C938" s="22" t="n">
        <v>1203.08</v>
      </c>
      <c r="D938" s="22" t="n">
        <v>1234.65</v>
      </c>
      <c r="E938" s="22" t="n">
        <v>1201.165</v>
      </c>
      <c r="F938" s="22" t="n">
        <v>1232.76</v>
      </c>
      <c r="G938" s="23" t="n">
        <v>1234.51</v>
      </c>
      <c r="H938" s="23" t="n">
        <v>1233.28</v>
      </c>
      <c r="I938" s="23" t="n">
        <v>1201</v>
      </c>
      <c r="J938" s="23" t="n">
        <v>1199.8</v>
      </c>
      <c r="K938" s="29" t="str">
        <f aca="false">IF(N938&lt;=$F$3,"HIT","MISS")</f>
        <v>HIT</v>
      </c>
      <c r="L938" s="29" t="str">
        <f aca="false">IF(O938&lt;=$F$3,"HIT","MISS")</f>
        <v>HIT</v>
      </c>
      <c r="M938" s="17" t="str">
        <f aca="false">IF(AND(K938="HIT",L938="HIT"),"HOD ✓ | LOD ✓",IF(K938="HIT","HOD ✓",IF(L938="HIT","LOD ✓","✗ MISS")))</f>
        <v>HOD ✓ | LOD ✓</v>
      </c>
      <c r="N938" s="26" t="n">
        <f aca="false">IF(D938&lt;H938,(H938-D938)/D938,IF(D938&gt;G938,(D938-G938)/D938,0))</f>
        <v>0.000113392459401531</v>
      </c>
      <c r="O938" s="26" t="n">
        <f aca="false">IF(E938&lt;J938,(J938-E938)/E938,IF(E938&gt;I938,(E938-I938)/E938,0))</f>
        <v>0.000137366639887079</v>
      </c>
      <c r="P938" s="27" t="n">
        <f aca="false">LN(F938/F937)</f>
        <v>0.0243706228369207</v>
      </c>
      <c r="Q938" s="28" t="n">
        <f aca="false">STDEV(P919:P938)*SQRT(252)</f>
        <v>0.170757824305842</v>
      </c>
      <c r="R938" s="26" t="n">
        <f aca="false">(G938-H938)/H938</f>
        <v>0.00099734042553193</v>
      </c>
      <c r="S938" s="17" t="n">
        <f aca="false">YEAR(B938)</f>
        <v>2010</v>
      </c>
      <c r="T938" s="17" t="n">
        <f aca="false">WEEKDAY(B938)</f>
        <v>3</v>
      </c>
    </row>
    <row r="939" customFormat="false" ht="15" hidden="false" customHeight="false" outlineLevel="0" collapsed="false">
      <c r="B939" s="21" t="n">
        <v>40310</v>
      </c>
      <c r="C939" s="22" t="n">
        <v>1232.76</v>
      </c>
      <c r="D939" s="22" t="n">
        <v>1248.76</v>
      </c>
      <c r="E939" s="22" t="n">
        <v>1227.06</v>
      </c>
      <c r="F939" s="22" t="n">
        <v>1238.88</v>
      </c>
      <c r="G939" s="23" t="n">
        <v>1250.24</v>
      </c>
      <c r="H939" s="23" t="n">
        <v>1248.99</v>
      </c>
      <c r="I939" s="23" t="n">
        <v>1227.65</v>
      </c>
      <c r="J939" s="23" t="n">
        <v>1226.42</v>
      </c>
      <c r="K939" s="29" t="str">
        <f aca="false">IF(N939&lt;=$F$3,"HIT","MISS")</f>
        <v>HIT</v>
      </c>
      <c r="L939" s="29" t="str">
        <f aca="false">IF(O939&lt;=$F$3,"HIT","MISS")</f>
        <v>HIT</v>
      </c>
      <c r="M939" s="17" t="str">
        <f aca="false">IF(AND(K939="HIT",L939="HIT"),"HOD ✓ | LOD ✓",IF(K939="HIT","HOD ✓",IF(L939="HIT","LOD ✓","✗ MISS")))</f>
        <v>HOD ✓ | LOD ✓</v>
      </c>
      <c r="N939" s="26" t="n">
        <f aca="false">IF(D939&lt;H939,(H939-D939)/D939,IF(D939&gt;G939,(D939-G939)/D939,0))</f>
        <v>0.000184182709247588</v>
      </c>
      <c r="O939" s="26" t="n">
        <f aca="false">IF(E939&lt;J939,(J939-E939)/E939,IF(E939&gt;I939,(E939-I939)/E939,0))</f>
        <v>0</v>
      </c>
      <c r="P939" s="27" t="n">
        <f aca="false">LN(F939/F938)</f>
        <v>0.00495218762224091</v>
      </c>
      <c r="Q939" s="28" t="n">
        <f aca="false">STDEV(P920:P939)*SQRT(252)</f>
        <v>0.170827724946777</v>
      </c>
      <c r="R939" s="26" t="n">
        <f aca="false">(G939-H939)/H939</f>
        <v>0.00100080865339194</v>
      </c>
      <c r="S939" s="17" t="n">
        <f aca="false">YEAR(B939)</f>
        <v>2010</v>
      </c>
      <c r="T939" s="17" t="n">
        <f aca="false">WEEKDAY(B939)</f>
        <v>4</v>
      </c>
    </row>
    <row r="940" customFormat="false" ht="15" hidden="false" customHeight="false" outlineLevel="0" collapsed="false">
      <c r="B940" s="21" t="n">
        <v>40311</v>
      </c>
      <c r="C940" s="22" t="n">
        <v>1238.88</v>
      </c>
      <c r="D940" s="22" t="n">
        <v>1243.19</v>
      </c>
      <c r="E940" s="22" t="n">
        <v>1227.34</v>
      </c>
      <c r="F940" s="22" t="n">
        <v>1232.74</v>
      </c>
      <c r="G940" s="23" t="n">
        <v>1244.56</v>
      </c>
      <c r="H940" s="23" t="n">
        <v>1243.32</v>
      </c>
      <c r="I940" s="23" t="n">
        <v>1227.17</v>
      </c>
      <c r="J940" s="23" t="n">
        <v>1225.94</v>
      </c>
      <c r="K940" s="29" t="str">
        <f aca="false">IF(N940&lt;=$F$3,"HIT","MISS")</f>
        <v>HIT</v>
      </c>
      <c r="L940" s="29" t="str">
        <f aca="false">IF(O940&lt;=$F$3,"HIT","MISS")</f>
        <v>HIT</v>
      </c>
      <c r="M940" s="17" t="str">
        <f aca="false">IF(AND(K940="HIT",L940="HIT"),"HOD ✓ | LOD ✓",IF(K940="HIT","HOD ✓",IF(L940="HIT","LOD ✓","✗ MISS")))</f>
        <v>HOD ✓ | LOD ✓</v>
      </c>
      <c r="N940" s="26" t="n">
        <f aca="false">IF(D940&lt;H940,(H940-D940)/D940,IF(D940&gt;G940,(D940-G940)/D940,0))</f>
        <v>0.00010456969570209</v>
      </c>
      <c r="O940" s="26" t="n">
        <f aca="false">IF(E940&lt;J940,(J940-E940)/E940,IF(E940&gt;I940,(E940-I940)/E940,0))</f>
        <v>0.00013851092606763</v>
      </c>
      <c r="P940" s="27" t="n">
        <f aca="false">LN(F940/F939)</f>
        <v>-0.00496841151191876</v>
      </c>
      <c r="Q940" s="28" t="n">
        <f aca="false">STDEV(P921:P940)*SQRT(252)</f>
        <v>0.173450731631161</v>
      </c>
      <c r="R940" s="26" t="n">
        <f aca="false">(G940-H940)/H940</f>
        <v>0.000997329730077542</v>
      </c>
      <c r="S940" s="17" t="n">
        <f aca="false">YEAR(B940)</f>
        <v>2010</v>
      </c>
      <c r="T940" s="17" t="n">
        <f aca="false">WEEKDAY(B940)</f>
        <v>5</v>
      </c>
    </row>
    <row r="941" customFormat="false" ht="15" hidden="false" customHeight="false" outlineLevel="0" collapsed="false">
      <c r="B941" s="21" t="n">
        <v>40312</v>
      </c>
      <c r="C941" s="22" t="n">
        <v>1232.74</v>
      </c>
      <c r="D941" s="22" t="n">
        <v>1249.495</v>
      </c>
      <c r="E941" s="22" t="n">
        <v>1217.545</v>
      </c>
      <c r="F941" s="22" t="n">
        <v>1232.6</v>
      </c>
      <c r="G941" s="23" t="n">
        <v>1249.82</v>
      </c>
      <c r="H941" s="23" t="n">
        <v>1248.57</v>
      </c>
      <c r="I941" s="23" t="n">
        <v>1217.31</v>
      </c>
      <c r="J941" s="23" t="n">
        <v>1216.09</v>
      </c>
      <c r="K941" s="29" t="str">
        <f aca="false">IF(N941&lt;=$F$3,"HIT","MISS")</f>
        <v>HIT</v>
      </c>
      <c r="L941" s="29" t="str">
        <f aca="false">IF(O941&lt;=$F$3,"HIT","MISS")</f>
        <v>HIT</v>
      </c>
      <c r="M941" s="17" t="str">
        <f aca="false">IF(AND(K941="HIT",L941="HIT"),"HOD ✓ | LOD ✓",IF(K941="HIT","HOD ✓",IF(L941="HIT","LOD ✓","✗ MISS")))</f>
        <v>HOD ✓ | LOD ✓</v>
      </c>
      <c r="N941" s="26" t="n">
        <f aca="false">IF(D941&lt;H941,(H941-D941)/D941,IF(D941&gt;G941,(D941-G941)/D941,0))</f>
        <v>0</v>
      </c>
      <c r="O941" s="26" t="n">
        <f aca="false">IF(E941&lt;J941,(J941-E941)/E941,IF(E941&gt;I941,(E941-I941)/E941,0))</f>
        <v>0.00019301134660331</v>
      </c>
      <c r="P941" s="27" t="n">
        <f aca="false">LN(F941/F940)</f>
        <v>-0.000113574598352074</v>
      </c>
      <c r="Q941" s="28" t="n">
        <f aca="false">STDEV(P922:P941)*SQRT(252)</f>
        <v>0.153493577793457</v>
      </c>
      <c r="R941" s="26" t="n">
        <f aca="false">(G941-H941)/H941</f>
        <v>0.00100114531023491</v>
      </c>
      <c r="S941" s="17" t="n">
        <f aca="false">YEAR(B941)</f>
        <v>2010</v>
      </c>
      <c r="T941" s="17" t="n">
        <f aca="false">WEEKDAY(B941)</f>
        <v>6</v>
      </c>
    </row>
    <row r="942" customFormat="false" ht="15" hidden="false" customHeight="false" outlineLevel="0" collapsed="false">
      <c r="B942" s="21" t="n">
        <v>40315</v>
      </c>
      <c r="C942" s="22" t="n">
        <v>1232.6</v>
      </c>
      <c r="D942" s="22" t="n">
        <v>1242.495</v>
      </c>
      <c r="E942" s="22" t="n">
        <v>1219.28</v>
      </c>
      <c r="F942" s="22" t="n">
        <v>1222.46</v>
      </c>
      <c r="G942" s="23" t="n">
        <v>1243.34</v>
      </c>
      <c r="H942" s="23" t="n">
        <v>1242.1</v>
      </c>
      <c r="I942" s="23" t="n">
        <v>1218.91</v>
      </c>
      <c r="J942" s="23" t="n">
        <v>1217.69</v>
      </c>
      <c r="K942" s="29" t="str">
        <f aca="false">IF(N942&lt;=$F$3,"HIT","MISS")</f>
        <v>HIT</v>
      </c>
      <c r="L942" s="29" t="str">
        <f aca="false">IF(O942&lt;=$F$3,"HIT","MISS")</f>
        <v>HIT</v>
      </c>
      <c r="M942" s="17" t="str">
        <f aca="false">IF(AND(K942="HIT",L942="HIT"),"HOD ✓ | LOD ✓",IF(K942="HIT","HOD ✓",IF(L942="HIT","LOD ✓","✗ MISS")))</f>
        <v>HOD ✓ | LOD ✓</v>
      </c>
      <c r="N942" s="26" t="n">
        <f aca="false">IF(D942&lt;H942,(H942-D942)/D942,IF(D942&gt;G942,(D942-G942)/D942,0))</f>
        <v>0</v>
      </c>
      <c r="O942" s="26" t="n">
        <f aca="false">IF(E942&lt;J942,(J942-E942)/E942,IF(E942&gt;I942,(E942-I942)/E942,0))</f>
        <v>0.00030345777836091</v>
      </c>
      <c r="P942" s="27" t="n">
        <f aca="false">LN(F942/F941)</f>
        <v>-0.00826053755082191</v>
      </c>
      <c r="Q942" s="28" t="n">
        <f aca="false">STDEV(P923:P942)*SQRT(252)</f>
        <v>0.158508811235231</v>
      </c>
      <c r="R942" s="26" t="n">
        <f aca="false">(G942-H942)/H942</f>
        <v>0.000998309314869986</v>
      </c>
      <c r="S942" s="17" t="n">
        <f aca="false">YEAR(B942)</f>
        <v>2010</v>
      </c>
      <c r="T942" s="17" t="n">
        <f aca="false">WEEKDAY(B942)</f>
        <v>2</v>
      </c>
    </row>
    <row r="943" customFormat="false" ht="15" hidden="false" customHeight="false" outlineLevel="0" collapsed="false">
      <c r="B943" s="21" t="n">
        <v>40316</v>
      </c>
      <c r="C943" s="22" t="n">
        <v>1222.46</v>
      </c>
      <c r="D943" s="22" t="n">
        <v>1229.235</v>
      </c>
      <c r="E943" s="22" t="n">
        <v>1206.92</v>
      </c>
      <c r="F943" s="22" t="n">
        <v>1224.98</v>
      </c>
      <c r="G943" s="23" t="n">
        <v>1228.92</v>
      </c>
      <c r="H943" s="23" t="n">
        <v>1227.69</v>
      </c>
      <c r="I943" s="23" t="n">
        <v>1207.59</v>
      </c>
      <c r="J943" s="23" t="n">
        <v>1206.38</v>
      </c>
      <c r="K943" s="29" t="str">
        <f aca="false">IF(N943&lt;=$F$3,"HIT","MISS")</f>
        <v>HIT</v>
      </c>
      <c r="L943" s="29" t="str">
        <f aca="false">IF(O943&lt;=$F$3,"HIT","MISS")</f>
        <v>HIT</v>
      </c>
      <c r="M943" s="17" t="str">
        <f aca="false">IF(AND(K943="HIT",L943="HIT"),"HOD ✓ | LOD ✓",IF(K943="HIT","HOD ✓",IF(L943="HIT","LOD ✓","✗ MISS")))</f>
        <v>HOD ✓ | LOD ✓</v>
      </c>
      <c r="N943" s="26" t="n">
        <f aca="false">IF(D943&lt;H943,(H943-D943)/D943,IF(D943&gt;G943,(D943-G943)/D943,0))</f>
        <v>0.000256256940291992</v>
      </c>
      <c r="O943" s="26" t="n">
        <f aca="false">IF(E943&lt;J943,(J943-E943)/E943,IF(E943&gt;I943,(E943-I943)/E943,0))</f>
        <v>0</v>
      </c>
      <c r="P943" s="27" t="n">
        <f aca="false">LN(F943/F942)</f>
        <v>0.00205929533761502</v>
      </c>
      <c r="Q943" s="28" t="n">
        <f aca="false">STDEV(P924:P943)*SQRT(252)</f>
        <v>0.158582249754141</v>
      </c>
      <c r="R943" s="26" t="n">
        <f aca="false">(G943-H943)/H943</f>
        <v>0.00100188158248419</v>
      </c>
      <c r="S943" s="17" t="n">
        <f aca="false">YEAR(B943)</f>
        <v>2010</v>
      </c>
      <c r="T943" s="17" t="n">
        <f aca="false">WEEKDAY(B943)</f>
        <v>3</v>
      </c>
    </row>
    <row r="944" customFormat="false" ht="15" hidden="false" customHeight="false" outlineLevel="0" collapsed="false">
      <c r="B944" s="21" t="n">
        <v>40317</v>
      </c>
      <c r="C944" s="22" t="n">
        <v>1224.98</v>
      </c>
      <c r="D944" s="22" t="n">
        <v>1227.775</v>
      </c>
      <c r="E944" s="22" t="n">
        <v>1186.67</v>
      </c>
      <c r="F944" s="22" t="n">
        <v>1193.76</v>
      </c>
      <c r="G944" s="23" t="n">
        <v>1227.65</v>
      </c>
      <c r="H944" s="23" t="n">
        <v>1226.42</v>
      </c>
      <c r="I944" s="23" t="n">
        <v>1187.9</v>
      </c>
      <c r="J944" s="23" t="n">
        <v>1186.71</v>
      </c>
      <c r="K944" s="29" t="str">
        <f aca="false">IF(N944&lt;=$F$3,"HIT","MISS")</f>
        <v>HIT</v>
      </c>
      <c r="L944" s="29" t="str">
        <f aca="false">IF(O944&lt;=$F$3,"HIT","MISS")</f>
        <v>HIT</v>
      </c>
      <c r="M944" s="17" t="str">
        <f aca="false">IF(AND(K944="HIT",L944="HIT"),"HOD ✓ | LOD ✓",IF(K944="HIT","HOD ✓",IF(L944="HIT","LOD ✓","✗ MISS")))</f>
        <v>HOD ✓ | LOD ✓</v>
      </c>
      <c r="N944" s="26" t="n">
        <f aca="false">IF(D944&lt;H944,(H944-D944)/D944,IF(D944&gt;G944,(D944-G944)/D944,0))</f>
        <v>0.000101810185090916</v>
      </c>
      <c r="O944" s="26" t="n">
        <f aca="false">IF(E944&lt;J944,(J944-E944)/E944,IF(E944&gt;I944,(E944-I944)/E944,0))</f>
        <v>3.37077704837601E-005</v>
      </c>
      <c r="P944" s="27" t="n">
        <f aca="false">LN(F944/F943)</f>
        <v>-0.0258165275917317</v>
      </c>
      <c r="Q944" s="28" t="n">
        <f aca="false">STDEV(P925:P944)*SQRT(252)</f>
        <v>0.189535711439158</v>
      </c>
      <c r="R944" s="26" t="n">
        <f aca="false">(G944-H944)/H944</f>
        <v>0.00100291906524683</v>
      </c>
      <c r="S944" s="17" t="n">
        <f aca="false">YEAR(B944)</f>
        <v>2010</v>
      </c>
      <c r="T944" s="17" t="n">
        <f aca="false">WEEKDAY(B944)</f>
        <v>4</v>
      </c>
    </row>
    <row r="945" customFormat="false" ht="15" hidden="false" customHeight="false" outlineLevel="0" collapsed="false">
      <c r="B945" s="21" t="n">
        <v>40318</v>
      </c>
      <c r="C945" s="22" t="n">
        <v>1193.76</v>
      </c>
      <c r="D945" s="22" t="n">
        <v>1198.18</v>
      </c>
      <c r="E945" s="22" t="n">
        <v>1175.245</v>
      </c>
      <c r="F945" s="22" t="n">
        <v>1182.41</v>
      </c>
      <c r="G945" s="23" t="n">
        <v>1199.1</v>
      </c>
      <c r="H945" s="23" t="n">
        <v>1197.9</v>
      </c>
      <c r="I945" s="23" t="n">
        <v>1175.1</v>
      </c>
      <c r="J945" s="23" t="n">
        <v>1173.93</v>
      </c>
      <c r="K945" s="29" t="str">
        <f aca="false">IF(N945&lt;=$F$3,"HIT","MISS")</f>
        <v>HIT</v>
      </c>
      <c r="L945" s="29" t="str">
        <f aca="false">IF(O945&lt;=$F$3,"HIT","MISS")</f>
        <v>HIT</v>
      </c>
      <c r="M945" s="17" t="str">
        <f aca="false">IF(AND(K945="HIT",L945="HIT"),"HOD ✓ | LOD ✓",IF(K945="HIT","HOD ✓",IF(L945="HIT","LOD ✓","✗ MISS")))</f>
        <v>HOD ✓ | LOD ✓</v>
      </c>
      <c r="N945" s="26" t="n">
        <f aca="false">IF(D945&lt;H945,(H945-D945)/D945,IF(D945&gt;G945,(D945-G945)/D945,0))</f>
        <v>0</v>
      </c>
      <c r="O945" s="26" t="n">
        <f aca="false">IF(E945&lt;J945,(J945-E945)/E945,IF(E945&gt;I945,(E945-I945)/E945,0))</f>
        <v>0.000123378529583178</v>
      </c>
      <c r="P945" s="27" t="n">
        <f aca="false">LN(F945/F944)</f>
        <v>-0.00955326119019934</v>
      </c>
      <c r="Q945" s="28" t="n">
        <f aca="false">STDEV(P926:P945)*SQRT(252)</f>
        <v>0.192694423997163</v>
      </c>
      <c r="R945" s="26" t="n">
        <f aca="false">(G945-H945)/H945</f>
        <v>0.00100175306786862</v>
      </c>
      <c r="S945" s="17" t="n">
        <f aca="false">YEAR(B945)</f>
        <v>2010</v>
      </c>
      <c r="T945" s="17" t="n">
        <f aca="false">WEEKDAY(B945)</f>
        <v>5</v>
      </c>
    </row>
    <row r="946" customFormat="false" ht="15" hidden="false" customHeight="false" outlineLevel="0" collapsed="false">
      <c r="B946" s="21" t="n">
        <v>40319</v>
      </c>
      <c r="C946" s="22" t="n">
        <v>1182.41</v>
      </c>
      <c r="D946" s="22" t="n">
        <v>1187.885</v>
      </c>
      <c r="E946" s="22" t="n">
        <v>1166.15</v>
      </c>
      <c r="F946" s="22" t="n">
        <v>1177.08</v>
      </c>
      <c r="G946" s="23" t="n">
        <v>1188.4</v>
      </c>
      <c r="H946" s="23" t="n">
        <v>1187.21</v>
      </c>
      <c r="I946" s="23" t="n">
        <v>1167.05</v>
      </c>
      <c r="J946" s="23" t="n">
        <v>1165.88</v>
      </c>
      <c r="K946" s="29" t="str">
        <f aca="false">IF(N946&lt;=$F$3,"HIT","MISS")</f>
        <v>HIT</v>
      </c>
      <c r="L946" s="29" t="str">
        <f aca="false">IF(O946&lt;=$F$3,"HIT","MISS")</f>
        <v>HIT</v>
      </c>
      <c r="M946" s="17" t="str">
        <f aca="false">IF(AND(K946="HIT",L946="HIT"),"HOD ✓ | LOD ✓",IF(K946="HIT","HOD ✓",IF(L946="HIT","LOD ✓","✗ MISS")))</f>
        <v>HOD ✓ | LOD ✓</v>
      </c>
      <c r="N946" s="26" t="n">
        <f aca="false">IF(D946&lt;H946,(H946-D946)/D946,IF(D946&gt;G946,(D946-G946)/D946,0))</f>
        <v>0</v>
      </c>
      <c r="O946" s="26" t="n">
        <f aca="false">IF(E946&lt;J946,(J946-E946)/E946,IF(E946&gt;I946,(E946-I946)/E946,0))</f>
        <v>0</v>
      </c>
      <c r="P946" s="27" t="n">
        <f aca="false">LN(F946/F945)</f>
        <v>-0.0045179331687803</v>
      </c>
      <c r="Q946" s="28" t="n">
        <f aca="false">STDEV(P927:P946)*SQRT(252)</f>
        <v>0.188227036430504</v>
      </c>
      <c r="R946" s="26" t="n">
        <f aca="false">(G946-H946)/H946</f>
        <v>0.00100235004759062</v>
      </c>
      <c r="S946" s="17" t="n">
        <f aca="false">YEAR(B946)</f>
        <v>2010</v>
      </c>
      <c r="T946" s="17" t="n">
        <f aca="false">WEEKDAY(B946)</f>
        <v>6</v>
      </c>
    </row>
    <row r="947" customFormat="false" ht="15" hidden="false" customHeight="false" outlineLevel="0" collapsed="false">
      <c r="B947" s="21" t="n">
        <v>40322</v>
      </c>
      <c r="C947" s="22" t="n">
        <v>1177.08</v>
      </c>
      <c r="D947" s="22" t="n">
        <v>1196.96</v>
      </c>
      <c r="E947" s="22" t="n">
        <v>1177.08</v>
      </c>
      <c r="F947" s="22" t="n">
        <v>1191.66</v>
      </c>
      <c r="G947" s="23" t="n">
        <v>1196.75</v>
      </c>
      <c r="H947" s="23" t="n">
        <v>1195.55</v>
      </c>
      <c r="I947" s="23" t="n">
        <v>1177.81</v>
      </c>
      <c r="J947" s="23" t="n">
        <v>1176.63</v>
      </c>
      <c r="K947" s="29" t="str">
        <f aca="false">IF(N947&lt;=$F$3,"HIT","MISS")</f>
        <v>HIT</v>
      </c>
      <c r="L947" s="29" t="str">
        <f aca="false">IF(O947&lt;=$F$3,"HIT","MISS")</f>
        <v>HIT</v>
      </c>
      <c r="M947" s="17" t="str">
        <f aca="false">IF(AND(K947="HIT",L947="HIT"),"HOD ✓ | LOD ✓",IF(K947="HIT","HOD ✓",IF(L947="HIT","LOD ✓","✗ MISS")))</f>
        <v>HOD ✓ | LOD ✓</v>
      </c>
      <c r="N947" s="26" t="n">
        <f aca="false">IF(D947&lt;H947,(H947-D947)/D947,IF(D947&gt;G947,(D947-G947)/D947,0))</f>
        <v>0.000175444459296916</v>
      </c>
      <c r="O947" s="26" t="n">
        <f aca="false">IF(E947&lt;J947,(J947-E947)/E947,IF(E947&gt;I947,(E947-I947)/E947,0))</f>
        <v>0</v>
      </c>
      <c r="P947" s="27" t="n">
        <f aca="false">LN(F947/F946)</f>
        <v>0.0123104976745307</v>
      </c>
      <c r="Q947" s="28" t="n">
        <f aca="false">STDEV(P928:P947)*SQRT(252)</f>
        <v>0.191665666229509</v>
      </c>
      <c r="R947" s="26" t="n">
        <f aca="false">(G947-H947)/H947</f>
        <v>0.00100372213625532</v>
      </c>
      <c r="S947" s="17" t="n">
        <f aca="false">YEAR(B947)</f>
        <v>2010</v>
      </c>
      <c r="T947" s="17" t="n">
        <f aca="false">WEEKDAY(B947)</f>
        <v>2</v>
      </c>
    </row>
    <row r="948" customFormat="false" ht="15" hidden="false" customHeight="false" outlineLevel="0" collapsed="false">
      <c r="B948" s="21" t="n">
        <v>40323</v>
      </c>
      <c r="C948" s="22" t="n">
        <v>1191.66</v>
      </c>
      <c r="D948" s="22" t="n">
        <v>1204.38</v>
      </c>
      <c r="E948" s="22" t="n">
        <v>1185.36</v>
      </c>
      <c r="F948" s="22" t="n">
        <v>1204.28</v>
      </c>
      <c r="G948" s="23" t="n">
        <v>1203.9</v>
      </c>
      <c r="H948" s="23" t="n">
        <v>1202.7</v>
      </c>
      <c r="I948" s="23" t="n">
        <v>1186.62</v>
      </c>
      <c r="J948" s="23" t="n">
        <v>1185.43</v>
      </c>
      <c r="K948" s="29" t="str">
        <f aca="false">IF(N948&lt;=$F$3,"HIT","MISS")</f>
        <v>HIT</v>
      </c>
      <c r="L948" s="29" t="str">
        <f aca="false">IF(O948&lt;=$F$3,"HIT","MISS")</f>
        <v>HIT</v>
      </c>
      <c r="M948" s="17" t="str">
        <f aca="false">IF(AND(K948="HIT",L948="HIT"),"HOD ✓ | LOD ✓",IF(K948="HIT","HOD ✓",IF(L948="HIT","LOD ✓","✗ MISS")))</f>
        <v>HOD ✓ | LOD ✓</v>
      </c>
      <c r="N948" s="26" t="n">
        <f aca="false">IF(D948&lt;H948,(H948-D948)/D948,IF(D948&gt;G948,(D948-G948)/D948,0))</f>
        <v>0.000398545309619902</v>
      </c>
      <c r="O948" s="26" t="n">
        <f aca="false">IF(E948&lt;J948,(J948-E948)/E948,IF(E948&gt;I948,(E948-I948)/E948,0))</f>
        <v>5.90537895661771E-005</v>
      </c>
      <c r="P948" s="27" t="n">
        <f aca="false">LN(F948/F947)</f>
        <v>0.0105345849320936</v>
      </c>
      <c r="Q948" s="28" t="n">
        <f aca="false">STDEV(P929:P948)*SQRT(252)</f>
        <v>0.190321608810295</v>
      </c>
      <c r="R948" s="26" t="n">
        <f aca="false">(G948-H948)/H948</f>
        <v>0.000997755051134984</v>
      </c>
      <c r="S948" s="17" t="n">
        <f aca="false">YEAR(B948)</f>
        <v>2010</v>
      </c>
      <c r="T948" s="17" t="n">
        <f aca="false">WEEKDAY(B948)</f>
        <v>3</v>
      </c>
    </row>
    <row r="949" customFormat="false" ht="15" hidden="false" customHeight="false" outlineLevel="0" collapsed="false">
      <c r="B949" s="21" t="n">
        <v>40324</v>
      </c>
      <c r="C949" s="22" t="n">
        <v>1204.28</v>
      </c>
      <c r="D949" s="22" t="n">
        <v>1216.71</v>
      </c>
      <c r="E949" s="22" t="n">
        <v>1200.88</v>
      </c>
      <c r="F949" s="22" t="n">
        <v>1211.68</v>
      </c>
      <c r="G949" s="23" t="n">
        <v>1217.16</v>
      </c>
      <c r="H949" s="23" t="n">
        <v>1215.94</v>
      </c>
      <c r="I949" s="23" t="n">
        <v>1201.37</v>
      </c>
      <c r="J949" s="23" t="n">
        <v>1200.17</v>
      </c>
      <c r="K949" s="29" t="str">
        <f aca="false">IF(N949&lt;=$F$3,"HIT","MISS")</f>
        <v>HIT</v>
      </c>
      <c r="L949" s="29" t="str">
        <f aca="false">IF(O949&lt;=$F$3,"HIT","MISS")</f>
        <v>HIT</v>
      </c>
      <c r="M949" s="17" t="str">
        <f aca="false">IF(AND(K949="HIT",L949="HIT"),"HOD ✓ | LOD ✓",IF(K949="HIT","HOD ✓",IF(L949="HIT","LOD ✓","✗ MISS")))</f>
        <v>HOD ✓ | LOD ✓</v>
      </c>
      <c r="N949" s="26" t="n">
        <f aca="false">IF(D949&lt;H949,(H949-D949)/D949,IF(D949&gt;G949,(D949-G949)/D949,0))</f>
        <v>0</v>
      </c>
      <c r="O949" s="26" t="n">
        <f aca="false">IF(E949&lt;J949,(J949-E949)/E949,IF(E949&gt;I949,(E949-I949)/E949,0))</f>
        <v>0</v>
      </c>
      <c r="P949" s="27" t="n">
        <f aca="false">LN(F949/F948)</f>
        <v>0.00612594839466372</v>
      </c>
      <c r="Q949" s="28" t="n">
        <f aca="false">STDEV(P930:P949)*SQRT(252)</f>
        <v>0.190540842387761</v>
      </c>
      <c r="R949" s="26" t="n">
        <f aca="false">(G949-H949)/H949</f>
        <v>0.00100333898054183</v>
      </c>
      <c r="S949" s="17" t="n">
        <f aca="false">YEAR(B949)</f>
        <v>2010</v>
      </c>
      <c r="T949" s="17" t="n">
        <f aca="false">WEEKDAY(B949)</f>
        <v>4</v>
      </c>
    </row>
    <row r="950" customFormat="false" ht="15" hidden="false" customHeight="false" outlineLevel="0" collapsed="false">
      <c r="B950" s="21" t="n">
        <v>40325</v>
      </c>
      <c r="C950" s="22" t="n">
        <v>1211.68</v>
      </c>
      <c r="D950" s="22" t="n">
        <v>1218.51</v>
      </c>
      <c r="E950" s="22" t="n">
        <v>1205.88</v>
      </c>
      <c r="F950" s="22" t="n">
        <v>1212.19</v>
      </c>
      <c r="G950" s="23" t="n">
        <v>1218.37</v>
      </c>
      <c r="H950" s="23" t="n">
        <v>1217.15</v>
      </c>
      <c r="I950" s="23" t="n">
        <v>1207.24</v>
      </c>
      <c r="J950" s="23" t="n">
        <v>1206.03</v>
      </c>
      <c r="K950" s="29" t="str">
        <f aca="false">IF(N950&lt;=$F$3,"HIT","MISS")</f>
        <v>HIT</v>
      </c>
      <c r="L950" s="29" t="str">
        <f aca="false">IF(O950&lt;=$F$3,"HIT","MISS")</f>
        <v>HIT</v>
      </c>
      <c r="M950" s="17" t="str">
        <f aca="false">IF(AND(K950="HIT",L950="HIT"),"HOD ✓ | LOD ✓",IF(K950="HIT","HOD ✓",IF(L950="HIT","LOD ✓","✗ MISS")))</f>
        <v>HOD ✓ | LOD ✓</v>
      </c>
      <c r="N950" s="26" t="n">
        <f aca="false">IF(D950&lt;H950,(H950-D950)/D950,IF(D950&gt;G950,(D950-G950)/D950,0))</f>
        <v>0.000114894420234631</v>
      </c>
      <c r="O950" s="26" t="n">
        <f aca="false">IF(E950&lt;J950,(J950-E950)/E950,IF(E950&gt;I950,(E950-I950)/E950,0))</f>
        <v>0.000124390486615471</v>
      </c>
      <c r="P950" s="27" t="n">
        <f aca="false">LN(F950/F949)</f>
        <v>0.000420814653860336</v>
      </c>
      <c r="Q950" s="28" t="n">
        <f aca="false">STDEV(P931:P950)*SQRT(252)</f>
        <v>0.190593291190366</v>
      </c>
      <c r="R950" s="26" t="n">
        <f aca="false">(G950-H950)/H950</f>
        <v>0.0010023415355542</v>
      </c>
      <c r="S950" s="17" t="n">
        <f aca="false">YEAR(B950)</f>
        <v>2010</v>
      </c>
      <c r="T950" s="17" t="n">
        <f aca="false">WEEKDAY(B950)</f>
        <v>5</v>
      </c>
    </row>
    <row r="951" customFormat="false" ht="15" hidden="false" customHeight="false" outlineLevel="0" collapsed="false">
      <c r="B951" s="21" t="n">
        <v>40326</v>
      </c>
      <c r="C951" s="22" t="n">
        <v>1212.19</v>
      </c>
      <c r="D951" s="22" t="n">
        <v>1215.54</v>
      </c>
      <c r="E951" s="22" t="n">
        <v>1202.23</v>
      </c>
      <c r="F951" s="22" t="n">
        <v>1214.6</v>
      </c>
      <c r="G951" s="23" t="n">
        <v>1215.31</v>
      </c>
      <c r="H951" s="23" t="n">
        <v>1214.1</v>
      </c>
      <c r="I951" s="23" t="n">
        <v>1203.91</v>
      </c>
      <c r="J951" s="23" t="n">
        <v>1202.71</v>
      </c>
      <c r="K951" s="29" t="str">
        <f aca="false">IF(N951&lt;=$F$3,"HIT","MISS")</f>
        <v>HIT</v>
      </c>
      <c r="L951" s="29" t="str">
        <f aca="false">IF(O951&lt;=$F$3,"HIT","MISS")</f>
        <v>HIT</v>
      </c>
      <c r="M951" s="17" t="str">
        <f aca="false">IF(AND(K951="HIT",L951="HIT"),"HOD ✓ | LOD ✓",IF(K951="HIT","HOD ✓",IF(L951="HIT","LOD ✓","✗ MISS")))</f>
        <v>HOD ✓ | LOD ✓</v>
      </c>
      <c r="N951" s="26" t="n">
        <f aca="false">IF(D951&lt;H951,(H951-D951)/D951,IF(D951&gt;G951,(D951-G951)/D951,0))</f>
        <v>0.000189216315382479</v>
      </c>
      <c r="O951" s="26" t="n">
        <f aca="false">IF(E951&lt;J951,(J951-E951)/E951,IF(E951&gt;I951,(E951-I951)/E951,0))</f>
        <v>0.000399258045465525</v>
      </c>
      <c r="P951" s="27" t="n">
        <f aca="false">LN(F951/F950)</f>
        <v>0.00198616344410209</v>
      </c>
      <c r="Q951" s="28" t="n">
        <f aca="false">STDEV(P932:P951)*SQRT(252)</f>
        <v>0.187996042262347</v>
      </c>
      <c r="R951" s="26" t="n">
        <f aca="false">(G951-H951)/H951</f>
        <v>0.00099662301293142</v>
      </c>
      <c r="S951" s="17" t="n">
        <f aca="false">YEAR(B951)</f>
        <v>2010</v>
      </c>
      <c r="T951" s="17" t="n">
        <f aca="false">WEEKDAY(B951)</f>
        <v>6</v>
      </c>
    </row>
    <row r="952" customFormat="false" ht="15" hidden="false" customHeight="false" outlineLevel="0" collapsed="false">
      <c r="B952" s="21" t="n">
        <v>40329</v>
      </c>
      <c r="C952" s="22" t="n">
        <v>1214.6</v>
      </c>
      <c r="D952" s="22" t="n">
        <v>1218.1</v>
      </c>
      <c r="E952" s="22" t="n">
        <v>1209.84</v>
      </c>
      <c r="F952" s="22" t="n">
        <v>1216.25</v>
      </c>
      <c r="G952" s="23" t="n">
        <v>1219.17</v>
      </c>
      <c r="H952" s="23" t="n">
        <v>1217.95</v>
      </c>
      <c r="I952" s="23" t="n">
        <v>1210.63</v>
      </c>
      <c r="J952" s="23" t="n">
        <v>1209.42</v>
      </c>
      <c r="K952" s="29" t="str">
        <f aca="false">IF(N952&lt;=$F$3,"HIT","MISS")</f>
        <v>HIT</v>
      </c>
      <c r="L952" s="29" t="str">
        <f aca="false">IF(O952&lt;=$F$3,"HIT","MISS")</f>
        <v>HIT</v>
      </c>
      <c r="M952" s="17" t="str">
        <f aca="false">IF(AND(K952="HIT",L952="HIT"),"HOD ✓ | LOD ✓",IF(K952="HIT","HOD ✓",IF(L952="HIT","LOD ✓","✗ MISS")))</f>
        <v>HOD ✓ | LOD ✓</v>
      </c>
      <c r="N952" s="26" t="n">
        <f aca="false">IF(D952&lt;H952,(H952-D952)/D952,IF(D952&gt;G952,(D952-G952)/D952,0))</f>
        <v>0</v>
      </c>
      <c r="O952" s="26" t="n">
        <f aca="false">IF(E952&lt;J952,(J952-E952)/E952,IF(E952&gt;I952,(E952-I952)/E952,0))</f>
        <v>0</v>
      </c>
      <c r="P952" s="27" t="n">
        <f aca="false">LN(F952/F951)</f>
        <v>0.00135755003673986</v>
      </c>
      <c r="Q952" s="28" t="n">
        <f aca="false">STDEV(P933:P952)*SQRT(252)</f>
        <v>0.187939472341861</v>
      </c>
      <c r="R952" s="26" t="n">
        <f aca="false">(G952-H952)/H952</f>
        <v>0.00100168315612302</v>
      </c>
      <c r="S952" s="17" t="n">
        <f aca="false">YEAR(B952)</f>
        <v>2010</v>
      </c>
      <c r="T952" s="17" t="n">
        <f aca="false">WEEKDAY(B952)</f>
        <v>2</v>
      </c>
    </row>
    <row r="953" customFormat="false" ht="15" hidden="false" customHeight="false" outlineLevel="0" collapsed="false">
      <c r="B953" s="21" t="n">
        <v>40330</v>
      </c>
      <c r="C953" s="22" t="n">
        <v>1216.25</v>
      </c>
      <c r="D953" s="22" t="n">
        <v>1228.98</v>
      </c>
      <c r="E953" s="22" t="n">
        <v>1214.69</v>
      </c>
      <c r="F953" s="22" t="n">
        <v>1225.64</v>
      </c>
      <c r="G953" s="23" t="n">
        <v>1230.51</v>
      </c>
      <c r="H953" s="23" t="n">
        <v>1229.28</v>
      </c>
      <c r="I953" s="23" t="n">
        <v>1215.12</v>
      </c>
      <c r="J953" s="23" t="n">
        <v>1213.91</v>
      </c>
      <c r="K953" s="29" t="str">
        <f aca="false">IF(N953&lt;=$F$3,"HIT","MISS")</f>
        <v>HIT</v>
      </c>
      <c r="L953" s="29" t="str">
        <f aca="false">IF(O953&lt;=$F$3,"HIT","MISS")</f>
        <v>HIT</v>
      </c>
      <c r="M953" s="17" t="str">
        <f aca="false">IF(AND(K953="HIT",L953="HIT"),"HOD ✓ | LOD ✓",IF(K953="HIT","HOD ✓",IF(L953="HIT","LOD ✓","✗ MISS")))</f>
        <v>HOD ✓ | LOD ✓</v>
      </c>
      <c r="N953" s="26" t="n">
        <f aca="false">IF(D953&lt;H953,(H953-D953)/D953,IF(D953&gt;G953,(D953-G953)/D953,0))</f>
        <v>0.00024410486745102</v>
      </c>
      <c r="O953" s="26" t="n">
        <f aca="false">IF(E953&lt;J953,(J953-E953)/E953,IF(E953&gt;I953,(E953-I953)/E953,0))</f>
        <v>0</v>
      </c>
      <c r="P953" s="27" t="n">
        <f aca="false">LN(F953/F952)</f>
        <v>0.00769080202925244</v>
      </c>
      <c r="Q953" s="28" t="n">
        <f aca="false">STDEV(P934:P953)*SQRT(252)</f>
        <v>0.184580050294601</v>
      </c>
      <c r="R953" s="26" t="n">
        <f aca="false">(G953-H953)/H953</f>
        <v>0.00100058570870755</v>
      </c>
      <c r="S953" s="17" t="n">
        <f aca="false">YEAR(B953)</f>
        <v>2010</v>
      </c>
      <c r="T953" s="17" t="n">
        <f aca="false">WEEKDAY(B953)</f>
        <v>3</v>
      </c>
    </row>
    <row r="954" customFormat="false" ht="15" hidden="false" customHeight="false" outlineLevel="0" collapsed="false">
      <c r="B954" s="21" t="n">
        <v>40331</v>
      </c>
      <c r="C954" s="22" t="n">
        <v>1225.64</v>
      </c>
      <c r="D954" s="22" t="n">
        <v>1227.165</v>
      </c>
      <c r="E954" s="22" t="n">
        <v>1213.405</v>
      </c>
      <c r="F954" s="22" t="n">
        <v>1223.46</v>
      </c>
      <c r="G954" s="23" t="n">
        <v>1226.95</v>
      </c>
      <c r="H954" s="23" t="n">
        <v>1225.72</v>
      </c>
      <c r="I954" s="23" t="n">
        <v>1213.12</v>
      </c>
      <c r="J954" s="23" t="n">
        <v>1211.91</v>
      </c>
      <c r="K954" s="29" t="str">
        <f aca="false">IF(N954&lt;=$F$3,"HIT","MISS")</f>
        <v>HIT</v>
      </c>
      <c r="L954" s="29" t="str">
        <f aca="false">IF(O954&lt;=$F$3,"HIT","MISS")</f>
        <v>HIT</v>
      </c>
      <c r="M954" s="17" t="str">
        <f aca="false">IF(AND(K954="HIT",L954="HIT"),"HOD ✓ | LOD ✓",IF(K954="HIT","HOD ✓",IF(L954="HIT","LOD ✓","✗ MISS")))</f>
        <v>HOD ✓ | LOD ✓</v>
      </c>
      <c r="N954" s="26" t="n">
        <f aca="false">IF(D954&lt;H954,(H954-D954)/D954,IF(D954&gt;G954,(D954-G954)/D954,0))</f>
        <v>0.000175200563901283</v>
      </c>
      <c r="O954" s="26" t="n">
        <f aca="false">IF(E954&lt;J954,(J954-E954)/E954,IF(E954&gt;I954,(E954-I954)/E954,0))</f>
        <v>0.000234876236705866</v>
      </c>
      <c r="P954" s="27" t="n">
        <f aca="false">LN(F954/F953)</f>
        <v>-0.00178024627475556</v>
      </c>
      <c r="Q954" s="28" t="n">
        <f aca="false">STDEV(P935:P954)*SQRT(252)</f>
        <v>0.185071864106532</v>
      </c>
      <c r="R954" s="26" t="n">
        <f aca="false">(G954-H954)/H954</f>
        <v>0.00100349182521295</v>
      </c>
      <c r="S954" s="17" t="n">
        <f aca="false">YEAR(B954)</f>
        <v>2010</v>
      </c>
      <c r="T954" s="17" t="n">
        <f aca="false">WEEKDAY(B954)</f>
        <v>4</v>
      </c>
    </row>
    <row r="955" customFormat="false" ht="15" hidden="false" customHeight="false" outlineLevel="0" collapsed="false">
      <c r="B955" s="21" t="n">
        <v>40332</v>
      </c>
      <c r="C955" s="22" t="n">
        <v>1223.46</v>
      </c>
      <c r="D955" s="22" t="n">
        <v>1224.815</v>
      </c>
      <c r="E955" s="22" t="n">
        <v>1200.915</v>
      </c>
      <c r="F955" s="22" t="n">
        <v>1206.64</v>
      </c>
      <c r="G955" s="23" t="n">
        <v>1226.36</v>
      </c>
      <c r="H955" s="23" t="n">
        <v>1225.13</v>
      </c>
      <c r="I955" s="23" t="n">
        <v>1202.46</v>
      </c>
      <c r="J955" s="23" t="n">
        <v>1201.26</v>
      </c>
      <c r="K955" s="29" t="str">
        <f aca="false">IF(N955&lt;=$F$3,"HIT","MISS")</f>
        <v>HIT</v>
      </c>
      <c r="L955" s="29" t="str">
        <f aca="false">IF(O955&lt;=$F$3,"HIT","MISS")</f>
        <v>HIT</v>
      </c>
      <c r="M955" s="17" t="str">
        <f aca="false">IF(AND(K955="HIT",L955="HIT"),"HOD ✓ | LOD ✓",IF(K955="HIT","HOD ✓",IF(L955="HIT","LOD ✓","✗ MISS")))</f>
        <v>HOD ✓ | LOD ✓</v>
      </c>
      <c r="N955" s="26" t="n">
        <f aca="false">IF(D955&lt;H955,(H955-D955)/D955,IF(D955&gt;G955,(D955-G955)/D955,0))</f>
        <v>0.000257181696827729</v>
      </c>
      <c r="O955" s="26" t="n">
        <f aca="false">IF(E955&lt;J955,(J955-E955)/E955,IF(E955&gt;I955,(E955-I955)/E955,0))</f>
        <v>0.000287280948276962</v>
      </c>
      <c r="P955" s="27" t="n">
        <f aca="false">LN(F955/F954)</f>
        <v>-0.0138432727947147</v>
      </c>
      <c r="Q955" s="28" t="n">
        <f aca="false">STDEV(P936:P955)*SQRT(252)</f>
        <v>0.165772869270234</v>
      </c>
      <c r="R955" s="26" t="n">
        <f aca="false">(G955-H955)/H955</f>
        <v>0.0010039750883578</v>
      </c>
      <c r="S955" s="17" t="n">
        <f aca="false">YEAR(B955)</f>
        <v>2010</v>
      </c>
      <c r="T955" s="17" t="n">
        <f aca="false">WEEKDAY(B955)</f>
        <v>5</v>
      </c>
    </row>
    <row r="956" customFormat="false" ht="15" hidden="false" customHeight="false" outlineLevel="0" collapsed="false">
      <c r="B956" s="21" t="n">
        <v>40333</v>
      </c>
      <c r="C956" s="22" t="n">
        <v>1206.64</v>
      </c>
      <c r="D956" s="22" t="n">
        <v>1220.13</v>
      </c>
      <c r="E956" s="22" t="n">
        <v>1196.595</v>
      </c>
      <c r="F956" s="22" t="n">
        <v>1219.88</v>
      </c>
      <c r="G956" s="23" t="n">
        <v>1220.35</v>
      </c>
      <c r="H956" s="23" t="n">
        <v>1219.13</v>
      </c>
      <c r="I956" s="23" t="n">
        <v>1197.71</v>
      </c>
      <c r="J956" s="23" t="n">
        <v>1196.51</v>
      </c>
      <c r="K956" s="29" t="str">
        <f aca="false">IF(N956&lt;=$F$3,"HIT","MISS")</f>
        <v>HIT</v>
      </c>
      <c r="L956" s="29" t="str">
        <f aca="false">IF(O956&lt;=$F$3,"HIT","MISS")</f>
        <v>HIT</v>
      </c>
      <c r="M956" s="17" t="str">
        <f aca="false">IF(AND(K956="HIT",L956="HIT"),"HOD ✓ | LOD ✓",IF(K956="HIT","HOD ✓",IF(L956="HIT","LOD ✓","✗ MISS")))</f>
        <v>HOD ✓ | LOD ✓</v>
      </c>
      <c r="N956" s="26" t="n">
        <f aca="false">IF(D956&lt;H956,(H956-D956)/D956,IF(D956&gt;G956,(D956-G956)/D956,0))</f>
        <v>0</v>
      </c>
      <c r="O956" s="26" t="n">
        <f aca="false">IF(E956&lt;J956,(J956-E956)/E956,IF(E956&gt;I956,(E956-I956)/E956,0))</f>
        <v>0</v>
      </c>
      <c r="P956" s="27" t="n">
        <f aca="false">LN(F956/F955)</f>
        <v>0.0109128557738411</v>
      </c>
      <c r="Q956" s="28" t="n">
        <f aca="false">STDEV(P937:P956)*SQRT(252)</f>
        <v>0.170293570945254</v>
      </c>
      <c r="R956" s="26" t="n">
        <f aca="false">(G956-H956)/H956</f>
        <v>0.00100071362364949</v>
      </c>
      <c r="S956" s="17" t="n">
        <f aca="false">YEAR(B956)</f>
        <v>2010</v>
      </c>
      <c r="T956" s="17" t="n">
        <f aca="false">WEEKDAY(B956)</f>
        <v>6</v>
      </c>
    </row>
    <row r="957" customFormat="false" ht="15" hidden="false" customHeight="false" outlineLevel="0" collapsed="false">
      <c r="B957" s="21" t="n">
        <v>40336</v>
      </c>
      <c r="C957" s="22" t="n">
        <v>1219.93</v>
      </c>
      <c r="D957" s="22" t="n">
        <v>1244.71</v>
      </c>
      <c r="E957" s="22" t="n">
        <v>1210.72</v>
      </c>
      <c r="F957" s="22" t="n">
        <v>1240.22</v>
      </c>
      <c r="G957" s="23" t="n">
        <v>1244.31</v>
      </c>
      <c r="H957" s="23" t="n">
        <v>1243.07</v>
      </c>
      <c r="I957" s="23" t="n">
        <v>1211.03</v>
      </c>
      <c r="J957" s="23" t="n">
        <v>1209.82</v>
      </c>
      <c r="K957" s="29" t="str">
        <f aca="false">IF(N957&lt;=$F$3,"HIT","MISS")</f>
        <v>HIT</v>
      </c>
      <c r="L957" s="29" t="str">
        <f aca="false">IF(O957&lt;=$F$3,"HIT","MISS")</f>
        <v>HIT</v>
      </c>
      <c r="M957" s="17" t="str">
        <f aca="false">IF(AND(K957="HIT",L957="HIT"),"HOD ✓ | LOD ✓",IF(K957="HIT","HOD ✓",IF(L957="HIT","LOD ✓","✗ MISS")))</f>
        <v>HOD ✓ | LOD ✓</v>
      </c>
      <c r="N957" s="26" t="n">
        <f aca="false">IF(D957&lt;H957,(H957-D957)/D957,IF(D957&gt;G957,(D957-G957)/D957,0))</f>
        <v>0.000321359995501033</v>
      </c>
      <c r="O957" s="26" t="n">
        <f aca="false">IF(E957&lt;J957,(J957-E957)/E957,IF(E957&gt;I957,(E957-I957)/E957,0))</f>
        <v>0</v>
      </c>
      <c r="P957" s="27" t="n">
        <f aca="false">LN(F957/F956)</f>
        <v>0.0165362899831308</v>
      </c>
      <c r="Q957" s="28" t="n">
        <f aca="false">STDEV(P938:P957)*SQRT(252)</f>
        <v>0.178417325669978</v>
      </c>
      <c r="R957" s="26" t="n">
        <f aca="false">(G957-H957)/H957</f>
        <v>0.000997530308027713</v>
      </c>
      <c r="S957" s="17" t="n">
        <f aca="false">YEAR(B957)</f>
        <v>2010</v>
      </c>
      <c r="T957" s="17" t="n">
        <f aca="false">WEEKDAY(B957)</f>
        <v>2</v>
      </c>
    </row>
    <row r="958" customFormat="false" ht="15" hidden="false" customHeight="false" outlineLevel="0" collapsed="false">
      <c r="B958" s="21" t="n">
        <v>40337</v>
      </c>
      <c r="C958" s="22" t="n">
        <v>1240.22</v>
      </c>
      <c r="D958" s="22" t="n">
        <v>1252.185</v>
      </c>
      <c r="E958" s="22" t="n">
        <v>1233.505</v>
      </c>
      <c r="F958" s="22" t="n">
        <v>1236.61</v>
      </c>
      <c r="G958" s="23" t="n">
        <v>1251.9</v>
      </c>
      <c r="H958" s="23" t="n">
        <v>1250.65</v>
      </c>
      <c r="I958" s="23" t="n">
        <v>1233.18</v>
      </c>
      <c r="J958" s="23" t="n">
        <v>1231.95</v>
      </c>
      <c r="K958" s="29" t="str">
        <f aca="false">IF(N958&lt;=$F$3,"HIT","MISS")</f>
        <v>HIT</v>
      </c>
      <c r="L958" s="29" t="str">
        <f aca="false">IF(O958&lt;=$F$3,"HIT","MISS")</f>
        <v>HIT</v>
      </c>
      <c r="M958" s="17" t="str">
        <f aca="false">IF(AND(K958="HIT",L958="HIT"),"HOD ✓ | LOD ✓",IF(K958="HIT","HOD ✓",IF(L958="HIT","LOD ✓","✗ MISS")))</f>
        <v>HOD ✓ | LOD ✓</v>
      </c>
      <c r="N958" s="26" t="n">
        <f aca="false">IF(D958&lt;H958,(H958-D958)/D958,IF(D958&gt;G958,(D958-G958)/D958,0))</f>
        <v>0.000227602151439168</v>
      </c>
      <c r="O958" s="26" t="n">
        <f aca="false">IF(E958&lt;J958,(J958-E958)/E958,IF(E958&gt;I958,(E958-I958)/E958,0))</f>
        <v>0.000263476840385767</v>
      </c>
      <c r="P958" s="27" t="n">
        <f aca="false">LN(F958/F957)</f>
        <v>-0.00291501843588829</v>
      </c>
      <c r="Q958" s="28" t="n">
        <f aca="false">STDEV(P939:P958)*SQRT(252)</f>
        <v>0.157081710281288</v>
      </c>
      <c r="R958" s="26" t="n">
        <f aca="false">(G958-H958)/H958</f>
        <v>0.000999480270259465</v>
      </c>
      <c r="S958" s="17" t="n">
        <f aca="false">YEAR(B958)</f>
        <v>2010</v>
      </c>
      <c r="T958" s="17" t="n">
        <f aca="false">WEEKDAY(B958)</f>
        <v>3</v>
      </c>
    </row>
    <row r="959" customFormat="false" ht="15" hidden="false" customHeight="false" outlineLevel="0" collapsed="false">
      <c r="B959" s="21" t="n">
        <v>40338</v>
      </c>
      <c r="C959" s="22" t="n">
        <v>1236.61</v>
      </c>
      <c r="D959" s="22" t="n">
        <v>1241.01</v>
      </c>
      <c r="E959" s="22" t="n">
        <v>1221.795</v>
      </c>
      <c r="F959" s="22" t="n">
        <v>1233.33</v>
      </c>
      <c r="G959" s="23" t="n">
        <v>1240.67</v>
      </c>
      <c r="H959" s="23" t="n">
        <v>1239.43</v>
      </c>
      <c r="I959" s="23" t="n">
        <v>1223.24</v>
      </c>
      <c r="J959" s="23" t="n">
        <v>1222.02</v>
      </c>
      <c r="K959" s="29" t="str">
        <f aca="false">IF(N959&lt;=$F$3,"HIT","MISS")</f>
        <v>HIT</v>
      </c>
      <c r="L959" s="29" t="str">
        <f aca="false">IF(O959&lt;=$F$3,"HIT","MISS")</f>
        <v>HIT</v>
      </c>
      <c r="M959" s="17" t="str">
        <f aca="false">IF(AND(K959="HIT",L959="HIT"),"HOD ✓ | LOD ✓",IF(K959="HIT","HOD ✓",IF(L959="HIT","LOD ✓","✗ MISS")))</f>
        <v>HOD ✓ | LOD ✓</v>
      </c>
      <c r="N959" s="26" t="n">
        <f aca="false">IF(D959&lt;H959,(H959-D959)/D959,IF(D959&gt;G959,(D959-G959)/D959,0))</f>
        <v>0.00027397039508136</v>
      </c>
      <c r="O959" s="26" t="n">
        <f aca="false">IF(E959&lt;J959,(J959-E959)/E959,IF(E959&gt;I959,(E959-I959)/E959,0))</f>
        <v>0.000184155279731795</v>
      </c>
      <c r="P959" s="27" t="n">
        <f aca="false">LN(F959/F958)</f>
        <v>-0.00265593652322948</v>
      </c>
      <c r="Q959" s="28" t="n">
        <f aca="false">STDEV(P940:P959)*SQRT(252)</f>
        <v>0.156320290932274</v>
      </c>
      <c r="R959" s="26" t="n">
        <f aca="false">(G959-H959)/H959</f>
        <v>0.00100045988881987</v>
      </c>
      <c r="S959" s="17" t="n">
        <f aca="false">YEAR(B959)</f>
        <v>2010</v>
      </c>
      <c r="T959" s="17" t="n">
        <f aca="false">WEEKDAY(B959)</f>
        <v>4</v>
      </c>
    </row>
    <row r="960" customFormat="false" ht="15" hidden="false" customHeight="false" outlineLevel="0" collapsed="false">
      <c r="B960" s="21" t="n">
        <v>40339</v>
      </c>
      <c r="C960" s="22" t="n">
        <v>1233.33</v>
      </c>
      <c r="D960" s="22" t="n">
        <v>1234.25</v>
      </c>
      <c r="E960" s="22" t="n">
        <v>1214.95</v>
      </c>
      <c r="F960" s="22" t="n">
        <v>1216.6</v>
      </c>
      <c r="G960" s="23" t="n">
        <v>1234.65</v>
      </c>
      <c r="H960" s="23" t="n">
        <v>1233.42</v>
      </c>
      <c r="I960" s="23" t="n">
        <v>1216.47</v>
      </c>
      <c r="J960" s="23" t="n">
        <v>1215.25</v>
      </c>
      <c r="K960" s="29" t="str">
        <f aca="false">IF(N960&lt;=$F$3,"HIT","MISS")</f>
        <v>HIT</v>
      </c>
      <c r="L960" s="29" t="str">
        <f aca="false">IF(O960&lt;=$F$3,"HIT","MISS")</f>
        <v>HIT</v>
      </c>
      <c r="M960" s="17" t="str">
        <f aca="false">IF(AND(K960="HIT",L960="HIT"),"HOD ✓ | LOD ✓",IF(K960="HIT","HOD ✓",IF(L960="HIT","LOD ✓","✗ MISS")))</f>
        <v>HOD ✓ | LOD ✓</v>
      </c>
      <c r="N960" s="26" t="n">
        <f aca="false">IF(D960&lt;H960,(H960-D960)/D960,IF(D960&gt;G960,(D960-G960)/D960,0))</f>
        <v>0</v>
      </c>
      <c r="O960" s="26" t="n">
        <f aca="false">IF(E960&lt;J960,(J960-E960)/E960,IF(E960&gt;I960,(E960-I960)/E960,0))</f>
        <v>0.000246923741717729</v>
      </c>
      <c r="P960" s="27" t="n">
        <f aca="false">LN(F960/F959)</f>
        <v>-0.0136577453712462</v>
      </c>
      <c r="Q960" s="28" t="n">
        <f aca="false">STDEV(P941:P960)*SQRT(252)</f>
        <v>0.16272935811384</v>
      </c>
      <c r="R960" s="26" t="n">
        <f aca="false">(G960-H960)/H960</f>
        <v>0.00099722722187091</v>
      </c>
      <c r="S960" s="17" t="n">
        <f aca="false">YEAR(B960)</f>
        <v>2010</v>
      </c>
      <c r="T960" s="17" t="n">
        <f aca="false">WEEKDAY(B960)</f>
        <v>5</v>
      </c>
    </row>
    <row r="961" customFormat="false" ht="15" hidden="false" customHeight="false" outlineLevel="0" collapsed="false">
      <c r="B961" s="21" t="n">
        <v>40340</v>
      </c>
      <c r="C961" s="22" t="n">
        <v>1216.6</v>
      </c>
      <c r="D961" s="22" t="n">
        <v>1230.79</v>
      </c>
      <c r="E961" s="22" t="n">
        <v>1216.27</v>
      </c>
      <c r="F961" s="22" t="n">
        <v>1226.69</v>
      </c>
      <c r="G961" s="23" t="n">
        <v>1230.64</v>
      </c>
      <c r="H961" s="23" t="n">
        <v>1229.41</v>
      </c>
      <c r="I961" s="23" t="n">
        <v>1216.71</v>
      </c>
      <c r="J961" s="23" t="n">
        <v>1215.49</v>
      </c>
      <c r="K961" s="29" t="str">
        <f aca="false">IF(N961&lt;=$F$3,"HIT","MISS")</f>
        <v>HIT</v>
      </c>
      <c r="L961" s="29" t="str">
        <f aca="false">IF(O961&lt;=$F$3,"HIT","MISS")</f>
        <v>HIT</v>
      </c>
      <c r="M961" s="17" t="str">
        <f aca="false">IF(AND(K961="HIT",L961="HIT"),"HOD ✓ | LOD ✓",IF(K961="HIT","HOD ✓",IF(L961="HIT","LOD ✓","✗ MISS")))</f>
        <v>HOD ✓ | LOD ✓</v>
      </c>
      <c r="N961" s="26" t="n">
        <f aca="false">IF(D961&lt;H961,(H961-D961)/D961,IF(D961&gt;G961,(D961-G961)/D961,0))</f>
        <v>0.000121872943393969</v>
      </c>
      <c r="O961" s="26" t="n">
        <f aca="false">IF(E961&lt;J961,(J961-E961)/E961,IF(E961&gt;I961,(E961-I961)/E961,0))</f>
        <v>0</v>
      </c>
      <c r="P961" s="27" t="n">
        <f aca="false">LN(F961/F960)</f>
        <v>0.00825940216648154</v>
      </c>
      <c r="Q961" s="28" t="n">
        <f aca="false">STDEV(P942:P961)*SQRT(252)</f>
        <v>0.165786977432918</v>
      </c>
      <c r="R961" s="26" t="n">
        <f aca="false">(G961-H961)/H961</f>
        <v>0.00100047990499509</v>
      </c>
      <c r="S961" s="17" t="n">
        <f aca="false">YEAR(B961)</f>
        <v>2010</v>
      </c>
      <c r="T961" s="17" t="n">
        <f aca="false">WEEKDAY(B961)</f>
        <v>6</v>
      </c>
    </row>
    <row r="962" customFormat="false" ht="15" hidden="false" customHeight="false" outlineLevel="0" collapsed="false">
      <c r="B962" s="21" t="n">
        <v>40343</v>
      </c>
      <c r="C962" s="22" t="n">
        <v>1226.61</v>
      </c>
      <c r="D962" s="22" t="n">
        <v>1234.21</v>
      </c>
      <c r="E962" s="22" t="n">
        <v>1216.23</v>
      </c>
      <c r="F962" s="22" t="n">
        <v>1221.22</v>
      </c>
      <c r="G962" s="23" t="n">
        <v>1234.1</v>
      </c>
      <c r="H962" s="23" t="n">
        <v>1232.87</v>
      </c>
      <c r="I962" s="23" t="n">
        <v>1218.73</v>
      </c>
      <c r="J962" s="23" t="n">
        <v>1217.51</v>
      </c>
      <c r="K962" s="24" t="str">
        <f aca="false">IF(N962&lt;=$F$3,"HIT","MISS")</f>
        <v>HIT</v>
      </c>
      <c r="L962" s="24" t="str">
        <f aca="false">IF(O962&lt;=$F$3,"HIT","MISS")</f>
        <v>MISS</v>
      </c>
      <c r="M962" s="25" t="str">
        <f aca="false">IF(AND(K962="HIT",L962="HIT"),"HOD ✓ | LOD ✓",IF(K962="HIT","HOD ✓",IF(L962="HIT","LOD ✓","✗ MISS")))</f>
        <v>HOD ✓</v>
      </c>
      <c r="N962" s="26" t="n">
        <f aca="false">IF(D962&lt;H962,(H962-D962)/D962,IF(D962&gt;G962,(D962-G962)/D962,0))</f>
        <v>8.91258375804177E-005</v>
      </c>
      <c r="O962" s="26" t="n">
        <f aca="false">IF(E962&lt;J962,(J962-E962)/E962,IF(E962&gt;I962,(E962-I962)/E962,0))</f>
        <v>0.0010524325168759</v>
      </c>
      <c r="P962" s="27" t="n">
        <f aca="false">LN(F962/F961)</f>
        <v>-0.00446912599270061</v>
      </c>
      <c r="Q962" s="28" t="n">
        <f aca="false">STDEV(P943:P962)*SQRT(252)</f>
        <v>0.163889697632069</v>
      </c>
      <c r="R962" s="26" t="n">
        <f aca="false">(G962-H962)/H962</f>
        <v>0.000997672098436995</v>
      </c>
      <c r="S962" s="17" t="n">
        <f aca="false">YEAR(B962)</f>
        <v>2010</v>
      </c>
      <c r="T962" s="17" t="n">
        <f aca="false">WEEKDAY(B962)</f>
        <v>2</v>
      </c>
    </row>
    <row r="963" customFormat="false" ht="15" hidden="false" customHeight="false" outlineLevel="0" collapsed="false">
      <c r="B963" s="21" t="n">
        <v>40344</v>
      </c>
      <c r="C963" s="22" t="n">
        <v>1221.22</v>
      </c>
      <c r="D963" s="22" t="n">
        <v>1236.86</v>
      </c>
      <c r="E963" s="22" t="n">
        <v>1219.895</v>
      </c>
      <c r="F963" s="22" t="n">
        <v>1234.13</v>
      </c>
      <c r="G963" s="23" t="n">
        <v>1239.24</v>
      </c>
      <c r="H963" s="23" t="n">
        <v>1238</v>
      </c>
      <c r="I963" s="23" t="n">
        <v>1219.5</v>
      </c>
      <c r="J963" s="23" t="n">
        <v>1218.28</v>
      </c>
      <c r="K963" s="24" t="str">
        <f aca="false">IF(N963&lt;=$F$3,"HIT","MISS")</f>
        <v>MISS</v>
      </c>
      <c r="L963" s="24" t="str">
        <f aca="false">IF(O963&lt;=$F$3,"HIT","MISS")</f>
        <v>HIT</v>
      </c>
      <c r="M963" s="25" t="str">
        <f aca="false">IF(AND(K963="HIT",L963="HIT"),"HOD ✓ | LOD ✓",IF(K963="HIT","HOD ✓",IF(L963="HIT","LOD ✓","✗ MISS")))</f>
        <v>LOD ✓</v>
      </c>
      <c r="N963" s="26" t="n">
        <f aca="false">IF(D963&lt;H963,(H963-D963)/D963,IF(D963&gt;G963,(D963-G963)/D963,0))</f>
        <v>0.000921688792587763</v>
      </c>
      <c r="O963" s="26" t="n">
        <f aca="false">IF(E963&lt;J963,(J963-E963)/E963,IF(E963&gt;I963,(E963-I963)/E963,0))</f>
        <v>0.000323798359694877</v>
      </c>
      <c r="P963" s="27" t="n">
        <f aca="false">LN(F963/F962)</f>
        <v>0.0105159093164798</v>
      </c>
      <c r="Q963" s="28" t="n">
        <f aca="false">STDEV(P944:P963)*SQRT(252)</f>
        <v>0.168030482918245</v>
      </c>
      <c r="R963" s="26" t="n">
        <f aca="false">(G963-H963)/H963</f>
        <v>0.00100161550888531</v>
      </c>
      <c r="S963" s="17" t="n">
        <f aca="false">YEAR(B963)</f>
        <v>2010</v>
      </c>
      <c r="T963" s="17" t="n">
        <f aca="false">WEEKDAY(B963)</f>
        <v>3</v>
      </c>
    </row>
    <row r="964" customFormat="false" ht="15" hidden="false" customHeight="false" outlineLevel="0" collapsed="false">
      <c r="B964" s="21" t="n">
        <v>40345</v>
      </c>
      <c r="C964" s="22" t="n">
        <v>1234.13</v>
      </c>
      <c r="D964" s="22" t="n">
        <v>1238.08</v>
      </c>
      <c r="E964" s="22" t="n">
        <v>1226.99</v>
      </c>
      <c r="F964" s="22" t="n">
        <v>1229.22</v>
      </c>
      <c r="G964" s="23" t="n">
        <v>1238.05</v>
      </c>
      <c r="H964" s="23" t="n">
        <v>1236.81</v>
      </c>
      <c r="I964" s="23" t="n">
        <v>1227.62</v>
      </c>
      <c r="J964" s="23" t="n">
        <v>1226.39</v>
      </c>
      <c r="K964" s="29" t="str">
        <f aca="false">IF(N964&lt;=$F$3,"HIT","MISS")</f>
        <v>HIT</v>
      </c>
      <c r="L964" s="29" t="str">
        <f aca="false">IF(O964&lt;=$F$3,"HIT","MISS")</f>
        <v>HIT</v>
      </c>
      <c r="M964" s="17" t="str">
        <f aca="false">IF(AND(K964="HIT",L964="HIT"),"HOD ✓ | LOD ✓",IF(K964="HIT","HOD ✓",IF(L964="HIT","LOD ✓","✗ MISS")))</f>
        <v>HOD ✓ | LOD ✓</v>
      </c>
      <c r="N964" s="26" t="n">
        <f aca="false">IF(D964&lt;H964,(H964-D964)/D964,IF(D964&gt;G964,(D964-G964)/D964,0))</f>
        <v>2.42310674592698E-005</v>
      </c>
      <c r="O964" s="26" t="n">
        <f aca="false">IF(E964&lt;J964,(J964-E964)/E964,IF(E964&gt;I964,(E964-I964)/E964,0))</f>
        <v>0</v>
      </c>
      <c r="P964" s="27" t="n">
        <f aca="false">LN(F964/F963)</f>
        <v>-0.00398644650770305</v>
      </c>
      <c r="Q964" s="28" t="n">
        <f aca="false">STDEV(P945:P964)*SQRT(252)</f>
        <v>0.138107639249065</v>
      </c>
      <c r="R964" s="26" t="n">
        <f aca="false">(G964-H964)/H964</f>
        <v>0.00100257921588604</v>
      </c>
      <c r="S964" s="17" t="n">
        <f aca="false">YEAR(B964)</f>
        <v>2010</v>
      </c>
      <c r="T964" s="17" t="n">
        <f aca="false">WEEKDAY(B964)</f>
        <v>4</v>
      </c>
    </row>
    <row r="965" customFormat="false" ht="15" hidden="false" customHeight="false" outlineLevel="0" collapsed="false">
      <c r="B965" s="21" t="n">
        <v>40346</v>
      </c>
      <c r="C965" s="22" t="n">
        <v>1229.22</v>
      </c>
      <c r="D965" s="22" t="n">
        <v>1251.245</v>
      </c>
      <c r="E965" s="22" t="n">
        <v>1229.14</v>
      </c>
      <c r="F965" s="22" t="n">
        <v>1244.97</v>
      </c>
      <c r="G965" s="23" t="n">
        <v>1248.6</v>
      </c>
      <c r="H965" s="23" t="n">
        <v>1247.35</v>
      </c>
      <c r="I965" s="23" t="n">
        <v>1230.77</v>
      </c>
      <c r="J965" s="23" t="n">
        <v>1229.54</v>
      </c>
      <c r="K965" s="24" t="str">
        <f aca="false">IF(N965&lt;=$F$3,"HIT","MISS")</f>
        <v>MISS</v>
      </c>
      <c r="L965" s="24" t="str">
        <f aca="false">IF(O965&lt;=$F$3,"HIT","MISS")</f>
        <v>HIT</v>
      </c>
      <c r="M965" s="25" t="str">
        <f aca="false">IF(AND(K965="HIT",L965="HIT"),"HOD ✓ | LOD ✓",IF(K965="HIT","HOD ✓",IF(L965="HIT","LOD ✓","✗ MISS")))</f>
        <v>LOD ✓</v>
      </c>
      <c r="N965" s="26" t="n">
        <f aca="false">IF(D965&lt;H965,(H965-D965)/D965,IF(D965&gt;G965,(D965-G965)/D965,0))</f>
        <v>0.00211389456101721</v>
      </c>
      <c r="O965" s="26" t="n">
        <f aca="false">IF(E965&lt;J965,(J965-E965)/E965,IF(E965&gt;I965,(E965-I965)/E965,0))</f>
        <v>0.000325430789006837</v>
      </c>
      <c r="P965" s="27" t="n">
        <f aca="false">LN(F965/F964)</f>
        <v>0.0127316113537806</v>
      </c>
      <c r="Q965" s="28" t="n">
        <f aca="false">STDEV(P946:P965)*SQRT(252)</f>
        <v>0.13718098395341</v>
      </c>
      <c r="R965" s="26" t="n">
        <f aca="false">(G965-H965)/H965</f>
        <v>0.00100212450394837</v>
      </c>
      <c r="S965" s="17" t="n">
        <f aca="false">YEAR(B965)</f>
        <v>2010</v>
      </c>
      <c r="T965" s="17" t="n">
        <f aca="false">WEEKDAY(B965)</f>
        <v>5</v>
      </c>
    </row>
    <row r="966" customFormat="false" ht="15" hidden="false" customHeight="false" outlineLevel="0" collapsed="false">
      <c r="B966" s="21" t="n">
        <v>40347</v>
      </c>
      <c r="C966" s="22" t="n">
        <v>1244.97</v>
      </c>
      <c r="D966" s="22" t="n">
        <v>1262.385</v>
      </c>
      <c r="E966" s="22" t="n">
        <v>1241.825</v>
      </c>
      <c r="F966" s="22" t="n">
        <v>1256.89</v>
      </c>
      <c r="G966" s="23" t="n">
        <v>1263.27</v>
      </c>
      <c r="H966" s="23" t="n">
        <v>1262.01</v>
      </c>
      <c r="I966" s="23" t="n">
        <v>1241.7</v>
      </c>
      <c r="J966" s="23" t="n">
        <v>1240.46</v>
      </c>
      <c r="K966" s="29" t="str">
        <f aca="false">IF(N966&lt;=$F$3,"HIT","MISS")</f>
        <v>HIT</v>
      </c>
      <c r="L966" s="29" t="str">
        <f aca="false">IF(O966&lt;=$F$3,"HIT","MISS")</f>
        <v>HIT</v>
      </c>
      <c r="M966" s="17" t="str">
        <f aca="false">IF(AND(K966="HIT",L966="HIT"),"HOD ✓ | LOD ✓",IF(K966="HIT","HOD ✓",IF(L966="HIT","LOD ✓","✗ MISS")))</f>
        <v>HOD ✓ | LOD ✓</v>
      </c>
      <c r="N966" s="26" t="n">
        <f aca="false">IF(D966&lt;H966,(H966-D966)/D966,IF(D966&gt;G966,(D966-G966)/D966,0))</f>
        <v>0</v>
      </c>
      <c r="O966" s="26" t="n">
        <f aca="false">IF(E966&lt;J966,(J966-E966)/E966,IF(E966&gt;I966,(E966-I966)/E966,0))</f>
        <v>0.000100658305316772</v>
      </c>
      <c r="P966" s="27" t="n">
        <f aca="false">LN(F966/F965)</f>
        <v>0.00952898259377385</v>
      </c>
      <c r="Q966" s="28" t="n">
        <f aca="false">STDEV(P947:P966)*SQRT(252)</f>
        <v>0.136604637420407</v>
      </c>
      <c r="R966" s="26" t="n">
        <f aca="false">(G966-H966)/H966</f>
        <v>0.000998407302636264</v>
      </c>
      <c r="S966" s="17" t="n">
        <f aca="false">YEAR(B966)</f>
        <v>2010</v>
      </c>
      <c r="T966" s="17" t="n">
        <f aca="false">WEEKDAY(B966)</f>
        <v>6</v>
      </c>
    </row>
    <row r="967" customFormat="false" ht="15" hidden="false" customHeight="false" outlineLevel="0" collapsed="false">
      <c r="B967" s="21" t="n">
        <v>40350</v>
      </c>
      <c r="C967" s="22" t="n">
        <v>1256.98</v>
      </c>
      <c r="D967" s="22" t="n">
        <v>1265.265</v>
      </c>
      <c r="E967" s="22" t="n">
        <v>1230.76</v>
      </c>
      <c r="F967" s="22" t="n">
        <v>1233.73</v>
      </c>
      <c r="G967" s="23" t="n">
        <v>1266.73</v>
      </c>
      <c r="H967" s="23" t="n">
        <v>1265.46</v>
      </c>
      <c r="I967" s="23" t="n">
        <v>1232.17</v>
      </c>
      <c r="J967" s="23" t="n">
        <v>1230.94</v>
      </c>
      <c r="K967" s="29" t="str">
        <f aca="false">IF(N967&lt;=$F$3,"HIT","MISS")</f>
        <v>HIT</v>
      </c>
      <c r="L967" s="29" t="str">
        <f aca="false">IF(O967&lt;=$F$3,"HIT","MISS")</f>
        <v>HIT</v>
      </c>
      <c r="M967" s="17" t="str">
        <f aca="false">IF(AND(K967="HIT",L967="HIT"),"HOD ✓ | LOD ✓",IF(K967="HIT","HOD ✓",IF(L967="HIT","LOD ✓","✗ MISS")))</f>
        <v>HOD ✓ | LOD ✓</v>
      </c>
      <c r="N967" s="26" t="n">
        <f aca="false">IF(D967&lt;H967,(H967-D967)/D967,IF(D967&gt;G967,(D967-G967)/D967,0))</f>
        <v>0.000154117912057898</v>
      </c>
      <c r="O967" s="26" t="n">
        <f aca="false">IF(E967&lt;J967,(J967-E967)/E967,IF(E967&gt;I967,(E967-I967)/E967,0))</f>
        <v>0.000146251096883278</v>
      </c>
      <c r="P967" s="27" t="n">
        <f aca="false">LN(F967/F966)</f>
        <v>-0.0185983149400361</v>
      </c>
      <c r="Q967" s="28" t="n">
        <f aca="false">STDEV(P948:P967)*SQRT(252)</f>
        <v>0.152624923598814</v>
      </c>
      <c r="R967" s="26" t="n">
        <f aca="false">(G967-H967)/H967</f>
        <v>0.00100358762821423</v>
      </c>
      <c r="S967" s="17" t="n">
        <f aca="false">YEAR(B967)</f>
        <v>2010</v>
      </c>
      <c r="T967" s="17" t="n">
        <f aca="false">WEEKDAY(B967)</f>
        <v>2</v>
      </c>
    </row>
    <row r="968" customFormat="false" ht="15" hidden="false" customHeight="false" outlineLevel="0" collapsed="false">
      <c r="B968" s="21" t="n">
        <v>40351</v>
      </c>
      <c r="C968" s="22" t="n">
        <v>1233.73</v>
      </c>
      <c r="D968" s="22" t="n">
        <v>1242.86</v>
      </c>
      <c r="E968" s="22" t="n">
        <v>1232.11</v>
      </c>
      <c r="F968" s="22" t="n">
        <v>1240.06</v>
      </c>
      <c r="G968" s="23" t="n">
        <v>1244.35</v>
      </c>
      <c r="H968" s="23" t="n">
        <v>1243.11</v>
      </c>
      <c r="I968" s="23" t="n">
        <v>1231.96</v>
      </c>
      <c r="J968" s="23" t="n">
        <v>1230.73</v>
      </c>
      <c r="K968" s="29" t="str">
        <f aca="false">IF(N968&lt;=$F$3,"HIT","MISS")</f>
        <v>HIT</v>
      </c>
      <c r="L968" s="29" t="str">
        <f aca="false">IF(O968&lt;=$F$3,"HIT","MISS")</f>
        <v>HIT</v>
      </c>
      <c r="M968" s="17" t="str">
        <f aca="false">IF(AND(K968="HIT",L968="HIT"),"HOD ✓ | LOD ✓",IF(K968="HIT","HOD ✓",IF(L968="HIT","LOD ✓","✗ MISS")))</f>
        <v>HOD ✓ | LOD ✓</v>
      </c>
      <c r="N968" s="26" t="n">
        <f aca="false">IF(D968&lt;H968,(H968-D968)/D968,IF(D968&gt;G968,(D968-G968)/D968,0))</f>
        <v>0.000201148962875947</v>
      </c>
      <c r="O968" s="26" t="n">
        <f aca="false">IF(E968&lt;J968,(J968-E968)/E968,IF(E968&gt;I968,(E968-I968)/E968,0))</f>
        <v>0.000121742376898056</v>
      </c>
      <c r="P968" s="27" t="n">
        <f aca="false">LN(F968/F967)</f>
        <v>0.00511766464855798</v>
      </c>
      <c r="Q968" s="28" t="n">
        <f aca="false">STDEV(P949:P968)*SQRT(252)</f>
        <v>0.149665064415193</v>
      </c>
      <c r="R968" s="26" t="n">
        <f aca="false">(G968-H968)/H968</f>
        <v>0.000997498210134268</v>
      </c>
      <c r="S968" s="17" t="n">
        <f aca="false">YEAR(B968)</f>
        <v>2010</v>
      </c>
      <c r="T968" s="17" t="n">
        <f aca="false">WEEKDAY(B968)</f>
        <v>3</v>
      </c>
    </row>
    <row r="969" customFormat="false" ht="15" hidden="false" customHeight="false" outlineLevel="0" collapsed="false">
      <c r="B969" s="21" t="n">
        <v>40352</v>
      </c>
      <c r="C969" s="22" t="n">
        <v>1240.06</v>
      </c>
      <c r="D969" s="22" t="n">
        <v>1246.485</v>
      </c>
      <c r="E969" s="22" t="n">
        <v>1224.835</v>
      </c>
      <c r="F969" s="22" t="n">
        <v>1237.39</v>
      </c>
      <c r="G969" s="23" t="n">
        <v>1246.77</v>
      </c>
      <c r="H969" s="23" t="n">
        <v>1245.52</v>
      </c>
      <c r="I969" s="23" t="n">
        <v>1225.29</v>
      </c>
      <c r="J969" s="23" t="n">
        <v>1224.07</v>
      </c>
      <c r="K969" s="29" t="str">
        <f aca="false">IF(N969&lt;=$F$3,"HIT","MISS")</f>
        <v>HIT</v>
      </c>
      <c r="L969" s="29" t="str">
        <f aca="false">IF(O969&lt;=$F$3,"HIT","MISS")</f>
        <v>HIT</v>
      </c>
      <c r="M969" s="17" t="str">
        <f aca="false">IF(AND(K969="HIT",L969="HIT"),"HOD ✓ | LOD ✓",IF(K969="HIT","HOD ✓",IF(L969="HIT","LOD ✓","✗ MISS")))</f>
        <v>HOD ✓ | LOD ✓</v>
      </c>
      <c r="N969" s="26" t="n">
        <f aca="false">IF(D969&lt;H969,(H969-D969)/D969,IF(D969&gt;G969,(D969-G969)/D969,0))</f>
        <v>0</v>
      </c>
      <c r="O969" s="26" t="n">
        <f aca="false">IF(E969&lt;J969,(J969-E969)/E969,IF(E969&gt;I969,(E969-I969)/E969,0))</f>
        <v>0</v>
      </c>
      <c r="P969" s="27" t="n">
        <f aca="false">LN(F969/F968)</f>
        <v>-0.00215544292213378</v>
      </c>
      <c r="Q969" s="28" t="n">
        <f aca="false">STDEV(P950:P969)*SQRT(252)</f>
        <v>0.149129547333263</v>
      </c>
      <c r="R969" s="26" t="n">
        <f aca="false">(G969-H969)/H969</f>
        <v>0.00100359689125827</v>
      </c>
      <c r="S969" s="17" t="n">
        <f aca="false">YEAR(B969)</f>
        <v>2010</v>
      </c>
      <c r="T969" s="17" t="n">
        <f aca="false">WEEKDAY(B969)</f>
        <v>4</v>
      </c>
    </row>
    <row r="970" customFormat="false" ht="15" hidden="false" customHeight="false" outlineLevel="0" collapsed="false">
      <c r="B970" s="21" t="n">
        <v>40353</v>
      </c>
      <c r="C970" s="22" t="n">
        <v>1237.39</v>
      </c>
      <c r="D970" s="22" t="n">
        <v>1248.53</v>
      </c>
      <c r="E970" s="22" t="n">
        <v>1227.83</v>
      </c>
      <c r="F970" s="22" t="n">
        <v>1243.44</v>
      </c>
      <c r="G970" s="23" t="n">
        <v>1250.01</v>
      </c>
      <c r="H970" s="23" t="n">
        <v>1248.76</v>
      </c>
      <c r="I970" s="23" t="n">
        <v>1228.09</v>
      </c>
      <c r="J970" s="23" t="n">
        <v>1226.86</v>
      </c>
      <c r="K970" s="29" t="str">
        <f aca="false">IF(N970&lt;=$F$3,"HIT","MISS")</f>
        <v>HIT</v>
      </c>
      <c r="L970" s="29" t="str">
        <f aca="false">IF(O970&lt;=$F$3,"HIT","MISS")</f>
        <v>HIT</v>
      </c>
      <c r="M970" s="17" t="str">
        <f aca="false">IF(AND(K970="HIT",L970="HIT"),"HOD ✓ | LOD ✓",IF(K970="HIT","HOD ✓",IF(L970="HIT","LOD ✓","✗ MISS")))</f>
        <v>HOD ✓ | LOD ✓</v>
      </c>
      <c r="N970" s="26" t="n">
        <f aca="false">IF(D970&lt;H970,(H970-D970)/D970,IF(D970&gt;G970,(D970-G970)/D970,0))</f>
        <v>0.000184216638767205</v>
      </c>
      <c r="O970" s="26" t="n">
        <f aca="false">IF(E970&lt;J970,(J970-E970)/E970,IF(E970&gt;I970,(E970-I970)/E970,0))</f>
        <v>0</v>
      </c>
      <c r="P970" s="27" t="n">
        <f aca="false">LN(F970/F969)</f>
        <v>0.00487740957153737</v>
      </c>
      <c r="Q970" s="28" t="n">
        <f aca="false">STDEV(P951:P970)*SQRT(252)</f>
        <v>0.149718114362602</v>
      </c>
      <c r="R970" s="26" t="n">
        <f aca="false">(G970-H970)/H970</f>
        <v>0.00100099298504116</v>
      </c>
      <c r="S970" s="17" t="n">
        <f aca="false">YEAR(B970)</f>
        <v>2010</v>
      </c>
      <c r="T970" s="17" t="n">
        <f aca="false">WEEKDAY(B970)</f>
        <v>5</v>
      </c>
    </row>
    <row r="971" customFormat="false" ht="15" hidden="false" customHeight="false" outlineLevel="0" collapsed="false">
      <c r="B971" s="21" t="n">
        <v>40354</v>
      </c>
      <c r="C971" s="22" t="n">
        <v>1243.44</v>
      </c>
      <c r="D971" s="22" t="n">
        <v>1258.41</v>
      </c>
      <c r="E971" s="22" t="n">
        <v>1241.09</v>
      </c>
      <c r="F971" s="22" t="n">
        <v>1255.67</v>
      </c>
      <c r="G971" s="23" t="n">
        <v>1258.48</v>
      </c>
      <c r="H971" s="23" t="n">
        <v>1257.22</v>
      </c>
      <c r="I971" s="23" t="n">
        <v>1242.3</v>
      </c>
      <c r="J971" s="23" t="n">
        <v>1241.06</v>
      </c>
      <c r="K971" s="29" t="str">
        <f aca="false">IF(N971&lt;=$F$3,"HIT","MISS")</f>
        <v>HIT</v>
      </c>
      <c r="L971" s="29" t="str">
        <f aca="false">IF(O971&lt;=$F$3,"HIT","MISS")</f>
        <v>HIT</v>
      </c>
      <c r="M971" s="17" t="str">
        <f aca="false">IF(AND(K971="HIT",L971="HIT"),"HOD ✓ | LOD ✓",IF(K971="HIT","HOD ✓",IF(L971="HIT","LOD ✓","✗ MISS")))</f>
        <v>HOD ✓ | LOD ✓</v>
      </c>
      <c r="N971" s="26" t="n">
        <f aca="false">IF(D971&lt;H971,(H971-D971)/D971,IF(D971&gt;G971,(D971-G971)/D971,0))</f>
        <v>0</v>
      </c>
      <c r="O971" s="26" t="n">
        <f aca="false">IF(E971&lt;J971,(J971-E971)/E971,IF(E971&gt;I971,(E971-I971)/E971,0))</f>
        <v>0</v>
      </c>
      <c r="P971" s="27" t="n">
        <f aca="false">LN(F971/F970)</f>
        <v>0.00978756247809882</v>
      </c>
      <c r="Q971" s="28" t="n">
        <f aca="false">STDEV(P952:P971)*SQRT(252)</f>
        <v>0.152741703572254</v>
      </c>
      <c r="R971" s="26" t="n">
        <f aca="false">(G971-H971)/H971</f>
        <v>0.00100221122794737</v>
      </c>
      <c r="S971" s="17" t="n">
        <f aca="false">YEAR(B971)</f>
        <v>2010</v>
      </c>
      <c r="T971" s="17" t="n">
        <f aca="false">WEEKDAY(B971)</f>
        <v>6</v>
      </c>
    </row>
    <row r="972" customFormat="false" ht="15" hidden="false" customHeight="false" outlineLevel="0" collapsed="false">
      <c r="B972" s="21" t="n">
        <v>40357</v>
      </c>
      <c r="C972" s="22" t="n">
        <v>1255.67</v>
      </c>
      <c r="D972" s="22" t="n">
        <v>1262.81</v>
      </c>
      <c r="E972" s="22" t="n">
        <v>1235.8</v>
      </c>
      <c r="F972" s="22" t="n">
        <v>1239.1</v>
      </c>
      <c r="G972" s="23" t="n">
        <v>1263.22</v>
      </c>
      <c r="H972" s="23" t="n">
        <v>1261.96</v>
      </c>
      <c r="I972" s="23" t="n">
        <v>1236.31</v>
      </c>
      <c r="J972" s="23" t="n">
        <v>1235.07</v>
      </c>
      <c r="K972" s="29" t="str">
        <f aca="false">IF(N972&lt;=$F$3,"HIT","MISS")</f>
        <v>HIT</v>
      </c>
      <c r="L972" s="29" t="str">
        <f aca="false">IF(O972&lt;=$F$3,"HIT","MISS")</f>
        <v>HIT</v>
      </c>
      <c r="M972" s="17" t="str">
        <f aca="false">IF(AND(K972="HIT",L972="HIT"),"HOD ✓ | LOD ✓",IF(K972="HIT","HOD ✓",IF(L972="HIT","LOD ✓","✗ MISS")))</f>
        <v>HOD ✓ | LOD ✓</v>
      </c>
      <c r="N972" s="26" t="n">
        <f aca="false">IF(D972&lt;H972,(H972-D972)/D972,IF(D972&gt;G972,(D972-G972)/D972,0))</f>
        <v>0</v>
      </c>
      <c r="O972" s="26" t="n">
        <f aca="false">IF(E972&lt;J972,(J972-E972)/E972,IF(E972&gt;I972,(E972-I972)/E972,0))</f>
        <v>0</v>
      </c>
      <c r="P972" s="27" t="n">
        <f aca="false">LN(F972/F971)</f>
        <v>-0.0132839850302941</v>
      </c>
      <c r="Q972" s="28" t="n">
        <f aca="false">STDEV(P953:P972)*SQRT(252)</f>
        <v>0.161708604646072</v>
      </c>
      <c r="R972" s="26" t="n">
        <f aca="false">(G972-H972)/H972</f>
        <v>0.00099844686043931</v>
      </c>
      <c r="S972" s="17" t="n">
        <f aca="false">YEAR(B972)</f>
        <v>2010</v>
      </c>
      <c r="T972" s="17" t="n">
        <f aca="false">WEEKDAY(B972)</f>
        <v>2</v>
      </c>
    </row>
    <row r="973" customFormat="false" ht="15" hidden="false" customHeight="false" outlineLevel="0" collapsed="false">
      <c r="B973" s="21" t="n">
        <v>40358</v>
      </c>
      <c r="C973" s="22" t="n">
        <v>1239.1</v>
      </c>
      <c r="D973" s="22" t="n">
        <v>1245.22</v>
      </c>
      <c r="E973" s="22" t="n">
        <v>1227.28</v>
      </c>
      <c r="F973" s="22" t="n">
        <v>1240.67</v>
      </c>
      <c r="G973" s="23" t="n">
        <v>1246.22</v>
      </c>
      <c r="H973" s="23" t="n">
        <v>1244.98</v>
      </c>
      <c r="I973" s="23" t="n">
        <v>1228.18</v>
      </c>
      <c r="J973" s="23" t="n">
        <v>1226.95</v>
      </c>
      <c r="K973" s="29" t="str">
        <f aca="false">IF(N973&lt;=$F$3,"HIT","MISS")</f>
        <v>HIT</v>
      </c>
      <c r="L973" s="29" t="str">
        <f aca="false">IF(O973&lt;=$F$3,"HIT","MISS")</f>
        <v>HIT</v>
      </c>
      <c r="M973" s="17" t="str">
        <f aca="false">IF(AND(K973="HIT",L973="HIT"),"HOD ✓ | LOD ✓",IF(K973="HIT","HOD ✓",IF(L973="HIT","LOD ✓","✗ MISS")))</f>
        <v>HOD ✓ | LOD ✓</v>
      </c>
      <c r="N973" s="26" t="n">
        <f aca="false">IF(D973&lt;H973,(H973-D973)/D973,IF(D973&gt;G973,(D973-G973)/D973,0))</f>
        <v>0</v>
      </c>
      <c r="O973" s="26" t="n">
        <f aca="false">IF(E973&lt;J973,(J973-E973)/E973,IF(E973&gt;I973,(E973-I973)/E973,0))</f>
        <v>0</v>
      </c>
      <c r="P973" s="27" t="n">
        <f aca="false">LN(F973/F972)</f>
        <v>0.00126624663559592</v>
      </c>
      <c r="Q973" s="28" t="n">
        <f aca="false">STDEV(P954:P973)*SQRT(252)</f>
        <v>0.159742519915178</v>
      </c>
      <c r="R973" s="26" t="n">
        <f aca="false">(G973-H973)/H973</f>
        <v>0.000995999935741947</v>
      </c>
      <c r="S973" s="17" t="n">
        <f aca="false">YEAR(B973)</f>
        <v>2010</v>
      </c>
      <c r="T973" s="17" t="n">
        <f aca="false">WEEKDAY(B973)</f>
        <v>3</v>
      </c>
    </row>
    <row r="974" customFormat="false" ht="15" hidden="false" customHeight="false" outlineLevel="0" collapsed="false">
      <c r="B974" s="21" t="n">
        <v>40359</v>
      </c>
      <c r="C974" s="22" t="n">
        <v>1240.67</v>
      </c>
      <c r="D974" s="22" t="n">
        <v>1247.76</v>
      </c>
      <c r="E974" s="22" t="n">
        <v>1234.69</v>
      </c>
      <c r="F974" s="22" t="n">
        <v>1242.37</v>
      </c>
      <c r="G974" s="23" t="n">
        <v>1247.91</v>
      </c>
      <c r="H974" s="23" t="n">
        <v>1246.66</v>
      </c>
      <c r="I974" s="23" t="n">
        <v>1235.63</v>
      </c>
      <c r="J974" s="23" t="n">
        <v>1234.4</v>
      </c>
      <c r="K974" s="29" t="str">
        <f aca="false">IF(N974&lt;=$F$3,"HIT","MISS")</f>
        <v>HIT</v>
      </c>
      <c r="L974" s="29" t="str">
        <f aca="false">IF(O974&lt;=$F$3,"HIT","MISS")</f>
        <v>HIT</v>
      </c>
      <c r="M974" s="17" t="str">
        <f aca="false">IF(AND(K974="HIT",L974="HIT"),"HOD ✓ | LOD ✓",IF(K974="HIT","HOD ✓",IF(L974="HIT","LOD ✓","✗ MISS")))</f>
        <v>HOD ✓ | LOD ✓</v>
      </c>
      <c r="N974" s="26" t="n">
        <f aca="false">IF(D974&lt;H974,(H974-D974)/D974,IF(D974&gt;G974,(D974-G974)/D974,0))</f>
        <v>0</v>
      </c>
      <c r="O974" s="26" t="n">
        <f aca="false">IF(E974&lt;J974,(J974-E974)/E974,IF(E974&gt;I974,(E974-I974)/E974,0))</f>
        <v>0</v>
      </c>
      <c r="P974" s="27" t="n">
        <f aca="false">LN(F974/F973)</f>
        <v>0.00136928947227442</v>
      </c>
      <c r="Q974" s="28" t="n">
        <f aca="false">STDEV(P955:P974)*SQRT(252)</f>
        <v>0.159508662040056</v>
      </c>
      <c r="R974" s="26" t="n">
        <f aca="false">(G974-H974)/H974</f>
        <v>0.00100267915871208</v>
      </c>
      <c r="S974" s="17" t="n">
        <f aca="false">YEAR(B974)</f>
        <v>2010</v>
      </c>
      <c r="T974" s="17" t="n">
        <f aca="false">WEEKDAY(B974)</f>
        <v>4</v>
      </c>
    </row>
    <row r="975" customFormat="false" ht="15" hidden="false" customHeight="false" outlineLevel="0" collapsed="false">
      <c r="B975" s="21" t="n">
        <v>40360</v>
      </c>
      <c r="C975" s="22" t="n">
        <v>1242.37</v>
      </c>
      <c r="D975" s="22" t="n">
        <v>1243.99</v>
      </c>
      <c r="E975" s="22" t="n">
        <v>1196.61</v>
      </c>
      <c r="F975" s="22" t="n">
        <v>1198.87</v>
      </c>
      <c r="G975" s="23" t="n">
        <v>1245.8</v>
      </c>
      <c r="H975" s="23" t="n">
        <v>1244.56</v>
      </c>
      <c r="I975" s="23" t="n">
        <v>1197.16</v>
      </c>
      <c r="J975" s="23" t="n">
        <v>1195.96</v>
      </c>
      <c r="K975" s="29" t="str">
        <f aca="false">IF(N975&lt;=$F$3,"HIT","MISS")</f>
        <v>HIT</v>
      </c>
      <c r="L975" s="29" t="str">
        <f aca="false">IF(O975&lt;=$F$3,"HIT","MISS")</f>
        <v>HIT</v>
      </c>
      <c r="M975" s="17" t="str">
        <f aca="false">IF(AND(K975="HIT",L975="HIT"),"HOD ✓ | LOD ✓",IF(K975="HIT","HOD ✓",IF(L975="HIT","LOD ✓","✗ MISS")))</f>
        <v>HOD ✓ | LOD ✓</v>
      </c>
      <c r="N975" s="26" t="n">
        <f aca="false">IF(D975&lt;H975,(H975-D975)/D975,IF(D975&gt;G975,(D975-G975)/D975,0))</f>
        <v>0.000458203040217314</v>
      </c>
      <c r="O975" s="26" t="n">
        <f aca="false">IF(E975&lt;J975,(J975-E975)/E975,IF(E975&gt;I975,(E975-I975)/E975,0))</f>
        <v>0</v>
      </c>
      <c r="P975" s="27" t="n">
        <f aca="false">LN(F975/F974)</f>
        <v>-0.0356413992674815</v>
      </c>
      <c r="Q975" s="28" t="n">
        <f aca="false">STDEV(P956:P975)*SQRT(252)</f>
        <v>0.199694663322556</v>
      </c>
      <c r="R975" s="26" t="n">
        <f aca="false">(G975-H975)/H975</f>
        <v>0.000996336054509232</v>
      </c>
      <c r="S975" s="17" t="n">
        <f aca="false">YEAR(B975)</f>
        <v>2010</v>
      </c>
      <c r="T975" s="17" t="n">
        <f aca="false">WEEKDAY(B975)</f>
        <v>5</v>
      </c>
    </row>
    <row r="976" customFormat="false" ht="15" hidden="false" customHeight="false" outlineLevel="0" collapsed="false">
      <c r="B976" s="21" t="n">
        <v>40361</v>
      </c>
      <c r="C976" s="22" t="n">
        <v>1198.87</v>
      </c>
      <c r="D976" s="22" t="n">
        <v>1213.5</v>
      </c>
      <c r="E976" s="22" t="n">
        <v>1198.33</v>
      </c>
      <c r="F976" s="22" t="n">
        <v>1211.4</v>
      </c>
      <c r="G976" s="23" t="n">
        <v>1212.55</v>
      </c>
      <c r="H976" s="23" t="n">
        <v>1211.34</v>
      </c>
      <c r="I976" s="23" t="n">
        <v>1198.71</v>
      </c>
      <c r="J976" s="23" t="n">
        <v>1197.51</v>
      </c>
      <c r="K976" s="24" t="str">
        <f aca="false">IF(N976&lt;=$F$3,"HIT","MISS")</f>
        <v>MISS</v>
      </c>
      <c r="L976" s="24" t="str">
        <f aca="false">IF(O976&lt;=$F$3,"HIT","MISS")</f>
        <v>HIT</v>
      </c>
      <c r="M976" s="25" t="str">
        <f aca="false">IF(AND(K976="HIT",L976="HIT"),"HOD ✓ | LOD ✓",IF(K976="HIT","HOD ✓",IF(L976="HIT","LOD ✓","✗ MISS")))</f>
        <v>LOD ✓</v>
      </c>
      <c r="N976" s="26" t="n">
        <f aca="false">IF(D976&lt;H976,(H976-D976)/D976,IF(D976&gt;G976,(D976-G976)/D976,0))</f>
        <v>0.000782859497321834</v>
      </c>
      <c r="O976" s="26" t="n">
        <f aca="false">IF(E976&lt;J976,(J976-E976)/E976,IF(E976&gt;I976,(E976-I976)/E976,0))</f>
        <v>0</v>
      </c>
      <c r="P976" s="27" t="n">
        <f aca="false">LN(F976/F975)</f>
        <v>0.0103972690840108</v>
      </c>
      <c r="Q976" s="28" t="n">
        <f aca="false">STDEV(P957:P976)*SQRT(252)</f>
        <v>0.199317935481821</v>
      </c>
      <c r="R976" s="26" t="n">
        <f aca="false">(G976-H976)/H976</f>
        <v>0.000998893787045781</v>
      </c>
      <c r="S976" s="17" t="n">
        <f aca="false">YEAR(B976)</f>
        <v>2010</v>
      </c>
      <c r="T976" s="17" t="n">
        <f aca="false">WEEKDAY(B976)</f>
        <v>6</v>
      </c>
    </row>
    <row r="977" customFormat="false" ht="15" hidden="false" customHeight="false" outlineLevel="0" collapsed="false">
      <c r="B977" s="21" t="n">
        <v>40364</v>
      </c>
      <c r="C977" s="22" t="n">
        <v>1211.4</v>
      </c>
      <c r="D977" s="22" t="n">
        <v>1214.52</v>
      </c>
      <c r="E977" s="22" t="n">
        <v>1205.96</v>
      </c>
      <c r="F977" s="22" t="n">
        <v>1208.93</v>
      </c>
      <c r="G977" s="23" t="n">
        <v>1215.37</v>
      </c>
      <c r="H977" s="23" t="n">
        <v>1214.16</v>
      </c>
      <c r="I977" s="23" t="n">
        <v>1207.35</v>
      </c>
      <c r="J977" s="23" t="n">
        <v>1206.14</v>
      </c>
      <c r="K977" s="29" t="str">
        <f aca="false">IF(N977&lt;=$F$3,"HIT","MISS")</f>
        <v>HIT</v>
      </c>
      <c r="L977" s="29" t="str">
        <f aca="false">IF(O977&lt;=$F$3,"HIT","MISS")</f>
        <v>HIT</v>
      </c>
      <c r="M977" s="17" t="str">
        <f aca="false">IF(AND(K977="HIT",L977="HIT"),"HOD ✓ | LOD ✓",IF(K977="HIT","HOD ✓",IF(L977="HIT","LOD ✓","✗ MISS")))</f>
        <v>HOD ✓ | LOD ✓</v>
      </c>
      <c r="N977" s="26" t="n">
        <f aca="false">IF(D977&lt;H977,(H977-D977)/D977,IF(D977&gt;G977,(D977-G977)/D977,0))</f>
        <v>0</v>
      </c>
      <c r="O977" s="26" t="n">
        <f aca="false">IF(E977&lt;J977,(J977-E977)/E977,IF(E977&gt;I977,(E977-I977)/E977,0))</f>
        <v>0.000149258681880049</v>
      </c>
      <c r="P977" s="27" t="n">
        <f aca="false">LN(F977/F976)</f>
        <v>-0.00204104469842831</v>
      </c>
      <c r="Q977" s="28" t="n">
        <f aca="false">STDEV(P958:P977)*SQRT(252)</f>
        <v>0.189090850614025</v>
      </c>
      <c r="R977" s="26" t="n">
        <f aca="false">(G977-H977)/H977</f>
        <v>0.000996573762930593</v>
      </c>
      <c r="S977" s="17" t="n">
        <f aca="false">YEAR(B977)</f>
        <v>2010</v>
      </c>
      <c r="T977" s="17" t="n">
        <f aca="false">WEEKDAY(B977)</f>
        <v>2</v>
      </c>
    </row>
    <row r="978" customFormat="false" ht="15" hidden="false" customHeight="false" outlineLevel="0" collapsed="false">
      <c r="B978" s="21" t="n">
        <v>40365</v>
      </c>
      <c r="C978" s="22" t="n">
        <v>1208.93</v>
      </c>
      <c r="D978" s="22" t="n">
        <v>1213.75</v>
      </c>
      <c r="E978" s="22" t="n">
        <v>1189.35</v>
      </c>
      <c r="F978" s="22" t="n">
        <v>1192.69</v>
      </c>
      <c r="G978" s="23" t="n">
        <v>1215.11</v>
      </c>
      <c r="H978" s="23" t="n">
        <v>1213.9</v>
      </c>
      <c r="I978" s="23" t="n">
        <v>1188.82</v>
      </c>
      <c r="J978" s="23" t="n">
        <v>1187.63</v>
      </c>
      <c r="K978" s="29" t="str">
        <f aca="false">IF(N978&lt;=$F$3,"HIT","MISS")</f>
        <v>HIT</v>
      </c>
      <c r="L978" s="29" t="str">
        <f aca="false">IF(O978&lt;=$F$3,"HIT","MISS")</f>
        <v>HIT</v>
      </c>
      <c r="M978" s="17" t="str">
        <f aca="false">IF(AND(K978="HIT",L978="HIT"),"HOD ✓ | LOD ✓",IF(K978="HIT","HOD ✓",IF(L978="HIT","LOD ✓","✗ MISS")))</f>
        <v>HOD ✓ | LOD ✓</v>
      </c>
      <c r="N978" s="26" t="n">
        <f aca="false">IF(D978&lt;H978,(H978-D978)/D978,IF(D978&gt;G978,(D978-G978)/D978,0))</f>
        <v>0.000123583934088643</v>
      </c>
      <c r="O978" s="26" t="n">
        <f aca="false">IF(E978&lt;J978,(J978-E978)/E978,IF(E978&gt;I978,(E978-I978)/E978,0))</f>
        <v>0.000445621557993839</v>
      </c>
      <c r="P978" s="27" t="n">
        <f aca="false">LN(F978/F977)</f>
        <v>-0.0135244106370004</v>
      </c>
      <c r="Q978" s="28" t="n">
        <f aca="false">STDEV(P959:P978)*SQRT(252)</f>
        <v>0.193995864979228</v>
      </c>
      <c r="R978" s="26" t="n">
        <f aca="false">(G978-H978)/H978</f>
        <v>0.000996787214762179</v>
      </c>
      <c r="S978" s="17" t="n">
        <f aca="false">YEAR(B978)</f>
        <v>2010</v>
      </c>
      <c r="T978" s="17" t="n">
        <f aca="false">WEEKDAY(B978)</f>
        <v>3</v>
      </c>
    </row>
    <row r="979" customFormat="false" ht="15" hidden="false" customHeight="false" outlineLevel="0" collapsed="false">
      <c r="B979" s="21" t="n">
        <v>40366</v>
      </c>
      <c r="C979" s="22" t="n">
        <v>1192.69</v>
      </c>
      <c r="D979" s="22" t="n">
        <v>1204.05</v>
      </c>
      <c r="E979" s="22" t="n">
        <v>1185.05</v>
      </c>
      <c r="F979" s="22" t="n">
        <v>1202.6</v>
      </c>
      <c r="G979" s="23" t="n">
        <v>1205.41</v>
      </c>
      <c r="H979" s="23" t="n">
        <v>1204.21</v>
      </c>
      <c r="I979" s="23" t="n">
        <v>1186.32</v>
      </c>
      <c r="J979" s="23" t="n">
        <v>1185.13</v>
      </c>
      <c r="K979" s="29" t="str">
        <f aca="false">IF(N979&lt;=$F$3,"HIT","MISS")</f>
        <v>HIT</v>
      </c>
      <c r="L979" s="29" t="str">
        <f aca="false">IF(O979&lt;=$F$3,"HIT","MISS")</f>
        <v>HIT</v>
      </c>
      <c r="M979" s="17" t="str">
        <f aca="false">IF(AND(K979="HIT",L979="HIT"),"HOD ✓ | LOD ✓",IF(K979="HIT","HOD ✓",IF(L979="HIT","LOD ✓","✗ MISS")))</f>
        <v>HOD ✓ | LOD ✓</v>
      </c>
      <c r="N979" s="26" t="n">
        <f aca="false">IF(D979&lt;H979,(H979-D979)/D979,IF(D979&gt;G979,(D979-G979)/D979,0))</f>
        <v>0.000132884846974861</v>
      </c>
      <c r="O979" s="26" t="n">
        <f aca="false">IF(E979&lt;J979,(J979-E979)/E979,IF(E979&gt;I979,(E979-I979)/E979,0))</f>
        <v>6.75077000971728E-005</v>
      </c>
      <c r="P979" s="27" t="n">
        <f aca="false">LN(F979/F978)</f>
        <v>0.00827461939405019</v>
      </c>
      <c r="Q979" s="28" t="n">
        <f aca="false">STDEV(P960:P979)*SQRT(252)</f>
        <v>0.197215582119163</v>
      </c>
      <c r="R979" s="26" t="n">
        <f aca="false">(G979-H979)/H979</f>
        <v>0.00099650393203847</v>
      </c>
      <c r="S979" s="17" t="n">
        <f aca="false">YEAR(B979)</f>
        <v>2010</v>
      </c>
      <c r="T979" s="17" t="n">
        <f aca="false">WEEKDAY(B979)</f>
        <v>4</v>
      </c>
    </row>
    <row r="980" customFormat="false" ht="15" hidden="false" customHeight="false" outlineLevel="0" collapsed="false">
      <c r="B980" s="21" t="n">
        <v>40367</v>
      </c>
      <c r="C980" s="22" t="n">
        <v>1202.6</v>
      </c>
      <c r="D980" s="22" t="n">
        <v>1208.015</v>
      </c>
      <c r="E980" s="22" t="n">
        <v>1187.46</v>
      </c>
      <c r="F980" s="22" t="n">
        <v>1198.07</v>
      </c>
      <c r="G980" s="23" t="n">
        <v>1208.12</v>
      </c>
      <c r="H980" s="23" t="n">
        <v>1206.91</v>
      </c>
      <c r="I980" s="23" t="n">
        <v>1188.89</v>
      </c>
      <c r="J980" s="23" t="n">
        <v>1187.7</v>
      </c>
      <c r="K980" s="29" t="str">
        <f aca="false">IF(N980&lt;=$F$3,"HIT","MISS")</f>
        <v>HIT</v>
      </c>
      <c r="L980" s="29" t="str">
        <f aca="false">IF(O980&lt;=$F$3,"HIT","MISS")</f>
        <v>HIT</v>
      </c>
      <c r="M980" s="17" t="str">
        <f aca="false">IF(AND(K980="HIT",L980="HIT"),"HOD ✓ | LOD ✓",IF(K980="HIT","HOD ✓",IF(L980="HIT","LOD ✓","✗ MISS")))</f>
        <v>HOD ✓ | LOD ✓</v>
      </c>
      <c r="N980" s="26" t="n">
        <f aca="false">IF(D980&lt;H980,(H980-D980)/D980,IF(D980&gt;G980,(D980-G980)/D980,0))</f>
        <v>0</v>
      </c>
      <c r="O980" s="26" t="n">
        <f aca="false">IF(E980&lt;J980,(J980-E980)/E980,IF(E980&gt;I980,(E980-I980)/E980,0))</f>
        <v>0.000202112071143457</v>
      </c>
      <c r="P980" s="27" t="n">
        <f aca="false">LN(F980/F979)</f>
        <v>-0.00377395091921842</v>
      </c>
      <c r="Q980" s="28" t="n">
        <f aca="false">STDEV(P961:P980)*SQRT(252)</f>
        <v>0.192028232352279</v>
      </c>
      <c r="R980" s="26" t="n">
        <f aca="false">(G980-H980)/H980</f>
        <v>0.00100256025718555</v>
      </c>
      <c r="S980" s="17" t="n">
        <f aca="false">YEAR(B980)</f>
        <v>2010</v>
      </c>
      <c r="T980" s="17" t="n">
        <f aca="false">WEEKDAY(B980)</f>
        <v>5</v>
      </c>
    </row>
    <row r="981" customFormat="false" ht="15" hidden="false" customHeight="false" outlineLevel="0" collapsed="false">
      <c r="B981" s="21" t="n">
        <v>40368</v>
      </c>
      <c r="C981" s="22" t="n">
        <v>1198.07</v>
      </c>
      <c r="D981" s="22" t="n">
        <v>1213.84</v>
      </c>
      <c r="E981" s="22" t="n">
        <v>1194.565</v>
      </c>
      <c r="F981" s="22" t="n">
        <v>1211.92</v>
      </c>
      <c r="G981" s="23" t="n">
        <v>1215.27</v>
      </c>
      <c r="H981" s="23" t="n">
        <v>1214.06</v>
      </c>
      <c r="I981" s="23" t="n">
        <v>1194.42</v>
      </c>
      <c r="J981" s="23" t="n">
        <v>1193.23</v>
      </c>
      <c r="K981" s="29" t="str">
        <f aca="false">IF(N981&lt;=$F$3,"HIT","MISS")</f>
        <v>HIT</v>
      </c>
      <c r="L981" s="29" t="str">
        <f aca="false">IF(O981&lt;=$F$3,"HIT","MISS")</f>
        <v>HIT</v>
      </c>
      <c r="M981" s="17" t="str">
        <f aca="false">IF(AND(K981="HIT",L981="HIT"),"HOD ✓ | LOD ✓",IF(K981="HIT","HOD ✓",IF(L981="HIT","LOD ✓","✗ MISS")))</f>
        <v>HOD ✓ | LOD ✓</v>
      </c>
      <c r="N981" s="26" t="n">
        <f aca="false">IF(D981&lt;H981,(H981-D981)/D981,IF(D981&gt;G981,(D981-G981)/D981,0))</f>
        <v>0.000181242997429667</v>
      </c>
      <c r="O981" s="26" t="n">
        <f aca="false">IF(E981&lt;J981,(J981-E981)/E981,IF(E981&gt;I981,(E981-I981)/E981,0))</f>
        <v>0.000121383097612923</v>
      </c>
      <c r="P981" s="27" t="n">
        <f aca="false">LN(F981/F980)</f>
        <v>0.0114939501638184</v>
      </c>
      <c r="Q981" s="28" t="n">
        <f aca="false">STDEV(P962:P981)*SQRT(252)</f>
        <v>0.194373797331023</v>
      </c>
      <c r="R981" s="26" t="n">
        <f aca="false">(G981-H981)/H981</f>
        <v>0.000996655848969603</v>
      </c>
      <c r="S981" s="17" t="n">
        <f aca="false">YEAR(B981)</f>
        <v>2010</v>
      </c>
      <c r="T981" s="17" t="n">
        <f aca="false">WEEKDAY(B981)</f>
        <v>6</v>
      </c>
    </row>
    <row r="982" customFormat="false" ht="15" hidden="false" customHeight="false" outlineLevel="0" collapsed="false">
      <c r="B982" s="21" t="n">
        <v>40371</v>
      </c>
      <c r="C982" s="22" t="n">
        <v>1211.92</v>
      </c>
      <c r="D982" s="22" t="n">
        <v>1213.25</v>
      </c>
      <c r="E982" s="22" t="n">
        <v>1196.39</v>
      </c>
      <c r="F982" s="22" t="n">
        <v>1196.79</v>
      </c>
      <c r="G982" s="23" t="n">
        <v>1214.37</v>
      </c>
      <c r="H982" s="23" t="n">
        <v>1213.16</v>
      </c>
      <c r="I982" s="23" t="n">
        <v>1196.62</v>
      </c>
      <c r="J982" s="23" t="n">
        <v>1195.42</v>
      </c>
      <c r="K982" s="29" t="str">
        <f aca="false">IF(N982&lt;=$F$3,"HIT","MISS")</f>
        <v>HIT</v>
      </c>
      <c r="L982" s="29" t="str">
        <f aca="false">IF(O982&lt;=$F$3,"HIT","MISS")</f>
        <v>HIT</v>
      </c>
      <c r="M982" s="17" t="str">
        <f aca="false">IF(AND(K982="HIT",L982="HIT"),"HOD ✓ | LOD ✓",IF(K982="HIT","HOD ✓",IF(L982="HIT","LOD ✓","✗ MISS")))</f>
        <v>HOD ✓ | LOD ✓</v>
      </c>
      <c r="N982" s="26" t="n">
        <f aca="false">IF(D982&lt;H982,(H982-D982)/D982,IF(D982&gt;G982,(D982-G982)/D982,0))</f>
        <v>0</v>
      </c>
      <c r="O982" s="26" t="n">
        <f aca="false">IF(E982&lt;J982,(J982-E982)/E982,IF(E982&gt;I982,(E982-I982)/E982,0))</f>
        <v>0</v>
      </c>
      <c r="P982" s="27" t="n">
        <f aca="false">LN(F982/F981)</f>
        <v>-0.0125629062797371</v>
      </c>
      <c r="Q982" s="28" t="n">
        <f aca="false">STDEV(P963:P982)*SQRT(252)</f>
        <v>0.198585157384652</v>
      </c>
      <c r="R982" s="26" t="n">
        <f aca="false">(G982-H982)/H982</f>
        <v>0.000997395232285773</v>
      </c>
      <c r="S982" s="17" t="n">
        <f aca="false">YEAR(B982)</f>
        <v>2010</v>
      </c>
      <c r="T982" s="17" t="n">
        <f aca="false">WEEKDAY(B982)</f>
        <v>2</v>
      </c>
    </row>
    <row r="983" customFormat="false" ht="15" hidden="false" customHeight="false" outlineLevel="0" collapsed="false">
      <c r="B983" s="21" t="n">
        <v>40372</v>
      </c>
      <c r="C983" s="22" t="n">
        <v>1196.79</v>
      </c>
      <c r="D983" s="22" t="n">
        <v>1218.04</v>
      </c>
      <c r="E983" s="22" t="n">
        <v>1196.58</v>
      </c>
      <c r="F983" s="22" t="n">
        <v>1212.34</v>
      </c>
      <c r="G983" s="23" t="n">
        <v>1219.56</v>
      </c>
      <c r="H983" s="23" t="n">
        <v>1218.34</v>
      </c>
      <c r="I983" s="23" t="n">
        <v>1198.07</v>
      </c>
      <c r="J983" s="23" t="n">
        <v>1196.87</v>
      </c>
      <c r="K983" s="29" t="str">
        <f aca="false">IF(N983&lt;=$F$3,"HIT","MISS")</f>
        <v>HIT</v>
      </c>
      <c r="L983" s="29" t="str">
        <f aca="false">IF(O983&lt;=$F$3,"HIT","MISS")</f>
        <v>HIT</v>
      </c>
      <c r="M983" s="17" t="str">
        <f aca="false">IF(AND(K983="HIT",L983="HIT"),"HOD ✓ | LOD ✓",IF(K983="HIT","HOD ✓",IF(L983="HIT","LOD ✓","✗ MISS")))</f>
        <v>HOD ✓ | LOD ✓</v>
      </c>
      <c r="N983" s="26" t="n">
        <f aca="false">IF(D983&lt;H983,(H983-D983)/D983,IF(D983&gt;G983,(D983-G983)/D983,0))</f>
        <v>0.000246297330136904</v>
      </c>
      <c r="O983" s="26" t="n">
        <f aca="false">IF(E983&lt;J983,(J983-E983)/E983,IF(E983&gt;I983,(E983-I983)/E983,0))</f>
        <v>0.000242357385214498</v>
      </c>
      <c r="P983" s="27" t="n">
        <f aca="false">LN(F983/F982)</f>
        <v>0.0129094037710969</v>
      </c>
      <c r="Q983" s="28" t="n">
        <f aca="false">STDEV(P964:P983)*SQRT(252)</f>
        <v>0.200599247356079</v>
      </c>
      <c r="R983" s="26" t="n">
        <f aca="false">(G983-H983)/H983</f>
        <v>0.00100136250964429</v>
      </c>
      <c r="S983" s="17" t="n">
        <f aca="false">YEAR(B983)</f>
        <v>2010</v>
      </c>
      <c r="T983" s="17" t="n">
        <f aca="false">WEEKDAY(B983)</f>
        <v>3</v>
      </c>
    </row>
    <row r="984" customFormat="false" ht="15" hidden="false" customHeight="false" outlineLevel="0" collapsed="false">
      <c r="B984" s="21" t="n">
        <v>40373</v>
      </c>
      <c r="C984" s="22" t="n">
        <v>1212.34</v>
      </c>
      <c r="D984" s="22" t="n">
        <v>1218.22</v>
      </c>
      <c r="E984" s="22" t="n">
        <v>1202.64</v>
      </c>
      <c r="F984" s="22" t="n">
        <v>1208.35</v>
      </c>
      <c r="G984" s="23" t="n">
        <v>1218.01</v>
      </c>
      <c r="H984" s="23" t="n">
        <v>1216.79</v>
      </c>
      <c r="I984" s="23" t="n">
        <v>1203.03</v>
      </c>
      <c r="J984" s="23" t="n">
        <v>1201.83</v>
      </c>
      <c r="K984" s="29" t="str">
        <f aca="false">IF(N984&lt;=$F$3,"HIT","MISS")</f>
        <v>HIT</v>
      </c>
      <c r="L984" s="29" t="str">
        <f aca="false">IF(O984&lt;=$F$3,"HIT","MISS")</f>
        <v>HIT</v>
      </c>
      <c r="M984" s="17" t="str">
        <f aca="false">IF(AND(K984="HIT",L984="HIT"),"HOD ✓ | LOD ✓",IF(K984="HIT","HOD ✓",IF(L984="HIT","LOD ✓","✗ MISS")))</f>
        <v>HOD ✓ | LOD ✓</v>
      </c>
      <c r="N984" s="26" t="n">
        <f aca="false">IF(D984&lt;H984,(H984-D984)/D984,IF(D984&gt;G984,(D984-G984)/D984,0))</f>
        <v>0.00017238265666303</v>
      </c>
      <c r="O984" s="26" t="n">
        <f aca="false">IF(E984&lt;J984,(J984-E984)/E984,IF(E984&gt;I984,(E984-I984)/E984,0))</f>
        <v>0</v>
      </c>
      <c r="P984" s="27" t="n">
        <f aca="false">LN(F984/F983)</f>
        <v>-0.00329658371243831</v>
      </c>
      <c r="Q984" s="28" t="n">
        <f aca="false">STDEV(P965:P984)*SQRT(252)</f>
        <v>0.200472950159143</v>
      </c>
      <c r="R984" s="26" t="n">
        <f aca="false">(G984-H984)/H984</f>
        <v>0.00100263808874171</v>
      </c>
      <c r="S984" s="17" t="n">
        <f aca="false">YEAR(B984)</f>
        <v>2010</v>
      </c>
      <c r="T984" s="17" t="n">
        <f aca="false">WEEKDAY(B984)</f>
        <v>4</v>
      </c>
    </row>
    <row r="985" customFormat="false" ht="15" hidden="false" customHeight="false" outlineLevel="0" collapsed="false">
      <c r="B985" s="21" t="n">
        <v>40374</v>
      </c>
      <c r="C985" s="22" t="n">
        <v>1208.35</v>
      </c>
      <c r="D985" s="22" t="n">
        <v>1217.405</v>
      </c>
      <c r="E985" s="22" t="n">
        <v>1203.855</v>
      </c>
      <c r="F985" s="22" t="n">
        <v>1208.31</v>
      </c>
      <c r="G985" s="23" t="n">
        <v>1218.89</v>
      </c>
      <c r="H985" s="23" t="n">
        <v>1217.67</v>
      </c>
      <c r="I985" s="23" t="n">
        <v>1204.15</v>
      </c>
      <c r="J985" s="23" t="n">
        <v>1202.95</v>
      </c>
      <c r="K985" s="29" t="str">
        <f aca="false">IF(N985&lt;=$F$3,"HIT","MISS")</f>
        <v>HIT</v>
      </c>
      <c r="L985" s="29" t="str">
        <f aca="false">IF(O985&lt;=$F$3,"HIT","MISS")</f>
        <v>HIT</v>
      </c>
      <c r="M985" s="17" t="str">
        <f aca="false">IF(AND(K985="HIT",L985="HIT"),"HOD ✓ | LOD ✓",IF(K985="HIT","HOD ✓",IF(L985="HIT","LOD ✓","✗ MISS")))</f>
        <v>HOD ✓ | LOD ✓</v>
      </c>
      <c r="N985" s="26" t="n">
        <f aca="false">IF(D985&lt;H985,(H985-D985)/D985,IF(D985&gt;G985,(D985-G985)/D985,0))</f>
        <v>0.000217676122572275</v>
      </c>
      <c r="O985" s="26" t="n">
        <f aca="false">IF(E985&lt;J985,(J985-E985)/E985,IF(E985&gt;I985,(E985-I985)/E985,0))</f>
        <v>0</v>
      </c>
      <c r="P985" s="27" t="n">
        <f aca="false">LN(F985/F984)</f>
        <v>-3.31035395989195E-005</v>
      </c>
      <c r="Q985" s="28" t="n">
        <f aca="false">STDEV(P966:P985)*SQRT(252)</f>
        <v>0.194014372633031</v>
      </c>
      <c r="R985" s="26" t="n">
        <f aca="false">(G985-H985)/H985</f>
        <v>0.0010019134905188</v>
      </c>
      <c r="S985" s="17" t="n">
        <f aca="false">YEAR(B985)</f>
        <v>2010</v>
      </c>
      <c r="T985" s="17" t="n">
        <f aca="false">WEEKDAY(B985)</f>
        <v>5</v>
      </c>
    </row>
    <row r="986" customFormat="false" ht="15" hidden="false" customHeight="false" outlineLevel="0" collapsed="false">
      <c r="B986" s="21" t="n">
        <v>40375</v>
      </c>
      <c r="C986" s="22" t="n">
        <v>1208.31</v>
      </c>
      <c r="D986" s="22" t="n">
        <v>1210.935</v>
      </c>
      <c r="E986" s="22" t="n">
        <v>1186.09</v>
      </c>
      <c r="F986" s="22" t="n">
        <v>1193.05</v>
      </c>
      <c r="G986" s="23" t="n">
        <v>1212.35</v>
      </c>
      <c r="H986" s="23" t="n">
        <v>1211.14</v>
      </c>
      <c r="I986" s="23" t="n">
        <v>1185.82</v>
      </c>
      <c r="J986" s="23" t="n">
        <v>1184.64</v>
      </c>
      <c r="K986" s="29" t="str">
        <f aca="false">IF(N986&lt;=$F$3,"HIT","MISS")</f>
        <v>HIT</v>
      </c>
      <c r="L986" s="29" t="str">
        <f aca="false">IF(O986&lt;=$F$3,"HIT","MISS")</f>
        <v>HIT</v>
      </c>
      <c r="M986" s="17" t="str">
        <f aca="false">IF(AND(K986="HIT",L986="HIT"),"HOD ✓ | LOD ✓",IF(K986="HIT","HOD ✓",IF(L986="HIT","LOD ✓","✗ MISS")))</f>
        <v>HOD ✓ | LOD ✓</v>
      </c>
      <c r="N986" s="26" t="n">
        <f aca="false">IF(D986&lt;H986,(H986-D986)/D986,IF(D986&gt;G986,(D986-G986)/D986,0))</f>
        <v>0.000169290672084096</v>
      </c>
      <c r="O986" s="26" t="n">
        <f aca="false">IF(E986&lt;J986,(J986-E986)/E986,IF(E986&gt;I986,(E986-I986)/E986,0))</f>
        <v>0.000227638712070738</v>
      </c>
      <c r="P986" s="27" t="n">
        <f aca="false">LN(F986/F985)</f>
        <v>-0.0127096357213568</v>
      </c>
      <c r="Q986" s="28" t="n">
        <f aca="false">STDEV(P967:P986)*SQRT(252)</f>
        <v>0.193313667220152</v>
      </c>
      <c r="R986" s="26" t="n">
        <f aca="false">(G986-H986)/H986</f>
        <v>0.000999058738048292</v>
      </c>
      <c r="S986" s="17" t="n">
        <f aca="false">YEAR(B986)</f>
        <v>2010</v>
      </c>
      <c r="T986" s="17" t="n">
        <f aca="false">WEEKDAY(B986)</f>
        <v>6</v>
      </c>
    </row>
    <row r="987" customFormat="false" ht="15" hidden="false" customHeight="false" outlineLevel="0" collapsed="false">
      <c r="B987" s="21" t="n">
        <v>40378</v>
      </c>
      <c r="C987" s="22" t="n">
        <v>1194.1</v>
      </c>
      <c r="D987" s="22" t="n">
        <v>1196.07</v>
      </c>
      <c r="E987" s="22" t="n">
        <v>1177.58</v>
      </c>
      <c r="F987" s="22" t="n">
        <v>1182.89</v>
      </c>
      <c r="G987" s="23" t="n">
        <v>1196</v>
      </c>
      <c r="H987" s="23" t="n">
        <v>1194.81</v>
      </c>
      <c r="I987" s="23" t="n">
        <v>1178.95</v>
      </c>
      <c r="J987" s="23" t="n">
        <v>1177.77</v>
      </c>
      <c r="K987" s="29" t="str">
        <f aca="false">IF(N987&lt;=$F$3,"HIT","MISS")</f>
        <v>HIT</v>
      </c>
      <c r="L987" s="29" t="str">
        <f aca="false">IF(O987&lt;=$F$3,"HIT","MISS")</f>
        <v>HIT</v>
      </c>
      <c r="M987" s="17" t="str">
        <f aca="false">IF(AND(K987="HIT",L987="HIT"),"HOD ✓ | LOD ✓",IF(K987="HIT","HOD ✓",IF(L987="HIT","LOD ✓","✗ MISS")))</f>
        <v>HOD ✓ | LOD ✓</v>
      </c>
      <c r="N987" s="26" t="n">
        <f aca="false">IF(D987&lt;H987,(H987-D987)/D987,IF(D987&gt;G987,(D987-G987)/D987,0))</f>
        <v>5.8525002717179E-005</v>
      </c>
      <c r="O987" s="26" t="n">
        <f aca="false">IF(E987&lt;J987,(J987-E987)/E987,IF(E987&gt;I987,(E987-I987)/E987,0))</f>
        <v>0.00016134784897846</v>
      </c>
      <c r="P987" s="27" t="n">
        <f aca="false">LN(F987/F986)</f>
        <v>-0.00855245665205929</v>
      </c>
      <c r="Q987" s="28" t="n">
        <f aca="false">STDEV(P968:P987)*SQRT(252)</f>
        <v>0.185419063151508</v>
      </c>
      <c r="R987" s="26" t="n">
        <f aca="false">(G987-H987)/H987</f>
        <v>0.000995974255320976</v>
      </c>
      <c r="S987" s="17" t="n">
        <f aca="false">YEAR(B987)</f>
        <v>2010</v>
      </c>
      <c r="T987" s="17" t="n">
        <f aca="false">WEEKDAY(B987)</f>
        <v>2</v>
      </c>
    </row>
    <row r="988" customFormat="false" ht="15" hidden="false" customHeight="false" outlineLevel="0" collapsed="false">
      <c r="B988" s="21" t="n">
        <v>40379</v>
      </c>
      <c r="C988" s="22" t="n">
        <v>1182.89</v>
      </c>
      <c r="D988" s="22" t="n">
        <v>1193.81</v>
      </c>
      <c r="E988" s="22" t="n">
        <v>1175.62</v>
      </c>
      <c r="F988" s="22" t="n">
        <v>1192.07</v>
      </c>
      <c r="G988" s="23" t="n">
        <v>1194.84</v>
      </c>
      <c r="H988" s="23" t="n">
        <v>1193.65</v>
      </c>
      <c r="I988" s="23" t="n">
        <v>1176.94</v>
      </c>
      <c r="J988" s="23" t="n">
        <v>1175.76</v>
      </c>
      <c r="K988" s="29" t="str">
        <f aca="false">IF(N988&lt;=$F$3,"HIT","MISS")</f>
        <v>HIT</v>
      </c>
      <c r="L988" s="29" t="str">
        <f aca="false">IF(O988&lt;=$F$3,"HIT","MISS")</f>
        <v>HIT</v>
      </c>
      <c r="M988" s="17" t="str">
        <f aca="false">IF(AND(K988="HIT",L988="HIT"),"HOD ✓ | LOD ✓",IF(K988="HIT","HOD ✓",IF(L988="HIT","LOD ✓","✗ MISS")))</f>
        <v>HOD ✓ | LOD ✓</v>
      </c>
      <c r="N988" s="26" t="n">
        <f aca="false">IF(D988&lt;H988,(H988-D988)/D988,IF(D988&gt;G988,(D988-G988)/D988,0))</f>
        <v>0</v>
      </c>
      <c r="O988" s="26" t="n">
        <f aca="false">IF(E988&lt;J988,(J988-E988)/E988,IF(E988&gt;I988,(E988-I988)/E988,0))</f>
        <v>0.000119086099249843</v>
      </c>
      <c r="P988" s="27" t="n">
        <f aca="false">LN(F988/F987)</f>
        <v>0.00773069501729962</v>
      </c>
      <c r="Q988" s="28" t="n">
        <f aca="false">STDEV(P969:P988)*SQRT(252)</f>
        <v>0.186994195209007</v>
      </c>
      <c r="R988" s="26" t="n">
        <f aca="false">(G988-H988)/H988</f>
        <v>0.000996942152222031</v>
      </c>
      <c r="S988" s="17" t="n">
        <f aca="false">YEAR(B988)</f>
        <v>2010</v>
      </c>
      <c r="T988" s="17" t="n">
        <f aca="false">WEEKDAY(B988)</f>
        <v>3</v>
      </c>
    </row>
    <row r="989" customFormat="false" ht="15" hidden="false" customHeight="false" outlineLevel="0" collapsed="false">
      <c r="B989" s="21" t="n">
        <v>40380</v>
      </c>
      <c r="C989" s="22" t="n">
        <v>1192.07</v>
      </c>
      <c r="D989" s="22" t="n">
        <v>1198.14</v>
      </c>
      <c r="E989" s="22" t="n">
        <v>1183.49</v>
      </c>
      <c r="F989" s="22" t="n">
        <v>1185.18</v>
      </c>
      <c r="G989" s="23" t="n">
        <v>1196.65</v>
      </c>
      <c r="H989" s="23" t="n">
        <v>1195.45</v>
      </c>
      <c r="I989" s="23" t="n">
        <v>1183.22</v>
      </c>
      <c r="J989" s="23" t="n">
        <v>1182.04</v>
      </c>
      <c r="K989" s="24" t="str">
        <f aca="false">IF(N989&lt;=$F$3,"HIT","MISS")</f>
        <v>MISS</v>
      </c>
      <c r="L989" s="24" t="str">
        <f aca="false">IF(O989&lt;=$F$3,"HIT","MISS")</f>
        <v>HIT</v>
      </c>
      <c r="M989" s="25" t="str">
        <f aca="false">IF(AND(K989="HIT",L989="HIT"),"HOD ✓ | LOD ✓",IF(K989="HIT","HOD ✓",IF(L989="HIT","LOD ✓","✗ MISS")))</f>
        <v>LOD ✓</v>
      </c>
      <c r="N989" s="26" t="n">
        <f aca="false">IF(D989&lt;H989,(H989-D989)/D989,IF(D989&gt;G989,(D989-G989)/D989,0))</f>
        <v>0.00124359423773516</v>
      </c>
      <c r="O989" s="26" t="n">
        <f aca="false">IF(E989&lt;J989,(J989-E989)/E989,IF(E989&gt;I989,(E989-I989)/E989,0))</f>
        <v>0.000228138809791364</v>
      </c>
      <c r="P989" s="27" t="n">
        <f aca="false">LN(F989/F988)</f>
        <v>-0.00579662996531006</v>
      </c>
      <c r="Q989" s="28" t="n">
        <f aca="false">STDEV(P970:P989)*SQRT(252)</f>
        <v>0.187487235957043</v>
      </c>
      <c r="R989" s="26" t="n">
        <f aca="false">(G989-H989)/H989</f>
        <v>0.00100380609812208</v>
      </c>
      <c r="S989" s="17" t="n">
        <f aca="false">YEAR(B989)</f>
        <v>2010</v>
      </c>
      <c r="T989" s="17" t="n">
        <f aca="false">WEEKDAY(B989)</f>
        <v>4</v>
      </c>
    </row>
    <row r="990" customFormat="false" ht="15" hidden="false" customHeight="false" outlineLevel="0" collapsed="false">
      <c r="B990" s="21" t="n">
        <v>40381</v>
      </c>
      <c r="C990" s="22" t="n">
        <v>1185.18</v>
      </c>
      <c r="D990" s="22" t="n">
        <v>1201.31</v>
      </c>
      <c r="E990" s="22" t="n">
        <v>1181.19</v>
      </c>
      <c r="F990" s="22" t="n">
        <v>1195.01</v>
      </c>
      <c r="G990" s="23" t="n">
        <v>1201.18</v>
      </c>
      <c r="H990" s="23" t="n">
        <v>1199.98</v>
      </c>
      <c r="I990" s="23" t="n">
        <v>1181.1</v>
      </c>
      <c r="J990" s="23" t="n">
        <v>1179.92</v>
      </c>
      <c r="K990" s="29" t="str">
        <f aca="false">IF(N990&lt;=$F$3,"HIT","MISS")</f>
        <v>HIT</v>
      </c>
      <c r="L990" s="29" t="str">
        <f aca="false">IF(O990&lt;=$F$3,"HIT","MISS")</f>
        <v>HIT</v>
      </c>
      <c r="M990" s="17" t="str">
        <f aca="false">IF(AND(K990="HIT",L990="HIT"),"HOD ✓ | LOD ✓",IF(K990="HIT","HOD ✓",IF(L990="HIT","LOD ✓","✗ MISS")))</f>
        <v>HOD ✓ | LOD ✓</v>
      </c>
      <c r="N990" s="26" t="n">
        <f aca="false">IF(D990&lt;H990,(H990-D990)/D990,IF(D990&gt;G990,(D990-G990)/D990,0))</f>
        <v>0.000108215198408306</v>
      </c>
      <c r="O990" s="26" t="n">
        <f aca="false">IF(E990&lt;J990,(J990-E990)/E990,IF(E990&gt;I990,(E990-I990)/E990,0))</f>
        <v>7.61943463796218E-005</v>
      </c>
      <c r="P990" s="27" t="n">
        <f aca="false">LN(F990/F989)</f>
        <v>0.00825989176347048</v>
      </c>
      <c r="Q990" s="28" t="n">
        <f aca="false">STDEV(P971:P990)*SQRT(252)</f>
        <v>0.189543259985414</v>
      </c>
      <c r="R990" s="26" t="n">
        <f aca="false">(G990-H990)/H990</f>
        <v>0.00100001666694449</v>
      </c>
      <c r="S990" s="17" t="n">
        <f aca="false">YEAR(B990)</f>
        <v>2010</v>
      </c>
      <c r="T990" s="17" t="n">
        <f aca="false">WEEKDAY(B990)</f>
        <v>5</v>
      </c>
    </row>
    <row r="991" customFormat="false" ht="15" hidden="false" customHeight="false" outlineLevel="0" collapsed="false">
      <c r="B991" s="21" t="n">
        <v>40382</v>
      </c>
      <c r="C991" s="22" t="n">
        <v>1195.01</v>
      </c>
      <c r="D991" s="22" t="n">
        <v>1204.16</v>
      </c>
      <c r="E991" s="22" t="n">
        <v>1184.18</v>
      </c>
      <c r="F991" s="22" t="n">
        <v>1189.06</v>
      </c>
      <c r="G991" s="23" t="n">
        <v>1203.93</v>
      </c>
      <c r="H991" s="23" t="n">
        <v>1202.73</v>
      </c>
      <c r="I991" s="23" t="n">
        <v>1183.73</v>
      </c>
      <c r="J991" s="23" t="n">
        <v>1182.55</v>
      </c>
      <c r="K991" s="29" t="str">
        <f aca="false">IF(N991&lt;=$F$3,"HIT","MISS")</f>
        <v>HIT</v>
      </c>
      <c r="L991" s="29" t="str">
        <f aca="false">IF(O991&lt;=$F$3,"HIT","MISS")</f>
        <v>HIT</v>
      </c>
      <c r="M991" s="17" t="str">
        <f aca="false">IF(AND(K991="HIT",L991="HIT"),"HOD ✓ | LOD ✓",IF(K991="HIT","HOD ✓",IF(L991="HIT","LOD ✓","✗ MISS")))</f>
        <v>HOD ✓ | LOD ✓</v>
      </c>
      <c r="N991" s="26" t="n">
        <f aca="false">IF(D991&lt;H991,(H991-D991)/D991,IF(D991&gt;G991,(D991-G991)/D991,0))</f>
        <v>0.000191004517672085</v>
      </c>
      <c r="O991" s="26" t="n">
        <f aca="false">IF(E991&lt;J991,(J991-E991)/E991,IF(E991&gt;I991,(E991-I991)/E991,0))</f>
        <v>0.000380009795808108</v>
      </c>
      <c r="P991" s="27" t="n">
        <f aca="false">LN(F991/F990)</f>
        <v>-0.00499147454025448</v>
      </c>
      <c r="Q991" s="28" t="n">
        <f aca="false">STDEV(P972:P991)*SQRT(252)</f>
        <v>0.184561556430415</v>
      </c>
      <c r="R991" s="26" t="n">
        <f aca="false">(G991-H991)/H991</f>
        <v>0.000997730163877217</v>
      </c>
      <c r="S991" s="17" t="n">
        <f aca="false">YEAR(B991)</f>
        <v>2010</v>
      </c>
      <c r="T991" s="17" t="n">
        <f aca="false">WEEKDAY(B991)</f>
        <v>6</v>
      </c>
    </row>
    <row r="992" customFormat="false" ht="15" hidden="false" customHeight="false" outlineLevel="0" collapsed="false">
      <c r="B992" s="21" t="n">
        <v>40385</v>
      </c>
      <c r="C992" s="22" t="n">
        <v>1188.85</v>
      </c>
      <c r="D992" s="22" t="n">
        <v>1194.77</v>
      </c>
      <c r="E992" s="22" t="n">
        <v>1179.88</v>
      </c>
      <c r="F992" s="22" t="n">
        <v>1183.65</v>
      </c>
      <c r="G992" s="23" t="n">
        <v>1194.64</v>
      </c>
      <c r="H992" s="23" t="n">
        <v>1193.45</v>
      </c>
      <c r="I992" s="23" t="n">
        <v>1181.5</v>
      </c>
      <c r="J992" s="23" t="n">
        <v>1180.32</v>
      </c>
      <c r="K992" s="29" t="str">
        <f aca="false">IF(N992&lt;=$F$3,"HIT","MISS")</f>
        <v>HIT</v>
      </c>
      <c r="L992" s="29" t="str">
        <f aca="false">IF(O992&lt;=$F$3,"HIT","MISS")</f>
        <v>HIT</v>
      </c>
      <c r="M992" s="17" t="str">
        <f aca="false">IF(AND(K992="HIT",L992="HIT"),"HOD ✓ | LOD ✓",IF(K992="HIT","HOD ✓",IF(L992="HIT","LOD ✓","✗ MISS")))</f>
        <v>HOD ✓ | LOD ✓</v>
      </c>
      <c r="N992" s="26" t="n">
        <f aca="false">IF(D992&lt;H992,(H992-D992)/D992,IF(D992&gt;G992,(D992-G992)/D992,0))</f>
        <v>0.000108807552918036</v>
      </c>
      <c r="O992" s="26" t="n">
        <f aca="false">IF(E992&lt;J992,(J992-E992)/E992,IF(E992&gt;I992,(E992-I992)/E992,0))</f>
        <v>0.000372919279926626</v>
      </c>
      <c r="P992" s="27" t="n">
        <f aca="false">LN(F992/F991)</f>
        <v>-0.00456019435602639</v>
      </c>
      <c r="Q992" s="28" t="n">
        <f aca="false">STDEV(P973:P992)*SQRT(252)</f>
        <v>0.180495157900929</v>
      </c>
      <c r="R992" s="26" t="n">
        <f aca="false">(G992-H992)/H992</f>
        <v>0.000997109221165574</v>
      </c>
      <c r="S992" s="17" t="n">
        <f aca="false">YEAR(B992)</f>
        <v>2010</v>
      </c>
      <c r="T992" s="17" t="n">
        <f aca="false">WEEKDAY(B992)</f>
        <v>2</v>
      </c>
    </row>
    <row r="993" customFormat="false" ht="15" hidden="false" customHeight="false" outlineLevel="0" collapsed="false">
      <c r="B993" s="21" t="n">
        <v>40386</v>
      </c>
      <c r="C993" s="22" t="n">
        <v>1183.65</v>
      </c>
      <c r="D993" s="22" t="n">
        <v>1187.33</v>
      </c>
      <c r="E993" s="22" t="n">
        <v>1158.22</v>
      </c>
      <c r="F993" s="22" t="n">
        <v>1161.84</v>
      </c>
      <c r="G993" s="23" t="n">
        <v>1186.95</v>
      </c>
      <c r="H993" s="23" t="n">
        <v>1185.76</v>
      </c>
      <c r="I993" s="23" t="n">
        <v>1157.75</v>
      </c>
      <c r="J993" s="23" t="n">
        <v>1156.59</v>
      </c>
      <c r="K993" s="29" t="str">
        <f aca="false">IF(N993&lt;=$F$3,"HIT","MISS")</f>
        <v>HIT</v>
      </c>
      <c r="L993" s="29" t="str">
        <f aca="false">IF(O993&lt;=$F$3,"HIT","MISS")</f>
        <v>HIT</v>
      </c>
      <c r="M993" s="17" t="str">
        <f aca="false">IF(AND(K993="HIT",L993="HIT"),"HOD ✓ | LOD ✓",IF(K993="HIT","HOD ✓",IF(L993="HIT","LOD ✓","✗ MISS")))</f>
        <v>HOD ✓ | LOD ✓</v>
      </c>
      <c r="N993" s="26" t="n">
        <f aca="false">IF(D993&lt;H993,(H993-D993)/D993,IF(D993&gt;G993,(D993-G993)/D993,0))</f>
        <v>0.000320045817085294</v>
      </c>
      <c r="O993" s="26" t="n">
        <f aca="false">IF(E993&lt;J993,(J993-E993)/E993,IF(E993&gt;I993,(E993-I993)/E993,0))</f>
        <v>0.000405795099376653</v>
      </c>
      <c r="P993" s="27" t="n">
        <f aca="false">LN(F993/F992)</f>
        <v>-0.0185979293356053</v>
      </c>
      <c r="Q993" s="28" t="n">
        <f aca="false">STDEV(P974:P993)*SQRT(252)</f>
        <v>0.188883224800746</v>
      </c>
      <c r="R993" s="26" t="n">
        <f aca="false">(G993-H993)/H993</f>
        <v>0.00100357576575366</v>
      </c>
      <c r="S993" s="17" t="n">
        <f aca="false">YEAR(B993)</f>
        <v>2010</v>
      </c>
      <c r="T993" s="17" t="n">
        <f aca="false">WEEKDAY(B993)</f>
        <v>3</v>
      </c>
    </row>
    <row r="994" customFormat="false" ht="15" hidden="false" customHeight="false" outlineLevel="0" collapsed="false">
      <c r="B994" s="21" t="n">
        <v>40387</v>
      </c>
      <c r="C994" s="22" t="n">
        <v>1161.84</v>
      </c>
      <c r="D994" s="22" t="n">
        <v>1166.17</v>
      </c>
      <c r="E994" s="22" t="n">
        <v>1156.83</v>
      </c>
      <c r="F994" s="22" t="n">
        <v>1163.34</v>
      </c>
      <c r="G994" s="23" t="n">
        <v>1166.23</v>
      </c>
      <c r="H994" s="23" t="n">
        <v>1165.06</v>
      </c>
      <c r="I994" s="23" t="n">
        <v>1158.31</v>
      </c>
      <c r="J994" s="23" t="n">
        <v>1157.15</v>
      </c>
      <c r="K994" s="29" t="str">
        <f aca="false">IF(N994&lt;=$F$3,"HIT","MISS")</f>
        <v>HIT</v>
      </c>
      <c r="L994" s="29" t="str">
        <f aca="false">IF(O994&lt;=$F$3,"HIT","MISS")</f>
        <v>HIT</v>
      </c>
      <c r="M994" s="17" t="str">
        <f aca="false">IF(AND(K994="HIT",L994="HIT"),"HOD ✓ | LOD ✓",IF(K994="HIT","HOD ✓",IF(L994="HIT","LOD ✓","✗ MISS")))</f>
        <v>HOD ✓ | LOD ✓</v>
      </c>
      <c r="N994" s="26" t="n">
        <f aca="false">IF(D994&lt;H994,(H994-D994)/D994,IF(D994&gt;G994,(D994-G994)/D994,0))</f>
        <v>0</v>
      </c>
      <c r="O994" s="26" t="n">
        <f aca="false">IF(E994&lt;J994,(J994-E994)/E994,IF(E994&gt;I994,(E994-I994)/E994,0))</f>
        <v>0.000276617999187576</v>
      </c>
      <c r="P994" s="27" t="n">
        <f aca="false">LN(F994/F993)</f>
        <v>0.00129022287142014</v>
      </c>
      <c r="Q994" s="28" t="n">
        <f aca="false">STDEV(P975:P994)*SQRT(252)</f>
        <v>0.188857605953626</v>
      </c>
      <c r="R994" s="26" t="n">
        <f aca="false">(G994-H994)/H994</f>
        <v>0.00100424012497217</v>
      </c>
      <c r="S994" s="17" t="n">
        <f aca="false">YEAR(B994)</f>
        <v>2010</v>
      </c>
      <c r="T994" s="17" t="n">
        <f aca="false">WEEKDAY(B994)</f>
        <v>4</v>
      </c>
    </row>
    <row r="995" customFormat="false" ht="15" hidden="false" customHeight="false" outlineLevel="0" collapsed="false">
      <c r="B995" s="21" t="n">
        <v>40388</v>
      </c>
      <c r="C995" s="22" t="n">
        <v>1163.34</v>
      </c>
      <c r="D995" s="22" t="n">
        <v>1169.53</v>
      </c>
      <c r="E995" s="22" t="n">
        <v>1159.43</v>
      </c>
      <c r="F995" s="22" t="n">
        <v>1168.3</v>
      </c>
      <c r="G995" s="23" t="n">
        <v>1170.83</v>
      </c>
      <c r="H995" s="23" t="n">
        <v>1169.66</v>
      </c>
      <c r="I995" s="23" t="n">
        <v>1160.88</v>
      </c>
      <c r="J995" s="23" t="n">
        <v>1159.72</v>
      </c>
      <c r="K995" s="29" t="str">
        <f aca="false">IF(N995&lt;=$F$3,"HIT","MISS")</f>
        <v>HIT</v>
      </c>
      <c r="L995" s="29" t="str">
        <f aca="false">IF(O995&lt;=$F$3,"HIT","MISS")</f>
        <v>HIT</v>
      </c>
      <c r="M995" s="17" t="str">
        <f aca="false">IF(AND(K995="HIT",L995="HIT"),"HOD ✓ | LOD ✓",IF(K995="HIT","HOD ✓",IF(L995="HIT","LOD ✓","✗ MISS")))</f>
        <v>HOD ✓ | LOD ✓</v>
      </c>
      <c r="N995" s="26" t="n">
        <f aca="false">IF(D995&lt;H995,(H995-D995)/D995,IF(D995&gt;G995,(D995-G995)/D995,0))</f>
        <v>0.000111155763426427</v>
      </c>
      <c r="O995" s="26" t="n">
        <f aca="false">IF(E995&lt;J995,(J995-E995)/E995,IF(E995&gt;I995,(E995-I995)/E995,0))</f>
        <v>0.000250122905220637</v>
      </c>
      <c r="P995" s="27" t="n">
        <f aca="false">LN(F995/F994)</f>
        <v>0.00425452255213405</v>
      </c>
      <c r="Q995" s="28" t="n">
        <f aca="false">STDEV(P976:P995)*SQRT(252)</f>
        <v>0.146564888350378</v>
      </c>
      <c r="R995" s="26" t="n">
        <f aca="false">(G995-H995)/H995</f>
        <v>0.00100029068276238</v>
      </c>
      <c r="S995" s="17" t="n">
        <f aca="false">YEAR(B995)</f>
        <v>2010</v>
      </c>
      <c r="T995" s="17" t="n">
        <f aca="false">WEEKDAY(B995)</f>
        <v>5</v>
      </c>
    </row>
    <row r="996" customFormat="false" ht="15" hidden="false" customHeight="false" outlineLevel="0" collapsed="false">
      <c r="B996" s="21" t="n">
        <v>40389</v>
      </c>
      <c r="C996" s="22" t="n">
        <v>1168.3</v>
      </c>
      <c r="D996" s="22" t="n">
        <v>1183.71</v>
      </c>
      <c r="E996" s="22" t="n">
        <v>1165.825</v>
      </c>
      <c r="F996" s="22" t="n">
        <v>1181.05</v>
      </c>
      <c r="G996" s="23" t="n">
        <v>1184.62</v>
      </c>
      <c r="H996" s="23" t="n">
        <v>1183.44</v>
      </c>
      <c r="I996" s="23" t="n">
        <v>1165.64</v>
      </c>
      <c r="J996" s="23" t="n">
        <v>1164.48</v>
      </c>
      <c r="K996" s="29" t="str">
        <f aca="false">IF(N996&lt;=$F$3,"HIT","MISS")</f>
        <v>HIT</v>
      </c>
      <c r="L996" s="29" t="str">
        <f aca="false">IF(O996&lt;=$F$3,"HIT","MISS")</f>
        <v>HIT</v>
      </c>
      <c r="M996" s="17" t="str">
        <f aca="false">IF(AND(K996="HIT",L996="HIT"),"HOD ✓ | LOD ✓",IF(K996="HIT","HOD ✓",IF(L996="HIT","LOD ✓","✗ MISS")))</f>
        <v>HOD ✓ | LOD ✓</v>
      </c>
      <c r="N996" s="26" t="n">
        <f aca="false">IF(D996&lt;H996,(H996-D996)/D996,IF(D996&gt;G996,(D996-G996)/D996,0))</f>
        <v>0</v>
      </c>
      <c r="O996" s="26" t="n">
        <f aca="false">IF(E996&lt;J996,(J996-E996)/E996,IF(E996&gt;I996,(E996-I996)/E996,0))</f>
        <v>0.000158685909120104</v>
      </c>
      <c r="P996" s="27" t="n">
        <f aca="false">LN(F996/F995)</f>
        <v>0.0108541725806142</v>
      </c>
      <c r="Q996" s="28" t="n">
        <f aca="false">STDEV(P977:P996)*SQRT(252)</f>
        <v>0.147056330085454</v>
      </c>
      <c r="R996" s="26" t="n">
        <f aca="false">(G996-H996)/H996</f>
        <v>0.000997093219765967</v>
      </c>
      <c r="S996" s="17" t="n">
        <f aca="false">YEAR(B996)</f>
        <v>2010</v>
      </c>
      <c r="T996" s="17" t="n">
        <f aca="false">WEEKDAY(B996)</f>
        <v>6</v>
      </c>
    </row>
    <row r="997" customFormat="false" ht="15" hidden="false" customHeight="false" outlineLevel="0" collapsed="false">
      <c r="B997" s="21" t="n">
        <v>40392</v>
      </c>
      <c r="C997" s="22" t="n">
        <v>1181.75</v>
      </c>
      <c r="D997" s="22" t="n">
        <v>1190.54</v>
      </c>
      <c r="E997" s="22" t="n">
        <v>1174.61</v>
      </c>
      <c r="F997" s="22" t="n">
        <v>1182.84</v>
      </c>
      <c r="G997" s="23" t="n">
        <v>1190.78</v>
      </c>
      <c r="H997" s="23" t="n">
        <v>1189.59</v>
      </c>
      <c r="I997" s="23" t="n">
        <v>1176.25</v>
      </c>
      <c r="J997" s="23" t="n">
        <v>1175.07</v>
      </c>
      <c r="K997" s="29" t="str">
        <f aca="false">IF(N997&lt;=$F$3,"HIT","MISS")</f>
        <v>HIT</v>
      </c>
      <c r="L997" s="29" t="str">
        <f aca="false">IF(O997&lt;=$F$3,"HIT","MISS")</f>
        <v>HIT</v>
      </c>
      <c r="M997" s="17" t="str">
        <f aca="false">IF(AND(K997="HIT",L997="HIT"),"HOD ✓ | LOD ✓",IF(K997="HIT","HOD ✓",IF(L997="HIT","LOD ✓","✗ MISS")))</f>
        <v>HOD ✓ | LOD ✓</v>
      </c>
      <c r="N997" s="26" t="n">
        <f aca="false">IF(D997&lt;H997,(H997-D997)/D997,IF(D997&gt;G997,(D997-G997)/D997,0))</f>
        <v>0</v>
      </c>
      <c r="O997" s="26" t="n">
        <f aca="false">IF(E997&lt;J997,(J997-E997)/E997,IF(E997&gt;I997,(E997-I997)/E997,0))</f>
        <v>0.000391619345995723</v>
      </c>
      <c r="P997" s="27" t="n">
        <f aca="false">LN(F997/F996)</f>
        <v>0.00151445316163096</v>
      </c>
      <c r="Q997" s="28" t="n">
        <f aca="false">STDEV(P978:P997)*SQRT(252)</f>
        <v>0.147349921479529</v>
      </c>
      <c r="R997" s="26" t="n">
        <f aca="false">(G997-H997)/H997</f>
        <v>0.00100034465656239</v>
      </c>
      <c r="S997" s="17" t="n">
        <f aca="false">YEAR(B997)</f>
        <v>2010</v>
      </c>
      <c r="T997" s="17" t="n">
        <f aca="false">WEEKDAY(B997)</f>
        <v>2</v>
      </c>
    </row>
    <row r="998" customFormat="false" ht="15" hidden="false" customHeight="false" outlineLevel="0" collapsed="false">
      <c r="B998" s="21" t="n">
        <v>40393</v>
      </c>
      <c r="C998" s="22" t="n">
        <v>1182.84</v>
      </c>
      <c r="D998" s="22" t="n">
        <v>1190.82</v>
      </c>
      <c r="E998" s="22" t="n">
        <v>1179.51</v>
      </c>
      <c r="F998" s="22" t="n">
        <v>1186.21</v>
      </c>
      <c r="G998" s="23" t="n">
        <v>1190.51</v>
      </c>
      <c r="H998" s="23" t="n">
        <v>1189.32</v>
      </c>
      <c r="I998" s="23" t="n">
        <v>1179.76</v>
      </c>
      <c r="J998" s="23" t="n">
        <v>1178.58</v>
      </c>
      <c r="K998" s="29" t="str">
        <f aca="false">IF(N998&lt;=$F$3,"HIT","MISS")</f>
        <v>HIT</v>
      </c>
      <c r="L998" s="29" t="str">
        <f aca="false">IF(O998&lt;=$F$3,"HIT","MISS")</f>
        <v>HIT</v>
      </c>
      <c r="M998" s="17" t="str">
        <f aca="false">IF(AND(K998="HIT",L998="HIT"),"HOD ✓ | LOD ✓",IF(K998="HIT","HOD ✓",IF(L998="HIT","LOD ✓","✗ MISS")))</f>
        <v>HOD ✓ | LOD ✓</v>
      </c>
      <c r="N998" s="26" t="n">
        <f aca="false">IF(D998&lt;H998,(H998-D998)/D998,IF(D998&gt;G998,(D998-G998)/D998,0))</f>
        <v>0.00026032481819246</v>
      </c>
      <c r="O998" s="26" t="n">
        <f aca="false">IF(E998&lt;J998,(J998-E998)/E998,IF(E998&gt;I998,(E998-I998)/E998,0))</f>
        <v>0</v>
      </c>
      <c r="P998" s="27" t="n">
        <f aca="false">LN(F998/F997)</f>
        <v>0.00284502418531526</v>
      </c>
      <c r="Q998" s="28" t="n">
        <f aca="false">STDEV(P979:P998)*SQRT(252)</f>
        <v>0.140318822747998</v>
      </c>
      <c r="R998" s="26" t="n">
        <f aca="false">(G998-H998)/H998</f>
        <v>0.00100057175528878</v>
      </c>
      <c r="S998" s="17" t="n">
        <f aca="false">YEAR(B998)</f>
        <v>2010</v>
      </c>
      <c r="T998" s="17" t="n">
        <f aca="false">WEEKDAY(B998)</f>
        <v>3</v>
      </c>
    </row>
    <row r="999" customFormat="false" ht="15" hidden="false" customHeight="false" outlineLevel="0" collapsed="false">
      <c r="B999" s="21" t="n">
        <v>40394</v>
      </c>
      <c r="C999" s="22" t="n">
        <v>1186.21</v>
      </c>
      <c r="D999" s="22" t="n">
        <v>1203.12</v>
      </c>
      <c r="E999" s="22" t="n">
        <v>1184.91</v>
      </c>
      <c r="F999" s="22" t="n">
        <v>1194.97</v>
      </c>
      <c r="G999" s="23" t="n">
        <v>1203.5</v>
      </c>
      <c r="H999" s="23" t="n">
        <v>1202.3</v>
      </c>
      <c r="I999" s="23" t="n">
        <v>1186.55</v>
      </c>
      <c r="J999" s="23" t="n">
        <v>1185.36</v>
      </c>
      <c r="K999" s="29" t="str">
        <f aca="false">IF(N999&lt;=$F$3,"HIT","MISS")</f>
        <v>HIT</v>
      </c>
      <c r="L999" s="29" t="str">
        <f aca="false">IF(O999&lt;=$F$3,"HIT","MISS")</f>
        <v>HIT</v>
      </c>
      <c r="M999" s="17" t="str">
        <f aca="false">IF(AND(K999="HIT",L999="HIT"),"HOD ✓ | LOD ✓",IF(K999="HIT","HOD ✓",IF(L999="HIT","LOD ✓","✗ MISS")))</f>
        <v>HOD ✓ | LOD ✓</v>
      </c>
      <c r="N999" s="26" t="n">
        <f aca="false">IF(D999&lt;H999,(H999-D999)/D999,IF(D999&gt;G999,(D999-G999)/D999,0))</f>
        <v>0</v>
      </c>
      <c r="O999" s="26" t="n">
        <f aca="false">IF(E999&lt;J999,(J999-E999)/E999,IF(E999&gt;I999,(E999-I999)/E999,0))</f>
        <v>0.000379775679165353</v>
      </c>
      <c r="P999" s="27" t="n">
        <f aca="false">LN(F999/F998)</f>
        <v>0.00735772979731173</v>
      </c>
      <c r="Q999" s="28" t="n">
        <f aca="false">STDEV(P980:P999)*SQRT(252)</f>
        <v>0.139614063441149</v>
      </c>
      <c r="R999" s="26" t="n">
        <f aca="false">(G999-H999)/H999</f>
        <v>0.000998086999916864</v>
      </c>
      <c r="S999" s="17" t="n">
        <f aca="false">YEAR(B999)</f>
        <v>2010</v>
      </c>
      <c r="T999" s="17" t="n">
        <f aca="false">WEEKDAY(B999)</f>
        <v>4</v>
      </c>
    </row>
    <row r="1000" customFormat="false" ht="15" hidden="false" customHeight="false" outlineLevel="0" collapsed="false">
      <c r="B1000" s="21" t="n">
        <v>40395</v>
      </c>
      <c r="C1000" s="22" t="n">
        <v>1194.97</v>
      </c>
      <c r="D1000" s="22" t="n">
        <v>1200.23</v>
      </c>
      <c r="E1000" s="22" t="n">
        <v>1190.04</v>
      </c>
      <c r="F1000" s="22" t="n">
        <v>1194.97</v>
      </c>
      <c r="G1000" s="23" t="n">
        <v>1201.02</v>
      </c>
      <c r="H1000" s="23" t="n">
        <v>1199.82</v>
      </c>
      <c r="I1000" s="23" t="n">
        <v>1191.17</v>
      </c>
      <c r="J1000" s="23" t="n">
        <v>1189.98</v>
      </c>
      <c r="K1000" s="29" t="str">
        <f aca="false">IF(N1000&lt;=$F$3,"HIT","MISS")</f>
        <v>HIT</v>
      </c>
      <c r="L1000" s="29" t="str">
        <f aca="false">IF(O1000&lt;=$F$3,"HIT","MISS")</f>
        <v>HIT</v>
      </c>
      <c r="M1000" s="17" t="str">
        <f aca="false">IF(AND(K1000="HIT",L1000="HIT"),"HOD ✓ | LOD ✓",IF(K1000="HIT","HOD ✓",IF(L1000="HIT","LOD ✓","✗ MISS")))</f>
        <v>HOD ✓ | LOD ✓</v>
      </c>
      <c r="N1000" s="26" t="n">
        <f aca="false">IF(D1000&lt;H1000,(H1000-D1000)/D1000,IF(D1000&gt;G1000,(D1000-G1000)/D1000,0))</f>
        <v>0</v>
      </c>
      <c r="O1000" s="26" t="n">
        <f aca="false">IF(E1000&lt;J1000,(J1000-E1000)/E1000,IF(E1000&gt;I1000,(E1000-I1000)/E1000,0))</f>
        <v>0</v>
      </c>
      <c r="P1000" s="27" t="n">
        <f aca="false">LN(F1000/F999)</f>
        <v>0</v>
      </c>
      <c r="Q1000" s="28" t="n">
        <f aca="false">STDEV(P981:P1000)*SQRT(252)</f>
        <v>0.139016534929648</v>
      </c>
      <c r="R1000" s="26" t="n">
        <f aca="false">(G1000-H1000)/H1000</f>
        <v>0.00100015002250341</v>
      </c>
      <c r="S1000" s="17" t="n">
        <f aca="false">YEAR(B1000)</f>
        <v>2010</v>
      </c>
      <c r="T1000" s="17" t="n">
        <f aca="false">WEEKDAY(B1000)</f>
        <v>5</v>
      </c>
    </row>
    <row r="1001" customFormat="false" ht="15" hidden="false" customHeight="false" outlineLevel="0" collapsed="false">
      <c r="B1001" s="21" t="n">
        <v>40396</v>
      </c>
      <c r="C1001" s="22" t="n">
        <v>1194.97</v>
      </c>
      <c r="D1001" s="22" t="n">
        <v>1211.07</v>
      </c>
      <c r="E1001" s="22" t="n">
        <v>1192.515</v>
      </c>
      <c r="F1001" s="22" t="n">
        <v>1205.43</v>
      </c>
      <c r="G1001" s="23" t="n">
        <v>1212.68</v>
      </c>
      <c r="H1001" s="23" t="n">
        <v>1211.47</v>
      </c>
      <c r="I1001" s="23" t="n">
        <v>1193.11</v>
      </c>
      <c r="J1001" s="23" t="n">
        <v>1191.92</v>
      </c>
      <c r="K1001" s="29" t="str">
        <f aca="false">IF(N1001&lt;=$F$3,"HIT","MISS")</f>
        <v>HIT</v>
      </c>
      <c r="L1001" s="29" t="str">
        <f aca="false">IF(O1001&lt;=$F$3,"HIT","MISS")</f>
        <v>HIT</v>
      </c>
      <c r="M1001" s="17" t="str">
        <f aca="false">IF(AND(K1001="HIT",L1001="HIT"),"HOD ✓ | LOD ✓",IF(K1001="HIT","HOD ✓",IF(L1001="HIT","LOD ✓","✗ MISS")))</f>
        <v>HOD ✓ | LOD ✓</v>
      </c>
      <c r="N1001" s="26" t="n">
        <f aca="false">IF(D1001&lt;H1001,(H1001-D1001)/D1001,IF(D1001&gt;G1001,(D1001-G1001)/D1001,0))</f>
        <v>0.000330286440915959</v>
      </c>
      <c r="O1001" s="26" t="n">
        <f aca="false">IF(E1001&lt;J1001,(J1001-E1001)/E1001,IF(E1001&gt;I1001,(E1001-I1001)/E1001,0))</f>
        <v>0</v>
      </c>
      <c r="P1001" s="27" t="n">
        <f aca="false">LN(F1001/F1000)</f>
        <v>0.0087152692952498</v>
      </c>
      <c r="Q1001" s="28" t="n">
        <f aca="false">STDEV(P982:P1001)*SQRT(252)</f>
        <v>0.136257609365968</v>
      </c>
      <c r="R1001" s="26" t="n">
        <f aca="false">(G1001-H1001)/H1001</f>
        <v>0.000998786598099859</v>
      </c>
      <c r="S1001" s="17" t="n">
        <f aca="false">YEAR(B1001)</f>
        <v>2010</v>
      </c>
      <c r="T1001" s="17" t="n">
        <f aca="false">WEEKDAY(B1001)</f>
        <v>6</v>
      </c>
    </row>
    <row r="1002" customFormat="false" ht="15" hidden="false" customHeight="false" outlineLevel="0" collapsed="false">
      <c r="B1002" s="21" t="n">
        <v>40399</v>
      </c>
      <c r="C1002" s="22" t="n">
        <v>1205.58</v>
      </c>
      <c r="D1002" s="22" t="n">
        <v>1209.94</v>
      </c>
      <c r="E1002" s="22" t="n">
        <v>1199.09</v>
      </c>
      <c r="F1002" s="22" t="n">
        <v>1201.31</v>
      </c>
      <c r="G1002" s="23" t="n">
        <v>1209.99</v>
      </c>
      <c r="H1002" s="23" t="n">
        <v>1208.78</v>
      </c>
      <c r="I1002" s="23" t="n">
        <v>1198.78</v>
      </c>
      <c r="J1002" s="23" t="n">
        <v>1197.58</v>
      </c>
      <c r="K1002" s="29" t="str">
        <f aca="false">IF(N1002&lt;=$F$3,"HIT","MISS")</f>
        <v>HIT</v>
      </c>
      <c r="L1002" s="29" t="str">
        <f aca="false">IF(O1002&lt;=$F$3,"HIT","MISS")</f>
        <v>HIT</v>
      </c>
      <c r="M1002" s="17" t="str">
        <f aca="false">IF(AND(K1002="HIT",L1002="HIT"),"HOD ✓ | LOD ✓",IF(K1002="HIT","HOD ✓",IF(L1002="HIT","LOD ✓","✗ MISS")))</f>
        <v>HOD ✓ | LOD ✓</v>
      </c>
      <c r="N1002" s="26" t="n">
        <f aca="false">IF(D1002&lt;H1002,(H1002-D1002)/D1002,IF(D1002&gt;G1002,(D1002-G1002)/D1002,0))</f>
        <v>0</v>
      </c>
      <c r="O1002" s="26" t="n">
        <f aca="false">IF(E1002&lt;J1002,(J1002-E1002)/E1002,IF(E1002&gt;I1002,(E1002-I1002)/E1002,0))</f>
        <v>0.000258529384783415</v>
      </c>
      <c r="P1002" s="27" t="n">
        <f aca="false">LN(F1002/F1001)</f>
        <v>-0.00342372173521714</v>
      </c>
      <c r="Q1002" s="28" t="n">
        <f aca="false">STDEV(P983:P1002)*SQRT(252)</f>
        <v>0.128988457684304</v>
      </c>
      <c r="R1002" s="26" t="n">
        <f aca="false">(G1002-H1002)/H1002</f>
        <v>0.0010010092820861</v>
      </c>
      <c r="S1002" s="17" t="n">
        <f aca="false">YEAR(B1002)</f>
        <v>2010</v>
      </c>
      <c r="T1002" s="17" t="n">
        <f aca="false">WEEKDAY(B1002)</f>
        <v>2</v>
      </c>
    </row>
    <row r="1003" customFormat="false" ht="15" hidden="false" customHeight="false" outlineLevel="0" collapsed="false">
      <c r="B1003" s="21" t="n">
        <v>40400</v>
      </c>
      <c r="C1003" s="22" t="n">
        <v>1201.31</v>
      </c>
      <c r="D1003" s="22" t="n">
        <v>1207.815</v>
      </c>
      <c r="E1003" s="22" t="n">
        <v>1190.72</v>
      </c>
      <c r="F1003" s="22" t="n">
        <v>1204.27</v>
      </c>
      <c r="G1003" s="23" t="n">
        <v>1208.15</v>
      </c>
      <c r="H1003" s="23" t="n">
        <v>1206.94</v>
      </c>
      <c r="I1003" s="23" t="n">
        <v>1190.67</v>
      </c>
      <c r="J1003" s="23" t="n">
        <v>1189.48</v>
      </c>
      <c r="K1003" s="29" t="str">
        <f aca="false">IF(N1003&lt;=$F$3,"HIT","MISS")</f>
        <v>HIT</v>
      </c>
      <c r="L1003" s="29" t="str">
        <f aca="false">IF(O1003&lt;=$F$3,"HIT","MISS")</f>
        <v>HIT</v>
      </c>
      <c r="M1003" s="17" t="str">
        <f aca="false">IF(AND(K1003="HIT",L1003="HIT"),"HOD ✓ | LOD ✓",IF(K1003="HIT","HOD ✓",IF(L1003="HIT","LOD ✓","✗ MISS")))</f>
        <v>HOD ✓ | LOD ✓</v>
      </c>
      <c r="N1003" s="26" t="n">
        <f aca="false">IF(D1003&lt;H1003,(H1003-D1003)/D1003,IF(D1003&gt;G1003,(D1003-G1003)/D1003,0))</f>
        <v>0</v>
      </c>
      <c r="O1003" s="26" t="n">
        <f aca="false">IF(E1003&lt;J1003,(J1003-E1003)/E1003,IF(E1003&gt;I1003,(E1003-I1003)/E1003,0))</f>
        <v>4.19914001612088E-005</v>
      </c>
      <c r="P1003" s="27" t="n">
        <f aca="false">LN(F1003/F1002)</f>
        <v>0.00246094621162157</v>
      </c>
      <c r="Q1003" s="28" t="n">
        <f aca="false">STDEV(P984:P1003)*SQRT(252)</f>
        <v>0.120365479845052</v>
      </c>
      <c r="R1003" s="26" t="n">
        <f aca="false">(G1003-H1003)/H1003</f>
        <v>0.00100253533729932</v>
      </c>
      <c r="S1003" s="17" t="n">
        <f aca="false">YEAR(B1003)</f>
        <v>2010</v>
      </c>
      <c r="T1003" s="17" t="n">
        <f aca="false">WEEKDAY(B1003)</f>
        <v>3</v>
      </c>
    </row>
    <row r="1004" customFormat="false" ht="15" hidden="false" customHeight="false" outlineLevel="0" collapsed="false">
      <c r="B1004" s="21" t="n">
        <v>40401</v>
      </c>
      <c r="C1004" s="22" t="n">
        <v>1204.27</v>
      </c>
      <c r="D1004" s="22" t="n">
        <v>1208.11</v>
      </c>
      <c r="E1004" s="22" t="n">
        <v>1192.58</v>
      </c>
      <c r="F1004" s="22" t="n">
        <v>1198.11</v>
      </c>
      <c r="G1004" s="23" t="n">
        <v>1209.07</v>
      </c>
      <c r="H1004" s="23" t="n">
        <v>1207.86</v>
      </c>
      <c r="I1004" s="23" t="n">
        <v>1192.42</v>
      </c>
      <c r="J1004" s="23" t="n">
        <v>1191.23</v>
      </c>
      <c r="K1004" s="29" t="str">
        <f aca="false">IF(N1004&lt;=$F$3,"HIT","MISS")</f>
        <v>HIT</v>
      </c>
      <c r="L1004" s="29" t="str">
        <f aca="false">IF(O1004&lt;=$F$3,"HIT","MISS")</f>
        <v>HIT</v>
      </c>
      <c r="M1004" s="17" t="str">
        <f aca="false">IF(AND(K1004="HIT",L1004="HIT"),"HOD ✓ | LOD ✓",IF(K1004="HIT","HOD ✓",IF(L1004="HIT","LOD ✓","✗ MISS")))</f>
        <v>HOD ✓ | LOD ✓</v>
      </c>
      <c r="N1004" s="26" t="n">
        <f aca="false">IF(D1004&lt;H1004,(H1004-D1004)/D1004,IF(D1004&gt;G1004,(D1004-G1004)/D1004,0))</f>
        <v>0</v>
      </c>
      <c r="O1004" s="26" t="n">
        <f aca="false">IF(E1004&lt;J1004,(J1004-E1004)/E1004,IF(E1004&gt;I1004,(E1004-I1004)/E1004,0))</f>
        <v>0.000134162907310079</v>
      </c>
      <c r="P1004" s="27" t="n">
        <f aca="false">LN(F1004/F1003)</f>
        <v>-0.00512825905990609</v>
      </c>
      <c r="Q1004" s="28" t="n">
        <f aca="false">STDEV(P985:P1004)*SQRT(252)</f>
        <v>0.121136575453609</v>
      </c>
      <c r="R1004" s="26" t="n">
        <f aca="false">(G1004-H1004)/H1004</f>
        <v>0.00100177172851161</v>
      </c>
      <c r="S1004" s="17" t="n">
        <f aca="false">YEAR(B1004)</f>
        <v>2010</v>
      </c>
      <c r="T1004" s="17" t="n">
        <f aca="false">WEEKDAY(B1004)</f>
        <v>4</v>
      </c>
    </row>
    <row r="1005" customFormat="false" ht="15" hidden="false" customHeight="false" outlineLevel="0" collapsed="false">
      <c r="B1005" s="21" t="n">
        <v>40402</v>
      </c>
      <c r="C1005" s="22" t="n">
        <v>1198.11</v>
      </c>
      <c r="D1005" s="22" t="n">
        <v>1216.06</v>
      </c>
      <c r="E1005" s="22" t="n">
        <v>1196.67</v>
      </c>
      <c r="F1005" s="22" t="n">
        <v>1213.9</v>
      </c>
      <c r="G1005" s="23" t="n">
        <v>1216.44</v>
      </c>
      <c r="H1005" s="23" t="n">
        <v>1215.22</v>
      </c>
      <c r="I1005" s="23" t="n">
        <v>1198.05</v>
      </c>
      <c r="J1005" s="23" t="n">
        <v>1196.85</v>
      </c>
      <c r="K1005" s="29" t="str">
        <f aca="false">IF(N1005&lt;=$F$3,"HIT","MISS")</f>
        <v>HIT</v>
      </c>
      <c r="L1005" s="29" t="str">
        <f aca="false">IF(O1005&lt;=$F$3,"HIT","MISS")</f>
        <v>HIT</v>
      </c>
      <c r="M1005" s="17" t="str">
        <f aca="false">IF(AND(K1005="HIT",L1005="HIT"),"HOD ✓ | LOD ✓",IF(K1005="HIT","HOD ✓",IF(L1005="HIT","LOD ✓","✗ MISS")))</f>
        <v>HOD ✓ | LOD ✓</v>
      </c>
      <c r="N1005" s="26" t="n">
        <f aca="false">IF(D1005&lt;H1005,(H1005-D1005)/D1005,IF(D1005&gt;G1005,(D1005-G1005)/D1005,0))</f>
        <v>0</v>
      </c>
      <c r="O1005" s="26" t="n">
        <f aca="false">IF(E1005&lt;J1005,(J1005-E1005)/E1005,IF(E1005&gt;I1005,(E1005-I1005)/E1005,0))</f>
        <v>0.000150417408307918</v>
      </c>
      <c r="P1005" s="27" t="n">
        <f aca="false">LN(F1005/F1004)</f>
        <v>0.0130930017440348</v>
      </c>
      <c r="Q1005" s="28" t="n">
        <f aca="false">STDEV(P986:P1005)*SQRT(252)</f>
        <v>0.130313537739886</v>
      </c>
      <c r="R1005" s="26" t="n">
        <f aca="false">(G1005-H1005)/H1005</f>
        <v>0.00100393344415005</v>
      </c>
      <c r="S1005" s="17" t="n">
        <f aca="false">YEAR(B1005)</f>
        <v>2010</v>
      </c>
      <c r="T1005" s="17" t="n">
        <f aca="false">WEEKDAY(B1005)</f>
        <v>5</v>
      </c>
    </row>
    <row r="1006" customFormat="false" ht="15" hidden="false" customHeight="false" outlineLevel="0" collapsed="false">
      <c r="B1006" s="21" t="n">
        <v>40403</v>
      </c>
      <c r="C1006" s="22" t="n">
        <v>1213.9</v>
      </c>
      <c r="D1006" s="22" t="n">
        <v>1217.73</v>
      </c>
      <c r="E1006" s="22" t="n">
        <v>1210.66</v>
      </c>
      <c r="F1006" s="22" t="n">
        <v>1215.41</v>
      </c>
      <c r="G1006" s="23" t="n">
        <v>1217.47</v>
      </c>
      <c r="H1006" s="23" t="n">
        <v>1216.25</v>
      </c>
      <c r="I1006" s="23" t="n">
        <v>1211.52</v>
      </c>
      <c r="J1006" s="23" t="n">
        <v>1210.31</v>
      </c>
      <c r="K1006" s="29" t="str">
        <f aca="false">IF(N1006&lt;=$F$3,"HIT","MISS")</f>
        <v>HIT</v>
      </c>
      <c r="L1006" s="29" t="str">
        <f aca="false">IF(O1006&lt;=$F$3,"HIT","MISS")</f>
        <v>HIT</v>
      </c>
      <c r="M1006" s="17" t="str">
        <f aca="false">IF(AND(K1006="HIT",L1006="HIT"),"HOD ✓ | LOD ✓",IF(K1006="HIT","HOD ✓",IF(L1006="HIT","LOD ✓","✗ MISS")))</f>
        <v>HOD ✓ | LOD ✓</v>
      </c>
      <c r="N1006" s="26" t="n">
        <f aca="false">IF(D1006&lt;H1006,(H1006-D1006)/D1006,IF(D1006&gt;G1006,(D1006-G1006)/D1006,0))</f>
        <v>0.000213512026475484</v>
      </c>
      <c r="O1006" s="26" t="n">
        <f aca="false">IF(E1006&lt;J1006,(J1006-E1006)/E1006,IF(E1006&gt;I1006,(E1006-I1006)/E1006,0))</f>
        <v>0</v>
      </c>
      <c r="P1006" s="27" t="n">
        <f aca="false">LN(F1006/F1005)</f>
        <v>0.00124315150760184</v>
      </c>
      <c r="Q1006" s="28" t="n">
        <f aca="false">STDEV(P987:P1006)*SQRT(252)</f>
        <v>0.121017079781558</v>
      </c>
      <c r="R1006" s="26" t="n">
        <f aca="false">(G1006-H1006)/H1006</f>
        <v>0.00100308324768759</v>
      </c>
      <c r="S1006" s="17" t="n">
        <f aca="false">YEAR(B1006)</f>
        <v>2010</v>
      </c>
      <c r="T1006" s="17" t="n">
        <f aca="false">WEEKDAY(B1006)</f>
        <v>6</v>
      </c>
    </row>
    <row r="1007" customFormat="false" ht="15" hidden="false" customHeight="false" outlineLevel="0" collapsed="false">
      <c r="B1007" s="21" t="n">
        <v>40406</v>
      </c>
      <c r="C1007" s="22" t="n">
        <v>1215.2</v>
      </c>
      <c r="D1007" s="22" t="n">
        <v>1227.55</v>
      </c>
      <c r="E1007" s="22" t="n">
        <v>1214.35</v>
      </c>
      <c r="F1007" s="22" t="n">
        <v>1225.23</v>
      </c>
      <c r="G1007" s="23" t="n">
        <v>1228.08</v>
      </c>
      <c r="H1007" s="23" t="n">
        <v>1226.85</v>
      </c>
      <c r="I1007" s="23" t="n">
        <v>1214.63</v>
      </c>
      <c r="J1007" s="23" t="n">
        <v>1213.42</v>
      </c>
      <c r="K1007" s="29" t="str">
        <f aca="false">IF(N1007&lt;=$F$3,"HIT","MISS")</f>
        <v>HIT</v>
      </c>
      <c r="L1007" s="29" t="str">
        <f aca="false">IF(O1007&lt;=$F$3,"HIT","MISS")</f>
        <v>HIT</v>
      </c>
      <c r="M1007" s="17" t="str">
        <f aca="false">IF(AND(K1007="HIT",L1007="HIT"),"HOD ✓ | LOD ✓",IF(K1007="HIT","HOD ✓",IF(L1007="HIT","LOD ✓","✗ MISS")))</f>
        <v>HOD ✓ | LOD ✓</v>
      </c>
      <c r="N1007" s="26" t="n">
        <f aca="false">IF(D1007&lt;H1007,(H1007-D1007)/D1007,IF(D1007&gt;G1007,(D1007-G1007)/D1007,0))</f>
        <v>0</v>
      </c>
      <c r="O1007" s="26" t="n">
        <f aca="false">IF(E1007&lt;J1007,(J1007-E1007)/E1007,IF(E1007&gt;I1007,(E1007-I1007)/E1007,0))</f>
        <v>0</v>
      </c>
      <c r="P1007" s="27" t="n">
        <f aca="false">LN(F1007/F1006)</f>
        <v>0.00804711304572523</v>
      </c>
      <c r="Q1007" s="28" t="n">
        <f aca="false">STDEV(P988:P1007)*SQRT(252)</f>
        <v>0.118077678663196</v>
      </c>
      <c r="R1007" s="26" t="n">
        <f aca="false">(G1007-H1007)/H1007</f>
        <v>0.00100256755104538</v>
      </c>
      <c r="S1007" s="17" t="n">
        <f aca="false">YEAR(B1007)</f>
        <v>2010</v>
      </c>
      <c r="T1007" s="17" t="n">
        <f aca="false">WEEKDAY(B1007)</f>
        <v>2</v>
      </c>
    </row>
    <row r="1008" customFormat="false" ht="15" hidden="false" customHeight="false" outlineLevel="0" collapsed="false">
      <c r="B1008" s="21" t="n">
        <v>40407</v>
      </c>
      <c r="C1008" s="22" t="n">
        <v>1225.23</v>
      </c>
      <c r="D1008" s="22" t="n">
        <v>1229.13</v>
      </c>
      <c r="E1008" s="22" t="n">
        <v>1222.645</v>
      </c>
      <c r="F1008" s="22" t="n">
        <v>1224.84</v>
      </c>
      <c r="G1008" s="23" t="n">
        <v>1228.99</v>
      </c>
      <c r="H1008" s="23" t="n">
        <v>1227.76</v>
      </c>
      <c r="I1008" s="23" t="n">
        <v>1223.34</v>
      </c>
      <c r="J1008" s="23" t="n">
        <v>1222.12</v>
      </c>
      <c r="K1008" s="29" t="str">
        <f aca="false">IF(N1008&lt;=$F$3,"HIT","MISS")</f>
        <v>HIT</v>
      </c>
      <c r="L1008" s="29" t="str">
        <f aca="false">IF(O1008&lt;=$F$3,"HIT","MISS")</f>
        <v>HIT</v>
      </c>
      <c r="M1008" s="17" t="str">
        <f aca="false">IF(AND(K1008="HIT",L1008="HIT"),"HOD ✓ | LOD ✓",IF(K1008="HIT","HOD ✓",IF(L1008="HIT","LOD ✓","✗ MISS")))</f>
        <v>HOD ✓ | LOD ✓</v>
      </c>
      <c r="N1008" s="26" t="n">
        <f aca="false">IF(D1008&lt;H1008,(H1008-D1008)/D1008,IF(D1008&gt;G1008,(D1008-G1008)/D1008,0))</f>
        <v>0.000113901702830539</v>
      </c>
      <c r="O1008" s="26" t="n">
        <f aca="false">IF(E1008&lt;J1008,(J1008-E1008)/E1008,IF(E1008&gt;I1008,(E1008-I1008)/E1008,0))</f>
        <v>0</v>
      </c>
      <c r="P1008" s="27" t="n">
        <f aca="false">LN(F1008/F1007)</f>
        <v>-0.000318358253677733</v>
      </c>
      <c r="Q1008" s="28" t="n">
        <f aca="false">STDEV(P989:P1008)*SQRT(252)</f>
        <v>0.11611848457053</v>
      </c>
      <c r="R1008" s="26" t="n">
        <f aca="false">(G1008-H1008)/H1008</f>
        <v>0.00100182446080669</v>
      </c>
      <c r="S1008" s="17" t="n">
        <f aca="false">YEAR(B1008)</f>
        <v>2010</v>
      </c>
      <c r="T1008" s="17" t="n">
        <f aca="false">WEEKDAY(B1008)</f>
        <v>3</v>
      </c>
    </row>
    <row r="1009" customFormat="false" ht="15" hidden="false" customHeight="false" outlineLevel="0" collapsed="false">
      <c r="B1009" s="21" t="n">
        <v>40408</v>
      </c>
      <c r="C1009" s="22" t="n">
        <v>1224.84</v>
      </c>
      <c r="D1009" s="22" t="n">
        <v>1232.425</v>
      </c>
      <c r="E1009" s="22" t="n">
        <v>1217.395</v>
      </c>
      <c r="F1009" s="22" t="n">
        <v>1229.3</v>
      </c>
      <c r="G1009" s="23" t="n">
        <v>1234.08</v>
      </c>
      <c r="H1009" s="23" t="n">
        <v>1232.85</v>
      </c>
      <c r="I1009" s="23" t="n">
        <v>1217.14</v>
      </c>
      <c r="J1009" s="23" t="n">
        <v>1215.92</v>
      </c>
      <c r="K1009" s="29" t="str">
        <f aca="false">IF(N1009&lt;=$F$3,"HIT","MISS")</f>
        <v>HIT</v>
      </c>
      <c r="L1009" s="29" t="str">
        <f aca="false">IF(O1009&lt;=$F$3,"HIT","MISS")</f>
        <v>HIT</v>
      </c>
      <c r="M1009" s="17" t="str">
        <f aca="false">IF(AND(K1009="HIT",L1009="HIT"),"HOD ✓ | LOD ✓",IF(K1009="HIT","HOD ✓",IF(L1009="HIT","LOD ✓","✗ MISS")))</f>
        <v>HOD ✓ | LOD ✓</v>
      </c>
      <c r="N1009" s="26" t="n">
        <f aca="false">IF(D1009&lt;H1009,(H1009-D1009)/D1009,IF(D1009&gt;G1009,(D1009-G1009)/D1009,0))</f>
        <v>0.000344848570906915</v>
      </c>
      <c r="O1009" s="26" t="n">
        <f aca="false">IF(E1009&lt;J1009,(J1009-E1009)/E1009,IF(E1009&gt;I1009,(E1009-I1009)/E1009,0))</f>
        <v>0.000209463649842394</v>
      </c>
      <c r="P1009" s="27" t="n">
        <f aca="false">LN(F1009/F1008)</f>
        <v>0.00363467846988799</v>
      </c>
      <c r="Q1009" s="28" t="n">
        <f aca="false">STDEV(P990:P1009)*SQRT(252)</f>
        <v>0.113202697927006</v>
      </c>
      <c r="R1009" s="26" t="n">
        <f aca="false">(G1009-H1009)/H1009</f>
        <v>0.000997688283246152</v>
      </c>
      <c r="S1009" s="17" t="n">
        <f aca="false">YEAR(B1009)</f>
        <v>2010</v>
      </c>
      <c r="T1009" s="17" t="n">
        <f aca="false">WEEKDAY(B1009)</f>
        <v>4</v>
      </c>
    </row>
    <row r="1010" customFormat="false" ht="15" hidden="false" customHeight="false" outlineLevel="0" collapsed="false">
      <c r="B1010" s="21" t="n">
        <v>40409</v>
      </c>
      <c r="C1010" s="22" t="n">
        <v>1229.3</v>
      </c>
      <c r="D1010" s="22" t="n">
        <v>1237.57</v>
      </c>
      <c r="E1010" s="22" t="n">
        <v>1227.865</v>
      </c>
      <c r="F1010" s="22" t="n">
        <v>1232.05</v>
      </c>
      <c r="G1010" s="23" t="n">
        <v>1238.73</v>
      </c>
      <c r="H1010" s="23" t="n">
        <v>1237.49</v>
      </c>
      <c r="I1010" s="23" t="n">
        <v>1228.99</v>
      </c>
      <c r="J1010" s="23" t="n">
        <v>1227.76</v>
      </c>
      <c r="K1010" s="29" t="str">
        <f aca="false">IF(N1010&lt;=$F$3,"HIT","MISS")</f>
        <v>HIT</v>
      </c>
      <c r="L1010" s="29" t="str">
        <f aca="false">IF(O1010&lt;=$F$3,"HIT","MISS")</f>
        <v>HIT</v>
      </c>
      <c r="M1010" s="17" t="str">
        <f aca="false">IF(AND(K1010="HIT",L1010="HIT"),"HOD ✓ | LOD ✓",IF(K1010="HIT","HOD ✓",IF(L1010="HIT","LOD ✓","✗ MISS")))</f>
        <v>HOD ✓ | LOD ✓</v>
      </c>
      <c r="N1010" s="26" t="n">
        <f aca="false">IF(D1010&lt;H1010,(H1010-D1010)/D1010,IF(D1010&gt;G1010,(D1010-G1010)/D1010,0))</f>
        <v>0</v>
      </c>
      <c r="O1010" s="26" t="n">
        <f aca="false">IF(E1010&lt;J1010,(J1010-E1010)/E1010,IF(E1010&gt;I1010,(E1010-I1010)/E1010,0))</f>
        <v>0</v>
      </c>
      <c r="P1010" s="27" t="n">
        <f aca="false">LN(F1010/F1009)</f>
        <v>0.002234547012229</v>
      </c>
      <c r="Q1010" s="28" t="n">
        <f aca="false">STDEV(P991:P1010)*SQRT(252)</f>
        <v>0.110653524609769</v>
      </c>
      <c r="R1010" s="26" t="n">
        <f aca="false">(G1010-H1010)/H1010</f>
        <v>0.00100202829921859</v>
      </c>
      <c r="S1010" s="17" t="n">
        <f aca="false">YEAR(B1010)</f>
        <v>2010</v>
      </c>
      <c r="T1010" s="17" t="n">
        <f aca="false">WEEKDAY(B1010)</f>
        <v>5</v>
      </c>
    </row>
    <row r="1011" customFormat="false" ht="15" hidden="false" customHeight="false" outlineLevel="0" collapsed="false">
      <c r="B1011" s="21" t="n">
        <v>40410</v>
      </c>
      <c r="C1011" s="22" t="n">
        <v>1232.05</v>
      </c>
      <c r="D1011" s="22" t="n">
        <v>1233.79</v>
      </c>
      <c r="E1011" s="22" t="n">
        <v>1222.09</v>
      </c>
      <c r="F1011" s="22" t="n">
        <v>1228.01</v>
      </c>
      <c r="G1011" s="23" t="n">
        <v>1235.33</v>
      </c>
      <c r="H1011" s="23" t="n">
        <v>1234.1</v>
      </c>
      <c r="I1011" s="23" t="n">
        <v>1223.09</v>
      </c>
      <c r="J1011" s="23" t="n">
        <v>1221.87</v>
      </c>
      <c r="K1011" s="29" t="str">
        <f aca="false">IF(N1011&lt;=$F$3,"HIT","MISS")</f>
        <v>HIT</v>
      </c>
      <c r="L1011" s="29" t="str">
        <f aca="false">IF(O1011&lt;=$F$3,"HIT","MISS")</f>
        <v>HIT</v>
      </c>
      <c r="M1011" s="17" t="str">
        <f aca="false">IF(AND(K1011="HIT",L1011="HIT"),"HOD ✓ | LOD ✓",IF(K1011="HIT","HOD ✓",IF(L1011="HIT","LOD ✓","✗ MISS")))</f>
        <v>HOD ✓ | LOD ✓</v>
      </c>
      <c r="N1011" s="26" t="n">
        <f aca="false">IF(D1011&lt;H1011,(H1011-D1011)/D1011,IF(D1011&gt;G1011,(D1011-G1011)/D1011,0))</f>
        <v>0.000251258317866043</v>
      </c>
      <c r="O1011" s="26" t="n">
        <f aca="false">IF(E1011&lt;J1011,(J1011-E1011)/E1011,IF(E1011&gt;I1011,(E1011-I1011)/E1011,0))</f>
        <v>0</v>
      </c>
      <c r="P1011" s="27" t="n">
        <f aca="false">LN(F1011/F1010)</f>
        <v>-0.00328447568911767</v>
      </c>
      <c r="Q1011" s="28" t="n">
        <f aca="false">STDEV(P992:P1011)*SQRT(252)</f>
        <v>0.109479642313348</v>
      </c>
      <c r="R1011" s="26" t="n">
        <f aca="false">(G1011-H1011)/H1011</f>
        <v>0.000996677740863802</v>
      </c>
      <c r="S1011" s="17" t="n">
        <f aca="false">YEAR(B1011)</f>
        <v>2010</v>
      </c>
      <c r="T1011" s="17" t="n">
        <f aca="false">WEEKDAY(B1011)</f>
        <v>6</v>
      </c>
    </row>
    <row r="1012" customFormat="false" ht="15" hidden="false" customHeight="false" outlineLevel="0" collapsed="false">
      <c r="B1012" s="21" t="n">
        <v>40413</v>
      </c>
      <c r="C1012" s="22" t="n">
        <v>1227.75</v>
      </c>
      <c r="D1012" s="22" t="n">
        <v>1232.065</v>
      </c>
      <c r="E1012" s="22" t="n">
        <v>1221.94</v>
      </c>
      <c r="F1012" s="22" t="n">
        <v>1226.08</v>
      </c>
      <c r="G1012" s="23" t="n">
        <v>1231.6</v>
      </c>
      <c r="H1012" s="23" t="n">
        <v>1230.37</v>
      </c>
      <c r="I1012" s="23" t="n">
        <v>1222.05</v>
      </c>
      <c r="J1012" s="23" t="n">
        <v>1220.83</v>
      </c>
      <c r="K1012" s="29" t="str">
        <f aca="false">IF(N1012&lt;=$F$3,"HIT","MISS")</f>
        <v>HIT</v>
      </c>
      <c r="L1012" s="29" t="str">
        <f aca="false">IF(O1012&lt;=$F$3,"HIT","MISS")</f>
        <v>HIT</v>
      </c>
      <c r="M1012" s="17" t="str">
        <f aca="false">IF(AND(K1012="HIT",L1012="HIT"),"HOD ✓ | LOD ✓",IF(K1012="HIT","HOD ✓",IF(L1012="HIT","LOD ✓","✗ MISS")))</f>
        <v>HOD ✓ | LOD ✓</v>
      </c>
      <c r="N1012" s="26" t="n">
        <f aca="false">IF(D1012&lt;H1012,(H1012-D1012)/D1012,IF(D1012&gt;G1012,(D1012-G1012)/D1012,0))</f>
        <v>0.000377415152609761</v>
      </c>
      <c r="O1012" s="26" t="n">
        <f aca="false">IF(E1012&lt;J1012,(J1012-E1012)/E1012,IF(E1012&gt;I1012,(E1012-I1012)/E1012,0))</f>
        <v>0</v>
      </c>
      <c r="P1012" s="27" t="n">
        <f aca="false">LN(F1012/F1011)</f>
        <v>-0.00157288477431252</v>
      </c>
      <c r="Q1012" s="28" t="n">
        <f aca="false">STDEV(P993:P1012)*SQRT(252)</f>
        <v>0.107745848401508</v>
      </c>
      <c r="R1012" s="26" t="n">
        <f aca="false">(G1012-H1012)/H1012</f>
        <v>0.000999699277453139</v>
      </c>
      <c r="S1012" s="17" t="n">
        <f aca="false">YEAR(B1012)</f>
        <v>2010</v>
      </c>
      <c r="T1012" s="17" t="n">
        <f aca="false">WEEKDAY(B1012)</f>
        <v>2</v>
      </c>
    </row>
    <row r="1013" customFormat="false" ht="15" hidden="false" customHeight="false" outlineLevel="0" collapsed="false">
      <c r="B1013" s="21" t="n">
        <v>40414</v>
      </c>
      <c r="C1013" s="22" t="n">
        <v>1226.08</v>
      </c>
      <c r="D1013" s="22" t="n">
        <v>1235.47</v>
      </c>
      <c r="E1013" s="22" t="n">
        <v>1210.19</v>
      </c>
      <c r="F1013" s="22" t="n">
        <v>1230.53</v>
      </c>
      <c r="G1013" s="23" t="n">
        <v>1236.12</v>
      </c>
      <c r="H1013" s="23" t="n">
        <v>1234.89</v>
      </c>
      <c r="I1013" s="23" t="n">
        <v>1211.36</v>
      </c>
      <c r="J1013" s="23" t="n">
        <v>1210.15</v>
      </c>
      <c r="K1013" s="29" t="str">
        <f aca="false">IF(N1013&lt;=$F$3,"HIT","MISS")</f>
        <v>HIT</v>
      </c>
      <c r="L1013" s="29" t="str">
        <f aca="false">IF(O1013&lt;=$F$3,"HIT","MISS")</f>
        <v>HIT</v>
      </c>
      <c r="M1013" s="17" t="str">
        <f aca="false">IF(AND(K1013="HIT",L1013="HIT"),"HOD ✓ | LOD ✓",IF(K1013="HIT","HOD ✓",IF(L1013="HIT","LOD ✓","✗ MISS")))</f>
        <v>HOD ✓ | LOD ✓</v>
      </c>
      <c r="N1013" s="26" t="n">
        <f aca="false">IF(D1013&lt;H1013,(H1013-D1013)/D1013,IF(D1013&gt;G1013,(D1013-G1013)/D1013,0))</f>
        <v>0</v>
      </c>
      <c r="O1013" s="26" t="n">
        <f aca="false">IF(E1013&lt;J1013,(J1013-E1013)/E1013,IF(E1013&gt;I1013,(E1013-I1013)/E1013,0))</f>
        <v>0</v>
      </c>
      <c r="P1013" s="27" t="n">
        <f aca="false">LN(F1013/F1012)</f>
        <v>0.00362288264501871</v>
      </c>
      <c r="Q1013" s="28" t="n">
        <f aca="false">STDEV(P994:P1013)*SQRT(252)</f>
        <v>0.0763566129862731</v>
      </c>
      <c r="R1013" s="26" t="n">
        <f aca="false">(G1013-H1013)/H1013</f>
        <v>0.000996040133129097</v>
      </c>
      <c r="S1013" s="17" t="n">
        <f aca="false">YEAR(B1013)</f>
        <v>2010</v>
      </c>
      <c r="T1013" s="17" t="n">
        <f aca="false">WEEKDAY(B1013)</f>
        <v>3</v>
      </c>
    </row>
    <row r="1014" customFormat="false" ht="15" hidden="false" customHeight="false" outlineLevel="0" collapsed="false">
      <c r="B1014" s="21" t="n">
        <v>40415</v>
      </c>
      <c r="C1014" s="22" t="n">
        <v>1230.53</v>
      </c>
      <c r="D1014" s="22" t="n">
        <v>1241.53</v>
      </c>
      <c r="E1014" s="22" t="n">
        <v>1229.125</v>
      </c>
      <c r="F1014" s="22" t="n">
        <v>1240.04</v>
      </c>
      <c r="G1014" s="23" t="n">
        <v>1242.18</v>
      </c>
      <c r="H1014" s="23" t="n">
        <v>1240.94</v>
      </c>
      <c r="I1014" s="23" t="n">
        <v>1228.82</v>
      </c>
      <c r="J1014" s="23" t="n">
        <v>1227.59</v>
      </c>
      <c r="K1014" s="29" t="str">
        <f aca="false">IF(N1014&lt;=$F$3,"HIT","MISS")</f>
        <v>HIT</v>
      </c>
      <c r="L1014" s="29" t="str">
        <f aca="false">IF(O1014&lt;=$F$3,"HIT","MISS")</f>
        <v>HIT</v>
      </c>
      <c r="M1014" s="17" t="str">
        <f aca="false">IF(AND(K1014="HIT",L1014="HIT"),"HOD ✓ | LOD ✓",IF(K1014="HIT","HOD ✓",IF(L1014="HIT","LOD ✓","✗ MISS")))</f>
        <v>HOD ✓ | LOD ✓</v>
      </c>
      <c r="N1014" s="26" t="n">
        <f aca="false">IF(D1014&lt;H1014,(H1014-D1014)/D1014,IF(D1014&gt;G1014,(D1014-G1014)/D1014,0))</f>
        <v>0</v>
      </c>
      <c r="O1014" s="26" t="n">
        <f aca="false">IF(E1014&lt;J1014,(J1014-E1014)/E1014,IF(E1014&gt;I1014,(E1014-I1014)/E1014,0))</f>
        <v>0.000248144004881573</v>
      </c>
      <c r="P1014" s="27" t="n">
        <f aca="false">LN(F1014/F1013)</f>
        <v>0.00769866627620564</v>
      </c>
      <c r="Q1014" s="28" t="n">
        <f aca="false">STDEV(P995:P1014)*SQRT(252)</f>
        <v>0.0779673058722588</v>
      </c>
      <c r="R1014" s="26" t="n">
        <f aca="false">(G1014-H1014)/H1014</f>
        <v>0.000999242509710388</v>
      </c>
      <c r="S1014" s="17" t="n">
        <f aca="false">YEAR(B1014)</f>
        <v>2010</v>
      </c>
      <c r="T1014" s="17" t="n">
        <f aca="false">WEEKDAY(B1014)</f>
        <v>4</v>
      </c>
    </row>
    <row r="1015" customFormat="false" ht="15" hidden="false" customHeight="false" outlineLevel="0" collapsed="false">
      <c r="B1015" s="21" t="n">
        <v>40416</v>
      </c>
      <c r="C1015" s="22" t="n">
        <v>1240.04</v>
      </c>
      <c r="D1015" s="22" t="n">
        <v>1244.425</v>
      </c>
      <c r="E1015" s="22" t="n">
        <v>1234.16</v>
      </c>
      <c r="F1015" s="22" t="n">
        <v>1237.58</v>
      </c>
      <c r="G1015" s="23" t="n">
        <v>1245.63</v>
      </c>
      <c r="H1015" s="23" t="n">
        <v>1244.39</v>
      </c>
      <c r="I1015" s="23" t="n">
        <v>1235.48</v>
      </c>
      <c r="J1015" s="23" t="n">
        <v>1234.25</v>
      </c>
      <c r="K1015" s="29" t="str">
        <f aca="false">IF(N1015&lt;=$F$3,"HIT","MISS")</f>
        <v>HIT</v>
      </c>
      <c r="L1015" s="29" t="str">
        <f aca="false">IF(O1015&lt;=$F$3,"HIT","MISS")</f>
        <v>HIT</v>
      </c>
      <c r="M1015" s="17" t="str">
        <f aca="false">IF(AND(K1015="HIT",L1015="HIT"),"HOD ✓ | LOD ✓",IF(K1015="HIT","HOD ✓",IF(L1015="HIT","LOD ✓","✗ MISS")))</f>
        <v>HOD ✓ | LOD ✓</v>
      </c>
      <c r="N1015" s="26" t="n">
        <f aca="false">IF(D1015&lt;H1015,(H1015-D1015)/D1015,IF(D1015&gt;G1015,(D1015-G1015)/D1015,0))</f>
        <v>0</v>
      </c>
      <c r="O1015" s="26" t="n">
        <f aca="false">IF(E1015&lt;J1015,(J1015-E1015)/E1015,IF(E1015&gt;I1015,(E1015-I1015)/E1015,0))</f>
        <v>7.29240941206312E-005</v>
      </c>
      <c r="P1015" s="27" t="n">
        <f aca="false">LN(F1015/F1014)</f>
        <v>-0.00198577732531934</v>
      </c>
      <c r="Q1015" s="28" t="n">
        <f aca="false">STDEV(P996:P1015)*SQRT(252)</f>
        <v>0.0799609282977916</v>
      </c>
      <c r="R1015" s="26" t="n">
        <f aca="false">(G1015-H1015)/H1015</f>
        <v>0.000996472167085889</v>
      </c>
      <c r="S1015" s="17" t="n">
        <f aca="false">YEAR(B1015)</f>
        <v>2010</v>
      </c>
      <c r="T1015" s="17" t="n">
        <f aca="false">WEEKDAY(B1015)</f>
        <v>5</v>
      </c>
    </row>
    <row r="1016" customFormat="false" ht="15" hidden="false" customHeight="false" outlineLevel="0" collapsed="false">
      <c r="B1016" s="21" t="n">
        <v>40417</v>
      </c>
      <c r="C1016" s="22" t="n">
        <v>1237.58</v>
      </c>
      <c r="D1016" s="22" t="n">
        <v>1242.42</v>
      </c>
      <c r="E1016" s="22" t="n">
        <v>1231.99</v>
      </c>
      <c r="F1016" s="22" t="n">
        <v>1238.05</v>
      </c>
      <c r="G1016" s="23" t="n">
        <v>1242.27</v>
      </c>
      <c r="H1016" s="23" t="n">
        <v>1241.03</v>
      </c>
      <c r="I1016" s="23" t="n">
        <v>1233.54</v>
      </c>
      <c r="J1016" s="23" t="n">
        <v>1232.31</v>
      </c>
      <c r="K1016" s="29" t="str">
        <f aca="false">IF(N1016&lt;=$F$3,"HIT","MISS")</f>
        <v>HIT</v>
      </c>
      <c r="L1016" s="29" t="str">
        <f aca="false">IF(O1016&lt;=$F$3,"HIT","MISS")</f>
        <v>HIT</v>
      </c>
      <c r="M1016" s="17" t="str">
        <f aca="false">IF(AND(K1016="HIT",L1016="HIT"),"HOD ✓ | LOD ✓",IF(K1016="HIT","HOD ✓",IF(L1016="HIT","LOD ✓","✗ MISS")))</f>
        <v>HOD ✓ | LOD ✓</v>
      </c>
      <c r="N1016" s="26" t="n">
        <f aca="false">IF(D1016&lt;H1016,(H1016-D1016)/D1016,IF(D1016&gt;G1016,(D1016-G1016)/D1016,0))</f>
        <v>0.000120732119573164</v>
      </c>
      <c r="O1016" s="26" t="n">
        <f aca="false">IF(E1016&lt;J1016,(J1016-E1016)/E1016,IF(E1016&gt;I1016,(E1016-I1016)/E1016,0))</f>
        <v>0.00025974236803865</v>
      </c>
      <c r="P1016" s="27" t="n">
        <f aca="false">LN(F1016/F1015)</f>
        <v>0.00037970133311264</v>
      </c>
      <c r="Q1016" s="28" t="n">
        <f aca="false">STDEV(P997:P1016)*SQRT(252)</f>
        <v>0.0745697645000255</v>
      </c>
      <c r="R1016" s="26" t="n">
        <f aca="false">(G1016-H1016)/H1016</f>
        <v>0.000999170044237455</v>
      </c>
      <c r="S1016" s="17" t="n">
        <f aca="false">YEAR(B1016)</f>
        <v>2010</v>
      </c>
      <c r="T1016" s="17" t="n">
        <f aca="false">WEEKDAY(B1016)</f>
        <v>6</v>
      </c>
    </row>
    <row r="1017" customFormat="false" ht="15" hidden="false" customHeight="false" outlineLevel="0" collapsed="false">
      <c r="B1017" s="21" t="n">
        <v>40420</v>
      </c>
      <c r="C1017" s="22" t="n">
        <v>1237.8</v>
      </c>
      <c r="D1017" s="22" t="n">
        <v>1238.8</v>
      </c>
      <c r="E1017" s="22" t="n">
        <v>1233.395</v>
      </c>
      <c r="F1017" s="22" t="n">
        <v>1236.9</v>
      </c>
      <c r="G1017" s="23" t="n">
        <v>1238.53</v>
      </c>
      <c r="H1017" s="23" t="n">
        <v>1237.29</v>
      </c>
      <c r="I1017" s="23" t="n">
        <v>1235.03</v>
      </c>
      <c r="J1017" s="23" t="n">
        <v>1233.8</v>
      </c>
      <c r="K1017" s="29" t="str">
        <f aca="false">IF(N1017&lt;=$F$3,"HIT","MISS")</f>
        <v>HIT</v>
      </c>
      <c r="L1017" s="29" t="str">
        <f aca="false">IF(O1017&lt;=$F$3,"HIT","MISS")</f>
        <v>HIT</v>
      </c>
      <c r="M1017" s="17" t="str">
        <f aca="false">IF(AND(K1017="HIT",L1017="HIT"),"HOD ✓ | LOD ✓",IF(K1017="HIT","HOD ✓",IF(L1017="HIT","LOD ✓","✗ MISS")))</f>
        <v>HOD ✓ | LOD ✓</v>
      </c>
      <c r="N1017" s="26" t="n">
        <f aca="false">IF(D1017&lt;H1017,(H1017-D1017)/D1017,IF(D1017&gt;G1017,(D1017-G1017)/D1017,0))</f>
        <v>0.000217952857604118</v>
      </c>
      <c r="O1017" s="26" t="n">
        <f aca="false">IF(E1017&lt;J1017,(J1017-E1017)/E1017,IF(E1017&gt;I1017,(E1017-I1017)/E1017,0))</f>
        <v>0.000328361960280342</v>
      </c>
      <c r="P1017" s="27" t="n">
        <f aca="false">LN(F1017/F1016)</f>
        <v>-0.000929311770147671</v>
      </c>
      <c r="Q1017" s="28" t="n">
        <f aca="false">STDEV(P998:P1017)*SQRT(252)</f>
        <v>0.0754353609340122</v>
      </c>
      <c r="R1017" s="26" t="n">
        <f aca="false">(G1017-H1017)/H1017</f>
        <v>0.0010021902706722</v>
      </c>
      <c r="S1017" s="17" t="n">
        <f aca="false">YEAR(B1017)</f>
        <v>2010</v>
      </c>
      <c r="T1017" s="17" t="n">
        <f aca="false">WEEKDAY(B1017)</f>
        <v>2</v>
      </c>
    </row>
    <row r="1018" customFormat="false" ht="15" hidden="false" customHeight="false" outlineLevel="0" collapsed="false">
      <c r="B1018" s="21" t="n">
        <v>40421</v>
      </c>
      <c r="C1018" s="22" t="n">
        <v>1236.9</v>
      </c>
      <c r="D1018" s="22" t="n">
        <v>1249.97</v>
      </c>
      <c r="E1018" s="22" t="n">
        <v>1231.94</v>
      </c>
      <c r="F1018" s="22" t="n">
        <v>1247.42</v>
      </c>
      <c r="G1018" s="23" t="n">
        <v>1251.37</v>
      </c>
      <c r="H1018" s="23" t="n">
        <v>1250.12</v>
      </c>
      <c r="I1018" s="23" t="n">
        <v>1232.24</v>
      </c>
      <c r="J1018" s="23" t="n">
        <v>1231.01</v>
      </c>
      <c r="K1018" s="29" t="str">
        <f aca="false">IF(N1018&lt;=$F$3,"HIT","MISS")</f>
        <v>HIT</v>
      </c>
      <c r="L1018" s="29" t="str">
        <f aca="false">IF(O1018&lt;=$F$3,"HIT","MISS")</f>
        <v>HIT</v>
      </c>
      <c r="M1018" s="17" t="str">
        <f aca="false">IF(AND(K1018="HIT",L1018="HIT"),"HOD ✓ | LOD ✓",IF(K1018="HIT","HOD ✓",IF(L1018="HIT","LOD ✓","✗ MISS")))</f>
        <v>HOD ✓ | LOD ✓</v>
      </c>
      <c r="N1018" s="26" t="n">
        <f aca="false">IF(D1018&lt;H1018,(H1018-D1018)/D1018,IF(D1018&gt;G1018,(D1018-G1018)/D1018,0))</f>
        <v>0.000120002880069013</v>
      </c>
      <c r="O1018" s="26" t="n">
        <f aca="false">IF(E1018&lt;J1018,(J1018-E1018)/E1018,IF(E1018&gt;I1018,(E1018-I1018)/E1018,0))</f>
        <v>0</v>
      </c>
      <c r="P1018" s="27" t="n">
        <f aca="false">LN(F1018/F1017)</f>
        <v>0.00846916893189207</v>
      </c>
      <c r="Q1018" s="28" t="n">
        <f aca="false">STDEV(P999:P1018)*SQRT(252)</f>
        <v>0.0786137881705092</v>
      </c>
      <c r="R1018" s="26" t="n">
        <f aca="false">(G1018-H1018)/H1018</f>
        <v>0.000999904009215116</v>
      </c>
      <c r="S1018" s="17" t="n">
        <f aca="false">YEAR(B1018)</f>
        <v>2010</v>
      </c>
      <c r="T1018" s="17" t="n">
        <f aca="false">WEEKDAY(B1018)</f>
        <v>3</v>
      </c>
    </row>
    <row r="1019" customFormat="false" ht="15" hidden="false" customHeight="false" outlineLevel="0" collapsed="false">
      <c r="B1019" s="21" t="n">
        <v>40422</v>
      </c>
      <c r="C1019" s="22" t="n">
        <v>1247.42</v>
      </c>
      <c r="D1019" s="22" t="n">
        <v>1254.78</v>
      </c>
      <c r="E1019" s="22" t="n">
        <v>1242.63</v>
      </c>
      <c r="F1019" s="22" t="n">
        <v>1244.32</v>
      </c>
      <c r="G1019" s="23" t="n">
        <v>1255.94</v>
      </c>
      <c r="H1019" s="23" t="n">
        <v>1254.69</v>
      </c>
      <c r="I1019" s="23" t="n">
        <v>1242.89</v>
      </c>
      <c r="J1019" s="23" t="n">
        <v>1241.65</v>
      </c>
      <c r="K1019" s="29" t="str">
        <f aca="false">IF(N1019&lt;=$F$3,"HIT","MISS")</f>
        <v>HIT</v>
      </c>
      <c r="L1019" s="29" t="str">
        <f aca="false">IF(O1019&lt;=$F$3,"HIT","MISS")</f>
        <v>HIT</v>
      </c>
      <c r="M1019" s="17" t="str">
        <f aca="false">IF(AND(K1019="HIT",L1019="HIT"),"HOD ✓ | LOD ✓",IF(K1019="HIT","HOD ✓",IF(L1019="HIT","LOD ✓","✗ MISS")))</f>
        <v>HOD ✓ | LOD ✓</v>
      </c>
      <c r="N1019" s="26" t="n">
        <f aca="false">IF(D1019&lt;H1019,(H1019-D1019)/D1019,IF(D1019&gt;G1019,(D1019-G1019)/D1019,0))</f>
        <v>0</v>
      </c>
      <c r="O1019" s="26" t="n">
        <f aca="false">IF(E1019&lt;J1019,(J1019-E1019)/E1019,IF(E1019&gt;I1019,(E1019-I1019)/E1019,0))</f>
        <v>0</v>
      </c>
      <c r="P1019" s="27" t="n">
        <f aca="false">LN(F1019/F1018)</f>
        <v>-0.00248822236622305</v>
      </c>
      <c r="Q1019" s="28" t="n">
        <f aca="false">STDEV(P1000:P1019)*SQRT(252)</f>
        <v>0.0783388888271644</v>
      </c>
      <c r="R1019" s="26" t="n">
        <f aca="false">(G1019-H1019)/H1019</f>
        <v>0.00099626202488264</v>
      </c>
      <c r="S1019" s="17" t="n">
        <f aca="false">YEAR(B1019)</f>
        <v>2010</v>
      </c>
      <c r="T1019" s="17" t="n">
        <f aca="false">WEEKDAY(B1019)</f>
        <v>4</v>
      </c>
    </row>
    <row r="1020" customFormat="false" ht="15" hidden="false" customHeight="false" outlineLevel="0" collapsed="false">
      <c r="B1020" s="21" t="n">
        <v>40423</v>
      </c>
      <c r="C1020" s="22" t="n">
        <v>1244.32</v>
      </c>
      <c r="D1020" s="22" t="n">
        <v>1253.39</v>
      </c>
      <c r="E1020" s="22" t="n">
        <v>1243.625</v>
      </c>
      <c r="F1020" s="22" t="n">
        <v>1251</v>
      </c>
      <c r="G1020" s="23" t="n">
        <v>1253.25</v>
      </c>
      <c r="H1020" s="23" t="n">
        <v>1252</v>
      </c>
      <c r="I1020" s="23" t="n">
        <v>1244.06</v>
      </c>
      <c r="J1020" s="23" t="n">
        <v>1242.82</v>
      </c>
      <c r="K1020" s="29" t="str">
        <f aca="false">IF(N1020&lt;=$F$3,"HIT","MISS")</f>
        <v>HIT</v>
      </c>
      <c r="L1020" s="29" t="str">
        <f aca="false">IF(O1020&lt;=$F$3,"HIT","MISS")</f>
        <v>HIT</v>
      </c>
      <c r="M1020" s="17" t="str">
        <f aca="false">IF(AND(K1020="HIT",L1020="HIT"),"HOD ✓ | LOD ✓",IF(K1020="HIT","HOD ✓",IF(L1020="HIT","LOD ✓","✗ MISS")))</f>
        <v>HOD ✓ | LOD ✓</v>
      </c>
      <c r="N1020" s="26" t="n">
        <f aca="false">IF(D1020&lt;H1020,(H1020-D1020)/D1020,IF(D1020&gt;G1020,(D1020-G1020)/D1020,0))</f>
        <v>0.00011169707752583</v>
      </c>
      <c r="O1020" s="26" t="n">
        <f aca="false">IF(E1020&lt;J1020,(J1020-E1020)/E1020,IF(E1020&gt;I1020,(E1020-I1020)/E1020,0))</f>
        <v>0</v>
      </c>
      <c r="P1020" s="27" t="n">
        <f aca="false">LN(F1020/F1019)</f>
        <v>0.00535403552027813</v>
      </c>
      <c r="Q1020" s="28" t="n">
        <f aca="false">STDEV(P1001:P1020)*SQRT(252)</f>
        <v>0.0788086254685358</v>
      </c>
      <c r="R1020" s="26" t="n">
        <f aca="false">(G1020-H1020)/H1020</f>
        <v>0.000998402555910543</v>
      </c>
      <c r="S1020" s="17" t="n">
        <f aca="false">YEAR(B1020)</f>
        <v>2010</v>
      </c>
      <c r="T1020" s="17" t="n">
        <f aca="false">WEEKDAY(B1020)</f>
        <v>5</v>
      </c>
    </row>
    <row r="1021" customFormat="false" ht="15" hidden="false" customHeight="false" outlineLevel="0" collapsed="false">
      <c r="B1021" s="21" t="n">
        <v>40424</v>
      </c>
      <c r="C1021" s="22" t="n">
        <v>1251</v>
      </c>
      <c r="D1021" s="22" t="n">
        <v>1253.94</v>
      </c>
      <c r="E1021" s="22" t="n">
        <v>1237.94</v>
      </c>
      <c r="F1021" s="22" t="n">
        <v>1246.82</v>
      </c>
      <c r="G1021" s="23" t="n">
        <v>1254.19</v>
      </c>
      <c r="H1021" s="23" t="n">
        <v>1252.94</v>
      </c>
      <c r="I1021" s="23" t="n">
        <v>1237.8</v>
      </c>
      <c r="J1021" s="23" t="n">
        <v>1236.56</v>
      </c>
      <c r="K1021" s="29" t="str">
        <f aca="false">IF(N1021&lt;=$F$3,"HIT","MISS")</f>
        <v>HIT</v>
      </c>
      <c r="L1021" s="29" t="str">
        <f aca="false">IF(O1021&lt;=$F$3,"HIT","MISS")</f>
        <v>HIT</v>
      </c>
      <c r="M1021" s="17" t="str">
        <f aca="false">IF(AND(K1021="HIT",L1021="HIT"),"HOD ✓ | LOD ✓",IF(K1021="HIT","HOD ✓",IF(L1021="HIT","LOD ✓","✗ MISS")))</f>
        <v>HOD ✓ | LOD ✓</v>
      </c>
      <c r="N1021" s="26" t="n">
        <f aca="false">IF(D1021&lt;H1021,(H1021-D1021)/D1021,IF(D1021&gt;G1021,(D1021-G1021)/D1021,0))</f>
        <v>0</v>
      </c>
      <c r="O1021" s="26" t="n">
        <f aca="false">IF(E1021&lt;J1021,(J1021-E1021)/E1021,IF(E1021&gt;I1021,(E1021-I1021)/E1021,0))</f>
        <v>0.000113091102961452</v>
      </c>
      <c r="P1021" s="27" t="n">
        <f aca="false">LN(F1021/F1020)</f>
        <v>-0.00334692163725891</v>
      </c>
      <c r="Q1021" s="28" t="n">
        <f aca="false">STDEV(P1002:P1021)*SQRT(252)</f>
        <v>0.077385687863468</v>
      </c>
      <c r="R1021" s="26" t="n">
        <f aca="false">(G1021-H1021)/H1021</f>
        <v>0.000997653518923492</v>
      </c>
      <c r="S1021" s="17" t="n">
        <f aca="false">YEAR(B1021)</f>
        <v>2010</v>
      </c>
      <c r="T1021" s="17" t="n">
        <f aca="false">WEEKDAY(B1021)</f>
        <v>6</v>
      </c>
    </row>
    <row r="1022" customFormat="false" ht="15" hidden="false" customHeight="false" outlineLevel="0" collapsed="false">
      <c r="B1022" s="21" t="n">
        <v>40427</v>
      </c>
      <c r="C1022" s="22" t="n">
        <v>1247.12</v>
      </c>
      <c r="D1022" s="22" t="n">
        <v>1251.29</v>
      </c>
      <c r="E1022" s="22" t="n">
        <v>1246.945</v>
      </c>
      <c r="F1022" s="22" t="n">
        <v>1249.82</v>
      </c>
      <c r="G1022" s="23" t="n">
        <v>1252.71</v>
      </c>
      <c r="H1022" s="23" t="n">
        <v>1251.46</v>
      </c>
      <c r="I1022" s="23" t="n">
        <v>1247.23</v>
      </c>
      <c r="J1022" s="23" t="n">
        <v>1245.98</v>
      </c>
      <c r="K1022" s="29" t="str">
        <f aca="false">IF(N1022&lt;=$F$3,"HIT","MISS")</f>
        <v>HIT</v>
      </c>
      <c r="L1022" s="29" t="str">
        <f aca="false">IF(O1022&lt;=$F$3,"HIT","MISS")</f>
        <v>HIT</v>
      </c>
      <c r="M1022" s="17" t="str">
        <f aca="false">IF(AND(K1022="HIT",L1022="HIT"),"HOD ✓ | LOD ✓",IF(K1022="HIT","HOD ✓",IF(L1022="HIT","LOD ✓","✗ MISS")))</f>
        <v>HOD ✓ | LOD ✓</v>
      </c>
      <c r="N1022" s="26" t="n">
        <f aca="false">IF(D1022&lt;H1022,(H1022-D1022)/D1022,IF(D1022&gt;G1022,(D1022-G1022)/D1022,0))</f>
        <v>0.000135859792693998</v>
      </c>
      <c r="O1022" s="26" t="n">
        <f aca="false">IF(E1022&lt;J1022,(J1022-E1022)/E1022,IF(E1022&gt;I1022,(E1022-I1022)/E1022,0))</f>
        <v>0</v>
      </c>
      <c r="P1022" s="27" t="n">
        <f aca="false">LN(F1022/F1021)</f>
        <v>0.00240323109769904</v>
      </c>
      <c r="Q1022" s="28" t="n">
        <f aca="false">STDEV(P1003:P1022)*SQRT(252)</f>
        <v>0.0750083399350676</v>
      </c>
      <c r="R1022" s="26" t="n">
        <f aca="false">(G1022-H1022)/H1022</f>
        <v>0.000998833362632445</v>
      </c>
      <c r="S1022" s="17" t="n">
        <f aca="false">YEAR(B1022)</f>
        <v>2010</v>
      </c>
      <c r="T1022" s="17" t="n">
        <f aca="false">WEEKDAY(B1022)</f>
        <v>2</v>
      </c>
    </row>
    <row r="1023" customFormat="false" ht="15" hidden="false" customHeight="false" outlineLevel="0" collapsed="false">
      <c r="B1023" s="21" t="n">
        <v>40428</v>
      </c>
      <c r="C1023" s="22" t="n">
        <v>1249.82</v>
      </c>
      <c r="D1023" s="22" t="n">
        <v>1259.9</v>
      </c>
      <c r="E1023" s="22" t="n">
        <v>1244.9</v>
      </c>
      <c r="F1023" s="22" t="n">
        <v>1255.59</v>
      </c>
      <c r="G1023" s="23" t="n">
        <v>1260.89</v>
      </c>
      <c r="H1023" s="23" t="n">
        <v>1259.63</v>
      </c>
      <c r="I1023" s="23" t="n">
        <v>1245.26</v>
      </c>
      <c r="J1023" s="23" t="n">
        <v>1244.02</v>
      </c>
      <c r="K1023" s="29" t="str">
        <f aca="false">IF(N1023&lt;=$F$3,"HIT","MISS")</f>
        <v>HIT</v>
      </c>
      <c r="L1023" s="29" t="str">
        <f aca="false">IF(O1023&lt;=$F$3,"HIT","MISS")</f>
        <v>HIT</v>
      </c>
      <c r="M1023" s="17" t="str">
        <f aca="false">IF(AND(K1023="HIT",L1023="HIT"),"HOD ✓ | LOD ✓",IF(K1023="HIT","HOD ✓",IF(L1023="HIT","LOD ✓","✗ MISS")))</f>
        <v>HOD ✓ | LOD ✓</v>
      </c>
      <c r="N1023" s="26" t="n">
        <f aca="false">IF(D1023&lt;H1023,(H1023-D1023)/D1023,IF(D1023&gt;G1023,(D1023-G1023)/D1023,0))</f>
        <v>0</v>
      </c>
      <c r="O1023" s="26" t="n">
        <f aca="false">IF(E1023&lt;J1023,(J1023-E1023)/E1023,IF(E1023&gt;I1023,(E1023-I1023)/E1023,0))</f>
        <v>0</v>
      </c>
      <c r="P1023" s="27" t="n">
        <f aca="false">LN(F1023/F1022)</f>
        <v>0.00460604068888472</v>
      </c>
      <c r="Q1023" s="28" t="n">
        <f aca="false">STDEV(P1004:P1023)*SQRT(252)</f>
        <v>0.0755753455433337</v>
      </c>
      <c r="R1023" s="26" t="n">
        <f aca="false">(G1023-H1023)/H1023</f>
        <v>0.00100029373704976</v>
      </c>
      <c r="S1023" s="17" t="n">
        <f aca="false">YEAR(B1023)</f>
        <v>2010</v>
      </c>
      <c r="T1023" s="17" t="n">
        <f aca="false">WEEKDAY(B1023)</f>
        <v>3</v>
      </c>
    </row>
    <row r="1024" customFormat="false" ht="15" hidden="false" customHeight="false" outlineLevel="0" collapsed="false">
      <c r="B1024" s="21" t="n">
        <v>40429</v>
      </c>
      <c r="C1024" s="22" t="n">
        <v>1255.59</v>
      </c>
      <c r="D1024" s="22" t="n">
        <v>1262.81</v>
      </c>
      <c r="E1024" s="22" t="n">
        <v>1253.44</v>
      </c>
      <c r="F1024" s="22" t="n">
        <v>1255.12</v>
      </c>
      <c r="G1024" s="23" t="n">
        <v>1264.48</v>
      </c>
      <c r="H1024" s="23" t="n">
        <v>1263.22</v>
      </c>
      <c r="I1024" s="23" t="n">
        <v>1253.81</v>
      </c>
      <c r="J1024" s="23" t="n">
        <v>1252.56</v>
      </c>
      <c r="K1024" s="29" t="str">
        <f aca="false">IF(N1024&lt;=$F$3,"HIT","MISS")</f>
        <v>HIT</v>
      </c>
      <c r="L1024" s="29" t="str">
        <f aca="false">IF(O1024&lt;=$F$3,"HIT","MISS")</f>
        <v>HIT</v>
      </c>
      <c r="M1024" s="17" t="str">
        <f aca="false">IF(AND(K1024="HIT",L1024="HIT"),"HOD ✓ | LOD ✓",IF(K1024="HIT","HOD ✓",IF(L1024="HIT","LOD ✓","✗ MISS")))</f>
        <v>HOD ✓ | LOD ✓</v>
      </c>
      <c r="N1024" s="26" t="n">
        <f aca="false">IF(D1024&lt;H1024,(H1024-D1024)/D1024,IF(D1024&gt;G1024,(D1024-G1024)/D1024,0))</f>
        <v>0.000324672753620958</v>
      </c>
      <c r="O1024" s="26" t="n">
        <f aca="false">IF(E1024&lt;J1024,(J1024-E1024)/E1024,IF(E1024&gt;I1024,(E1024-I1024)/E1024,0))</f>
        <v>0</v>
      </c>
      <c r="P1024" s="27" t="n">
        <f aca="false">LN(F1024/F1023)</f>
        <v>-0.000374396091536003</v>
      </c>
      <c r="Q1024" s="28" t="n">
        <f aca="false">STDEV(P1005:P1024)*SQRT(252)</f>
        <v>0.0713202029037975</v>
      </c>
      <c r="R1024" s="26" t="n">
        <f aca="false">(G1024-H1024)/H1024</f>
        <v>0.000997450958661192</v>
      </c>
      <c r="S1024" s="17" t="n">
        <f aca="false">YEAR(B1024)</f>
        <v>2010</v>
      </c>
      <c r="T1024" s="17" t="n">
        <f aca="false">WEEKDAY(B1024)</f>
        <v>4</v>
      </c>
    </row>
    <row r="1025" customFormat="false" ht="15" hidden="false" customHeight="false" outlineLevel="0" collapsed="false">
      <c r="B1025" s="21" t="n">
        <v>40430</v>
      </c>
      <c r="C1025" s="22" t="n">
        <v>1255.12</v>
      </c>
      <c r="D1025" s="22" t="n">
        <v>1258.95</v>
      </c>
      <c r="E1025" s="22" t="n">
        <v>1242.34</v>
      </c>
      <c r="F1025" s="22" t="n">
        <v>1243.82</v>
      </c>
      <c r="G1025" s="23" t="n">
        <v>1260.49</v>
      </c>
      <c r="H1025" s="23" t="n">
        <v>1259.23</v>
      </c>
      <c r="I1025" s="23" t="n">
        <v>1243.81</v>
      </c>
      <c r="J1025" s="23" t="n">
        <v>1242.57</v>
      </c>
      <c r="K1025" s="29" t="str">
        <f aca="false">IF(N1025&lt;=$F$3,"HIT","MISS")</f>
        <v>HIT</v>
      </c>
      <c r="L1025" s="29" t="str">
        <f aca="false">IF(O1025&lt;=$F$3,"HIT","MISS")</f>
        <v>HIT</v>
      </c>
      <c r="M1025" s="17" t="str">
        <f aca="false">IF(AND(K1025="HIT",L1025="HIT"),"HOD ✓ | LOD ✓",IF(K1025="HIT","HOD ✓",IF(L1025="HIT","LOD ✓","✗ MISS")))</f>
        <v>HOD ✓ | LOD ✓</v>
      </c>
      <c r="N1025" s="26" t="n">
        <f aca="false">IF(D1025&lt;H1025,(H1025-D1025)/D1025,IF(D1025&gt;G1025,(D1025-G1025)/D1025,0))</f>
        <v>0.000222407561857081</v>
      </c>
      <c r="O1025" s="26" t="n">
        <f aca="false">IF(E1025&lt;J1025,(J1025-E1025)/E1025,IF(E1025&gt;I1025,(E1025-I1025)/E1025,0))</f>
        <v>0.00018513450424201</v>
      </c>
      <c r="P1025" s="27" t="n">
        <f aca="false">LN(F1025/F1024)</f>
        <v>-0.00904389622860129</v>
      </c>
      <c r="Q1025" s="28" t="n">
        <f aca="false">STDEV(P1006:P1025)*SQRT(252)</f>
        <v>0.0702681067763894</v>
      </c>
      <c r="R1025" s="26" t="n">
        <f aca="false">(G1025-H1025)/H1025</f>
        <v>0.00100061148479626</v>
      </c>
      <c r="S1025" s="17" t="n">
        <f aca="false">YEAR(B1025)</f>
        <v>2010</v>
      </c>
      <c r="T1025" s="17" t="n">
        <f aca="false">WEEKDAY(B1025)</f>
        <v>5</v>
      </c>
    </row>
    <row r="1026" customFormat="false" ht="15" hidden="false" customHeight="false" outlineLevel="0" collapsed="false">
      <c r="B1026" s="21" t="n">
        <v>40431</v>
      </c>
      <c r="C1026" s="22" t="n">
        <v>1243.82</v>
      </c>
      <c r="D1026" s="22" t="n">
        <v>1251.33</v>
      </c>
      <c r="E1026" s="22" t="n">
        <v>1236.76</v>
      </c>
      <c r="F1026" s="22" t="n">
        <v>1246.48</v>
      </c>
      <c r="G1026" s="23" t="n">
        <v>1252.86</v>
      </c>
      <c r="H1026" s="23" t="n">
        <v>1251.61</v>
      </c>
      <c r="I1026" s="23" t="n">
        <v>1237.27</v>
      </c>
      <c r="J1026" s="23" t="n">
        <v>1236.03</v>
      </c>
      <c r="K1026" s="29" t="str">
        <f aca="false">IF(N1026&lt;=$F$3,"HIT","MISS")</f>
        <v>HIT</v>
      </c>
      <c r="L1026" s="29" t="str">
        <f aca="false">IF(O1026&lt;=$F$3,"HIT","MISS")</f>
        <v>HIT</v>
      </c>
      <c r="M1026" s="17" t="str">
        <f aca="false">IF(AND(K1026="HIT",L1026="HIT"),"HOD ✓ | LOD ✓",IF(K1026="HIT","HOD ✓",IF(L1026="HIT","LOD ✓","✗ MISS")))</f>
        <v>HOD ✓ | LOD ✓</v>
      </c>
      <c r="N1026" s="26" t="n">
        <f aca="false">IF(D1026&lt;H1026,(H1026-D1026)/D1026,IF(D1026&gt;G1026,(D1026-G1026)/D1026,0))</f>
        <v>0.00022376191731995</v>
      </c>
      <c r="O1026" s="26" t="n">
        <f aca="false">IF(E1026&lt;J1026,(J1026-E1026)/E1026,IF(E1026&gt;I1026,(E1026-I1026)/E1026,0))</f>
        <v>0</v>
      </c>
      <c r="P1026" s="27" t="n">
        <f aca="false">LN(F1026/F1025)</f>
        <v>0.00213628961300046</v>
      </c>
      <c r="Q1026" s="28" t="n">
        <f aca="false">STDEV(P1007:P1026)*SQRT(252)</f>
        <v>0.0703439175737197</v>
      </c>
      <c r="R1026" s="26" t="n">
        <f aca="false">(G1026-H1026)/H1026</f>
        <v>0.000998713656810029</v>
      </c>
      <c r="S1026" s="17" t="n">
        <f aca="false">YEAR(B1026)</f>
        <v>2010</v>
      </c>
      <c r="T1026" s="17" t="n">
        <f aca="false">WEEKDAY(B1026)</f>
        <v>6</v>
      </c>
    </row>
    <row r="1027" customFormat="false" ht="15" hidden="false" customHeight="false" outlineLevel="0" collapsed="false">
      <c r="B1027" s="21" t="n">
        <v>40434</v>
      </c>
      <c r="C1027" s="22" t="n">
        <v>1246.28</v>
      </c>
      <c r="D1027" s="22" t="n">
        <v>1249.46</v>
      </c>
      <c r="E1027" s="22" t="n">
        <v>1241.14</v>
      </c>
      <c r="F1027" s="22" t="n">
        <v>1245.23</v>
      </c>
      <c r="G1027" s="23" t="n">
        <v>1251.35</v>
      </c>
      <c r="H1027" s="23" t="n">
        <v>1250.1</v>
      </c>
      <c r="I1027" s="23" t="n">
        <v>1241.27</v>
      </c>
      <c r="J1027" s="23" t="n">
        <v>1240.03</v>
      </c>
      <c r="K1027" s="24" t="str">
        <f aca="false">IF(N1027&lt;=$F$3,"HIT","MISS")</f>
        <v>MISS</v>
      </c>
      <c r="L1027" s="24" t="str">
        <f aca="false">IF(O1027&lt;=$F$3,"HIT","MISS")</f>
        <v>HIT</v>
      </c>
      <c r="M1027" s="25" t="str">
        <f aca="false">IF(AND(K1027="HIT",L1027="HIT"),"HOD ✓ | LOD ✓",IF(K1027="HIT","HOD ✓",IF(L1027="HIT","LOD ✓","✗ MISS")))</f>
        <v>LOD ✓</v>
      </c>
      <c r="N1027" s="26" t="n">
        <f aca="false">IF(D1027&lt;H1027,(H1027-D1027)/D1027,IF(D1027&gt;G1027,(D1027-G1027)/D1027,0))</f>
        <v>0.000512221279592682</v>
      </c>
      <c r="O1027" s="26" t="n">
        <f aca="false">IF(E1027&lt;J1027,(J1027-E1027)/E1027,IF(E1027&gt;I1027,(E1027-I1027)/E1027,0))</f>
        <v>0</v>
      </c>
      <c r="P1027" s="27" t="n">
        <f aca="false">LN(F1027/F1026)</f>
        <v>-0.0010033271166074</v>
      </c>
      <c r="Q1027" s="28" t="n">
        <f aca="false">STDEV(P1008:P1027)*SQRT(252)</f>
        <v>0.0659653626740676</v>
      </c>
      <c r="R1027" s="26" t="n">
        <f aca="false">(G1027-H1027)/H1027</f>
        <v>0.000999920006399488</v>
      </c>
      <c r="S1027" s="17" t="n">
        <f aca="false">YEAR(B1027)</f>
        <v>2010</v>
      </c>
      <c r="T1027" s="17" t="n">
        <f aca="false">WEEKDAY(B1027)</f>
        <v>2</v>
      </c>
    </row>
    <row r="1028" customFormat="false" ht="15" hidden="false" customHeight="false" outlineLevel="0" collapsed="false">
      <c r="B1028" s="21" t="n">
        <v>40435</v>
      </c>
      <c r="C1028" s="22" t="n">
        <v>1245.23</v>
      </c>
      <c r="D1028" s="22" t="n">
        <v>1274.91</v>
      </c>
      <c r="E1028" s="22" t="n">
        <v>1244.86</v>
      </c>
      <c r="F1028" s="22" t="n">
        <v>1268.35</v>
      </c>
      <c r="G1028" s="23" t="n">
        <v>1275.9</v>
      </c>
      <c r="H1028" s="23" t="n">
        <v>1274.63</v>
      </c>
      <c r="I1028" s="23" t="n">
        <v>1244.5</v>
      </c>
      <c r="J1028" s="23" t="n">
        <v>1243.26</v>
      </c>
      <c r="K1028" s="29" t="str">
        <f aca="false">IF(N1028&lt;=$F$3,"HIT","MISS")</f>
        <v>HIT</v>
      </c>
      <c r="L1028" s="29" t="str">
        <f aca="false">IF(O1028&lt;=$F$3,"HIT","MISS")</f>
        <v>HIT</v>
      </c>
      <c r="M1028" s="17" t="str">
        <f aca="false">IF(AND(K1028="HIT",L1028="HIT"),"HOD ✓ | LOD ✓",IF(K1028="HIT","HOD ✓",IF(L1028="HIT","LOD ✓","✗ MISS")))</f>
        <v>HOD ✓ | LOD ✓</v>
      </c>
      <c r="N1028" s="26" t="n">
        <f aca="false">IF(D1028&lt;H1028,(H1028-D1028)/D1028,IF(D1028&gt;G1028,(D1028-G1028)/D1028,0))</f>
        <v>0</v>
      </c>
      <c r="O1028" s="26" t="n">
        <f aca="false">IF(E1028&lt;J1028,(J1028-E1028)/E1028,IF(E1028&gt;I1028,(E1028-I1028)/E1028,0))</f>
        <v>0.000289189145767315</v>
      </c>
      <c r="P1028" s="27" t="n">
        <f aca="false">LN(F1028/F1027)</f>
        <v>0.0183965913533154</v>
      </c>
      <c r="Q1028" s="28" t="n">
        <f aca="false">STDEV(P1009:P1028)*SQRT(252)</f>
        <v>0.0905793400105605</v>
      </c>
      <c r="R1028" s="26" t="n">
        <f aca="false">(G1028-H1028)/H1028</f>
        <v>0.000996367573334993</v>
      </c>
      <c r="S1028" s="17" t="n">
        <f aca="false">YEAR(B1028)</f>
        <v>2010</v>
      </c>
      <c r="T1028" s="17" t="n">
        <f aca="false">WEEKDAY(B1028)</f>
        <v>3</v>
      </c>
    </row>
    <row r="1029" customFormat="false" ht="15" hidden="false" customHeight="false" outlineLevel="0" collapsed="false">
      <c r="B1029" s="21" t="n">
        <v>40436</v>
      </c>
      <c r="C1029" s="22" t="n">
        <v>1268.35</v>
      </c>
      <c r="D1029" s="22" t="n">
        <v>1272.06</v>
      </c>
      <c r="E1029" s="22" t="n">
        <v>1263.23</v>
      </c>
      <c r="F1029" s="22" t="n">
        <v>1268.03</v>
      </c>
      <c r="G1029" s="23" t="n">
        <v>1272.28</v>
      </c>
      <c r="H1029" s="23" t="n">
        <v>1271.01</v>
      </c>
      <c r="I1029" s="23" t="n">
        <v>1263.11</v>
      </c>
      <c r="J1029" s="23" t="n">
        <v>1261.85</v>
      </c>
      <c r="K1029" s="29" t="str">
        <f aca="false">IF(N1029&lt;=$F$3,"HIT","MISS")</f>
        <v>HIT</v>
      </c>
      <c r="L1029" s="29" t="str">
        <f aca="false">IF(O1029&lt;=$F$3,"HIT","MISS")</f>
        <v>HIT</v>
      </c>
      <c r="M1029" s="17" t="str">
        <f aca="false">IF(AND(K1029="HIT",L1029="HIT"),"HOD ✓ | LOD ✓",IF(K1029="HIT","HOD ✓",IF(L1029="HIT","LOD ✓","✗ MISS")))</f>
        <v>HOD ✓ | LOD ✓</v>
      </c>
      <c r="N1029" s="26" t="n">
        <f aca="false">IF(D1029&lt;H1029,(H1029-D1029)/D1029,IF(D1029&gt;G1029,(D1029-G1029)/D1029,0))</f>
        <v>0</v>
      </c>
      <c r="O1029" s="26" t="n">
        <f aca="false">IF(E1029&lt;J1029,(J1029-E1029)/E1029,IF(E1029&gt;I1029,(E1029-I1029)/E1029,0))</f>
        <v>9.49945773929674E-005</v>
      </c>
      <c r="P1029" s="27" t="n">
        <f aca="false">LN(F1029/F1028)</f>
        <v>-0.000252328122519365</v>
      </c>
      <c r="Q1029" s="28" t="n">
        <f aca="false">STDEV(P1010:P1029)*SQRT(252)</f>
        <v>0.0905548518856505</v>
      </c>
      <c r="R1029" s="26" t="n">
        <f aca="false">(G1029-H1029)/H1029</f>
        <v>0.000999205356370117</v>
      </c>
      <c r="S1029" s="17" t="n">
        <f aca="false">YEAR(B1029)</f>
        <v>2010</v>
      </c>
      <c r="T1029" s="17" t="n">
        <f aca="false">WEEKDAY(B1029)</f>
        <v>4</v>
      </c>
    </row>
    <row r="1030" customFormat="false" ht="15" hidden="false" customHeight="false" outlineLevel="0" collapsed="false">
      <c r="B1030" s="21" t="n">
        <v>40437</v>
      </c>
      <c r="C1030" s="22" t="n">
        <v>1268.03</v>
      </c>
      <c r="D1030" s="22" t="n">
        <v>1277.89</v>
      </c>
      <c r="E1030" s="22" t="n">
        <v>1264.88</v>
      </c>
      <c r="F1030" s="22" t="n">
        <v>1275.3</v>
      </c>
      <c r="G1030" s="23" t="n">
        <v>1279.35</v>
      </c>
      <c r="H1030" s="23" t="n">
        <v>1278.07</v>
      </c>
      <c r="I1030" s="23" t="n">
        <v>1265.55</v>
      </c>
      <c r="J1030" s="23" t="n">
        <v>1264.29</v>
      </c>
      <c r="K1030" s="29" t="str">
        <f aca="false">IF(N1030&lt;=$F$3,"HIT","MISS")</f>
        <v>HIT</v>
      </c>
      <c r="L1030" s="29" t="str">
        <f aca="false">IF(O1030&lt;=$F$3,"HIT","MISS")</f>
        <v>HIT</v>
      </c>
      <c r="M1030" s="17" t="str">
        <f aca="false">IF(AND(K1030="HIT",L1030="HIT"),"HOD ✓ | LOD ✓",IF(K1030="HIT","HOD ✓",IF(L1030="HIT","LOD ✓","✗ MISS")))</f>
        <v>HOD ✓ | LOD ✓</v>
      </c>
      <c r="N1030" s="26" t="n">
        <f aca="false">IF(D1030&lt;H1030,(H1030-D1030)/D1030,IF(D1030&gt;G1030,(D1030-G1030)/D1030,0))</f>
        <v>0.00014085719428107</v>
      </c>
      <c r="O1030" s="26" t="n">
        <f aca="false">IF(E1030&lt;J1030,(J1030-E1030)/E1030,IF(E1030&gt;I1030,(E1030-I1030)/E1030,0))</f>
        <v>0</v>
      </c>
      <c r="P1030" s="27" t="n">
        <f aca="false">LN(F1030/F1029)</f>
        <v>0.00571693000956609</v>
      </c>
      <c r="Q1030" s="28" t="n">
        <f aca="false">STDEV(P1011:P1030)*SQRT(252)</f>
        <v>0.0917394440205878</v>
      </c>
      <c r="R1030" s="26" t="n">
        <f aca="false">(G1030-H1030)/H1030</f>
        <v>0.0010015100894317</v>
      </c>
      <c r="S1030" s="17" t="n">
        <f aca="false">YEAR(B1030)</f>
        <v>2010</v>
      </c>
      <c r="T1030" s="17" t="n">
        <f aca="false">WEEKDAY(B1030)</f>
        <v>5</v>
      </c>
    </row>
    <row r="1031" customFormat="false" ht="15" hidden="false" customHeight="false" outlineLevel="0" collapsed="false">
      <c r="B1031" s="21" t="n">
        <v>40438</v>
      </c>
      <c r="C1031" s="22" t="n">
        <v>1275.3</v>
      </c>
      <c r="D1031" s="22" t="n">
        <v>1282.92</v>
      </c>
      <c r="E1031" s="22" t="n">
        <v>1272.02</v>
      </c>
      <c r="F1031" s="22" t="n">
        <v>1274.15</v>
      </c>
      <c r="G1031" s="23" t="n">
        <v>1283.5</v>
      </c>
      <c r="H1031" s="23" t="n">
        <v>1282.22</v>
      </c>
      <c r="I1031" s="23" t="n">
        <v>1272.95</v>
      </c>
      <c r="J1031" s="23" t="n">
        <v>1271.68</v>
      </c>
      <c r="K1031" s="29" t="str">
        <f aca="false">IF(N1031&lt;=$F$3,"HIT","MISS")</f>
        <v>HIT</v>
      </c>
      <c r="L1031" s="29" t="str">
        <f aca="false">IF(O1031&lt;=$F$3,"HIT","MISS")</f>
        <v>HIT</v>
      </c>
      <c r="M1031" s="17" t="str">
        <f aca="false">IF(AND(K1031="HIT",L1031="HIT"),"HOD ✓ | LOD ✓",IF(K1031="HIT","HOD ✓",IF(L1031="HIT","LOD ✓","✗ MISS")))</f>
        <v>HOD ✓ | LOD ✓</v>
      </c>
      <c r="N1031" s="26" t="n">
        <f aca="false">IF(D1031&lt;H1031,(H1031-D1031)/D1031,IF(D1031&gt;G1031,(D1031-G1031)/D1031,0))</f>
        <v>0</v>
      </c>
      <c r="O1031" s="26" t="n">
        <f aca="false">IF(E1031&lt;J1031,(J1031-E1031)/E1031,IF(E1031&gt;I1031,(E1031-I1031)/E1031,0))</f>
        <v>0</v>
      </c>
      <c r="P1031" s="27" t="n">
        <f aca="false">LN(F1031/F1030)</f>
        <v>-0.000902155428031212</v>
      </c>
      <c r="Q1031" s="28" t="n">
        <f aca="false">STDEV(P1012:P1031)*SQRT(252)</f>
        <v>0.090393917068333</v>
      </c>
      <c r="R1031" s="26" t="n">
        <f aca="false">(G1031-H1031)/H1031</f>
        <v>0.000998268627848554</v>
      </c>
      <c r="S1031" s="17" t="n">
        <f aca="false">YEAR(B1031)</f>
        <v>2010</v>
      </c>
      <c r="T1031" s="17" t="n">
        <f aca="false">WEEKDAY(B1031)</f>
        <v>6</v>
      </c>
    </row>
    <row r="1032" customFormat="false" ht="15" hidden="false" customHeight="false" outlineLevel="0" collapsed="false">
      <c r="B1032" s="21" t="n">
        <v>40441</v>
      </c>
      <c r="C1032" s="22" t="n">
        <v>1274.75</v>
      </c>
      <c r="D1032" s="22" t="n">
        <v>1283.78</v>
      </c>
      <c r="E1032" s="22" t="n">
        <v>1274.355</v>
      </c>
      <c r="F1032" s="22" t="n">
        <v>1278.31</v>
      </c>
      <c r="G1032" s="23" t="n">
        <v>1283.81</v>
      </c>
      <c r="H1032" s="23" t="n">
        <v>1282.53</v>
      </c>
      <c r="I1032" s="23" t="n">
        <v>1274.63</v>
      </c>
      <c r="J1032" s="23" t="n">
        <v>1273.36</v>
      </c>
      <c r="K1032" s="29" t="str">
        <f aca="false">IF(N1032&lt;=$F$3,"HIT","MISS")</f>
        <v>HIT</v>
      </c>
      <c r="L1032" s="29" t="str">
        <f aca="false">IF(O1032&lt;=$F$3,"HIT","MISS")</f>
        <v>HIT</v>
      </c>
      <c r="M1032" s="17" t="str">
        <f aca="false">IF(AND(K1032="HIT",L1032="HIT"),"HOD ✓ | LOD ✓",IF(K1032="HIT","HOD ✓",IF(L1032="HIT","LOD ✓","✗ MISS")))</f>
        <v>HOD ✓ | LOD ✓</v>
      </c>
      <c r="N1032" s="26" t="n">
        <f aca="false">IF(D1032&lt;H1032,(H1032-D1032)/D1032,IF(D1032&gt;G1032,(D1032-G1032)/D1032,0))</f>
        <v>0</v>
      </c>
      <c r="O1032" s="26" t="n">
        <f aca="false">IF(E1032&lt;J1032,(J1032-E1032)/E1032,IF(E1032&gt;I1032,(E1032-I1032)/E1032,0))</f>
        <v>0</v>
      </c>
      <c r="P1032" s="27" t="n">
        <f aca="false">LN(F1032/F1031)</f>
        <v>0.00325960342832989</v>
      </c>
      <c r="Q1032" s="28" t="n">
        <f aca="false">STDEV(P1013:P1032)*SQRT(252)</f>
        <v>0.0895950648935989</v>
      </c>
      <c r="R1032" s="26" t="n">
        <f aca="false">(G1032-H1032)/H1032</f>
        <v>0.000998027336592495</v>
      </c>
      <c r="S1032" s="17" t="n">
        <f aca="false">YEAR(B1032)</f>
        <v>2010</v>
      </c>
      <c r="T1032" s="17" t="n">
        <f aca="false">WEEKDAY(B1032)</f>
        <v>2</v>
      </c>
    </row>
    <row r="1033" customFormat="false" ht="15" hidden="false" customHeight="false" outlineLevel="0" collapsed="false">
      <c r="B1033" s="21" t="n">
        <v>40442</v>
      </c>
      <c r="C1033" s="22" t="n">
        <v>1278.31</v>
      </c>
      <c r="D1033" s="22" t="n">
        <v>1290.77</v>
      </c>
      <c r="E1033" s="22" t="n">
        <v>1270.91</v>
      </c>
      <c r="F1033" s="22" t="n">
        <v>1287.22</v>
      </c>
      <c r="G1033" s="23" t="n">
        <v>1292.62</v>
      </c>
      <c r="H1033" s="23" t="n">
        <v>1291.33</v>
      </c>
      <c r="I1033" s="23" t="n">
        <v>1270.47</v>
      </c>
      <c r="J1033" s="23" t="n">
        <v>1269.2</v>
      </c>
      <c r="K1033" s="29" t="str">
        <f aca="false">IF(N1033&lt;=$F$3,"HIT","MISS")</f>
        <v>HIT</v>
      </c>
      <c r="L1033" s="29" t="str">
        <f aca="false">IF(O1033&lt;=$F$3,"HIT","MISS")</f>
        <v>HIT</v>
      </c>
      <c r="M1033" s="17" t="str">
        <f aca="false">IF(AND(K1033="HIT",L1033="HIT"),"HOD ✓ | LOD ✓",IF(K1033="HIT","HOD ✓",IF(L1033="HIT","LOD ✓","✗ MISS")))</f>
        <v>HOD ✓ | LOD ✓</v>
      </c>
      <c r="N1033" s="26" t="n">
        <f aca="false">IF(D1033&lt;H1033,(H1033-D1033)/D1033,IF(D1033&gt;G1033,(D1033-G1033)/D1033,0))</f>
        <v>0.000433849562664104</v>
      </c>
      <c r="O1033" s="26" t="n">
        <f aca="false">IF(E1033&lt;J1033,(J1033-E1033)/E1033,IF(E1033&gt;I1033,(E1033-I1033)/E1033,0))</f>
        <v>0.00034620862216841</v>
      </c>
      <c r="P1033" s="27" t="n">
        <f aca="false">LN(F1033/F1032)</f>
        <v>0.00694596112530773</v>
      </c>
      <c r="Q1033" s="28" t="n">
        <f aca="false">STDEV(P1014:P1033)*SQRT(252)</f>
        <v>0.0911147867604776</v>
      </c>
      <c r="R1033" s="26" t="n">
        <f aca="false">(G1033-H1033)/H1033</f>
        <v>0.00099897005413021</v>
      </c>
      <c r="S1033" s="17" t="n">
        <f aca="false">YEAR(B1033)</f>
        <v>2010</v>
      </c>
      <c r="T1033" s="17" t="n">
        <f aca="false">WEEKDAY(B1033)</f>
        <v>3</v>
      </c>
    </row>
    <row r="1034" customFormat="false" ht="15" hidden="false" customHeight="false" outlineLevel="0" collapsed="false">
      <c r="B1034" s="21" t="n">
        <v>40443</v>
      </c>
      <c r="C1034" s="22" t="n">
        <v>1287.22</v>
      </c>
      <c r="D1034" s="22" t="n">
        <v>1296.28</v>
      </c>
      <c r="E1034" s="22" t="n">
        <v>1286.33</v>
      </c>
      <c r="F1034" s="22" t="n">
        <v>1291.25</v>
      </c>
      <c r="G1034" s="23" t="n">
        <v>1296.02</v>
      </c>
      <c r="H1034" s="23" t="n">
        <v>1294.73</v>
      </c>
      <c r="I1034" s="23" t="n">
        <v>1287.91</v>
      </c>
      <c r="J1034" s="23" t="n">
        <v>1286.62</v>
      </c>
      <c r="K1034" s="29" t="str">
        <f aca="false">IF(N1034&lt;=$F$3,"HIT","MISS")</f>
        <v>HIT</v>
      </c>
      <c r="L1034" s="29" t="str">
        <f aca="false">IF(O1034&lt;=$F$3,"HIT","MISS")</f>
        <v>HIT</v>
      </c>
      <c r="M1034" s="17" t="str">
        <f aca="false">IF(AND(K1034="HIT",L1034="HIT"),"HOD ✓ | LOD ✓",IF(K1034="HIT","HOD ✓",IF(L1034="HIT","LOD ✓","✗ MISS")))</f>
        <v>HOD ✓ | LOD ✓</v>
      </c>
      <c r="N1034" s="26" t="n">
        <f aca="false">IF(D1034&lt;H1034,(H1034-D1034)/D1034,IF(D1034&gt;G1034,(D1034-G1034)/D1034,0))</f>
        <v>0.000200573950072508</v>
      </c>
      <c r="O1034" s="26" t="n">
        <f aca="false">IF(E1034&lt;J1034,(J1034-E1034)/E1034,IF(E1034&gt;I1034,(E1034-I1034)/E1034,0))</f>
        <v>0.00022544759120907</v>
      </c>
      <c r="P1034" s="27" t="n">
        <f aca="false">LN(F1034/F1033)</f>
        <v>0.00312588727538773</v>
      </c>
      <c r="Q1034" s="28" t="n">
        <f aca="false">STDEV(P1015:P1034)*SQRT(252)</f>
        <v>0.0889083712259857</v>
      </c>
      <c r="R1034" s="26" t="n">
        <f aca="false">(G1034-H1034)/H1034</f>
        <v>0.000996346728661546</v>
      </c>
      <c r="S1034" s="17" t="n">
        <f aca="false">YEAR(B1034)</f>
        <v>2010</v>
      </c>
      <c r="T1034" s="17" t="n">
        <f aca="false">WEEKDAY(B1034)</f>
        <v>4</v>
      </c>
    </row>
    <row r="1035" customFormat="false" ht="15" hidden="false" customHeight="false" outlineLevel="0" collapsed="false">
      <c r="B1035" s="21" t="n">
        <v>40444</v>
      </c>
      <c r="C1035" s="22" t="n">
        <v>1291.25</v>
      </c>
      <c r="D1035" s="22" t="n">
        <v>1296.04</v>
      </c>
      <c r="E1035" s="22" t="n">
        <v>1286.97</v>
      </c>
      <c r="F1035" s="22" t="n">
        <v>1292.19</v>
      </c>
      <c r="G1035" s="23" t="n">
        <v>1295.79</v>
      </c>
      <c r="H1035" s="23" t="n">
        <v>1294.5</v>
      </c>
      <c r="I1035" s="23" t="n">
        <v>1287.27</v>
      </c>
      <c r="J1035" s="23" t="n">
        <v>1285.98</v>
      </c>
      <c r="K1035" s="29" t="str">
        <f aca="false">IF(N1035&lt;=$F$3,"HIT","MISS")</f>
        <v>HIT</v>
      </c>
      <c r="L1035" s="29" t="str">
        <f aca="false">IF(O1035&lt;=$F$3,"HIT","MISS")</f>
        <v>HIT</v>
      </c>
      <c r="M1035" s="17" t="str">
        <f aca="false">IF(AND(K1035="HIT",L1035="HIT"),"HOD ✓ | LOD ✓",IF(K1035="HIT","HOD ✓",IF(L1035="HIT","LOD ✓","✗ MISS")))</f>
        <v>HOD ✓ | LOD ✓</v>
      </c>
      <c r="N1035" s="26" t="n">
        <f aca="false">IF(D1035&lt;H1035,(H1035-D1035)/D1035,IF(D1035&gt;G1035,(D1035-G1035)/D1035,0))</f>
        <v>0.000192895281009845</v>
      </c>
      <c r="O1035" s="26" t="n">
        <f aca="false">IF(E1035&lt;J1035,(J1035-E1035)/E1035,IF(E1035&gt;I1035,(E1035-I1035)/E1035,0))</f>
        <v>0</v>
      </c>
      <c r="P1035" s="27" t="n">
        <f aca="false">LN(F1035/F1034)</f>
        <v>0.000727711920139541</v>
      </c>
      <c r="Q1035" s="28" t="n">
        <f aca="false">STDEV(P1016:P1035)*SQRT(252)</f>
        <v>0.0878003401737357</v>
      </c>
      <c r="R1035" s="26" t="n">
        <f aca="false">(G1035-H1035)/H1035</f>
        <v>0.000996523754345279</v>
      </c>
      <c r="S1035" s="17" t="n">
        <f aca="false">YEAR(B1035)</f>
        <v>2010</v>
      </c>
      <c r="T1035" s="17" t="n">
        <f aca="false">WEEKDAY(B1035)</f>
        <v>5</v>
      </c>
    </row>
    <row r="1036" customFormat="false" ht="15" hidden="false" customHeight="false" outlineLevel="0" collapsed="false">
      <c r="B1036" s="21" t="n">
        <v>40445</v>
      </c>
      <c r="C1036" s="22" t="n">
        <v>1292.19</v>
      </c>
      <c r="D1036" s="22" t="n">
        <v>1300.035</v>
      </c>
      <c r="E1036" s="22" t="n">
        <v>1291.485</v>
      </c>
      <c r="F1036" s="22" t="n">
        <v>1296.74</v>
      </c>
      <c r="G1036" s="23" t="n">
        <v>1301.64</v>
      </c>
      <c r="H1036" s="23" t="n">
        <v>1300.34</v>
      </c>
      <c r="I1036" s="23" t="n">
        <v>1291.31</v>
      </c>
      <c r="J1036" s="23" t="n">
        <v>1290.02</v>
      </c>
      <c r="K1036" s="29" t="str">
        <f aca="false">IF(N1036&lt;=$F$3,"HIT","MISS")</f>
        <v>HIT</v>
      </c>
      <c r="L1036" s="29" t="str">
        <f aca="false">IF(O1036&lt;=$F$3,"HIT","MISS")</f>
        <v>HIT</v>
      </c>
      <c r="M1036" s="17" t="str">
        <f aca="false">IF(AND(K1036="HIT",L1036="HIT"),"HOD ✓ | LOD ✓",IF(K1036="HIT","HOD ✓",IF(L1036="HIT","LOD ✓","✗ MISS")))</f>
        <v>HOD ✓ | LOD ✓</v>
      </c>
      <c r="N1036" s="26" t="n">
        <f aca="false">IF(D1036&lt;H1036,(H1036-D1036)/D1036,IF(D1036&gt;G1036,(D1036-G1036)/D1036,0))</f>
        <v>0.000234609068217268</v>
      </c>
      <c r="O1036" s="26" t="n">
        <f aca="false">IF(E1036&lt;J1036,(J1036-E1036)/E1036,IF(E1036&gt;I1036,(E1036-I1036)/E1036,0))</f>
        <v>0.000135502928798983</v>
      </c>
      <c r="P1036" s="27" t="n">
        <f aca="false">LN(F1036/F1035)</f>
        <v>0.00351496926112837</v>
      </c>
      <c r="Q1036" s="28" t="n">
        <f aca="false">STDEV(P1017:P1036)*SQRT(252)</f>
        <v>0.0876628481534512</v>
      </c>
      <c r="R1036" s="26" t="n">
        <f aca="false">(G1036-H1036)/H1036</f>
        <v>0.000999738529923083</v>
      </c>
      <c r="S1036" s="17" t="n">
        <f aca="false">YEAR(B1036)</f>
        <v>2010</v>
      </c>
      <c r="T1036" s="17" t="n">
        <f aca="false">WEEKDAY(B1036)</f>
        <v>6</v>
      </c>
    </row>
    <row r="1037" customFormat="false" ht="15" hidden="false" customHeight="false" outlineLevel="0" collapsed="false">
      <c r="B1037" s="21" t="n">
        <v>40448</v>
      </c>
      <c r="C1037" s="22" t="n">
        <v>1296.86</v>
      </c>
      <c r="D1037" s="22" t="n">
        <v>1300.075</v>
      </c>
      <c r="E1037" s="22" t="n">
        <v>1294.03</v>
      </c>
      <c r="F1037" s="22" t="n">
        <v>1294.3</v>
      </c>
      <c r="G1037" s="23" t="n">
        <v>1300.45</v>
      </c>
      <c r="H1037" s="23" t="n">
        <v>1299.15</v>
      </c>
      <c r="I1037" s="23" t="n">
        <v>1293.83</v>
      </c>
      <c r="J1037" s="23" t="n">
        <v>1292.54</v>
      </c>
      <c r="K1037" s="29" t="str">
        <f aca="false">IF(N1037&lt;=$F$3,"HIT","MISS")</f>
        <v>HIT</v>
      </c>
      <c r="L1037" s="29" t="str">
        <f aca="false">IF(O1037&lt;=$F$3,"HIT","MISS")</f>
        <v>HIT</v>
      </c>
      <c r="M1037" s="17" t="str">
        <f aca="false">IF(AND(K1037="HIT",L1037="HIT"),"HOD ✓ | LOD ✓",IF(K1037="HIT","HOD ✓",IF(L1037="HIT","LOD ✓","✗ MISS")))</f>
        <v>HOD ✓ | LOD ✓</v>
      </c>
      <c r="N1037" s="26" t="n">
        <f aca="false">IF(D1037&lt;H1037,(H1037-D1037)/D1037,IF(D1037&gt;G1037,(D1037-G1037)/D1037,0))</f>
        <v>0</v>
      </c>
      <c r="O1037" s="26" t="n">
        <f aca="false">IF(E1037&lt;J1037,(J1037-E1037)/E1037,IF(E1037&gt;I1037,(E1037-I1037)/E1037,0))</f>
        <v>0.000154555922196584</v>
      </c>
      <c r="P1037" s="27" t="n">
        <f aca="false">LN(F1037/F1036)</f>
        <v>-0.00188341416672374</v>
      </c>
      <c r="Q1037" s="28" t="n">
        <f aca="false">STDEV(P1018:P1037)*SQRT(252)</f>
        <v>0.0881950942452299</v>
      </c>
      <c r="R1037" s="26" t="n">
        <f aca="false">(G1037-H1037)/H1037</f>
        <v>0.00100065427394832</v>
      </c>
      <c r="S1037" s="17" t="n">
        <f aca="false">YEAR(B1037)</f>
        <v>2010</v>
      </c>
      <c r="T1037" s="17" t="n">
        <f aca="false">WEEKDAY(B1037)</f>
        <v>2</v>
      </c>
    </row>
    <row r="1038" customFormat="false" ht="15" hidden="false" customHeight="false" outlineLevel="0" collapsed="false">
      <c r="B1038" s="21" t="n">
        <v>40449</v>
      </c>
      <c r="C1038" s="22" t="n">
        <v>1294.3</v>
      </c>
      <c r="D1038" s="22" t="n">
        <v>1310.19</v>
      </c>
      <c r="E1038" s="22" t="n">
        <v>1280.62</v>
      </c>
      <c r="F1038" s="22" t="n">
        <v>1309.09</v>
      </c>
      <c r="G1038" s="23" t="n">
        <v>1309.91</v>
      </c>
      <c r="H1038" s="23" t="n">
        <v>1308.6</v>
      </c>
      <c r="I1038" s="23" t="n">
        <v>1280.9</v>
      </c>
      <c r="J1038" s="23" t="n">
        <v>1279.62</v>
      </c>
      <c r="K1038" s="29" t="str">
        <f aca="false">IF(N1038&lt;=$F$3,"HIT","MISS")</f>
        <v>HIT</v>
      </c>
      <c r="L1038" s="29" t="str">
        <f aca="false">IF(O1038&lt;=$F$3,"HIT","MISS")</f>
        <v>HIT</v>
      </c>
      <c r="M1038" s="17" t="str">
        <f aca="false">IF(AND(K1038="HIT",L1038="HIT"),"HOD ✓ | LOD ✓",IF(K1038="HIT","HOD ✓",IF(L1038="HIT","LOD ✓","✗ MISS")))</f>
        <v>HOD ✓ | LOD ✓</v>
      </c>
      <c r="N1038" s="26" t="n">
        <f aca="false">IF(D1038&lt;H1038,(H1038-D1038)/D1038,IF(D1038&gt;G1038,(D1038-G1038)/D1038,0))</f>
        <v>0.000213709461986409</v>
      </c>
      <c r="O1038" s="26" t="n">
        <f aca="false">IF(E1038&lt;J1038,(J1038-E1038)/E1038,IF(E1038&gt;I1038,(E1038-I1038)/E1038,0))</f>
        <v>0</v>
      </c>
      <c r="P1038" s="27" t="n">
        <f aca="false">LN(F1038/F1037)</f>
        <v>0.0113622308726435</v>
      </c>
      <c r="Q1038" s="28" t="n">
        <f aca="false">STDEV(P1019:P1038)*SQRT(252)</f>
        <v>0.0914315004885551</v>
      </c>
      <c r="R1038" s="26" t="n">
        <f aca="false">(G1038-H1038)/H1038</f>
        <v>0.00100106984563669</v>
      </c>
      <c r="S1038" s="17" t="n">
        <f aca="false">YEAR(B1038)</f>
        <v>2010</v>
      </c>
      <c r="T1038" s="17" t="n">
        <f aca="false">WEEKDAY(B1038)</f>
        <v>3</v>
      </c>
    </row>
    <row r="1039" customFormat="false" ht="15" hidden="false" customHeight="false" outlineLevel="0" collapsed="false">
      <c r="B1039" s="21" t="n">
        <v>40450</v>
      </c>
      <c r="C1039" s="22" t="n">
        <v>1309.09</v>
      </c>
      <c r="D1039" s="22" t="n">
        <v>1313.535</v>
      </c>
      <c r="E1039" s="22" t="n">
        <v>1305.615</v>
      </c>
      <c r="F1039" s="22" t="n">
        <v>1309.81</v>
      </c>
      <c r="G1039" s="23" t="n">
        <v>1313.81</v>
      </c>
      <c r="H1039" s="23" t="n">
        <v>1312.5</v>
      </c>
      <c r="I1039" s="23" t="n">
        <v>1307.22</v>
      </c>
      <c r="J1039" s="23" t="n">
        <v>1305.91</v>
      </c>
      <c r="K1039" s="29" t="str">
        <f aca="false">IF(N1039&lt;=$F$3,"HIT","MISS")</f>
        <v>HIT</v>
      </c>
      <c r="L1039" s="29" t="str">
        <f aca="false">IF(O1039&lt;=$F$3,"HIT","MISS")</f>
        <v>HIT</v>
      </c>
      <c r="M1039" s="17" t="str">
        <f aca="false">IF(AND(K1039="HIT",L1039="HIT"),"HOD ✓ | LOD ✓",IF(K1039="HIT","HOD ✓",IF(L1039="HIT","LOD ✓","✗ MISS")))</f>
        <v>HOD ✓ | LOD ✓</v>
      </c>
      <c r="N1039" s="26" t="n">
        <f aca="false">IF(D1039&lt;H1039,(H1039-D1039)/D1039,IF(D1039&gt;G1039,(D1039-G1039)/D1039,0))</f>
        <v>0</v>
      </c>
      <c r="O1039" s="26" t="n">
        <f aca="false">IF(E1039&lt;J1039,(J1039-E1039)/E1039,IF(E1039&gt;I1039,(E1039-I1039)/E1039,0))</f>
        <v>0.000225947159001752</v>
      </c>
      <c r="P1039" s="27" t="n">
        <f aca="false">LN(F1039/F1038)</f>
        <v>0.000549849187170261</v>
      </c>
      <c r="Q1039" s="28" t="n">
        <f aca="false">STDEV(P1020:P1039)*SQRT(252)</f>
        <v>0.0898946759871528</v>
      </c>
      <c r="R1039" s="26" t="n">
        <f aca="false">(G1039-H1039)/H1039</f>
        <v>0.000998095238095197</v>
      </c>
      <c r="S1039" s="17" t="n">
        <f aca="false">YEAR(B1039)</f>
        <v>2010</v>
      </c>
      <c r="T1039" s="17" t="n">
        <f aca="false">WEEKDAY(B1039)</f>
        <v>4</v>
      </c>
    </row>
    <row r="1040" customFormat="false" ht="15" hidden="false" customHeight="false" outlineLevel="0" collapsed="false">
      <c r="B1040" s="21" t="n">
        <v>40451</v>
      </c>
      <c r="C1040" s="22" t="n">
        <v>1309.81</v>
      </c>
      <c r="D1040" s="22" t="n">
        <v>1316.025</v>
      </c>
      <c r="E1040" s="22" t="n">
        <v>1295.875</v>
      </c>
      <c r="F1040" s="22" t="n">
        <v>1308.66</v>
      </c>
      <c r="G1040" s="23" t="n">
        <v>1316.92</v>
      </c>
      <c r="H1040" s="23" t="n">
        <v>1315.6</v>
      </c>
      <c r="I1040" s="23" t="n">
        <v>1296.13</v>
      </c>
      <c r="J1040" s="23" t="n">
        <v>1294.84</v>
      </c>
      <c r="K1040" s="29" t="str">
        <f aca="false">IF(N1040&lt;=$F$3,"HIT","MISS")</f>
        <v>HIT</v>
      </c>
      <c r="L1040" s="29" t="str">
        <f aca="false">IF(O1040&lt;=$F$3,"HIT","MISS")</f>
        <v>HIT</v>
      </c>
      <c r="M1040" s="17" t="str">
        <f aca="false">IF(AND(K1040="HIT",L1040="HIT"),"HOD ✓ | LOD ✓",IF(K1040="HIT","HOD ✓",IF(L1040="HIT","LOD ✓","✗ MISS")))</f>
        <v>HOD ✓ | LOD ✓</v>
      </c>
      <c r="N1040" s="26" t="n">
        <f aca="false">IF(D1040&lt;H1040,(H1040-D1040)/D1040,IF(D1040&gt;G1040,(D1040-G1040)/D1040,0))</f>
        <v>0</v>
      </c>
      <c r="O1040" s="26" t="n">
        <f aca="false">IF(E1040&lt;J1040,(J1040-E1040)/E1040,IF(E1040&gt;I1040,(E1040-I1040)/E1040,0))</f>
        <v>0</v>
      </c>
      <c r="P1040" s="27" t="n">
        <f aca="false">LN(F1040/F1039)</f>
        <v>-0.000878375596389898</v>
      </c>
      <c r="Q1040" s="28" t="n">
        <f aca="false">STDEV(P1021:P1040)*SQRT(252)</f>
        <v>0.0900517835088973</v>
      </c>
      <c r="R1040" s="26" t="n">
        <f aca="false">(G1040-H1040)/H1040</f>
        <v>0.00100334448160548</v>
      </c>
      <c r="S1040" s="17" t="n">
        <f aca="false">YEAR(B1040)</f>
        <v>2010</v>
      </c>
      <c r="T1040" s="17" t="n">
        <f aca="false">WEEKDAY(B1040)</f>
        <v>5</v>
      </c>
    </row>
    <row r="1041" customFormat="false" ht="15" hidden="false" customHeight="false" outlineLevel="0" collapsed="false">
      <c r="B1041" s="21" t="n">
        <v>40452</v>
      </c>
      <c r="C1041" s="22" t="n">
        <v>1308.66</v>
      </c>
      <c r="D1041" s="22" t="n">
        <v>1320.715</v>
      </c>
      <c r="E1041" s="22" t="n">
        <v>1306.35</v>
      </c>
      <c r="F1041" s="22" t="n">
        <v>1318.91</v>
      </c>
      <c r="G1041" s="23" t="n">
        <v>1322.16</v>
      </c>
      <c r="H1041" s="23" t="n">
        <v>1320.84</v>
      </c>
      <c r="I1041" s="23" t="n">
        <v>1308.03</v>
      </c>
      <c r="J1041" s="23" t="n">
        <v>1306.72</v>
      </c>
      <c r="K1041" s="29" t="str">
        <f aca="false">IF(N1041&lt;=$F$3,"HIT","MISS")</f>
        <v>HIT</v>
      </c>
      <c r="L1041" s="29" t="str">
        <f aca="false">IF(O1041&lt;=$F$3,"HIT","MISS")</f>
        <v>HIT</v>
      </c>
      <c r="M1041" s="17" t="str">
        <f aca="false">IF(AND(K1041="HIT",L1041="HIT"),"HOD ✓ | LOD ✓",IF(K1041="HIT","HOD ✓",IF(L1041="HIT","LOD ✓","✗ MISS")))</f>
        <v>HOD ✓ | LOD ✓</v>
      </c>
      <c r="N1041" s="26" t="n">
        <f aca="false">IF(D1041&lt;H1041,(H1041-D1041)/D1041,IF(D1041&gt;G1041,(D1041-G1041)/D1041,0))</f>
        <v>9.46457032743628E-005</v>
      </c>
      <c r="O1041" s="26" t="n">
        <f aca="false">IF(E1041&lt;J1041,(J1041-E1041)/E1041,IF(E1041&gt;I1041,(E1041-I1041)/E1041,0))</f>
        <v>0.000283231905691521</v>
      </c>
      <c r="P1041" s="27" t="n">
        <f aca="false">LN(F1041/F1040)</f>
        <v>0.00780192496725147</v>
      </c>
      <c r="Q1041" s="28" t="n">
        <f aca="false">STDEV(P1022:P1041)*SQRT(252)</f>
        <v>0.0895508089329956</v>
      </c>
      <c r="R1041" s="26" t="n">
        <f aca="false">(G1041-H1041)/H1041</f>
        <v>0.000999364041064901</v>
      </c>
      <c r="S1041" s="17" t="n">
        <f aca="false">YEAR(B1041)</f>
        <v>2010</v>
      </c>
      <c r="T1041" s="17" t="n">
        <f aca="false">WEEKDAY(B1041)</f>
        <v>6</v>
      </c>
    </row>
    <row r="1042" customFormat="false" ht="15" hidden="false" customHeight="false" outlineLevel="0" collapsed="false">
      <c r="B1042" s="21" t="n">
        <v>40455</v>
      </c>
      <c r="C1042" s="22" t="n">
        <v>1318.68</v>
      </c>
      <c r="D1042" s="22" t="n">
        <v>1320.13</v>
      </c>
      <c r="E1042" s="22" t="n">
        <v>1312.45</v>
      </c>
      <c r="F1042" s="22" t="n">
        <v>1315.23</v>
      </c>
      <c r="G1042" s="23" t="n">
        <v>1320</v>
      </c>
      <c r="H1042" s="23" t="n">
        <v>1318.68</v>
      </c>
      <c r="I1042" s="23" t="n">
        <v>1312.32</v>
      </c>
      <c r="J1042" s="23" t="n">
        <v>1311.01</v>
      </c>
      <c r="K1042" s="29" t="str">
        <f aca="false">IF(N1042&lt;=$F$3,"HIT","MISS")</f>
        <v>HIT</v>
      </c>
      <c r="L1042" s="29" t="str">
        <f aca="false">IF(O1042&lt;=$F$3,"HIT","MISS")</f>
        <v>HIT</v>
      </c>
      <c r="M1042" s="17" t="str">
        <f aca="false">IF(AND(K1042="HIT",L1042="HIT"),"HOD ✓ | LOD ✓",IF(K1042="HIT","HOD ✓",IF(L1042="HIT","LOD ✓","✗ MISS")))</f>
        <v>HOD ✓ | LOD ✓</v>
      </c>
      <c r="N1042" s="26" t="n">
        <f aca="false">IF(D1042&lt;H1042,(H1042-D1042)/D1042,IF(D1042&gt;G1042,(D1042-G1042)/D1042,0))</f>
        <v>9.84751501746867E-005</v>
      </c>
      <c r="O1042" s="26" t="n">
        <f aca="false">IF(E1042&lt;J1042,(J1042-E1042)/E1042,IF(E1042&gt;I1042,(E1042-I1042)/E1042,0))</f>
        <v>9.90513924340806E-005</v>
      </c>
      <c r="P1042" s="27" t="n">
        <f aca="false">LN(F1042/F1041)</f>
        <v>-0.00279408261832324</v>
      </c>
      <c r="Q1042" s="28" t="n">
        <f aca="false">STDEV(P1023:P1042)*SQRT(252)</f>
        <v>0.0917379048938008</v>
      </c>
      <c r="R1042" s="26" t="n">
        <f aca="false">(G1042-H1042)/H1042</f>
        <v>0.00100100100100095</v>
      </c>
      <c r="S1042" s="17" t="n">
        <f aca="false">YEAR(B1042)</f>
        <v>2010</v>
      </c>
      <c r="T1042" s="17" t="n">
        <f aca="false">WEEKDAY(B1042)</f>
        <v>2</v>
      </c>
    </row>
    <row r="1043" customFormat="false" ht="15" hidden="false" customHeight="false" outlineLevel="0" collapsed="false">
      <c r="B1043" s="21" t="n">
        <v>40456</v>
      </c>
      <c r="C1043" s="22" t="n">
        <v>1315.23</v>
      </c>
      <c r="D1043" s="22" t="n">
        <v>1341.84</v>
      </c>
      <c r="E1043" s="22" t="n">
        <v>1312.44</v>
      </c>
      <c r="F1043" s="22" t="n">
        <v>1340.79</v>
      </c>
      <c r="G1043" s="23" t="n">
        <v>1341.69</v>
      </c>
      <c r="H1043" s="23" t="n">
        <v>1340.35</v>
      </c>
      <c r="I1043" s="23" t="n">
        <v>1312.37</v>
      </c>
      <c r="J1043" s="23" t="n">
        <v>1311.06</v>
      </c>
      <c r="K1043" s="29" t="str">
        <f aca="false">IF(N1043&lt;=$F$3,"HIT","MISS")</f>
        <v>HIT</v>
      </c>
      <c r="L1043" s="29" t="str">
        <f aca="false">IF(O1043&lt;=$F$3,"HIT","MISS")</f>
        <v>HIT</v>
      </c>
      <c r="M1043" s="17" t="str">
        <f aca="false">IF(AND(K1043="HIT",L1043="HIT"),"HOD ✓ | LOD ✓",IF(K1043="HIT","HOD ✓",IF(L1043="HIT","LOD ✓","✗ MISS")))</f>
        <v>HOD ✓ | LOD ✓</v>
      </c>
      <c r="N1043" s="26" t="n">
        <f aca="false">IF(D1043&lt;H1043,(H1043-D1043)/D1043,IF(D1043&gt;G1043,(D1043-G1043)/D1043,0))</f>
        <v>0.000111786800214529</v>
      </c>
      <c r="O1043" s="26" t="n">
        <f aca="false">IF(E1043&lt;J1043,(J1043-E1043)/E1043,IF(E1043&gt;I1043,(E1043-I1043)/E1043,0))</f>
        <v>5.3335771540157E-005</v>
      </c>
      <c r="P1043" s="27" t="n">
        <f aca="false">LN(F1043/F1042)</f>
        <v>0.0192474372053712</v>
      </c>
      <c r="Q1043" s="28" t="n">
        <f aca="false">STDEV(P1024:P1043)*SQRT(252)</f>
        <v>0.109156804242539</v>
      </c>
      <c r="R1043" s="26" t="n">
        <f aca="false">(G1043-H1043)/H1043</f>
        <v>0.000999738874174765</v>
      </c>
      <c r="S1043" s="17" t="n">
        <f aca="false">YEAR(B1043)</f>
        <v>2010</v>
      </c>
      <c r="T1043" s="17" t="n">
        <f aca="false">WEEKDAY(B1043)</f>
        <v>3</v>
      </c>
    </row>
    <row r="1044" customFormat="false" ht="15" hidden="false" customHeight="false" outlineLevel="0" collapsed="false">
      <c r="B1044" s="21" t="n">
        <v>40457</v>
      </c>
      <c r="C1044" s="22" t="n">
        <v>1340.79</v>
      </c>
      <c r="D1044" s="22" t="n">
        <v>1349.88</v>
      </c>
      <c r="E1044" s="22" t="n">
        <v>1339.05</v>
      </c>
      <c r="F1044" s="22" t="n">
        <v>1348.99</v>
      </c>
      <c r="G1044" s="23" t="n">
        <v>1350.5</v>
      </c>
      <c r="H1044" s="23" t="n">
        <v>1349.15</v>
      </c>
      <c r="I1044" s="23" t="n">
        <v>1339.47</v>
      </c>
      <c r="J1044" s="23" t="n">
        <v>1338.13</v>
      </c>
      <c r="K1044" s="29" t="str">
        <f aca="false">IF(N1044&lt;=$F$3,"HIT","MISS")</f>
        <v>HIT</v>
      </c>
      <c r="L1044" s="29" t="str">
        <f aca="false">IF(O1044&lt;=$F$3,"HIT","MISS")</f>
        <v>HIT</v>
      </c>
      <c r="M1044" s="17" t="str">
        <f aca="false">IF(AND(K1044="HIT",L1044="HIT"),"HOD ✓ | LOD ✓",IF(K1044="HIT","HOD ✓",IF(L1044="HIT","LOD ✓","✗ MISS")))</f>
        <v>HOD ✓ | LOD ✓</v>
      </c>
      <c r="N1044" s="26" t="n">
        <f aca="false">IF(D1044&lt;H1044,(H1044-D1044)/D1044,IF(D1044&gt;G1044,(D1044-G1044)/D1044,0))</f>
        <v>0</v>
      </c>
      <c r="O1044" s="26" t="n">
        <f aca="false">IF(E1044&lt;J1044,(J1044-E1044)/E1044,IF(E1044&gt;I1044,(E1044-I1044)/E1044,0))</f>
        <v>0</v>
      </c>
      <c r="P1044" s="27" t="n">
        <f aca="false">LN(F1044/F1043)</f>
        <v>0.00609717181572142</v>
      </c>
      <c r="Q1044" s="28" t="n">
        <f aca="false">STDEV(P1025:P1044)*SQRT(252)</f>
        <v>0.108697349542206</v>
      </c>
      <c r="R1044" s="26" t="n">
        <f aca="false">(G1044-H1044)/H1044</f>
        <v>0.0010006300263128</v>
      </c>
      <c r="S1044" s="17" t="n">
        <f aca="false">YEAR(B1044)</f>
        <v>2010</v>
      </c>
      <c r="T1044" s="17" t="n">
        <f aca="false">WEEKDAY(B1044)</f>
        <v>4</v>
      </c>
    </row>
    <row r="1045" customFormat="false" ht="15" hidden="false" customHeight="false" outlineLevel="0" collapsed="false">
      <c r="B1045" s="21" t="n">
        <v>40458</v>
      </c>
      <c r="C1045" s="22" t="n">
        <v>1348.99</v>
      </c>
      <c r="D1045" s="22" t="n">
        <v>1364.985</v>
      </c>
      <c r="E1045" s="22" t="n">
        <v>1325.78</v>
      </c>
      <c r="F1045" s="22" t="n">
        <v>1333.59</v>
      </c>
      <c r="G1045" s="23" t="n">
        <v>1366.54</v>
      </c>
      <c r="H1045" s="23" t="n">
        <v>1365.17</v>
      </c>
      <c r="I1045" s="23" t="n">
        <v>1326.56</v>
      </c>
      <c r="J1045" s="23" t="n">
        <v>1325.23</v>
      </c>
      <c r="K1045" s="29" t="str">
        <f aca="false">IF(N1045&lt;=$F$3,"HIT","MISS")</f>
        <v>HIT</v>
      </c>
      <c r="L1045" s="29" t="str">
        <f aca="false">IF(O1045&lt;=$F$3,"HIT","MISS")</f>
        <v>HIT</v>
      </c>
      <c r="M1045" s="17" t="str">
        <f aca="false">IF(AND(K1045="HIT",L1045="HIT"),"HOD ✓ | LOD ✓",IF(K1045="HIT","HOD ✓",IF(L1045="HIT","LOD ✓","✗ MISS")))</f>
        <v>HOD ✓ | LOD ✓</v>
      </c>
      <c r="N1045" s="26" t="n">
        <f aca="false">IF(D1045&lt;H1045,(H1045-D1045)/D1045,IF(D1045&gt;G1045,(D1045-G1045)/D1045,0))</f>
        <v>0.000135532624900767</v>
      </c>
      <c r="O1045" s="26" t="n">
        <f aca="false">IF(E1045&lt;J1045,(J1045-E1045)/E1045,IF(E1045&gt;I1045,(E1045-I1045)/E1045,0))</f>
        <v>0</v>
      </c>
      <c r="P1045" s="27" t="n">
        <f aca="false">LN(F1045/F1044)</f>
        <v>-0.0114816103736666</v>
      </c>
      <c r="Q1045" s="28" t="n">
        <f aca="false">STDEV(P1026:P1045)*SQRT(252)</f>
        <v>0.1127297311456</v>
      </c>
      <c r="R1045" s="26" t="n">
        <f aca="false">(G1045-H1045)/H1045</f>
        <v>0.00100353802090574</v>
      </c>
      <c r="S1045" s="17" t="n">
        <f aca="false">YEAR(B1045)</f>
        <v>2010</v>
      </c>
      <c r="T1045" s="17" t="n">
        <f aca="false">WEEKDAY(B1045)</f>
        <v>5</v>
      </c>
    </row>
    <row r="1046" customFormat="false" ht="15" hidden="false" customHeight="false" outlineLevel="0" collapsed="false">
      <c r="B1046" s="21" t="n">
        <v>40459</v>
      </c>
      <c r="C1046" s="22" t="n">
        <v>1333.59</v>
      </c>
      <c r="D1046" s="22" t="n">
        <v>1349.95</v>
      </c>
      <c r="E1046" s="22" t="n">
        <v>1324.945</v>
      </c>
      <c r="F1046" s="22" t="n">
        <v>1346.38</v>
      </c>
      <c r="G1046" s="23" t="n">
        <v>1350.15</v>
      </c>
      <c r="H1046" s="23" t="n">
        <v>1348.8</v>
      </c>
      <c r="I1046" s="23" t="n">
        <v>1325.08</v>
      </c>
      <c r="J1046" s="23" t="n">
        <v>1323.76</v>
      </c>
      <c r="K1046" s="29" t="str">
        <f aca="false">IF(N1046&lt;=$F$3,"HIT","MISS")</f>
        <v>HIT</v>
      </c>
      <c r="L1046" s="29" t="str">
        <f aca="false">IF(O1046&lt;=$F$3,"HIT","MISS")</f>
        <v>HIT</v>
      </c>
      <c r="M1046" s="17" t="str">
        <f aca="false">IF(AND(K1046="HIT",L1046="HIT"),"HOD ✓ | LOD ✓",IF(K1046="HIT","HOD ✓",IF(L1046="HIT","LOD ✓","✗ MISS")))</f>
        <v>HOD ✓ | LOD ✓</v>
      </c>
      <c r="N1046" s="26" t="n">
        <f aca="false">IF(D1046&lt;H1046,(H1046-D1046)/D1046,IF(D1046&gt;G1046,(D1046-G1046)/D1046,0))</f>
        <v>0</v>
      </c>
      <c r="O1046" s="26" t="n">
        <f aca="false">IF(E1046&lt;J1046,(J1046-E1046)/E1046,IF(E1046&gt;I1046,(E1046-I1046)/E1046,0))</f>
        <v>0</v>
      </c>
      <c r="P1046" s="27" t="n">
        <f aca="false">LN(F1046/F1045)</f>
        <v>0.00954495543147865</v>
      </c>
      <c r="Q1046" s="28" t="n">
        <f aca="false">STDEV(P1027:P1046)*SQRT(252)</f>
        <v>0.114606525082536</v>
      </c>
      <c r="R1046" s="26" t="n">
        <f aca="false">(G1046-H1046)/H1046</f>
        <v>0.0010008896797154</v>
      </c>
      <c r="S1046" s="17" t="n">
        <f aca="false">YEAR(B1046)</f>
        <v>2010</v>
      </c>
      <c r="T1046" s="17" t="n">
        <f aca="false">WEEKDAY(B1046)</f>
        <v>6</v>
      </c>
    </row>
    <row r="1047" customFormat="false" ht="15" hidden="false" customHeight="false" outlineLevel="0" collapsed="false">
      <c r="B1047" s="21" t="n">
        <v>40462</v>
      </c>
      <c r="C1047" s="22" t="n">
        <v>1346.29</v>
      </c>
      <c r="D1047" s="22" t="n">
        <v>1355.47</v>
      </c>
      <c r="E1047" s="22" t="n">
        <v>1340.385</v>
      </c>
      <c r="F1047" s="22" t="n">
        <v>1354.08</v>
      </c>
      <c r="G1047" s="23" t="n">
        <v>1356.13</v>
      </c>
      <c r="H1047" s="23" t="n">
        <v>1354.78</v>
      </c>
      <c r="I1047" s="23" t="n">
        <v>1341.62</v>
      </c>
      <c r="J1047" s="23" t="n">
        <v>1340.28</v>
      </c>
      <c r="K1047" s="29" t="str">
        <f aca="false">IF(N1047&lt;=$F$3,"HIT","MISS")</f>
        <v>HIT</v>
      </c>
      <c r="L1047" s="29" t="str">
        <f aca="false">IF(O1047&lt;=$F$3,"HIT","MISS")</f>
        <v>HIT</v>
      </c>
      <c r="M1047" s="17" t="str">
        <f aca="false">IF(AND(K1047="HIT",L1047="HIT"),"HOD ✓ | LOD ✓",IF(K1047="HIT","HOD ✓",IF(L1047="HIT","LOD ✓","✗ MISS")))</f>
        <v>HOD ✓ | LOD ✓</v>
      </c>
      <c r="N1047" s="26" t="n">
        <f aca="false">IF(D1047&lt;H1047,(H1047-D1047)/D1047,IF(D1047&gt;G1047,(D1047-G1047)/D1047,0))</f>
        <v>0</v>
      </c>
      <c r="O1047" s="26" t="n">
        <f aca="false">IF(E1047&lt;J1047,(J1047-E1047)/E1047,IF(E1047&gt;I1047,(E1047-I1047)/E1047,0))</f>
        <v>0</v>
      </c>
      <c r="P1047" s="27" t="n">
        <f aca="false">LN(F1047/F1046)</f>
        <v>0.00570274758214658</v>
      </c>
      <c r="Q1047" s="28" t="n">
        <f aca="false">STDEV(P1028:P1047)*SQRT(252)</f>
        <v>0.113300911107202</v>
      </c>
      <c r="R1047" s="26" t="n">
        <f aca="false">(G1047-H1047)/H1047</f>
        <v>0.000996471751871253</v>
      </c>
      <c r="S1047" s="17" t="n">
        <f aca="false">YEAR(B1047)</f>
        <v>2010</v>
      </c>
      <c r="T1047" s="17" t="n">
        <f aca="false">WEEKDAY(B1047)</f>
        <v>2</v>
      </c>
    </row>
    <row r="1048" customFormat="false" ht="15" hidden="false" customHeight="false" outlineLevel="0" collapsed="false">
      <c r="B1048" s="21" t="n">
        <v>40463</v>
      </c>
      <c r="C1048" s="22" t="n">
        <v>1354.08</v>
      </c>
      <c r="D1048" s="22" t="n">
        <v>1355.55</v>
      </c>
      <c r="E1048" s="22" t="n">
        <v>1340.765</v>
      </c>
      <c r="F1048" s="22" t="n">
        <v>1350.44</v>
      </c>
      <c r="G1048" s="23" t="n">
        <v>1355.58</v>
      </c>
      <c r="H1048" s="23" t="n">
        <v>1354.23</v>
      </c>
      <c r="I1048" s="23" t="n">
        <v>1342.47</v>
      </c>
      <c r="J1048" s="23" t="n">
        <v>1341.13</v>
      </c>
      <c r="K1048" s="29" t="str">
        <f aca="false">IF(N1048&lt;=$F$3,"HIT","MISS")</f>
        <v>HIT</v>
      </c>
      <c r="L1048" s="29" t="str">
        <f aca="false">IF(O1048&lt;=$F$3,"HIT","MISS")</f>
        <v>HIT</v>
      </c>
      <c r="M1048" s="17" t="str">
        <f aca="false">IF(AND(K1048="HIT",L1048="HIT"),"HOD ✓ | LOD ✓",IF(K1048="HIT","HOD ✓",IF(L1048="HIT","LOD ✓","✗ MISS")))</f>
        <v>HOD ✓ | LOD ✓</v>
      </c>
      <c r="N1048" s="26" t="n">
        <f aca="false">IF(D1048&lt;H1048,(H1048-D1048)/D1048,IF(D1048&gt;G1048,(D1048-G1048)/D1048,0))</f>
        <v>0</v>
      </c>
      <c r="O1048" s="26" t="n">
        <f aca="false">IF(E1048&lt;J1048,(J1048-E1048)/E1048,IF(E1048&gt;I1048,(E1048-I1048)/E1048,0))</f>
        <v>0.000272232643304389</v>
      </c>
      <c r="P1048" s="27" t="n">
        <f aca="false">LN(F1048/F1047)</f>
        <v>-0.0026917916657113</v>
      </c>
      <c r="Q1048" s="28" t="n">
        <f aca="false">STDEV(P1029:P1048)*SQRT(252)</f>
        <v>0.102437772088233</v>
      </c>
      <c r="R1048" s="26" t="n">
        <f aca="false">(G1048-H1048)/H1048</f>
        <v>0.000996876453778095</v>
      </c>
      <c r="S1048" s="17" t="n">
        <f aca="false">YEAR(B1048)</f>
        <v>2010</v>
      </c>
      <c r="T1048" s="17" t="n">
        <f aca="false">WEEKDAY(B1048)</f>
        <v>3</v>
      </c>
    </row>
    <row r="1049" customFormat="false" ht="15" hidden="false" customHeight="false" outlineLevel="0" collapsed="false">
      <c r="B1049" s="21" t="n">
        <v>40464</v>
      </c>
      <c r="C1049" s="22" t="n">
        <v>1350.44</v>
      </c>
      <c r="D1049" s="22" t="n">
        <v>1374.675</v>
      </c>
      <c r="E1049" s="22" t="n">
        <v>1349.35</v>
      </c>
      <c r="F1049" s="22" t="n">
        <v>1372.12</v>
      </c>
      <c r="G1049" s="23" t="n">
        <v>1375.13</v>
      </c>
      <c r="H1049" s="23" t="n">
        <v>1373.76</v>
      </c>
      <c r="I1049" s="23" t="n">
        <v>1346.09</v>
      </c>
      <c r="J1049" s="23" t="n">
        <v>1344.75</v>
      </c>
      <c r="K1049" s="24" t="str">
        <f aca="false">IF(N1049&lt;=$F$3,"HIT","MISS")</f>
        <v>HIT</v>
      </c>
      <c r="L1049" s="24" t="str">
        <f aca="false">IF(O1049&lt;=$F$3,"HIT","MISS")</f>
        <v>MISS</v>
      </c>
      <c r="M1049" s="25" t="str">
        <f aca="false">IF(AND(K1049="HIT",L1049="HIT"),"HOD ✓ | LOD ✓",IF(K1049="HIT","HOD ✓",IF(L1049="HIT","LOD ✓","✗ MISS")))</f>
        <v>HOD ✓</v>
      </c>
      <c r="N1049" s="26" t="n">
        <f aca="false">IF(D1049&lt;H1049,(H1049-D1049)/D1049,IF(D1049&gt;G1049,(D1049-G1049)/D1049,0))</f>
        <v>0</v>
      </c>
      <c r="O1049" s="26" t="n">
        <f aca="false">IF(E1049&lt;J1049,(J1049-E1049)/E1049,IF(E1049&gt;I1049,(E1049-I1049)/E1049,0))</f>
        <v>0.00241597806351205</v>
      </c>
      <c r="P1049" s="27" t="n">
        <f aca="false">LN(F1049/F1048)</f>
        <v>0.0159265237618834</v>
      </c>
      <c r="Q1049" s="28" t="n">
        <f aca="false">STDEV(P1030:P1049)*SQRT(252)</f>
        <v>0.111074736850185</v>
      </c>
      <c r="R1049" s="26" t="n">
        <f aca="false">(G1049-H1049)/H1049</f>
        <v>0.000997262986256783</v>
      </c>
      <c r="S1049" s="17" t="n">
        <f aca="false">YEAR(B1049)</f>
        <v>2010</v>
      </c>
      <c r="T1049" s="17" t="n">
        <f aca="false">WEEKDAY(B1049)</f>
        <v>4</v>
      </c>
    </row>
    <row r="1050" customFormat="false" ht="15" hidden="false" customHeight="false" outlineLevel="0" collapsed="false">
      <c r="B1050" s="21" t="n">
        <v>40465</v>
      </c>
      <c r="C1050" s="22" t="n">
        <v>1372.12</v>
      </c>
      <c r="D1050" s="22" t="n">
        <v>1387.285</v>
      </c>
      <c r="E1050" s="22" t="n">
        <v>1370.415</v>
      </c>
      <c r="F1050" s="22" t="n">
        <v>1381.12</v>
      </c>
      <c r="G1050" s="23" t="n">
        <v>1388.96</v>
      </c>
      <c r="H1050" s="23" t="n">
        <v>1387.57</v>
      </c>
      <c r="I1050" s="23" t="n">
        <v>1370.56</v>
      </c>
      <c r="J1050" s="23" t="n">
        <v>1369.19</v>
      </c>
      <c r="K1050" s="29" t="str">
        <f aca="false">IF(N1050&lt;=$F$3,"HIT","MISS")</f>
        <v>HIT</v>
      </c>
      <c r="L1050" s="29" t="str">
        <f aca="false">IF(O1050&lt;=$F$3,"HIT","MISS")</f>
        <v>HIT</v>
      </c>
      <c r="M1050" s="17" t="str">
        <f aca="false">IF(AND(K1050="HIT",L1050="HIT"),"HOD ✓ | LOD ✓",IF(K1050="HIT","HOD ✓",IF(L1050="HIT","LOD ✓","✗ MISS")))</f>
        <v>HOD ✓ | LOD ✓</v>
      </c>
      <c r="N1050" s="26" t="n">
        <f aca="false">IF(D1050&lt;H1050,(H1050-D1050)/D1050,IF(D1050&gt;G1050,(D1050-G1050)/D1050,0))</f>
        <v>0.000205437238923404</v>
      </c>
      <c r="O1050" s="26" t="n">
        <f aca="false">IF(E1050&lt;J1050,(J1050-E1050)/E1050,IF(E1050&gt;I1050,(E1050-I1050)/E1050,0))</f>
        <v>0</v>
      </c>
      <c r="P1050" s="27" t="n">
        <f aca="false">LN(F1050/F1049)</f>
        <v>0.00653777517169244</v>
      </c>
      <c r="Q1050" s="28" t="n">
        <f aca="false">STDEV(P1031:P1050)*SQRT(252)</f>
        <v>0.111286464018707</v>
      </c>
      <c r="R1050" s="26" t="n">
        <f aca="false">(G1050-H1050)/H1050</f>
        <v>0.00100175126299942</v>
      </c>
      <c r="S1050" s="17" t="n">
        <f aca="false">YEAR(B1050)</f>
        <v>2010</v>
      </c>
      <c r="T1050" s="17" t="n">
        <f aca="false">WEEKDAY(B1050)</f>
        <v>5</v>
      </c>
    </row>
    <row r="1051" customFormat="false" ht="15" hidden="false" customHeight="false" outlineLevel="0" collapsed="false">
      <c r="B1051" s="21" t="n">
        <v>40466</v>
      </c>
      <c r="C1051" s="22" t="n">
        <v>1381.12</v>
      </c>
      <c r="D1051" s="22" t="n">
        <v>1385.625</v>
      </c>
      <c r="E1051" s="22" t="n">
        <v>1362.315</v>
      </c>
      <c r="F1051" s="22" t="n">
        <v>1368.48</v>
      </c>
      <c r="G1051" s="23" t="n">
        <v>1387.19</v>
      </c>
      <c r="H1051" s="23" t="n">
        <v>1385.8</v>
      </c>
      <c r="I1051" s="23" t="n">
        <v>1363.26</v>
      </c>
      <c r="J1051" s="23" t="n">
        <v>1361.9</v>
      </c>
      <c r="K1051" s="29" t="str">
        <f aca="false">IF(N1051&lt;=$F$3,"HIT","MISS")</f>
        <v>HIT</v>
      </c>
      <c r="L1051" s="29" t="str">
        <f aca="false">IF(O1051&lt;=$F$3,"HIT","MISS")</f>
        <v>HIT</v>
      </c>
      <c r="M1051" s="17" t="str">
        <f aca="false">IF(AND(K1051="HIT",L1051="HIT"),"HOD ✓ | LOD ✓",IF(K1051="HIT","HOD ✓",IF(L1051="HIT","LOD ✓","✗ MISS")))</f>
        <v>HOD ✓ | LOD ✓</v>
      </c>
      <c r="N1051" s="26" t="n">
        <f aca="false">IF(D1051&lt;H1051,(H1051-D1051)/D1051,IF(D1051&gt;G1051,(D1051-G1051)/D1051,0))</f>
        <v>0.000126296797474031</v>
      </c>
      <c r="O1051" s="26" t="n">
        <f aca="false">IF(E1051&lt;J1051,(J1051-E1051)/E1051,IF(E1051&gt;I1051,(E1051-I1051)/E1051,0))</f>
        <v>0</v>
      </c>
      <c r="P1051" s="27" t="n">
        <f aca="false">LN(F1051/F1050)</f>
        <v>-0.00919412935718879</v>
      </c>
      <c r="Q1051" s="28" t="n">
        <f aca="false">STDEV(P1032:P1051)*SQRT(252)</f>
        <v>0.119691755948359</v>
      </c>
      <c r="R1051" s="26" t="n">
        <f aca="false">(G1051-H1051)/H1051</f>
        <v>0.00100303074036665</v>
      </c>
      <c r="S1051" s="17" t="n">
        <f aca="false">YEAR(B1051)</f>
        <v>2010</v>
      </c>
      <c r="T1051" s="17" t="n">
        <f aca="false">WEEKDAY(B1051)</f>
        <v>6</v>
      </c>
    </row>
    <row r="1052" customFormat="false" ht="15" hidden="false" customHeight="false" outlineLevel="0" collapsed="false">
      <c r="B1052" s="21" t="n">
        <v>40469</v>
      </c>
      <c r="C1052" s="22" t="n">
        <v>1369.33</v>
      </c>
      <c r="D1052" s="22" t="n">
        <v>1375.115</v>
      </c>
      <c r="E1052" s="22" t="n">
        <v>1352.795</v>
      </c>
      <c r="F1052" s="22" t="n">
        <v>1368.6</v>
      </c>
      <c r="G1052" s="23" t="n">
        <v>1374.52</v>
      </c>
      <c r="H1052" s="23" t="n">
        <v>1373.15</v>
      </c>
      <c r="I1052" s="23" t="n">
        <v>1353.26</v>
      </c>
      <c r="J1052" s="23" t="n">
        <v>1351.91</v>
      </c>
      <c r="K1052" s="29" t="str">
        <f aca="false">IF(N1052&lt;=$F$3,"HIT","MISS")</f>
        <v>HIT</v>
      </c>
      <c r="L1052" s="29" t="str">
        <f aca="false">IF(O1052&lt;=$F$3,"HIT","MISS")</f>
        <v>HIT</v>
      </c>
      <c r="M1052" s="17" t="str">
        <f aca="false">IF(AND(K1052="HIT",L1052="HIT"),"HOD ✓ | LOD ✓",IF(K1052="HIT","HOD ✓",IF(L1052="HIT","LOD ✓","✗ MISS")))</f>
        <v>HOD ✓ | LOD ✓</v>
      </c>
      <c r="N1052" s="26" t="n">
        <f aca="false">IF(D1052&lt;H1052,(H1052-D1052)/D1052,IF(D1052&gt;G1052,(D1052-G1052)/D1052,0))</f>
        <v>0.000432691084018447</v>
      </c>
      <c r="O1052" s="26" t="n">
        <f aca="false">IF(E1052&lt;J1052,(J1052-E1052)/E1052,IF(E1052&gt;I1052,(E1052-I1052)/E1052,0))</f>
        <v>0</v>
      </c>
      <c r="P1052" s="27" t="n">
        <f aca="false">LN(F1052/F1051)</f>
        <v>8.76846859258088E-005</v>
      </c>
      <c r="Q1052" s="28" t="n">
        <f aca="false">STDEV(P1033:P1052)*SQRT(252)</f>
        <v>0.120329099804539</v>
      </c>
      <c r="R1052" s="26" t="n">
        <f aca="false">(G1052-H1052)/H1052</f>
        <v>0.000997706004442261</v>
      </c>
      <c r="S1052" s="17" t="n">
        <f aca="false">YEAR(B1052)</f>
        <v>2010</v>
      </c>
      <c r="T1052" s="17" t="n">
        <f aca="false">WEEKDAY(B1052)</f>
        <v>2</v>
      </c>
    </row>
    <row r="1053" customFormat="false" ht="15" hidden="false" customHeight="false" outlineLevel="0" collapsed="false">
      <c r="B1053" s="21" t="n">
        <v>40470</v>
      </c>
      <c r="C1053" s="22" t="n">
        <v>1368.6</v>
      </c>
      <c r="D1053" s="22" t="n">
        <v>1371.165</v>
      </c>
      <c r="E1053" s="22" t="n">
        <v>1328.47</v>
      </c>
      <c r="F1053" s="22" t="n">
        <v>1332.01</v>
      </c>
      <c r="G1053" s="23" t="n">
        <v>1371.76</v>
      </c>
      <c r="H1053" s="23" t="n">
        <v>1370.39</v>
      </c>
      <c r="I1053" s="23" t="n">
        <v>1328.92</v>
      </c>
      <c r="J1053" s="23" t="n">
        <v>1327.59</v>
      </c>
      <c r="K1053" s="29" t="str">
        <f aca="false">IF(N1053&lt;=$F$3,"HIT","MISS")</f>
        <v>HIT</v>
      </c>
      <c r="L1053" s="29" t="str">
        <f aca="false">IF(O1053&lt;=$F$3,"HIT","MISS")</f>
        <v>HIT</v>
      </c>
      <c r="M1053" s="17" t="str">
        <f aca="false">IF(AND(K1053="HIT",L1053="HIT"),"HOD ✓ | LOD ✓",IF(K1053="HIT","HOD ✓",IF(L1053="HIT","LOD ✓","✗ MISS")))</f>
        <v>HOD ✓ | LOD ✓</v>
      </c>
      <c r="N1053" s="26" t="n">
        <f aca="false">IF(D1053&lt;H1053,(H1053-D1053)/D1053,IF(D1053&gt;G1053,(D1053-G1053)/D1053,0))</f>
        <v>0</v>
      </c>
      <c r="O1053" s="26" t="n">
        <f aca="false">IF(E1053&lt;J1053,(J1053-E1053)/E1053,IF(E1053&gt;I1053,(E1053-I1053)/E1053,0))</f>
        <v>0</v>
      </c>
      <c r="P1053" s="27" t="n">
        <f aca="false">LN(F1053/F1052)</f>
        <v>-0.0270992399387365</v>
      </c>
      <c r="Q1053" s="28" t="n">
        <f aca="false">STDEV(P1034:P1053)*SQRT(252)</f>
        <v>0.160911073900777</v>
      </c>
      <c r="R1053" s="26" t="n">
        <f aca="false">(G1053-H1053)/H1053</f>
        <v>0.000999715409481893</v>
      </c>
      <c r="S1053" s="17" t="n">
        <f aca="false">YEAR(B1053)</f>
        <v>2010</v>
      </c>
      <c r="T1053" s="17" t="n">
        <f aca="false">WEEKDAY(B1053)</f>
        <v>3</v>
      </c>
    </row>
    <row r="1054" customFormat="false" ht="15" hidden="false" customHeight="false" outlineLevel="0" collapsed="false">
      <c r="B1054" s="21" t="n">
        <v>40471</v>
      </c>
      <c r="C1054" s="22" t="n">
        <v>1332.01</v>
      </c>
      <c r="D1054" s="22" t="n">
        <v>1347.325</v>
      </c>
      <c r="E1054" s="22" t="n">
        <v>1330.685</v>
      </c>
      <c r="F1054" s="22" t="n">
        <v>1346.15</v>
      </c>
      <c r="G1054" s="23" t="n">
        <v>1347.55</v>
      </c>
      <c r="H1054" s="23" t="n">
        <v>1346.2</v>
      </c>
      <c r="I1054" s="23" t="n">
        <v>1330.84</v>
      </c>
      <c r="J1054" s="23" t="n">
        <v>1329.51</v>
      </c>
      <c r="K1054" s="29" t="str">
        <f aca="false">IF(N1054&lt;=$F$3,"HIT","MISS")</f>
        <v>HIT</v>
      </c>
      <c r="L1054" s="29" t="str">
        <f aca="false">IF(O1054&lt;=$F$3,"HIT","MISS")</f>
        <v>HIT</v>
      </c>
      <c r="M1054" s="17" t="str">
        <f aca="false">IF(AND(K1054="HIT",L1054="HIT"),"HOD ✓ | LOD ✓",IF(K1054="HIT","HOD ✓",IF(L1054="HIT","LOD ✓","✗ MISS")))</f>
        <v>HOD ✓ | LOD ✓</v>
      </c>
      <c r="N1054" s="26" t="n">
        <f aca="false">IF(D1054&lt;H1054,(H1054-D1054)/D1054,IF(D1054&gt;G1054,(D1054-G1054)/D1054,0))</f>
        <v>0</v>
      </c>
      <c r="O1054" s="26" t="n">
        <f aca="false">IF(E1054&lt;J1054,(J1054-E1054)/E1054,IF(E1054&gt;I1054,(E1054-I1054)/E1054,0))</f>
        <v>0</v>
      </c>
      <c r="P1054" s="27" t="n">
        <f aca="false">LN(F1054/F1053)</f>
        <v>0.0105595867234691</v>
      </c>
      <c r="Q1054" s="28" t="n">
        <f aca="false">STDEV(P1035:P1054)*SQRT(252)</f>
        <v>0.163914012638148</v>
      </c>
      <c r="R1054" s="26" t="n">
        <f aca="false">(G1054-H1054)/H1054</f>
        <v>0.00100282276036243</v>
      </c>
      <c r="S1054" s="17" t="n">
        <f aca="false">YEAR(B1054)</f>
        <v>2010</v>
      </c>
      <c r="T1054" s="17" t="n">
        <f aca="false">WEEKDAY(B1054)</f>
        <v>4</v>
      </c>
    </row>
    <row r="1055" customFormat="false" ht="15" hidden="false" customHeight="false" outlineLevel="0" collapsed="false">
      <c r="B1055" s="21" t="n">
        <v>40472</v>
      </c>
      <c r="C1055" s="22" t="n">
        <v>1346.15</v>
      </c>
      <c r="D1055" s="22" t="n">
        <v>1349.395</v>
      </c>
      <c r="E1055" s="22" t="n">
        <v>1318.025</v>
      </c>
      <c r="F1055" s="22" t="n">
        <v>1325.65</v>
      </c>
      <c r="G1055" s="23" t="n">
        <v>1349.17</v>
      </c>
      <c r="H1055" s="23" t="n">
        <v>1347.82</v>
      </c>
      <c r="I1055" s="23" t="n">
        <v>1318.77</v>
      </c>
      <c r="J1055" s="23" t="n">
        <v>1317.45</v>
      </c>
      <c r="K1055" s="29" t="str">
        <f aca="false">IF(N1055&lt;=$F$3,"HIT","MISS")</f>
        <v>HIT</v>
      </c>
      <c r="L1055" s="29" t="str">
        <f aca="false">IF(O1055&lt;=$F$3,"HIT","MISS")</f>
        <v>HIT</v>
      </c>
      <c r="M1055" s="17" t="str">
        <f aca="false">IF(AND(K1055="HIT",L1055="HIT"),"HOD ✓ | LOD ✓",IF(K1055="HIT","HOD ✓",IF(L1055="HIT","LOD ✓","✗ MISS")))</f>
        <v>HOD ✓ | LOD ✓</v>
      </c>
      <c r="N1055" s="26" t="n">
        <f aca="false">IF(D1055&lt;H1055,(H1055-D1055)/D1055,IF(D1055&gt;G1055,(D1055-G1055)/D1055,0))</f>
        <v>0.000166741391512425</v>
      </c>
      <c r="O1055" s="26" t="n">
        <f aca="false">IF(E1055&lt;J1055,(J1055-E1055)/E1055,IF(E1055&gt;I1055,(E1055-I1055)/E1055,0))</f>
        <v>0</v>
      </c>
      <c r="P1055" s="27" t="n">
        <f aca="false">LN(F1055/F1054)</f>
        <v>-0.0153457611332522</v>
      </c>
      <c r="Q1055" s="28" t="n">
        <f aca="false">STDEV(P1036:P1055)*SQRT(252)</f>
        <v>0.175215522978153</v>
      </c>
      <c r="R1055" s="26" t="n">
        <f aca="false">(G1055-H1055)/H1055</f>
        <v>0.00100161742665945</v>
      </c>
      <c r="S1055" s="17" t="n">
        <f aca="false">YEAR(B1055)</f>
        <v>2010</v>
      </c>
      <c r="T1055" s="17" t="n">
        <f aca="false">WEEKDAY(B1055)</f>
        <v>5</v>
      </c>
    </row>
    <row r="1056" customFormat="false" ht="15" hidden="false" customHeight="false" outlineLevel="0" collapsed="false">
      <c r="B1056" s="21" t="n">
        <v>40473</v>
      </c>
      <c r="C1056" s="22" t="n">
        <v>1325.65</v>
      </c>
      <c r="D1056" s="22" t="n">
        <v>1328.605</v>
      </c>
      <c r="E1056" s="22" t="n">
        <v>1315.335</v>
      </c>
      <c r="F1056" s="22" t="n">
        <v>1328.48</v>
      </c>
      <c r="G1056" s="23" t="n">
        <v>1328.48</v>
      </c>
      <c r="H1056" s="23" t="n">
        <v>1327.15</v>
      </c>
      <c r="I1056" s="23" t="n">
        <v>1315.22</v>
      </c>
      <c r="J1056" s="23" t="n">
        <v>1313.91</v>
      </c>
      <c r="K1056" s="29" t="str">
        <f aca="false">IF(N1056&lt;=$F$3,"HIT","MISS")</f>
        <v>HIT</v>
      </c>
      <c r="L1056" s="29" t="str">
        <f aca="false">IF(O1056&lt;=$F$3,"HIT","MISS")</f>
        <v>HIT</v>
      </c>
      <c r="M1056" s="17" t="str">
        <f aca="false">IF(AND(K1056="HIT",L1056="HIT"),"HOD ✓ | LOD ✓",IF(K1056="HIT","HOD ✓",IF(L1056="HIT","LOD ✓","✗ MISS")))</f>
        <v>HOD ✓ | LOD ✓</v>
      </c>
      <c r="N1056" s="26" t="n">
        <f aca="false">IF(D1056&lt;H1056,(H1056-D1056)/D1056,IF(D1056&gt;G1056,(D1056-G1056)/D1056,0))</f>
        <v>9.40836441229711E-005</v>
      </c>
      <c r="O1056" s="26" t="n">
        <f aca="false">IF(E1056&lt;J1056,(J1056-E1056)/E1056,IF(E1056&gt;I1056,(E1056-I1056)/E1056,0))</f>
        <v>8.7430198390531E-005</v>
      </c>
      <c r="P1056" s="27" t="n">
        <f aca="false">LN(F1056/F1055)</f>
        <v>0.00213252634384267</v>
      </c>
      <c r="Q1056" s="28" t="n">
        <f aca="false">STDEV(P1037:P1056)*SQRT(252)</f>
        <v>0.175050095580911</v>
      </c>
      <c r="R1056" s="26" t="n">
        <f aca="false">(G1056-H1056)/H1056</f>
        <v>0.00100214745884032</v>
      </c>
      <c r="S1056" s="17" t="n">
        <f aca="false">YEAR(B1056)</f>
        <v>2010</v>
      </c>
      <c r="T1056" s="17" t="n">
        <f aca="false">WEEKDAY(B1056)</f>
        <v>6</v>
      </c>
    </row>
    <row r="1057" customFormat="false" ht="15" hidden="false" customHeight="false" outlineLevel="0" collapsed="false">
      <c r="B1057" s="21" t="n">
        <v>40476</v>
      </c>
      <c r="C1057" s="22" t="n">
        <v>1328.48</v>
      </c>
      <c r="D1057" s="22" t="n">
        <v>1349.315</v>
      </c>
      <c r="E1057" s="22" t="n">
        <v>1327.43</v>
      </c>
      <c r="F1057" s="22" t="n">
        <v>1339.88</v>
      </c>
      <c r="G1057" s="23" t="n">
        <v>1350.82</v>
      </c>
      <c r="H1057" s="23" t="n">
        <v>1349.47</v>
      </c>
      <c r="I1057" s="23" t="n">
        <v>1329.92</v>
      </c>
      <c r="J1057" s="23" t="n">
        <v>1328.59</v>
      </c>
      <c r="K1057" s="24" t="str">
        <f aca="false">IF(N1057&lt;=$F$3,"HIT","MISS")</f>
        <v>HIT</v>
      </c>
      <c r="L1057" s="24" t="str">
        <f aca="false">IF(O1057&lt;=$F$3,"HIT","MISS")</f>
        <v>MISS</v>
      </c>
      <c r="M1057" s="25" t="str">
        <f aca="false">IF(AND(K1057="HIT",L1057="HIT"),"HOD ✓ | LOD ✓",IF(K1057="HIT","HOD ✓",IF(L1057="HIT","LOD ✓","✗ MISS")))</f>
        <v>HOD ✓</v>
      </c>
      <c r="N1057" s="26" t="n">
        <f aca="false">IF(D1057&lt;H1057,(H1057-D1057)/D1057,IF(D1057&gt;G1057,(D1057-G1057)/D1057,0))</f>
        <v>0.000114873102277802</v>
      </c>
      <c r="O1057" s="26" t="n">
        <f aca="false">IF(E1057&lt;J1057,(J1057-E1057)/E1057,IF(E1057&gt;I1057,(E1057-I1057)/E1057,0))</f>
        <v>0.000873869055241975</v>
      </c>
      <c r="P1057" s="27" t="n">
        <f aca="false">LN(F1057/F1056)</f>
        <v>0.00854462618238962</v>
      </c>
      <c r="Q1057" s="28" t="n">
        <f aca="false">STDEV(P1038:P1057)*SQRT(252)</f>
        <v>0.176514212035701</v>
      </c>
      <c r="R1057" s="26" t="n">
        <f aca="false">(G1057-H1057)/H1057</f>
        <v>0.001000392746782</v>
      </c>
      <c r="S1057" s="17" t="n">
        <f aca="false">YEAR(B1057)</f>
        <v>2010</v>
      </c>
      <c r="T1057" s="17" t="n">
        <f aca="false">WEEKDAY(B1057)</f>
        <v>2</v>
      </c>
    </row>
    <row r="1058" customFormat="false" ht="15" hidden="false" customHeight="false" outlineLevel="0" collapsed="false">
      <c r="B1058" s="21" t="n">
        <v>40477</v>
      </c>
      <c r="C1058" s="22" t="n">
        <v>1339.88</v>
      </c>
      <c r="D1058" s="22" t="n">
        <v>1343.665</v>
      </c>
      <c r="E1058" s="22" t="n">
        <v>1328.15</v>
      </c>
      <c r="F1058" s="22" t="n">
        <v>1340.46</v>
      </c>
      <c r="G1058" s="23" t="n">
        <v>1343.99</v>
      </c>
      <c r="H1058" s="23" t="n">
        <v>1342.65</v>
      </c>
      <c r="I1058" s="23" t="n">
        <v>1328.97</v>
      </c>
      <c r="J1058" s="23" t="n">
        <v>1327.64</v>
      </c>
      <c r="K1058" s="29" t="str">
        <f aca="false">IF(N1058&lt;=$F$3,"HIT","MISS")</f>
        <v>HIT</v>
      </c>
      <c r="L1058" s="29" t="str">
        <f aca="false">IF(O1058&lt;=$F$3,"HIT","MISS")</f>
        <v>HIT</v>
      </c>
      <c r="M1058" s="17" t="str">
        <f aca="false">IF(AND(K1058="HIT",L1058="HIT"),"HOD ✓ | LOD ✓",IF(K1058="HIT","HOD ✓",IF(L1058="HIT","LOD ✓","✗ MISS")))</f>
        <v>HOD ✓ | LOD ✓</v>
      </c>
      <c r="N1058" s="26" t="n">
        <f aca="false">IF(D1058&lt;H1058,(H1058-D1058)/D1058,IF(D1058&gt;G1058,(D1058-G1058)/D1058,0))</f>
        <v>0</v>
      </c>
      <c r="O1058" s="26" t="n">
        <f aca="false">IF(E1058&lt;J1058,(J1058-E1058)/E1058,IF(E1058&gt;I1058,(E1058-I1058)/E1058,0))</f>
        <v>0</v>
      </c>
      <c r="P1058" s="27" t="n">
        <f aca="false">LN(F1058/F1057)</f>
        <v>0.000432780922608904</v>
      </c>
      <c r="Q1058" s="28" t="n">
        <f aca="false">STDEV(P1039:P1058)*SQRT(252)</f>
        <v>0.172829284152914</v>
      </c>
      <c r="R1058" s="26" t="n">
        <f aca="false">(G1058-H1058)/H1058</f>
        <v>0.000998026291289553</v>
      </c>
      <c r="S1058" s="17" t="n">
        <f aca="false">YEAR(B1058)</f>
        <v>2010</v>
      </c>
      <c r="T1058" s="17" t="n">
        <f aca="false">WEEKDAY(B1058)</f>
        <v>3</v>
      </c>
    </row>
    <row r="1059" customFormat="false" ht="15" hidden="false" customHeight="false" outlineLevel="0" collapsed="false">
      <c r="B1059" s="21" t="n">
        <v>40478</v>
      </c>
      <c r="C1059" s="22" t="n">
        <v>1340.46</v>
      </c>
      <c r="D1059" s="22" t="n">
        <v>1343.645</v>
      </c>
      <c r="E1059" s="22" t="n">
        <v>1319.07</v>
      </c>
      <c r="F1059" s="22" t="n">
        <v>1325.36</v>
      </c>
      <c r="G1059" s="23" t="n">
        <v>1345.56</v>
      </c>
      <c r="H1059" s="23" t="n">
        <v>1344.22</v>
      </c>
      <c r="I1059" s="23" t="n">
        <v>1320.54</v>
      </c>
      <c r="J1059" s="23" t="n">
        <v>1319.22</v>
      </c>
      <c r="K1059" s="29" t="str">
        <f aca="false">IF(N1059&lt;=$F$3,"HIT","MISS")</f>
        <v>HIT</v>
      </c>
      <c r="L1059" s="29" t="str">
        <f aca="false">IF(O1059&lt;=$F$3,"HIT","MISS")</f>
        <v>HIT</v>
      </c>
      <c r="M1059" s="17" t="str">
        <f aca="false">IF(AND(K1059="HIT",L1059="HIT"),"HOD ✓ | LOD ✓",IF(K1059="HIT","HOD ✓",IF(L1059="HIT","LOD ✓","✗ MISS")))</f>
        <v>HOD ✓ | LOD ✓</v>
      </c>
      <c r="N1059" s="26" t="n">
        <f aca="false">IF(D1059&lt;H1059,(H1059-D1059)/D1059,IF(D1059&gt;G1059,(D1059-G1059)/D1059,0))</f>
        <v>0.000427940415809269</v>
      </c>
      <c r="O1059" s="26" t="n">
        <f aca="false">IF(E1059&lt;J1059,(J1059-E1059)/E1059,IF(E1059&gt;I1059,(E1059-I1059)/E1059,0))</f>
        <v>0.00011371648206698</v>
      </c>
      <c r="P1059" s="27" t="n">
        <f aca="false">LN(F1059/F1058)</f>
        <v>-0.011328717988437</v>
      </c>
      <c r="Q1059" s="28" t="n">
        <f aca="false">STDEV(P1040:P1059)*SQRT(252)</f>
        <v>0.17845910715668</v>
      </c>
      <c r="R1059" s="26" t="n">
        <f aca="false">(G1059-H1059)/H1059</f>
        <v>0.000996860632932048</v>
      </c>
      <c r="S1059" s="17" t="n">
        <f aca="false">YEAR(B1059)</f>
        <v>2010</v>
      </c>
      <c r="T1059" s="17" t="n">
        <f aca="false">WEEKDAY(B1059)</f>
        <v>4</v>
      </c>
    </row>
    <row r="1060" customFormat="false" ht="15" hidden="false" customHeight="false" outlineLevel="0" collapsed="false">
      <c r="B1060" s="21" t="n">
        <v>40479</v>
      </c>
      <c r="C1060" s="22" t="n">
        <v>1325.36</v>
      </c>
      <c r="D1060" s="22" t="n">
        <v>1346.06</v>
      </c>
      <c r="E1060" s="22" t="n">
        <v>1323.095</v>
      </c>
      <c r="F1060" s="22" t="n">
        <v>1344.13</v>
      </c>
      <c r="G1060" s="23" t="n">
        <v>1345.92</v>
      </c>
      <c r="H1060" s="23" t="n">
        <v>1344.58</v>
      </c>
      <c r="I1060" s="23" t="n">
        <v>1322.99</v>
      </c>
      <c r="J1060" s="23" t="n">
        <v>1321.67</v>
      </c>
      <c r="K1060" s="29" t="str">
        <f aca="false">IF(N1060&lt;=$F$3,"HIT","MISS")</f>
        <v>HIT</v>
      </c>
      <c r="L1060" s="29" t="str">
        <f aca="false">IF(O1060&lt;=$F$3,"HIT","MISS")</f>
        <v>HIT</v>
      </c>
      <c r="M1060" s="17" t="str">
        <f aca="false">IF(AND(K1060="HIT",L1060="HIT"),"HOD ✓ | LOD ✓",IF(K1060="HIT","HOD ✓",IF(L1060="HIT","LOD ✓","✗ MISS")))</f>
        <v>HOD ✓ | LOD ✓</v>
      </c>
      <c r="N1060" s="26" t="n">
        <f aca="false">IF(D1060&lt;H1060,(H1060-D1060)/D1060,IF(D1060&gt;G1060,(D1060-G1060)/D1060,0))</f>
        <v>0.000104007250791103</v>
      </c>
      <c r="O1060" s="26" t="n">
        <f aca="false">IF(E1060&lt;J1060,(J1060-E1060)/E1060,IF(E1060&gt;I1060,(E1060-I1060)/E1060,0))</f>
        <v>7.93593808456824E-005</v>
      </c>
      <c r="P1060" s="27" t="n">
        <f aca="false">LN(F1060/F1059)</f>
        <v>0.0140628429656129</v>
      </c>
      <c r="Q1060" s="28" t="n">
        <f aca="false">STDEV(P1041:P1060)*SQRT(252)</f>
        <v>0.184603541299176</v>
      </c>
      <c r="R1060" s="26" t="n">
        <f aca="false">(G1060-H1060)/H1060</f>
        <v>0.000996593731871771</v>
      </c>
      <c r="S1060" s="17" t="n">
        <f aca="false">YEAR(B1060)</f>
        <v>2010</v>
      </c>
      <c r="T1060" s="17" t="n">
        <f aca="false">WEEKDAY(B1060)</f>
        <v>5</v>
      </c>
    </row>
    <row r="1061" customFormat="false" ht="15" hidden="false" customHeight="false" outlineLevel="0" collapsed="false">
      <c r="B1061" s="21" t="n">
        <v>40480</v>
      </c>
      <c r="C1061" s="22" t="n">
        <v>1344.13</v>
      </c>
      <c r="D1061" s="22" t="n">
        <v>1359.55</v>
      </c>
      <c r="E1061" s="22" t="n">
        <v>1335.385</v>
      </c>
      <c r="F1061" s="22" t="n">
        <v>1359.39</v>
      </c>
      <c r="G1061" s="23" t="n">
        <v>1360.36</v>
      </c>
      <c r="H1061" s="23" t="n">
        <v>1359</v>
      </c>
      <c r="I1061" s="23" t="n">
        <v>1336.99</v>
      </c>
      <c r="J1061" s="23" t="n">
        <v>1335.65</v>
      </c>
      <c r="K1061" s="29" t="str">
        <f aca="false">IF(N1061&lt;=$F$3,"HIT","MISS")</f>
        <v>HIT</v>
      </c>
      <c r="L1061" s="29" t="str">
        <f aca="false">IF(O1061&lt;=$F$3,"HIT","MISS")</f>
        <v>HIT</v>
      </c>
      <c r="M1061" s="17" t="str">
        <f aca="false">IF(AND(K1061="HIT",L1061="HIT"),"HOD ✓ | LOD ✓",IF(K1061="HIT","HOD ✓",IF(L1061="HIT","LOD ✓","✗ MISS")))</f>
        <v>HOD ✓ | LOD ✓</v>
      </c>
      <c r="N1061" s="26" t="n">
        <f aca="false">IF(D1061&lt;H1061,(H1061-D1061)/D1061,IF(D1061&gt;G1061,(D1061-G1061)/D1061,0))</f>
        <v>0</v>
      </c>
      <c r="O1061" s="26" t="n">
        <f aca="false">IF(E1061&lt;J1061,(J1061-E1061)/E1061,IF(E1061&gt;I1061,(E1061-I1061)/E1061,0))</f>
        <v>0.000198444643305189</v>
      </c>
      <c r="P1061" s="27" t="n">
        <f aca="false">LN(F1061/F1060)</f>
        <v>0.0112891061030334</v>
      </c>
      <c r="Q1061" s="28" t="n">
        <f aca="false">STDEV(P1042:P1061)*SQRT(252)</f>
        <v>0.186627149153544</v>
      </c>
      <c r="R1061" s="26" t="n">
        <f aca="false">(G1061-H1061)/H1061</f>
        <v>0.00100073583517285</v>
      </c>
      <c r="S1061" s="17" t="n">
        <f aca="false">YEAR(B1061)</f>
        <v>2010</v>
      </c>
      <c r="T1061" s="17" t="n">
        <f aca="false">WEEKDAY(B1061)</f>
        <v>6</v>
      </c>
    </row>
    <row r="1062" customFormat="false" ht="15" hidden="false" customHeight="false" outlineLevel="0" collapsed="false">
      <c r="B1062" s="21" t="n">
        <v>40483</v>
      </c>
      <c r="C1062" s="22" t="n">
        <v>1358.23</v>
      </c>
      <c r="D1062" s="22" t="n">
        <v>1366.1</v>
      </c>
      <c r="E1062" s="22" t="n">
        <v>1349.305</v>
      </c>
      <c r="F1062" s="22" t="n">
        <v>1353.87</v>
      </c>
      <c r="G1062" s="23" t="n">
        <v>1365.78</v>
      </c>
      <c r="H1062" s="23" t="n">
        <v>1364.42</v>
      </c>
      <c r="I1062" s="23" t="n">
        <v>1350.71</v>
      </c>
      <c r="J1062" s="23" t="n">
        <v>1349.36</v>
      </c>
      <c r="K1062" s="29" t="str">
        <f aca="false">IF(N1062&lt;=$F$3,"HIT","MISS")</f>
        <v>HIT</v>
      </c>
      <c r="L1062" s="29" t="str">
        <f aca="false">IF(O1062&lt;=$F$3,"HIT","MISS")</f>
        <v>HIT</v>
      </c>
      <c r="M1062" s="17" t="str">
        <f aca="false">IF(AND(K1062="HIT",L1062="HIT"),"HOD ✓ | LOD ✓",IF(K1062="HIT","HOD ✓",IF(L1062="HIT","LOD ✓","✗ MISS")))</f>
        <v>HOD ✓ | LOD ✓</v>
      </c>
      <c r="N1062" s="26" t="n">
        <f aca="false">IF(D1062&lt;H1062,(H1062-D1062)/D1062,IF(D1062&gt;G1062,(D1062-G1062)/D1062,0))</f>
        <v>0.000234243466803262</v>
      </c>
      <c r="O1062" s="26" t="n">
        <f aca="false">IF(E1062&lt;J1062,(J1062-E1062)/E1062,IF(E1062&gt;I1062,(E1062-I1062)/E1062,0))</f>
        <v>4.07617254807744E-005</v>
      </c>
      <c r="P1062" s="27" t="n">
        <f aca="false">LN(F1062/F1061)</f>
        <v>-0.00406891165297647</v>
      </c>
      <c r="Q1062" s="28" t="n">
        <f aca="false">STDEV(P1043:P1062)*SQRT(252)</f>
        <v>0.187071565780966</v>
      </c>
      <c r="R1062" s="26" t="n">
        <f aca="false">(G1062-H1062)/H1062</f>
        <v>0.000996760528283007</v>
      </c>
      <c r="S1062" s="17" t="n">
        <f aca="false">YEAR(B1062)</f>
        <v>2010</v>
      </c>
      <c r="T1062" s="17" t="n">
        <f aca="false">WEEKDAY(B1062)</f>
        <v>2</v>
      </c>
    </row>
    <row r="1063" customFormat="false" ht="15" hidden="false" customHeight="false" outlineLevel="0" collapsed="false">
      <c r="B1063" s="21" t="n">
        <v>40484</v>
      </c>
      <c r="C1063" s="22" t="n">
        <v>1353.87</v>
      </c>
      <c r="D1063" s="22" t="n">
        <v>1359.975</v>
      </c>
      <c r="E1063" s="22" t="n">
        <v>1350.515</v>
      </c>
      <c r="F1063" s="22" t="n">
        <v>1357.54</v>
      </c>
      <c r="G1063" s="23" t="n">
        <v>1361.57</v>
      </c>
      <c r="H1063" s="23" t="n">
        <v>1360.21</v>
      </c>
      <c r="I1063" s="23" t="n">
        <v>1351.98</v>
      </c>
      <c r="J1063" s="23" t="n">
        <v>1350.63</v>
      </c>
      <c r="K1063" s="29" t="str">
        <f aca="false">IF(N1063&lt;=$F$3,"HIT","MISS")</f>
        <v>HIT</v>
      </c>
      <c r="L1063" s="29" t="str">
        <f aca="false">IF(O1063&lt;=$F$3,"HIT","MISS")</f>
        <v>HIT</v>
      </c>
      <c r="M1063" s="17" t="str">
        <f aca="false">IF(AND(K1063="HIT",L1063="HIT"),"HOD ✓ | LOD ✓",IF(K1063="HIT","HOD ✓",IF(L1063="HIT","LOD ✓","✗ MISS")))</f>
        <v>HOD ✓ | LOD ✓</v>
      </c>
      <c r="N1063" s="26" t="n">
        <f aca="false">IF(D1063&lt;H1063,(H1063-D1063)/D1063,IF(D1063&gt;G1063,(D1063-G1063)/D1063,0))</f>
        <v>0.000172797294067999</v>
      </c>
      <c r="O1063" s="26" t="n">
        <f aca="false">IF(E1063&lt;J1063,(J1063-E1063)/E1063,IF(E1063&gt;I1063,(E1063-I1063)/E1063,0))</f>
        <v>8.51527010066597E-005</v>
      </c>
      <c r="P1063" s="27" t="n">
        <f aca="false">LN(F1063/F1062)</f>
        <v>0.00270708025804528</v>
      </c>
      <c r="Q1063" s="28" t="n">
        <f aca="false">STDEV(P1044:P1063)*SQRT(252)</f>
        <v>0.175023535286685</v>
      </c>
      <c r="R1063" s="26" t="n">
        <f aca="false">(G1063-H1063)/H1063</f>
        <v>0.000999845612074533</v>
      </c>
      <c r="S1063" s="17" t="n">
        <f aca="false">YEAR(B1063)</f>
        <v>2010</v>
      </c>
      <c r="T1063" s="17" t="n">
        <f aca="false">WEEKDAY(B1063)</f>
        <v>3</v>
      </c>
    </row>
    <row r="1064" customFormat="false" ht="15" hidden="false" customHeight="false" outlineLevel="0" collapsed="false">
      <c r="B1064" s="21" t="n">
        <v>40485</v>
      </c>
      <c r="C1064" s="22" t="n">
        <v>1357.54</v>
      </c>
      <c r="D1064" s="22" t="n">
        <v>1364.795</v>
      </c>
      <c r="E1064" s="22" t="n">
        <v>1325.64</v>
      </c>
      <c r="F1064" s="22" t="n">
        <v>1348.61</v>
      </c>
      <c r="G1064" s="23" t="n">
        <v>1365.65</v>
      </c>
      <c r="H1064" s="23" t="n">
        <v>1364.29</v>
      </c>
      <c r="I1064" s="23" t="n">
        <v>1327.18</v>
      </c>
      <c r="J1064" s="23" t="n">
        <v>1325.85</v>
      </c>
      <c r="K1064" s="29" t="str">
        <f aca="false">IF(N1064&lt;=$F$3,"HIT","MISS")</f>
        <v>HIT</v>
      </c>
      <c r="L1064" s="29" t="str">
        <f aca="false">IF(O1064&lt;=$F$3,"HIT","MISS")</f>
        <v>HIT</v>
      </c>
      <c r="M1064" s="17" t="str">
        <f aca="false">IF(AND(K1064="HIT",L1064="HIT"),"HOD ✓ | LOD ✓",IF(K1064="HIT","HOD ✓",IF(L1064="HIT","LOD ✓","✗ MISS")))</f>
        <v>HOD ✓ | LOD ✓</v>
      </c>
      <c r="N1064" s="26" t="n">
        <f aca="false">IF(D1064&lt;H1064,(H1064-D1064)/D1064,IF(D1064&gt;G1064,(D1064-G1064)/D1064,0))</f>
        <v>0</v>
      </c>
      <c r="O1064" s="26" t="n">
        <f aca="false">IF(E1064&lt;J1064,(J1064-E1064)/E1064,IF(E1064&gt;I1064,(E1064-I1064)/E1064,0))</f>
        <v>0.00015841404906295</v>
      </c>
      <c r="P1064" s="27" t="n">
        <f aca="false">LN(F1064/F1063)</f>
        <v>-0.00659980593386939</v>
      </c>
      <c r="Q1064" s="28" t="n">
        <f aca="false">STDEV(P1045:P1064)*SQRT(252)</f>
        <v>0.175556395265347</v>
      </c>
      <c r="R1064" s="26" t="n">
        <f aca="false">(G1064-H1064)/H1064</f>
        <v>0.00099685550726028</v>
      </c>
      <c r="S1064" s="17" t="n">
        <f aca="false">YEAR(B1064)</f>
        <v>2010</v>
      </c>
      <c r="T1064" s="17" t="n">
        <f aca="false">WEEKDAY(B1064)</f>
        <v>4</v>
      </c>
    </row>
    <row r="1065" customFormat="false" ht="15" hidden="false" customHeight="false" outlineLevel="0" collapsed="false">
      <c r="B1065" s="21" t="n">
        <v>40486</v>
      </c>
      <c r="C1065" s="22" t="n">
        <v>1348.61</v>
      </c>
      <c r="D1065" s="22" t="n">
        <v>1393.51</v>
      </c>
      <c r="E1065" s="22" t="n">
        <v>1347.055</v>
      </c>
      <c r="F1065" s="22" t="n">
        <v>1392.47</v>
      </c>
      <c r="G1065" s="23" t="n">
        <v>1395.35</v>
      </c>
      <c r="H1065" s="23" t="n">
        <v>1393.96</v>
      </c>
      <c r="I1065" s="23" t="n">
        <v>1347.85</v>
      </c>
      <c r="J1065" s="23" t="n">
        <v>1346.5</v>
      </c>
      <c r="K1065" s="29" t="str">
        <f aca="false">IF(N1065&lt;=$F$3,"HIT","MISS")</f>
        <v>HIT</v>
      </c>
      <c r="L1065" s="29" t="str">
        <f aca="false">IF(O1065&lt;=$F$3,"HIT","MISS")</f>
        <v>HIT</v>
      </c>
      <c r="M1065" s="17" t="str">
        <f aca="false">IF(AND(K1065="HIT",L1065="HIT"),"HOD ✓ | LOD ✓",IF(K1065="HIT","HOD ✓",IF(L1065="HIT","LOD ✓","✗ MISS")))</f>
        <v>HOD ✓ | LOD ✓</v>
      </c>
      <c r="N1065" s="26" t="n">
        <f aca="false">IF(D1065&lt;H1065,(H1065-D1065)/D1065,IF(D1065&gt;G1065,(D1065-G1065)/D1065,0))</f>
        <v>0.000322925562069914</v>
      </c>
      <c r="O1065" s="26" t="n">
        <f aca="false">IF(E1065&lt;J1065,(J1065-E1065)/E1065,IF(E1065&gt;I1065,(E1065-I1065)/E1065,0))</f>
        <v>0</v>
      </c>
      <c r="P1065" s="27" t="n">
        <f aca="false">LN(F1065/F1064)</f>
        <v>0.0320047162135993</v>
      </c>
      <c r="Q1065" s="28" t="n">
        <f aca="false">STDEV(P1046:P1065)*SQRT(252)</f>
        <v>0.203517211749642</v>
      </c>
      <c r="R1065" s="26" t="n">
        <f aca="false">(G1065-H1065)/H1065</f>
        <v>0.000997159172429534</v>
      </c>
      <c r="S1065" s="17" t="n">
        <f aca="false">YEAR(B1065)</f>
        <v>2010</v>
      </c>
      <c r="T1065" s="17" t="n">
        <f aca="false">WEEKDAY(B1065)</f>
        <v>5</v>
      </c>
    </row>
    <row r="1066" customFormat="false" ht="15" hidden="false" customHeight="false" outlineLevel="0" collapsed="false">
      <c r="B1066" s="21" t="n">
        <v>40487</v>
      </c>
      <c r="C1066" s="22" t="n">
        <v>1392.47</v>
      </c>
      <c r="D1066" s="22" t="n">
        <v>1398.335</v>
      </c>
      <c r="E1066" s="22" t="n">
        <v>1373.57</v>
      </c>
      <c r="F1066" s="22" t="n">
        <v>1393.72</v>
      </c>
      <c r="G1066" s="23" t="n">
        <v>1399.05</v>
      </c>
      <c r="H1066" s="23" t="n">
        <v>1397.65</v>
      </c>
      <c r="I1066" s="23" t="n">
        <v>1374.78</v>
      </c>
      <c r="J1066" s="23" t="n">
        <v>1373.41</v>
      </c>
      <c r="K1066" s="29" t="str">
        <f aca="false">IF(N1066&lt;=$F$3,"HIT","MISS")</f>
        <v>HIT</v>
      </c>
      <c r="L1066" s="29" t="str">
        <f aca="false">IF(O1066&lt;=$F$3,"HIT","MISS")</f>
        <v>HIT</v>
      </c>
      <c r="M1066" s="17" t="str">
        <f aca="false">IF(AND(K1066="HIT",L1066="HIT"),"HOD ✓ | LOD ✓",IF(K1066="HIT","HOD ✓",IF(L1066="HIT","LOD ✓","✗ MISS")))</f>
        <v>HOD ✓ | LOD ✓</v>
      </c>
      <c r="N1066" s="26" t="n">
        <f aca="false">IF(D1066&lt;H1066,(H1066-D1066)/D1066,IF(D1066&gt;G1066,(D1066-G1066)/D1066,0))</f>
        <v>0</v>
      </c>
      <c r="O1066" s="26" t="n">
        <f aca="false">IF(E1066&lt;J1066,(J1066-E1066)/E1066,IF(E1066&gt;I1066,(E1066-I1066)/E1066,0))</f>
        <v>0</v>
      </c>
      <c r="P1066" s="27" t="n">
        <f aca="false">LN(F1066/F1065)</f>
        <v>0.000897282729366057</v>
      </c>
      <c r="Q1066" s="28" t="n">
        <f aca="false">STDEV(P1047:P1066)*SQRT(252)</f>
        <v>0.20166190242767</v>
      </c>
      <c r="R1066" s="26" t="n">
        <f aca="false">(G1066-H1066)/H1066</f>
        <v>0.00100168139376801</v>
      </c>
      <c r="S1066" s="17" t="n">
        <f aca="false">YEAR(B1066)</f>
        <v>2010</v>
      </c>
      <c r="T1066" s="17" t="n">
        <f aca="false">WEEKDAY(B1066)</f>
        <v>6</v>
      </c>
    </row>
    <row r="1067" customFormat="false" ht="15" hidden="false" customHeight="false" outlineLevel="0" collapsed="false">
      <c r="B1067" s="21" t="n">
        <v>40490</v>
      </c>
      <c r="C1067" s="22" t="n">
        <v>1394.45</v>
      </c>
      <c r="D1067" s="22" t="n">
        <v>1410.535</v>
      </c>
      <c r="E1067" s="22" t="n">
        <v>1386.915</v>
      </c>
      <c r="F1067" s="22" t="n">
        <v>1409.49</v>
      </c>
      <c r="G1067" s="23" t="n">
        <v>1411.79</v>
      </c>
      <c r="H1067" s="23" t="n">
        <v>1410.38</v>
      </c>
      <c r="I1067" s="23" t="n">
        <v>1386.61</v>
      </c>
      <c r="J1067" s="23" t="n">
        <v>1385.22</v>
      </c>
      <c r="K1067" s="29" t="str">
        <f aca="false">IF(N1067&lt;=$F$3,"HIT","MISS")</f>
        <v>HIT</v>
      </c>
      <c r="L1067" s="29" t="str">
        <f aca="false">IF(O1067&lt;=$F$3,"HIT","MISS")</f>
        <v>HIT</v>
      </c>
      <c r="M1067" s="17" t="str">
        <f aca="false">IF(AND(K1067="HIT",L1067="HIT"),"HOD ✓ | LOD ✓",IF(K1067="HIT","HOD ✓",IF(L1067="HIT","LOD ✓","✗ MISS")))</f>
        <v>HOD ✓ | LOD ✓</v>
      </c>
      <c r="N1067" s="26" t="n">
        <f aca="false">IF(D1067&lt;H1067,(H1067-D1067)/D1067,IF(D1067&gt;G1067,(D1067-G1067)/D1067,0))</f>
        <v>0</v>
      </c>
      <c r="O1067" s="26" t="n">
        <f aca="false">IF(E1067&lt;J1067,(J1067-E1067)/E1067,IF(E1067&gt;I1067,(E1067-I1067)/E1067,0))</f>
        <v>0.00021991253970147</v>
      </c>
      <c r="P1067" s="27" t="n">
        <f aca="false">LN(F1067/F1066)</f>
        <v>0.0112515055014691</v>
      </c>
      <c r="Q1067" s="28" t="n">
        <f aca="false">STDEV(P1048:P1067)*SQRT(252)</f>
        <v>0.204060086516033</v>
      </c>
      <c r="R1067" s="26" t="n">
        <f aca="false">(G1067-H1067)/H1067</f>
        <v>0.000999730569066389</v>
      </c>
      <c r="S1067" s="17" t="n">
        <f aca="false">YEAR(B1067)</f>
        <v>2010</v>
      </c>
      <c r="T1067" s="17" t="n">
        <f aca="false">WEEKDAY(B1067)</f>
        <v>2</v>
      </c>
    </row>
    <row r="1068" customFormat="false" ht="15" hidden="false" customHeight="false" outlineLevel="0" collapsed="false">
      <c r="B1068" s="21" t="n">
        <v>40491</v>
      </c>
      <c r="C1068" s="22" t="n">
        <v>1409.49</v>
      </c>
      <c r="D1068" s="22" t="n">
        <v>1424.55</v>
      </c>
      <c r="E1068" s="22" t="n">
        <v>1382.75</v>
      </c>
      <c r="F1068" s="22" t="n">
        <v>1392.95</v>
      </c>
      <c r="G1068" s="23" t="n">
        <v>1425.53</v>
      </c>
      <c r="H1068" s="23" t="n">
        <v>1424.11</v>
      </c>
      <c r="I1068" s="23" t="n">
        <v>1384.59</v>
      </c>
      <c r="J1068" s="23" t="n">
        <v>1383.21</v>
      </c>
      <c r="K1068" s="29" t="str">
        <f aca="false">IF(N1068&lt;=$F$3,"HIT","MISS")</f>
        <v>HIT</v>
      </c>
      <c r="L1068" s="29" t="str">
        <f aca="false">IF(O1068&lt;=$F$3,"HIT","MISS")</f>
        <v>HIT</v>
      </c>
      <c r="M1068" s="17" t="str">
        <f aca="false">IF(AND(K1068="HIT",L1068="HIT"),"HOD ✓ | LOD ✓",IF(K1068="HIT","HOD ✓",IF(L1068="HIT","LOD ✓","✗ MISS")))</f>
        <v>HOD ✓ | LOD ✓</v>
      </c>
      <c r="N1068" s="26" t="n">
        <f aca="false">IF(D1068&lt;H1068,(H1068-D1068)/D1068,IF(D1068&gt;G1068,(D1068-G1068)/D1068,0))</f>
        <v>0</v>
      </c>
      <c r="O1068" s="26" t="n">
        <f aca="false">IF(E1068&lt;J1068,(J1068-E1068)/E1068,IF(E1068&gt;I1068,(E1068-I1068)/E1068,0))</f>
        <v>0.000332670403182091</v>
      </c>
      <c r="P1068" s="27" t="n">
        <f aca="false">LN(F1068/F1067)</f>
        <v>-0.0118041364334391</v>
      </c>
      <c r="Q1068" s="28" t="n">
        <f aca="false">STDEV(P1049:P1068)*SQRT(252)</f>
        <v>0.209337336523597</v>
      </c>
      <c r="R1068" s="26" t="n">
        <f aca="false">(G1068-H1068)/H1068</f>
        <v>0.000997113986981394</v>
      </c>
      <c r="S1068" s="17" t="n">
        <f aca="false">YEAR(B1068)</f>
        <v>2010</v>
      </c>
      <c r="T1068" s="17" t="n">
        <f aca="false">WEEKDAY(B1068)</f>
        <v>3</v>
      </c>
    </row>
    <row r="1069" customFormat="false" ht="15" hidden="false" customHeight="false" outlineLevel="0" collapsed="false">
      <c r="B1069" s="21" t="n">
        <v>40492</v>
      </c>
      <c r="C1069" s="22" t="n">
        <v>1392.95</v>
      </c>
      <c r="D1069" s="22" t="n">
        <v>1410.22</v>
      </c>
      <c r="E1069" s="22" t="n">
        <v>1383.88</v>
      </c>
      <c r="F1069" s="22" t="n">
        <v>1403.89</v>
      </c>
      <c r="G1069" s="23" t="n">
        <v>1409.58</v>
      </c>
      <c r="H1069" s="23" t="n">
        <v>1408.17</v>
      </c>
      <c r="I1069" s="23" t="n">
        <v>1383.67</v>
      </c>
      <c r="J1069" s="23" t="n">
        <v>1382.29</v>
      </c>
      <c r="K1069" s="29" t="str">
        <f aca="false">IF(N1069&lt;=$F$3,"HIT","MISS")</f>
        <v>HIT</v>
      </c>
      <c r="L1069" s="29" t="str">
        <f aca="false">IF(O1069&lt;=$F$3,"HIT","MISS")</f>
        <v>HIT</v>
      </c>
      <c r="M1069" s="17" t="str">
        <f aca="false">IF(AND(K1069="HIT",L1069="HIT"),"HOD ✓ | LOD ✓",IF(K1069="HIT","HOD ✓",IF(L1069="HIT","LOD ✓","✗ MISS")))</f>
        <v>HOD ✓ | LOD ✓</v>
      </c>
      <c r="N1069" s="26" t="n">
        <f aca="false">IF(D1069&lt;H1069,(H1069-D1069)/D1069,IF(D1069&gt;G1069,(D1069-G1069)/D1069,0))</f>
        <v>0.000453829898881097</v>
      </c>
      <c r="O1069" s="26" t="n">
        <f aca="false">IF(E1069&lt;J1069,(J1069-E1069)/E1069,IF(E1069&gt;I1069,(E1069-I1069)/E1069,0))</f>
        <v>0.000151747261323262</v>
      </c>
      <c r="P1069" s="27" t="n">
        <f aca="false">LN(F1069/F1068)</f>
        <v>0.00782315455695421</v>
      </c>
      <c r="Q1069" s="28" t="n">
        <f aca="false">STDEV(P1050:P1069)*SQRT(252)</f>
        <v>0.203860620361313</v>
      </c>
      <c r="R1069" s="26" t="n">
        <f aca="false">(G1069-H1069)/H1069</f>
        <v>0.00100129955900201</v>
      </c>
      <c r="S1069" s="17" t="n">
        <f aca="false">YEAR(B1069)</f>
        <v>2010</v>
      </c>
      <c r="T1069" s="17" t="n">
        <f aca="false">WEEKDAY(B1069)</f>
        <v>4</v>
      </c>
    </row>
    <row r="1070" customFormat="false" ht="15" hidden="false" customHeight="false" outlineLevel="0" collapsed="false">
      <c r="B1070" s="21" t="n">
        <v>40493</v>
      </c>
      <c r="C1070" s="22" t="n">
        <v>1403.89</v>
      </c>
      <c r="D1070" s="22" t="n">
        <v>1417.855</v>
      </c>
      <c r="E1070" s="22" t="n">
        <v>1397.285</v>
      </c>
      <c r="F1070" s="22" t="n">
        <v>1408.4</v>
      </c>
      <c r="G1070" s="23" t="n">
        <v>1419.23</v>
      </c>
      <c r="H1070" s="23" t="n">
        <v>1417.81</v>
      </c>
      <c r="I1070" s="23" t="n">
        <v>1397.84</v>
      </c>
      <c r="J1070" s="23" t="n">
        <v>1396.44</v>
      </c>
      <c r="K1070" s="29" t="str">
        <f aca="false">IF(N1070&lt;=$F$3,"HIT","MISS")</f>
        <v>HIT</v>
      </c>
      <c r="L1070" s="29" t="str">
        <f aca="false">IF(O1070&lt;=$F$3,"HIT","MISS")</f>
        <v>HIT</v>
      </c>
      <c r="M1070" s="17" t="str">
        <f aca="false">IF(AND(K1070="HIT",L1070="HIT"),"HOD ✓ | LOD ✓",IF(K1070="HIT","HOD ✓",IF(L1070="HIT","LOD ✓","✗ MISS")))</f>
        <v>HOD ✓ | LOD ✓</v>
      </c>
      <c r="N1070" s="26" t="n">
        <f aca="false">IF(D1070&lt;H1070,(H1070-D1070)/D1070,IF(D1070&gt;G1070,(D1070-G1070)/D1070,0))</f>
        <v>0</v>
      </c>
      <c r="O1070" s="26" t="n">
        <f aca="false">IF(E1070&lt;J1070,(J1070-E1070)/E1070,IF(E1070&gt;I1070,(E1070-I1070)/E1070,0))</f>
        <v>0</v>
      </c>
      <c r="P1070" s="27" t="n">
        <f aca="false">LN(F1070/F1069)</f>
        <v>0.00320735334282051</v>
      </c>
      <c r="Q1070" s="28" t="n">
        <f aca="false">STDEV(P1051:P1070)*SQRT(252)</f>
        <v>0.203033114015529</v>
      </c>
      <c r="R1070" s="26" t="n">
        <f aca="false">(G1070-H1070)/H1070</f>
        <v>0.00100154463574109</v>
      </c>
      <c r="S1070" s="17" t="n">
        <f aca="false">YEAR(B1070)</f>
        <v>2010</v>
      </c>
      <c r="T1070" s="17" t="n">
        <f aca="false">WEEKDAY(B1070)</f>
        <v>5</v>
      </c>
    </row>
    <row r="1071" customFormat="false" ht="15" hidden="false" customHeight="false" outlineLevel="0" collapsed="false">
      <c r="B1071" s="21" t="n">
        <v>40494</v>
      </c>
      <c r="C1071" s="22" t="n">
        <v>1408.4</v>
      </c>
      <c r="D1071" s="22" t="n">
        <v>1410.35</v>
      </c>
      <c r="E1071" s="22" t="n">
        <v>1359.725</v>
      </c>
      <c r="F1071" s="22" t="n">
        <v>1368.72</v>
      </c>
      <c r="G1071" s="23" t="n">
        <v>1411.15</v>
      </c>
      <c r="H1071" s="23" t="n">
        <v>1409.74</v>
      </c>
      <c r="I1071" s="23" t="n">
        <v>1361.4</v>
      </c>
      <c r="J1071" s="23" t="n">
        <v>1360.04</v>
      </c>
      <c r="K1071" s="29" t="str">
        <f aca="false">IF(N1071&lt;=$F$3,"HIT","MISS")</f>
        <v>HIT</v>
      </c>
      <c r="L1071" s="29" t="str">
        <f aca="false">IF(O1071&lt;=$F$3,"HIT","MISS")</f>
        <v>HIT</v>
      </c>
      <c r="M1071" s="17" t="str">
        <f aca="false">IF(AND(K1071="HIT",L1071="HIT"),"HOD ✓ | LOD ✓",IF(K1071="HIT","HOD ✓",IF(L1071="HIT","LOD ✓","✗ MISS")))</f>
        <v>HOD ✓ | LOD ✓</v>
      </c>
      <c r="N1071" s="26" t="n">
        <f aca="false">IF(D1071&lt;H1071,(H1071-D1071)/D1071,IF(D1071&gt;G1071,(D1071-G1071)/D1071,0))</f>
        <v>0</v>
      </c>
      <c r="O1071" s="26" t="n">
        <f aca="false">IF(E1071&lt;J1071,(J1071-E1071)/E1071,IF(E1071&gt;I1071,(E1071-I1071)/E1071,0))</f>
        <v>0.000231664490981672</v>
      </c>
      <c r="P1071" s="27" t="n">
        <f aca="false">LN(F1071/F1070)</f>
        <v>-0.0285783117645044</v>
      </c>
      <c r="Q1071" s="28" t="n">
        <f aca="false">STDEV(P1052:P1071)*SQRT(252)</f>
        <v>0.226246009265593</v>
      </c>
      <c r="R1071" s="26" t="n">
        <f aca="false">(G1071-H1071)/H1071</f>
        <v>0.00100018443117176</v>
      </c>
      <c r="S1071" s="17" t="n">
        <f aca="false">YEAR(B1071)</f>
        <v>2010</v>
      </c>
      <c r="T1071" s="17" t="n">
        <f aca="false">WEEKDAY(B1071)</f>
        <v>6</v>
      </c>
    </row>
    <row r="1072" customFormat="false" ht="15" hidden="false" customHeight="false" outlineLevel="0" collapsed="false">
      <c r="B1072" s="21" t="n">
        <v>40497</v>
      </c>
      <c r="C1072" s="22" t="n">
        <v>1369.67</v>
      </c>
      <c r="D1072" s="22" t="n">
        <v>1376.975</v>
      </c>
      <c r="E1072" s="22" t="n">
        <v>1355.865</v>
      </c>
      <c r="F1072" s="22" t="n">
        <v>1360.67</v>
      </c>
      <c r="G1072" s="23" t="n">
        <v>1378.77</v>
      </c>
      <c r="H1072" s="23" t="n">
        <v>1377.39</v>
      </c>
      <c r="I1072" s="23" t="n">
        <v>1357.49</v>
      </c>
      <c r="J1072" s="23" t="n">
        <v>1356.13</v>
      </c>
      <c r="K1072" s="29" t="str">
        <f aca="false">IF(N1072&lt;=$F$3,"HIT","MISS")</f>
        <v>HIT</v>
      </c>
      <c r="L1072" s="29" t="str">
        <f aca="false">IF(O1072&lt;=$F$3,"HIT","MISS")</f>
        <v>HIT</v>
      </c>
      <c r="M1072" s="17" t="str">
        <f aca="false">IF(AND(K1072="HIT",L1072="HIT"),"HOD ✓ | LOD ✓",IF(K1072="HIT","HOD ✓",IF(L1072="HIT","LOD ✓","✗ MISS")))</f>
        <v>HOD ✓ | LOD ✓</v>
      </c>
      <c r="N1072" s="26" t="n">
        <f aca="false">IF(D1072&lt;H1072,(H1072-D1072)/D1072,IF(D1072&gt;G1072,(D1072-G1072)/D1072,0))</f>
        <v>0.000301385282957346</v>
      </c>
      <c r="O1072" s="26" t="n">
        <f aca="false">IF(E1072&lt;J1072,(J1072-E1072)/E1072,IF(E1072&gt;I1072,(E1072-I1072)/E1072,0))</f>
        <v>0.000195447186851272</v>
      </c>
      <c r="P1072" s="27" t="n">
        <f aca="false">LN(F1072/F1071)</f>
        <v>-0.00589877103819352</v>
      </c>
      <c r="Q1072" s="28" t="n">
        <f aca="false">STDEV(P1053:P1072)*SQRT(252)</f>
        <v>0.227214170505442</v>
      </c>
      <c r="R1072" s="26" t="n">
        <f aca="false">(G1072-H1072)/H1072</f>
        <v>0.00100189488815795</v>
      </c>
      <c r="S1072" s="17" t="n">
        <f aca="false">YEAR(B1072)</f>
        <v>2010</v>
      </c>
      <c r="T1072" s="17" t="n">
        <f aca="false">WEEKDAY(B1072)</f>
        <v>2</v>
      </c>
    </row>
    <row r="1073" customFormat="false" ht="15" hidden="false" customHeight="false" outlineLevel="0" collapsed="false">
      <c r="B1073" s="21" t="n">
        <v>40498</v>
      </c>
      <c r="C1073" s="22" t="n">
        <v>1360.67</v>
      </c>
      <c r="D1073" s="22" t="n">
        <v>1364.785</v>
      </c>
      <c r="E1073" s="22" t="n">
        <v>1329.755</v>
      </c>
      <c r="F1073" s="22" t="n">
        <v>1339.7</v>
      </c>
      <c r="G1073" s="23" t="n">
        <v>1366.54</v>
      </c>
      <c r="H1073" s="23" t="n">
        <v>1365.17</v>
      </c>
      <c r="I1073" s="23" t="n">
        <v>1331.24</v>
      </c>
      <c r="J1073" s="23" t="n">
        <v>1329.91</v>
      </c>
      <c r="K1073" s="29" t="str">
        <f aca="false">IF(N1073&lt;=$F$3,"HIT","MISS")</f>
        <v>HIT</v>
      </c>
      <c r="L1073" s="29" t="str">
        <f aca="false">IF(O1073&lt;=$F$3,"HIT","MISS")</f>
        <v>HIT</v>
      </c>
      <c r="M1073" s="17" t="str">
        <f aca="false">IF(AND(K1073="HIT",L1073="HIT"),"HOD ✓ | LOD ✓",IF(K1073="HIT","HOD ✓",IF(L1073="HIT","LOD ✓","✗ MISS")))</f>
        <v>HOD ✓ | LOD ✓</v>
      </c>
      <c r="N1073" s="26" t="n">
        <f aca="false">IF(D1073&lt;H1073,(H1073-D1073)/D1073,IF(D1073&gt;G1073,(D1073-G1073)/D1073,0))</f>
        <v>0.000282095714709636</v>
      </c>
      <c r="O1073" s="26" t="n">
        <f aca="false">IF(E1073&lt;J1073,(J1073-E1073)/E1073,IF(E1073&gt;I1073,(E1073-I1073)/E1073,0))</f>
        <v>0.000116562825482869</v>
      </c>
      <c r="P1073" s="27" t="n">
        <f aca="false">LN(F1073/F1072)</f>
        <v>-0.0155315171952594</v>
      </c>
      <c r="Q1073" s="28" t="n">
        <f aca="false">STDEV(P1054:P1073)*SQRT(252)</f>
        <v>0.212334860726935</v>
      </c>
      <c r="R1073" s="26" t="n">
        <f aca="false">(G1073-H1073)/H1073</f>
        <v>0.00100353802090574</v>
      </c>
      <c r="S1073" s="17" t="n">
        <f aca="false">YEAR(B1073)</f>
        <v>2010</v>
      </c>
      <c r="T1073" s="17" t="n">
        <f aca="false">WEEKDAY(B1073)</f>
        <v>3</v>
      </c>
    </row>
    <row r="1074" customFormat="false" ht="15" hidden="false" customHeight="false" outlineLevel="0" collapsed="false">
      <c r="B1074" s="21" t="n">
        <v>40499</v>
      </c>
      <c r="C1074" s="22" t="n">
        <v>1339.7</v>
      </c>
      <c r="D1074" s="22" t="n">
        <v>1345.075</v>
      </c>
      <c r="E1074" s="22" t="n">
        <v>1331.045</v>
      </c>
      <c r="F1074" s="22" t="n">
        <v>1336.02</v>
      </c>
      <c r="G1074" s="23" t="n">
        <v>1346.37</v>
      </c>
      <c r="H1074" s="23" t="n">
        <v>1345.02</v>
      </c>
      <c r="I1074" s="23" t="n">
        <v>1330.81</v>
      </c>
      <c r="J1074" s="23" t="n">
        <v>1329.48</v>
      </c>
      <c r="K1074" s="29" t="str">
        <f aca="false">IF(N1074&lt;=$F$3,"HIT","MISS")</f>
        <v>HIT</v>
      </c>
      <c r="L1074" s="29" t="str">
        <f aca="false">IF(O1074&lt;=$F$3,"HIT","MISS")</f>
        <v>HIT</v>
      </c>
      <c r="M1074" s="17" t="str">
        <f aca="false">IF(AND(K1074="HIT",L1074="HIT"),"HOD ✓ | LOD ✓",IF(K1074="HIT","HOD ✓",IF(L1074="HIT","LOD ✓","✗ MISS")))</f>
        <v>HOD ✓ | LOD ✓</v>
      </c>
      <c r="N1074" s="26" t="n">
        <f aca="false">IF(D1074&lt;H1074,(H1074-D1074)/D1074,IF(D1074&gt;G1074,(D1074-G1074)/D1074,0))</f>
        <v>0</v>
      </c>
      <c r="O1074" s="26" t="n">
        <f aca="false">IF(E1074&lt;J1074,(J1074-E1074)/E1074,IF(E1074&gt;I1074,(E1074-I1074)/E1074,0))</f>
        <v>0.000176553009101967</v>
      </c>
      <c r="P1074" s="27" t="n">
        <f aca="false">LN(F1074/F1073)</f>
        <v>-0.00275066323851919</v>
      </c>
      <c r="Q1074" s="28" t="n">
        <f aca="false">STDEV(P1055:P1074)*SQRT(252)</f>
        <v>0.209025538366503</v>
      </c>
      <c r="R1074" s="26" t="n">
        <f aca="false">(G1074-H1074)/H1074</f>
        <v>0.00100370254717395</v>
      </c>
      <c r="S1074" s="17" t="n">
        <f aca="false">YEAR(B1074)</f>
        <v>2010</v>
      </c>
      <c r="T1074" s="17" t="n">
        <f aca="false">WEEKDAY(B1074)</f>
        <v>4</v>
      </c>
    </row>
    <row r="1075" customFormat="false" ht="15" hidden="false" customHeight="false" outlineLevel="0" collapsed="false">
      <c r="B1075" s="21" t="n">
        <v>40500</v>
      </c>
      <c r="C1075" s="22" t="n">
        <v>1336.02</v>
      </c>
      <c r="D1075" s="22" t="n">
        <v>1359.43</v>
      </c>
      <c r="E1075" s="22" t="n">
        <v>1333.76</v>
      </c>
      <c r="F1075" s="22" t="n">
        <v>1353.38</v>
      </c>
      <c r="G1075" s="23" t="n">
        <v>1358.84</v>
      </c>
      <c r="H1075" s="23" t="n">
        <v>1357.48</v>
      </c>
      <c r="I1075" s="23" t="n">
        <v>1333.55</v>
      </c>
      <c r="J1075" s="23" t="n">
        <v>1332.22</v>
      </c>
      <c r="K1075" s="29" t="str">
        <f aca="false">IF(N1075&lt;=$F$3,"HIT","MISS")</f>
        <v>HIT</v>
      </c>
      <c r="L1075" s="29" t="str">
        <f aca="false">IF(O1075&lt;=$F$3,"HIT","MISS")</f>
        <v>HIT</v>
      </c>
      <c r="M1075" s="17" t="str">
        <f aca="false">IF(AND(K1075="HIT",L1075="HIT"),"HOD ✓ | LOD ✓",IF(K1075="HIT","HOD ✓",IF(L1075="HIT","LOD ✓","✗ MISS")))</f>
        <v>HOD ✓ | LOD ✓</v>
      </c>
      <c r="N1075" s="26" t="n">
        <f aca="false">IF(D1075&lt;H1075,(H1075-D1075)/D1075,IF(D1075&gt;G1075,(D1075-G1075)/D1075,0))</f>
        <v>0.000434005428745978</v>
      </c>
      <c r="O1075" s="26" t="n">
        <f aca="false">IF(E1075&lt;J1075,(J1075-E1075)/E1075,IF(E1075&gt;I1075,(E1075-I1075)/E1075,0))</f>
        <v>0.000157449616122868</v>
      </c>
      <c r="P1075" s="27" t="n">
        <f aca="false">LN(F1075/F1074)</f>
        <v>0.0129101220473517</v>
      </c>
      <c r="Q1075" s="28" t="n">
        <f aca="false">STDEV(P1056:P1075)*SQRT(252)</f>
        <v>0.206234113153237</v>
      </c>
      <c r="R1075" s="26" t="n">
        <f aca="false">(G1075-H1075)/H1075</f>
        <v>0.00100185638094108</v>
      </c>
      <c r="S1075" s="17" t="n">
        <f aca="false">YEAR(B1075)</f>
        <v>2010</v>
      </c>
      <c r="T1075" s="17" t="n">
        <f aca="false">WEEKDAY(B1075)</f>
        <v>5</v>
      </c>
    </row>
    <row r="1076" customFormat="false" ht="15" hidden="false" customHeight="false" outlineLevel="0" collapsed="false">
      <c r="B1076" s="21" t="n">
        <v>40501</v>
      </c>
      <c r="C1076" s="22" t="n">
        <v>1353.38</v>
      </c>
      <c r="D1076" s="22" t="n">
        <v>1363.4</v>
      </c>
      <c r="E1076" s="22" t="n">
        <v>1341.71</v>
      </c>
      <c r="F1076" s="22" t="n">
        <v>1353.65</v>
      </c>
      <c r="G1076" s="23" t="n">
        <v>1364.05</v>
      </c>
      <c r="H1076" s="23" t="n">
        <v>1362.69</v>
      </c>
      <c r="I1076" s="23" t="n">
        <v>1341.46</v>
      </c>
      <c r="J1076" s="23" t="n">
        <v>1340.12</v>
      </c>
      <c r="K1076" s="29" t="str">
        <f aca="false">IF(N1076&lt;=$F$3,"HIT","MISS")</f>
        <v>HIT</v>
      </c>
      <c r="L1076" s="29" t="str">
        <f aca="false">IF(O1076&lt;=$F$3,"HIT","MISS")</f>
        <v>HIT</v>
      </c>
      <c r="M1076" s="17" t="str">
        <f aca="false">IF(AND(K1076="HIT",L1076="HIT"),"HOD ✓ | LOD ✓",IF(K1076="HIT","HOD ✓",IF(L1076="HIT","LOD ✓","✗ MISS")))</f>
        <v>HOD ✓ | LOD ✓</v>
      </c>
      <c r="N1076" s="26" t="n">
        <f aca="false">IF(D1076&lt;H1076,(H1076-D1076)/D1076,IF(D1076&gt;G1076,(D1076-G1076)/D1076,0))</f>
        <v>0</v>
      </c>
      <c r="O1076" s="26" t="n">
        <f aca="false">IF(E1076&lt;J1076,(J1076-E1076)/E1076,IF(E1076&gt;I1076,(E1076-I1076)/E1076,0))</f>
        <v>0.00018632938563475</v>
      </c>
      <c r="P1076" s="27" t="n">
        <f aca="false">LN(F1076/F1075)</f>
        <v>0.000199480612254156</v>
      </c>
      <c r="Q1076" s="28" t="n">
        <f aca="false">STDEV(P1057:P1076)*SQRT(252)</f>
        <v>0.206211832389262</v>
      </c>
      <c r="R1076" s="26" t="n">
        <f aca="false">(G1076-H1076)/H1076</f>
        <v>0.000998025963351826</v>
      </c>
      <c r="S1076" s="17" t="n">
        <f aca="false">YEAR(B1076)</f>
        <v>2010</v>
      </c>
      <c r="T1076" s="17" t="n">
        <f aca="false">WEEKDAY(B1076)</f>
        <v>6</v>
      </c>
    </row>
    <row r="1077" customFormat="false" ht="15" hidden="false" customHeight="false" outlineLevel="0" collapsed="false">
      <c r="B1077" s="21" t="n">
        <v>40504</v>
      </c>
      <c r="C1077" s="22" t="n">
        <v>1354</v>
      </c>
      <c r="D1077" s="22" t="n">
        <v>1367.95</v>
      </c>
      <c r="E1077" s="22" t="n">
        <v>1348.56</v>
      </c>
      <c r="F1077" s="22" t="n">
        <v>1366.85</v>
      </c>
      <c r="G1077" s="23" t="n">
        <v>1369.57</v>
      </c>
      <c r="H1077" s="23" t="n">
        <v>1368.2</v>
      </c>
      <c r="I1077" s="23" t="n">
        <v>1348.25</v>
      </c>
      <c r="J1077" s="23" t="n">
        <v>1346.9</v>
      </c>
      <c r="K1077" s="29" t="str">
        <f aca="false">IF(N1077&lt;=$F$3,"HIT","MISS")</f>
        <v>HIT</v>
      </c>
      <c r="L1077" s="29" t="str">
        <f aca="false">IF(O1077&lt;=$F$3,"HIT","MISS")</f>
        <v>HIT</v>
      </c>
      <c r="M1077" s="17" t="str">
        <f aca="false">IF(AND(K1077="HIT",L1077="HIT"),"HOD ✓ | LOD ✓",IF(K1077="HIT","HOD ✓",IF(L1077="HIT","LOD ✓","✗ MISS")))</f>
        <v>HOD ✓ | LOD ✓</v>
      </c>
      <c r="N1077" s="26" t="n">
        <f aca="false">IF(D1077&lt;H1077,(H1077-D1077)/D1077,IF(D1077&gt;G1077,(D1077-G1077)/D1077,0))</f>
        <v>0.000182755217661464</v>
      </c>
      <c r="O1077" s="26" t="n">
        <f aca="false">IF(E1077&lt;J1077,(J1077-E1077)/E1077,IF(E1077&gt;I1077,(E1077-I1077)/E1077,0))</f>
        <v>0.000229874829447667</v>
      </c>
      <c r="P1077" s="27" t="n">
        <f aca="false">LN(F1077/F1076)</f>
        <v>0.00970417466490992</v>
      </c>
      <c r="Q1077" s="28" t="n">
        <f aca="false">STDEV(P1058:P1077)*SQRT(252)</f>
        <v>0.206819282933551</v>
      </c>
      <c r="R1077" s="26" t="n">
        <f aca="false">(G1077-H1077)/H1077</f>
        <v>0.00100131559713484</v>
      </c>
      <c r="S1077" s="17" t="n">
        <f aca="false">YEAR(B1077)</f>
        <v>2010</v>
      </c>
      <c r="T1077" s="17" t="n">
        <f aca="false">WEEKDAY(B1077)</f>
        <v>2</v>
      </c>
    </row>
    <row r="1078" customFormat="false" ht="15" hidden="false" customHeight="false" outlineLevel="0" collapsed="false">
      <c r="B1078" s="21" t="n">
        <v>40505</v>
      </c>
      <c r="C1078" s="22" t="n">
        <v>1366.85</v>
      </c>
      <c r="D1078" s="22" t="n">
        <v>1382.655</v>
      </c>
      <c r="E1078" s="22" t="n">
        <v>1356.29</v>
      </c>
      <c r="F1078" s="22" t="n">
        <v>1376.58</v>
      </c>
      <c r="G1078" s="23" t="n">
        <v>1382.38</v>
      </c>
      <c r="H1078" s="23" t="n">
        <v>1381</v>
      </c>
      <c r="I1078" s="23" t="n">
        <v>1356.76</v>
      </c>
      <c r="J1078" s="23" t="n">
        <v>1355.4</v>
      </c>
      <c r="K1078" s="29" t="str">
        <f aca="false">IF(N1078&lt;=$F$3,"HIT","MISS")</f>
        <v>HIT</v>
      </c>
      <c r="L1078" s="29" t="str">
        <f aca="false">IF(O1078&lt;=$F$3,"HIT","MISS")</f>
        <v>HIT</v>
      </c>
      <c r="M1078" s="17" t="str">
        <f aca="false">IF(AND(K1078="HIT",L1078="HIT"),"HOD ✓ | LOD ✓",IF(K1078="HIT","HOD ✓",IF(L1078="HIT","LOD ✓","✗ MISS")))</f>
        <v>HOD ✓ | LOD ✓</v>
      </c>
      <c r="N1078" s="26" t="n">
        <f aca="false">IF(D1078&lt;H1078,(H1078-D1078)/D1078,IF(D1078&gt;G1078,(D1078-G1078)/D1078,0))</f>
        <v>0.000198892710039644</v>
      </c>
      <c r="O1078" s="26" t="n">
        <f aca="false">IF(E1078&lt;J1078,(J1078-E1078)/E1078,IF(E1078&gt;I1078,(E1078-I1078)/E1078,0))</f>
        <v>0</v>
      </c>
      <c r="P1078" s="27" t="n">
        <f aca="false">LN(F1078/F1077)</f>
        <v>0.00709333994118837</v>
      </c>
      <c r="Q1078" s="28" t="n">
        <f aca="false">STDEV(P1059:P1078)*SQRT(252)</f>
        <v>0.207926917816815</v>
      </c>
      <c r="R1078" s="26" t="n">
        <f aca="false">(G1078-H1078)/H1078</f>
        <v>0.000999275887038457</v>
      </c>
      <c r="S1078" s="17" t="n">
        <f aca="false">YEAR(B1078)</f>
        <v>2010</v>
      </c>
      <c r="T1078" s="17" t="n">
        <f aca="false">WEEKDAY(B1078)</f>
        <v>3</v>
      </c>
    </row>
    <row r="1079" customFormat="false" ht="15" hidden="false" customHeight="false" outlineLevel="0" collapsed="false">
      <c r="B1079" s="21" t="n">
        <v>40506</v>
      </c>
      <c r="C1079" s="22" t="n">
        <v>1376.58</v>
      </c>
      <c r="D1079" s="22" t="n">
        <v>1381.57</v>
      </c>
      <c r="E1079" s="22" t="n">
        <v>1369.46</v>
      </c>
      <c r="F1079" s="22" t="n">
        <v>1373.29</v>
      </c>
      <c r="G1079" s="23" t="n">
        <v>1383.16</v>
      </c>
      <c r="H1079" s="23" t="n">
        <v>1381.78</v>
      </c>
      <c r="I1079" s="23" t="n">
        <v>1369.35</v>
      </c>
      <c r="J1079" s="23" t="n">
        <v>1367.98</v>
      </c>
      <c r="K1079" s="29" t="str">
        <f aca="false">IF(N1079&lt;=$F$3,"HIT","MISS")</f>
        <v>HIT</v>
      </c>
      <c r="L1079" s="29" t="str">
        <f aca="false">IF(O1079&lt;=$F$3,"HIT","MISS")</f>
        <v>HIT</v>
      </c>
      <c r="M1079" s="17" t="str">
        <f aca="false">IF(AND(K1079="HIT",L1079="HIT"),"HOD ✓ | LOD ✓",IF(K1079="HIT","HOD ✓",IF(L1079="HIT","LOD ✓","✗ MISS")))</f>
        <v>HOD ✓ | LOD ✓</v>
      </c>
      <c r="N1079" s="26" t="n">
        <f aca="false">IF(D1079&lt;H1079,(H1079-D1079)/D1079,IF(D1079&gt;G1079,(D1079-G1079)/D1079,0))</f>
        <v>0.000152000984387354</v>
      </c>
      <c r="O1079" s="26" t="n">
        <f aca="false">IF(E1079&lt;J1079,(J1079-E1079)/E1079,IF(E1079&gt;I1079,(E1079-I1079)/E1079,0))</f>
        <v>8.03236312123956E-005</v>
      </c>
      <c r="P1079" s="27" t="n">
        <f aca="false">LN(F1079/F1078)</f>
        <v>-0.00239284153054022</v>
      </c>
      <c r="Q1079" s="28" t="n">
        <f aca="false">STDEV(P1060:P1079)*SQRT(252)</f>
        <v>0.203074537813077</v>
      </c>
      <c r="R1079" s="26" t="n">
        <f aca="false">(G1079-H1079)/H1079</f>
        <v>0.000998711806510522</v>
      </c>
      <c r="S1079" s="17" t="n">
        <f aca="false">YEAR(B1079)</f>
        <v>2010</v>
      </c>
      <c r="T1079" s="17" t="n">
        <f aca="false">WEEKDAY(B1079)</f>
        <v>4</v>
      </c>
    </row>
    <row r="1080" customFormat="false" ht="15" hidden="false" customHeight="false" outlineLevel="0" collapsed="false">
      <c r="B1080" s="21" t="n">
        <v>40507</v>
      </c>
      <c r="C1080" s="22" t="n">
        <v>1373.29</v>
      </c>
      <c r="D1080" s="22" t="n">
        <v>1375.36</v>
      </c>
      <c r="E1080" s="22" t="n">
        <v>1367.985</v>
      </c>
      <c r="F1080" s="22" t="n">
        <v>1374.77</v>
      </c>
      <c r="G1080" s="23" t="n">
        <v>1375.1</v>
      </c>
      <c r="H1080" s="23" t="n">
        <v>1373.73</v>
      </c>
      <c r="I1080" s="23" t="n">
        <v>1369.07</v>
      </c>
      <c r="J1080" s="23" t="n">
        <v>1367.7</v>
      </c>
      <c r="K1080" s="29" t="str">
        <f aca="false">IF(N1080&lt;=$F$3,"HIT","MISS")</f>
        <v>HIT</v>
      </c>
      <c r="L1080" s="29" t="str">
        <f aca="false">IF(O1080&lt;=$F$3,"HIT","MISS")</f>
        <v>HIT</v>
      </c>
      <c r="M1080" s="17" t="str">
        <f aca="false">IF(AND(K1080="HIT",L1080="HIT"),"HOD ✓ | LOD ✓",IF(K1080="HIT","HOD ✓",IF(L1080="HIT","LOD ✓","✗ MISS")))</f>
        <v>HOD ✓ | LOD ✓</v>
      </c>
      <c r="N1080" s="26" t="n">
        <f aca="false">IF(D1080&lt;H1080,(H1080-D1080)/D1080,IF(D1080&gt;G1080,(D1080-G1080)/D1080,0))</f>
        <v>0.000189041414611441</v>
      </c>
      <c r="O1080" s="26" t="n">
        <f aca="false">IF(E1080&lt;J1080,(J1080-E1080)/E1080,IF(E1080&gt;I1080,(E1080-I1080)/E1080,0))</f>
        <v>0</v>
      </c>
      <c r="P1080" s="27" t="n">
        <f aca="false">LN(F1080/F1079)</f>
        <v>0.00107712360217089</v>
      </c>
      <c r="Q1080" s="28" t="n">
        <f aca="false">STDEV(P1061:P1080)*SQRT(252)</f>
        <v>0.197817378712383</v>
      </c>
      <c r="R1080" s="26" t="n">
        <f aca="false">(G1080-H1080)/H1080</f>
        <v>0.000997284764837261</v>
      </c>
      <c r="S1080" s="17" t="n">
        <f aca="false">YEAR(B1080)</f>
        <v>2010</v>
      </c>
      <c r="T1080" s="17" t="n">
        <f aca="false">WEEKDAY(B1080)</f>
        <v>5</v>
      </c>
    </row>
    <row r="1081" customFormat="false" ht="15" hidden="false" customHeight="false" outlineLevel="0" collapsed="false">
      <c r="B1081" s="21" t="n">
        <v>40508</v>
      </c>
      <c r="C1081" s="22" t="n">
        <v>1374.77</v>
      </c>
      <c r="D1081" s="22" t="n">
        <v>1375.9</v>
      </c>
      <c r="E1081" s="22" t="n">
        <v>1351.04</v>
      </c>
      <c r="F1081" s="22" t="n">
        <v>1363.54</v>
      </c>
      <c r="G1081" s="23" t="n">
        <v>1377.68</v>
      </c>
      <c r="H1081" s="23" t="n">
        <v>1376.3</v>
      </c>
      <c r="I1081" s="23" t="n">
        <v>1351.17</v>
      </c>
      <c r="J1081" s="23" t="n">
        <v>1349.82</v>
      </c>
      <c r="K1081" s="29" t="str">
        <f aca="false">IF(N1081&lt;=$F$3,"HIT","MISS")</f>
        <v>HIT</v>
      </c>
      <c r="L1081" s="29" t="str">
        <f aca="false">IF(O1081&lt;=$F$3,"HIT","MISS")</f>
        <v>HIT</v>
      </c>
      <c r="M1081" s="17" t="str">
        <f aca="false">IF(AND(K1081="HIT",L1081="HIT"),"HOD ✓ | LOD ✓",IF(K1081="HIT","HOD ✓",IF(L1081="HIT","LOD ✓","✗ MISS")))</f>
        <v>HOD ✓ | LOD ✓</v>
      </c>
      <c r="N1081" s="26" t="n">
        <f aca="false">IF(D1081&lt;H1081,(H1081-D1081)/D1081,IF(D1081&gt;G1081,(D1081-G1081)/D1081,0))</f>
        <v>0.000290718802238436</v>
      </c>
      <c r="O1081" s="26" t="n">
        <f aca="false">IF(E1081&lt;J1081,(J1081-E1081)/E1081,IF(E1081&gt;I1081,(E1081-I1081)/E1081,0))</f>
        <v>0</v>
      </c>
      <c r="P1081" s="27" t="n">
        <f aca="false">LN(F1081/F1080)</f>
        <v>-0.00820218525945261</v>
      </c>
      <c r="Q1081" s="28" t="n">
        <f aca="false">STDEV(P1062:P1081)*SQRT(252)</f>
        <v>0.196632748706877</v>
      </c>
      <c r="R1081" s="26" t="n">
        <f aca="false">(G1081-H1081)/H1081</f>
        <v>0.00100268836736185</v>
      </c>
      <c r="S1081" s="17" t="n">
        <f aca="false">YEAR(B1081)</f>
        <v>2010</v>
      </c>
      <c r="T1081" s="17" t="n">
        <f aca="false">WEEKDAY(B1081)</f>
        <v>6</v>
      </c>
    </row>
    <row r="1082" customFormat="false" ht="15" hidden="false" customHeight="false" outlineLevel="0" collapsed="false">
      <c r="B1082" s="21" t="n">
        <v>40511</v>
      </c>
      <c r="C1082" s="22" t="n">
        <v>1363.26</v>
      </c>
      <c r="D1082" s="22" t="n">
        <v>1369.345</v>
      </c>
      <c r="E1082" s="22" t="n">
        <v>1353.29</v>
      </c>
      <c r="F1082" s="22" t="n">
        <v>1366.3</v>
      </c>
      <c r="G1082" s="23" t="n">
        <v>1369.07</v>
      </c>
      <c r="H1082" s="23" t="n">
        <v>1367.7</v>
      </c>
      <c r="I1082" s="23" t="n">
        <v>1352.7</v>
      </c>
      <c r="J1082" s="23" t="n">
        <v>1351.35</v>
      </c>
      <c r="K1082" s="29" t="str">
        <f aca="false">IF(N1082&lt;=$F$3,"HIT","MISS")</f>
        <v>HIT</v>
      </c>
      <c r="L1082" s="29" t="str">
        <f aca="false">IF(O1082&lt;=$F$3,"HIT","MISS")</f>
        <v>HIT</v>
      </c>
      <c r="M1082" s="17" t="str">
        <f aca="false">IF(AND(K1082="HIT",L1082="HIT"),"HOD ✓ | LOD ✓",IF(K1082="HIT","HOD ✓",IF(L1082="HIT","LOD ✓","✗ MISS")))</f>
        <v>HOD ✓ | LOD ✓</v>
      </c>
      <c r="N1082" s="26" t="n">
        <f aca="false">IF(D1082&lt;H1082,(H1082-D1082)/D1082,IF(D1082&gt;G1082,(D1082-G1082)/D1082,0))</f>
        <v>0.000200825942330159</v>
      </c>
      <c r="O1082" s="26" t="n">
        <f aca="false">IF(E1082&lt;J1082,(J1082-E1082)/E1082,IF(E1082&gt;I1082,(E1082-I1082)/E1082,0))</f>
        <v>0.000435974550909205</v>
      </c>
      <c r="P1082" s="27" t="n">
        <f aca="false">LN(F1082/F1081)</f>
        <v>0.00202209722213877</v>
      </c>
      <c r="Q1082" s="28" t="n">
        <f aca="false">STDEV(P1063:P1082)*SQRT(252)</f>
        <v>0.196086346707568</v>
      </c>
      <c r="R1082" s="26" t="n">
        <f aca="false">(G1082-H1082)/H1082</f>
        <v>0.00100168165533369</v>
      </c>
      <c r="S1082" s="17" t="n">
        <f aca="false">YEAR(B1082)</f>
        <v>2010</v>
      </c>
      <c r="T1082" s="17" t="n">
        <f aca="false">WEEKDAY(B1082)</f>
        <v>2</v>
      </c>
    </row>
    <row r="1083" customFormat="false" ht="15" hidden="false" customHeight="false" outlineLevel="0" collapsed="false">
      <c r="B1083" s="21" t="n">
        <v>40512</v>
      </c>
      <c r="C1083" s="22" t="n">
        <v>1366.3</v>
      </c>
      <c r="D1083" s="22" t="n">
        <v>1390.07</v>
      </c>
      <c r="E1083" s="22" t="n">
        <v>1362.935</v>
      </c>
      <c r="F1083" s="22" t="n">
        <v>1386.16</v>
      </c>
      <c r="G1083" s="23" t="n">
        <v>1390.98</v>
      </c>
      <c r="H1083" s="23" t="n">
        <v>1389.59</v>
      </c>
      <c r="I1083" s="23" t="n">
        <v>1364.42</v>
      </c>
      <c r="J1083" s="23" t="n">
        <v>1363.06</v>
      </c>
      <c r="K1083" s="29" t="str">
        <f aca="false">IF(N1083&lt;=$F$3,"HIT","MISS")</f>
        <v>HIT</v>
      </c>
      <c r="L1083" s="29" t="str">
        <f aca="false">IF(O1083&lt;=$F$3,"HIT","MISS")</f>
        <v>HIT</v>
      </c>
      <c r="M1083" s="17" t="str">
        <f aca="false">IF(AND(K1083="HIT",L1083="HIT"),"HOD ✓ | LOD ✓",IF(K1083="HIT","HOD ✓",IF(L1083="HIT","LOD ✓","✗ MISS")))</f>
        <v>HOD ✓ | LOD ✓</v>
      </c>
      <c r="N1083" s="26" t="n">
        <f aca="false">IF(D1083&lt;H1083,(H1083-D1083)/D1083,IF(D1083&gt;G1083,(D1083-G1083)/D1083,0))</f>
        <v>0</v>
      </c>
      <c r="O1083" s="26" t="n">
        <f aca="false">IF(E1083&lt;J1083,(J1083-E1083)/E1083,IF(E1083&gt;I1083,(E1083-I1083)/E1083,0))</f>
        <v>9.17138381507555E-005</v>
      </c>
      <c r="P1083" s="27" t="n">
        <f aca="false">LN(F1083/F1082)</f>
        <v>0.0144309778581492</v>
      </c>
      <c r="Q1083" s="28" t="n">
        <f aca="false">STDEV(P1064:P1083)*SQRT(252)</f>
        <v>0.202191719730592</v>
      </c>
      <c r="R1083" s="26" t="n">
        <f aca="false">(G1083-H1083)/H1083</f>
        <v>0.0010002950510583</v>
      </c>
      <c r="S1083" s="17" t="n">
        <f aca="false">YEAR(B1083)</f>
        <v>2010</v>
      </c>
      <c r="T1083" s="17" t="n">
        <f aca="false">WEEKDAY(B1083)</f>
        <v>3</v>
      </c>
    </row>
    <row r="1084" customFormat="false" ht="15" hidden="false" customHeight="false" outlineLevel="0" collapsed="false">
      <c r="B1084" s="21" t="n">
        <v>40513</v>
      </c>
      <c r="C1084" s="22" t="n">
        <v>1386.16</v>
      </c>
      <c r="D1084" s="22" t="n">
        <v>1397.1</v>
      </c>
      <c r="E1084" s="22" t="n">
        <v>1381.64</v>
      </c>
      <c r="F1084" s="22" t="n">
        <v>1387.82</v>
      </c>
      <c r="G1084" s="23" t="n">
        <v>1396.8</v>
      </c>
      <c r="H1084" s="23" t="n">
        <v>1395.4</v>
      </c>
      <c r="I1084" s="23" t="n">
        <v>1381.99</v>
      </c>
      <c r="J1084" s="23" t="n">
        <v>1380.61</v>
      </c>
      <c r="K1084" s="29" t="str">
        <f aca="false">IF(N1084&lt;=$F$3,"HIT","MISS")</f>
        <v>HIT</v>
      </c>
      <c r="L1084" s="29" t="str">
        <f aca="false">IF(O1084&lt;=$F$3,"HIT","MISS")</f>
        <v>HIT</v>
      </c>
      <c r="M1084" s="17" t="str">
        <f aca="false">IF(AND(K1084="HIT",L1084="HIT"),"HOD ✓ | LOD ✓",IF(K1084="HIT","HOD ✓",IF(L1084="HIT","LOD ✓","✗ MISS")))</f>
        <v>HOD ✓ | LOD ✓</v>
      </c>
      <c r="N1084" s="26" t="n">
        <f aca="false">IF(D1084&lt;H1084,(H1084-D1084)/D1084,IF(D1084&gt;G1084,(D1084-G1084)/D1084,0))</f>
        <v>0.000214730513205894</v>
      </c>
      <c r="O1084" s="26" t="n">
        <f aca="false">IF(E1084&lt;J1084,(J1084-E1084)/E1084,IF(E1084&gt;I1084,(E1084-I1084)/E1084,0))</f>
        <v>0</v>
      </c>
      <c r="P1084" s="27" t="n">
        <f aca="false">LN(F1084/F1083)</f>
        <v>0.00119683645747332</v>
      </c>
      <c r="Q1084" s="28" t="n">
        <f aca="false">STDEV(P1065:P1084)*SQRT(252)</f>
        <v>0.200166749530005</v>
      </c>
      <c r="R1084" s="26" t="n">
        <f aca="false">(G1084-H1084)/H1084</f>
        <v>0.00100329654579322</v>
      </c>
      <c r="S1084" s="17" t="n">
        <f aca="false">YEAR(B1084)</f>
        <v>2010</v>
      </c>
      <c r="T1084" s="17" t="n">
        <f aca="false">WEEKDAY(B1084)</f>
        <v>4</v>
      </c>
    </row>
    <row r="1085" customFormat="false" ht="15" hidden="false" customHeight="false" outlineLevel="0" collapsed="false">
      <c r="B1085" s="21" t="n">
        <v>40514</v>
      </c>
      <c r="C1085" s="22" t="n">
        <v>1387.82</v>
      </c>
      <c r="D1085" s="22" t="n">
        <v>1398.485</v>
      </c>
      <c r="E1085" s="22" t="n">
        <v>1382.95</v>
      </c>
      <c r="F1085" s="22" t="n">
        <v>1385.16</v>
      </c>
      <c r="G1085" s="23" t="n">
        <v>1398.85</v>
      </c>
      <c r="H1085" s="23" t="n">
        <v>1397.45</v>
      </c>
      <c r="I1085" s="23" t="n">
        <v>1383.51</v>
      </c>
      <c r="J1085" s="23" t="n">
        <v>1382.13</v>
      </c>
      <c r="K1085" s="29" t="str">
        <f aca="false">IF(N1085&lt;=$F$3,"HIT","MISS")</f>
        <v>HIT</v>
      </c>
      <c r="L1085" s="29" t="str">
        <f aca="false">IF(O1085&lt;=$F$3,"HIT","MISS")</f>
        <v>HIT</v>
      </c>
      <c r="M1085" s="17" t="str">
        <f aca="false">IF(AND(K1085="HIT",L1085="HIT"),"HOD ✓ | LOD ✓",IF(K1085="HIT","HOD ✓",IF(L1085="HIT","LOD ✓","✗ MISS")))</f>
        <v>HOD ✓ | LOD ✓</v>
      </c>
      <c r="N1085" s="26" t="n">
        <f aca="false">IF(D1085&lt;H1085,(H1085-D1085)/D1085,IF(D1085&gt;G1085,(D1085-G1085)/D1085,0))</f>
        <v>0</v>
      </c>
      <c r="O1085" s="26" t="n">
        <f aca="false">IF(E1085&lt;J1085,(J1085-E1085)/E1085,IF(E1085&gt;I1085,(E1085-I1085)/E1085,0))</f>
        <v>0</v>
      </c>
      <c r="P1085" s="27" t="n">
        <f aca="false">LN(F1085/F1084)</f>
        <v>-0.00191851424524349</v>
      </c>
      <c r="Q1085" s="28" t="n">
        <f aca="false">STDEV(P1066:P1085)*SQRT(252)</f>
        <v>0.164488299438565</v>
      </c>
      <c r="R1085" s="26" t="n">
        <f aca="false">(G1085-H1085)/H1085</f>
        <v>0.00100182475222717</v>
      </c>
      <c r="S1085" s="17" t="n">
        <f aca="false">YEAR(B1085)</f>
        <v>2010</v>
      </c>
      <c r="T1085" s="17" t="n">
        <f aca="false">WEEKDAY(B1085)</f>
        <v>5</v>
      </c>
    </row>
    <row r="1086" customFormat="false" ht="15" hidden="false" customHeight="false" outlineLevel="0" collapsed="false">
      <c r="B1086" s="21" t="n">
        <v>40515</v>
      </c>
      <c r="C1086" s="22" t="n">
        <v>1385.16</v>
      </c>
      <c r="D1086" s="22" t="n">
        <v>1415.88</v>
      </c>
      <c r="E1086" s="22" t="n">
        <v>1384.63</v>
      </c>
      <c r="F1086" s="22" t="n">
        <v>1414.09</v>
      </c>
      <c r="G1086" s="23" t="n">
        <v>1415.41</v>
      </c>
      <c r="H1086" s="23" t="n">
        <v>1414</v>
      </c>
      <c r="I1086" s="23" t="n">
        <v>1384.43</v>
      </c>
      <c r="J1086" s="23" t="n">
        <v>1383.05</v>
      </c>
      <c r="K1086" s="29" t="str">
        <f aca="false">IF(N1086&lt;=$F$3,"HIT","MISS")</f>
        <v>HIT</v>
      </c>
      <c r="L1086" s="29" t="str">
        <f aca="false">IF(O1086&lt;=$F$3,"HIT","MISS")</f>
        <v>HIT</v>
      </c>
      <c r="M1086" s="17" t="str">
        <f aca="false">IF(AND(K1086="HIT",L1086="HIT"),"HOD ✓ | LOD ✓",IF(K1086="HIT","HOD ✓",IF(L1086="HIT","LOD ✓","✗ MISS")))</f>
        <v>HOD ✓ | LOD ✓</v>
      </c>
      <c r="N1086" s="26" t="n">
        <f aca="false">IF(D1086&lt;H1086,(H1086-D1086)/D1086,IF(D1086&gt;G1086,(D1086-G1086)/D1086,0))</f>
        <v>0.000331949035228993</v>
      </c>
      <c r="O1086" s="26" t="n">
        <f aca="false">IF(E1086&lt;J1086,(J1086-E1086)/E1086,IF(E1086&gt;I1086,(E1086-I1086)/E1086,0))</f>
        <v>0.000144442919769213</v>
      </c>
      <c r="P1086" s="27" t="n">
        <f aca="false">LN(F1086/F1085)</f>
        <v>0.0206705582382361</v>
      </c>
      <c r="Q1086" s="28" t="n">
        <f aca="false">STDEV(P1067:P1086)*SQRT(252)</f>
        <v>0.180531031051814</v>
      </c>
      <c r="R1086" s="26" t="n">
        <f aca="false">(G1086-H1086)/H1086</f>
        <v>0.000997171145686055</v>
      </c>
      <c r="S1086" s="17" t="n">
        <f aca="false">YEAR(B1086)</f>
        <v>2010</v>
      </c>
      <c r="T1086" s="17" t="n">
        <f aca="false">WEEKDAY(B1086)</f>
        <v>6</v>
      </c>
    </row>
    <row r="1087" customFormat="false" ht="15" hidden="false" customHeight="false" outlineLevel="0" collapsed="false">
      <c r="B1087" s="21" t="n">
        <v>40518</v>
      </c>
      <c r="C1087" s="22" t="n">
        <v>1414.43</v>
      </c>
      <c r="D1087" s="22" t="n">
        <v>1427.575</v>
      </c>
      <c r="E1087" s="22" t="n">
        <v>1409.12</v>
      </c>
      <c r="F1087" s="22" t="n">
        <v>1423.68</v>
      </c>
      <c r="G1087" s="23" t="n">
        <v>1428.02</v>
      </c>
      <c r="H1087" s="23" t="n">
        <v>1426.59</v>
      </c>
      <c r="I1087" s="23" t="n">
        <v>1409.29</v>
      </c>
      <c r="J1087" s="23" t="n">
        <v>1407.88</v>
      </c>
      <c r="K1087" s="29" t="str">
        <f aca="false">IF(N1087&lt;=$F$3,"HIT","MISS")</f>
        <v>HIT</v>
      </c>
      <c r="L1087" s="29" t="str">
        <f aca="false">IF(O1087&lt;=$F$3,"HIT","MISS")</f>
        <v>HIT</v>
      </c>
      <c r="M1087" s="17" t="str">
        <f aca="false">IF(AND(K1087="HIT",L1087="HIT"),"HOD ✓ | LOD ✓",IF(K1087="HIT","HOD ✓",IF(L1087="HIT","LOD ✓","✗ MISS")))</f>
        <v>HOD ✓ | LOD ✓</v>
      </c>
      <c r="N1087" s="26" t="n">
        <f aca="false">IF(D1087&lt;H1087,(H1087-D1087)/D1087,IF(D1087&gt;G1087,(D1087-G1087)/D1087,0))</f>
        <v>0</v>
      </c>
      <c r="O1087" s="26" t="n">
        <f aca="false">IF(E1087&lt;J1087,(J1087-E1087)/E1087,IF(E1087&gt;I1087,(E1087-I1087)/E1087,0))</f>
        <v>0</v>
      </c>
      <c r="P1087" s="27" t="n">
        <f aca="false">LN(F1087/F1086)</f>
        <v>0.00675885396461963</v>
      </c>
      <c r="Q1087" s="28" t="n">
        <f aca="false">STDEV(P1068:P1087)*SQRT(252)</f>
        <v>0.177739552151905</v>
      </c>
      <c r="R1087" s="26" t="n">
        <f aca="false">(G1087-H1087)/H1087</f>
        <v>0.00100239031536746</v>
      </c>
      <c r="S1087" s="17" t="n">
        <f aca="false">YEAR(B1087)</f>
        <v>2010</v>
      </c>
      <c r="T1087" s="17" t="n">
        <f aca="false">WEEKDAY(B1087)</f>
        <v>2</v>
      </c>
    </row>
    <row r="1088" customFormat="false" ht="15" hidden="false" customHeight="false" outlineLevel="0" collapsed="false">
      <c r="B1088" s="21" t="n">
        <v>40519</v>
      </c>
      <c r="C1088" s="22" t="n">
        <v>1423.68</v>
      </c>
      <c r="D1088" s="22" t="n">
        <v>1431.375</v>
      </c>
      <c r="E1088" s="22" t="n">
        <v>1396.58</v>
      </c>
      <c r="F1088" s="22" t="n">
        <v>1401.8</v>
      </c>
      <c r="G1088" s="23" t="n">
        <v>1433.3</v>
      </c>
      <c r="H1088" s="23" t="n">
        <v>1431.87</v>
      </c>
      <c r="I1088" s="23" t="n">
        <v>1398.39</v>
      </c>
      <c r="J1088" s="23" t="n">
        <v>1396.99</v>
      </c>
      <c r="K1088" s="29" t="str">
        <f aca="false">IF(N1088&lt;=$F$3,"HIT","MISS")</f>
        <v>HIT</v>
      </c>
      <c r="L1088" s="29" t="str">
        <f aca="false">IF(O1088&lt;=$F$3,"HIT","MISS")</f>
        <v>HIT</v>
      </c>
      <c r="M1088" s="17" t="str">
        <f aca="false">IF(AND(K1088="HIT",L1088="HIT"),"HOD ✓ | LOD ✓",IF(K1088="HIT","HOD ✓",IF(L1088="HIT","LOD ✓","✗ MISS")))</f>
        <v>HOD ✓ | LOD ✓</v>
      </c>
      <c r="N1088" s="26" t="n">
        <f aca="false">IF(D1088&lt;H1088,(H1088-D1088)/D1088,IF(D1088&gt;G1088,(D1088-G1088)/D1088,0))</f>
        <v>0.000345821325648339</v>
      </c>
      <c r="O1088" s="26" t="n">
        <f aca="false">IF(E1088&lt;J1088,(J1088-E1088)/E1088,IF(E1088&gt;I1088,(E1088-I1088)/E1088,0))</f>
        <v>0.000293574302940098</v>
      </c>
      <c r="P1088" s="27" t="n">
        <f aca="false">LN(F1088/F1087)</f>
        <v>-0.0154879435514527</v>
      </c>
      <c r="Q1088" s="28" t="n">
        <f aca="false">STDEV(P1069:P1088)*SQRT(252)</f>
        <v>0.181561981445546</v>
      </c>
      <c r="R1088" s="26" t="n">
        <f aca="false">(G1088-H1088)/H1088</f>
        <v>0.000998694015518213</v>
      </c>
      <c r="S1088" s="17" t="n">
        <f aca="false">YEAR(B1088)</f>
        <v>2010</v>
      </c>
      <c r="T1088" s="17" t="n">
        <f aca="false">WEEKDAY(B1088)</f>
        <v>3</v>
      </c>
    </row>
    <row r="1089" customFormat="false" ht="15" hidden="false" customHeight="false" outlineLevel="0" collapsed="false">
      <c r="B1089" s="21" t="n">
        <v>40520</v>
      </c>
      <c r="C1089" s="22" t="n">
        <v>1401.8</v>
      </c>
      <c r="D1089" s="22" t="n">
        <v>1404.67</v>
      </c>
      <c r="E1089" s="22" t="n">
        <v>1371.08</v>
      </c>
      <c r="F1089" s="22" t="n">
        <v>1381.91</v>
      </c>
      <c r="G1089" s="23" t="n">
        <v>1405.85</v>
      </c>
      <c r="H1089" s="23" t="n">
        <v>1404.45</v>
      </c>
      <c r="I1089" s="23" t="n">
        <v>1370.75</v>
      </c>
      <c r="J1089" s="23" t="n">
        <v>1369.38</v>
      </c>
      <c r="K1089" s="29" t="str">
        <f aca="false">IF(N1089&lt;=$F$3,"HIT","MISS")</f>
        <v>HIT</v>
      </c>
      <c r="L1089" s="29" t="str">
        <f aca="false">IF(O1089&lt;=$F$3,"HIT","MISS")</f>
        <v>HIT</v>
      </c>
      <c r="M1089" s="17" t="str">
        <f aca="false">IF(AND(K1089="HIT",L1089="HIT"),"HOD ✓ | LOD ✓",IF(K1089="HIT","HOD ✓",IF(L1089="HIT","LOD ✓","✗ MISS")))</f>
        <v>HOD ✓ | LOD ✓</v>
      </c>
      <c r="N1089" s="26" t="n">
        <f aca="false">IF(D1089&lt;H1089,(H1089-D1089)/D1089,IF(D1089&gt;G1089,(D1089-G1089)/D1089,0))</f>
        <v>0</v>
      </c>
      <c r="O1089" s="26" t="n">
        <f aca="false">IF(E1089&lt;J1089,(J1089-E1089)/E1089,IF(E1089&gt;I1089,(E1089-I1089)/E1089,0))</f>
        <v>0.000240686174402608</v>
      </c>
      <c r="P1089" s="27" t="n">
        <f aca="false">LN(F1089/F1088)</f>
        <v>-0.0142905248693347</v>
      </c>
      <c r="Q1089" s="28" t="n">
        <f aca="false">STDEV(P1070:P1089)*SQRT(252)</f>
        <v>0.186341287610413</v>
      </c>
      <c r="R1089" s="26" t="n">
        <f aca="false">(G1089-H1089)/H1089</f>
        <v>0.000996831499875299</v>
      </c>
      <c r="S1089" s="17" t="n">
        <f aca="false">YEAR(B1089)</f>
        <v>2010</v>
      </c>
      <c r="T1089" s="17" t="n">
        <f aca="false">WEEKDAY(B1089)</f>
        <v>4</v>
      </c>
    </row>
    <row r="1090" customFormat="false" ht="15" hidden="false" customHeight="false" outlineLevel="0" collapsed="false">
      <c r="B1090" s="21" t="n">
        <v>40521</v>
      </c>
      <c r="C1090" s="22" t="n">
        <v>1381.91</v>
      </c>
      <c r="D1090" s="22" t="n">
        <v>1394.675</v>
      </c>
      <c r="E1090" s="22" t="n">
        <v>1380.18</v>
      </c>
      <c r="F1090" s="22" t="n">
        <v>1386.98</v>
      </c>
      <c r="G1090" s="23" t="n">
        <v>1396.18</v>
      </c>
      <c r="H1090" s="23" t="n">
        <v>1394.79</v>
      </c>
      <c r="I1090" s="23" t="n">
        <v>1380.01</v>
      </c>
      <c r="J1090" s="23" t="n">
        <v>1378.63</v>
      </c>
      <c r="K1090" s="29" t="str">
        <f aca="false">IF(N1090&lt;=$F$3,"HIT","MISS")</f>
        <v>HIT</v>
      </c>
      <c r="L1090" s="29" t="str">
        <f aca="false">IF(O1090&lt;=$F$3,"HIT","MISS")</f>
        <v>HIT</v>
      </c>
      <c r="M1090" s="17" t="str">
        <f aca="false">IF(AND(K1090="HIT",L1090="HIT"),"HOD ✓ | LOD ✓",IF(K1090="HIT","HOD ✓",IF(L1090="HIT","LOD ✓","✗ MISS")))</f>
        <v>HOD ✓ | LOD ✓</v>
      </c>
      <c r="N1090" s="26" t="n">
        <f aca="false">IF(D1090&lt;H1090,(H1090-D1090)/D1090,IF(D1090&gt;G1090,(D1090-G1090)/D1090,0))</f>
        <v>8.24564862781717E-005</v>
      </c>
      <c r="O1090" s="26" t="n">
        <f aca="false">IF(E1090&lt;J1090,(J1090-E1090)/E1090,IF(E1090&gt;I1090,(E1090-I1090)/E1090,0))</f>
        <v>0.000123172339839784</v>
      </c>
      <c r="P1090" s="27" t="n">
        <f aca="false">LN(F1090/F1089)</f>
        <v>0.00366212140330775</v>
      </c>
      <c r="Q1090" s="28" t="n">
        <f aca="false">STDEV(P1071:P1090)*SQRT(252)</f>
        <v>0.186477588016552</v>
      </c>
      <c r="R1090" s="26" t="n">
        <f aca="false">(G1090-H1090)/H1090</f>
        <v>0.000996565791266141</v>
      </c>
      <c r="S1090" s="17" t="n">
        <f aca="false">YEAR(B1090)</f>
        <v>2010</v>
      </c>
      <c r="T1090" s="17" t="n">
        <f aca="false">WEEKDAY(B1090)</f>
        <v>5</v>
      </c>
    </row>
    <row r="1091" customFormat="false" ht="15" hidden="false" customHeight="false" outlineLevel="0" collapsed="false">
      <c r="B1091" s="21" t="n">
        <v>40522</v>
      </c>
      <c r="C1091" s="22" t="n">
        <v>1386.98</v>
      </c>
      <c r="D1091" s="22" t="n">
        <v>1392.165</v>
      </c>
      <c r="E1091" s="22" t="n">
        <v>1372.215</v>
      </c>
      <c r="F1091" s="22" t="n">
        <v>1386.08</v>
      </c>
      <c r="G1091" s="23" t="n">
        <v>1394.07</v>
      </c>
      <c r="H1091" s="23" t="n">
        <v>1392.68</v>
      </c>
      <c r="I1091" s="23" t="n">
        <v>1372.14</v>
      </c>
      <c r="J1091" s="23" t="n">
        <v>1370.77</v>
      </c>
      <c r="K1091" s="29" t="str">
        <f aca="false">IF(N1091&lt;=$F$3,"HIT","MISS")</f>
        <v>HIT</v>
      </c>
      <c r="L1091" s="29" t="str">
        <f aca="false">IF(O1091&lt;=$F$3,"HIT","MISS")</f>
        <v>HIT</v>
      </c>
      <c r="M1091" s="17" t="str">
        <f aca="false">IF(AND(K1091="HIT",L1091="HIT"),"HOD ✓ | LOD ✓",IF(K1091="HIT","HOD ✓",IF(L1091="HIT","LOD ✓","✗ MISS")))</f>
        <v>HOD ✓ | LOD ✓</v>
      </c>
      <c r="N1091" s="26" t="n">
        <f aca="false">IF(D1091&lt;H1091,(H1091-D1091)/D1091,IF(D1091&gt;G1091,(D1091-G1091)/D1091,0))</f>
        <v>0.000369927415213067</v>
      </c>
      <c r="O1091" s="26" t="n">
        <f aca="false">IF(E1091&lt;J1091,(J1091-E1091)/E1091,IF(E1091&gt;I1091,(E1091-I1091)/E1091,0))</f>
        <v>5.46561581092016E-005</v>
      </c>
      <c r="P1091" s="27" t="n">
        <f aca="false">LN(F1091/F1090)</f>
        <v>-0.000649102458367359</v>
      </c>
      <c r="Q1091" s="28" t="n">
        <f aca="false">STDEV(P1072:P1091)*SQRT(252)</f>
        <v>0.154911616121745</v>
      </c>
      <c r="R1091" s="26" t="n">
        <f aca="false">(G1091-H1091)/H1091</f>
        <v>0.000998075652698303</v>
      </c>
      <c r="S1091" s="17" t="n">
        <f aca="false">YEAR(B1091)</f>
        <v>2010</v>
      </c>
      <c r="T1091" s="17" t="n">
        <f aca="false">WEEKDAY(B1091)</f>
        <v>6</v>
      </c>
    </row>
    <row r="1092" customFormat="false" ht="15" hidden="false" customHeight="false" outlineLevel="0" collapsed="false">
      <c r="B1092" s="21" t="n">
        <v>40525</v>
      </c>
      <c r="C1092" s="22" t="n">
        <v>1385.93</v>
      </c>
      <c r="D1092" s="22" t="n">
        <v>1399.385</v>
      </c>
      <c r="E1092" s="22" t="n">
        <v>1380.35</v>
      </c>
      <c r="F1092" s="22" t="n">
        <v>1394.17</v>
      </c>
      <c r="G1092" s="23" t="n">
        <v>1399.18</v>
      </c>
      <c r="H1092" s="23" t="n">
        <v>1397.78</v>
      </c>
      <c r="I1092" s="23" t="n">
        <v>1379.85</v>
      </c>
      <c r="J1092" s="23" t="n">
        <v>1378.47</v>
      </c>
      <c r="K1092" s="29" t="str">
        <f aca="false">IF(N1092&lt;=$F$3,"HIT","MISS")</f>
        <v>HIT</v>
      </c>
      <c r="L1092" s="29" t="str">
        <f aca="false">IF(O1092&lt;=$F$3,"HIT","MISS")</f>
        <v>HIT</v>
      </c>
      <c r="M1092" s="17" t="str">
        <f aca="false">IF(AND(K1092="HIT",L1092="HIT"),"HOD ✓ | LOD ✓",IF(K1092="HIT","HOD ✓",IF(L1092="HIT","LOD ✓","✗ MISS")))</f>
        <v>HOD ✓ | LOD ✓</v>
      </c>
      <c r="N1092" s="26" t="n">
        <f aca="false">IF(D1092&lt;H1092,(H1092-D1092)/D1092,IF(D1092&gt;G1092,(D1092-G1092)/D1092,0))</f>
        <v>0.000146492923677135</v>
      </c>
      <c r="O1092" s="26" t="n">
        <f aca="false">IF(E1092&lt;J1092,(J1092-E1092)/E1092,IF(E1092&gt;I1092,(E1092-I1092)/E1092,0))</f>
        <v>0.000362226971420292</v>
      </c>
      <c r="P1092" s="27" t="n">
        <f aca="false">LN(F1092/F1091)</f>
        <v>0.00581963696270582</v>
      </c>
      <c r="Q1092" s="28" t="n">
        <f aca="false">STDEV(P1073:P1092)*SQRT(252)</f>
        <v>0.153942699014005</v>
      </c>
      <c r="R1092" s="26" t="n">
        <f aca="false">(G1092-H1092)/H1092</f>
        <v>0.00100158823276917</v>
      </c>
      <c r="S1092" s="17" t="n">
        <f aca="false">YEAR(B1092)</f>
        <v>2010</v>
      </c>
      <c r="T1092" s="17" t="n">
        <f aca="false">WEEKDAY(B1092)</f>
        <v>2</v>
      </c>
    </row>
    <row r="1093" customFormat="false" ht="15" hidden="false" customHeight="false" outlineLevel="0" collapsed="false">
      <c r="B1093" s="21" t="n">
        <v>40526</v>
      </c>
      <c r="C1093" s="22" t="n">
        <v>1394.17</v>
      </c>
      <c r="D1093" s="22" t="n">
        <v>1408.235</v>
      </c>
      <c r="E1093" s="22" t="n">
        <v>1391.995</v>
      </c>
      <c r="F1093" s="22" t="n">
        <v>1396.14</v>
      </c>
      <c r="G1093" s="23" t="n">
        <v>1409.81</v>
      </c>
      <c r="H1093" s="23" t="n">
        <v>1408.4</v>
      </c>
      <c r="I1093" s="23" t="n">
        <v>1393.93</v>
      </c>
      <c r="J1093" s="23" t="n">
        <v>1392.54</v>
      </c>
      <c r="K1093" s="29" t="str">
        <f aca="false">IF(N1093&lt;=$F$3,"HIT","MISS")</f>
        <v>HIT</v>
      </c>
      <c r="L1093" s="29" t="str">
        <f aca="false">IF(O1093&lt;=$F$3,"HIT","MISS")</f>
        <v>HIT</v>
      </c>
      <c r="M1093" s="17" t="str">
        <f aca="false">IF(AND(K1093="HIT",L1093="HIT"),"HOD ✓ | LOD ✓",IF(K1093="HIT","HOD ✓",IF(L1093="HIT","LOD ✓","✗ MISS")))</f>
        <v>HOD ✓ | LOD ✓</v>
      </c>
      <c r="N1093" s="26" t="n">
        <f aca="false">IF(D1093&lt;H1093,(H1093-D1093)/D1093,IF(D1093&gt;G1093,(D1093-G1093)/D1093,0))</f>
        <v>0.000117167944270801</v>
      </c>
      <c r="O1093" s="26" t="n">
        <f aca="false">IF(E1093&lt;J1093,(J1093-E1093)/E1093,IF(E1093&gt;I1093,(E1093-I1093)/E1093,0))</f>
        <v>0.000391524394843425</v>
      </c>
      <c r="P1093" s="27" t="n">
        <f aca="false">LN(F1093/F1092)</f>
        <v>0.00141202972237493</v>
      </c>
      <c r="Q1093" s="28" t="n">
        <f aca="false">STDEV(P1074:P1093)*SQRT(252)</f>
        <v>0.140671230437</v>
      </c>
      <c r="R1093" s="26" t="n">
        <f aca="false">(G1093-H1093)/H1093</f>
        <v>0.00100113604089737</v>
      </c>
      <c r="S1093" s="17" t="n">
        <f aca="false">YEAR(B1093)</f>
        <v>2010</v>
      </c>
      <c r="T1093" s="17" t="n">
        <f aca="false">WEEKDAY(B1093)</f>
        <v>3</v>
      </c>
    </row>
    <row r="1094" customFormat="false" ht="15" hidden="false" customHeight="false" outlineLevel="0" collapsed="false">
      <c r="B1094" s="21" t="n">
        <v>40527</v>
      </c>
      <c r="C1094" s="22" t="n">
        <v>1396.14</v>
      </c>
      <c r="D1094" s="22" t="n">
        <v>1397.3</v>
      </c>
      <c r="E1094" s="22" t="n">
        <v>1378.4</v>
      </c>
      <c r="F1094" s="22" t="n">
        <v>1380.66</v>
      </c>
      <c r="G1094" s="23" t="n">
        <v>1397.9</v>
      </c>
      <c r="H1094" s="23" t="n">
        <v>1396.5</v>
      </c>
      <c r="I1094" s="23" t="n">
        <v>1379.16</v>
      </c>
      <c r="J1094" s="23" t="n">
        <v>1377.78</v>
      </c>
      <c r="K1094" s="29" t="str">
        <f aca="false">IF(N1094&lt;=$F$3,"HIT","MISS")</f>
        <v>HIT</v>
      </c>
      <c r="L1094" s="29" t="str">
        <f aca="false">IF(O1094&lt;=$F$3,"HIT","MISS")</f>
        <v>HIT</v>
      </c>
      <c r="M1094" s="17" t="str">
        <f aca="false">IF(AND(K1094="HIT",L1094="HIT"),"HOD ✓ | LOD ✓",IF(K1094="HIT","HOD ✓",IF(L1094="HIT","LOD ✓","✗ MISS")))</f>
        <v>HOD ✓ | LOD ✓</v>
      </c>
      <c r="N1094" s="26" t="n">
        <f aca="false">IF(D1094&lt;H1094,(H1094-D1094)/D1094,IF(D1094&gt;G1094,(D1094-G1094)/D1094,0))</f>
        <v>0</v>
      </c>
      <c r="O1094" s="26" t="n">
        <f aca="false">IF(E1094&lt;J1094,(J1094-E1094)/E1094,IF(E1094&gt;I1094,(E1094-I1094)/E1094,0))</f>
        <v>0</v>
      </c>
      <c r="P1094" s="27" t="n">
        <f aca="false">LN(F1094/F1093)</f>
        <v>-0.0111496401363733</v>
      </c>
      <c r="Q1094" s="28" t="n">
        <f aca="false">STDEV(P1075:P1094)*SQRT(252)</f>
        <v>0.147477969605342</v>
      </c>
      <c r="R1094" s="26" t="n">
        <f aca="false">(G1094-H1094)/H1094</f>
        <v>0.00100250626566423</v>
      </c>
      <c r="S1094" s="17" t="n">
        <f aca="false">YEAR(B1094)</f>
        <v>2010</v>
      </c>
      <c r="T1094" s="17" t="n">
        <f aca="false">WEEKDAY(B1094)</f>
        <v>4</v>
      </c>
    </row>
    <row r="1095" customFormat="false" ht="15" hidden="false" customHeight="false" outlineLevel="0" collapsed="false">
      <c r="B1095" s="21" t="n">
        <v>40528</v>
      </c>
      <c r="C1095" s="22" t="n">
        <v>1380.66</v>
      </c>
      <c r="D1095" s="22" t="n">
        <v>1386.56</v>
      </c>
      <c r="E1095" s="22" t="n">
        <v>1361.21</v>
      </c>
      <c r="F1095" s="22" t="n">
        <v>1370</v>
      </c>
      <c r="G1095" s="23" t="n">
        <v>1387.16</v>
      </c>
      <c r="H1095" s="23" t="n">
        <v>1385.77</v>
      </c>
      <c r="I1095" s="23" t="n">
        <v>1362.27</v>
      </c>
      <c r="J1095" s="23" t="n">
        <v>1360.91</v>
      </c>
      <c r="K1095" s="29" t="str">
        <f aca="false">IF(N1095&lt;=$F$3,"HIT","MISS")</f>
        <v>HIT</v>
      </c>
      <c r="L1095" s="29" t="str">
        <f aca="false">IF(O1095&lt;=$F$3,"HIT","MISS")</f>
        <v>HIT</v>
      </c>
      <c r="M1095" s="17" t="str">
        <f aca="false">IF(AND(K1095="HIT",L1095="HIT"),"HOD ✓ | LOD ✓",IF(K1095="HIT","HOD ✓",IF(L1095="HIT","LOD ✓","✗ MISS")))</f>
        <v>HOD ✓ | LOD ✓</v>
      </c>
      <c r="N1095" s="26" t="n">
        <f aca="false">IF(D1095&lt;H1095,(H1095-D1095)/D1095,IF(D1095&gt;G1095,(D1095-G1095)/D1095,0))</f>
        <v>0</v>
      </c>
      <c r="O1095" s="26" t="n">
        <f aca="false">IF(E1095&lt;J1095,(J1095-E1095)/E1095,IF(E1095&gt;I1095,(E1095-I1095)/E1095,0))</f>
        <v>0</v>
      </c>
      <c r="P1095" s="27" t="n">
        <f aca="false">LN(F1095/F1094)</f>
        <v>-0.00775090586836701</v>
      </c>
      <c r="Q1095" s="28" t="n">
        <f aca="false">STDEV(P1076:P1095)*SQRT(252)</f>
        <v>0.144753329879658</v>
      </c>
      <c r="R1095" s="26" t="n">
        <f aca="false">(G1095-H1095)/H1095</f>
        <v>0.0010030524545921</v>
      </c>
      <c r="S1095" s="17" t="n">
        <f aca="false">YEAR(B1095)</f>
        <v>2010</v>
      </c>
      <c r="T1095" s="17" t="n">
        <f aca="false">WEEKDAY(B1095)</f>
        <v>5</v>
      </c>
    </row>
    <row r="1096" customFormat="false" ht="15" hidden="false" customHeight="false" outlineLevel="0" collapsed="false">
      <c r="B1096" s="21" t="n">
        <v>40529</v>
      </c>
      <c r="C1096" s="22" t="n">
        <v>1370</v>
      </c>
      <c r="D1096" s="22" t="n">
        <v>1378.94</v>
      </c>
      <c r="E1096" s="22" t="n">
        <v>1364.78</v>
      </c>
      <c r="F1096" s="22" t="n">
        <v>1375.29</v>
      </c>
      <c r="G1096" s="23" t="n">
        <v>1380.51</v>
      </c>
      <c r="H1096" s="23" t="n">
        <v>1379.13</v>
      </c>
      <c r="I1096" s="23" t="n">
        <v>1366.6</v>
      </c>
      <c r="J1096" s="23" t="n">
        <v>1365.23</v>
      </c>
      <c r="K1096" s="29" t="str">
        <f aca="false">IF(N1096&lt;=$F$3,"HIT","MISS")</f>
        <v>HIT</v>
      </c>
      <c r="L1096" s="29" t="str">
        <f aca="false">IF(O1096&lt;=$F$3,"HIT","MISS")</f>
        <v>HIT</v>
      </c>
      <c r="M1096" s="17" t="str">
        <f aca="false">IF(AND(K1096="HIT",L1096="HIT"),"HOD ✓ | LOD ✓",IF(K1096="HIT","HOD ✓",IF(L1096="HIT","LOD ✓","✗ MISS")))</f>
        <v>HOD ✓ | LOD ✓</v>
      </c>
      <c r="N1096" s="26" t="n">
        <f aca="false">IF(D1096&lt;H1096,(H1096-D1096)/D1096,IF(D1096&gt;G1096,(D1096-G1096)/D1096,0))</f>
        <v>0.000137786995808414</v>
      </c>
      <c r="O1096" s="26" t="n">
        <f aca="false">IF(E1096&lt;J1096,(J1096-E1096)/E1096,IF(E1096&gt;I1096,(E1096-I1096)/E1096,0))</f>
        <v>0.000329723471914921</v>
      </c>
      <c r="P1096" s="27" t="n">
        <f aca="false">LN(F1096/F1095)</f>
        <v>0.00385387813121469</v>
      </c>
      <c r="Q1096" s="28" t="n">
        <f aca="false">STDEV(P1077:P1096)*SQRT(252)</f>
        <v>0.14519632544247</v>
      </c>
      <c r="R1096" s="26" t="n">
        <f aca="false">(G1096-H1096)/H1096</f>
        <v>0.00100063083248126</v>
      </c>
      <c r="S1096" s="17" t="n">
        <f aca="false">YEAR(B1096)</f>
        <v>2010</v>
      </c>
      <c r="T1096" s="17" t="n">
        <f aca="false">WEEKDAY(B1096)</f>
        <v>6</v>
      </c>
    </row>
    <row r="1097" customFormat="false" ht="15" hidden="false" customHeight="false" outlineLevel="0" collapsed="false">
      <c r="B1097" s="21" t="n">
        <v>40532</v>
      </c>
      <c r="C1097" s="22" t="n">
        <v>1374.78</v>
      </c>
      <c r="D1097" s="22" t="n">
        <v>1388.315</v>
      </c>
      <c r="E1097" s="22" t="n">
        <v>1374.78</v>
      </c>
      <c r="F1097" s="22" t="n">
        <v>1385.27</v>
      </c>
      <c r="G1097" s="23" t="n">
        <v>1389.63</v>
      </c>
      <c r="H1097" s="23" t="n">
        <v>1388.24</v>
      </c>
      <c r="I1097" s="23" t="n">
        <v>1374.8</v>
      </c>
      <c r="J1097" s="23" t="n">
        <v>1373.43</v>
      </c>
      <c r="K1097" s="29" t="str">
        <f aca="false">IF(N1097&lt;=$F$3,"HIT","MISS")</f>
        <v>HIT</v>
      </c>
      <c r="L1097" s="29" t="str">
        <f aca="false">IF(O1097&lt;=$F$3,"HIT","MISS")</f>
        <v>HIT</v>
      </c>
      <c r="M1097" s="17" t="str">
        <f aca="false">IF(AND(K1097="HIT",L1097="HIT"),"HOD ✓ | LOD ✓",IF(K1097="HIT","HOD ✓",IF(L1097="HIT","LOD ✓","✗ MISS")))</f>
        <v>HOD ✓ | LOD ✓</v>
      </c>
      <c r="N1097" s="26" t="n">
        <f aca="false">IF(D1097&lt;H1097,(H1097-D1097)/D1097,IF(D1097&gt;G1097,(D1097-G1097)/D1097,0))</f>
        <v>0</v>
      </c>
      <c r="O1097" s="26" t="n">
        <f aca="false">IF(E1097&lt;J1097,(J1097-E1097)/E1097,IF(E1097&gt;I1097,(E1097-I1097)/E1097,0))</f>
        <v>0</v>
      </c>
      <c r="P1097" s="27" t="n">
        <f aca="false">LN(F1097/F1096)</f>
        <v>0.00723044851695634</v>
      </c>
      <c r="Q1097" s="28" t="n">
        <f aca="false">STDEV(P1078:P1097)*SQRT(252)</f>
        <v>0.143437565917795</v>
      </c>
      <c r="R1097" s="26" t="n">
        <f aca="false">(G1097-H1097)/H1097</f>
        <v>0.00100126779231264</v>
      </c>
      <c r="S1097" s="17" t="n">
        <f aca="false">YEAR(B1097)</f>
        <v>2010</v>
      </c>
      <c r="T1097" s="17" t="n">
        <f aca="false">WEEKDAY(B1097)</f>
        <v>2</v>
      </c>
    </row>
    <row r="1098" customFormat="false" ht="15" hidden="false" customHeight="false" outlineLevel="0" collapsed="false">
      <c r="B1098" s="21" t="n">
        <v>40533</v>
      </c>
      <c r="C1098" s="22" t="n">
        <v>1385.27</v>
      </c>
      <c r="D1098" s="22" t="n">
        <v>1392.315</v>
      </c>
      <c r="E1098" s="22" t="n">
        <v>1380.965</v>
      </c>
      <c r="F1098" s="22" t="n">
        <v>1385.51</v>
      </c>
      <c r="G1098" s="23" t="n">
        <v>1392.58</v>
      </c>
      <c r="H1098" s="23" t="n">
        <v>1391.19</v>
      </c>
      <c r="I1098" s="23" t="n">
        <v>1380.01</v>
      </c>
      <c r="J1098" s="23" t="n">
        <v>1378.63</v>
      </c>
      <c r="K1098" s="24" t="str">
        <f aca="false">IF(N1098&lt;=$F$3,"HIT","MISS")</f>
        <v>HIT</v>
      </c>
      <c r="L1098" s="24" t="str">
        <f aca="false">IF(O1098&lt;=$F$3,"HIT","MISS")</f>
        <v>MISS</v>
      </c>
      <c r="M1098" s="25" t="str">
        <f aca="false">IF(AND(K1098="HIT",L1098="HIT"),"HOD ✓ | LOD ✓",IF(K1098="HIT","HOD ✓",IF(L1098="HIT","LOD ✓","✗ MISS")))</f>
        <v>HOD ✓</v>
      </c>
      <c r="N1098" s="26" t="n">
        <f aca="false">IF(D1098&lt;H1098,(H1098-D1098)/D1098,IF(D1098&gt;G1098,(D1098-G1098)/D1098,0))</f>
        <v>0</v>
      </c>
      <c r="O1098" s="26" t="n">
        <f aca="false">IF(E1098&lt;J1098,(J1098-E1098)/E1098,IF(E1098&gt;I1098,(E1098-I1098)/E1098,0))</f>
        <v>0.000691545404843662</v>
      </c>
      <c r="P1098" s="27" t="n">
        <f aca="false">LN(F1098/F1097)</f>
        <v>0.000173236417615387</v>
      </c>
      <c r="Q1098" s="28" t="n">
        <f aca="false">STDEV(P1079:P1098)*SQRT(252)</f>
        <v>0.1414160398006</v>
      </c>
      <c r="R1098" s="26" t="n">
        <f aca="false">(G1098-H1098)/H1098</f>
        <v>0.000999144617198134</v>
      </c>
      <c r="S1098" s="17" t="n">
        <f aca="false">YEAR(B1098)</f>
        <v>2010</v>
      </c>
      <c r="T1098" s="17" t="n">
        <f aca="false">WEEKDAY(B1098)</f>
        <v>3</v>
      </c>
    </row>
    <row r="1099" customFormat="false" ht="15" hidden="false" customHeight="false" outlineLevel="0" collapsed="false">
      <c r="B1099" s="21" t="n">
        <v>40534</v>
      </c>
      <c r="C1099" s="22" t="n">
        <v>1385.51</v>
      </c>
      <c r="D1099" s="22" t="n">
        <v>1391.07</v>
      </c>
      <c r="E1099" s="22" t="n">
        <v>1383.03</v>
      </c>
      <c r="F1099" s="22" t="n">
        <v>1385.38</v>
      </c>
      <c r="G1099" s="23" t="n">
        <v>1392.62</v>
      </c>
      <c r="H1099" s="23" t="n">
        <v>1391.23</v>
      </c>
      <c r="I1099" s="23" t="n">
        <v>1384.61</v>
      </c>
      <c r="J1099" s="23" t="n">
        <v>1383.23</v>
      </c>
      <c r="K1099" s="29" t="str">
        <f aca="false">IF(N1099&lt;=$F$3,"HIT","MISS")</f>
        <v>HIT</v>
      </c>
      <c r="L1099" s="29" t="str">
        <f aca="false">IF(O1099&lt;=$F$3,"HIT","MISS")</f>
        <v>HIT</v>
      </c>
      <c r="M1099" s="17" t="str">
        <f aca="false">IF(AND(K1099="HIT",L1099="HIT"),"HOD ✓ | LOD ✓",IF(K1099="HIT","HOD ✓",IF(L1099="HIT","LOD ✓","✗ MISS")))</f>
        <v>HOD ✓ | LOD ✓</v>
      </c>
      <c r="N1099" s="26" t="n">
        <f aca="false">IF(D1099&lt;H1099,(H1099-D1099)/D1099,IF(D1099&gt;G1099,(D1099-G1099)/D1099,0))</f>
        <v>0.000115019373575796</v>
      </c>
      <c r="O1099" s="26" t="n">
        <f aca="false">IF(E1099&lt;J1099,(J1099-E1099)/E1099,IF(E1099&gt;I1099,(E1099-I1099)/E1099,0))</f>
        <v>0.000144610022920722</v>
      </c>
      <c r="P1099" s="27" t="n">
        <f aca="false">LN(F1099/F1098)</f>
        <v>-9.38326675509995E-005</v>
      </c>
      <c r="Q1099" s="28" t="n">
        <f aca="false">STDEV(P1080:P1099)*SQRT(252)</f>
        <v>0.141065412616416</v>
      </c>
      <c r="R1099" s="26" t="n">
        <f aca="false">(G1099-H1099)/H1099</f>
        <v>0.000999115890255294</v>
      </c>
      <c r="S1099" s="17" t="n">
        <f aca="false">YEAR(B1099)</f>
        <v>2010</v>
      </c>
      <c r="T1099" s="17" t="n">
        <f aca="false">WEEKDAY(B1099)</f>
        <v>4</v>
      </c>
    </row>
    <row r="1100" customFormat="false" ht="15" hidden="false" customHeight="false" outlineLevel="0" collapsed="false">
      <c r="B1100" s="21" t="n">
        <v>40535</v>
      </c>
      <c r="C1100" s="22" t="n">
        <v>1385.38</v>
      </c>
      <c r="D1100" s="22" t="n">
        <v>1388.475</v>
      </c>
      <c r="E1100" s="22" t="n">
        <v>1372.285</v>
      </c>
      <c r="F1100" s="22" t="n">
        <v>1380.02</v>
      </c>
      <c r="G1100" s="23" t="n">
        <v>1388.6</v>
      </c>
      <c r="H1100" s="23" t="n">
        <v>1387.21</v>
      </c>
      <c r="I1100" s="23" t="n">
        <v>1371.97</v>
      </c>
      <c r="J1100" s="23" t="n">
        <v>1370.6</v>
      </c>
      <c r="K1100" s="29" t="str">
        <f aca="false">IF(N1100&lt;=$F$3,"HIT","MISS")</f>
        <v>HIT</v>
      </c>
      <c r="L1100" s="29" t="str">
        <f aca="false">IF(O1100&lt;=$F$3,"HIT","MISS")</f>
        <v>HIT</v>
      </c>
      <c r="M1100" s="17" t="str">
        <f aca="false">IF(AND(K1100="HIT",L1100="HIT"),"HOD ✓ | LOD ✓",IF(K1100="HIT","HOD ✓",IF(L1100="HIT","LOD ✓","✗ MISS")))</f>
        <v>HOD ✓ | LOD ✓</v>
      </c>
      <c r="N1100" s="26" t="n">
        <f aca="false">IF(D1100&lt;H1100,(H1100-D1100)/D1100,IF(D1100&gt;G1100,(D1100-G1100)/D1100,0))</f>
        <v>0</v>
      </c>
      <c r="O1100" s="26" t="n">
        <f aca="false">IF(E1100&lt;J1100,(J1100-E1100)/E1100,IF(E1100&gt;I1100,(E1100-I1100)/E1100,0))</f>
        <v>0.000229544154457751</v>
      </c>
      <c r="P1100" s="27" t="n">
        <f aca="false">LN(F1100/F1099)</f>
        <v>-0.00387647842055135</v>
      </c>
      <c r="Q1100" s="28" t="n">
        <f aca="false">STDEV(P1081:P1100)*SQRT(252)</f>
        <v>0.141861496144876</v>
      </c>
      <c r="R1100" s="26" t="n">
        <f aca="false">(G1100-H1100)/H1100</f>
        <v>0.00100201123117615</v>
      </c>
      <c r="S1100" s="17" t="n">
        <f aca="false">YEAR(B1100)</f>
        <v>2010</v>
      </c>
      <c r="T1100" s="17" t="n">
        <f aca="false">WEEKDAY(B1100)</f>
        <v>5</v>
      </c>
    </row>
    <row r="1101" customFormat="false" ht="15" hidden="false" customHeight="false" outlineLevel="0" collapsed="false">
      <c r="B1101" s="21" t="n">
        <v>40536</v>
      </c>
      <c r="C1101" s="22" t="n">
        <v>1380.02</v>
      </c>
      <c r="D1101" s="22" t="n">
        <v>1385.67</v>
      </c>
      <c r="E1101" s="22" t="n">
        <v>1378.51</v>
      </c>
      <c r="F1101" s="22" t="n">
        <v>1383.65</v>
      </c>
      <c r="G1101" s="23" t="n">
        <v>1385.43</v>
      </c>
      <c r="H1101" s="23" t="n">
        <v>1384.05</v>
      </c>
      <c r="I1101" s="23" t="n">
        <v>1379.31</v>
      </c>
      <c r="J1101" s="23" t="n">
        <v>1377.93</v>
      </c>
      <c r="K1101" s="29" t="str">
        <f aca="false">IF(N1101&lt;=$F$3,"HIT","MISS")</f>
        <v>HIT</v>
      </c>
      <c r="L1101" s="29" t="str">
        <f aca="false">IF(O1101&lt;=$F$3,"HIT","MISS")</f>
        <v>HIT</v>
      </c>
      <c r="M1101" s="17" t="str">
        <f aca="false">IF(AND(K1101="HIT",L1101="HIT"),"HOD ✓ | LOD ✓",IF(K1101="HIT","HOD ✓",IF(L1101="HIT","LOD ✓","✗ MISS")))</f>
        <v>HOD ✓ | LOD ✓</v>
      </c>
      <c r="N1101" s="26" t="n">
        <f aca="false">IF(D1101&lt;H1101,(H1101-D1101)/D1101,IF(D1101&gt;G1101,(D1101-G1101)/D1101,0))</f>
        <v>0.000173201411591511</v>
      </c>
      <c r="O1101" s="26" t="n">
        <f aca="false">IF(E1101&lt;J1101,(J1101-E1101)/E1101,IF(E1101&gt;I1101,(E1101-I1101)/E1101,0))</f>
        <v>0</v>
      </c>
      <c r="P1101" s="27" t="n">
        <f aca="false">LN(F1101/F1100)</f>
        <v>0.00262694322223792</v>
      </c>
      <c r="Q1101" s="28" t="n">
        <f aca="false">STDEV(P1082:P1101)*SQRT(252)</f>
        <v>0.138533055851682</v>
      </c>
      <c r="R1101" s="26" t="n">
        <f aca="false">(G1101-H1101)/H1101</f>
        <v>0.000997073805137177</v>
      </c>
      <c r="S1101" s="17" t="n">
        <f aca="false">YEAR(B1101)</f>
        <v>2010</v>
      </c>
      <c r="T1101" s="17" t="n">
        <f aca="false">WEEKDAY(B1101)</f>
        <v>6</v>
      </c>
    </row>
    <row r="1102" customFormat="false" ht="15" hidden="false" customHeight="false" outlineLevel="0" collapsed="false">
      <c r="B1102" s="21" t="n">
        <v>40539</v>
      </c>
      <c r="C1102" s="22" t="n">
        <v>1383.15</v>
      </c>
      <c r="D1102" s="22" t="n">
        <v>1386.42</v>
      </c>
      <c r="E1102" s="22" t="n">
        <v>1372.5</v>
      </c>
      <c r="F1102" s="22" t="n">
        <v>1383.64</v>
      </c>
      <c r="G1102" s="23" t="n">
        <v>1388.05</v>
      </c>
      <c r="H1102" s="23" t="n">
        <v>1386.66</v>
      </c>
      <c r="I1102" s="23" t="n">
        <v>1372.37</v>
      </c>
      <c r="J1102" s="23" t="n">
        <v>1371</v>
      </c>
      <c r="K1102" s="29" t="str">
        <f aca="false">IF(N1102&lt;=$F$3,"HIT","MISS")</f>
        <v>HIT</v>
      </c>
      <c r="L1102" s="29" t="str">
        <f aca="false">IF(O1102&lt;=$F$3,"HIT","MISS")</f>
        <v>HIT</v>
      </c>
      <c r="M1102" s="17" t="str">
        <f aca="false">IF(AND(K1102="HIT",L1102="HIT"),"HOD ✓ | LOD ✓",IF(K1102="HIT","HOD ✓",IF(L1102="HIT","LOD ✓","✗ MISS")))</f>
        <v>HOD ✓ | LOD ✓</v>
      </c>
      <c r="N1102" s="26" t="n">
        <f aca="false">IF(D1102&lt;H1102,(H1102-D1102)/D1102,IF(D1102&gt;G1102,(D1102-G1102)/D1102,0))</f>
        <v>0.00017310771627646</v>
      </c>
      <c r="O1102" s="26" t="n">
        <f aca="false">IF(E1102&lt;J1102,(J1102-E1102)/E1102,IF(E1102&gt;I1102,(E1102-I1102)/E1102,0))</f>
        <v>9.47176684882398E-005</v>
      </c>
      <c r="P1102" s="27" t="n">
        <f aca="false">LN(F1102/F1101)</f>
        <v>-7.22728734614828E-006</v>
      </c>
      <c r="Q1102" s="28" t="n">
        <f aca="false">STDEV(P1083:P1102)*SQRT(252)</f>
        <v>0.138469677514837</v>
      </c>
      <c r="R1102" s="26" t="n">
        <f aca="false">(G1102-H1102)/H1102</f>
        <v>0.00100240866542618</v>
      </c>
      <c r="S1102" s="17" t="n">
        <f aca="false">YEAR(B1102)</f>
        <v>2010</v>
      </c>
      <c r="T1102" s="17" t="n">
        <f aca="false">WEEKDAY(B1102)</f>
        <v>2</v>
      </c>
    </row>
    <row r="1103" customFormat="false" ht="15" hidden="false" customHeight="false" outlineLevel="0" collapsed="false">
      <c r="B1103" s="21" t="n">
        <v>40540</v>
      </c>
      <c r="C1103" s="22" t="n">
        <v>1383.64</v>
      </c>
      <c r="D1103" s="22" t="n">
        <v>1406.955</v>
      </c>
      <c r="E1103" s="22" t="n">
        <v>1382.61</v>
      </c>
      <c r="F1103" s="22" t="n">
        <v>1406.03</v>
      </c>
      <c r="G1103" s="23" t="n">
        <v>1407.07</v>
      </c>
      <c r="H1103" s="23" t="n">
        <v>1405.66</v>
      </c>
      <c r="I1103" s="23" t="n">
        <v>1384.46</v>
      </c>
      <c r="J1103" s="23" t="n">
        <v>1383.08</v>
      </c>
      <c r="K1103" s="29" t="str">
        <f aca="false">IF(N1103&lt;=$F$3,"HIT","MISS")</f>
        <v>HIT</v>
      </c>
      <c r="L1103" s="29" t="str">
        <f aca="false">IF(O1103&lt;=$F$3,"HIT","MISS")</f>
        <v>HIT</v>
      </c>
      <c r="M1103" s="17" t="str">
        <f aca="false">IF(AND(K1103="HIT",L1103="HIT"),"HOD ✓ | LOD ✓",IF(K1103="HIT","HOD ✓",IF(L1103="HIT","LOD ✓","✗ MISS")))</f>
        <v>HOD ✓ | LOD ✓</v>
      </c>
      <c r="N1103" s="26" t="n">
        <f aca="false">IF(D1103&lt;H1103,(H1103-D1103)/D1103,IF(D1103&gt;G1103,(D1103-G1103)/D1103,0))</f>
        <v>0</v>
      </c>
      <c r="O1103" s="26" t="n">
        <f aca="false">IF(E1103&lt;J1103,(J1103-E1103)/E1103,IF(E1103&gt;I1103,(E1103-I1103)/E1103,0))</f>
        <v>0.000339936786223177</v>
      </c>
      <c r="P1103" s="27" t="n">
        <f aca="false">LN(F1103/F1102)</f>
        <v>0.0160524225348308</v>
      </c>
      <c r="Q1103" s="28" t="n">
        <f aca="false">STDEV(P1084:P1103)*SQRT(252)</f>
        <v>0.140714415894194</v>
      </c>
      <c r="R1103" s="26" t="n">
        <f aca="false">(G1103-H1103)/H1103</f>
        <v>0.00100308751760728</v>
      </c>
      <c r="S1103" s="17" t="n">
        <f aca="false">YEAR(B1103)</f>
        <v>2010</v>
      </c>
      <c r="T1103" s="17" t="n">
        <f aca="false">WEEKDAY(B1103)</f>
        <v>3</v>
      </c>
    </row>
    <row r="1104" customFormat="false" ht="15" hidden="false" customHeight="false" outlineLevel="0" collapsed="false">
      <c r="B1104" s="21" t="n">
        <v>40541</v>
      </c>
      <c r="C1104" s="22" t="n">
        <v>1406.03</v>
      </c>
      <c r="D1104" s="22" t="n">
        <v>1414.28</v>
      </c>
      <c r="E1104" s="22" t="n">
        <v>1401.28</v>
      </c>
      <c r="F1104" s="22" t="n">
        <v>1411.77</v>
      </c>
      <c r="G1104" s="23" t="n">
        <v>1413.87</v>
      </c>
      <c r="H1104" s="23" t="n">
        <v>1412.46</v>
      </c>
      <c r="I1104" s="23" t="n">
        <v>1401.15</v>
      </c>
      <c r="J1104" s="23" t="n">
        <v>1399.75</v>
      </c>
      <c r="K1104" s="29" t="str">
        <f aca="false">IF(N1104&lt;=$F$3,"HIT","MISS")</f>
        <v>HIT</v>
      </c>
      <c r="L1104" s="29" t="str">
        <f aca="false">IF(O1104&lt;=$F$3,"HIT","MISS")</f>
        <v>HIT</v>
      </c>
      <c r="M1104" s="17" t="str">
        <f aca="false">IF(AND(K1104="HIT",L1104="HIT"),"HOD ✓ | LOD ✓",IF(K1104="HIT","HOD ✓",IF(L1104="HIT","LOD ✓","✗ MISS")))</f>
        <v>HOD ✓ | LOD ✓</v>
      </c>
      <c r="N1104" s="26" t="n">
        <f aca="false">IF(D1104&lt;H1104,(H1104-D1104)/D1104,IF(D1104&gt;G1104,(D1104-G1104)/D1104,0))</f>
        <v>0.00028990016121283</v>
      </c>
      <c r="O1104" s="26" t="n">
        <f aca="false">IF(E1104&lt;J1104,(J1104-E1104)/E1104,IF(E1104&gt;I1104,(E1104-I1104)/E1104,0))</f>
        <v>9.27723224479631E-005</v>
      </c>
      <c r="P1104" s="27" t="n">
        <f aca="false">LN(F1104/F1103)</f>
        <v>0.00407410599725804</v>
      </c>
      <c r="Q1104" s="28" t="n">
        <f aca="false">STDEV(P1085:P1104)*SQRT(252)</f>
        <v>0.141215757079764</v>
      </c>
      <c r="R1104" s="26" t="n">
        <f aca="false">(G1104-H1104)/H1104</f>
        <v>0.000998258357758701</v>
      </c>
      <c r="S1104" s="17" t="n">
        <f aca="false">YEAR(B1104)</f>
        <v>2010</v>
      </c>
      <c r="T1104" s="17" t="n">
        <f aca="false">WEEKDAY(B1104)</f>
        <v>4</v>
      </c>
    </row>
    <row r="1105" customFormat="false" ht="15" hidden="false" customHeight="false" outlineLevel="0" collapsed="false">
      <c r="B1105" s="21" t="n">
        <v>40542</v>
      </c>
      <c r="C1105" s="22" t="n">
        <v>1411.77</v>
      </c>
      <c r="D1105" s="22" t="n">
        <v>1414.895</v>
      </c>
      <c r="E1105" s="22" t="n">
        <v>1403.145</v>
      </c>
      <c r="F1105" s="22" t="n">
        <v>1404.76</v>
      </c>
      <c r="G1105" s="23" t="n">
        <v>1414.57</v>
      </c>
      <c r="H1105" s="23" t="n">
        <v>1413.16</v>
      </c>
      <c r="I1105" s="23" t="n">
        <v>1404.6</v>
      </c>
      <c r="J1105" s="23" t="n">
        <v>1403.2</v>
      </c>
      <c r="K1105" s="29" t="str">
        <f aca="false">IF(N1105&lt;=$F$3,"HIT","MISS")</f>
        <v>HIT</v>
      </c>
      <c r="L1105" s="29" t="str">
        <f aca="false">IF(O1105&lt;=$F$3,"HIT","MISS")</f>
        <v>HIT</v>
      </c>
      <c r="M1105" s="17" t="str">
        <f aca="false">IF(AND(K1105="HIT",L1105="HIT"),"HOD ✓ | LOD ✓",IF(K1105="HIT","HOD ✓",IF(L1105="HIT","LOD ✓","✗ MISS")))</f>
        <v>HOD ✓ | LOD ✓</v>
      </c>
      <c r="N1105" s="26" t="n">
        <f aca="false">IF(D1105&lt;H1105,(H1105-D1105)/D1105,IF(D1105&gt;G1105,(D1105-G1105)/D1105,0))</f>
        <v>0.00022969902360249</v>
      </c>
      <c r="O1105" s="26" t="n">
        <f aca="false">IF(E1105&lt;J1105,(J1105-E1105)/E1105,IF(E1105&gt;I1105,(E1105-I1105)/E1105,0))</f>
        <v>3.91976595434283E-005</v>
      </c>
      <c r="P1105" s="27" t="n">
        <f aca="false">LN(F1105/F1104)</f>
        <v>-0.00497776659546988</v>
      </c>
      <c r="Q1105" s="28" t="n">
        <f aca="false">STDEV(P1086:P1105)*SQRT(252)</f>
        <v>0.14242516353874</v>
      </c>
      <c r="R1105" s="26" t="n">
        <f aca="false">(G1105-H1105)/H1105</f>
        <v>0.000997763876701757</v>
      </c>
      <c r="S1105" s="17" t="n">
        <f aca="false">YEAR(B1105)</f>
        <v>2010</v>
      </c>
      <c r="T1105" s="17" t="n">
        <f aca="false">WEEKDAY(B1105)</f>
        <v>5</v>
      </c>
    </row>
    <row r="1106" customFormat="false" ht="15" hidden="false" customHeight="false" outlineLevel="0" collapsed="false">
      <c r="B1106" s="21" t="n">
        <v>40543</v>
      </c>
      <c r="C1106" s="22" t="n">
        <v>1404.76</v>
      </c>
      <c r="D1106" s="22" t="n">
        <v>1421.5</v>
      </c>
      <c r="E1106" s="22" t="n">
        <v>1404.13</v>
      </c>
      <c r="F1106" s="22" t="n">
        <v>1421.46</v>
      </c>
      <c r="G1106" s="23" t="n">
        <v>1422.78</v>
      </c>
      <c r="H1106" s="23" t="n">
        <v>1421.36</v>
      </c>
      <c r="I1106" s="23" t="n">
        <v>1405.47</v>
      </c>
      <c r="J1106" s="23" t="n">
        <v>1404.07</v>
      </c>
      <c r="K1106" s="29" t="str">
        <f aca="false">IF(N1106&lt;=$F$3,"HIT","MISS")</f>
        <v>HIT</v>
      </c>
      <c r="L1106" s="29" t="str">
        <f aca="false">IF(O1106&lt;=$F$3,"HIT","MISS")</f>
        <v>HIT</v>
      </c>
      <c r="M1106" s="17" t="str">
        <f aca="false">IF(AND(K1106="HIT",L1106="HIT"),"HOD ✓ | LOD ✓",IF(K1106="HIT","HOD ✓",IF(L1106="HIT","LOD ✓","✗ MISS")))</f>
        <v>HOD ✓ | LOD ✓</v>
      </c>
      <c r="N1106" s="26" t="n">
        <f aca="false">IF(D1106&lt;H1106,(H1106-D1106)/D1106,IF(D1106&gt;G1106,(D1106-G1106)/D1106,0))</f>
        <v>0</v>
      </c>
      <c r="O1106" s="26" t="n">
        <f aca="false">IF(E1106&lt;J1106,(J1106-E1106)/E1106,IF(E1106&gt;I1106,(E1106-I1106)/E1106,0))</f>
        <v>0</v>
      </c>
      <c r="P1106" s="27" t="n">
        <f aca="false">LN(F1106/F1105)</f>
        <v>0.0118180427342887</v>
      </c>
      <c r="Q1106" s="28" t="n">
        <f aca="false">STDEV(P1087:P1106)*SQRT(252)</f>
        <v>0.128776432709705</v>
      </c>
      <c r="R1106" s="26" t="n">
        <f aca="false">(G1106-H1106)/H1106</f>
        <v>0.000999043169921816</v>
      </c>
      <c r="S1106" s="17" t="n">
        <f aca="false">YEAR(B1106)</f>
        <v>2010</v>
      </c>
      <c r="T1106" s="17" t="n">
        <f aca="false">WEEKDAY(B1106)</f>
        <v>6</v>
      </c>
    </row>
    <row r="1107" customFormat="false" ht="15" hidden="false" customHeight="false" outlineLevel="0" collapsed="false">
      <c r="B1107" s="21" t="n">
        <v>40546</v>
      </c>
      <c r="C1107" s="22" t="n">
        <v>1421.08</v>
      </c>
      <c r="D1107" s="22" t="n">
        <v>1424.055</v>
      </c>
      <c r="E1107" s="22" t="n">
        <v>1412.675</v>
      </c>
      <c r="F1107" s="22" t="n">
        <v>1414.68</v>
      </c>
      <c r="G1107" s="23" t="n">
        <v>1425.02</v>
      </c>
      <c r="H1107" s="23" t="n">
        <v>1423.6</v>
      </c>
      <c r="I1107" s="23" t="n">
        <v>1413.35</v>
      </c>
      <c r="J1107" s="23" t="n">
        <v>1411.94</v>
      </c>
      <c r="K1107" s="29" t="str">
        <f aca="false">IF(N1107&lt;=$F$3,"HIT","MISS")</f>
        <v>HIT</v>
      </c>
      <c r="L1107" s="29" t="str">
        <f aca="false">IF(O1107&lt;=$F$3,"HIT","MISS")</f>
        <v>HIT</v>
      </c>
      <c r="M1107" s="17" t="str">
        <f aca="false">IF(AND(K1107="HIT",L1107="HIT"),"HOD ✓ | LOD ✓",IF(K1107="HIT","HOD ✓",IF(L1107="HIT","LOD ✓","✗ MISS")))</f>
        <v>HOD ✓ | LOD ✓</v>
      </c>
      <c r="N1107" s="26" t="n">
        <f aca="false">IF(D1107&lt;H1107,(H1107-D1107)/D1107,IF(D1107&gt;G1107,(D1107-G1107)/D1107,0))</f>
        <v>0</v>
      </c>
      <c r="O1107" s="26" t="n">
        <f aca="false">IF(E1107&lt;J1107,(J1107-E1107)/E1107,IF(E1107&gt;I1107,(E1107-I1107)/E1107,0))</f>
        <v>0</v>
      </c>
      <c r="P1107" s="27" t="n">
        <f aca="false">LN(F1107/F1106)</f>
        <v>-0.00478115531361789</v>
      </c>
      <c r="Q1107" s="28" t="n">
        <f aca="false">STDEV(P1088:P1107)*SQRT(252)</f>
        <v>0.127561431066778</v>
      </c>
      <c r="R1107" s="26" t="n">
        <f aca="false">(G1107-H1107)/H1107</f>
        <v>0.000997471199775269</v>
      </c>
      <c r="S1107" s="17" t="n">
        <f aca="false">YEAR(B1107)</f>
        <v>2011</v>
      </c>
      <c r="T1107" s="17" t="n">
        <f aca="false">WEEKDAY(B1107)</f>
        <v>2</v>
      </c>
    </row>
    <row r="1108" customFormat="false" ht="15" hidden="false" customHeight="false" outlineLevel="0" collapsed="false">
      <c r="B1108" s="21" t="n">
        <v>40547</v>
      </c>
      <c r="C1108" s="22" t="n">
        <v>1414.68</v>
      </c>
      <c r="D1108" s="22" t="n">
        <v>1417.455</v>
      </c>
      <c r="E1108" s="22" t="n">
        <v>1374.98</v>
      </c>
      <c r="F1108" s="22" t="n">
        <v>1380.58</v>
      </c>
      <c r="G1108" s="23" t="n">
        <v>1417.05</v>
      </c>
      <c r="H1108" s="23" t="n">
        <v>1415.63</v>
      </c>
      <c r="I1108" s="23" t="n">
        <v>1375.16</v>
      </c>
      <c r="J1108" s="23" t="n">
        <v>1373.79</v>
      </c>
      <c r="K1108" s="29" t="str">
        <f aca="false">IF(N1108&lt;=$F$3,"HIT","MISS")</f>
        <v>HIT</v>
      </c>
      <c r="L1108" s="29" t="str">
        <f aca="false">IF(O1108&lt;=$F$3,"HIT","MISS")</f>
        <v>HIT</v>
      </c>
      <c r="M1108" s="17" t="str">
        <f aca="false">IF(AND(K1108="HIT",L1108="HIT"),"HOD ✓ | LOD ✓",IF(K1108="HIT","HOD ✓",IF(L1108="HIT","LOD ✓","✗ MISS")))</f>
        <v>HOD ✓ | LOD ✓</v>
      </c>
      <c r="N1108" s="26" t="n">
        <f aca="false">IF(D1108&lt;H1108,(H1108-D1108)/D1108,IF(D1108&gt;G1108,(D1108-G1108)/D1108,0))</f>
        <v>0.000285723356297006</v>
      </c>
      <c r="O1108" s="26" t="n">
        <f aca="false">IF(E1108&lt;J1108,(J1108-E1108)/E1108,IF(E1108&gt;I1108,(E1108-I1108)/E1108,0))</f>
        <v>0</v>
      </c>
      <c r="P1108" s="27" t="n">
        <f aca="false">LN(F1108/F1107)</f>
        <v>-0.0243996563827555</v>
      </c>
      <c r="Q1108" s="28" t="n">
        <f aca="false">STDEV(P1089:P1108)*SQRT(252)</f>
        <v>0.14442612978782</v>
      </c>
      <c r="R1108" s="26" t="n">
        <f aca="false">(G1108-H1108)/H1108</f>
        <v>0.00100308696481414</v>
      </c>
      <c r="S1108" s="17" t="n">
        <f aca="false">YEAR(B1108)</f>
        <v>2011</v>
      </c>
      <c r="T1108" s="17" t="n">
        <f aca="false">WEEKDAY(B1108)</f>
        <v>3</v>
      </c>
    </row>
    <row r="1109" customFormat="false" ht="15" hidden="false" customHeight="false" outlineLevel="0" collapsed="false">
      <c r="B1109" s="21" t="n">
        <v>40548</v>
      </c>
      <c r="C1109" s="22" t="n">
        <v>1380.58</v>
      </c>
      <c r="D1109" s="22" t="n">
        <v>1384.99</v>
      </c>
      <c r="E1109" s="22" t="n">
        <v>1363.955</v>
      </c>
      <c r="F1109" s="22" t="n">
        <v>1378.15</v>
      </c>
      <c r="G1109" s="23" t="n">
        <v>1386.53</v>
      </c>
      <c r="H1109" s="23" t="n">
        <v>1385.14</v>
      </c>
      <c r="I1109" s="23" t="n">
        <v>1363.85</v>
      </c>
      <c r="J1109" s="23" t="n">
        <v>1362.49</v>
      </c>
      <c r="K1109" s="29" t="str">
        <f aca="false">IF(N1109&lt;=$F$3,"HIT","MISS")</f>
        <v>HIT</v>
      </c>
      <c r="L1109" s="29" t="str">
        <f aca="false">IF(O1109&lt;=$F$3,"HIT","MISS")</f>
        <v>HIT</v>
      </c>
      <c r="M1109" s="17" t="str">
        <f aca="false">IF(AND(K1109="HIT",L1109="HIT"),"HOD ✓ | LOD ✓",IF(K1109="HIT","HOD ✓",IF(L1109="HIT","LOD ✓","✗ MISS")))</f>
        <v>HOD ✓ | LOD ✓</v>
      </c>
      <c r="N1109" s="26" t="n">
        <f aca="false">IF(D1109&lt;H1109,(H1109-D1109)/D1109,IF(D1109&gt;G1109,(D1109-G1109)/D1109,0))</f>
        <v>0.000108304031076102</v>
      </c>
      <c r="O1109" s="26" t="n">
        <f aca="false">IF(E1109&lt;J1109,(J1109-E1109)/E1109,IF(E1109&gt;I1109,(E1109-I1109)/E1109,0))</f>
        <v>7.69820118699064E-005</v>
      </c>
      <c r="P1109" s="27" t="n">
        <f aca="false">LN(F1109/F1108)</f>
        <v>-0.00176168064903952</v>
      </c>
      <c r="Q1109" s="28" t="n">
        <f aca="false">STDEV(P1090:P1109)*SQRT(252)</f>
        <v>0.135428399256729</v>
      </c>
      <c r="R1109" s="26" t="n">
        <f aca="false">(G1109-H1109)/H1109</f>
        <v>0.0010035086706036</v>
      </c>
      <c r="S1109" s="17" t="n">
        <f aca="false">YEAR(B1109)</f>
        <v>2011</v>
      </c>
      <c r="T1109" s="17" t="n">
        <f aca="false">WEEKDAY(B1109)</f>
        <v>4</v>
      </c>
    </row>
    <row r="1110" customFormat="false" ht="15" hidden="false" customHeight="false" outlineLevel="0" collapsed="false">
      <c r="B1110" s="21" t="n">
        <v>40549</v>
      </c>
      <c r="C1110" s="22" t="n">
        <v>1378.15</v>
      </c>
      <c r="D1110" s="22" t="n">
        <v>1379.905</v>
      </c>
      <c r="E1110" s="22" t="n">
        <v>1364.69</v>
      </c>
      <c r="F1110" s="22" t="n">
        <v>1371.48</v>
      </c>
      <c r="G1110" s="23" t="n">
        <v>1381.6</v>
      </c>
      <c r="H1110" s="23" t="n">
        <v>1380.22</v>
      </c>
      <c r="I1110" s="23" t="n">
        <v>1366.24</v>
      </c>
      <c r="J1110" s="23" t="n">
        <v>1364.88</v>
      </c>
      <c r="K1110" s="29" t="str">
        <f aca="false">IF(N1110&lt;=$F$3,"HIT","MISS")</f>
        <v>HIT</v>
      </c>
      <c r="L1110" s="29" t="str">
        <f aca="false">IF(O1110&lt;=$F$3,"HIT","MISS")</f>
        <v>HIT</v>
      </c>
      <c r="M1110" s="17" t="str">
        <f aca="false">IF(AND(K1110="HIT",L1110="HIT"),"HOD ✓ | LOD ✓",IF(K1110="HIT","HOD ✓",IF(L1110="HIT","LOD ✓","✗ MISS")))</f>
        <v>HOD ✓ | LOD ✓</v>
      </c>
      <c r="N1110" s="26" t="n">
        <f aca="false">IF(D1110&lt;H1110,(H1110-D1110)/D1110,IF(D1110&gt;G1110,(D1110-G1110)/D1110,0))</f>
        <v>0.000228276584257651</v>
      </c>
      <c r="O1110" s="26" t="n">
        <f aca="false">IF(E1110&lt;J1110,(J1110-E1110)/E1110,IF(E1110&gt;I1110,(E1110-I1110)/E1110,0))</f>
        <v>0.000139225758230847</v>
      </c>
      <c r="P1110" s="27" t="n">
        <f aca="false">LN(F1110/F1109)</f>
        <v>-0.0048515713627346</v>
      </c>
      <c r="Q1110" s="28" t="n">
        <f aca="false">STDEV(P1091:P1110)*SQRT(252)</f>
        <v>0.135633067448802</v>
      </c>
      <c r="R1110" s="26" t="n">
        <f aca="false">(G1110-H1110)/H1110</f>
        <v>0.000999840605120837</v>
      </c>
      <c r="S1110" s="17" t="n">
        <f aca="false">YEAR(B1110)</f>
        <v>2011</v>
      </c>
      <c r="T1110" s="17" t="n">
        <f aca="false">WEEKDAY(B1110)</f>
        <v>5</v>
      </c>
    </row>
    <row r="1111" customFormat="false" ht="15" hidden="false" customHeight="false" outlineLevel="0" collapsed="false">
      <c r="B1111" s="21" t="n">
        <v>40550</v>
      </c>
      <c r="C1111" s="22" t="n">
        <v>1371.48</v>
      </c>
      <c r="D1111" s="22" t="n">
        <v>1379.07</v>
      </c>
      <c r="E1111" s="22" t="n">
        <v>1352.925</v>
      </c>
      <c r="F1111" s="22" t="n">
        <v>1369.55</v>
      </c>
      <c r="G1111" s="23" t="n">
        <v>1378.98</v>
      </c>
      <c r="H1111" s="23" t="n">
        <v>1377.6</v>
      </c>
      <c r="I1111" s="23" t="n">
        <v>1354.63</v>
      </c>
      <c r="J1111" s="23" t="n">
        <v>1353.28</v>
      </c>
      <c r="K1111" s="29" t="str">
        <f aca="false">IF(N1111&lt;=$F$3,"HIT","MISS")</f>
        <v>HIT</v>
      </c>
      <c r="L1111" s="29" t="str">
        <f aca="false">IF(O1111&lt;=$F$3,"HIT","MISS")</f>
        <v>HIT</v>
      </c>
      <c r="M1111" s="17" t="str">
        <f aca="false">IF(AND(K1111="HIT",L1111="HIT"),"HOD ✓ | LOD ✓",IF(K1111="HIT","HOD ✓",IF(L1111="HIT","LOD ✓","✗ MISS")))</f>
        <v>HOD ✓ | LOD ✓</v>
      </c>
      <c r="N1111" s="26" t="n">
        <f aca="false">IF(D1111&lt;H1111,(H1111-D1111)/D1111,IF(D1111&gt;G1111,(D1111-G1111)/D1111,0))</f>
        <v>6.52613717939758E-005</v>
      </c>
      <c r="O1111" s="26" t="n">
        <f aca="false">IF(E1111&lt;J1111,(J1111-E1111)/E1111,IF(E1111&gt;I1111,(E1111-I1111)/E1111,0))</f>
        <v>0.000262394441672686</v>
      </c>
      <c r="P1111" s="27" t="n">
        <f aca="false">LN(F1111/F1110)</f>
        <v>-0.00140822998577211</v>
      </c>
      <c r="Q1111" s="28" t="n">
        <f aca="false">STDEV(P1092:P1111)*SQRT(252)</f>
        <v>0.13566630294288</v>
      </c>
      <c r="R1111" s="26" t="n">
        <f aca="false">(G1111-H1111)/H1111</f>
        <v>0.00100174216027882</v>
      </c>
      <c r="S1111" s="17" t="n">
        <f aca="false">YEAR(B1111)</f>
        <v>2011</v>
      </c>
      <c r="T1111" s="17" t="n">
        <f aca="false">WEEKDAY(B1111)</f>
        <v>6</v>
      </c>
    </row>
    <row r="1112" customFormat="false" ht="15" hidden="false" customHeight="false" outlineLevel="0" collapsed="false">
      <c r="B1112" s="21" t="n">
        <v>40553</v>
      </c>
      <c r="C1112" s="22" t="n">
        <v>1369.9</v>
      </c>
      <c r="D1112" s="22" t="n">
        <v>1376.4</v>
      </c>
      <c r="E1112" s="22" t="n">
        <v>1365.485</v>
      </c>
      <c r="F1112" s="22" t="n">
        <v>1375.7</v>
      </c>
      <c r="G1112" s="23" t="n">
        <v>1378.24</v>
      </c>
      <c r="H1112" s="23" t="n">
        <v>1376.86</v>
      </c>
      <c r="I1112" s="23" t="n">
        <v>1365.8</v>
      </c>
      <c r="J1112" s="23" t="n">
        <v>1364.44</v>
      </c>
      <c r="K1112" s="29" t="str">
        <f aca="false">IF(N1112&lt;=$F$3,"HIT","MISS")</f>
        <v>HIT</v>
      </c>
      <c r="L1112" s="29" t="str">
        <f aca="false">IF(O1112&lt;=$F$3,"HIT","MISS")</f>
        <v>HIT</v>
      </c>
      <c r="M1112" s="17" t="str">
        <f aca="false">IF(AND(K1112="HIT",L1112="HIT"),"HOD ✓ | LOD ✓",IF(K1112="HIT","HOD ✓",IF(L1112="HIT","LOD ✓","✗ MISS")))</f>
        <v>HOD ✓ | LOD ✓</v>
      </c>
      <c r="N1112" s="26" t="n">
        <f aca="false">IF(D1112&lt;H1112,(H1112-D1112)/D1112,IF(D1112&gt;G1112,(D1112-G1112)/D1112,0))</f>
        <v>0.000334205172914712</v>
      </c>
      <c r="O1112" s="26" t="n">
        <f aca="false">IF(E1112&lt;J1112,(J1112-E1112)/E1112,IF(E1112&gt;I1112,(E1112-I1112)/E1112,0))</f>
        <v>0</v>
      </c>
      <c r="P1112" s="27" t="n">
        <f aca="false">LN(F1112/F1111)</f>
        <v>0.00448047375521526</v>
      </c>
      <c r="Q1112" s="28" t="n">
        <f aca="false">STDEV(P1093:P1112)*SQRT(252)</f>
        <v>0.134907010548174</v>
      </c>
      <c r="R1112" s="26" t="n">
        <f aca="false">(G1112-H1112)/H1112</f>
        <v>0.00100228055139964</v>
      </c>
      <c r="S1112" s="17" t="n">
        <f aca="false">YEAR(B1112)</f>
        <v>2011</v>
      </c>
      <c r="T1112" s="17" t="n">
        <f aca="false">WEEKDAY(B1112)</f>
        <v>2</v>
      </c>
    </row>
    <row r="1113" customFormat="false" ht="15" hidden="false" customHeight="false" outlineLevel="0" collapsed="false">
      <c r="B1113" s="21" t="n">
        <v>40554</v>
      </c>
      <c r="C1113" s="22" t="n">
        <v>1375.7</v>
      </c>
      <c r="D1113" s="22" t="n">
        <v>1386.745</v>
      </c>
      <c r="E1113" s="22" t="n">
        <v>1372.825</v>
      </c>
      <c r="F1113" s="22" t="n">
        <v>1381.52</v>
      </c>
      <c r="G1113" s="23" t="n">
        <v>1385.77</v>
      </c>
      <c r="H1113" s="23" t="n">
        <v>1384.39</v>
      </c>
      <c r="I1113" s="23" t="n">
        <v>1375.11</v>
      </c>
      <c r="J1113" s="23" t="n">
        <v>1373.74</v>
      </c>
      <c r="K1113" s="24" t="str">
        <f aca="false">IF(N1113&lt;=$F$3,"HIT","MISS")</f>
        <v>MISS</v>
      </c>
      <c r="L1113" s="24" t="str">
        <f aca="false">IF(O1113&lt;=$F$3,"HIT","MISS")</f>
        <v>MISS</v>
      </c>
      <c r="M1113" s="25" t="str">
        <f aca="false">IF(AND(K1113="HIT",L1113="HIT"),"HOD ✓ | LOD ✓",IF(K1113="HIT","HOD ✓",IF(L1113="HIT","LOD ✓","✗ MISS")))</f>
        <v>✗ MISS</v>
      </c>
      <c r="N1113" s="26" t="n">
        <f aca="false">IF(D1113&lt;H1113,(H1113-D1113)/D1113,IF(D1113&gt;G1113,(D1113-G1113)/D1113,0))</f>
        <v>0.000703085282441912</v>
      </c>
      <c r="O1113" s="26" t="n">
        <f aca="false">IF(E1113&lt;J1113,(J1113-E1113)/E1113,IF(E1113&gt;I1113,(E1113-I1113)/E1113,0))</f>
        <v>0.000666508841257963</v>
      </c>
      <c r="P1113" s="27" t="n">
        <f aca="false">LN(F1113/F1112)</f>
        <v>0.00422164980946453</v>
      </c>
      <c r="Q1113" s="28" t="n">
        <f aca="false">STDEV(P1094:P1113)*SQRT(252)</f>
        <v>0.1358466060831</v>
      </c>
      <c r="R1113" s="26" t="n">
        <f aca="false">(G1113-H1113)/H1113</f>
        <v>0.000996828928264349</v>
      </c>
      <c r="S1113" s="17" t="n">
        <f aca="false">YEAR(B1113)</f>
        <v>2011</v>
      </c>
      <c r="T1113" s="17" t="n">
        <f aca="false">WEEKDAY(B1113)</f>
        <v>3</v>
      </c>
    </row>
    <row r="1114" customFormat="false" ht="15" hidden="false" customHeight="false" outlineLevel="0" collapsed="false">
      <c r="B1114" s="21" t="n">
        <v>40555</v>
      </c>
      <c r="C1114" s="22" t="n">
        <v>1381.52</v>
      </c>
      <c r="D1114" s="22" t="n">
        <v>1388.975</v>
      </c>
      <c r="E1114" s="22" t="n">
        <v>1376.695</v>
      </c>
      <c r="F1114" s="22" t="n">
        <v>1387.95</v>
      </c>
      <c r="G1114" s="23" t="n">
        <v>1389.48</v>
      </c>
      <c r="H1114" s="23" t="n">
        <v>1388.09</v>
      </c>
      <c r="I1114" s="23" t="n">
        <v>1377.6</v>
      </c>
      <c r="J1114" s="23" t="n">
        <v>1376.22</v>
      </c>
      <c r="K1114" s="29" t="str">
        <f aca="false">IF(N1114&lt;=$F$3,"HIT","MISS")</f>
        <v>HIT</v>
      </c>
      <c r="L1114" s="29" t="str">
        <f aca="false">IF(O1114&lt;=$F$3,"HIT","MISS")</f>
        <v>HIT</v>
      </c>
      <c r="M1114" s="17" t="str">
        <f aca="false">IF(AND(K1114="HIT",L1114="HIT"),"HOD ✓ | LOD ✓",IF(K1114="HIT","HOD ✓",IF(L1114="HIT","LOD ✓","✗ MISS")))</f>
        <v>HOD ✓ | LOD ✓</v>
      </c>
      <c r="N1114" s="26" t="n">
        <f aca="false">IF(D1114&lt;H1114,(H1114-D1114)/D1114,IF(D1114&gt;G1114,(D1114-G1114)/D1114,0))</f>
        <v>0</v>
      </c>
      <c r="O1114" s="26" t="n">
        <f aca="false">IF(E1114&lt;J1114,(J1114-E1114)/E1114,IF(E1114&gt;I1114,(E1114-I1114)/E1114,0))</f>
        <v>0</v>
      </c>
      <c r="P1114" s="27" t="n">
        <f aca="false">LN(F1114/F1113)</f>
        <v>0.00464349608673444</v>
      </c>
      <c r="Q1114" s="28" t="n">
        <f aca="false">STDEV(P1095:P1114)*SQRT(252)</f>
        <v>0.130944936793153</v>
      </c>
      <c r="R1114" s="26" t="n">
        <f aca="false">(G1114-H1114)/H1114</f>
        <v>0.00100137599147037</v>
      </c>
      <c r="S1114" s="17" t="n">
        <f aca="false">YEAR(B1114)</f>
        <v>2011</v>
      </c>
      <c r="T1114" s="17" t="n">
        <f aca="false">WEEKDAY(B1114)</f>
        <v>4</v>
      </c>
    </row>
    <row r="1115" customFormat="false" ht="15" hidden="false" customHeight="false" outlineLevel="0" collapsed="false">
      <c r="B1115" s="21" t="n">
        <v>40556</v>
      </c>
      <c r="C1115" s="22" t="n">
        <v>1387.95</v>
      </c>
      <c r="D1115" s="22" t="n">
        <v>1393.27</v>
      </c>
      <c r="E1115" s="22" t="n">
        <v>1369.67</v>
      </c>
      <c r="F1115" s="22" t="n">
        <v>1373.38</v>
      </c>
      <c r="G1115" s="23" t="n">
        <v>1394.33</v>
      </c>
      <c r="H1115" s="23" t="n">
        <v>1392.94</v>
      </c>
      <c r="I1115" s="23" t="n">
        <v>1370.61</v>
      </c>
      <c r="J1115" s="23" t="n">
        <v>1369.24</v>
      </c>
      <c r="K1115" s="29" t="str">
        <f aca="false">IF(N1115&lt;=$F$3,"HIT","MISS")</f>
        <v>HIT</v>
      </c>
      <c r="L1115" s="29" t="str">
        <f aca="false">IF(O1115&lt;=$F$3,"HIT","MISS")</f>
        <v>HIT</v>
      </c>
      <c r="M1115" s="17" t="str">
        <f aca="false">IF(AND(K1115="HIT",L1115="HIT"),"HOD ✓ | LOD ✓",IF(K1115="HIT","HOD ✓",IF(L1115="HIT","LOD ✓","✗ MISS")))</f>
        <v>HOD ✓ | LOD ✓</v>
      </c>
      <c r="N1115" s="26" t="n">
        <f aca="false">IF(D1115&lt;H1115,(H1115-D1115)/D1115,IF(D1115&gt;G1115,(D1115-G1115)/D1115,0))</f>
        <v>0</v>
      </c>
      <c r="O1115" s="26" t="n">
        <f aca="false">IF(E1115&lt;J1115,(J1115-E1115)/E1115,IF(E1115&gt;I1115,(E1115-I1115)/E1115,0))</f>
        <v>0</v>
      </c>
      <c r="P1115" s="27" t="n">
        <f aca="false">LN(F1115/F1114)</f>
        <v>-0.0105529836824892</v>
      </c>
      <c r="Q1115" s="28" t="n">
        <f aca="false">STDEV(P1096:P1115)*SQRT(252)</f>
        <v>0.133570933086719</v>
      </c>
      <c r="R1115" s="26" t="n">
        <f aca="false">(G1115-H1115)/H1115</f>
        <v>0.000997889356325378</v>
      </c>
      <c r="S1115" s="17" t="n">
        <f aca="false">YEAR(B1115)</f>
        <v>2011</v>
      </c>
      <c r="T1115" s="17" t="n">
        <f aca="false">WEEKDAY(B1115)</f>
        <v>5</v>
      </c>
    </row>
    <row r="1116" customFormat="false" ht="15" hidden="false" customHeight="false" outlineLevel="0" collapsed="false">
      <c r="B1116" s="21" t="n">
        <v>40557</v>
      </c>
      <c r="C1116" s="22" t="n">
        <v>1373.38</v>
      </c>
      <c r="D1116" s="22" t="n">
        <v>1378.215</v>
      </c>
      <c r="E1116" s="22" t="n">
        <v>1355.205</v>
      </c>
      <c r="F1116" s="22" t="n">
        <v>1361.98</v>
      </c>
      <c r="G1116" s="23" t="n">
        <v>1379.28</v>
      </c>
      <c r="H1116" s="23" t="n">
        <v>1377.9</v>
      </c>
      <c r="I1116" s="23" t="n">
        <v>1355.87</v>
      </c>
      <c r="J1116" s="23" t="n">
        <v>1354.52</v>
      </c>
      <c r="K1116" s="29" t="str">
        <f aca="false">IF(N1116&lt;=$F$3,"HIT","MISS")</f>
        <v>HIT</v>
      </c>
      <c r="L1116" s="29" t="str">
        <f aca="false">IF(O1116&lt;=$F$3,"HIT","MISS")</f>
        <v>HIT</v>
      </c>
      <c r="M1116" s="17" t="str">
        <f aca="false">IF(AND(K1116="HIT",L1116="HIT"),"HOD ✓ | LOD ✓",IF(K1116="HIT","HOD ✓",IF(L1116="HIT","LOD ✓","✗ MISS")))</f>
        <v>HOD ✓ | LOD ✓</v>
      </c>
      <c r="N1116" s="26" t="n">
        <f aca="false">IF(D1116&lt;H1116,(H1116-D1116)/D1116,IF(D1116&gt;G1116,(D1116-G1116)/D1116,0))</f>
        <v>0</v>
      </c>
      <c r="O1116" s="26" t="n">
        <f aca="false">IF(E1116&lt;J1116,(J1116-E1116)/E1116,IF(E1116&gt;I1116,(E1116-I1116)/E1116,0))</f>
        <v>0</v>
      </c>
      <c r="P1116" s="27" t="n">
        <f aca="false">LN(F1116/F1115)</f>
        <v>-0.00833533136682941</v>
      </c>
      <c r="Q1116" s="28" t="n">
        <f aca="false">STDEV(P1097:P1116)*SQRT(252)</f>
        <v>0.136040456902686</v>
      </c>
      <c r="R1116" s="26" t="n">
        <f aca="false">(G1116-H1116)/H1116</f>
        <v>0.00100152405834958</v>
      </c>
      <c r="S1116" s="17" t="n">
        <f aca="false">YEAR(B1116)</f>
        <v>2011</v>
      </c>
      <c r="T1116" s="17" t="n">
        <f aca="false">WEEKDAY(B1116)</f>
        <v>6</v>
      </c>
    </row>
    <row r="1117" customFormat="false" ht="15" hidden="false" customHeight="false" outlineLevel="0" collapsed="false">
      <c r="B1117" s="21" t="n">
        <v>40560</v>
      </c>
      <c r="C1117" s="22" t="n">
        <v>1362.1</v>
      </c>
      <c r="D1117" s="22" t="n">
        <v>1365.92</v>
      </c>
      <c r="E1117" s="22" t="n">
        <v>1357.34</v>
      </c>
      <c r="F1117" s="22" t="n">
        <v>1361.51</v>
      </c>
      <c r="G1117" s="23" t="n">
        <v>1365.75</v>
      </c>
      <c r="H1117" s="23" t="n">
        <v>1364.39</v>
      </c>
      <c r="I1117" s="23" t="n">
        <v>1357.17</v>
      </c>
      <c r="J1117" s="23" t="n">
        <v>1355.81</v>
      </c>
      <c r="K1117" s="29" t="str">
        <f aca="false">IF(N1117&lt;=$F$3,"HIT","MISS")</f>
        <v>HIT</v>
      </c>
      <c r="L1117" s="29" t="str">
        <f aca="false">IF(O1117&lt;=$F$3,"HIT","MISS")</f>
        <v>HIT</v>
      </c>
      <c r="M1117" s="17" t="str">
        <f aca="false">IF(AND(K1117="HIT",L1117="HIT"),"HOD ✓ | LOD ✓",IF(K1117="HIT","HOD ✓",IF(L1117="HIT","LOD ✓","✗ MISS")))</f>
        <v>HOD ✓ | LOD ✓</v>
      </c>
      <c r="N1117" s="26" t="n">
        <f aca="false">IF(D1117&lt;H1117,(H1117-D1117)/D1117,IF(D1117&gt;G1117,(D1117-G1117)/D1117,0))</f>
        <v>0.000124458240599796</v>
      </c>
      <c r="O1117" s="26" t="n">
        <f aca="false">IF(E1117&lt;J1117,(J1117-E1117)/E1117,IF(E1117&gt;I1117,(E1117-I1117)/E1117,0))</f>
        <v>0.000125244964415582</v>
      </c>
      <c r="P1117" s="27" t="n">
        <f aca="false">LN(F1117/F1116)</f>
        <v>-0.000345145386739623</v>
      </c>
      <c r="Q1117" s="28" t="n">
        <f aca="false">STDEV(P1098:P1117)*SQRT(252)</f>
        <v>0.132963993668102</v>
      </c>
      <c r="R1117" s="26" t="n">
        <f aca="false">(G1117-H1117)/H1117</f>
        <v>0.000996782444902044</v>
      </c>
      <c r="S1117" s="17" t="n">
        <f aca="false">YEAR(B1117)</f>
        <v>2011</v>
      </c>
      <c r="T1117" s="17" t="n">
        <f aca="false">WEEKDAY(B1117)</f>
        <v>2</v>
      </c>
    </row>
    <row r="1118" customFormat="false" ht="15" hidden="false" customHeight="false" outlineLevel="0" collapsed="false">
      <c r="B1118" s="21" t="n">
        <v>40561</v>
      </c>
      <c r="C1118" s="22" t="n">
        <v>1361.51</v>
      </c>
      <c r="D1118" s="22" t="n">
        <v>1376.375</v>
      </c>
      <c r="E1118" s="22" t="n">
        <v>1360.77</v>
      </c>
      <c r="F1118" s="22" t="n">
        <v>1368.32</v>
      </c>
      <c r="G1118" s="23" t="n">
        <v>1375.97</v>
      </c>
      <c r="H1118" s="23" t="n">
        <v>1374.6</v>
      </c>
      <c r="I1118" s="23" t="n">
        <v>1357.53</v>
      </c>
      <c r="J1118" s="23" t="n">
        <v>1356.17</v>
      </c>
      <c r="K1118" s="24" t="str">
        <f aca="false">IF(N1118&lt;=$F$3,"HIT","MISS")</f>
        <v>HIT</v>
      </c>
      <c r="L1118" s="24" t="str">
        <f aca="false">IF(O1118&lt;=$F$3,"HIT","MISS")</f>
        <v>MISS</v>
      </c>
      <c r="M1118" s="25" t="str">
        <f aca="false">IF(AND(K1118="HIT",L1118="HIT"),"HOD ✓ | LOD ✓",IF(K1118="HIT","HOD ✓",IF(L1118="HIT","LOD ✓","✗ MISS")))</f>
        <v>HOD ✓</v>
      </c>
      <c r="N1118" s="26" t="n">
        <f aca="false">IF(D1118&lt;H1118,(H1118-D1118)/D1118,IF(D1118&gt;G1118,(D1118-G1118)/D1118,0))</f>
        <v>0.000294251203342093</v>
      </c>
      <c r="O1118" s="26" t="n">
        <f aca="false">IF(E1118&lt;J1118,(J1118-E1118)/E1118,IF(E1118&gt;I1118,(E1118-I1118)/E1118,0))</f>
        <v>0.00238100487224146</v>
      </c>
      <c r="P1118" s="27" t="n">
        <f aca="false">LN(F1118/F1117)</f>
        <v>0.00498933202948022</v>
      </c>
      <c r="Q1118" s="28" t="n">
        <f aca="false">STDEV(P1099:P1118)*SQRT(252)</f>
        <v>0.134552295782734</v>
      </c>
      <c r="R1118" s="26" t="n">
        <f aca="false">(G1118-H1118)/H1118</f>
        <v>0.000996653571948289</v>
      </c>
      <c r="S1118" s="17" t="n">
        <f aca="false">YEAR(B1118)</f>
        <v>2011</v>
      </c>
      <c r="T1118" s="17" t="n">
        <f aca="false">WEEKDAY(B1118)</f>
        <v>3</v>
      </c>
    </row>
    <row r="1119" customFormat="false" ht="15" hidden="false" customHeight="false" outlineLevel="0" collapsed="false">
      <c r="B1119" s="21" t="n">
        <v>40562</v>
      </c>
      <c r="C1119" s="22" t="n">
        <v>1368.32</v>
      </c>
      <c r="D1119" s="22" t="n">
        <v>1379.375</v>
      </c>
      <c r="E1119" s="22" t="n">
        <v>1366.04</v>
      </c>
      <c r="F1119" s="22" t="n">
        <v>1369.99</v>
      </c>
      <c r="G1119" s="23" t="n">
        <v>1379.03</v>
      </c>
      <c r="H1119" s="23" t="n">
        <v>1377.65</v>
      </c>
      <c r="I1119" s="23" t="n">
        <v>1365.71</v>
      </c>
      <c r="J1119" s="23" t="n">
        <v>1364.35</v>
      </c>
      <c r="K1119" s="29" t="str">
        <f aca="false">IF(N1119&lt;=$F$3,"HIT","MISS")</f>
        <v>HIT</v>
      </c>
      <c r="L1119" s="29" t="str">
        <f aca="false">IF(O1119&lt;=$F$3,"HIT","MISS")</f>
        <v>HIT</v>
      </c>
      <c r="M1119" s="17" t="str">
        <f aca="false">IF(AND(K1119="HIT",L1119="HIT"),"HOD ✓ | LOD ✓",IF(K1119="HIT","HOD ✓",IF(L1119="HIT","LOD ✓","✗ MISS")))</f>
        <v>HOD ✓ | LOD ✓</v>
      </c>
      <c r="N1119" s="26" t="n">
        <f aca="false">IF(D1119&lt;H1119,(H1119-D1119)/D1119,IF(D1119&gt;G1119,(D1119-G1119)/D1119,0))</f>
        <v>0.00025011327594021</v>
      </c>
      <c r="O1119" s="26" t="n">
        <f aca="false">IF(E1119&lt;J1119,(J1119-E1119)/E1119,IF(E1119&gt;I1119,(E1119-I1119)/E1119,0))</f>
        <v>0.000241574185236104</v>
      </c>
      <c r="P1119" s="27" t="n">
        <f aca="false">LN(F1119/F1118)</f>
        <v>0.00121973056888677</v>
      </c>
      <c r="Q1119" s="28" t="n">
        <f aca="false">STDEV(P1100:P1119)*SQRT(252)</f>
        <v>0.13470167815838</v>
      </c>
      <c r="R1119" s="26" t="n">
        <f aca="false">(G1119-H1119)/H1119</f>
        <v>0.00100170580336071</v>
      </c>
      <c r="S1119" s="17" t="n">
        <f aca="false">YEAR(B1119)</f>
        <v>2011</v>
      </c>
      <c r="T1119" s="17" t="n">
        <f aca="false">WEEKDAY(B1119)</f>
        <v>4</v>
      </c>
    </row>
    <row r="1120" customFormat="false" ht="15" hidden="false" customHeight="false" outlineLevel="0" collapsed="false">
      <c r="B1120" s="21" t="n">
        <v>40563</v>
      </c>
      <c r="C1120" s="22" t="n">
        <v>1369.99</v>
      </c>
      <c r="D1120" s="22" t="n">
        <v>1371.345</v>
      </c>
      <c r="E1120" s="22" t="n">
        <v>1343.49</v>
      </c>
      <c r="F1120" s="22" t="n">
        <v>1346.03</v>
      </c>
      <c r="G1120" s="23" t="n">
        <v>1371.5</v>
      </c>
      <c r="H1120" s="23" t="n">
        <v>1370.13</v>
      </c>
      <c r="I1120" s="23" t="n">
        <v>1345.05</v>
      </c>
      <c r="J1120" s="23" t="n">
        <v>1343.71</v>
      </c>
      <c r="K1120" s="29" t="str">
        <f aca="false">IF(N1120&lt;=$F$3,"HIT","MISS")</f>
        <v>HIT</v>
      </c>
      <c r="L1120" s="29" t="str">
        <f aca="false">IF(O1120&lt;=$F$3,"HIT","MISS")</f>
        <v>HIT</v>
      </c>
      <c r="M1120" s="17" t="str">
        <f aca="false">IF(AND(K1120="HIT",L1120="HIT"),"HOD ✓ | LOD ✓",IF(K1120="HIT","HOD ✓",IF(L1120="HIT","LOD ✓","✗ MISS")))</f>
        <v>HOD ✓ | LOD ✓</v>
      </c>
      <c r="N1120" s="26" t="n">
        <f aca="false">IF(D1120&lt;H1120,(H1120-D1120)/D1120,IF(D1120&gt;G1120,(D1120-G1120)/D1120,0))</f>
        <v>0</v>
      </c>
      <c r="O1120" s="26" t="n">
        <f aca="false">IF(E1120&lt;J1120,(J1120-E1120)/E1120,IF(E1120&gt;I1120,(E1120-I1120)/E1120,0))</f>
        <v>0.000163752614459376</v>
      </c>
      <c r="P1120" s="27" t="n">
        <f aca="false">LN(F1120/F1119)</f>
        <v>-0.0176439213076487</v>
      </c>
      <c r="Q1120" s="28" t="n">
        <f aca="false">STDEV(P1101:P1120)*SQRT(252)</f>
        <v>0.147460105708409</v>
      </c>
      <c r="R1120" s="26" t="n">
        <f aca="false">(G1120-H1120)/H1120</f>
        <v>0.000999905118492326</v>
      </c>
      <c r="S1120" s="17" t="n">
        <f aca="false">YEAR(B1120)</f>
        <v>2011</v>
      </c>
      <c r="T1120" s="17" t="n">
        <f aca="false">WEEKDAY(B1120)</f>
        <v>5</v>
      </c>
    </row>
    <row r="1121" customFormat="false" ht="15" hidden="false" customHeight="false" outlineLevel="0" collapsed="false">
      <c r="B1121" s="21" t="n">
        <v>40564</v>
      </c>
      <c r="C1121" s="22" t="n">
        <v>1346.03</v>
      </c>
      <c r="D1121" s="22" t="n">
        <v>1350.405</v>
      </c>
      <c r="E1121" s="22" t="n">
        <v>1337.945</v>
      </c>
      <c r="F1121" s="22" t="n">
        <v>1342.73</v>
      </c>
      <c r="G1121" s="23" t="n">
        <v>1351.89</v>
      </c>
      <c r="H1121" s="23" t="n">
        <v>1350.54</v>
      </c>
      <c r="I1121" s="23" t="n">
        <v>1338.95</v>
      </c>
      <c r="J1121" s="23" t="n">
        <v>1337.61</v>
      </c>
      <c r="K1121" s="29" t="str">
        <f aca="false">IF(N1121&lt;=$F$3,"HIT","MISS")</f>
        <v>HIT</v>
      </c>
      <c r="L1121" s="29" t="str">
        <f aca="false">IF(O1121&lt;=$F$3,"HIT","MISS")</f>
        <v>HIT</v>
      </c>
      <c r="M1121" s="17" t="str">
        <f aca="false">IF(AND(K1121="HIT",L1121="HIT"),"HOD ✓ | LOD ✓",IF(K1121="HIT","HOD ✓",IF(L1121="HIT","LOD ✓","✗ MISS")))</f>
        <v>HOD ✓ | LOD ✓</v>
      </c>
      <c r="N1121" s="26" t="n">
        <f aca="false">IF(D1121&lt;H1121,(H1121-D1121)/D1121,IF(D1121&gt;G1121,(D1121-G1121)/D1121,0))</f>
        <v>9.99700089972941E-005</v>
      </c>
      <c r="O1121" s="26" t="n">
        <f aca="false">IF(E1121&lt;J1121,(J1121-E1121)/E1121,IF(E1121&gt;I1121,(E1121-I1121)/E1121,0))</f>
        <v>0</v>
      </c>
      <c r="P1121" s="27" t="n">
        <f aca="false">LN(F1121/F1120)</f>
        <v>-0.00245466434860568</v>
      </c>
      <c r="Q1121" s="28" t="n">
        <f aca="false">STDEV(P1102:P1121)*SQRT(252)</f>
        <v>0.146791233455841</v>
      </c>
      <c r="R1121" s="26" t="n">
        <f aca="false">(G1121-H1121)/H1121</f>
        <v>0.000999600159936127</v>
      </c>
      <c r="S1121" s="17" t="n">
        <f aca="false">YEAR(B1121)</f>
        <v>2011</v>
      </c>
      <c r="T1121" s="17" t="n">
        <f aca="false">WEEKDAY(B1121)</f>
        <v>6</v>
      </c>
    </row>
    <row r="1122" customFormat="false" ht="15" hidden="false" customHeight="false" outlineLevel="0" collapsed="false">
      <c r="B1122" s="21" t="n">
        <v>40567</v>
      </c>
      <c r="C1122" s="22" t="n">
        <v>1342.73</v>
      </c>
      <c r="D1122" s="22" t="n">
        <v>1353.175</v>
      </c>
      <c r="E1122" s="22" t="n">
        <v>1332.72</v>
      </c>
      <c r="F1122" s="22" t="n">
        <v>1334.31</v>
      </c>
      <c r="G1122" s="23" t="n">
        <v>1353.48</v>
      </c>
      <c r="H1122" s="23" t="n">
        <v>1352.13</v>
      </c>
      <c r="I1122" s="23" t="n">
        <v>1333.68</v>
      </c>
      <c r="J1122" s="23" t="n">
        <v>1332.35</v>
      </c>
      <c r="K1122" s="29" t="str">
        <f aca="false">IF(N1122&lt;=$F$3,"HIT","MISS")</f>
        <v>HIT</v>
      </c>
      <c r="L1122" s="29" t="str">
        <f aca="false">IF(O1122&lt;=$F$3,"HIT","MISS")</f>
        <v>HIT</v>
      </c>
      <c r="M1122" s="17" t="str">
        <f aca="false">IF(AND(K1122="HIT",L1122="HIT"),"HOD ✓ | LOD ✓",IF(K1122="HIT","HOD ✓",IF(L1122="HIT","LOD ✓","✗ MISS")))</f>
        <v>HOD ✓ | LOD ✓</v>
      </c>
      <c r="N1122" s="26" t="n">
        <f aca="false">IF(D1122&lt;H1122,(H1122-D1122)/D1122,IF(D1122&gt;G1122,(D1122-G1122)/D1122,0))</f>
        <v>0</v>
      </c>
      <c r="O1122" s="26" t="n">
        <f aca="false">IF(E1122&lt;J1122,(J1122-E1122)/E1122,IF(E1122&gt;I1122,(E1122-I1122)/E1122,0))</f>
        <v>0</v>
      </c>
      <c r="P1122" s="27" t="n">
        <f aca="false">LN(F1122/F1121)</f>
        <v>-0.00629055058247332</v>
      </c>
      <c r="Q1122" s="28" t="n">
        <f aca="false">STDEV(P1103:P1122)*SQRT(252)</f>
        <v>0.147635169449683</v>
      </c>
      <c r="R1122" s="26" t="n">
        <f aca="false">(G1122-H1122)/H1122</f>
        <v>0.000998424707683365</v>
      </c>
      <c r="S1122" s="17" t="n">
        <f aca="false">YEAR(B1122)</f>
        <v>2011</v>
      </c>
      <c r="T1122" s="17" t="n">
        <f aca="false">WEEKDAY(B1122)</f>
        <v>2</v>
      </c>
    </row>
    <row r="1123" customFormat="false" ht="15" hidden="false" customHeight="false" outlineLevel="0" collapsed="false">
      <c r="B1123" s="21" t="n">
        <v>40568</v>
      </c>
      <c r="C1123" s="22" t="n">
        <v>1334.31</v>
      </c>
      <c r="D1123" s="22" t="n">
        <v>1338.625</v>
      </c>
      <c r="E1123" s="22" t="n">
        <v>1322.805</v>
      </c>
      <c r="F1123" s="22" t="n">
        <v>1332.43</v>
      </c>
      <c r="G1123" s="23" t="n">
        <v>1339.02</v>
      </c>
      <c r="H1123" s="23" t="n">
        <v>1337.68</v>
      </c>
      <c r="I1123" s="23" t="n">
        <v>1324.31</v>
      </c>
      <c r="J1123" s="23" t="n">
        <v>1322.99</v>
      </c>
      <c r="K1123" s="29" t="str">
        <f aca="false">IF(N1123&lt;=$F$3,"HIT","MISS")</f>
        <v>HIT</v>
      </c>
      <c r="L1123" s="29" t="str">
        <f aca="false">IF(O1123&lt;=$F$3,"HIT","MISS")</f>
        <v>HIT</v>
      </c>
      <c r="M1123" s="17" t="str">
        <f aca="false">IF(AND(K1123="HIT",L1123="HIT"),"HOD ✓ | LOD ✓",IF(K1123="HIT","HOD ✓",IF(L1123="HIT","LOD ✓","✗ MISS")))</f>
        <v>HOD ✓ | LOD ✓</v>
      </c>
      <c r="N1123" s="26" t="n">
        <f aca="false">IF(D1123&lt;H1123,(H1123-D1123)/D1123,IF(D1123&gt;G1123,(D1123-G1123)/D1123,0))</f>
        <v>0</v>
      </c>
      <c r="O1123" s="26" t="n">
        <f aca="false">IF(E1123&lt;J1123,(J1123-E1123)/E1123,IF(E1123&gt;I1123,(E1123-I1123)/E1123,0))</f>
        <v>0.000139854324711462</v>
      </c>
      <c r="P1123" s="27" t="n">
        <f aca="false">LN(F1123/F1122)</f>
        <v>-0.00140996145964872</v>
      </c>
      <c r="Q1123" s="28" t="n">
        <f aca="false">STDEV(P1104:P1123)*SQRT(252)</f>
        <v>0.131764283281973</v>
      </c>
      <c r="R1123" s="26" t="n">
        <f aca="false">(G1123-H1123)/H1123</f>
        <v>0.00100173434603187</v>
      </c>
      <c r="S1123" s="17" t="n">
        <f aca="false">YEAR(B1123)</f>
        <v>2011</v>
      </c>
      <c r="T1123" s="17" t="n">
        <f aca="false">WEEKDAY(B1123)</f>
        <v>3</v>
      </c>
    </row>
    <row r="1124" customFormat="false" ht="15" hidden="false" customHeight="false" outlineLevel="0" collapsed="false">
      <c r="B1124" s="21" t="n">
        <v>40569</v>
      </c>
      <c r="C1124" s="22" t="n">
        <v>1332.43</v>
      </c>
      <c r="D1124" s="22" t="n">
        <v>1346.93</v>
      </c>
      <c r="E1124" s="22" t="n">
        <v>1325.195</v>
      </c>
      <c r="F1124" s="22" t="n">
        <v>1346.03</v>
      </c>
      <c r="G1124" s="23" t="n">
        <v>1347.6</v>
      </c>
      <c r="H1124" s="23" t="n">
        <v>1346.25</v>
      </c>
      <c r="I1124" s="23" t="n">
        <v>1326.9</v>
      </c>
      <c r="J1124" s="23" t="n">
        <v>1325.57</v>
      </c>
      <c r="K1124" s="29" t="str">
        <f aca="false">IF(N1124&lt;=$F$3,"HIT","MISS")</f>
        <v>HIT</v>
      </c>
      <c r="L1124" s="29" t="str">
        <f aca="false">IF(O1124&lt;=$F$3,"HIT","MISS")</f>
        <v>HIT</v>
      </c>
      <c r="M1124" s="17" t="str">
        <f aca="false">IF(AND(K1124="HIT",L1124="HIT"),"HOD ✓ | LOD ✓",IF(K1124="HIT","HOD ✓",IF(L1124="HIT","LOD ✓","✗ MISS")))</f>
        <v>HOD ✓ | LOD ✓</v>
      </c>
      <c r="N1124" s="26" t="n">
        <f aca="false">IF(D1124&lt;H1124,(H1124-D1124)/D1124,IF(D1124&gt;G1124,(D1124-G1124)/D1124,0))</f>
        <v>0</v>
      </c>
      <c r="O1124" s="26" t="n">
        <f aca="false">IF(E1124&lt;J1124,(J1124-E1124)/E1124,IF(E1124&gt;I1124,(E1124-I1124)/E1124,0))</f>
        <v>0.000282977222220126</v>
      </c>
      <c r="P1124" s="27" t="n">
        <f aca="false">LN(F1124/F1123)</f>
        <v>0.0101551763907276</v>
      </c>
      <c r="Q1124" s="28" t="n">
        <f aca="false">STDEV(P1105:P1124)*SQRT(252)</f>
        <v>0.137544894992671</v>
      </c>
      <c r="R1124" s="26" t="n">
        <f aca="false">(G1124-H1124)/H1124</f>
        <v>0.00100278551532027</v>
      </c>
      <c r="S1124" s="17" t="n">
        <f aca="false">YEAR(B1124)</f>
        <v>2011</v>
      </c>
      <c r="T1124" s="17" t="n">
        <f aca="false">WEEKDAY(B1124)</f>
        <v>4</v>
      </c>
    </row>
    <row r="1125" customFormat="false" ht="15" hidden="false" customHeight="false" outlineLevel="0" collapsed="false">
      <c r="B1125" s="21" t="n">
        <v>40570</v>
      </c>
      <c r="C1125" s="22" t="n">
        <v>1346.03</v>
      </c>
      <c r="D1125" s="22" t="n">
        <v>1348.165</v>
      </c>
      <c r="E1125" s="22" t="n">
        <v>1310.445</v>
      </c>
      <c r="F1125" s="22" t="n">
        <v>1313.57</v>
      </c>
      <c r="G1125" s="23" t="n">
        <v>1349.12</v>
      </c>
      <c r="H1125" s="23" t="n">
        <v>1347.77</v>
      </c>
      <c r="I1125" s="23" t="n">
        <v>1310.55</v>
      </c>
      <c r="J1125" s="23" t="n">
        <v>1309.24</v>
      </c>
      <c r="K1125" s="29" t="str">
        <f aca="false">IF(N1125&lt;=$F$3,"HIT","MISS")</f>
        <v>HIT</v>
      </c>
      <c r="L1125" s="29" t="str">
        <f aca="false">IF(O1125&lt;=$F$3,"HIT","MISS")</f>
        <v>HIT</v>
      </c>
      <c r="M1125" s="17" t="str">
        <f aca="false">IF(AND(K1125="HIT",L1125="HIT"),"HOD ✓ | LOD ✓",IF(K1125="HIT","HOD ✓",IF(L1125="HIT","LOD ✓","✗ MISS")))</f>
        <v>HOD ✓ | LOD ✓</v>
      </c>
      <c r="N1125" s="26" t="n">
        <f aca="false">IF(D1125&lt;H1125,(H1125-D1125)/D1125,IF(D1125&gt;G1125,(D1125-G1125)/D1125,0))</f>
        <v>0</v>
      </c>
      <c r="O1125" s="26" t="n">
        <f aca="false">IF(E1125&lt;J1125,(J1125-E1125)/E1125,IF(E1125&gt;I1125,(E1125-I1125)/E1125,0))</f>
        <v>0</v>
      </c>
      <c r="P1125" s="27" t="n">
        <f aca="false">LN(F1125/F1124)</f>
        <v>-0.0244108977828726</v>
      </c>
      <c r="Q1125" s="28" t="n">
        <f aca="false">STDEV(P1106:P1125)*SQRT(252)</f>
        <v>0.158157777820196</v>
      </c>
      <c r="R1125" s="26" t="n">
        <f aca="false">(G1125-H1125)/H1125</f>
        <v>0.00100165458498105</v>
      </c>
      <c r="S1125" s="17" t="n">
        <f aca="false">YEAR(B1125)</f>
        <v>2011</v>
      </c>
      <c r="T1125" s="17" t="n">
        <f aca="false">WEEKDAY(B1125)</f>
        <v>5</v>
      </c>
    </row>
    <row r="1126" customFormat="false" ht="15" hidden="false" customHeight="false" outlineLevel="0" collapsed="false">
      <c r="B1126" s="21" t="n">
        <v>40571</v>
      </c>
      <c r="C1126" s="22" t="n">
        <v>1313.57</v>
      </c>
      <c r="D1126" s="22" t="n">
        <v>1347.355</v>
      </c>
      <c r="E1126" s="22" t="n">
        <v>1308.41</v>
      </c>
      <c r="F1126" s="22" t="n">
        <v>1336.81</v>
      </c>
      <c r="G1126" s="23" t="n">
        <v>1347.21</v>
      </c>
      <c r="H1126" s="23" t="n">
        <v>1345.86</v>
      </c>
      <c r="I1126" s="23" t="n">
        <v>1308.75</v>
      </c>
      <c r="J1126" s="23" t="n">
        <v>1307.44</v>
      </c>
      <c r="K1126" s="29" t="str">
        <f aca="false">IF(N1126&lt;=$F$3,"HIT","MISS")</f>
        <v>HIT</v>
      </c>
      <c r="L1126" s="29" t="str">
        <f aca="false">IF(O1126&lt;=$F$3,"HIT","MISS")</f>
        <v>HIT</v>
      </c>
      <c r="M1126" s="17" t="str">
        <f aca="false">IF(AND(K1126="HIT",L1126="HIT"),"HOD ✓ | LOD ✓",IF(K1126="HIT","HOD ✓",IF(L1126="HIT","LOD ✓","✗ MISS")))</f>
        <v>HOD ✓ | LOD ✓</v>
      </c>
      <c r="N1126" s="26" t="n">
        <f aca="false">IF(D1126&lt;H1126,(H1126-D1126)/D1126,IF(D1126&gt;G1126,(D1126-G1126)/D1126,0))</f>
        <v>0.000107618259478743</v>
      </c>
      <c r="O1126" s="26" t="n">
        <f aca="false">IF(E1126&lt;J1126,(J1126-E1126)/E1126,IF(E1126&gt;I1126,(E1126-I1126)/E1126,0))</f>
        <v>0</v>
      </c>
      <c r="P1126" s="27" t="n">
        <f aca="false">LN(F1126/F1125)</f>
        <v>0.0175375573688367</v>
      </c>
      <c r="Q1126" s="28" t="n">
        <f aca="false">STDEV(P1107:P1126)*SQRT(252)</f>
        <v>0.166517922061584</v>
      </c>
      <c r="R1126" s="26" t="n">
        <f aca="false">(G1126-H1126)/H1126</f>
        <v>0.00100307610004022</v>
      </c>
      <c r="S1126" s="17" t="n">
        <f aca="false">YEAR(B1126)</f>
        <v>2011</v>
      </c>
      <c r="T1126" s="17" t="n">
        <f aca="false">WEEKDAY(B1126)</f>
        <v>6</v>
      </c>
    </row>
    <row r="1127" customFormat="false" ht="15" hidden="false" customHeight="false" outlineLevel="0" collapsed="false">
      <c r="B1127" s="21" t="n">
        <v>40574</v>
      </c>
      <c r="C1127" s="22" t="n">
        <v>1338.4</v>
      </c>
      <c r="D1127" s="22" t="n">
        <v>1346.225</v>
      </c>
      <c r="E1127" s="22" t="n">
        <v>1323.34</v>
      </c>
      <c r="F1127" s="22" t="n">
        <v>1332.64</v>
      </c>
      <c r="G1127" s="23" t="n">
        <v>1347.71</v>
      </c>
      <c r="H1127" s="23" t="n">
        <v>1346.36</v>
      </c>
      <c r="I1127" s="23" t="n">
        <v>1324.29</v>
      </c>
      <c r="J1127" s="23" t="n">
        <v>1322.97</v>
      </c>
      <c r="K1127" s="29" t="str">
        <f aca="false">IF(N1127&lt;=$F$3,"HIT","MISS")</f>
        <v>HIT</v>
      </c>
      <c r="L1127" s="29" t="str">
        <f aca="false">IF(O1127&lt;=$F$3,"HIT","MISS")</f>
        <v>HIT</v>
      </c>
      <c r="M1127" s="17" t="str">
        <f aca="false">IF(AND(K1127="HIT",L1127="HIT"),"HOD ✓ | LOD ✓",IF(K1127="HIT","HOD ✓",IF(L1127="HIT","LOD ✓","✗ MISS")))</f>
        <v>HOD ✓ | LOD ✓</v>
      </c>
      <c r="N1127" s="26" t="n">
        <f aca="false">IF(D1127&lt;H1127,(H1127-D1127)/D1127,IF(D1127&gt;G1127,(D1127-G1127)/D1127,0))</f>
        <v>0.000100280413749552</v>
      </c>
      <c r="O1127" s="26" t="n">
        <f aca="false">IF(E1127&lt;J1127,(J1127-E1127)/E1127,IF(E1127&gt;I1127,(E1127-I1127)/E1127,0))</f>
        <v>0</v>
      </c>
      <c r="P1127" s="27" t="n">
        <f aca="false">LN(F1127/F1126)</f>
        <v>-0.00312424161674286</v>
      </c>
      <c r="Q1127" s="28" t="n">
        <f aca="false">STDEV(P1108:P1127)*SQRT(252)</f>
        <v>0.166395907089119</v>
      </c>
      <c r="R1127" s="26" t="n">
        <f aca="false">(G1127-H1127)/H1127</f>
        <v>0.00100270358596522</v>
      </c>
      <c r="S1127" s="17" t="n">
        <f aca="false">YEAR(B1127)</f>
        <v>2011</v>
      </c>
      <c r="T1127" s="17" t="n">
        <f aca="false">WEEKDAY(B1127)</f>
        <v>2</v>
      </c>
    </row>
    <row r="1128" customFormat="false" ht="15" hidden="false" customHeight="false" outlineLevel="0" collapsed="false">
      <c r="B1128" s="21" t="n">
        <v>40575</v>
      </c>
      <c r="C1128" s="22" t="n">
        <v>1332.64</v>
      </c>
      <c r="D1128" s="22" t="n">
        <v>1343.335</v>
      </c>
      <c r="E1128" s="22" t="n">
        <v>1325.515</v>
      </c>
      <c r="F1128" s="22" t="n">
        <v>1341.4</v>
      </c>
      <c r="G1128" s="23" t="n">
        <v>1343.17</v>
      </c>
      <c r="H1128" s="23" t="n">
        <v>1341.83</v>
      </c>
      <c r="I1128" s="23" t="n">
        <v>1325.31</v>
      </c>
      <c r="J1128" s="23" t="n">
        <v>1323.99</v>
      </c>
      <c r="K1128" s="29" t="str">
        <f aca="false">IF(N1128&lt;=$F$3,"HIT","MISS")</f>
        <v>HIT</v>
      </c>
      <c r="L1128" s="29" t="str">
        <f aca="false">IF(O1128&lt;=$F$3,"HIT","MISS")</f>
        <v>HIT</v>
      </c>
      <c r="M1128" s="17" t="str">
        <f aca="false">IF(AND(K1128="HIT",L1128="HIT"),"HOD ✓ | LOD ✓",IF(K1128="HIT","HOD ✓",IF(L1128="HIT","LOD ✓","✗ MISS")))</f>
        <v>HOD ✓ | LOD ✓</v>
      </c>
      <c r="N1128" s="26" t="n">
        <f aca="false">IF(D1128&lt;H1128,(H1128-D1128)/D1128,IF(D1128&gt;G1128,(D1128-G1128)/D1128,0))</f>
        <v>0.000122828631726236</v>
      </c>
      <c r="O1128" s="26" t="n">
        <f aca="false">IF(E1128&lt;J1128,(J1128-E1128)/E1128,IF(E1128&gt;I1128,(E1128-I1128)/E1128,0))</f>
        <v>0.000154656869216987</v>
      </c>
      <c r="P1128" s="27" t="n">
        <f aca="false">LN(F1128/F1127)</f>
        <v>0.00655190747860638</v>
      </c>
      <c r="Q1128" s="28" t="n">
        <f aca="false">STDEV(P1109:P1128)*SQRT(252)</f>
        <v>0.148922777535157</v>
      </c>
      <c r="R1128" s="26" t="n">
        <f aca="false">(G1128-H1128)/H1128</f>
        <v>0.000998636190873766</v>
      </c>
      <c r="S1128" s="17" t="n">
        <f aca="false">YEAR(B1128)</f>
        <v>2011</v>
      </c>
      <c r="T1128" s="17" t="n">
        <f aca="false">WEEKDAY(B1128)</f>
        <v>3</v>
      </c>
    </row>
    <row r="1129" customFormat="false" ht="15" hidden="false" customHeight="false" outlineLevel="0" collapsed="false">
      <c r="B1129" s="21" t="n">
        <v>40576</v>
      </c>
      <c r="C1129" s="22" t="n">
        <v>1341.4</v>
      </c>
      <c r="D1129" s="22" t="n">
        <v>1344.28</v>
      </c>
      <c r="E1129" s="22" t="n">
        <v>1326.87</v>
      </c>
      <c r="F1129" s="22" t="n">
        <v>1335.22</v>
      </c>
      <c r="G1129" s="23" t="n">
        <v>1344.62</v>
      </c>
      <c r="H1129" s="23" t="n">
        <v>1343.28</v>
      </c>
      <c r="I1129" s="23" t="n">
        <v>1326.78</v>
      </c>
      <c r="J1129" s="23" t="n">
        <v>1325.45</v>
      </c>
      <c r="K1129" s="29" t="str">
        <f aca="false">IF(N1129&lt;=$F$3,"HIT","MISS")</f>
        <v>HIT</v>
      </c>
      <c r="L1129" s="29" t="str">
        <f aca="false">IF(O1129&lt;=$F$3,"HIT","MISS")</f>
        <v>HIT</v>
      </c>
      <c r="M1129" s="17" t="str">
        <f aca="false">IF(AND(K1129="HIT",L1129="HIT"),"HOD ✓ | LOD ✓",IF(K1129="HIT","HOD ✓",IF(L1129="HIT","LOD ✓","✗ MISS")))</f>
        <v>HOD ✓ | LOD ✓</v>
      </c>
      <c r="N1129" s="26" t="n">
        <f aca="false">IF(D1129&lt;H1129,(H1129-D1129)/D1129,IF(D1129&gt;G1129,(D1129-G1129)/D1129,0))</f>
        <v>0</v>
      </c>
      <c r="O1129" s="26" t="n">
        <f aca="false">IF(E1129&lt;J1129,(J1129-E1129)/E1129,IF(E1129&gt;I1129,(E1129-I1129)/E1129,0))</f>
        <v>6.78288001084644E-005</v>
      </c>
      <c r="P1129" s="27" t="n">
        <f aca="false">LN(F1129/F1128)</f>
        <v>-0.00461777240083722</v>
      </c>
      <c r="Q1129" s="28" t="n">
        <f aca="false">STDEV(P1110:P1129)*SQRT(252)</f>
        <v>0.149349203580379</v>
      </c>
      <c r="R1129" s="26" t="n">
        <f aca="false">(G1129-H1129)/H1129</f>
        <v>0.000997558215710737</v>
      </c>
      <c r="S1129" s="17" t="n">
        <f aca="false">YEAR(B1129)</f>
        <v>2011</v>
      </c>
      <c r="T1129" s="17" t="n">
        <f aca="false">WEEKDAY(B1129)</f>
        <v>4</v>
      </c>
    </row>
    <row r="1130" customFormat="false" ht="15" hidden="false" customHeight="false" outlineLevel="0" collapsed="false">
      <c r="B1130" s="21" t="n">
        <v>40577</v>
      </c>
      <c r="C1130" s="22" t="n">
        <v>1335.22</v>
      </c>
      <c r="D1130" s="22" t="n">
        <v>1356.055</v>
      </c>
      <c r="E1130" s="22" t="n">
        <v>1325</v>
      </c>
      <c r="F1130" s="22" t="n">
        <v>1354.48</v>
      </c>
      <c r="G1130" s="23" t="n">
        <v>1357.96</v>
      </c>
      <c r="H1130" s="23" t="n">
        <v>1356.6</v>
      </c>
      <c r="I1130" s="23" t="n">
        <v>1325.05</v>
      </c>
      <c r="J1130" s="23" t="n">
        <v>1323.73</v>
      </c>
      <c r="K1130" s="29" t="str">
        <f aca="false">IF(N1130&lt;=$F$3,"HIT","MISS")</f>
        <v>HIT</v>
      </c>
      <c r="L1130" s="29" t="str">
        <f aca="false">IF(O1130&lt;=$F$3,"HIT","MISS")</f>
        <v>HIT</v>
      </c>
      <c r="M1130" s="17" t="str">
        <f aca="false">IF(AND(K1130="HIT",L1130="HIT"),"HOD ✓ | LOD ✓",IF(K1130="HIT","HOD ✓",IF(L1130="HIT","LOD ✓","✗ MISS")))</f>
        <v>HOD ✓ | LOD ✓</v>
      </c>
      <c r="N1130" s="26" t="n">
        <f aca="false">IF(D1130&lt;H1130,(H1130-D1130)/D1130,IF(D1130&gt;G1130,(D1130-G1130)/D1130,0))</f>
        <v>0.000401901102831261</v>
      </c>
      <c r="O1130" s="26" t="n">
        <f aca="false">IF(E1130&lt;J1130,(J1130-E1130)/E1130,IF(E1130&gt;I1130,(E1130-I1130)/E1130,0))</f>
        <v>0</v>
      </c>
      <c r="P1130" s="27" t="n">
        <f aca="false">LN(F1130/F1129)</f>
        <v>0.0143215445551767</v>
      </c>
      <c r="Q1130" s="28" t="n">
        <f aca="false">STDEV(P1111:P1130)*SQRT(252)</f>
        <v>0.158979002126706</v>
      </c>
      <c r="R1130" s="26" t="n">
        <f aca="false">(G1130-H1130)/H1130</f>
        <v>0.00100250626566425</v>
      </c>
      <c r="S1130" s="17" t="n">
        <f aca="false">YEAR(B1130)</f>
        <v>2011</v>
      </c>
      <c r="T1130" s="17" t="n">
        <f aca="false">WEEKDAY(B1130)</f>
        <v>5</v>
      </c>
    </row>
    <row r="1131" customFormat="false" ht="15" hidden="false" customHeight="false" outlineLevel="0" collapsed="false">
      <c r="B1131" s="21" t="n">
        <v>40578</v>
      </c>
      <c r="C1131" s="22" t="n">
        <v>1354.48</v>
      </c>
      <c r="D1131" s="22" t="n">
        <v>1358.995</v>
      </c>
      <c r="E1131" s="22" t="n">
        <v>1345.175</v>
      </c>
      <c r="F1131" s="22" t="n">
        <v>1348.77</v>
      </c>
      <c r="G1131" s="23" t="n">
        <v>1360.09</v>
      </c>
      <c r="H1131" s="23" t="n">
        <v>1358.73</v>
      </c>
      <c r="I1131" s="23" t="n">
        <v>1344.82</v>
      </c>
      <c r="J1131" s="23" t="n">
        <v>1343.48</v>
      </c>
      <c r="K1131" s="29" t="str">
        <f aca="false">IF(N1131&lt;=$F$3,"HIT","MISS")</f>
        <v>HIT</v>
      </c>
      <c r="L1131" s="29" t="str">
        <f aca="false">IF(O1131&lt;=$F$3,"HIT","MISS")</f>
        <v>HIT</v>
      </c>
      <c r="M1131" s="17" t="str">
        <f aca="false">IF(AND(K1131="HIT",L1131="HIT"),"HOD ✓ | LOD ✓",IF(K1131="HIT","HOD ✓",IF(L1131="HIT","LOD ✓","✗ MISS")))</f>
        <v>HOD ✓ | LOD ✓</v>
      </c>
      <c r="N1131" s="26" t="n">
        <f aca="false">IF(D1131&lt;H1131,(H1131-D1131)/D1131,IF(D1131&gt;G1131,(D1131-G1131)/D1131,0))</f>
        <v>0</v>
      </c>
      <c r="O1131" s="26" t="n">
        <f aca="false">IF(E1131&lt;J1131,(J1131-E1131)/E1131,IF(E1131&gt;I1131,(E1131-I1131)/E1131,0))</f>
        <v>0.000263906183210377</v>
      </c>
      <c r="P1131" s="27" t="n">
        <f aca="false">LN(F1131/F1130)</f>
        <v>-0.00422455081262472</v>
      </c>
      <c r="Q1131" s="28" t="n">
        <f aca="false">STDEV(P1112:P1131)*SQRT(252)</f>
        <v>0.159476882382405</v>
      </c>
      <c r="R1131" s="26" t="n">
        <f aca="false">(G1131-H1131)/H1131</f>
        <v>0.0010009346963708</v>
      </c>
      <c r="S1131" s="17" t="n">
        <f aca="false">YEAR(B1131)</f>
        <v>2011</v>
      </c>
      <c r="T1131" s="17" t="n">
        <f aca="false">WEEKDAY(B1131)</f>
        <v>6</v>
      </c>
    </row>
    <row r="1132" customFormat="false" ht="15" hidden="false" customHeight="false" outlineLevel="0" collapsed="false">
      <c r="B1132" s="21" t="n">
        <v>40581</v>
      </c>
      <c r="C1132" s="22" t="n">
        <v>1349.11</v>
      </c>
      <c r="D1132" s="22" t="n">
        <v>1353.46</v>
      </c>
      <c r="E1132" s="22" t="n">
        <v>1343.75</v>
      </c>
      <c r="F1132" s="22" t="n">
        <v>1351.34</v>
      </c>
      <c r="G1132" s="23" t="n">
        <v>1354.19</v>
      </c>
      <c r="H1132" s="23" t="n">
        <v>1352.84</v>
      </c>
      <c r="I1132" s="23" t="n">
        <v>1345.51</v>
      </c>
      <c r="J1132" s="23" t="n">
        <v>1344.17</v>
      </c>
      <c r="K1132" s="29" t="str">
        <f aca="false">IF(N1132&lt;=$F$3,"HIT","MISS")</f>
        <v>HIT</v>
      </c>
      <c r="L1132" s="29" t="str">
        <f aca="false">IF(O1132&lt;=$F$3,"HIT","MISS")</f>
        <v>HIT</v>
      </c>
      <c r="M1132" s="17" t="str">
        <f aca="false">IF(AND(K1132="HIT",L1132="HIT"),"HOD ✓ | LOD ✓",IF(K1132="HIT","HOD ✓",IF(L1132="HIT","LOD ✓","✗ MISS")))</f>
        <v>HOD ✓ | LOD ✓</v>
      </c>
      <c r="N1132" s="26" t="n">
        <f aca="false">IF(D1132&lt;H1132,(H1132-D1132)/D1132,IF(D1132&gt;G1132,(D1132-G1132)/D1132,0))</f>
        <v>0</v>
      </c>
      <c r="O1132" s="26" t="n">
        <f aca="false">IF(E1132&lt;J1132,(J1132-E1132)/E1132,IF(E1132&gt;I1132,(E1132-I1132)/E1132,0))</f>
        <v>0.000312558139534938</v>
      </c>
      <c r="P1132" s="27" t="n">
        <f aca="false">LN(F1132/F1131)</f>
        <v>0.00190362672342666</v>
      </c>
      <c r="Q1132" s="28" t="n">
        <f aca="false">STDEV(P1113:P1132)*SQRT(252)</f>
        <v>0.158612825434381</v>
      </c>
      <c r="R1132" s="26" t="n">
        <f aca="false">(G1132-H1132)/H1132</f>
        <v>0.000997900712575128</v>
      </c>
      <c r="S1132" s="17" t="n">
        <f aca="false">YEAR(B1132)</f>
        <v>2011</v>
      </c>
      <c r="T1132" s="17" t="n">
        <f aca="false">WEEKDAY(B1132)</f>
        <v>2</v>
      </c>
    </row>
    <row r="1133" customFormat="false" ht="15" hidden="false" customHeight="false" outlineLevel="0" collapsed="false">
      <c r="B1133" s="21" t="n">
        <v>40582</v>
      </c>
      <c r="C1133" s="22" t="n">
        <v>1351.34</v>
      </c>
      <c r="D1133" s="22" t="n">
        <v>1368.135</v>
      </c>
      <c r="E1133" s="22" t="n">
        <v>1348.575</v>
      </c>
      <c r="F1133" s="22" t="n">
        <v>1363.88</v>
      </c>
      <c r="G1133" s="23" t="n">
        <v>1367.59</v>
      </c>
      <c r="H1133" s="23" t="n">
        <v>1366.22</v>
      </c>
      <c r="I1133" s="23" t="n">
        <v>1349.19</v>
      </c>
      <c r="J1133" s="23" t="n">
        <v>1347.84</v>
      </c>
      <c r="K1133" s="29" t="str">
        <f aca="false">IF(N1133&lt;=$F$3,"HIT","MISS")</f>
        <v>HIT</v>
      </c>
      <c r="L1133" s="29" t="str">
        <f aca="false">IF(O1133&lt;=$F$3,"HIT","MISS")</f>
        <v>HIT</v>
      </c>
      <c r="M1133" s="17" t="str">
        <f aca="false">IF(AND(K1133="HIT",L1133="HIT"),"HOD ✓ | LOD ✓",IF(K1133="HIT","HOD ✓",IF(L1133="HIT","LOD ✓","✗ MISS")))</f>
        <v>HOD ✓ | LOD ✓</v>
      </c>
      <c r="N1133" s="26" t="n">
        <f aca="false">IF(D1133&lt;H1133,(H1133-D1133)/D1133,IF(D1133&gt;G1133,(D1133-G1133)/D1133,0))</f>
        <v>0.000398352501763403</v>
      </c>
      <c r="O1133" s="26" t="n">
        <f aca="false">IF(E1133&lt;J1133,(J1133-E1133)/E1133,IF(E1133&gt;I1133,(E1133-I1133)/E1133,0))</f>
        <v>0</v>
      </c>
      <c r="P1133" s="27" t="n">
        <f aca="false">LN(F1133/F1132)</f>
        <v>0.00923688626287693</v>
      </c>
      <c r="Q1133" s="28" t="n">
        <f aca="false">STDEV(P1114:P1133)*SQRT(252)</f>
        <v>0.161726380878298</v>
      </c>
      <c r="R1133" s="26" t="n">
        <f aca="false">(G1133-H1133)/H1133</f>
        <v>0.00100276675791592</v>
      </c>
      <c r="S1133" s="17" t="n">
        <f aca="false">YEAR(B1133)</f>
        <v>2011</v>
      </c>
      <c r="T1133" s="17" t="n">
        <f aca="false">WEEKDAY(B1133)</f>
        <v>3</v>
      </c>
    </row>
    <row r="1134" customFormat="false" ht="15" hidden="false" customHeight="false" outlineLevel="0" collapsed="false">
      <c r="B1134" s="21" t="n">
        <v>40583</v>
      </c>
      <c r="C1134" s="22" t="n">
        <v>1363.88</v>
      </c>
      <c r="D1134" s="22" t="n">
        <v>1367.13</v>
      </c>
      <c r="E1134" s="22" t="n">
        <v>1358.02</v>
      </c>
      <c r="F1134" s="22" t="n">
        <v>1363.68</v>
      </c>
      <c r="G1134" s="23" t="n">
        <v>1367.46</v>
      </c>
      <c r="H1134" s="23" t="n">
        <v>1366.09</v>
      </c>
      <c r="I1134" s="23" t="n">
        <v>1359.14</v>
      </c>
      <c r="J1134" s="23" t="n">
        <v>1357.78</v>
      </c>
      <c r="K1134" s="29" t="str">
        <f aca="false">IF(N1134&lt;=$F$3,"HIT","MISS")</f>
        <v>HIT</v>
      </c>
      <c r="L1134" s="29" t="str">
        <f aca="false">IF(O1134&lt;=$F$3,"HIT","MISS")</f>
        <v>HIT</v>
      </c>
      <c r="M1134" s="17" t="str">
        <f aca="false">IF(AND(K1134="HIT",L1134="HIT"),"HOD ✓ | LOD ✓",IF(K1134="HIT","HOD ✓",IF(L1134="HIT","LOD ✓","✗ MISS")))</f>
        <v>HOD ✓ | LOD ✓</v>
      </c>
      <c r="N1134" s="26" t="n">
        <f aca="false">IF(D1134&lt;H1134,(H1134-D1134)/D1134,IF(D1134&gt;G1134,(D1134-G1134)/D1134,0))</f>
        <v>0</v>
      </c>
      <c r="O1134" s="26" t="n">
        <f aca="false">IF(E1134&lt;J1134,(J1134-E1134)/E1134,IF(E1134&gt;I1134,(E1134-I1134)/E1134,0))</f>
        <v>0</v>
      </c>
      <c r="P1134" s="27" t="n">
        <f aca="false">LN(F1134/F1133)</f>
        <v>-0.000146651219667743</v>
      </c>
      <c r="Q1134" s="28" t="n">
        <f aca="false">STDEV(P1115:P1134)*SQRT(252)</f>
        <v>0.160539297313792</v>
      </c>
      <c r="R1134" s="26" t="n">
        <f aca="false">(G1134-H1134)/H1134</f>
        <v>0.00100286218331158</v>
      </c>
      <c r="S1134" s="17" t="n">
        <f aca="false">YEAR(B1134)</f>
        <v>2011</v>
      </c>
      <c r="T1134" s="17" t="n">
        <f aca="false">WEEKDAY(B1134)</f>
        <v>4</v>
      </c>
    </row>
    <row r="1135" customFormat="false" ht="15" hidden="false" customHeight="false" outlineLevel="0" collapsed="false">
      <c r="B1135" s="21" t="n">
        <v>40584</v>
      </c>
      <c r="C1135" s="22" t="n">
        <v>1363.68</v>
      </c>
      <c r="D1135" s="22" t="n">
        <v>1366.33</v>
      </c>
      <c r="E1135" s="22" t="n">
        <v>1351.21</v>
      </c>
      <c r="F1135" s="22" t="n">
        <v>1363.69</v>
      </c>
      <c r="G1135" s="23" t="n">
        <v>1366.15</v>
      </c>
      <c r="H1135" s="23" t="n">
        <v>1364.79</v>
      </c>
      <c r="I1135" s="23" t="n">
        <v>1352.62</v>
      </c>
      <c r="J1135" s="23" t="n">
        <v>1351.27</v>
      </c>
      <c r="K1135" s="29" t="str">
        <f aca="false">IF(N1135&lt;=$F$3,"HIT","MISS")</f>
        <v>HIT</v>
      </c>
      <c r="L1135" s="29" t="str">
        <f aca="false">IF(O1135&lt;=$F$3,"HIT","MISS")</f>
        <v>HIT</v>
      </c>
      <c r="M1135" s="17" t="str">
        <f aca="false">IF(AND(K1135="HIT",L1135="HIT"),"HOD ✓ | LOD ✓",IF(K1135="HIT","HOD ✓",IF(L1135="HIT","LOD ✓","✗ MISS")))</f>
        <v>HOD ✓ | LOD ✓</v>
      </c>
      <c r="N1135" s="26" t="n">
        <f aca="false">IF(D1135&lt;H1135,(H1135-D1135)/D1135,IF(D1135&gt;G1135,(D1135-G1135)/D1135,0))</f>
        <v>0.000131739770040793</v>
      </c>
      <c r="O1135" s="26" t="n">
        <f aca="false">IF(E1135&lt;J1135,(J1135-E1135)/E1135,IF(E1135&gt;I1135,(E1135-I1135)/E1135,0))</f>
        <v>4.44046447257979E-005</v>
      </c>
      <c r="P1135" s="27" t="n">
        <f aca="false">LN(F1135/F1134)</f>
        <v>7.33307178703054E-006</v>
      </c>
      <c r="Q1135" s="28" t="n">
        <f aca="false">STDEV(P1116:P1135)*SQRT(252)</f>
        <v>0.156425501570146</v>
      </c>
      <c r="R1135" s="26" t="n">
        <f aca="false">(G1135-H1135)/H1135</f>
        <v>0.00099649030253748</v>
      </c>
      <c r="S1135" s="17" t="n">
        <f aca="false">YEAR(B1135)</f>
        <v>2011</v>
      </c>
      <c r="T1135" s="17" t="n">
        <f aca="false">WEEKDAY(B1135)</f>
        <v>5</v>
      </c>
    </row>
    <row r="1136" customFormat="false" ht="15" hidden="false" customHeight="false" outlineLevel="0" collapsed="false">
      <c r="B1136" s="21" t="n">
        <v>40585</v>
      </c>
      <c r="C1136" s="22" t="n">
        <v>1363.69</v>
      </c>
      <c r="D1136" s="22" t="n">
        <v>1368.765</v>
      </c>
      <c r="E1136" s="22" t="n">
        <v>1354.08</v>
      </c>
      <c r="F1136" s="22" t="n">
        <v>1356.95</v>
      </c>
      <c r="G1136" s="23" t="n">
        <v>1369.46</v>
      </c>
      <c r="H1136" s="23" t="n">
        <v>1368.09</v>
      </c>
      <c r="I1136" s="23" t="n">
        <v>1355.07</v>
      </c>
      <c r="J1136" s="23" t="n">
        <v>1353.72</v>
      </c>
      <c r="K1136" s="29" t="str">
        <f aca="false">IF(N1136&lt;=$F$3,"HIT","MISS")</f>
        <v>HIT</v>
      </c>
      <c r="L1136" s="29" t="str">
        <f aca="false">IF(O1136&lt;=$F$3,"HIT","MISS")</f>
        <v>HIT</v>
      </c>
      <c r="M1136" s="17" t="str">
        <f aca="false">IF(AND(K1136="HIT",L1136="HIT"),"HOD ✓ | LOD ✓",IF(K1136="HIT","HOD ✓",IF(L1136="HIT","LOD ✓","✗ MISS")))</f>
        <v>HOD ✓ | LOD ✓</v>
      </c>
      <c r="N1136" s="26" t="n">
        <f aca="false">IF(D1136&lt;H1136,(H1136-D1136)/D1136,IF(D1136&gt;G1136,(D1136-G1136)/D1136,0))</f>
        <v>0</v>
      </c>
      <c r="O1136" s="26" t="n">
        <f aca="false">IF(E1136&lt;J1136,(J1136-E1136)/E1136,IF(E1136&gt;I1136,(E1136-I1136)/E1136,0))</f>
        <v>0</v>
      </c>
      <c r="P1136" s="27" t="n">
        <f aca="false">LN(F1136/F1135)</f>
        <v>-0.00495472667352321</v>
      </c>
      <c r="Q1136" s="28" t="n">
        <f aca="false">STDEV(P1117:P1136)*SQRT(252)</f>
        <v>0.154587235444133</v>
      </c>
      <c r="R1136" s="26" t="n">
        <f aca="false">(G1136-H1136)/H1136</f>
        <v>0.00100139610698135</v>
      </c>
      <c r="S1136" s="17" t="n">
        <f aca="false">YEAR(B1136)</f>
        <v>2011</v>
      </c>
      <c r="T1136" s="17" t="n">
        <f aca="false">WEEKDAY(B1136)</f>
        <v>6</v>
      </c>
    </row>
    <row r="1137" customFormat="false" ht="15" hidden="false" customHeight="false" outlineLevel="0" collapsed="false">
      <c r="B1137" s="21" t="n">
        <v>40588</v>
      </c>
      <c r="C1137" s="22" t="n">
        <v>1356.6</v>
      </c>
      <c r="D1137" s="22" t="n">
        <v>1366.945</v>
      </c>
      <c r="E1137" s="22" t="n">
        <v>1354.15</v>
      </c>
      <c r="F1137" s="22" t="n">
        <v>1361.84</v>
      </c>
      <c r="G1137" s="23" t="n">
        <v>1367.81</v>
      </c>
      <c r="H1137" s="23" t="n">
        <v>1366.44</v>
      </c>
      <c r="I1137" s="23" t="n">
        <v>1354.04</v>
      </c>
      <c r="J1137" s="23" t="n">
        <v>1352.69</v>
      </c>
      <c r="K1137" s="29" t="str">
        <f aca="false">IF(N1137&lt;=$F$3,"HIT","MISS")</f>
        <v>HIT</v>
      </c>
      <c r="L1137" s="29" t="str">
        <f aca="false">IF(O1137&lt;=$F$3,"HIT","MISS")</f>
        <v>HIT</v>
      </c>
      <c r="M1137" s="17" t="str">
        <f aca="false">IF(AND(K1137="HIT",L1137="HIT"),"HOD ✓ | LOD ✓",IF(K1137="HIT","HOD ✓",IF(L1137="HIT","LOD ✓","✗ MISS")))</f>
        <v>HOD ✓ | LOD ✓</v>
      </c>
      <c r="N1137" s="26" t="n">
        <f aca="false">IF(D1137&lt;H1137,(H1137-D1137)/D1137,IF(D1137&gt;G1137,(D1137-G1137)/D1137,0))</f>
        <v>0</v>
      </c>
      <c r="O1137" s="26" t="n">
        <f aca="false">IF(E1137&lt;J1137,(J1137-E1137)/E1137,IF(E1137&gt;I1137,(E1137-I1137)/E1137,0))</f>
        <v>8.12317690064818E-005</v>
      </c>
      <c r="P1137" s="27" t="n">
        <f aca="false">LN(F1137/F1136)</f>
        <v>0.00359719233406353</v>
      </c>
      <c r="Q1137" s="28" t="n">
        <f aca="false">STDEV(P1118:P1137)*SQRT(252)</f>
        <v>0.15516538121241</v>
      </c>
      <c r="R1137" s="26" t="n">
        <f aca="false">(G1137-H1137)/H1137</f>
        <v>0.00100260531014892</v>
      </c>
      <c r="S1137" s="17" t="n">
        <f aca="false">YEAR(B1137)</f>
        <v>2011</v>
      </c>
      <c r="T1137" s="17" t="n">
        <f aca="false">WEEKDAY(B1137)</f>
        <v>2</v>
      </c>
    </row>
    <row r="1138" customFormat="false" ht="15" hidden="false" customHeight="false" outlineLevel="0" collapsed="false">
      <c r="B1138" s="21" t="n">
        <v>40589</v>
      </c>
      <c r="C1138" s="22" t="n">
        <v>1361.84</v>
      </c>
      <c r="D1138" s="22" t="n">
        <v>1376.79</v>
      </c>
      <c r="E1138" s="22" t="n">
        <v>1360.89</v>
      </c>
      <c r="F1138" s="22" t="n">
        <v>1373.77</v>
      </c>
      <c r="G1138" s="23" t="n">
        <v>1376.39</v>
      </c>
      <c r="H1138" s="23" t="n">
        <v>1375.01</v>
      </c>
      <c r="I1138" s="23" t="n">
        <v>1362.36</v>
      </c>
      <c r="J1138" s="23" t="n">
        <v>1361</v>
      </c>
      <c r="K1138" s="29" t="str">
        <f aca="false">IF(N1138&lt;=$F$3,"HIT","MISS")</f>
        <v>HIT</v>
      </c>
      <c r="L1138" s="29" t="str">
        <f aca="false">IF(O1138&lt;=$F$3,"HIT","MISS")</f>
        <v>HIT</v>
      </c>
      <c r="M1138" s="17" t="str">
        <f aca="false">IF(AND(K1138="HIT",L1138="HIT"),"HOD ✓ | LOD ✓",IF(K1138="HIT","HOD ✓",IF(L1138="HIT","LOD ✓","✗ MISS")))</f>
        <v>HOD ✓ | LOD ✓</v>
      </c>
      <c r="N1138" s="26" t="n">
        <f aca="false">IF(D1138&lt;H1138,(H1138-D1138)/D1138,IF(D1138&gt;G1138,(D1138-G1138)/D1138,0))</f>
        <v>0.000290530872536744</v>
      </c>
      <c r="O1138" s="26" t="n">
        <f aca="false">IF(E1138&lt;J1138,(J1138-E1138)/E1138,IF(E1138&gt;I1138,(E1138-I1138)/E1138,0))</f>
        <v>8.08294571933808E-005</v>
      </c>
      <c r="P1138" s="27" t="n">
        <f aca="false">LN(F1138/F1137)</f>
        <v>0.00872205879525744</v>
      </c>
      <c r="Q1138" s="28" t="n">
        <f aca="false">STDEV(P1119:P1138)*SQRT(252)</f>
        <v>0.157304404905922</v>
      </c>
      <c r="R1138" s="26" t="n">
        <f aca="false">(G1138-H1138)/H1138</f>
        <v>0.00100362906451597</v>
      </c>
      <c r="S1138" s="17" t="n">
        <f aca="false">YEAR(B1138)</f>
        <v>2011</v>
      </c>
      <c r="T1138" s="17" t="n">
        <f aca="false">WEEKDAY(B1138)</f>
        <v>3</v>
      </c>
    </row>
    <row r="1139" customFormat="false" ht="15" hidden="false" customHeight="false" outlineLevel="0" collapsed="false">
      <c r="B1139" s="21" t="n">
        <v>40590</v>
      </c>
      <c r="C1139" s="22" t="n">
        <v>1373.77</v>
      </c>
      <c r="D1139" s="22" t="n">
        <v>1382.18</v>
      </c>
      <c r="E1139" s="22" t="n">
        <v>1368.36</v>
      </c>
      <c r="F1139" s="22" t="n">
        <v>1374.38</v>
      </c>
      <c r="G1139" s="23" t="n">
        <v>1381.86</v>
      </c>
      <c r="H1139" s="23" t="n">
        <v>1380.48</v>
      </c>
      <c r="I1139" s="23" t="n">
        <v>1369.51</v>
      </c>
      <c r="J1139" s="23" t="n">
        <v>1368.14</v>
      </c>
      <c r="K1139" s="29" t="str">
        <f aca="false">IF(N1139&lt;=$F$3,"HIT","MISS")</f>
        <v>HIT</v>
      </c>
      <c r="L1139" s="29" t="str">
        <f aca="false">IF(O1139&lt;=$F$3,"HIT","MISS")</f>
        <v>HIT</v>
      </c>
      <c r="M1139" s="17" t="str">
        <f aca="false">IF(AND(K1139="HIT",L1139="HIT"),"HOD ✓ | LOD ✓",IF(K1139="HIT","HOD ✓",IF(L1139="HIT","LOD ✓","✗ MISS")))</f>
        <v>HOD ✓ | LOD ✓</v>
      </c>
      <c r="N1139" s="26" t="n">
        <f aca="false">IF(D1139&lt;H1139,(H1139-D1139)/D1139,IF(D1139&gt;G1139,(D1139-G1139)/D1139,0))</f>
        <v>0.000231518326122621</v>
      </c>
      <c r="O1139" s="26" t="n">
        <f aca="false">IF(E1139&lt;J1139,(J1139-E1139)/E1139,IF(E1139&gt;I1139,(E1139-I1139)/E1139,0))</f>
        <v>0</v>
      </c>
      <c r="P1139" s="27" t="n">
        <f aca="false">LN(F1139/F1138)</f>
        <v>0.000443935018116422</v>
      </c>
      <c r="Q1139" s="28" t="n">
        <f aca="false">STDEV(P1120:P1139)*SQRT(252)</f>
        <v>0.157261719892559</v>
      </c>
      <c r="R1139" s="26" t="n">
        <f aca="false">(G1139-H1139)/H1139</f>
        <v>0.000999652294853878</v>
      </c>
      <c r="S1139" s="17" t="n">
        <f aca="false">YEAR(B1139)</f>
        <v>2011</v>
      </c>
      <c r="T1139" s="17" t="n">
        <f aca="false">WEEKDAY(B1139)</f>
        <v>4</v>
      </c>
    </row>
    <row r="1140" customFormat="false" ht="15" hidden="false" customHeight="false" outlineLevel="0" collapsed="false">
      <c r="B1140" s="21" t="n">
        <v>40591</v>
      </c>
      <c r="C1140" s="22" t="n">
        <v>1374.38</v>
      </c>
      <c r="D1140" s="22" t="n">
        <v>1385.13</v>
      </c>
      <c r="E1140" s="22" t="n">
        <v>1374.375</v>
      </c>
      <c r="F1140" s="22" t="n">
        <v>1384.01</v>
      </c>
      <c r="G1140" s="23" t="n">
        <v>1386.19</v>
      </c>
      <c r="H1140" s="23" t="n">
        <v>1384.81</v>
      </c>
      <c r="I1140" s="23" t="n">
        <v>1375.04</v>
      </c>
      <c r="J1140" s="23" t="n">
        <v>1373.67</v>
      </c>
      <c r="K1140" s="29" t="str">
        <f aca="false">IF(N1140&lt;=$F$3,"HIT","MISS")</f>
        <v>HIT</v>
      </c>
      <c r="L1140" s="29" t="str">
        <f aca="false">IF(O1140&lt;=$F$3,"HIT","MISS")</f>
        <v>HIT</v>
      </c>
      <c r="M1140" s="17" t="str">
        <f aca="false">IF(AND(K1140="HIT",L1140="HIT"),"HOD ✓ | LOD ✓",IF(K1140="HIT","HOD ✓",IF(L1140="HIT","LOD ✓","✗ MISS")))</f>
        <v>HOD ✓ | LOD ✓</v>
      </c>
      <c r="N1140" s="26" t="n">
        <f aca="false">IF(D1140&lt;H1140,(H1140-D1140)/D1140,IF(D1140&gt;G1140,(D1140-G1140)/D1140,0))</f>
        <v>0</v>
      </c>
      <c r="O1140" s="26" t="n">
        <f aca="false">IF(E1140&lt;J1140,(J1140-E1140)/E1140,IF(E1140&gt;I1140,(E1140-I1140)/E1140,0))</f>
        <v>0</v>
      </c>
      <c r="P1140" s="27" t="n">
        <f aca="false">LN(F1140/F1139)</f>
        <v>0.00698236226534895</v>
      </c>
      <c r="Q1140" s="28" t="n">
        <f aca="false">STDEV(P1121:P1140)*SQRT(252)</f>
        <v>0.144021788212999</v>
      </c>
      <c r="R1140" s="26" t="n">
        <f aca="false">(G1140-H1140)/H1140</f>
        <v>0.000996526599316953</v>
      </c>
      <c r="S1140" s="17" t="n">
        <f aca="false">YEAR(B1140)</f>
        <v>2011</v>
      </c>
      <c r="T1140" s="17" t="n">
        <f aca="false">WEEKDAY(B1140)</f>
        <v>5</v>
      </c>
    </row>
    <row r="1141" customFormat="false" ht="15" hidden="false" customHeight="false" outlineLevel="0" collapsed="false">
      <c r="B1141" s="21" t="n">
        <v>40592</v>
      </c>
      <c r="C1141" s="22" t="n">
        <v>1384.01</v>
      </c>
      <c r="D1141" s="22" t="n">
        <v>1392.15</v>
      </c>
      <c r="E1141" s="22" t="n">
        <v>1381.855</v>
      </c>
      <c r="F1141" s="22" t="n">
        <v>1390.11</v>
      </c>
      <c r="G1141" s="23" t="n">
        <v>1392.32</v>
      </c>
      <c r="H1141" s="23" t="n">
        <v>1390.93</v>
      </c>
      <c r="I1141" s="23" t="n">
        <v>1383.51</v>
      </c>
      <c r="J1141" s="23" t="n">
        <v>1382.13</v>
      </c>
      <c r="K1141" s="29" t="str">
        <f aca="false">IF(N1141&lt;=$F$3,"HIT","MISS")</f>
        <v>HIT</v>
      </c>
      <c r="L1141" s="29" t="str">
        <f aca="false">IF(O1141&lt;=$F$3,"HIT","MISS")</f>
        <v>HIT</v>
      </c>
      <c r="M1141" s="17" t="str">
        <f aca="false">IF(AND(K1141="HIT",L1141="HIT"),"HOD ✓ | LOD ✓",IF(K1141="HIT","HOD ✓",IF(L1141="HIT","LOD ✓","✗ MISS")))</f>
        <v>HOD ✓ | LOD ✓</v>
      </c>
      <c r="N1141" s="26" t="n">
        <f aca="false">IF(D1141&lt;H1141,(H1141-D1141)/D1141,IF(D1141&gt;G1141,(D1141-G1141)/D1141,0))</f>
        <v>0</v>
      </c>
      <c r="O1141" s="26" t="n">
        <f aca="false">IF(E1141&lt;J1141,(J1141-E1141)/E1141,IF(E1141&gt;I1141,(E1141-I1141)/E1141,0))</f>
        <v>0.000199007855382866</v>
      </c>
      <c r="P1141" s="27" t="n">
        <f aca="false">LN(F1141/F1140)</f>
        <v>0.00439779809920449</v>
      </c>
      <c r="Q1141" s="28" t="n">
        <f aca="false">STDEV(P1122:P1141)*SQRT(252)</f>
        <v>0.143648337656194</v>
      </c>
      <c r="R1141" s="26" t="n">
        <f aca="false">(G1141-H1141)/H1141</f>
        <v>0.000999331382600039</v>
      </c>
      <c r="S1141" s="17" t="n">
        <f aca="false">YEAR(B1141)</f>
        <v>2011</v>
      </c>
      <c r="T1141" s="17" t="n">
        <f aca="false">WEEKDAY(B1141)</f>
        <v>6</v>
      </c>
    </row>
    <row r="1142" customFormat="false" ht="15" hidden="false" customHeight="false" outlineLevel="0" collapsed="false">
      <c r="B1142" s="21" t="n">
        <v>40595</v>
      </c>
      <c r="C1142" s="22" t="n">
        <v>1389.36</v>
      </c>
      <c r="D1142" s="22" t="n">
        <v>1408.45</v>
      </c>
      <c r="E1142" s="22" t="n">
        <v>1389.36</v>
      </c>
      <c r="F1142" s="22" t="n">
        <v>1406.6</v>
      </c>
      <c r="G1142" s="23" t="n">
        <v>1409.07</v>
      </c>
      <c r="H1142" s="23" t="n">
        <v>1407.66</v>
      </c>
      <c r="I1142" s="23" t="n">
        <v>1388.99</v>
      </c>
      <c r="J1142" s="23" t="n">
        <v>1387.6</v>
      </c>
      <c r="K1142" s="29" t="str">
        <f aca="false">IF(N1142&lt;=$F$3,"HIT","MISS")</f>
        <v>HIT</v>
      </c>
      <c r="L1142" s="29" t="str">
        <f aca="false">IF(O1142&lt;=$F$3,"HIT","MISS")</f>
        <v>HIT</v>
      </c>
      <c r="M1142" s="17" t="str">
        <f aca="false">IF(AND(K1142="HIT",L1142="HIT"),"HOD ✓ | LOD ✓",IF(K1142="HIT","HOD ✓",IF(L1142="HIT","LOD ✓","✗ MISS")))</f>
        <v>HOD ✓ | LOD ✓</v>
      </c>
      <c r="N1142" s="26" t="n">
        <f aca="false">IF(D1142&lt;H1142,(H1142-D1142)/D1142,IF(D1142&gt;G1142,(D1142-G1142)/D1142,0))</f>
        <v>0</v>
      </c>
      <c r="O1142" s="26" t="n">
        <f aca="false">IF(E1142&lt;J1142,(J1142-E1142)/E1142,IF(E1142&gt;I1142,(E1142-I1142)/E1142,0))</f>
        <v>0.000266309667760617</v>
      </c>
      <c r="P1142" s="27" t="n">
        <f aca="false">LN(F1142/F1141)</f>
        <v>0.0117925641896758</v>
      </c>
      <c r="Q1142" s="28" t="n">
        <f aca="false">STDEV(P1123:P1142)*SQRT(252)</f>
        <v>0.144588645732265</v>
      </c>
      <c r="R1142" s="26" t="n">
        <f aca="false">(G1142-H1142)/H1142</f>
        <v>0.00100166233323377</v>
      </c>
      <c r="S1142" s="17" t="n">
        <f aca="false">YEAR(B1142)</f>
        <v>2011</v>
      </c>
      <c r="T1142" s="17" t="n">
        <f aca="false">WEEKDAY(B1142)</f>
        <v>2</v>
      </c>
    </row>
    <row r="1143" customFormat="false" ht="15" hidden="false" customHeight="false" outlineLevel="0" collapsed="false">
      <c r="B1143" s="21" t="n">
        <v>40596</v>
      </c>
      <c r="C1143" s="22" t="n">
        <v>1406.6</v>
      </c>
      <c r="D1143" s="22" t="n">
        <v>1411.045</v>
      </c>
      <c r="E1143" s="22" t="n">
        <v>1392.95</v>
      </c>
      <c r="F1143" s="22" t="n">
        <v>1399.1</v>
      </c>
      <c r="G1143" s="23" t="n">
        <v>1411.67</v>
      </c>
      <c r="H1143" s="23" t="n">
        <v>1410.26</v>
      </c>
      <c r="I1143" s="23" t="n">
        <v>1392.64</v>
      </c>
      <c r="J1143" s="23" t="n">
        <v>1391.25</v>
      </c>
      <c r="K1143" s="29" t="str">
        <f aca="false">IF(N1143&lt;=$F$3,"HIT","MISS")</f>
        <v>HIT</v>
      </c>
      <c r="L1143" s="29" t="str">
        <f aca="false">IF(O1143&lt;=$F$3,"HIT","MISS")</f>
        <v>HIT</v>
      </c>
      <c r="M1143" s="17" t="str">
        <f aca="false">IF(AND(K1143="HIT",L1143="HIT"),"HOD ✓ | LOD ✓",IF(K1143="HIT","HOD ✓",IF(L1143="HIT","LOD ✓","✗ MISS")))</f>
        <v>HOD ✓ | LOD ✓</v>
      </c>
      <c r="N1143" s="26" t="n">
        <f aca="false">IF(D1143&lt;H1143,(H1143-D1143)/D1143,IF(D1143&gt;G1143,(D1143-G1143)/D1143,0))</f>
        <v>0</v>
      </c>
      <c r="O1143" s="26" t="n">
        <f aca="false">IF(E1143&lt;J1143,(J1143-E1143)/E1143,IF(E1143&gt;I1143,(E1143-I1143)/E1143,0))</f>
        <v>0.000222549265946334</v>
      </c>
      <c r="P1143" s="27" t="n">
        <f aca="false">LN(F1143/F1142)</f>
        <v>-0.00534627213467766</v>
      </c>
      <c r="Q1143" s="28" t="n">
        <f aca="false">STDEV(P1124:P1143)*SQRT(252)</f>
        <v>0.146709866302316</v>
      </c>
      <c r="R1143" s="26" t="n">
        <f aca="false">(G1143-H1143)/H1143</f>
        <v>0.000999815636832982</v>
      </c>
      <c r="S1143" s="17" t="n">
        <f aca="false">YEAR(B1143)</f>
        <v>2011</v>
      </c>
      <c r="T1143" s="17" t="n">
        <f aca="false">WEEKDAY(B1143)</f>
        <v>3</v>
      </c>
    </row>
    <row r="1144" customFormat="false" ht="15" hidden="false" customHeight="false" outlineLevel="0" collapsed="false">
      <c r="B1144" s="21" t="n">
        <v>40597</v>
      </c>
      <c r="C1144" s="22" t="n">
        <v>1399.1</v>
      </c>
      <c r="D1144" s="22" t="n">
        <v>1416.885</v>
      </c>
      <c r="E1144" s="22" t="n">
        <v>1395.725</v>
      </c>
      <c r="F1144" s="22" t="n">
        <v>1411.61</v>
      </c>
      <c r="G1144" s="23" t="n">
        <v>1418.57</v>
      </c>
      <c r="H1144" s="23" t="n">
        <v>1417.15</v>
      </c>
      <c r="I1144" s="23" t="n">
        <v>1397.32</v>
      </c>
      <c r="J1144" s="23" t="n">
        <v>1395.92</v>
      </c>
      <c r="K1144" s="29" t="str">
        <f aca="false">IF(N1144&lt;=$F$3,"HIT","MISS")</f>
        <v>HIT</v>
      </c>
      <c r="L1144" s="29" t="str">
        <f aca="false">IF(O1144&lt;=$F$3,"HIT","MISS")</f>
        <v>HIT</v>
      </c>
      <c r="M1144" s="17" t="str">
        <f aca="false">IF(AND(K1144="HIT",L1144="HIT"),"HOD ✓ | LOD ✓",IF(K1144="HIT","HOD ✓",IF(L1144="HIT","LOD ✓","✗ MISS")))</f>
        <v>HOD ✓ | LOD ✓</v>
      </c>
      <c r="N1144" s="26" t="n">
        <f aca="false">IF(D1144&lt;H1144,(H1144-D1144)/D1144,IF(D1144&gt;G1144,(D1144-G1144)/D1144,0))</f>
        <v>0.000187029998906122</v>
      </c>
      <c r="O1144" s="26" t="n">
        <f aca="false">IF(E1144&lt;J1144,(J1144-E1144)/E1144,IF(E1144&gt;I1144,(E1144-I1144)/E1144,0))</f>
        <v>0.000139712335882902</v>
      </c>
      <c r="P1144" s="27" t="n">
        <f aca="false">LN(F1144/F1143)</f>
        <v>0.00890172419660099</v>
      </c>
      <c r="Q1144" s="28" t="n">
        <f aca="false">STDEV(P1125:P1144)*SQRT(252)</f>
        <v>0.145900983641826</v>
      </c>
      <c r="R1144" s="26" t="n">
        <f aca="false">(G1144-H1144)/H1144</f>
        <v>0.00100201107857308</v>
      </c>
      <c r="S1144" s="17" t="n">
        <f aca="false">YEAR(B1144)</f>
        <v>2011</v>
      </c>
      <c r="T1144" s="17" t="n">
        <f aca="false">WEEKDAY(B1144)</f>
        <v>4</v>
      </c>
    </row>
    <row r="1145" customFormat="false" ht="15" hidden="false" customHeight="false" outlineLevel="0" collapsed="false">
      <c r="B1145" s="21" t="n">
        <v>40598</v>
      </c>
      <c r="C1145" s="22" t="n">
        <v>1411.61</v>
      </c>
      <c r="D1145" s="22" t="n">
        <v>1418.335</v>
      </c>
      <c r="E1145" s="22" t="n">
        <v>1392.39</v>
      </c>
      <c r="F1145" s="22" t="n">
        <v>1402.65</v>
      </c>
      <c r="G1145" s="23" t="n">
        <v>1419.51</v>
      </c>
      <c r="H1145" s="23" t="n">
        <v>1418.09</v>
      </c>
      <c r="I1145" s="23" t="n">
        <v>1394.03</v>
      </c>
      <c r="J1145" s="23" t="n">
        <v>1392.64</v>
      </c>
      <c r="K1145" s="29" t="str">
        <f aca="false">IF(N1145&lt;=$F$3,"HIT","MISS")</f>
        <v>HIT</v>
      </c>
      <c r="L1145" s="29" t="str">
        <f aca="false">IF(O1145&lt;=$F$3,"HIT","MISS")</f>
        <v>HIT</v>
      </c>
      <c r="M1145" s="17" t="str">
        <f aca="false">IF(AND(K1145="HIT",L1145="HIT"),"HOD ✓ | LOD ✓",IF(K1145="HIT","HOD ✓",IF(L1145="HIT","LOD ✓","✗ MISS")))</f>
        <v>HOD ✓ | LOD ✓</v>
      </c>
      <c r="N1145" s="26" t="n">
        <f aca="false">IF(D1145&lt;H1145,(H1145-D1145)/D1145,IF(D1145&gt;G1145,(D1145-G1145)/D1145,0))</f>
        <v>0</v>
      </c>
      <c r="O1145" s="26" t="n">
        <f aca="false">IF(E1145&lt;J1145,(J1145-E1145)/E1145,IF(E1145&gt;I1145,(E1145-I1145)/E1145,0))</f>
        <v>0.000179547396921839</v>
      </c>
      <c r="P1145" s="27" t="n">
        <f aca="false">LN(F1145/F1144)</f>
        <v>-0.00636759238627552</v>
      </c>
      <c r="Q1145" s="28" t="n">
        <f aca="false">STDEV(P1126:P1145)*SQRT(252)</f>
        <v>0.112103187743678</v>
      </c>
      <c r="R1145" s="26" t="n">
        <f aca="false">(G1145-H1145)/H1145</f>
        <v>0.00100134688207383</v>
      </c>
      <c r="S1145" s="17" t="n">
        <f aca="false">YEAR(B1145)</f>
        <v>2011</v>
      </c>
      <c r="T1145" s="17" t="n">
        <f aca="false">WEEKDAY(B1145)</f>
        <v>5</v>
      </c>
    </row>
    <row r="1146" customFormat="false" ht="15" hidden="false" customHeight="false" outlineLevel="0" collapsed="false">
      <c r="B1146" s="21" t="n">
        <v>40599</v>
      </c>
      <c r="C1146" s="22" t="n">
        <v>1402.65</v>
      </c>
      <c r="D1146" s="22" t="n">
        <v>1411.835</v>
      </c>
      <c r="E1146" s="22" t="n">
        <v>1399.97</v>
      </c>
      <c r="F1146" s="22" t="n">
        <v>1410.53</v>
      </c>
      <c r="G1146" s="23" t="n">
        <v>1412.42</v>
      </c>
      <c r="H1146" s="23" t="n">
        <v>1411.01</v>
      </c>
      <c r="I1146" s="23" t="n">
        <v>1400.24</v>
      </c>
      <c r="J1146" s="23" t="n">
        <v>1398.84</v>
      </c>
      <c r="K1146" s="29" t="str">
        <f aca="false">IF(N1146&lt;=$F$3,"HIT","MISS")</f>
        <v>HIT</v>
      </c>
      <c r="L1146" s="29" t="str">
        <f aca="false">IF(O1146&lt;=$F$3,"HIT","MISS")</f>
        <v>HIT</v>
      </c>
      <c r="M1146" s="17" t="str">
        <f aca="false">IF(AND(K1146="HIT",L1146="HIT"),"HOD ✓ | LOD ✓",IF(K1146="HIT","HOD ✓",IF(L1146="HIT","LOD ✓","✗ MISS")))</f>
        <v>HOD ✓ | LOD ✓</v>
      </c>
      <c r="N1146" s="26" t="n">
        <f aca="false">IF(D1146&lt;H1146,(H1146-D1146)/D1146,IF(D1146&gt;G1146,(D1146-G1146)/D1146,0))</f>
        <v>0</v>
      </c>
      <c r="O1146" s="26" t="n">
        <f aca="false">IF(E1146&lt;J1146,(J1146-E1146)/E1146,IF(E1146&gt;I1146,(E1146-I1146)/E1146,0))</f>
        <v>0</v>
      </c>
      <c r="P1146" s="27" t="n">
        <f aca="false">LN(F1146/F1145)</f>
        <v>0.00560221571982947</v>
      </c>
      <c r="Q1146" s="28" t="n">
        <f aca="false">STDEV(P1127:P1146)*SQRT(252)</f>
        <v>0.0992386281486797</v>
      </c>
      <c r="R1146" s="26" t="n">
        <f aca="false">(G1146-H1146)/H1146</f>
        <v>0.000999284200679004</v>
      </c>
      <c r="S1146" s="17" t="n">
        <f aca="false">YEAR(B1146)</f>
        <v>2011</v>
      </c>
      <c r="T1146" s="17" t="n">
        <f aca="false">WEEKDAY(B1146)</f>
        <v>6</v>
      </c>
    </row>
    <row r="1147" customFormat="false" ht="15" hidden="false" customHeight="false" outlineLevel="0" collapsed="false">
      <c r="B1147" s="21" t="n">
        <v>40602</v>
      </c>
      <c r="C1147" s="22" t="n">
        <v>1409.7</v>
      </c>
      <c r="D1147" s="22" t="n">
        <v>1416.555</v>
      </c>
      <c r="E1147" s="22" t="n">
        <v>1404.905</v>
      </c>
      <c r="F1147" s="22" t="n">
        <v>1411.2</v>
      </c>
      <c r="G1147" s="23" t="n">
        <v>1417.21</v>
      </c>
      <c r="H1147" s="23" t="n">
        <v>1415.79</v>
      </c>
      <c r="I1147" s="23" t="n">
        <v>1406.56</v>
      </c>
      <c r="J1147" s="23" t="n">
        <v>1405.15</v>
      </c>
      <c r="K1147" s="29" t="str">
        <f aca="false">IF(N1147&lt;=$F$3,"HIT","MISS")</f>
        <v>HIT</v>
      </c>
      <c r="L1147" s="29" t="str">
        <f aca="false">IF(O1147&lt;=$F$3,"HIT","MISS")</f>
        <v>HIT</v>
      </c>
      <c r="M1147" s="17" t="str">
        <f aca="false">IF(AND(K1147="HIT",L1147="HIT"),"HOD ✓ | LOD ✓",IF(K1147="HIT","HOD ✓",IF(L1147="HIT","LOD ✓","✗ MISS")))</f>
        <v>HOD ✓ | LOD ✓</v>
      </c>
      <c r="N1147" s="26" t="n">
        <f aca="false">IF(D1147&lt;H1147,(H1147-D1147)/D1147,IF(D1147&gt;G1147,(D1147-G1147)/D1147,0))</f>
        <v>0</v>
      </c>
      <c r="O1147" s="26" t="n">
        <f aca="false">IF(E1147&lt;J1147,(J1147-E1147)/E1147,IF(E1147&gt;I1147,(E1147-I1147)/E1147,0))</f>
        <v>0.000174389015627475</v>
      </c>
      <c r="P1147" s="27" t="n">
        <f aca="false">LN(F1147/F1146)</f>
        <v>0.00047488598313182</v>
      </c>
      <c r="Q1147" s="28" t="n">
        <f aca="false">STDEV(P1128:P1147)*SQRT(252)</f>
        <v>0.0972471245483448</v>
      </c>
      <c r="R1147" s="26" t="n">
        <f aca="false">(G1147-H1147)/H1147</f>
        <v>0.00100297360484258</v>
      </c>
      <c r="S1147" s="17" t="n">
        <f aca="false">YEAR(B1147)</f>
        <v>2011</v>
      </c>
      <c r="T1147" s="17" t="n">
        <f aca="false">WEEKDAY(B1147)</f>
        <v>2</v>
      </c>
    </row>
    <row r="1148" customFormat="false" ht="15" hidden="false" customHeight="false" outlineLevel="0" collapsed="false">
      <c r="B1148" s="21" t="n">
        <v>40603</v>
      </c>
      <c r="C1148" s="22" t="n">
        <v>1411.2</v>
      </c>
      <c r="D1148" s="22" t="n">
        <v>1435.125</v>
      </c>
      <c r="E1148" s="22" t="n">
        <v>1409.485</v>
      </c>
      <c r="F1148" s="22" t="n">
        <v>1433.56</v>
      </c>
      <c r="G1148" s="23" t="n">
        <v>1435.28</v>
      </c>
      <c r="H1148" s="23" t="n">
        <v>1433.85</v>
      </c>
      <c r="I1148" s="23" t="n">
        <v>1409.28</v>
      </c>
      <c r="J1148" s="23" t="n">
        <v>1407.87</v>
      </c>
      <c r="K1148" s="29" t="str">
        <f aca="false">IF(N1148&lt;=$F$3,"HIT","MISS")</f>
        <v>HIT</v>
      </c>
      <c r="L1148" s="29" t="str">
        <f aca="false">IF(O1148&lt;=$F$3,"HIT","MISS")</f>
        <v>HIT</v>
      </c>
      <c r="M1148" s="17" t="str">
        <f aca="false">IF(AND(K1148="HIT",L1148="HIT"),"HOD ✓ | LOD ✓",IF(K1148="HIT","HOD ✓",IF(L1148="HIT","LOD ✓","✗ MISS")))</f>
        <v>HOD ✓ | LOD ✓</v>
      </c>
      <c r="N1148" s="26" t="n">
        <f aca="false">IF(D1148&lt;H1148,(H1148-D1148)/D1148,IF(D1148&gt;G1148,(D1148-G1148)/D1148,0))</f>
        <v>0</v>
      </c>
      <c r="O1148" s="26" t="n">
        <f aca="false">IF(E1148&lt;J1148,(J1148-E1148)/E1148,IF(E1148&gt;I1148,(E1148-I1148)/E1148,0))</f>
        <v>0.000145443193790588</v>
      </c>
      <c r="P1148" s="27" t="n">
        <f aca="false">LN(F1148/F1147)</f>
        <v>0.0157204547931629</v>
      </c>
      <c r="Q1148" s="28" t="n">
        <f aca="false">STDEV(P1129:P1148)*SQRT(252)</f>
        <v>0.106832270966105</v>
      </c>
      <c r="R1148" s="26" t="n">
        <f aca="false">(G1148-H1148)/H1148</f>
        <v>0.000997314921365599</v>
      </c>
      <c r="S1148" s="17" t="n">
        <f aca="false">YEAR(B1148)</f>
        <v>2011</v>
      </c>
      <c r="T1148" s="17" t="n">
        <f aca="false">WEEKDAY(B1148)</f>
        <v>3</v>
      </c>
    </row>
    <row r="1149" customFormat="false" ht="15" hidden="false" customHeight="false" outlineLevel="0" collapsed="false">
      <c r="B1149" s="21" t="n">
        <v>40604</v>
      </c>
      <c r="C1149" s="22" t="n">
        <v>1433.56</v>
      </c>
      <c r="D1149" s="22" t="n">
        <v>1440.32</v>
      </c>
      <c r="E1149" s="22" t="n">
        <v>1427.89</v>
      </c>
      <c r="F1149" s="22" t="n">
        <v>1434.41</v>
      </c>
      <c r="G1149" s="23" t="n">
        <v>1441.42</v>
      </c>
      <c r="H1149" s="23" t="n">
        <v>1439.98</v>
      </c>
      <c r="I1149" s="23" t="n">
        <v>1429.65</v>
      </c>
      <c r="J1149" s="23" t="n">
        <v>1428.22</v>
      </c>
      <c r="K1149" s="29" t="str">
        <f aca="false">IF(N1149&lt;=$F$3,"HIT","MISS")</f>
        <v>HIT</v>
      </c>
      <c r="L1149" s="29" t="str">
        <f aca="false">IF(O1149&lt;=$F$3,"HIT","MISS")</f>
        <v>HIT</v>
      </c>
      <c r="M1149" s="17" t="str">
        <f aca="false">IF(AND(K1149="HIT",L1149="HIT"),"HOD ✓ | LOD ✓",IF(K1149="HIT","HOD ✓",IF(L1149="HIT","LOD ✓","✗ MISS")))</f>
        <v>HOD ✓ | LOD ✓</v>
      </c>
      <c r="N1149" s="26" t="n">
        <f aca="false">IF(D1149&lt;H1149,(H1149-D1149)/D1149,IF(D1149&gt;G1149,(D1149-G1149)/D1149,0))</f>
        <v>0</v>
      </c>
      <c r="O1149" s="26" t="n">
        <f aca="false">IF(E1149&lt;J1149,(J1149-E1149)/E1149,IF(E1149&gt;I1149,(E1149-I1149)/E1149,0))</f>
        <v>0.000231110239584231</v>
      </c>
      <c r="P1149" s="27" t="n">
        <f aca="false">LN(F1149/F1148)</f>
        <v>0.000592753776983696</v>
      </c>
      <c r="Q1149" s="28" t="n">
        <f aca="false">STDEV(P1130:P1149)*SQRT(252)</f>
        <v>0.103236458174585</v>
      </c>
      <c r="R1149" s="26" t="n">
        <f aca="false">(G1149-H1149)/H1149</f>
        <v>0.00100001388908183</v>
      </c>
      <c r="S1149" s="17" t="n">
        <f aca="false">YEAR(B1149)</f>
        <v>2011</v>
      </c>
      <c r="T1149" s="17" t="n">
        <f aca="false">WEEKDAY(B1149)</f>
        <v>4</v>
      </c>
    </row>
    <row r="1150" customFormat="false" ht="15" hidden="false" customHeight="false" outlineLevel="0" collapsed="false">
      <c r="B1150" s="21" t="n">
        <v>40605</v>
      </c>
      <c r="C1150" s="22" t="n">
        <v>1434.41</v>
      </c>
      <c r="D1150" s="22" t="n">
        <v>1436.385</v>
      </c>
      <c r="E1150" s="22" t="n">
        <v>1410.305</v>
      </c>
      <c r="F1150" s="22" t="n">
        <v>1415.76</v>
      </c>
      <c r="G1150" s="23" t="n">
        <v>1438.39</v>
      </c>
      <c r="H1150" s="23" t="n">
        <v>1436.95</v>
      </c>
      <c r="I1150" s="23" t="n">
        <v>1410.94</v>
      </c>
      <c r="J1150" s="23" t="n">
        <v>1409.53</v>
      </c>
      <c r="K1150" s="29" t="str">
        <f aca="false">IF(N1150&lt;=$F$3,"HIT","MISS")</f>
        <v>HIT</v>
      </c>
      <c r="L1150" s="29" t="str">
        <f aca="false">IF(O1150&lt;=$F$3,"HIT","MISS")</f>
        <v>HIT</v>
      </c>
      <c r="M1150" s="17" t="str">
        <f aca="false">IF(AND(K1150="HIT",L1150="HIT"),"HOD ✓ | LOD ✓",IF(K1150="HIT","HOD ✓",IF(L1150="HIT","LOD ✓","✗ MISS")))</f>
        <v>HOD ✓ | LOD ✓</v>
      </c>
      <c r="N1150" s="26" t="n">
        <f aca="false">IF(D1150&lt;H1150,(H1150-D1150)/D1150,IF(D1150&gt;G1150,(D1150-G1150)/D1150,0))</f>
        <v>0.000393348579942045</v>
      </c>
      <c r="O1150" s="26" t="n">
        <f aca="false">IF(E1150&lt;J1150,(J1150-E1150)/E1150,IF(E1150&gt;I1150,(E1150-I1150)/E1150,0))</f>
        <v>0</v>
      </c>
      <c r="P1150" s="27" t="n">
        <f aca="false">LN(F1150/F1149)</f>
        <v>-0.0130871254597438</v>
      </c>
      <c r="Q1150" s="28" t="n">
        <f aca="false">STDEV(P1131:P1150)*SQRT(252)</f>
        <v>0.110976440901713</v>
      </c>
      <c r="R1150" s="26" t="n">
        <f aca="false">(G1150-H1150)/H1150</f>
        <v>0.00100212255123703</v>
      </c>
      <c r="S1150" s="17" t="n">
        <f aca="false">YEAR(B1150)</f>
        <v>2011</v>
      </c>
      <c r="T1150" s="17" t="n">
        <f aca="false">WEEKDAY(B1150)</f>
        <v>5</v>
      </c>
    </row>
    <row r="1151" customFormat="false" ht="15" hidden="false" customHeight="false" outlineLevel="0" collapsed="false">
      <c r="B1151" s="21" t="n">
        <v>40606</v>
      </c>
      <c r="C1151" s="22" t="n">
        <v>1415.76</v>
      </c>
      <c r="D1151" s="22" t="n">
        <v>1432.295</v>
      </c>
      <c r="E1151" s="22" t="n">
        <v>1413.49</v>
      </c>
      <c r="F1151" s="22" t="n">
        <v>1430.99</v>
      </c>
      <c r="G1151" s="23" t="n">
        <v>1431.96</v>
      </c>
      <c r="H1151" s="23" t="n">
        <v>1430.53</v>
      </c>
      <c r="I1151" s="23" t="n">
        <v>1415.02</v>
      </c>
      <c r="J1151" s="23" t="n">
        <v>1413.61</v>
      </c>
      <c r="K1151" s="29" t="str">
        <f aca="false">IF(N1151&lt;=$F$3,"HIT","MISS")</f>
        <v>HIT</v>
      </c>
      <c r="L1151" s="29" t="str">
        <f aca="false">IF(O1151&lt;=$F$3,"HIT","MISS")</f>
        <v>HIT</v>
      </c>
      <c r="M1151" s="17" t="str">
        <f aca="false">IF(AND(K1151="HIT",L1151="HIT"),"HOD ✓ | LOD ✓",IF(K1151="HIT","HOD ✓",IF(L1151="HIT","LOD ✓","✗ MISS")))</f>
        <v>HOD ✓ | LOD ✓</v>
      </c>
      <c r="N1151" s="26" t="n">
        <f aca="false">IF(D1151&lt;H1151,(H1151-D1151)/D1151,IF(D1151&gt;G1151,(D1151-G1151)/D1151,0))</f>
        <v>0.000233890364764267</v>
      </c>
      <c r="O1151" s="26" t="n">
        <f aca="false">IF(E1151&lt;J1151,(J1151-E1151)/E1151,IF(E1151&gt;I1151,(E1151-I1151)/E1151,0))</f>
        <v>8.48962497080919E-005</v>
      </c>
      <c r="P1151" s="27" t="n">
        <f aca="false">LN(F1151/F1150)</f>
        <v>0.0107000230489088</v>
      </c>
      <c r="Q1151" s="28" t="n">
        <f aca="false">STDEV(P1132:P1151)*SQRT(252)</f>
        <v>0.112133687279837</v>
      </c>
      <c r="R1151" s="26" t="n">
        <f aca="false">(G1151-H1151)/H1151</f>
        <v>0.000999629507944652</v>
      </c>
      <c r="S1151" s="17" t="n">
        <f aca="false">YEAR(B1151)</f>
        <v>2011</v>
      </c>
      <c r="T1151" s="17" t="n">
        <f aca="false">WEEKDAY(B1151)</f>
        <v>6</v>
      </c>
    </row>
    <row r="1152" customFormat="false" ht="15" hidden="false" customHeight="false" outlineLevel="0" collapsed="false">
      <c r="B1152" s="21" t="n">
        <v>40609</v>
      </c>
      <c r="C1152" s="22" t="n">
        <v>1432.79</v>
      </c>
      <c r="D1152" s="22" t="n">
        <v>1444.92</v>
      </c>
      <c r="E1152" s="22" t="n">
        <v>1428.17</v>
      </c>
      <c r="F1152" s="22" t="n">
        <v>1432.01</v>
      </c>
      <c r="G1152" s="23" t="n">
        <v>1446.5</v>
      </c>
      <c r="H1152" s="23" t="n">
        <v>1445.05</v>
      </c>
      <c r="I1152" s="23" t="n">
        <v>1428.98</v>
      </c>
      <c r="J1152" s="23" t="n">
        <v>1427.55</v>
      </c>
      <c r="K1152" s="29" t="str">
        <f aca="false">IF(N1152&lt;=$F$3,"HIT","MISS")</f>
        <v>HIT</v>
      </c>
      <c r="L1152" s="29" t="str">
        <f aca="false">IF(O1152&lt;=$F$3,"HIT","MISS")</f>
        <v>HIT</v>
      </c>
      <c r="M1152" s="17" t="str">
        <f aca="false">IF(AND(K1152="HIT",L1152="HIT"),"HOD ✓ | LOD ✓",IF(K1152="HIT","HOD ✓",IF(L1152="HIT","LOD ✓","✗ MISS")))</f>
        <v>HOD ✓ | LOD ✓</v>
      </c>
      <c r="N1152" s="26" t="n">
        <f aca="false">IF(D1152&lt;H1152,(H1152-D1152)/D1152,IF(D1152&gt;G1152,(D1152-G1152)/D1152,0))</f>
        <v>8.99703789828376E-005</v>
      </c>
      <c r="O1152" s="26" t="n">
        <f aca="false">IF(E1152&lt;J1152,(J1152-E1152)/E1152,IF(E1152&gt;I1152,(E1152-I1152)/E1152,0))</f>
        <v>0</v>
      </c>
      <c r="P1152" s="27" t="n">
        <f aca="false">LN(F1152/F1151)</f>
        <v>0.000712539324593447</v>
      </c>
      <c r="Q1152" s="28" t="n">
        <f aca="false">STDEV(P1133:P1152)*SQRT(252)</f>
        <v>0.112361797964103</v>
      </c>
      <c r="R1152" s="26" t="n">
        <f aca="false">(G1152-H1152)/H1152</f>
        <v>0.0010034254870074</v>
      </c>
      <c r="S1152" s="17" t="n">
        <f aca="false">YEAR(B1152)</f>
        <v>2011</v>
      </c>
      <c r="T1152" s="17" t="n">
        <f aca="false">WEEKDAY(B1152)</f>
        <v>2</v>
      </c>
    </row>
    <row r="1153" customFormat="false" ht="15" hidden="false" customHeight="false" outlineLevel="0" collapsed="false">
      <c r="B1153" s="21" t="n">
        <v>40610</v>
      </c>
      <c r="C1153" s="22" t="n">
        <v>1432.01</v>
      </c>
      <c r="D1153" s="22" t="n">
        <v>1436.97</v>
      </c>
      <c r="E1153" s="22" t="n">
        <v>1423.44</v>
      </c>
      <c r="F1153" s="22" t="n">
        <v>1428.99</v>
      </c>
      <c r="G1153" s="23" t="n">
        <v>1438.58</v>
      </c>
      <c r="H1153" s="23" t="n">
        <v>1437.14</v>
      </c>
      <c r="I1153" s="23" t="n">
        <v>1423.65</v>
      </c>
      <c r="J1153" s="23" t="n">
        <v>1422.23</v>
      </c>
      <c r="K1153" s="29" t="str">
        <f aca="false">IF(N1153&lt;=$F$3,"HIT","MISS")</f>
        <v>HIT</v>
      </c>
      <c r="L1153" s="29" t="str">
        <f aca="false">IF(O1153&lt;=$F$3,"HIT","MISS")</f>
        <v>HIT</v>
      </c>
      <c r="M1153" s="17" t="str">
        <f aca="false">IF(AND(K1153="HIT",L1153="HIT"),"HOD ✓ | LOD ✓",IF(K1153="HIT","HOD ✓",IF(L1153="HIT","LOD ✓","✗ MISS")))</f>
        <v>HOD ✓ | LOD ✓</v>
      </c>
      <c r="N1153" s="26" t="n">
        <f aca="false">IF(D1153&lt;H1153,(H1153-D1153)/D1153,IF(D1153&gt;G1153,(D1153-G1153)/D1153,0))</f>
        <v>0.000118304487915595</v>
      </c>
      <c r="O1153" s="26" t="n">
        <f aca="false">IF(E1153&lt;J1153,(J1153-E1153)/E1153,IF(E1153&gt;I1153,(E1153-I1153)/E1153,0))</f>
        <v>0</v>
      </c>
      <c r="P1153" s="27" t="n">
        <f aca="false">LN(F1153/F1152)</f>
        <v>-0.00211115073167944</v>
      </c>
      <c r="Q1153" s="28" t="n">
        <f aca="false">STDEV(P1134:P1153)*SQRT(252)</f>
        <v>0.111085419798305</v>
      </c>
      <c r="R1153" s="26" t="n">
        <f aca="false">(G1153-H1153)/H1153</f>
        <v>0.00100199006359842</v>
      </c>
      <c r="S1153" s="17" t="n">
        <f aca="false">YEAR(B1153)</f>
        <v>2011</v>
      </c>
      <c r="T1153" s="17" t="n">
        <f aca="false">WEEKDAY(B1153)</f>
        <v>3</v>
      </c>
    </row>
    <row r="1154" customFormat="false" ht="15" hidden="false" customHeight="false" outlineLevel="0" collapsed="false">
      <c r="B1154" s="21" t="n">
        <v>40611</v>
      </c>
      <c r="C1154" s="22" t="n">
        <v>1428.99</v>
      </c>
      <c r="D1154" s="22" t="n">
        <v>1436.485</v>
      </c>
      <c r="E1154" s="22" t="n">
        <v>1423.3</v>
      </c>
      <c r="F1154" s="22" t="n">
        <v>1430.78</v>
      </c>
      <c r="G1154" s="23" t="n">
        <v>1435.97</v>
      </c>
      <c r="H1154" s="23" t="n">
        <v>1434.54</v>
      </c>
      <c r="I1154" s="23" t="n">
        <v>1424.97</v>
      </c>
      <c r="J1154" s="23" t="n">
        <v>1423.55</v>
      </c>
      <c r="K1154" s="29" t="str">
        <f aca="false">IF(N1154&lt;=$F$3,"HIT","MISS")</f>
        <v>HIT</v>
      </c>
      <c r="L1154" s="29" t="str">
        <f aca="false">IF(O1154&lt;=$F$3,"HIT","MISS")</f>
        <v>HIT</v>
      </c>
      <c r="M1154" s="17" t="str">
        <f aca="false">IF(AND(K1154="HIT",L1154="HIT"),"HOD ✓ | LOD ✓",IF(K1154="HIT","HOD ✓",IF(L1154="HIT","LOD ✓","✗ MISS")))</f>
        <v>HOD ✓ | LOD ✓</v>
      </c>
      <c r="N1154" s="26" t="n">
        <f aca="false">IF(D1154&lt;H1154,(H1154-D1154)/D1154,IF(D1154&gt;G1154,(D1154-G1154)/D1154,0))</f>
        <v>0.000358514011632473</v>
      </c>
      <c r="O1154" s="26" t="n">
        <f aca="false">IF(E1154&lt;J1154,(J1154-E1154)/E1154,IF(E1154&gt;I1154,(E1154-I1154)/E1154,0))</f>
        <v>0.000175648141642661</v>
      </c>
      <c r="P1154" s="27" t="n">
        <f aca="false">LN(F1154/F1153)</f>
        <v>0.00125184908839719</v>
      </c>
      <c r="Q1154" s="28" t="n">
        <f aca="false">STDEV(P1135:P1154)*SQRT(252)</f>
        <v>0.110782099040419</v>
      </c>
      <c r="R1154" s="26" t="n">
        <f aca="false">(G1154-H1154)/H1154</f>
        <v>0.000996835222440687</v>
      </c>
      <c r="S1154" s="17" t="n">
        <f aca="false">YEAR(B1154)</f>
        <v>2011</v>
      </c>
      <c r="T1154" s="17" t="n">
        <f aca="false">WEEKDAY(B1154)</f>
        <v>4</v>
      </c>
    </row>
    <row r="1155" customFormat="false" ht="15" hidden="false" customHeight="false" outlineLevel="0" collapsed="false">
      <c r="B1155" s="21" t="n">
        <v>40612</v>
      </c>
      <c r="C1155" s="22" t="n">
        <v>1430.78</v>
      </c>
      <c r="D1155" s="22" t="n">
        <v>1431.93</v>
      </c>
      <c r="E1155" s="22" t="n">
        <v>1403.08</v>
      </c>
      <c r="F1155" s="22" t="n">
        <v>1411.88</v>
      </c>
      <c r="G1155" s="23" t="n">
        <v>1431.56</v>
      </c>
      <c r="H1155" s="23" t="n">
        <v>1430.13</v>
      </c>
      <c r="I1155" s="23" t="n">
        <v>1404.71</v>
      </c>
      <c r="J1155" s="23" t="n">
        <v>1403.31</v>
      </c>
      <c r="K1155" s="29" t="str">
        <f aca="false">IF(N1155&lt;=$F$3,"HIT","MISS")</f>
        <v>HIT</v>
      </c>
      <c r="L1155" s="29" t="str">
        <f aca="false">IF(O1155&lt;=$F$3,"HIT","MISS")</f>
        <v>HIT</v>
      </c>
      <c r="M1155" s="17" t="str">
        <f aca="false">IF(AND(K1155="HIT",L1155="HIT"),"HOD ✓ | LOD ✓",IF(K1155="HIT","HOD ✓",IF(L1155="HIT","LOD ✓","✗ MISS")))</f>
        <v>HOD ✓ | LOD ✓</v>
      </c>
      <c r="N1155" s="26" t="n">
        <f aca="false">IF(D1155&lt;H1155,(H1155-D1155)/D1155,IF(D1155&gt;G1155,(D1155-G1155)/D1155,0))</f>
        <v>0.000258392519187473</v>
      </c>
      <c r="O1155" s="26" t="n">
        <f aca="false">IF(E1155&lt;J1155,(J1155-E1155)/E1155,IF(E1155&gt;I1155,(E1155-I1155)/E1155,0))</f>
        <v>0.000163925079111682</v>
      </c>
      <c r="P1155" s="27" t="n">
        <f aca="false">LN(F1155/F1154)</f>
        <v>-0.0132976004871568</v>
      </c>
      <c r="Q1155" s="28" t="n">
        <f aca="false">STDEV(P1136:P1155)*SQRT(252)</f>
        <v>0.123887717410262</v>
      </c>
      <c r="R1155" s="26" t="n">
        <f aca="false">(G1155-H1155)/H1155</f>
        <v>0.000999909099172688</v>
      </c>
      <c r="S1155" s="17" t="n">
        <f aca="false">YEAR(B1155)</f>
        <v>2011</v>
      </c>
      <c r="T1155" s="17" t="n">
        <f aca="false">WEEKDAY(B1155)</f>
        <v>5</v>
      </c>
    </row>
    <row r="1156" customFormat="false" ht="15" hidden="false" customHeight="false" outlineLevel="0" collapsed="false">
      <c r="B1156" s="21" t="n">
        <v>40613</v>
      </c>
      <c r="C1156" s="22" t="n">
        <v>1411.88</v>
      </c>
      <c r="D1156" s="22" t="n">
        <v>1424.35</v>
      </c>
      <c r="E1156" s="22" t="n">
        <v>1404.925</v>
      </c>
      <c r="F1156" s="22" t="n">
        <v>1417.81</v>
      </c>
      <c r="G1156" s="23" t="n">
        <v>1420.15</v>
      </c>
      <c r="H1156" s="23" t="n">
        <v>1418.73</v>
      </c>
      <c r="I1156" s="23" t="n">
        <v>1405.51</v>
      </c>
      <c r="J1156" s="23" t="n">
        <v>1404.11</v>
      </c>
      <c r="K1156" s="24" t="str">
        <f aca="false">IF(N1156&lt;=$F$3,"HIT","MISS")</f>
        <v>MISS</v>
      </c>
      <c r="L1156" s="24" t="str">
        <f aca="false">IF(O1156&lt;=$F$3,"HIT","MISS")</f>
        <v>HIT</v>
      </c>
      <c r="M1156" s="25" t="str">
        <f aca="false">IF(AND(K1156="HIT",L1156="HIT"),"HOD ✓ | LOD ✓",IF(K1156="HIT","HOD ✓",IF(L1156="HIT","LOD ✓","✗ MISS")))</f>
        <v>LOD ✓</v>
      </c>
      <c r="N1156" s="26" t="n">
        <f aca="false">IF(D1156&lt;H1156,(H1156-D1156)/D1156,IF(D1156&gt;G1156,(D1156-G1156)/D1156,0))</f>
        <v>0.00294871344823942</v>
      </c>
      <c r="O1156" s="26" t="n">
        <f aca="false">IF(E1156&lt;J1156,(J1156-E1156)/E1156,IF(E1156&gt;I1156,(E1156-I1156)/E1156,0))</f>
        <v>0</v>
      </c>
      <c r="P1156" s="27" t="n">
        <f aca="false">LN(F1156/F1155)</f>
        <v>0.00419127797103548</v>
      </c>
      <c r="Q1156" s="28" t="n">
        <f aca="false">STDEV(P1137:P1156)*SQRT(252)</f>
        <v>0.121568159371397</v>
      </c>
      <c r="R1156" s="26" t="n">
        <f aca="false">(G1156-H1156)/H1156</f>
        <v>0.00100089516680416</v>
      </c>
      <c r="S1156" s="17" t="n">
        <f aca="false">YEAR(B1156)</f>
        <v>2011</v>
      </c>
      <c r="T1156" s="17" t="n">
        <f aca="false">WEEKDAY(B1156)</f>
        <v>6</v>
      </c>
    </row>
    <row r="1157" customFormat="false" ht="15" hidden="false" customHeight="false" outlineLevel="0" collapsed="false">
      <c r="B1157" s="21" t="n">
        <v>40616</v>
      </c>
      <c r="C1157" s="22" t="n">
        <v>1419.5</v>
      </c>
      <c r="D1157" s="22" t="n">
        <v>1433.1</v>
      </c>
      <c r="E1157" s="22" t="n">
        <v>1418.435</v>
      </c>
      <c r="F1157" s="22" t="n">
        <v>1426.35</v>
      </c>
      <c r="G1157" s="23" t="n">
        <v>1434.87</v>
      </c>
      <c r="H1157" s="23" t="n">
        <v>1433.44</v>
      </c>
      <c r="I1157" s="23" t="n">
        <v>1418.12</v>
      </c>
      <c r="J1157" s="23" t="n">
        <v>1416.7</v>
      </c>
      <c r="K1157" s="29" t="str">
        <f aca="false">IF(N1157&lt;=$F$3,"HIT","MISS")</f>
        <v>HIT</v>
      </c>
      <c r="L1157" s="29" t="str">
        <f aca="false">IF(O1157&lt;=$F$3,"HIT","MISS")</f>
        <v>HIT</v>
      </c>
      <c r="M1157" s="17" t="str">
        <f aca="false">IF(AND(K1157="HIT",L1157="HIT"),"HOD ✓ | LOD ✓",IF(K1157="HIT","HOD ✓",IF(L1157="HIT","LOD ✓","✗ MISS")))</f>
        <v>HOD ✓ | LOD ✓</v>
      </c>
      <c r="N1157" s="26" t="n">
        <f aca="false">IF(D1157&lt;H1157,(H1157-D1157)/D1157,IF(D1157&gt;G1157,(D1157-G1157)/D1157,0))</f>
        <v>0.000237247924080766</v>
      </c>
      <c r="O1157" s="26" t="n">
        <f aca="false">IF(E1157&lt;J1157,(J1157-E1157)/E1157,IF(E1157&gt;I1157,(E1157-I1157)/E1157,0))</f>
        <v>0.000222075738401869</v>
      </c>
      <c r="P1157" s="27" t="n">
        <f aca="false">LN(F1157/F1156)</f>
        <v>0.00600530607653461</v>
      </c>
      <c r="Q1157" s="28" t="n">
        <f aca="false">STDEV(P1138:P1157)*SQRT(252)</f>
        <v>0.122235584371048</v>
      </c>
      <c r="R1157" s="26" t="n">
        <f aca="false">(G1157-H1157)/H1157</f>
        <v>0.000997600178591246</v>
      </c>
      <c r="S1157" s="17" t="n">
        <f aca="false">YEAR(B1157)</f>
        <v>2011</v>
      </c>
      <c r="T1157" s="17" t="n">
        <f aca="false">WEEKDAY(B1157)</f>
        <v>2</v>
      </c>
    </row>
    <row r="1158" customFormat="false" ht="15" hidden="false" customHeight="false" outlineLevel="0" collapsed="false">
      <c r="B1158" s="21" t="n">
        <v>40617</v>
      </c>
      <c r="C1158" s="22" t="n">
        <v>1426.35</v>
      </c>
      <c r="D1158" s="22" t="n">
        <v>1429.01</v>
      </c>
      <c r="E1158" s="22" t="n">
        <v>1381.025</v>
      </c>
      <c r="F1158" s="22" t="n">
        <v>1395.69</v>
      </c>
      <c r="G1158" s="23" t="n">
        <v>1430.59</v>
      </c>
      <c r="H1158" s="23" t="n">
        <v>1429.16</v>
      </c>
      <c r="I1158" s="23" t="n">
        <v>1380.44</v>
      </c>
      <c r="J1158" s="23" t="n">
        <v>1379.06</v>
      </c>
      <c r="K1158" s="29" t="str">
        <f aca="false">IF(N1158&lt;=$F$3,"HIT","MISS")</f>
        <v>HIT</v>
      </c>
      <c r="L1158" s="29" t="str">
        <f aca="false">IF(O1158&lt;=$F$3,"HIT","MISS")</f>
        <v>HIT</v>
      </c>
      <c r="M1158" s="17" t="str">
        <f aca="false">IF(AND(K1158="HIT",L1158="HIT"),"HOD ✓ | LOD ✓",IF(K1158="HIT","HOD ✓",IF(L1158="HIT","LOD ✓","✗ MISS")))</f>
        <v>HOD ✓ | LOD ✓</v>
      </c>
      <c r="N1158" s="26" t="n">
        <f aca="false">IF(D1158&lt;H1158,(H1158-D1158)/D1158,IF(D1158&gt;G1158,(D1158-G1158)/D1158,0))</f>
        <v>0.000104967774893171</v>
      </c>
      <c r="O1158" s="26" t="n">
        <f aca="false">IF(E1158&lt;J1158,(J1158-E1158)/E1158,IF(E1158&gt;I1158,(E1158-I1158)/E1158,0))</f>
        <v>0.000423598414221347</v>
      </c>
      <c r="P1158" s="27" t="n">
        <f aca="false">LN(F1158/F1157)</f>
        <v>-0.0217298170281413</v>
      </c>
      <c r="Q1158" s="28" t="n">
        <f aca="false">STDEV(P1139:P1158)*SQRT(252)</f>
        <v>0.146456592589215</v>
      </c>
      <c r="R1158" s="26" t="n">
        <f aca="false">(G1158-H1158)/H1158</f>
        <v>0.00100058775784365</v>
      </c>
      <c r="S1158" s="17" t="n">
        <f aca="false">YEAR(B1158)</f>
        <v>2011</v>
      </c>
      <c r="T1158" s="17" t="n">
        <f aca="false">WEEKDAY(B1158)</f>
        <v>3</v>
      </c>
    </row>
    <row r="1159" customFormat="false" ht="15" hidden="false" customHeight="false" outlineLevel="0" collapsed="false">
      <c r="B1159" s="21" t="n">
        <v>40618</v>
      </c>
      <c r="C1159" s="22" t="n">
        <v>1395.69</v>
      </c>
      <c r="D1159" s="22" t="n">
        <v>1406.24</v>
      </c>
      <c r="E1159" s="22" t="n">
        <v>1392.475</v>
      </c>
      <c r="F1159" s="22" t="n">
        <v>1398.92</v>
      </c>
      <c r="G1159" s="23" t="n">
        <v>1407.51</v>
      </c>
      <c r="H1159" s="23" t="n">
        <v>1406.1</v>
      </c>
      <c r="I1159" s="23" t="n">
        <v>1392.91</v>
      </c>
      <c r="J1159" s="23" t="n">
        <v>1391.52</v>
      </c>
      <c r="K1159" s="29" t="str">
        <f aca="false">IF(N1159&lt;=$F$3,"HIT","MISS")</f>
        <v>HIT</v>
      </c>
      <c r="L1159" s="29" t="str">
        <f aca="false">IF(O1159&lt;=$F$3,"HIT","MISS")</f>
        <v>HIT</v>
      </c>
      <c r="M1159" s="17" t="str">
        <f aca="false">IF(AND(K1159="HIT",L1159="HIT"),"HOD ✓ | LOD ✓",IF(K1159="HIT","HOD ✓",IF(L1159="HIT","LOD ✓","✗ MISS")))</f>
        <v>HOD ✓ | LOD ✓</v>
      </c>
      <c r="N1159" s="26" t="n">
        <f aca="false">IF(D1159&lt;H1159,(H1159-D1159)/D1159,IF(D1159&gt;G1159,(D1159-G1159)/D1159,0))</f>
        <v>0</v>
      </c>
      <c r="O1159" s="26" t="n">
        <f aca="false">IF(E1159&lt;J1159,(J1159-E1159)/E1159,IF(E1159&gt;I1159,(E1159-I1159)/E1159,0))</f>
        <v>0</v>
      </c>
      <c r="P1159" s="27" t="n">
        <f aca="false">LN(F1159/F1158)</f>
        <v>0.00231159370236464</v>
      </c>
      <c r="Q1159" s="28" t="n">
        <f aca="false">STDEV(P1140:P1159)*SQRT(252)</f>
        <v>0.146547824152909</v>
      </c>
      <c r="R1159" s="26" t="n">
        <f aca="false">(G1159-H1159)/H1159</f>
        <v>0.00100277362918717</v>
      </c>
      <c r="S1159" s="17" t="n">
        <f aca="false">YEAR(B1159)</f>
        <v>2011</v>
      </c>
      <c r="T1159" s="17" t="n">
        <f aca="false">WEEKDAY(B1159)</f>
        <v>4</v>
      </c>
    </row>
    <row r="1160" customFormat="false" ht="15" hidden="false" customHeight="false" outlineLevel="0" collapsed="false">
      <c r="B1160" s="21" t="n">
        <v>40619</v>
      </c>
      <c r="C1160" s="22" t="n">
        <v>1398.92</v>
      </c>
      <c r="D1160" s="22" t="n">
        <v>1405.32</v>
      </c>
      <c r="E1160" s="22" t="n">
        <v>1386.85</v>
      </c>
      <c r="F1160" s="22" t="n">
        <v>1403.93</v>
      </c>
      <c r="G1160" s="23" t="n">
        <v>1406.84</v>
      </c>
      <c r="H1160" s="23" t="n">
        <v>1405.43</v>
      </c>
      <c r="I1160" s="23" t="n">
        <v>1386.76</v>
      </c>
      <c r="J1160" s="23" t="n">
        <v>1385.37</v>
      </c>
      <c r="K1160" s="29" t="str">
        <f aca="false">IF(N1160&lt;=$F$3,"HIT","MISS")</f>
        <v>HIT</v>
      </c>
      <c r="L1160" s="29" t="str">
        <f aca="false">IF(O1160&lt;=$F$3,"HIT","MISS")</f>
        <v>HIT</v>
      </c>
      <c r="M1160" s="17" t="str">
        <f aca="false">IF(AND(K1160="HIT",L1160="HIT"),"HOD ✓ | LOD ✓",IF(K1160="HIT","HOD ✓",IF(L1160="HIT","LOD ✓","✗ MISS")))</f>
        <v>HOD ✓ | LOD ✓</v>
      </c>
      <c r="N1160" s="26" t="n">
        <f aca="false">IF(D1160&lt;H1160,(H1160-D1160)/D1160,IF(D1160&gt;G1160,(D1160-G1160)/D1160,0))</f>
        <v>7.82739874193261E-005</v>
      </c>
      <c r="O1160" s="26" t="n">
        <f aca="false">IF(E1160&lt;J1160,(J1160-E1160)/E1160,IF(E1160&gt;I1160,(E1160-I1160)/E1160,0))</f>
        <v>6.48952662507972E-005</v>
      </c>
      <c r="P1160" s="27" t="n">
        <f aca="false">LN(F1160/F1159)</f>
        <v>0.00357493646518378</v>
      </c>
      <c r="Q1160" s="28" t="n">
        <f aca="false">STDEV(P1141:P1160)*SQRT(252)</f>
        <v>0.14516001090869</v>
      </c>
      <c r="R1160" s="26" t="n">
        <f aca="false">(G1160-H1160)/H1160</f>
        <v>0.00100325167386483</v>
      </c>
      <c r="S1160" s="17" t="n">
        <f aca="false">YEAR(B1160)</f>
        <v>2011</v>
      </c>
      <c r="T1160" s="17" t="n">
        <f aca="false">WEEKDAY(B1160)</f>
        <v>5</v>
      </c>
    </row>
    <row r="1161" customFormat="false" ht="15" hidden="false" customHeight="false" outlineLevel="0" collapsed="false">
      <c r="B1161" s="21" t="n">
        <v>40620</v>
      </c>
      <c r="C1161" s="22" t="n">
        <v>1403.93</v>
      </c>
      <c r="D1161" s="22" t="n">
        <v>1423.975</v>
      </c>
      <c r="E1161" s="22" t="n">
        <v>1402.275</v>
      </c>
      <c r="F1161" s="22" t="n">
        <v>1418.55</v>
      </c>
      <c r="G1161" s="23" t="n">
        <v>1425.1</v>
      </c>
      <c r="H1161" s="23" t="n">
        <v>1423.68</v>
      </c>
      <c r="I1161" s="23" t="n">
        <v>1402.16</v>
      </c>
      <c r="J1161" s="23" t="n">
        <v>1400.76</v>
      </c>
      <c r="K1161" s="29" t="str">
        <f aca="false">IF(N1161&lt;=$F$3,"HIT","MISS")</f>
        <v>HIT</v>
      </c>
      <c r="L1161" s="29" t="str">
        <f aca="false">IF(O1161&lt;=$F$3,"HIT","MISS")</f>
        <v>HIT</v>
      </c>
      <c r="M1161" s="17" t="str">
        <f aca="false">IF(AND(K1161="HIT",L1161="HIT"),"HOD ✓ | LOD ✓",IF(K1161="HIT","HOD ✓",IF(L1161="HIT","LOD ✓","✗ MISS")))</f>
        <v>HOD ✓ | LOD ✓</v>
      </c>
      <c r="N1161" s="26" t="n">
        <f aca="false">IF(D1161&lt;H1161,(H1161-D1161)/D1161,IF(D1161&gt;G1161,(D1161-G1161)/D1161,0))</f>
        <v>0</v>
      </c>
      <c r="O1161" s="26" t="n">
        <f aca="false">IF(E1161&lt;J1161,(J1161-E1161)/E1161,IF(E1161&gt;I1161,(E1161-I1161)/E1161,0))</f>
        <v>8.20095915565842E-005</v>
      </c>
      <c r="P1161" s="27" t="n">
        <f aca="false">LN(F1161/F1160)</f>
        <v>0.0103597763366609</v>
      </c>
      <c r="Q1161" s="28" t="n">
        <f aca="false">STDEV(P1142:P1161)*SQRT(252)</f>
        <v>0.148666762567083</v>
      </c>
      <c r="R1161" s="26" t="n">
        <f aca="false">(G1161-H1161)/H1161</f>
        <v>0.000997415149471683</v>
      </c>
      <c r="S1161" s="17" t="n">
        <f aca="false">YEAR(B1161)</f>
        <v>2011</v>
      </c>
      <c r="T1161" s="17" t="n">
        <f aca="false">WEEKDAY(B1161)</f>
        <v>6</v>
      </c>
    </row>
    <row r="1162" customFormat="false" ht="15" hidden="false" customHeight="false" outlineLevel="0" collapsed="false">
      <c r="B1162" s="21" t="n">
        <v>40623</v>
      </c>
      <c r="C1162" s="22" t="n">
        <v>1419.9</v>
      </c>
      <c r="D1162" s="22" t="n">
        <v>1434.955</v>
      </c>
      <c r="E1162" s="22" t="n">
        <v>1419.9</v>
      </c>
      <c r="F1162" s="22" t="n">
        <v>1427.68</v>
      </c>
      <c r="G1162" s="23" t="n">
        <v>1436.9</v>
      </c>
      <c r="H1162" s="23" t="n">
        <v>1435.46</v>
      </c>
      <c r="I1162" s="23" t="n">
        <v>1421</v>
      </c>
      <c r="J1162" s="23" t="n">
        <v>1419.58</v>
      </c>
      <c r="K1162" s="29" t="str">
        <f aca="false">IF(N1162&lt;=$F$3,"HIT","MISS")</f>
        <v>HIT</v>
      </c>
      <c r="L1162" s="29" t="str">
        <f aca="false">IF(O1162&lt;=$F$3,"HIT","MISS")</f>
        <v>HIT</v>
      </c>
      <c r="M1162" s="17" t="str">
        <f aca="false">IF(AND(K1162="HIT",L1162="HIT"),"HOD ✓ | LOD ✓",IF(K1162="HIT","HOD ✓",IF(L1162="HIT","LOD ✓","✗ MISS")))</f>
        <v>HOD ✓ | LOD ✓</v>
      </c>
      <c r="N1162" s="26" t="n">
        <f aca="false">IF(D1162&lt;H1162,(H1162-D1162)/D1162,IF(D1162&gt;G1162,(D1162-G1162)/D1162,0))</f>
        <v>0.000351927412357955</v>
      </c>
      <c r="O1162" s="26" t="n">
        <f aca="false">IF(E1162&lt;J1162,(J1162-E1162)/E1162,IF(E1162&gt;I1162,(E1162-I1162)/E1162,0))</f>
        <v>0</v>
      </c>
      <c r="P1162" s="27" t="n">
        <f aca="false">LN(F1162/F1161)</f>
        <v>0.00641552602221046</v>
      </c>
      <c r="Q1162" s="28" t="n">
        <f aca="false">STDEV(P1143:P1162)*SQRT(252)</f>
        <v>0.144666955332275</v>
      </c>
      <c r="R1162" s="26" t="n">
        <f aca="false">(G1162-H1162)/H1162</f>
        <v>0.00100316274922328</v>
      </c>
      <c r="S1162" s="17" t="n">
        <f aca="false">YEAR(B1162)</f>
        <v>2011</v>
      </c>
      <c r="T1162" s="17" t="n">
        <f aca="false">WEEKDAY(B1162)</f>
        <v>2</v>
      </c>
    </row>
    <row r="1163" customFormat="false" ht="15" hidden="false" customHeight="false" outlineLevel="0" collapsed="false">
      <c r="B1163" s="21" t="n">
        <v>40624</v>
      </c>
      <c r="C1163" s="22" t="n">
        <v>1427.68</v>
      </c>
      <c r="D1163" s="22" t="n">
        <v>1432.235</v>
      </c>
      <c r="E1163" s="22" t="n">
        <v>1419.555</v>
      </c>
      <c r="F1163" s="22" t="n">
        <v>1427.74</v>
      </c>
      <c r="G1163" s="23" t="n">
        <v>1432.97</v>
      </c>
      <c r="H1163" s="23" t="n">
        <v>1431.54</v>
      </c>
      <c r="I1163" s="23" t="n">
        <v>1419.96</v>
      </c>
      <c r="J1163" s="23" t="n">
        <v>1418.54</v>
      </c>
      <c r="K1163" s="29" t="str">
        <f aca="false">IF(N1163&lt;=$F$3,"HIT","MISS")</f>
        <v>HIT</v>
      </c>
      <c r="L1163" s="29" t="str">
        <f aca="false">IF(O1163&lt;=$F$3,"HIT","MISS")</f>
        <v>HIT</v>
      </c>
      <c r="M1163" s="17" t="str">
        <f aca="false">IF(AND(K1163="HIT",L1163="HIT"),"HOD ✓ | LOD ✓",IF(K1163="HIT","HOD ✓",IF(L1163="HIT","LOD ✓","✗ MISS")))</f>
        <v>HOD ✓ | LOD ✓</v>
      </c>
      <c r="N1163" s="26" t="n">
        <f aca="false">IF(D1163&lt;H1163,(H1163-D1163)/D1163,IF(D1163&gt;G1163,(D1163-G1163)/D1163,0))</f>
        <v>0</v>
      </c>
      <c r="O1163" s="26" t="n">
        <f aca="false">IF(E1163&lt;J1163,(J1163-E1163)/E1163,IF(E1163&gt;I1163,(E1163-I1163)/E1163,0))</f>
        <v>0</v>
      </c>
      <c r="P1163" s="27" t="n">
        <f aca="false">LN(F1163/F1162)</f>
        <v>4.20253412868635E-005</v>
      </c>
      <c r="Q1163" s="28" t="n">
        <f aca="false">STDEV(P1144:P1163)*SQRT(252)</f>
        <v>0.142912189610179</v>
      </c>
      <c r="R1163" s="26" t="n">
        <f aca="false">(G1163-H1163)/H1163</f>
        <v>0.000998924235438803</v>
      </c>
      <c r="S1163" s="17" t="n">
        <f aca="false">YEAR(B1163)</f>
        <v>2011</v>
      </c>
      <c r="T1163" s="17" t="n">
        <f aca="false">WEEKDAY(B1163)</f>
        <v>3</v>
      </c>
    </row>
    <row r="1164" customFormat="false" ht="15" hidden="false" customHeight="false" outlineLevel="0" collapsed="false">
      <c r="B1164" s="21" t="n">
        <v>40625</v>
      </c>
      <c r="C1164" s="22" t="n">
        <v>1427.74</v>
      </c>
      <c r="D1164" s="22" t="n">
        <v>1441.101</v>
      </c>
      <c r="E1164" s="22" t="n">
        <v>1425.885</v>
      </c>
      <c r="F1164" s="22" t="n">
        <v>1437.125</v>
      </c>
      <c r="G1164" s="23" t="n">
        <v>1440.84</v>
      </c>
      <c r="H1164" s="23" t="n">
        <v>1439.4</v>
      </c>
      <c r="I1164" s="23" t="n">
        <v>1426.44</v>
      </c>
      <c r="J1164" s="23" t="n">
        <v>1425.01</v>
      </c>
      <c r="K1164" s="29" t="str">
        <f aca="false">IF(N1164&lt;=$F$3,"HIT","MISS")</f>
        <v>HIT</v>
      </c>
      <c r="L1164" s="29" t="str">
        <f aca="false">IF(O1164&lt;=$F$3,"HIT","MISS")</f>
        <v>HIT</v>
      </c>
      <c r="M1164" s="17" t="str">
        <f aca="false">IF(AND(K1164="HIT",L1164="HIT"),"HOD ✓ | LOD ✓",IF(K1164="HIT","HOD ✓",IF(L1164="HIT","LOD ✓","✗ MISS")))</f>
        <v>HOD ✓ | LOD ✓</v>
      </c>
      <c r="N1164" s="26" t="n">
        <f aca="false">IF(D1164&lt;H1164,(H1164-D1164)/D1164,IF(D1164&gt;G1164,(D1164-G1164)/D1164,0))</f>
        <v>0.000181111525146534</v>
      </c>
      <c r="O1164" s="26" t="n">
        <f aca="false">IF(E1164&lt;J1164,(J1164-E1164)/E1164,IF(E1164&gt;I1164,(E1164-I1164)/E1164,0))</f>
        <v>0</v>
      </c>
      <c r="P1164" s="27" t="n">
        <f aca="false">LN(F1164/F1163)</f>
        <v>0.00655181558077598</v>
      </c>
      <c r="Q1164" s="28" t="n">
        <f aca="false">STDEV(P1145:P1164)*SQRT(252)</f>
        <v>0.141427522856968</v>
      </c>
      <c r="R1164" s="26" t="n">
        <f aca="false">(G1164-H1164)/H1164</f>
        <v>0.00100041684035003</v>
      </c>
      <c r="S1164" s="17" t="n">
        <f aca="false">YEAR(B1164)</f>
        <v>2011</v>
      </c>
      <c r="T1164" s="17" t="n">
        <f aca="false">WEEKDAY(B1164)</f>
        <v>4</v>
      </c>
    </row>
    <row r="1165" customFormat="false" ht="15" hidden="false" customHeight="false" outlineLevel="0" collapsed="false">
      <c r="B1165" s="21" t="n">
        <v>40626</v>
      </c>
      <c r="C1165" s="22" t="n">
        <v>1437.125</v>
      </c>
      <c r="D1165" s="22" t="n">
        <v>1447.832</v>
      </c>
      <c r="E1165" s="22" t="n">
        <v>1423.84</v>
      </c>
      <c r="F1165" s="22" t="n">
        <v>1430.311</v>
      </c>
      <c r="G1165" s="23" t="n">
        <v>1449.63</v>
      </c>
      <c r="H1165" s="23" t="n">
        <v>1448.18</v>
      </c>
      <c r="I1165" s="23" t="n">
        <v>1422.2</v>
      </c>
      <c r="J1165" s="23" t="n">
        <v>1420.78</v>
      </c>
      <c r="K1165" s="24" t="str">
        <f aca="false">IF(N1165&lt;=$F$3,"HIT","MISS")</f>
        <v>HIT</v>
      </c>
      <c r="L1165" s="24" t="str">
        <f aca="false">IF(O1165&lt;=$F$3,"HIT","MISS")</f>
        <v>MISS</v>
      </c>
      <c r="M1165" s="25" t="str">
        <f aca="false">IF(AND(K1165="HIT",L1165="HIT"),"HOD ✓ | LOD ✓",IF(K1165="HIT","HOD ✓",IF(L1165="HIT","LOD ✓","✗ MISS")))</f>
        <v>HOD ✓</v>
      </c>
      <c r="N1165" s="26" t="n">
        <f aca="false">IF(D1165&lt;H1165,(H1165-D1165)/D1165,IF(D1165&gt;G1165,(D1165-G1165)/D1165,0))</f>
        <v>0.000240359378712417</v>
      </c>
      <c r="O1165" s="26" t="n">
        <f aca="false">IF(E1165&lt;J1165,(J1165-E1165)/E1165,IF(E1165&gt;I1165,(E1165-I1165)/E1165,0))</f>
        <v>0.00115181481065279</v>
      </c>
      <c r="P1165" s="27" t="n">
        <f aca="false">LN(F1165/F1164)</f>
        <v>-0.00475268694836326</v>
      </c>
      <c r="Q1165" s="28" t="n">
        <f aca="false">STDEV(P1146:P1165)*SQRT(252)</f>
        <v>0.140440248642046</v>
      </c>
      <c r="R1165" s="26" t="n">
        <f aca="false">(G1165-H1165)/H1165</f>
        <v>0.00100125674985157</v>
      </c>
      <c r="S1165" s="17" t="n">
        <f aca="false">YEAR(B1165)</f>
        <v>2011</v>
      </c>
      <c r="T1165" s="17" t="n">
        <f aca="false">WEEKDAY(B1165)</f>
        <v>5</v>
      </c>
    </row>
    <row r="1166" customFormat="false" ht="15" hidden="false" customHeight="false" outlineLevel="0" collapsed="false">
      <c r="B1166" s="21" t="n">
        <v>40627</v>
      </c>
      <c r="C1166" s="22" t="n">
        <v>1430.311</v>
      </c>
      <c r="D1166" s="22" t="n">
        <v>1438.05</v>
      </c>
      <c r="E1166" s="22" t="n">
        <v>1422.266</v>
      </c>
      <c r="F1166" s="22" t="n">
        <v>1429.73</v>
      </c>
      <c r="G1166" s="23" t="n">
        <v>1438.09</v>
      </c>
      <c r="H1166" s="23" t="n">
        <v>1436.65</v>
      </c>
      <c r="I1166" s="23" t="n">
        <v>1424.04</v>
      </c>
      <c r="J1166" s="23" t="n">
        <v>1422.62</v>
      </c>
      <c r="K1166" s="29" t="str">
        <f aca="false">IF(N1166&lt;=$F$3,"HIT","MISS")</f>
        <v>HIT</v>
      </c>
      <c r="L1166" s="29" t="str">
        <f aca="false">IF(O1166&lt;=$F$3,"HIT","MISS")</f>
        <v>HIT</v>
      </c>
      <c r="M1166" s="17" t="str">
        <f aca="false">IF(AND(K1166="HIT",L1166="HIT"),"HOD ✓ | LOD ✓",IF(K1166="HIT","HOD ✓",IF(L1166="HIT","LOD ✓","✗ MISS")))</f>
        <v>HOD ✓ | LOD ✓</v>
      </c>
      <c r="N1166" s="26" t="n">
        <f aca="false">IF(D1166&lt;H1166,(H1166-D1166)/D1166,IF(D1166&gt;G1166,(D1166-G1166)/D1166,0))</f>
        <v>0</v>
      </c>
      <c r="O1166" s="26" t="n">
        <f aca="false">IF(E1166&lt;J1166,(J1166-E1166)/E1166,IF(E1166&gt;I1166,(E1166-I1166)/E1166,0))</f>
        <v>0.00024889858859019</v>
      </c>
      <c r="P1166" s="27" t="n">
        <f aca="false">LN(F1166/F1165)</f>
        <v>-0.000406287887475728</v>
      </c>
      <c r="Q1166" s="28" t="n">
        <f aca="false">STDEV(P1147:P1166)*SQRT(252)</f>
        <v>0.139431260238097</v>
      </c>
      <c r="R1166" s="26" t="n">
        <f aca="false">(G1166-H1166)/H1166</f>
        <v>0.001002331813594</v>
      </c>
      <c r="S1166" s="17" t="n">
        <f aca="false">YEAR(B1166)</f>
        <v>2011</v>
      </c>
      <c r="T1166" s="17" t="n">
        <f aca="false">WEEKDAY(B1166)</f>
        <v>6</v>
      </c>
    </row>
    <row r="1167" customFormat="false" ht="15" hidden="false" customHeight="false" outlineLevel="0" collapsed="false">
      <c r="B1167" s="21" t="n">
        <v>40630</v>
      </c>
      <c r="C1167" s="22" t="n">
        <v>1428.83</v>
      </c>
      <c r="D1167" s="22" t="n">
        <v>1429.55</v>
      </c>
      <c r="E1167" s="22" t="n">
        <v>1410.288</v>
      </c>
      <c r="F1167" s="22" t="n">
        <v>1420.31</v>
      </c>
      <c r="G1167" s="23" t="n">
        <v>1429.7</v>
      </c>
      <c r="H1167" s="23" t="n">
        <v>1428.27</v>
      </c>
      <c r="I1167" s="23" t="n">
        <v>1409.97</v>
      </c>
      <c r="J1167" s="23" t="n">
        <v>1408.56</v>
      </c>
      <c r="K1167" s="29" t="str">
        <f aca="false">IF(N1167&lt;=$F$3,"HIT","MISS")</f>
        <v>HIT</v>
      </c>
      <c r="L1167" s="29" t="str">
        <f aca="false">IF(O1167&lt;=$F$3,"HIT","MISS")</f>
        <v>HIT</v>
      </c>
      <c r="M1167" s="17" t="str">
        <f aca="false">IF(AND(K1167="HIT",L1167="HIT"),"HOD ✓ | LOD ✓",IF(K1167="HIT","HOD ✓",IF(L1167="HIT","LOD ✓","✗ MISS")))</f>
        <v>HOD ✓ | LOD ✓</v>
      </c>
      <c r="N1167" s="26" t="n">
        <f aca="false">IF(D1167&lt;H1167,(H1167-D1167)/D1167,IF(D1167&gt;G1167,(D1167-G1167)/D1167,0))</f>
        <v>0</v>
      </c>
      <c r="O1167" s="26" t="n">
        <f aca="false">IF(E1167&lt;J1167,(J1167-E1167)/E1167,IF(E1167&gt;I1167,(E1167-I1167)/E1167,0))</f>
        <v>0.000225485858207674</v>
      </c>
      <c r="P1167" s="27" t="n">
        <f aca="false">LN(F1167/F1166)</f>
        <v>-0.00661045760973363</v>
      </c>
      <c r="Q1167" s="28" t="n">
        <f aca="false">STDEV(P1148:P1167)*SQRT(252)</f>
        <v>0.141814747455696</v>
      </c>
      <c r="R1167" s="26" t="n">
        <f aca="false">(G1167-H1167)/H1167</f>
        <v>0.00100121125557497</v>
      </c>
      <c r="S1167" s="17" t="n">
        <f aca="false">YEAR(B1167)</f>
        <v>2011</v>
      </c>
      <c r="T1167" s="17" t="n">
        <f aca="false">WEEKDAY(B1167)</f>
        <v>2</v>
      </c>
    </row>
    <row r="1168" customFormat="false" ht="15" hidden="false" customHeight="false" outlineLevel="0" collapsed="false">
      <c r="B1168" s="21" t="n">
        <v>40631</v>
      </c>
      <c r="C1168" s="22" t="n">
        <v>1420.31</v>
      </c>
      <c r="D1168" s="22" t="n">
        <v>1423.44</v>
      </c>
      <c r="E1168" s="22" t="n">
        <v>1411.136</v>
      </c>
      <c r="F1168" s="22" t="n">
        <v>1418.53</v>
      </c>
      <c r="G1168" s="23" t="n">
        <v>1424.55</v>
      </c>
      <c r="H1168" s="23" t="n">
        <v>1423.13</v>
      </c>
      <c r="I1168" s="23" t="n">
        <v>1411.65</v>
      </c>
      <c r="J1168" s="23" t="n">
        <v>1410.24</v>
      </c>
      <c r="K1168" s="29" t="str">
        <f aca="false">IF(N1168&lt;=$F$3,"HIT","MISS")</f>
        <v>HIT</v>
      </c>
      <c r="L1168" s="29" t="str">
        <f aca="false">IF(O1168&lt;=$F$3,"HIT","MISS")</f>
        <v>HIT</v>
      </c>
      <c r="M1168" s="17" t="str">
        <f aca="false">IF(AND(K1168="HIT",L1168="HIT"),"HOD ✓ | LOD ✓",IF(K1168="HIT","HOD ✓",IF(L1168="HIT","LOD ✓","✗ MISS")))</f>
        <v>HOD ✓ | LOD ✓</v>
      </c>
      <c r="N1168" s="26" t="n">
        <f aca="false">IF(D1168&lt;H1168,(H1168-D1168)/D1168,IF(D1168&gt;G1168,(D1168-G1168)/D1168,0))</f>
        <v>0</v>
      </c>
      <c r="O1168" s="26" t="n">
        <f aca="false">IF(E1168&lt;J1168,(J1168-E1168)/E1168,IF(E1168&gt;I1168,(E1168-I1168)/E1168,0))</f>
        <v>0</v>
      </c>
      <c r="P1168" s="27" t="n">
        <f aca="false">LN(F1168/F1167)</f>
        <v>-0.0012540335019014</v>
      </c>
      <c r="Q1168" s="28" t="n">
        <f aca="false">STDEV(P1149:P1168)*SQRT(252)</f>
        <v>0.129646871811296</v>
      </c>
      <c r="R1168" s="26" t="n">
        <f aca="false">(G1168-H1168)/H1168</f>
        <v>0.000997800622571266</v>
      </c>
      <c r="S1168" s="17" t="n">
        <f aca="false">YEAR(B1168)</f>
        <v>2011</v>
      </c>
      <c r="T1168" s="17" t="n">
        <f aca="false">WEEKDAY(B1168)</f>
        <v>3</v>
      </c>
    </row>
    <row r="1169" customFormat="false" ht="15" hidden="false" customHeight="false" outlineLevel="0" collapsed="false">
      <c r="B1169" s="21" t="n">
        <v>40632</v>
      </c>
      <c r="C1169" s="22" t="n">
        <v>1418.53</v>
      </c>
      <c r="D1169" s="22" t="n">
        <v>1430.387</v>
      </c>
      <c r="E1169" s="22" t="n">
        <v>1412.046</v>
      </c>
      <c r="F1169" s="22" t="n">
        <v>1422.922</v>
      </c>
      <c r="G1169" s="23" t="n">
        <v>1432.41</v>
      </c>
      <c r="H1169" s="23" t="n">
        <v>1430.98</v>
      </c>
      <c r="I1169" s="23" t="n">
        <v>1413.71</v>
      </c>
      <c r="J1169" s="23" t="n">
        <v>1412.3</v>
      </c>
      <c r="K1169" s="29" t="str">
        <f aca="false">IF(N1169&lt;=$F$3,"HIT","MISS")</f>
        <v>HIT</v>
      </c>
      <c r="L1169" s="29" t="str">
        <f aca="false">IF(O1169&lt;=$F$3,"HIT","MISS")</f>
        <v>HIT</v>
      </c>
      <c r="M1169" s="17" t="str">
        <f aca="false">IF(AND(K1169="HIT",L1169="HIT"),"HOD ✓ | LOD ✓",IF(K1169="HIT","HOD ✓",IF(L1169="HIT","LOD ✓","✗ MISS")))</f>
        <v>HOD ✓ | LOD ✓</v>
      </c>
      <c r="N1169" s="26" t="n">
        <f aca="false">IF(D1169&lt;H1169,(H1169-D1169)/D1169,IF(D1169&gt;G1169,(D1169-G1169)/D1169,0))</f>
        <v>0.000414573119023086</v>
      </c>
      <c r="O1169" s="26" t="n">
        <f aca="false">IF(E1169&lt;J1169,(J1169-E1169)/E1169,IF(E1169&gt;I1169,(E1169-I1169)/E1169,0))</f>
        <v>0.000179880825412136</v>
      </c>
      <c r="P1169" s="27" t="n">
        <f aca="false">LN(F1169/F1168)</f>
        <v>0.00309137968737502</v>
      </c>
      <c r="Q1169" s="28" t="n">
        <f aca="false">STDEV(P1150:P1169)*SQRT(252)</f>
        <v>0.130235135412803</v>
      </c>
      <c r="R1169" s="26" t="n">
        <f aca="false">(G1169-H1169)/H1169</f>
        <v>0.000999315154649306</v>
      </c>
      <c r="S1169" s="17" t="n">
        <f aca="false">YEAR(B1169)</f>
        <v>2011</v>
      </c>
      <c r="T1169" s="17" t="n">
        <f aca="false">WEEKDAY(B1169)</f>
        <v>4</v>
      </c>
    </row>
    <row r="1170" customFormat="false" ht="15" hidden="false" customHeight="false" outlineLevel="0" collapsed="false">
      <c r="B1170" s="21" t="n">
        <v>40633</v>
      </c>
      <c r="C1170" s="22" t="n">
        <v>1422.922</v>
      </c>
      <c r="D1170" s="22" t="n">
        <v>1439.666</v>
      </c>
      <c r="E1170" s="22" t="n">
        <v>1420.56</v>
      </c>
      <c r="F1170" s="22" t="n">
        <v>1432.313</v>
      </c>
      <c r="G1170" s="23" t="n">
        <v>1438.32</v>
      </c>
      <c r="H1170" s="23" t="n">
        <v>1436.88</v>
      </c>
      <c r="I1170" s="23" t="n">
        <v>1420.63</v>
      </c>
      <c r="J1170" s="23" t="n">
        <v>1419.21</v>
      </c>
      <c r="K1170" s="24" t="str">
        <f aca="false">IF(N1170&lt;=$F$3,"HIT","MISS")</f>
        <v>MISS</v>
      </c>
      <c r="L1170" s="24" t="str">
        <f aca="false">IF(O1170&lt;=$F$3,"HIT","MISS")</f>
        <v>HIT</v>
      </c>
      <c r="M1170" s="25" t="str">
        <f aca="false">IF(AND(K1170="HIT",L1170="HIT"),"HOD ✓ | LOD ✓",IF(K1170="HIT","HOD ✓",IF(L1170="HIT","LOD ✓","✗ MISS")))</f>
        <v>LOD ✓</v>
      </c>
      <c r="N1170" s="26" t="n">
        <f aca="false">IF(D1170&lt;H1170,(H1170-D1170)/D1170,IF(D1170&gt;G1170,(D1170-G1170)/D1170,0))</f>
        <v>0.000934939076146831</v>
      </c>
      <c r="O1170" s="26" t="n">
        <f aca="false">IF(E1170&lt;J1170,(J1170-E1170)/E1170,IF(E1170&gt;I1170,(E1170-I1170)/E1170,0))</f>
        <v>0</v>
      </c>
      <c r="P1170" s="27" t="n">
        <f aca="false">LN(F1170/F1169)</f>
        <v>0.00657811624165373</v>
      </c>
      <c r="Q1170" s="28" t="n">
        <f aca="false">STDEV(P1151:P1170)*SQRT(252)</f>
        <v>0.123356244720889</v>
      </c>
      <c r="R1170" s="26" t="n">
        <f aca="false">(G1170-H1170)/H1170</f>
        <v>0.00100217137130437</v>
      </c>
      <c r="S1170" s="17" t="n">
        <f aca="false">YEAR(B1170)</f>
        <v>2011</v>
      </c>
      <c r="T1170" s="17" t="n">
        <f aca="false">WEEKDAY(B1170)</f>
        <v>5</v>
      </c>
    </row>
    <row r="1171" customFormat="false" ht="15" hidden="false" customHeight="false" outlineLevel="0" collapsed="false">
      <c r="B1171" s="21" t="n">
        <v>40634</v>
      </c>
      <c r="C1171" s="22" t="n">
        <v>1432.313</v>
      </c>
      <c r="D1171" s="22" t="n">
        <v>1436.471</v>
      </c>
      <c r="E1171" s="22" t="n">
        <v>1412.771</v>
      </c>
      <c r="F1171" s="22" t="n">
        <v>1428.585</v>
      </c>
      <c r="G1171" s="23" t="n">
        <v>1437.05</v>
      </c>
      <c r="H1171" s="23" t="n">
        <v>1435.61</v>
      </c>
      <c r="I1171" s="23" t="n">
        <v>1413.34</v>
      </c>
      <c r="J1171" s="23" t="n">
        <v>1411.93</v>
      </c>
      <c r="K1171" s="29" t="str">
        <f aca="false">IF(N1171&lt;=$F$3,"HIT","MISS")</f>
        <v>HIT</v>
      </c>
      <c r="L1171" s="29" t="str">
        <f aca="false">IF(O1171&lt;=$F$3,"HIT","MISS")</f>
        <v>HIT</v>
      </c>
      <c r="M1171" s="17" t="str">
        <f aca="false">IF(AND(K1171="HIT",L1171="HIT"),"HOD ✓ | LOD ✓",IF(K1171="HIT","HOD ✓",IF(L1171="HIT","LOD ✓","✗ MISS")))</f>
        <v>HOD ✓ | LOD ✓</v>
      </c>
      <c r="N1171" s="26" t="n">
        <f aca="false">IF(D1171&lt;H1171,(H1171-D1171)/D1171,IF(D1171&gt;G1171,(D1171-G1171)/D1171,0))</f>
        <v>0</v>
      </c>
      <c r="O1171" s="26" t="n">
        <f aca="false">IF(E1171&lt;J1171,(J1171-E1171)/E1171,IF(E1171&gt;I1171,(E1171-I1171)/E1171,0))</f>
        <v>0</v>
      </c>
      <c r="P1171" s="27" t="n">
        <f aca="false">LN(F1171/F1170)</f>
        <v>-0.00260617617971407</v>
      </c>
      <c r="Q1171" s="28" t="n">
        <f aca="false">STDEV(P1152:P1171)*SQRT(252)</f>
        <v>0.117796744002629</v>
      </c>
      <c r="R1171" s="26" t="n">
        <f aca="false">(G1171-H1171)/H1171</f>
        <v>0.00100305793356138</v>
      </c>
      <c r="S1171" s="17" t="n">
        <f aca="false">YEAR(B1171)</f>
        <v>2011</v>
      </c>
      <c r="T1171" s="17" t="n">
        <f aca="false">WEEKDAY(B1171)</f>
        <v>6</v>
      </c>
    </row>
    <row r="1172" customFormat="false" ht="15" hidden="false" customHeight="false" outlineLevel="0" collapsed="false">
      <c r="B1172" s="21" t="n">
        <v>40637</v>
      </c>
      <c r="C1172" s="22" t="n">
        <v>1429.03</v>
      </c>
      <c r="D1172" s="22" t="n">
        <v>1438.868</v>
      </c>
      <c r="E1172" s="22" t="n">
        <v>1428.08</v>
      </c>
      <c r="F1172" s="22" t="n">
        <v>1433.978</v>
      </c>
      <c r="G1172" s="23" t="n">
        <v>1438.37</v>
      </c>
      <c r="H1172" s="23" t="n">
        <v>1436.93</v>
      </c>
      <c r="I1172" s="23" t="n">
        <v>1428.71</v>
      </c>
      <c r="J1172" s="23" t="n">
        <v>1427.28</v>
      </c>
      <c r="K1172" s="29" t="str">
        <f aca="false">IF(N1172&lt;=$F$3,"HIT","MISS")</f>
        <v>HIT</v>
      </c>
      <c r="L1172" s="29" t="str">
        <f aca="false">IF(O1172&lt;=$F$3,"HIT","MISS")</f>
        <v>HIT</v>
      </c>
      <c r="M1172" s="17" t="str">
        <f aca="false">IF(AND(K1172="HIT",L1172="HIT"),"HOD ✓ | LOD ✓",IF(K1172="HIT","HOD ✓",IF(L1172="HIT","LOD ✓","✗ MISS")))</f>
        <v>HOD ✓ | LOD ✓</v>
      </c>
      <c r="N1172" s="26" t="n">
        <f aca="false">IF(D1172&lt;H1172,(H1172-D1172)/D1172,IF(D1172&gt;G1172,(D1172-G1172)/D1172,0))</f>
        <v>0.000346105410642288</v>
      </c>
      <c r="O1172" s="26" t="n">
        <f aca="false">IF(E1172&lt;J1172,(J1172-E1172)/E1172,IF(E1172&gt;I1172,(E1172-I1172)/E1172,0))</f>
        <v>0</v>
      </c>
      <c r="P1172" s="27" t="n">
        <f aca="false">LN(F1172/F1171)</f>
        <v>0.00376795646460175</v>
      </c>
      <c r="Q1172" s="28" t="n">
        <f aca="false">STDEV(P1153:P1172)*SQRT(252)</f>
        <v>0.11856756805799</v>
      </c>
      <c r="R1172" s="26" t="n">
        <f aca="false">(G1172-H1172)/H1172</f>
        <v>0.00100213649934223</v>
      </c>
      <c r="S1172" s="17" t="n">
        <f aca="false">YEAR(B1172)</f>
        <v>2011</v>
      </c>
      <c r="T1172" s="17" t="n">
        <f aca="false">WEEKDAY(B1172)</f>
        <v>2</v>
      </c>
    </row>
    <row r="1173" customFormat="false" ht="15" hidden="false" customHeight="false" outlineLevel="0" collapsed="false">
      <c r="B1173" s="21" t="n">
        <v>40638</v>
      </c>
      <c r="C1173" s="22" t="n">
        <v>1433.978</v>
      </c>
      <c r="D1173" s="22" t="n">
        <v>1457.271</v>
      </c>
      <c r="E1173" s="22" t="n">
        <v>1430.077</v>
      </c>
      <c r="F1173" s="22" t="n">
        <v>1456.005</v>
      </c>
      <c r="G1173" s="23" t="n">
        <v>1457.01</v>
      </c>
      <c r="H1173" s="23" t="n">
        <v>1455.55</v>
      </c>
      <c r="I1173" s="23" t="n">
        <v>1430.66</v>
      </c>
      <c r="J1173" s="23" t="n">
        <v>1429.23</v>
      </c>
      <c r="K1173" s="29" t="str">
        <f aca="false">IF(N1173&lt;=$F$3,"HIT","MISS")</f>
        <v>HIT</v>
      </c>
      <c r="L1173" s="29" t="str">
        <f aca="false">IF(O1173&lt;=$F$3,"HIT","MISS")</f>
        <v>HIT</v>
      </c>
      <c r="M1173" s="17" t="str">
        <f aca="false">IF(AND(K1173="HIT",L1173="HIT"),"HOD ✓ | LOD ✓",IF(K1173="HIT","HOD ✓",IF(L1173="HIT","LOD ✓","✗ MISS")))</f>
        <v>HOD ✓ | LOD ✓</v>
      </c>
      <c r="N1173" s="26" t="n">
        <f aca="false">IF(D1173&lt;H1173,(H1173-D1173)/D1173,IF(D1173&gt;G1173,(D1173-G1173)/D1173,0))</f>
        <v>0.000179101896627304</v>
      </c>
      <c r="O1173" s="26" t="n">
        <f aca="false">IF(E1173&lt;J1173,(J1173-E1173)/E1173,IF(E1173&gt;I1173,(E1173-I1173)/E1173,0))</f>
        <v>0</v>
      </c>
      <c r="P1173" s="27" t="n">
        <f aca="false">LN(F1173/F1172)</f>
        <v>0.0152439834763225</v>
      </c>
      <c r="Q1173" s="28" t="n">
        <f aca="false">STDEV(P1154:P1173)*SQRT(252)</f>
        <v>0.129807082928148</v>
      </c>
      <c r="R1173" s="26" t="n">
        <f aca="false">(G1173-H1173)/H1173</f>
        <v>0.00100305726357737</v>
      </c>
      <c r="S1173" s="17" t="n">
        <f aca="false">YEAR(B1173)</f>
        <v>2011</v>
      </c>
      <c r="T1173" s="17" t="n">
        <f aca="false">WEEKDAY(B1173)</f>
        <v>3</v>
      </c>
    </row>
    <row r="1174" customFormat="false" ht="15" hidden="false" customHeight="false" outlineLevel="0" collapsed="false">
      <c r="B1174" s="21" t="n">
        <v>40639</v>
      </c>
      <c r="C1174" s="22" t="n">
        <v>1456.005</v>
      </c>
      <c r="D1174" s="22" t="n">
        <v>1462.409</v>
      </c>
      <c r="E1174" s="22" t="n">
        <v>1451.475</v>
      </c>
      <c r="F1174" s="22" t="n">
        <v>1459.675</v>
      </c>
      <c r="G1174" s="23" t="n">
        <v>1462.74</v>
      </c>
      <c r="H1174" s="23" t="n">
        <v>1461.28</v>
      </c>
      <c r="I1174" s="23" t="n">
        <v>1452.22</v>
      </c>
      <c r="J1174" s="23" t="n">
        <v>1450.77</v>
      </c>
      <c r="K1174" s="29" t="str">
        <f aca="false">IF(N1174&lt;=$F$3,"HIT","MISS")</f>
        <v>HIT</v>
      </c>
      <c r="L1174" s="29" t="str">
        <f aca="false">IF(O1174&lt;=$F$3,"HIT","MISS")</f>
        <v>HIT</v>
      </c>
      <c r="M1174" s="17" t="str">
        <f aca="false">IF(AND(K1174="HIT",L1174="HIT"),"HOD ✓ | LOD ✓",IF(K1174="HIT","HOD ✓",IF(L1174="HIT","LOD ✓","✗ MISS")))</f>
        <v>HOD ✓ | LOD ✓</v>
      </c>
      <c r="N1174" s="26" t="n">
        <f aca="false">IF(D1174&lt;H1174,(H1174-D1174)/D1174,IF(D1174&gt;G1174,(D1174-G1174)/D1174,0))</f>
        <v>0</v>
      </c>
      <c r="O1174" s="26" t="n">
        <f aca="false">IF(E1174&lt;J1174,(J1174-E1174)/E1174,IF(E1174&gt;I1174,(E1174-I1174)/E1174,0))</f>
        <v>0</v>
      </c>
      <c r="P1174" s="27" t="n">
        <f aca="false">LN(F1174/F1173)</f>
        <v>0.00251742436631973</v>
      </c>
      <c r="Q1174" s="28" t="n">
        <f aca="false">STDEV(P1155:P1174)*SQRT(252)</f>
        <v>0.129925552154777</v>
      </c>
      <c r="R1174" s="26" t="n">
        <f aca="false">(G1174-H1174)/H1174</f>
        <v>0.000999124055622493</v>
      </c>
      <c r="S1174" s="17" t="n">
        <f aca="false">YEAR(B1174)</f>
        <v>2011</v>
      </c>
      <c r="T1174" s="17" t="n">
        <f aca="false">WEEKDAY(B1174)</f>
        <v>4</v>
      </c>
    </row>
    <row r="1175" customFormat="false" ht="15" hidden="false" customHeight="false" outlineLevel="0" collapsed="false">
      <c r="B1175" s="21" t="n">
        <v>40640</v>
      </c>
      <c r="C1175" s="22" t="n">
        <v>1459.675</v>
      </c>
      <c r="D1175" s="22" t="n">
        <v>1465.269</v>
      </c>
      <c r="E1175" s="22" t="n">
        <v>1452.804</v>
      </c>
      <c r="F1175" s="22" t="n">
        <v>1458.198</v>
      </c>
      <c r="G1175" s="23" t="n">
        <v>1465.82</v>
      </c>
      <c r="H1175" s="23" t="n">
        <v>1464.36</v>
      </c>
      <c r="I1175" s="23" t="n">
        <v>1452.5</v>
      </c>
      <c r="J1175" s="23" t="n">
        <v>1451.05</v>
      </c>
      <c r="K1175" s="29" t="str">
        <f aca="false">IF(N1175&lt;=$F$3,"HIT","MISS")</f>
        <v>HIT</v>
      </c>
      <c r="L1175" s="29" t="str">
        <f aca="false">IF(O1175&lt;=$F$3,"HIT","MISS")</f>
        <v>HIT</v>
      </c>
      <c r="M1175" s="17" t="str">
        <f aca="false">IF(AND(K1175="HIT",L1175="HIT"),"HOD ✓ | LOD ✓",IF(K1175="HIT","HOD ✓",IF(L1175="HIT","LOD ✓","✗ MISS")))</f>
        <v>HOD ✓ | LOD ✓</v>
      </c>
      <c r="N1175" s="26" t="n">
        <f aca="false">IF(D1175&lt;H1175,(H1175-D1175)/D1175,IF(D1175&gt;G1175,(D1175-G1175)/D1175,0))</f>
        <v>0</v>
      </c>
      <c r="O1175" s="26" t="n">
        <f aca="false">IF(E1175&lt;J1175,(J1175-E1175)/E1175,IF(E1175&gt;I1175,(E1175-I1175)/E1175,0))</f>
        <v>0.000209250525191345</v>
      </c>
      <c r="P1175" s="27" t="n">
        <f aca="false">LN(F1175/F1174)</f>
        <v>-0.00101238136557005</v>
      </c>
      <c r="Q1175" s="28" t="n">
        <f aca="false">STDEV(P1156:P1175)*SQRT(252)</f>
        <v>0.118840633797617</v>
      </c>
      <c r="R1175" s="26" t="n">
        <f aca="false">(G1175-H1175)/H1175</f>
        <v>0.000997022590073504</v>
      </c>
      <c r="S1175" s="17" t="n">
        <f aca="false">YEAR(B1175)</f>
        <v>2011</v>
      </c>
      <c r="T1175" s="17" t="n">
        <f aca="false">WEEKDAY(B1175)</f>
        <v>5</v>
      </c>
    </row>
    <row r="1176" customFormat="false" ht="15" hidden="false" customHeight="false" outlineLevel="0" collapsed="false">
      <c r="B1176" s="21" t="n">
        <v>40641</v>
      </c>
      <c r="C1176" s="22" t="n">
        <v>1458.198</v>
      </c>
      <c r="D1176" s="22" t="n">
        <v>1475.215</v>
      </c>
      <c r="E1176" s="22" t="n">
        <v>1456.598</v>
      </c>
      <c r="F1176" s="22" t="n">
        <v>1474.837</v>
      </c>
      <c r="G1176" s="23" t="n">
        <v>1475.04</v>
      </c>
      <c r="H1176" s="23" t="n">
        <v>1473.57</v>
      </c>
      <c r="I1176" s="23" t="n">
        <v>1456.18</v>
      </c>
      <c r="J1176" s="23" t="n">
        <v>1454.73</v>
      </c>
      <c r="K1176" s="29" t="str">
        <f aca="false">IF(N1176&lt;=$F$3,"HIT","MISS")</f>
        <v>HIT</v>
      </c>
      <c r="L1176" s="29" t="str">
        <f aca="false">IF(O1176&lt;=$F$3,"HIT","MISS")</f>
        <v>HIT</v>
      </c>
      <c r="M1176" s="17" t="str">
        <f aca="false">IF(AND(K1176="HIT",L1176="HIT"),"HOD ✓ | LOD ✓",IF(K1176="HIT","HOD ✓",IF(L1176="HIT","LOD ✓","✗ MISS")))</f>
        <v>HOD ✓ | LOD ✓</v>
      </c>
      <c r="N1176" s="26" t="n">
        <f aca="false">IF(D1176&lt;H1176,(H1176-D1176)/D1176,IF(D1176&gt;G1176,(D1176-G1176)/D1176,0))</f>
        <v>0.000118626776435946</v>
      </c>
      <c r="O1176" s="26" t="n">
        <f aca="false">IF(E1176&lt;J1176,(J1176-E1176)/E1176,IF(E1176&gt;I1176,(E1176-I1176)/E1176,0))</f>
        <v>0.000286970049388982</v>
      </c>
      <c r="P1176" s="27" t="n">
        <f aca="false">LN(F1176/F1175)</f>
        <v>0.0113460483754138</v>
      </c>
      <c r="Q1176" s="28" t="n">
        <f aca="false">STDEV(P1157:P1176)*SQRT(252)</f>
        <v>0.123520230040465</v>
      </c>
      <c r="R1176" s="26" t="n">
        <f aca="false">(G1176-H1176)/H1176</f>
        <v>0.000997577312241717</v>
      </c>
      <c r="S1176" s="17" t="n">
        <f aca="false">YEAR(B1176)</f>
        <v>2011</v>
      </c>
      <c r="T1176" s="17" t="n">
        <f aca="false">WEEKDAY(B1176)</f>
        <v>6</v>
      </c>
    </row>
    <row r="1177" customFormat="false" ht="15" hidden="false" customHeight="false" outlineLevel="0" collapsed="false">
      <c r="B1177" s="21" t="n">
        <v>40644</v>
      </c>
      <c r="C1177" s="22" t="n">
        <v>1475.17</v>
      </c>
      <c r="D1177" s="22" t="n">
        <v>1476.534</v>
      </c>
      <c r="E1177" s="22" t="n">
        <v>1459.446</v>
      </c>
      <c r="F1177" s="22" t="n">
        <v>1463.224</v>
      </c>
      <c r="G1177" s="23" t="n">
        <v>1477.59</v>
      </c>
      <c r="H1177" s="23" t="n">
        <v>1476.11</v>
      </c>
      <c r="I1177" s="23" t="n">
        <v>1460.84</v>
      </c>
      <c r="J1177" s="23" t="n">
        <v>1459.38</v>
      </c>
      <c r="K1177" s="29" t="str">
        <f aca="false">IF(N1177&lt;=$F$3,"HIT","MISS")</f>
        <v>HIT</v>
      </c>
      <c r="L1177" s="29" t="str">
        <f aca="false">IF(O1177&lt;=$F$3,"HIT","MISS")</f>
        <v>HIT</v>
      </c>
      <c r="M1177" s="17" t="str">
        <f aca="false">IF(AND(K1177="HIT",L1177="HIT"),"HOD ✓ | LOD ✓",IF(K1177="HIT","HOD ✓",IF(L1177="HIT","LOD ✓","✗ MISS")))</f>
        <v>HOD ✓ | LOD ✓</v>
      </c>
      <c r="N1177" s="26" t="n">
        <f aca="false">IF(D1177&lt;H1177,(H1177-D1177)/D1177,IF(D1177&gt;G1177,(D1177-G1177)/D1177,0))</f>
        <v>0</v>
      </c>
      <c r="O1177" s="26" t="n">
        <f aca="false">IF(E1177&lt;J1177,(J1177-E1177)/E1177,IF(E1177&gt;I1177,(E1177-I1177)/E1177,0))</f>
        <v>0</v>
      </c>
      <c r="P1177" s="27" t="n">
        <f aca="false">LN(F1177/F1176)</f>
        <v>-0.00790525484500852</v>
      </c>
      <c r="Q1177" s="28" t="n">
        <f aca="false">STDEV(P1158:P1177)*SQRT(252)</f>
        <v>0.127306757714924</v>
      </c>
      <c r="R1177" s="26" t="n">
        <f aca="false">(G1177-H1177)/H1177</f>
        <v>0.00100263530495696</v>
      </c>
      <c r="S1177" s="17" t="n">
        <f aca="false">YEAR(B1177)</f>
        <v>2011</v>
      </c>
      <c r="T1177" s="17" t="n">
        <f aca="false">WEEKDAY(B1177)</f>
        <v>2</v>
      </c>
    </row>
    <row r="1178" customFormat="false" ht="15" hidden="false" customHeight="false" outlineLevel="0" collapsed="false">
      <c r="B1178" s="21" t="n">
        <v>40645</v>
      </c>
      <c r="C1178" s="22" t="n">
        <v>1463.224</v>
      </c>
      <c r="D1178" s="22" t="n">
        <v>1467.432</v>
      </c>
      <c r="E1178" s="22" t="n">
        <v>1444.21</v>
      </c>
      <c r="F1178" s="22" t="n">
        <v>1452.897</v>
      </c>
      <c r="G1178" s="23" t="n">
        <v>1469.27</v>
      </c>
      <c r="H1178" s="23" t="n">
        <v>1467.8</v>
      </c>
      <c r="I1178" s="23" t="n">
        <v>1443.95</v>
      </c>
      <c r="J1178" s="23" t="n">
        <v>1442.51</v>
      </c>
      <c r="K1178" s="29" t="str">
        <f aca="false">IF(N1178&lt;=$F$3,"HIT","MISS")</f>
        <v>HIT</v>
      </c>
      <c r="L1178" s="29" t="str">
        <f aca="false">IF(O1178&lt;=$F$3,"HIT","MISS")</f>
        <v>HIT</v>
      </c>
      <c r="M1178" s="17" t="str">
        <f aca="false">IF(AND(K1178="HIT",L1178="HIT"),"HOD ✓ | LOD ✓",IF(K1178="HIT","HOD ✓",IF(L1178="HIT","LOD ✓","✗ MISS")))</f>
        <v>HOD ✓ | LOD ✓</v>
      </c>
      <c r="N1178" s="26" t="n">
        <f aca="false">IF(D1178&lt;H1178,(H1178-D1178)/D1178,IF(D1178&gt;G1178,(D1178-G1178)/D1178,0))</f>
        <v>0.00025077823026889</v>
      </c>
      <c r="O1178" s="26" t="n">
        <f aca="false">IF(E1178&lt;J1178,(J1178-E1178)/E1178,IF(E1178&gt;I1178,(E1178-I1178)/E1178,0))</f>
        <v>0.000180029220127261</v>
      </c>
      <c r="P1178" s="27" t="n">
        <f aca="false">LN(F1178/F1177)</f>
        <v>-0.0070827261085083</v>
      </c>
      <c r="Q1178" s="28" t="n">
        <f aca="false">STDEV(P1159:P1178)*SQRT(252)</f>
        <v>0.099857824369807</v>
      </c>
      <c r="R1178" s="26" t="n">
        <f aca="false">(G1178-H1178)/H1178</f>
        <v>0.00100149884180408</v>
      </c>
      <c r="S1178" s="17" t="n">
        <f aca="false">YEAR(B1178)</f>
        <v>2011</v>
      </c>
      <c r="T1178" s="17" t="n">
        <f aca="false">WEEKDAY(B1178)</f>
        <v>3</v>
      </c>
    </row>
    <row r="1179" customFormat="false" ht="15" hidden="false" customHeight="false" outlineLevel="0" collapsed="false">
      <c r="B1179" s="21" t="n">
        <v>40646</v>
      </c>
      <c r="C1179" s="22" t="n">
        <v>1452.897</v>
      </c>
      <c r="D1179" s="22" t="n">
        <v>1462.476</v>
      </c>
      <c r="E1179" s="22" t="n">
        <v>1451.279</v>
      </c>
      <c r="F1179" s="22" t="n">
        <v>1457.317</v>
      </c>
      <c r="G1179" s="23" t="n">
        <v>1464.09</v>
      </c>
      <c r="H1179" s="23" t="n">
        <v>1462.63</v>
      </c>
      <c r="I1179" s="23" t="n">
        <v>1452.97</v>
      </c>
      <c r="J1179" s="23" t="n">
        <v>1451.52</v>
      </c>
      <c r="K1179" s="29" t="str">
        <f aca="false">IF(N1179&lt;=$F$3,"HIT","MISS")</f>
        <v>HIT</v>
      </c>
      <c r="L1179" s="29" t="str">
        <f aca="false">IF(O1179&lt;=$F$3,"HIT","MISS")</f>
        <v>HIT</v>
      </c>
      <c r="M1179" s="17" t="str">
        <f aca="false">IF(AND(K1179="HIT",L1179="HIT"),"HOD ✓ | LOD ✓",IF(K1179="HIT","HOD ✓",IF(L1179="HIT","LOD ✓","✗ MISS")))</f>
        <v>HOD ✓ | LOD ✓</v>
      </c>
      <c r="N1179" s="26" t="n">
        <f aca="false">IF(D1179&lt;H1179,(H1179-D1179)/D1179,IF(D1179&gt;G1179,(D1179-G1179)/D1179,0))</f>
        <v>0.000105300873313474</v>
      </c>
      <c r="O1179" s="26" t="n">
        <f aca="false">IF(E1179&lt;J1179,(J1179-E1179)/E1179,IF(E1179&gt;I1179,(E1179-I1179)/E1179,0))</f>
        <v>0.000166060419809</v>
      </c>
      <c r="P1179" s="27" t="n">
        <f aca="false">LN(F1179/F1178)</f>
        <v>0.00303757964092724</v>
      </c>
      <c r="Q1179" s="28" t="n">
        <f aca="false">STDEV(P1160:P1179)*SQRT(252)</f>
        <v>0.0999202798705627</v>
      </c>
      <c r="R1179" s="26" t="n">
        <f aca="false">(G1179-H1179)/H1179</f>
        <v>0.000998201869235425</v>
      </c>
      <c r="S1179" s="17" t="n">
        <f aca="false">YEAR(B1179)</f>
        <v>2011</v>
      </c>
      <c r="T1179" s="17" t="n">
        <f aca="false">WEEKDAY(B1179)</f>
        <v>4</v>
      </c>
    </row>
    <row r="1180" customFormat="false" ht="15" hidden="false" customHeight="false" outlineLevel="0" collapsed="false">
      <c r="B1180" s="21" t="n">
        <v>40647</v>
      </c>
      <c r="C1180" s="22" t="n">
        <v>1457.317</v>
      </c>
      <c r="D1180" s="22" t="n">
        <v>1474.923</v>
      </c>
      <c r="E1180" s="22" t="n">
        <v>1452.535</v>
      </c>
      <c r="F1180" s="22" t="n">
        <v>1474.275</v>
      </c>
      <c r="G1180" s="23" t="n">
        <v>1476.34</v>
      </c>
      <c r="H1180" s="23" t="n">
        <v>1474.87</v>
      </c>
      <c r="I1180" s="23" t="n">
        <v>1453.15</v>
      </c>
      <c r="J1180" s="23" t="n">
        <v>1451.7</v>
      </c>
      <c r="K1180" s="29" t="str">
        <f aca="false">IF(N1180&lt;=$F$3,"HIT","MISS")</f>
        <v>HIT</v>
      </c>
      <c r="L1180" s="29" t="str">
        <f aca="false">IF(O1180&lt;=$F$3,"HIT","MISS")</f>
        <v>HIT</v>
      </c>
      <c r="M1180" s="17" t="str">
        <f aca="false">IF(AND(K1180="HIT",L1180="HIT"),"HOD ✓ | LOD ✓",IF(K1180="HIT","HOD ✓",IF(L1180="HIT","LOD ✓","✗ MISS")))</f>
        <v>HOD ✓ | LOD ✓</v>
      </c>
      <c r="N1180" s="26" t="n">
        <f aca="false">IF(D1180&lt;H1180,(H1180-D1180)/D1180,IF(D1180&gt;G1180,(D1180-G1180)/D1180,0))</f>
        <v>0</v>
      </c>
      <c r="O1180" s="26" t="n">
        <f aca="false">IF(E1180&lt;J1180,(J1180-E1180)/E1180,IF(E1180&gt;I1180,(E1180-I1180)/E1180,0))</f>
        <v>0</v>
      </c>
      <c r="P1180" s="27" t="n">
        <f aca="false">LN(F1180/F1179)</f>
        <v>0.011569269631729</v>
      </c>
      <c r="Q1180" s="28" t="n">
        <f aca="false">STDEV(P1161:P1180)*SQRT(252)</f>
        <v>0.105421987171697</v>
      </c>
      <c r="R1180" s="26" t="n">
        <f aca="false">(G1180-H1180)/H1180</f>
        <v>0.000996698014062275</v>
      </c>
      <c r="S1180" s="17" t="n">
        <f aca="false">YEAR(B1180)</f>
        <v>2011</v>
      </c>
      <c r="T1180" s="17" t="n">
        <f aca="false">WEEKDAY(B1180)</f>
        <v>5</v>
      </c>
    </row>
    <row r="1181" customFormat="false" ht="15" hidden="false" customHeight="false" outlineLevel="0" collapsed="false">
      <c r="B1181" s="21" t="n">
        <v>40648</v>
      </c>
      <c r="C1181" s="22" t="n">
        <v>1474.275</v>
      </c>
      <c r="D1181" s="22" t="n">
        <v>1488.251</v>
      </c>
      <c r="E1181" s="22" t="n">
        <v>1471.555</v>
      </c>
      <c r="F1181" s="22" t="n">
        <v>1486.98</v>
      </c>
      <c r="G1181" s="23" t="n">
        <v>1488.18</v>
      </c>
      <c r="H1181" s="23" t="n">
        <v>1486.69</v>
      </c>
      <c r="I1181" s="23" t="n">
        <v>1473.23</v>
      </c>
      <c r="J1181" s="23" t="n">
        <v>1471.76</v>
      </c>
      <c r="K1181" s="29" t="str">
        <f aca="false">IF(N1181&lt;=$F$3,"HIT","MISS")</f>
        <v>HIT</v>
      </c>
      <c r="L1181" s="29" t="str">
        <f aca="false">IF(O1181&lt;=$F$3,"HIT","MISS")</f>
        <v>HIT</v>
      </c>
      <c r="M1181" s="17" t="str">
        <f aca="false">IF(AND(K1181="HIT",L1181="HIT"),"HOD ✓ | LOD ✓",IF(K1181="HIT","HOD ✓",IF(L1181="HIT","LOD ✓","✗ MISS")))</f>
        <v>HOD ✓ | LOD ✓</v>
      </c>
      <c r="N1181" s="26" t="n">
        <f aca="false">IF(D1181&lt;H1181,(H1181-D1181)/D1181,IF(D1181&gt;G1181,(D1181-G1181)/D1181,0))</f>
        <v>4.77070064121662E-005</v>
      </c>
      <c r="O1181" s="26" t="n">
        <f aca="false">IF(E1181&lt;J1181,(J1181-E1181)/E1181,IF(E1181&gt;I1181,(E1181-I1181)/E1181,0))</f>
        <v>0.000139308418645533</v>
      </c>
      <c r="P1181" s="27" t="n">
        <f aca="false">LN(F1181/F1180)</f>
        <v>0.0085808739586067</v>
      </c>
      <c r="Q1181" s="28" t="n">
        <f aca="false">STDEV(P1162:P1181)*SQRT(252)</f>
        <v>0.103827579295226</v>
      </c>
      <c r="R1181" s="26" t="n">
        <f aca="false">(G1181-H1181)/H1181</f>
        <v>0.00100222642245526</v>
      </c>
      <c r="S1181" s="17" t="n">
        <f aca="false">YEAR(B1181)</f>
        <v>2011</v>
      </c>
      <c r="T1181" s="17" t="n">
        <f aca="false">WEEKDAY(B1181)</f>
        <v>6</v>
      </c>
    </row>
    <row r="1182" customFormat="false" ht="15" hidden="false" customHeight="false" outlineLevel="0" collapsed="false">
      <c r="B1182" s="21" t="n">
        <v>40651</v>
      </c>
      <c r="C1182" s="22" t="n">
        <v>1486.23</v>
      </c>
      <c r="D1182" s="22" t="n">
        <v>1497.937</v>
      </c>
      <c r="E1182" s="22" t="n">
        <v>1477.375</v>
      </c>
      <c r="F1182" s="22" t="n">
        <v>1495.307</v>
      </c>
      <c r="G1182" s="23" t="n">
        <v>1499.79</v>
      </c>
      <c r="H1182" s="23" t="n">
        <v>1498.29</v>
      </c>
      <c r="I1182" s="23" t="n">
        <v>1478.05</v>
      </c>
      <c r="J1182" s="23" t="n">
        <v>1476.57</v>
      </c>
      <c r="K1182" s="29" t="str">
        <f aca="false">IF(N1182&lt;=$F$3,"HIT","MISS")</f>
        <v>HIT</v>
      </c>
      <c r="L1182" s="29" t="str">
        <f aca="false">IF(O1182&lt;=$F$3,"HIT","MISS")</f>
        <v>HIT</v>
      </c>
      <c r="M1182" s="17" t="str">
        <f aca="false">IF(AND(K1182="HIT",L1182="HIT"),"HOD ✓ | LOD ✓",IF(K1182="HIT","HOD ✓",IF(L1182="HIT","LOD ✓","✗ MISS")))</f>
        <v>HOD ✓ | LOD ✓</v>
      </c>
      <c r="N1182" s="26" t="n">
        <f aca="false">IF(D1182&lt;H1182,(H1182-D1182)/D1182,IF(D1182&gt;G1182,(D1182-G1182)/D1182,0))</f>
        <v>0.000235657440867049</v>
      </c>
      <c r="O1182" s="26" t="n">
        <f aca="false">IF(E1182&lt;J1182,(J1182-E1182)/E1182,IF(E1182&gt;I1182,(E1182-I1182)/E1182,0))</f>
        <v>0</v>
      </c>
      <c r="P1182" s="27" t="n">
        <f aca="false">LN(F1182/F1181)</f>
        <v>0.00558431944311117</v>
      </c>
      <c r="Q1182" s="28" t="n">
        <f aca="false">STDEV(P1163:P1182)*SQRT(252)</f>
        <v>0.103437686162436</v>
      </c>
      <c r="R1182" s="26" t="n">
        <f aca="false">(G1182-H1182)/H1182</f>
        <v>0.00100114130108323</v>
      </c>
      <c r="S1182" s="17" t="n">
        <f aca="false">YEAR(B1182)</f>
        <v>2011</v>
      </c>
      <c r="T1182" s="17" t="n">
        <f aca="false">WEEKDAY(B1182)</f>
        <v>2</v>
      </c>
    </row>
    <row r="1183" customFormat="false" ht="15" hidden="false" customHeight="false" outlineLevel="0" collapsed="false">
      <c r="B1183" s="21" t="n">
        <v>40652</v>
      </c>
      <c r="C1183" s="22" t="n">
        <v>1495.307</v>
      </c>
      <c r="D1183" s="22" t="n">
        <v>1499.785</v>
      </c>
      <c r="E1183" s="22" t="n">
        <v>1487.744</v>
      </c>
      <c r="F1183" s="22" t="n">
        <v>1496.365</v>
      </c>
      <c r="G1183" s="23" t="n">
        <v>1501.87</v>
      </c>
      <c r="H1183" s="23" t="n">
        <v>1500.37</v>
      </c>
      <c r="I1183" s="23" t="n">
        <v>1489.51</v>
      </c>
      <c r="J1183" s="23" t="n">
        <v>1488.02</v>
      </c>
      <c r="K1183" s="29" t="str">
        <f aca="false">IF(N1183&lt;=$F$3,"HIT","MISS")</f>
        <v>HIT</v>
      </c>
      <c r="L1183" s="29" t="str">
        <f aca="false">IF(O1183&lt;=$F$3,"HIT","MISS")</f>
        <v>HIT</v>
      </c>
      <c r="M1183" s="17" t="str">
        <f aca="false">IF(AND(K1183="HIT",L1183="HIT"),"HOD ✓ | LOD ✓",IF(K1183="HIT","HOD ✓",IF(L1183="HIT","LOD ✓","✗ MISS")))</f>
        <v>HOD ✓ | LOD ✓</v>
      </c>
      <c r="N1183" s="26" t="n">
        <f aca="false">IF(D1183&lt;H1183,(H1183-D1183)/D1183,IF(D1183&gt;G1183,(D1183-G1183)/D1183,0))</f>
        <v>0.000390055908013355</v>
      </c>
      <c r="O1183" s="26" t="n">
        <f aca="false">IF(E1183&lt;J1183,(J1183-E1183)/E1183,IF(E1183&gt;I1183,(E1183-I1183)/E1183,0))</f>
        <v>0.000185515787662439</v>
      </c>
      <c r="P1183" s="27" t="n">
        <f aca="false">LN(F1183/F1182)</f>
        <v>0.000707296818706804</v>
      </c>
      <c r="Q1183" s="28" t="n">
        <f aca="false">STDEV(P1164:P1183)*SQRT(252)</f>
        <v>0.103270696786431</v>
      </c>
      <c r="R1183" s="26" t="n">
        <f aca="false">(G1183-H1183)/H1183</f>
        <v>0.000999753394162773</v>
      </c>
      <c r="S1183" s="17" t="n">
        <f aca="false">YEAR(B1183)</f>
        <v>2011</v>
      </c>
      <c r="T1183" s="17" t="n">
        <f aca="false">WEEKDAY(B1183)</f>
        <v>3</v>
      </c>
    </row>
    <row r="1184" customFormat="false" ht="15" hidden="false" customHeight="false" outlineLevel="0" collapsed="false">
      <c r="B1184" s="21" t="n">
        <v>40653</v>
      </c>
      <c r="C1184" s="22" t="n">
        <v>1496.365</v>
      </c>
      <c r="D1184" s="22" t="n">
        <v>1506.035</v>
      </c>
      <c r="E1184" s="22" t="n">
        <v>1493.413</v>
      </c>
      <c r="F1184" s="22" t="n">
        <v>1502.321</v>
      </c>
      <c r="G1184" s="23" t="n">
        <v>1507.72</v>
      </c>
      <c r="H1184" s="23" t="n">
        <v>1506.21</v>
      </c>
      <c r="I1184" s="23" t="n">
        <v>1495.33</v>
      </c>
      <c r="J1184" s="23" t="n">
        <v>1493.84</v>
      </c>
      <c r="K1184" s="29" t="str">
        <f aca="false">IF(N1184&lt;=$F$3,"HIT","MISS")</f>
        <v>HIT</v>
      </c>
      <c r="L1184" s="29" t="str">
        <f aca="false">IF(O1184&lt;=$F$3,"HIT","MISS")</f>
        <v>HIT</v>
      </c>
      <c r="M1184" s="17" t="str">
        <f aca="false">IF(AND(K1184="HIT",L1184="HIT"),"HOD ✓ | LOD ✓",IF(K1184="HIT","HOD ✓",IF(L1184="HIT","LOD ✓","✗ MISS")))</f>
        <v>HOD ✓ | LOD ✓</v>
      </c>
      <c r="N1184" s="26" t="n">
        <f aca="false">IF(D1184&lt;H1184,(H1184-D1184)/D1184,IF(D1184&gt;G1184,(D1184-G1184)/D1184,0))</f>
        <v>0.000116199158718061</v>
      </c>
      <c r="O1184" s="26" t="n">
        <f aca="false">IF(E1184&lt;J1184,(J1184-E1184)/E1184,IF(E1184&gt;I1184,(E1184-I1184)/E1184,0))</f>
        <v>0.000285922246558659</v>
      </c>
      <c r="P1184" s="27" t="n">
        <f aca="false">LN(F1184/F1183)</f>
        <v>0.00397241180448063</v>
      </c>
      <c r="Q1184" s="28" t="n">
        <f aca="false">STDEV(P1165:P1184)*SQRT(252)</f>
        <v>0.102278967535336</v>
      </c>
      <c r="R1184" s="26" t="n">
        <f aca="false">(G1184-H1184)/H1184</f>
        <v>0.00100251624939417</v>
      </c>
      <c r="S1184" s="17" t="n">
        <f aca="false">YEAR(B1184)</f>
        <v>2011</v>
      </c>
      <c r="T1184" s="17" t="n">
        <f aca="false">WEEKDAY(B1184)</f>
        <v>4</v>
      </c>
    </row>
    <row r="1185" customFormat="false" ht="15" hidden="false" customHeight="false" outlineLevel="0" collapsed="false">
      <c r="B1185" s="21" t="n">
        <v>40654</v>
      </c>
      <c r="C1185" s="22" t="n">
        <v>1502.321</v>
      </c>
      <c r="D1185" s="22" t="n">
        <v>1509.077</v>
      </c>
      <c r="E1185" s="22" t="n">
        <v>1500.53</v>
      </c>
      <c r="F1185" s="22" t="n">
        <v>1504.903</v>
      </c>
      <c r="G1185" s="23" t="n">
        <v>1510.78</v>
      </c>
      <c r="H1185" s="23" t="n">
        <v>1509.27</v>
      </c>
      <c r="I1185" s="23" t="n">
        <v>1502.38</v>
      </c>
      <c r="J1185" s="23" t="n">
        <v>1500.88</v>
      </c>
      <c r="K1185" s="29" t="str">
        <f aca="false">IF(N1185&lt;=$F$3,"HIT","MISS")</f>
        <v>HIT</v>
      </c>
      <c r="L1185" s="29" t="str">
        <f aca="false">IF(O1185&lt;=$F$3,"HIT","MISS")</f>
        <v>HIT</v>
      </c>
      <c r="M1185" s="17" t="str">
        <f aca="false">IF(AND(K1185="HIT",L1185="HIT"),"HOD ✓ | LOD ✓",IF(K1185="HIT","HOD ✓",IF(L1185="HIT","LOD ✓","✗ MISS")))</f>
        <v>HOD ✓ | LOD ✓</v>
      </c>
      <c r="N1185" s="26" t="n">
        <f aca="false">IF(D1185&lt;H1185,(H1185-D1185)/D1185,IF(D1185&gt;G1185,(D1185-G1185)/D1185,0))</f>
        <v>0.000127892745035531</v>
      </c>
      <c r="O1185" s="26" t="n">
        <f aca="false">IF(E1185&lt;J1185,(J1185-E1185)/E1185,IF(E1185&gt;I1185,(E1185-I1185)/E1185,0))</f>
        <v>0.000233250918009061</v>
      </c>
      <c r="P1185" s="27" t="n">
        <f aca="false">LN(F1185/F1184)</f>
        <v>0.00171719874174826</v>
      </c>
      <c r="Q1185" s="28" t="n">
        <f aca="false">STDEV(P1166:P1185)*SQRT(252)</f>
        <v>0.0989547065389057</v>
      </c>
      <c r="R1185" s="26" t="n">
        <f aca="false">(G1185-H1185)/H1185</f>
        <v>0.00100048367753947</v>
      </c>
      <c r="S1185" s="17" t="n">
        <f aca="false">YEAR(B1185)</f>
        <v>2011</v>
      </c>
      <c r="T1185" s="17" t="n">
        <f aca="false">WEEKDAY(B1185)</f>
        <v>5</v>
      </c>
    </row>
    <row r="1186" customFormat="false" ht="15" hidden="false" customHeight="false" outlineLevel="0" collapsed="false">
      <c r="B1186" s="21" t="n">
        <v>40655</v>
      </c>
      <c r="C1186" s="22" t="n">
        <v>1504.903</v>
      </c>
      <c r="D1186" s="22" t="n">
        <v>1512.798</v>
      </c>
      <c r="E1186" s="22" t="n">
        <v>1503.738</v>
      </c>
      <c r="F1186" s="22" t="n">
        <v>1506.6</v>
      </c>
      <c r="G1186" s="23" t="n">
        <v>1514.45</v>
      </c>
      <c r="H1186" s="23" t="n">
        <v>1512.94</v>
      </c>
      <c r="I1186" s="23" t="n">
        <v>1504.02</v>
      </c>
      <c r="J1186" s="23" t="n">
        <v>1502.52</v>
      </c>
      <c r="K1186" s="29" t="str">
        <f aca="false">IF(N1186&lt;=$F$3,"HIT","MISS")</f>
        <v>HIT</v>
      </c>
      <c r="L1186" s="29" t="str">
        <f aca="false">IF(O1186&lt;=$F$3,"HIT","MISS")</f>
        <v>HIT</v>
      </c>
      <c r="M1186" s="17" t="str">
        <f aca="false">IF(AND(K1186="HIT",L1186="HIT"),"HOD ✓ | LOD ✓",IF(K1186="HIT","HOD ✓",IF(L1186="HIT","LOD ✓","✗ MISS")))</f>
        <v>HOD ✓ | LOD ✓</v>
      </c>
      <c r="N1186" s="26" t="n">
        <f aca="false">IF(D1186&lt;H1186,(H1186-D1186)/D1186,IF(D1186&gt;G1186,(D1186-G1186)/D1186,0))</f>
        <v>9.38658036301296E-005</v>
      </c>
      <c r="O1186" s="26" t="n">
        <f aca="false">IF(E1186&lt;J1186,(J1186-E1186)/E1186,IF(E1186&gt;I1186,(E1186-I1186)/E1186,0))</f>
        <v>0</v>
      </c>
      <c r="P1186" s="27" t="n">
        <f aca="false">LN(F1186/F1185)</f>
        <v>0.00112701211296902</v>
      </c>
      <c r="Q1186" s="28" t="n">
        <f aca="false">STDEV(P1167:P1186)*SQRT(252)</f>
        <v>0.098497454630346</v>
      </c>
      <c r="R1186" s="26" t="n">
        <f aca="false">(G1186-H1186)/H1186</f>
        <v>0.000998056763652221</v>
      </c>
      <c r="S1186" s="17" t="n">
        <f aca="false">YEAR(B1186)</f>
        <v>2011</v>
      </c>
      <c r="T1186" s="17" t="n">
        <f aca="false">WEEKDAY(B1186)</f>
        <v>6</v>
      </c>
    </row>
    <row r="1187" customFormat="false" ht="15" hidden="false" customHeight="false" outlineLevel="0" collapsed="false">
      <c r="B1187" s="21" t="n">
        <v>40658</v>
      </c>
      <c r="C1187" s="22" t="n">
        <v>1506.4</v>
      </c>
      <c r="D1187" s="22" t="n">
        <v>1518.4</v>
      </c>
      <c r="E1187" s="22" t="n">
        <v>1502.11</v>
      </c>
      <c r="F1187" s="22" t="n">
        <v>1507.087</v>
      </c>
      <c r="G1187" s="23" t="n">
        <v>1519.76</v>
      </c>
      <c r="H1187" s="23" t="n">
        <v>1518.24</v>
      </c>
      <c r="I1187" s="23" t="n">
        <v>1501.82</v>
      </c>
      <c r="J1187" s="23" t="n">
        <v>1500.32</v>
      </c>
      <c r="K1187" s="29" t="str">
        <f aca="false">IF(N1187&lt;=$F$3,"HIT","MISS")</f>
        <v>HIT</v>
      </c>
      <c r="L1187" s="29" t="str">
        <f aca="false">IF(O1187&lt;=$F$3,"HIT","MISS")</f>
        <v>HIT</v>
      </c>
      <c r="M1187" s="17" t="str">
        <f aca="false">IF(AND(K1187="HIT",L1187="HIT"),"HOD ✓ | LOD ✓",IF(K1187="HIT","HOD ✓",IF(L1187="HIT","LOD ✓","✗ MISS")))</f>
        <v>HOD ✓ | LOD ✓</v>
      </c>
      <c r="N1187" s="26" t="n">
        <f aca="false">IF(D1187&lt;H1187,(H1187-D1187)/D1187,IF(D1187&gt;G1187,(D1187-G1187)/D1187,0))</f>
        <v>0</v>
      </c>
      <c r="O1187" s="26" t="n">
        <f aca="false">IF(E1187&lt;J1187,(J1187-E1187)/E1187,IF(E1187&gt;I1187,(E1187-I1187)/E1187,0))</f>
        <v>0.000193061759791203</v>
      </c>
      <c r="P1187" s="27" t="n">
        <f aca="false">LN(F1187/F1186)</f>
        <v>0.000323192159132066</v>
      </c>
      <c r="Q1187" s="28" t="n">
        <f aca="false">STDEV(P1168:P1187)*SQRT(252)</f>
        <v>0.0927904781044214</v>
      </c>
      <c r="R1187" s="26" t="n">
        <f aca="false">(G1187-H1187)/H1187</f>
        <v>0.00100115923701126</v>
      </c>
      <c r="S1187" s="17" t="n">
        <f aca="false">YEAR(B1187)</f>
        <v>2011</v>
      </c>
      <c r="T1187" s="17" t="n">
        <f aca="false">WEEKDAY(B1187)</f>
        <v>2</v>
      </c>
    </row>
    <row r="1188" customFormat="false" ht="15" hidden="false" customHeight="false" outlineLevel="0" collapsed="false">
      <c r="B1188" s="21" t="n">
        <v>40659</v>
      </c>
      <c r="C1188" s="22" t="n">
        <v>1507.087</v>
      </c>
      <c r="D1188" s="22" t="n">
        <v>1508.257</v>
      </c>
      <c r="E1188" s="22" t="n">
        <v>1492.994</v>
      </c>
      <c r="F1188" s="22" t="n">
        <v>1506.245</v>
      </c>
      <c r="G1188" s="23" t="n">
        <v>1509.28</v>
      </c>
      <c r="H1188" s="23" t="n">
        <v>1507.77</v>
      </c>
      <c r="I1188" s="23" t="n">
        <v>1492.79</v>
      </c>
      <c r="J1188" s="23" t="n">
        <v>1491.3</v>
      </c>
      <c r="K1188" s="29" t="str">
        <f aca="false">IF(N1188&lt;=$F$3,"HIT","MISS")</f>
        <v>HIT</v>
      </c>
      <c r="L1188" s="29" t="str">
        <f aca="false">IF(O1188&lt;=$F$3,"HIT","MISS")</f>
        <v>HIT</v>
      </c>
      <c r="M1188" s="17" t="str">
        <f aca="false">IF(AND(K1188="HIT",L1188="HIT"),"HOD ✓ | LOD ✓",IF(K1188="HIT","HOD ✓",IF(L1188="HIT","LOD ✓","✗ MISS")))</f>
        <v>HOD ✓ | LOD ✓</v>
      </c>
      <c r="N1188" s="26" t="n">
        <f aca="false">IF(D1188&lt;H1188,(H1188-D1188)/D1188,IF(D1188&gt;G1188,(D1188-G1188)/D1188,0))</f>
        <v>0</v>
      </c>
      <c r="O1188" s="26" t="n">
        <f aca="false">IF(E1188&lt;J1188,(J1188-E1188)/E1188,IF(E1188&gt;I1188,(E1188-I1188)/E1188,0))</f>
        <v>0.000136638191446148</v>
      </c>
      <c r="P1188" s="27" t="n">
        <f aca="false">LN(F1188/F1187)</f>
        <v>-0.00055884981934556</v>
      </c>
      <c r="Q1188" s="28" t="n">
        <f aca="false">STDEV(P1169:P1188)*SQRT(252)</f>
        <v>0.0924032313840246</v>
      </c>
      <c r="R1188" s="26" t="n">
        <f aca="false">(G1188-H1188)/H1188</f>
        <v>0.00100147900541859</v>
      </c>
      <c r="S1188" s="17" t="n">
        <f aca="false">YEAR(B1188)</f>
        <v>2011</v>
      </c>
      <c r="T1188" s="17" t="n">
        <f aca="false">WEEKDAY(B1188)</f>
        <v>3</v>
      </c>
    </row>
    <row r="1189" customFormat="false" ht="15" hidden="false" customHeight="false" outlineLevel="0" collapsed="false">
      <c r="B1189" s="21" t="n">
        <v>40660</v>
      </c>
      <c r="C1189" s="22" t="n">
        <v>1506.245</v>
      </c>
      <c r="D1189" s="22" t="n">
        <v>1530.376</v>
      </c>
      <c r="E1189" s="22" t="n">
        <v>1503.212</v>
      </c>
      <c r="F1189" s="22" t="n">
        <v>1527.13</v>
      </c>
      <c r="G1189" s="23" t="n">
        <v>1530.79</v>
      </c>
      <c r="H1189" s="23" t="n">
        <v>1529.26</v>
      </c>
      <c r="I1189" s="23" t="n">
        <v>1503.61</v>
      </c>
      <c r="J1189" s="23" t="n">
        <v>1502.11</v>
      </c>
      <c r="K1189" s="29" t="str">
        <f aca="false">IF(N1189&lt;=$F$3,"HIT","MISS")</f>
        <v>HIT</v>
      </c>
      <c r="L1189" s="29" t="str">
        <f aca="false">IF(O1189&lt;=$F$3,"HIT","MISS")</f>
        <v>HIT</v>
      </c>
      <c r="M1189" s="17" t="str">
        <f aca="false">IF(AND(K1189="HIT",L1189="HIT"),"HOD ✓ | LOD ✓",IF(K1189="HIT","HOD ✓",IF(L1189="HIT","LOD ✓","✗ MISS")))</f>
        <v>HOD ✓ | LOD ✓</v>
      </c>
      <c r="N1189" s="26" t="n">
        <f aca="false">IF(D1189&lt;H1189,(H1189-D1189)/D1189,IF(D1189&gt;G1189,(D1189-G1189)/D1189,0))</f>
        <v>0</v>
      </c>
      <c r="O1189" s="26" t="n">
        <f aca="false">IF(E1189&lt;J1189,(J1189-E1189)/E1189,IF(E1189&gt;I1189,(E1189-I1189)/E1189,0))</f>
        <v>0</v>
      </c>
      <c r="P1189" s="27" t="n">
        <f aca="false">LN(F1189/F1188)</f>
        <v>0.0137703581137007</v>
      </c>
      <c r="Q1189" s="28" t="n">
        <f aca="false">STDEV(P1170:P1189)*SQRT(252)</f>
        <v>0.100005863522914</v>
      </c>
      <c r="R1189" s="26" t="n">
        <f aca="false">(G1189-H1189)/H1189</f>
        <v>0.00100048389417102</v>
      </c>
      <c r="S1189" s="17" t="n">
        <f aca="false">YEAR(B1189)</f>
        <v>2011</v>
      </c>
      <c r="T1189" s="17" t="n">
        <f aca="false">WEEKDAY(B1189)</f>
        <v>4</v>
      </c>
    </row>
    <row r="1190" customFormat="false" ht="15" hidden="false" customHeight="false" outlineLevel="0" collapsed="false">
      <c r="B1190" s="21" t="n">
        <v>40661</v>
      </c>
      <c r="C1190" s="22" t="n">
        <v>1527.13</v>
      </c>
      <c r="D1190" s="22" t="n">
        <v>1538.557</v>
      </c>
      <c r="E1190" s="22" t="n">
        <v>1524.296</v>
      </c>
      <c r="F1190" s="22" t="n">
        <v>1536.337</v>
      </c>
      <c r="G1190" s="23" t="n">
        <v>1539.57</v>
      </c>
      <c r="H1190" s="23" t="n">
        <v>1538.03</v>
      </c>
      <c r="I1190" s="23" t="n">
        <v>1525.95</v>
      </c>
      <c r="J1190" s="23" t="n">
        <v>1524.43</v>
      </c>
      <c r="K1190" s="29" t="str">
        <f aca="false">IF(N1190&lt;=$F$3,"HIT","MISS")</f>
        <v>HIT</v>
      </c>
      <c r="L1190" s="29" t="str">
        <f aca="false">IF(O1190&lt;=$F$3,"HIT","MISS")</f>
        <v>HIT</v>
      </c>
      <c r="M1190" s="17" t="str">
        <f aca="false">IF(AND(K1190="HIT",L1190="HIT"),"HOD ✓ | LOD ✓",IF(K1190="HIT","HOD ✓",IF(L1190="HIT","LOD ✓","✗ MISS")))</f>
        <v>HOD ✓ | LOD ✓</v>
      </c>
      <c r="N1190" s="26" t="n">
        <f aca="false">IF(D1190&lt;H1190,(H1190-D1190)/D1190,IF(D1190&gt;G1190,(D1190-G1190)/D1190,0))</f>
        <v>0</v>
      </c>
      <c r="O1190" s="26" t="n">
        <f aca="false">IF(E1190&lt;J1190,(J1190-E1190)/E1190,IF(E1190&gt;I1190,(E1190-I1190)/E1190,0))</f>
        <v>8.79094349129136E-005</v>
      </c>
      <c r="P1190" s="27" t="n">
        <f aca="false">LN(F1190/F1189)</f>
        <v>0.00601085483931384</v>
      </c>
      <c r="Q1190" s="28" t="n">
        <f aca="false">STDEV(P1171:P1190)*SQRT(252)</f>
        <v>0.099796891597022</v>
      </c>
      <c r="R1190" s="26" t="n">
        <f aca="false">(G1190-H1190)/H1190</f>
        <v>0.001001280859281</v>
      </c>
      <c r="S1190" s="17" t="n">
        <f aca="false">YEAR(B1190)</f>
        <v>2011</v>
      </c>
      <c r="T1190" s="17" t="n">
        <f aca="false">WEEKDAY(B1190)</f>
        <v>5</v>
      </c>
    </row>
    <row r="1191" customFormat="false" ht="15" hidden="false" customHeight="false" outlineLevel="0" collapsed="false">
      <c r="B1191" s="21" t="n">
        <v>40662</v>
      </c>
      <c r="C1191" s="22" t="n">
        <v>1536.337</v>
      </c>
      <c r="D1191" s="22" t="n">
        <v>1569.465</v>
      </c>
      <c r="E1191" s="22" t="n">
        <v>1532.057</v>
      </c>
      <c r="F1191" s="22" t="n">
        <v>1563.75</v>
      </c>
      <c r="G1191" s="23" t="n">
        <v>1571.45</v>
      </c>
      <c r="H1191" s="23" t="n">
        <v>1569.88</v>
      </c>
      <c r="I1191" s="23" t="n">
        <v>1533.22</v>
      </c>
      <c r="J1191" s="23" t="n">
        <v>1531.69</v>
      </c>
      <c r="K1191" s="29" t="str">
        <f aca="false">IF(N1191&lt;=$F$3,"HIT","MISS")</f>
        <v>HIT</v>
      </c>
      <c r="L1191" s="29" t="str">
        <f aca="false">IF(O1191&lt;=$F$3,"HIT","MISS")</f>
        <v>HIT</v>
      </c>
      <c r="M1191" s="17" t="str">
        <f aca="false">IF(AND(K1191="HIT",L1191="HIT"),"HOD ✓ | LOD ✓",IF(K1191="HIT","HOD ✓",IF(L1191="HIT","LOD ✓","✗ MISS")))</f>
        <v>HOD ✓ | LOD ✓</v>
      </c>
      <c r="N1191" s="26" t="n">
        <f aca="false">IF(D1191&lt;H1191,(H1191-D1191)/D1191,IF(D1191&gt;G1191,(D1191-G1191)/D1191,0))</f>
        <v>0.000264421315543954</v>
      </c>
      <c r="O1191" s="26" t="n">
        <f aca="false">IF(E1191&lt;J1191,(J1191-E1191)/E1191,IF(E1191&gt;I1191,(E1191-I1191)/E1191,0))</f>
        <v>0</v>
      </c>
      <c r="P1191" s="27" t="n">
        <f aca="false">LN(F1191/F1190)</f>
        <v>0.0176857710967255</v>
      </c>
      <c r="Q1191" s="28" t="n">
        <f aca="false">STDEV(P1172:P1191)*SQRT(252)</f>
        <v>0.108893933646737</v>
      </c>
      <c r="R1191" s="26" t="n">
        <f aca="false">(G1191-H1191)/H1191</f>
        <v>0.00100007643896345</v>
      </c>
      <c r="S1191" s="17" t="n">
        <f aca="false">YEAR(B1191)</f>
        <v>2011</v>
      </c>
      <c r="T1191" s="17" t="n">
        <f aca="false">WEEKDAY(B1191)</f>
        <v>6</v>
      </c>
    </row>
    <row r="1192" customFormat="false" ht="15" hidden="false" customHeight="false" outlineLevel="0" collapsed="false">
      <c r="B1192" s="21" t="n">
        <v>40665</v>
      </c>
      <c r="C1192" s="22" t="n">
        <v>1564.6</v>
      </c>
      <c r="D1192" s="22" t="n">
        <v>1576.472</v>
      </c>
      <c r="E1192" s="22" t="n">
        <v>1540.4</v>
      </c>
      <c r="F1192" s="22" t="n">
        <v>1545.408</v>
      </c>
      <c r="G1192" s="23" t="n">
        <v>1576.1</v>
      </c>
      <c r="H1192" s="23" t="n">
        <v>1574.53</v>
      </c>
      <c r="I1192" s="23" t="n">
        <v>1540.22</v>
      </c>
      <c r="J1192" s="23" t="n">
        <v>1538.68</v>
      </c>
      <c r="K1192" s="29" t="str">
        <f aca="false">IF(N1192&lt;=$F$3,"HIT","MISS")</f>
        <v>HIT</v>
      </c>
      <c r="L1192" s="29" t="str">
        <f aca="false">IF(O1192&lt;=$F$3,"HIT","MISS")</f>
        <v>HIT</v>
      </c>
      <c r="M1192" s="17" t="str">
        <f aca="false">IF(AND(K1192="HIT",L1192="HIT"),"HOD ✓ | LOD ✓",IF(K1192="HIT","HOD ✓",IF(L1192="HIT","LOD ✓","✗ MISS")))</f>
        <v>HOD ✓ | LOD ✓</v>
      </c>
      <c r="N1192" s="26" t="n">
        <f aca="false">IF(D1192&lt;H1192,(H1192-D1192)/D1192,IF(D1192&gt;G1192,(D1192-G1192)/D1192,0))</f>
        <v>0.000235969937937414</v>
      </c>
      <c r="O1192" s="26" t="n">
        <f aca="false">IF(E1192&lt;J1192,(J1192-E1192)/E1192,IF(E1192&gt;I1192,(E1192-I1192)/E1192,0))</f>
        <v>0.000116852765515492</v>
      </c>
      <c r="P1192" s="27" t="n">
        <f aca="false">LN(F1192/F1191)</f>
        <v>-0.0117988296417427</v>
      </c>
      <c r="Q1192" s="28" t="n">
        <f aca="false">STDEV(P1173:P1192)*SQRT(252)</f>
        <v>0.12337654103705</v>
      </c>
      <c r="R1192" s="26" t="n">
        <f aca="false">(G1192-H1192)/H1192</f>
        <v>0.000997122950975806</v>
      </c>
      <c r="S1192" s="17" t="n">
        <f aca="false">YEAR(B1192)</f>
        <v>2011</v>
      </c>
      <c r="T1192" s="17" t="n">
        <f aca="false">WEEKDAY(B1192)</f>
        <v>2</v>
      </c>
    </row>
    <row r="1193" customFormat="false" ht="15" hidden="false" customHeight="false" outlineLevel="0" collapsed="false">
      <c r="B1193" s="21" t="n">
        <v>40666</v>
      </c>
      <c r="C1193" s="22" t="n">
        <v>1545.408</v>
      </c>
      <c r="D1193" s="22" t="n">
        <v>1551.301</v>
      </c>
      <c r="E1193" s="22" t="n">
        <v>1527.124</v>
      </c>
      <c r="F1193" s="22" t="n">
        <v>1535.965</v>
      </c>
      <c r="G1193" s="23" t="n">
        <v>1552.15</v>
      </c>
      <c r="H1193" s="23" t="n">
        <v>1550.6</v>
      </c>
      <c r="I1193" s="23" t="n">
        <v>1528.33</v>
      </c>
      <c r="J1193" s="23" t="n">
        <v>1526.8</v>
      </c>
      <c r="K1193" s="29" t="str">
        <f aca="false">IF(N1193&lt;=$F$3,"HIT","MISS")</f>
        <v>HIT</v>
      </c>
      <c r="L1193" s="29" t="str">
        <f aca="false">IF(O1193&lt;=$F$3,"HIT","MISS")</f>
        <v>HIT</v>
      </c>
      <c r="M1193" s="17" t="str">
        <f aca="false">IF(AND(K1193="HIT",L1193="HIT"),"HOD ✓ | LOD ✓",IF(K1193="HIT","HOD ✓",IF(L1193="HIT","LOD ✓","✗ MISS")))</f>
        <v>HOD ✓ | LOD ✓</v>
      </c>
      <c r="N1193" s="26" t="n">
        <f aca="false">IF(D1193&lt;H1193,(H1193-D1193)/D1193,IF(D1193&gt;G1193,(D1193-G1193)/D1193,0))</f>
        <v>0</v>
      </c>
      <c r="O1193" s="26" t="n">
        <f aca="false">IF(E1193&lt;J1193,(J1193-E1193)/E1193,IF(E1193&gt;I1193,(E1193-I1193)/E1193,0))</f>
        <v>0</v>
      </c>
      <c r="P1193" s="27" t="n">
        <f aca="false">LN(F1193/F1192)</f>
        <v>-0.00612910514970943</v>
      </c>
      <c r="Q1193" s="28" t="n">
        <f aca="false">STDEV(P1174:P1193)*SQRT(252)</f>
        <v>0.120234752505203</v>
      </c>
      <c r="R1193" s="26" t="n">
        <f aca="false">(G1193-H1193)/H1193</f>
        <v>0.000999613053011855</v>
      </c>
      <c r="S1193" s="17" t="n">
        <f aca="false">YEAR(B1193)</f>
        <v>2011</v>
      </c>
      <c r="T1193" s="17" t="n">
        <f aca="false">WEEKDAY(B1193)</f>
        <v>3</v>
      </c>
    </row>
    <row r="1194" customFormat="false" ht="15" hidden="false" customHeight="false" outlineLevel="0" collapsed="false">
      <c r="B1194" s="21" t="n">
        <v>40667</v>
      </c>
      <c r="C1194" s="22" t="n">
        <v>1535.965</v>
      </c>
      <c r="D1194" s="22" t="n">
        <v>1543.341</v>
      </c>
      <c r="E1194" s="22" t="n">
        <v>1506.095</v>
      </c>
      <c r="F1194" s="22" t="n">
        <v>1516.265</v>
      </c>
      <c r="G1194" s="23" t="n">
        <v>1545.02</v>
      </c>
      <c r="H1194" s="23" t="n">
        <v>1543.48</v>
      </c>
      <c r="I1194" s="23" t="n">
        <v>1506.2</v>
      </c>
      <c r="J1194" s="23" t="n">
        <v>1504.7</v>
      </c>
      <c r="K1194" s="29" t="str">
        <f aca="false">IF(N1194&lt;=$F$3,"HIT","MISS")</f>
        <v>HIT</v>
      </c>
      <c r="L1194" s="29" t="str">
        <f aca="false">IF(O1194&lt;=$F$3,"HIT","MISS")</f>
        <v>HIT</v>
      </c>
      <c r="M1194" s="17" t="str">
        <f aca="false">IF(AND(K1194="HIT",L1194="HIT"),"HOD ✓ | LOD ✓",IF(K1194="HIT","HOD ✓",IF(L1194="HIT","LOD ✓","✗ MISS")))</f>
        <v>HOD ✓ | LOD ✓</v>
      </c>
      <c r="N1194" s="26" t="n">
        <f aca="false">IF(D1194&lt;H1194,(H1194-D1194)/D1194,IF(D1194&gt;G1194,(D1194-G1194)/D1194,0))</f>
        <v>9.00643474126092E-005</v>
      </c>
      <c r="O1194" s="26" t="n">
        <f aca="false">IF(E1194&lt;J1194,(J1194-E1194)/E1194,IF(E1194&gt;I1194,(E1194-I1194)/E1194,0))</f>
        <v>0</v>
      </c>
      <c r="P1194" s="27" t="n">
        <f aca="false">LN(F1194/F1193)</f>
        <v>-0.0129087739526426</v>
      </c>
      <c r="Q1194" s="28" t="n">
        <f aca="false">STDEV(P1175:P1194)*SQRT(252)</f>
        <v>0.132357468245345</v>
      </c>
      <c r="R1194" s="26" t="n">
        <f aca="false">(G1194-H1194)/H1194</f>
        <v>0.000997745354653098</v>
      </c>
      <c r="S1194" s="17" t="n">
        <f aca="false">YEAR(B1194)</f>
        <v>2011</v>
      </c>
      <c r="T1194" s="17" t="n">
        <f aca="false">WEEKDAY(B1194)</f>
        <v>4</v>
      </c>
    </row>
    <row r="1195" customFormat="false" ht="15" hidden="false" customHeight="false" outlineLevel="0" collapsed="false">
      <c r="B1195" s="21" t="n">
        <v>40668</v>
      </c>
      <c r="C1195" s="22" t="n">
        <v>1516.265</v>
      </c>
      <c r="D1195" s="22" t="n">
        <v>1522.115</v>
      </c>
      <c r="E1195" s="22" t="n">
        <v>1462.702</v>
      </c>
      <c r="F1195" s="22" t="n">
        <v>1474.275</v>
      </c>
      <c r="G1195" s="23" t="n">
        <v>1522.85</v>
      </c>
      <c r="H1195" s="23" t="n">
        <v>1521.33</v>
      </c>
      <c r="I1195" s="23" t="n">
        <v>1463.51</v>
      </c>
      <c r="J1195" s="23" t="n">
        <v>1462.05</v>
      </c>
      <c r="K1195" s="29" t="str">
        <f aca="false">IF(N1195&lt;=$F$3,"HIT","MISS")</f>
        <v>HIT</v>
      </c>
      <c r="L1195" s="29" t="str">
        <f aca="false">IF(O1195&lt;=$F$3,"HIT","MISS")</f>
        <v>HIT</v>
      </c>
      <c r="M1195" s="17" t="str">
        <f aca="false">IF(AND(K1195="HIT",L1195="HIT"),"HOD ✓ | LOD ✓",IF(K1195="HIT","HOD ✓",IF(L1195="HIT","LOD ✓","✗ MISS")))</f>
        <v>HOD ✓ | LOD ✓</v>
      </c>
      <c r="N1195" s="26" t="n">
        <f aca="false">IF(D1195&lt;H1195,(H1195-D1195)/D1195,IF(D1195&gt;G1195,(D1195-G1195)/D1195,0))</f>
        <v>0</v>
      </c>
      <c r="O1195" s="26" t="n">
        <f aca="false">IF(E1195&lt;J1195,(J1195-E1195)/E1195,IF(E1195&gt;I1195,(E1195-I1195)/E1195,0))</f>
        <v>0</v>
      </c>
      <c r="P1195" s="27" t="n">
        <f aca="false">LN(F1195/F1194)</f>
        <v>-0.0280837305250541</v>
      </c>
      <c r="Q1195" s="28" t="n">
        <f aca="false">STDEV(P1176:P1195)*SQRT(252)</f>
        <v>0.169838752628736</v>
      </c>
      <c r="R1195" s="26" t="n">
        <f aca="false">(G1195-H1195)/H1195</f>
        <v>0.000999125764955652</v>
      </c>
      <c r="S1195" s="17" t="n">
        <f aca="false">YEAR(B1195)</f>
        <v>2011</v>
      </c>
      <c r="T1195" s="17" t="n">
        <f aca="false">WEEKDAY(B1195)</f>
        <v>5</v>
      </c>
    </row>
    <row r="1196" customFormat="false" ht="15" hidden="false" customHeight="false" outlineLevel="0" collapsed="false">
      <c r="B1196" s="21" t="n">
        <v>40669</v>
      </c>
      <c r="C1196" s="22" t="n">
        <v>1474.275</v>
      </c>
      <c r="D1196" s="22" t="n">
        <v>1498.491</v>
      </c>
      <c r="E1196" s="22" t="n">
        <v>1471.328</v>
      </c>
      <c r="F1196" s="22" t="n">
        <v>1495.55</v>
      </c>
      <c r="G1196" s="23" t="n">
        <v>1500.36</v>
      </c>
      <c r="H1196" s="23" t="n">
        <v>1498.86</v>
      </c>
      <c r="I1196" s="23" t="n">
        <v>1471.95</v>
      </c>
      <c r="J1196" s="23" t="n">
        <v>1470.48</v>
      </c>
      <c r="K1196" s="29" t="str">
        <f aca="false">IF(N1196&lt;=$F$3,"HIT","MISS")</f>
        <v>HIT</v>
      </c>
      <c r="L1196" s="29" t="str">
        <f aca="false">IF(O1196&lt;=$F$3,"HIT","MISS")</f>
        <v>HIT</v>
      </c>
      <c r="M1196" s="17" t="str">
        <f aca="false">IF(AND(K1196="HIT",L1196="HIT"),"HOD ✓ | LOD ✓",IF(K1196="HIT","HOD ✓",IF(L1196="HIT","LOD ✓","✗ MISS")))</f>
        <v>HOD ✓ | LOD ✓</v>
      </c>
      <c r="N1196" s="26" t="n">
        <f aca="false">IF(D1196&lt;H1196,(H1196-D1196)/D1196,IF(D1196&gt;G1196,(D1196-G1196)/D1196,0))</f>
        <v>0.000246247725211506</v>
      </c>
      <c r="O1196" s="26" t="n">
        <f aca="false">IF(E1196&lt;J1196,(J1196-E1196)/E1196,IF(E1196&gt;I1196,(E1196-I1196)/E1196,0))</f>
        <v>0</v>
      </c>
      <c r="P1196" s="27" t="n">
        <f aca="false">LN(F1196/F1195)</f>
        <v>0.0143276886333753</v>
      </c>
      <c r="Q1196" s="28" t="n">
        <f aca="false">STDEV(P1177:P1196)*SQRT(252)</f>
        <v>0.172659309622364</v>
      </c>
      <c r="R1196" s="26" t="n">
        <f aca="false">(G1196-H1196)/H1196</f>
        <v>0.00100076057803931</v>
      </c>
      <c r="S1196" s="17" t="n">
        <f aca="false">YEAR(B1196)</f>
        <v>2011</v>
      </c>
      <c r="T1196" s="17" t="n">
        <f aca="false">WEEKDAY(B1196)</f>
        <v>6</v>
      </c>
    </row>
    <row r="1197" customFormat="false" ht="15" hidden="false" customHeight="false" outlineLevel="0" collapsed="false">
      <c r="B1197" s="21" t="n">
        <v>40672</v>
      </c>
      <c r="C1197" s="22" t="n">
        <v>1495.15</v>
      </c>
      <c r="D1197" s="22" t="n">
        <v>1514.04</v>
      </c>
      <c r="E1197" s="22" t="n">
        <v>1490.123</v>
      </c>
      <c r="F1197" s="22" t="n">
        <v>1513.797</v>
      </c>
      <c r="G1197" s="23" t="n">
        <v>1514.36</v>
      </c>
      <c r="H1197" s="23" t="n">
        <v>1512.85</v>
      </c>
      <c r="I1197" s="23" t="n">
        <v>1490.03</v>
      </c>
      <c r="J1197" s="23" t="n">
        <v>1488.54</v>
      </c>
      <c r="K1197" s="29" t="str">
        <f aca="false">IF(N1197&lt;=$F$3,"HIT","MISS")</f>
        <v>HIT</v>
      </c>
      <c r="L1197" s="29" t="str">
        <f aca="false">IF(O1197&lt;=$F$3,"HIT","MISS")</f>
        <v>HIT</v>
      </c>
      <c r="M1197" s="17" t="str">
        <f aca="false">IF(AND(K1197="HIT",L1197="HIT"),"HOD ✓ | LOD ✓",IF(K1197="HIT","HOD ✓",IF(L1197="HIT","LOD ✓","✗ MISS")))</f>
        <v>HOD ✓ | LOD ✓</v>
      </c>
      <c r="N1197" s="26" t="n">
        <f aca="false">IF(D1197&lt;H1197,(H1197-D1197)/D1197,IF(D1197&gt;G1197,(D1197-G1197)/D1197,0))</f>
        <v>0</v>
      </c>
      <c r="O1197" s="26" t="n">
        <f aca="false">IF(E1197&lt;J1197,(J1197-E1197)/E1197,IF(E1197&gt;I1197,(E1197-I1197)/E1197,0))</f>
        <v>6.2410955337294E-005</v>
      </c>
      <c r="P1197" s="27" t="n">
        <f aca="false">LN(F1197/F1196)</f>
        <v>0.0121270319600194</v>
      </c>
      <c r="Q1197" s="28" t="n">
        <f aca="false">STDEV(P1178:P1197)*SQRT(252)</f>
        <v>0.174058204919209</v>
      </c>
      <c r="R1197" s="26" t="n">
        <f aca="false">(G1197-H1197)/H1197</f>
        <v>0.000998116138414245</v>
      </c>
      <c r="S1197" s="17" t="n">
        <f aca="false">YEAR(B1197)</f>
        <v>2011</v>
      </c>
      <c r="T1197" s="17" t="n">
        <f aca="false">WEEKDAY(B1197)</f>
        <v>2</v>
      </c>
    </row>
    <row r="1198" customFormat="false" ht="15" hidden="false" customHeight="false" outlineLevel="0" collapsed="false">
      <c r="B1198" s="21" t="n">
        <v>40673</v>
      </c>
      <c r="C1198" s="22" t="n">
        <v>1513.797</v>
      </c>
      <c r="D1198" s="22" t="n">
        <v>1519.774</v>
      </c>
      <c r="E1198" s="22" t="n">
        <v>1505.954</v>
      </c>
      <c r="F1198" s="22" t="n">
        <v>1516.352</v>
      </c>
      <c r="G1198" s="23" t="n">
        <v>1520.3</v>
      </c>
      <c r="H1198" s="23" t="n">
        <v>1518.78</v>
      </c>
      <c r="I1198" s="23" t="n">
        <v>1506.29</v>
      </c>
      <c r="J1198" s="23" t="n">
        <v>1504.79</v>
      </c>
      <c r="K1198" s="29" t="str">
        <f aca="false">IF(N1198&lt;=$F$3,"HIT","MISS")</f>
        <v>HIT</v>
      </c>
      <c r="L1198" s="29" t="str">
        <f aca="false">IF(O1198&lt;=$F$3,"HIT","MISS")</f>
        <v>HIT</v>
      </c>
      <c r="M1198" s="17" t="str">
        <f aca="false">IF(AND(K1198="HIT",L1198="HIT"),"HOD ✓ | LOD ✓",IF(K1198="HIT","HOD ✓",IF(L1198="HIT","LOD ✓","✗ MISS")))</f>
        <v>HOD ✓ | LOD ✓</v>
      </c>
      <c r="N1198" s="26" t="n">
        <f aca="false">IF(D1198&lt;H1198,(H1198-D1198)/D1198,IF(D1198&gt;G1198,(D1198-G1198)/D1198,0))</f>
        <v>0</v>
      </c>
      <c r="O1198" s="26" t="n">
        <f aca="false">IF(E1198&lt;J1198,(J1198-E1198)/E1198,IF(E1198&gt;I1198,(E1198-I1198)/E1198,0))</f>
        <v>0</v>
      </c>
      <c r="P1198" s="27" t="n">
        <f aca="false">LN(F1198/F1197)</f>
        <v>0.00168638611864522</v>
      </c>
      <c r="Q1198" s="28" t="n">
        <f aca="false">STDEV(P1179:P1198)*SQRT(252)</f>
        <v>0.170945726807574</v>
      </c>
      <c r="R1198" s="26" t="n">
        <f aca="false">(G1198-H1198)/H1198</f>
        <v>0.00100080327631387</v>
      </c>
      <c r="S1198" s="17" t="n">
        <f aca="false">YEAR(B1198)</f>
        <v>2011</v>
      </c>
      <c r="T1198" s="17" t="n">
        <f aca="false">WEEKDAY(B1198)</f>
        <v>3</v>
      </c>
    </row>
    <row r="1199" customFormat="false" ht="15" hidden="false" customHeight="false" outlineLevel="0" collapsed="false">
      <c r="B1199" s="21" t="n">
        <v>40674</v>
      </c>
      <c r="C1199" s="22" t="n">
        <v>1516.352</v>
      </c>
      <c r="D1199" s="22" t="n">
        <v>1526.687</v>
      </c>
      <c r="E1199" s="22" t="n">
        <v>1495.785</v>
      </c>
      <c r="F1199" s="22" t="n">
        <v>1501.371</v>
      </c>
      <c r="G1199" s="23" t="n">
        <v>1527.28</v>
      </c>
      <c r="H1199" s="23" t="n">
        <v>1525.75</v>
      </c>
      <c r="I1199" s="23" t="n">
        <v>1495.29</v>
      </c>
      <c r="J1199" s="23" t="n">
        <v>1493.8</v>
      </c>
      <c r="K1199" s="29" t="str">
        <f aca="false">IF(N1199&lt;=$F$3,"HIT","MISS")</f>
        <v>HIT</v>
      </c>
      <c r="L1199" s="29" t="str">
        <f aca="false">IF(O1199&lt;=$F$3,"HIT","MISS")</f>
        <v>HIT</v>
      </c>
      <c r="M1199" s="17" t="str">
        <f aca="false">IF(AND(K1199="HIT",L1199="HIT"),"HOD ✓ | LOD ✓",IF(K1199="HIT","HOD ✓",IF(L1199="HIT","LOD ✓","✗ MISS")))</f>
        <v>HOD ✓ | LOD ✓</v>
      </c>
      <c r="N1199" s="26" t="n">
        <f aca="false">IF(D1199&lt;H1199,(H1199-D1199)/D1199,IF(D1199&gt;G1199,(D1199-G1199)/D1199,0))</f>
        <v>0</v>
      </c>
      <c r="O1199" s="26" t="n">
        <f aca="false">IF(E1199&lt;J1199,(J1199-E1199)/E1199,IF(E1199&gt;I1199,(E1199-I1199)/E1199,0))</f>
        <v>0.000330929913055766</v>
      </c>
      <c r="P1199" s="27" t="n">
        <f aca="false">LN(F1199/F1198)</f>
        <v>-0.00992875957736734</v>
      </c>
      <c r="Q1199" s="28" t="n">
        <f aca="false">STDEV(P1180:P1199)*SQRT(252)</f>
        <v>0.17615678154962</v>
      </c>
      <c r="R1199" s="26" t="n">
        <f aca="false">(G1199-H1199)/H1199</f>
        <v>0.00100278551532032</v>
      </c>
      <c r="S1199" s="17" t="n">
        <f aca="false">YEAR(B1199)</f>
        <v>2011</v>
      </c>
      <c r="T1199" s="17" t="n">
        <f aca="false">WEEKDAY(B1199)</f>
        <v>4</v>
      </c>
    </row>
    <row r="1200" customFormat="false" ht="15" hidden="false" customHeight="false" outlineLevel="0" collapsed="false">
      <c r="B1200" s="21" t="n">
        <v>40675</v>
      </c>
      <c r="C1200" s="22" t="n">
        <v>1501.371</v>
      </c>
      <c r="D1200" s="22" t="n">
        <v>1508.137</v>
      </c>
      <c r="E1200" s="22" t="n">
        <v>1478.245</v>
      </c>
      <c r="F1200" s="22" t="n">
        <v>1505.955</v>
      </c>
      <c r="G1200" s="23" t="n">
        <v>1510.01</v>
      </c>
      <c r="H1200" s="23" t="n">
        <v>1508.5</v>
      </c>
      <c r="I1200" s="23" t="n">
        <v>1479.64</v>
      </c>
      <c r="J1200" s="23" t="n">
        <v>1478.16</v>
      </c>
      <c r="K1200" s="29" t="str">
        <f aca="false">IF(N1200&lt;=$F$3,"HIT","MISS")</f>
        <v>HIT</v>
      </c>
      <c r="L1200" s="29" t="str">
        <f aca="false">IF(O1200&lt;=$F$3,"HIT","MISS")</f>
        <v>HIT</v>
      </c>
      <c r="M1200" s="17" t="str">
        <f aca="false">IF(AND(K1200="HIT",L1200="HIT"),"HOD ✓ | LOD ✓",IF(K1200="HIT","HOD ✓",IF(L1200="HIT","LOD ✓","✗ MISS")))</f>
        <v>HOD ✓ | LOD ✓</v>
      </c>
      <c r="N1200" s="26" t="n">
        <f aca="false">IF(D1200&lt;H1200,(H1200-D1200)/D1200,IF(D1200&gt;G1200,(D1200-G1200)/D1200,0))</f>
        <v>0.000240694313580302</v>
      </c>
      <c r="O1200" s="26" t="n">
        <f aca="false">IF(E1200&lt;J1200,(J1200-E1200)/E1200,IF(E1200&gt;I1200,(E1200-I1200)/E1200,0))</f>
        <v>0</v>
      </c>
      <c r="P1200" s="27" t="n">
        <f aca="false">LN(F1200/F1199)</f>
        <v>0.00304855778867645</v>
      </c>
      <c r="Q1200" s="28" t="n">
        <f aca="false">STDEV(P1181:P1200)*SQRT(252)</f>
        <v>0.172242991490912</v>
      </c>
      <c r="R1200" s="26" t="n">
        <f aca="false">(G1200-H1200)/H1200</f>
        <v>0.0010009943652635</v>
      </c>
      <c r="S1200" s="17" t="n">
        <f aca="false">YEAR(B1200)</f>
        <v>2011</v>
      </c>
      <c r="T1200" s="17" t="n">
        <f aca="false">WEEKDAY(B1200)</f>
        <v>5</v>
      </c>
    </row>
    <row r="1201" customFormat="false" ht="15" hidden="false" customHeight="false" outlineLevel="0" collapsed="false">
      <c r="B1201" s="21" t="n">
        <v>40676</v>
      </c>
      <c r="C1201" s="22" t="n">
        <v>1505.955</v>
      </c>
      <c r="D1201" s="22" t="n">
        <v>1516.562</v>
      </c>
      <c r="E1201" s="22" t="n">
        <v>1482.88</v>
      </c>
      <c r="F1201" s="22" t="n">
        <v>1495.035</v>
      </c>
      <c r="G1201" s="23" t="n">
        <v>1517.48</v>
      </c>
      <c r="H1201" s="23" t="n">
        <v>1515.96</v>
      </c>
      <c r="I1201" s="23" t="n">
        <v>1482.53</v>
      </c>
      <c r="J1201" s="23" t="n">
        <v>1481.05</v>
      </c>
      <c r="K1201" s="29" t="str">
        <f aca="false">IF(N1201&lt;=$F$3,"HIT","MISS")</f>
        <v>HIT</v>
      </c>
      <c r="L1201" s="29" t="str">
        <f aca="false">IF(O1201&lt;=$F$3,"HIT","MISS")</f>
        <v>HIT</v>
      </c>
      <c r="M1201" s="17" t="str">
        <f aca="false">IF(AND(K1201="HIT",L1201="HIT"),"HOD ✓ | LOD ✓",IF(K1201="HIT","HOD ✓",IF(L1201="HIT","LOD ✓","✗ MISS")))</f>
        <v>HOD ✓ | LOD ✓</v>
      </c>
      <c r="N1201" s="26" t="n">
        <f aca="false">IF(D1201&lt;H1201,(H1201-D1201)/D1201,IF(D1201&gt;G1201,(D1201-G1201)/D1201,0))</f>
        <v>0</v>
      </c>
      <c r="O1201" s="26" t="n">
        <f aca="false">IF(E1201&lt;J1201,(J1201-E1201)/E1201,IF(E1201&gt;I1201,(E1201-I1201)/E1201,0))</f>
        <v>0.000236027190332418</v>
      </c>
      <c r="P1201" s="27" t="n">
        <f aca="false">LN(F1201/F1200)</f>
        <v>-0.00727763051333834</v>
      </c>
      <c r="Q1201" s="28" t="n">
        <f aca="false">STDEV(P1182:P1201)*SQRT(252)</f>
        <v>0.17226125998039</v>
      </c>
      <c r="R1201" s="26" t="n">
        <f aca="false">(G1201-H1201)/H1201</f>
        <v>0.00100266497796774</v>
      </c>
      <c r="S1201" s="17" t="n">
        <f aca="false">YEAR(B1201)</f>
        <v>2011</v>
      </c>
      <c r="T1201" s="17" t="n">
        <f aca="false">WEEKDAY(B1201)</f>
        <v>6</v>
      </c>
    </row>
    <row r="1202" customFormat="false" ht="15" hidden="false" customHeight="false" outlineLevel="0" collapsed="false">
      <c r="B1202" s="21" t="n">
        <v>40679</v>
      </c>
      <c r="C1202" s="22" t="n">
        <v>1494.15</v>
      </c>
      <c r="D1202" s="22" t="n">
        <v>1504.566</v>
      </c>
      <c r="E1202" s="22" t="n">
        <v>1487.56</v>
      </c>
      <c r="F1202" s="22" t="n">
        <v>1489.312</v>
      </c>
      <c r="G1202" s="23" t="n">
        <v>1505.35</v>
      </c>
      <c r="H1202" s="23" t="n">
        <v>1503.85</v>
      </c>
      <c r="I1202" s="23" t="n">
        <v>1489.47</v>
      </c>
      <c r="J1202" s="23" t="n">
        <v>1487.98</v>
      </c>
      <c r="K1202" s="29" t="str">
        <f aca="false">IF(N1202&lt;=$F$3,"HIT","MISS")</f>
        <v>HIT</v>
      </c>
      <c r="L1202" s="29" t="str">
        <f aca="false">IF(O1202&lt;=$F$3,"HIT","MISS")</f>
        <v>HIT</v>
      </c>
      <c r="M1202" s="17" t="str">
        <f aca="false">IF(AND(K1202="HIT",L1202="HIT"),"HOD ✓ | LOD ✓",IF(K1202="HIT","HOD ✓",IF(L1202="HIT","LOD ✓","✗ MISS")))</f>
        <v>HOD ✓ | LOD ✓</v>
      </c>
      <c r="N1202" s="26" t="n">
        <f aca="false">IF(D1202&lt;H1202,(H1202-D1202)/D1202,IF(D1202&gt;G1202,(D1202-G1202)/D1202,0))</f>
        <v>0</v>
      </c>
      <c r="O1202" s="26" t="n">
        <f aca="false">IF(E1202&lt;J1202,(J1202-E1202)/E1202,IF(E1202&gt;I1202,(E1202-I1202)/E1202,0))</f>
        <v>0.000282341552609692</v>
      </c>
      <c r="P1202" s="27" t="n">
        <f aca="false">LN(F1202/F1201)</f>
        <v>-0.00383534958595501</v>
      </c>
      <c r="Q1202" s="28" t="n">
        <f aca="false">STDEV(P1183:P1202)*SQRT(252)</f>
        <v>0.171651063079969</v>
      </c>
      <c r="R1202" s="26" t="n">
        <f aca="false">(G1202-H1202)/H1202</f>
        <v>0.000997439904245769</v>
      </c>
      <c r="S1202" s="17" t="n">
        <f aca="false">YEAR(B1202)</f>
        <v>2011</v>
      </c>
      <c r="T1202" s="17" t="n">
        <f aca="false">WEEKDAY(B1202)</f>
        <v>2</v>
      </c>
    </row>
    <row r="1203" customFormat="false" ht="15" hidden="false" customHeight="false" outlineLevel="0" collapsed="false">
      <c r="B1203" s="21" t="n">
        <v>40680</v>
      </c>
      <c r="C1203" s="22" t="n">
        <v>1489.312</v>
      </c>
      <c r="D1203" s="22" t="n">
        <v>1497.752</v>
      </c>
      <c r="E1203" s="22" t="n">
        <v>1471.924</v>
      </c>
      <c r="F1203" s="22" t="n">
        <v>1486.738</v>
      </c>
      <c r="G1203" s="23" t="n">
        <v>1498.43</v>
      </c>
      <c r="H1203" s="23" t="n">
        <v>1496.93</v>
      </c>
      <c r="I1203" s="23" t="n">
        <v>1471.72</v>
      </c>
      <c r="J1203" s="23" t="n">
        <v>1470.25</v>
      </c>
      <c r="K1203" s="29" t="str">
        <f aca="false">IF(N1203&lt;=$F$3,"HIT","MISS")</f>
        <v>HIT</v>
      </c>
      <c r="L1203" s="29" t="str">
        <f aca="false">IF(O1203&lt;=$F$3,"HIT","MISS")</f>
        <v>HIT</v>
      </c>
      <c r="M1203" s="17" t="str">
        <f aca="false">IF(AND(K1203="HIT",L1203="HIT"),"HOD ✓ | LOD ✓",IF(K1203="HIT","HOD ✓",IF(L1203="HIT","LOD ✓","✗ MISS")))</f>
        <v>HOD ✓ | LOD ✓</v>
      </c>
      <c r="N1203" s="26" t="n">
        <f aca="false">IF(D1203&lt;H1203,(H1203-D1203)/D1203,IF(D1203&gt;G1203,(D1203-G1203)/D1203,0))</f>
        <v>0</v>
      </c>
      <c r="O1203" s="26" t="n">
        <f aca="false">IF(E1203&lt;J1203,(J1203-E1203)/E1203,IF(E1203&gt;I1203,(E1203-I1203)/E1203,0))</f>
        <v>0.000138594112195977</v>
      </c>
      <c r="P1203" s="27" t="n">
        <f aca="false">LN(F1203/F1202)</f>
        <v>-0.00172981007834941</v>
      </c>
      <c r="Q1203" s="28" t="n">
        <f aca="false">STDEV(P1184:P1203)*SQRT(252)</f>
        <v>0.171698033684275</v>
      </c>
      <c r="R1203" s="26" t="n">
        <f aca="false">(G1203-H1203)/H1203</f>
        <v>0.00100205086410186</v>
      </c>
      <c r="S1203" s="17" t="n">
        <f aca="false">YEAR(B1203)</f>
        <v>2011</v>
      </c>
      <c r="T1203" s="17" t="n">
        <f aca="false">WEEKDAY(B1203)</f>
        <v>3</v>
      </c>
    </row>
    <row r="1204" customFormat="false" ht="15" hidden="false" customHeight="false" outlineLevel="0" collapsed="false">
      <c r="B1204" s="21" t="n">
        <v>40681</v>
      </c>
      <c r="C1204" s="22" t="n">
        <v>1486.738</v>
      </c>
      <c r="D1204" s="22" t="n">
        <v>1500.009</v>
      </c>
      <c r="E1204" s="22" t="n">
        <v>1485.054</v>
      </c>
      <c r="F1204" s="22" t="n">
        <v>1497.171</v>
      </c>
      <c r="G1204" s="23" t="n">
        <v>1501.44</v>
      </c>
      <c r="H1204" s="23" t="n">
        <v>1499.94</v>
      </c>
      <c r="I1204" s="23" t="n">
        <v>1485.24</v>
      </c>
      <c r="J1204" s="23" t="n">
        <v>1483.76</v>
      </c>
      <c r="K1204" s="29" t="str">
        <f aca="false">IF(N1204&lt;=$F$3,"HIT","MISS")</f>
        <v>HIT</v>
      </c>
      <c r="L1204" s="29" t="str">
        <f aca="false">IF(O1204&lt;=$F$3,"HIT","MISS")</f>
        <v>HIT</v>
      </c>
      <c r="M1204" s="17" t="str">
        <f aca="false">IF(AND(K1204="HIT",L1204="HIT"),"HOD ✓ | LOD ✓",IF(K1204="HIT","HOD ✓",IF(L1204="HIT","LOD ✓","✗ MISS")))</f>
        <v>HOD ✓ | LOD ✓</v>
      </c>
      <c r="N1204" s="26" t="n">
        <f aca="false">IF(D1204&lt;H1204,(H1204-D1204)/D1204,IF(D1204&gt;G1204,(D1204-G1204)/D1204,0))</f>
        <v>0</v>
      </c>
      <c r="O1204" s="26" t="n">
        <f aca="false">IF(E1204&lt;J1204,(J1204-E1204)/E1204,IF(E1204&gt;I1204,(E1204-I1204)/E1204,0))</f>
        <v>0</v>
      </c>
      <c r="P1204" s="27" t="n">
        <f aca="false">LN(F1204/F1203)</f>
        <v>0.0069928690952909</v>
      </c>
      <c r="Q1204" s="28" t="n">
        <f aca="false">STDEV(P1185:P1204)*SQRT(252)</f>
        <v>0.173029764394261</v>
      </c>
      <c r="R1204" s="26" t="n">
        <f aca="false">(G1204-H1204)/H1204</f>
        <v>0.00100004000160006</v>
      </c>
      <c r="S1204" s="17" t="n">
        <f aca="false">YEAR(B1204)</f>
        <v>2011</v>
      </c>
      <c r="T1204" s="17" t="n">
        <f aca="false">WEEKDAY(B1204)</f>
        <v>4</v>
      </c>
    </row>
    <row r="1205" customFormat="false" ht="15" hidden="false" customHeight="false" outlineLevel="0" collapsed="false">
      <c r="B1205" s="21" t="n">
        <v>40682</v>
      </c>
      <c r="C1205" s="22" t="n">
        <v>1497.171</v>
      </c>
      <c r="D1205" s="22" t="n">
        <v>1499.854</v>
      </c>
      <c r="E1205" s="22" t="n">
        <v>1486.415</v>
      </c>
      <c r="F1205" s="22" t="n">
        <v>1493.27</v>
      </c>
      <c r="G1205" s="23" t="n">
        <v>1501.73</v>
      </c>
      <c r="H1205" s="23" t="n">
        <v>1500.23</v>
      </c>
      <c r="I1205" s="23" t="n">
        <v>1486.27</v>
      </c>
      <c r="J1205" s="23" t="n">
        <v>1484.79</v>
      </c>
      <c r="K1205" s="29" t="str">
        <f aca="false">IF(N1205&lt;=$F$3,"HIT","MISS")</f>
        <v>HIT</v>
      </c>
      <c r="L1205" s="29" t="str">
        <f aca="false">IF(O1205&lt;=$F$3,"HIT","MISS")</f>
        <v>HIT</v>
      </c>
      <c r="M1205" s="17" t="str">
        <f aca="false">IF(AND(K1205="HIT",L1205="HIT"),"HOD ✓ | LOD ✓",IF(K1205="HIT","HOD ✓",IF(L1205="HIT","LOD ✓","✗ MISS")))</f>
        <v>HOD ✓ | LOD ✓</v>
      </c>
      <c r="N1205" s="26" t="n">
        <f aca="false">IF(D1205&lt;H1205,(H1205-D1205)/D1205,IF(D1205&gt;G1205,(D1205-G1205)/D1205,0))</f>
        <v>0.000250691067263865</v>
      </c>
      <c r="O1205" s="26" t="n">
        <f aca="false">IF(E1205&lt;J1205,(J1205-E1205)/E1205,IF(E1205&gt;I1205,(E1205-I1205)/E1205,0))</f>
        <v>9.75501458206368E-005</v>
      </c>
      <c r="P1205" s="27" t="n">
        <f aca="false">LN(F1205/F1204)</f>
        <v>-0.0026089812256932</v>
      </c>
      <c r="Q1205" s="28" t="n">
        <f aca="false">STDEV(P1186:P1205)*SQRT(252)</f>
        <v>0.173084816828489</v>
      </c>
      <c r="R1205" s="26" t="n">
        <f aca="false">(G1205-H1205)/H1205</f>
        <v>0.000999846690174173</v>
      </c>
      <c r="S1205" s="17" t="n">
        <f aca="false">YEAR(B1205)</f>
        <v>2011</v>
      </c>
      <c r="T1205" s="17" t="n">
        <f aca="false">WEEKDAY(B1205)</f>
        <v>5</v>
      </c>
    </row>
    <row r="1206" customFormat="false" ht="15" hidden="false" customHeight="false" outlineLevel="0" collapsed="false">
      <c r="B1206" s="21" t="n">
        <v>40683</v>
      </c>
      <c r="C1206" s="22" t="n">
        <v>1493.27</v>
      </c>
      <c r="D1206" s="22" t="n">
        <v>1515.961</v>
      </c>
      <c r="E1206" s="22" t="n">
        <v>1486.886</v>
      </c>
      <c r="F1206" s="22" t="n">
        <v>1511.85</v>
      </c>
      <c r="G1206" s="23" t="n">
        <v>1515.7</v>
      </c>
      <c r="H1206" s="23" t="n">
        <v>1514.19</v>
      </c>
      <c r="I1206" s="23" t="n">
        <v>1487.68</v>
      </c>
      <c r="J1206" s="23" t="n">
        <v>1486.19</v>
      </c>
      <c r="K1206" s="29" t="str">
        <f aca="false">IF(N1206&lt;=$F$3,"HIT","MISS")</f>
        <v>HIT</v>
      </c>
      <c r="L1206" s="29" t="str">
        <f aca="false">IF(O1206&lt;=$F$3,"HIT","MISS")</f>
        <v>HIT</v>
      </c>
      <c r="M1206" s="17" t="str">
        <f aca="false">IF(AND(K1206="HIT",L1206="HIT"),"HOD ✓ | LOD ✓",IF(K1206="HIT","HOD ✓",IF(L1206="HIT","LOD ✓","✗ MISS")))</f>
        <v>HOD ✓ | LOD ✓</v>
      </c>
      <c r="N1206" s="26" t="n">
        <f aca="false">IF(D1206&lt;H1206,(H1206-D1206)/D1206,IF(D1206&gt;G1206,(D1206-G1206)/D1206,0))</f>
        <v>0.000172168017514941</v>
      </c>
      <c r="O1206" s="26" t="n">
        <f aca="false">IF(E1206&lt;J1206,(J1206-E1206)/E1206,IF(E1206&gt;I1206,(E1206-I1206)/E1206,0))</f>
        <v>0</v>
      </c>
      <c r="P1206" s="27" t="n">
        <f aca="false">LN(F1206/F1205)</f>
        <v>0.012365720341721</v>
      </c>
      <c r="Q1206" s="28" t="n">
        <f aca="false">STDEV(P1187:P1206)*SQRT(252)</f>
        <v>0.178889633261148</v>
      </c>
      <c r="R1206" s="26" t="n">
        <f aca="false">(G1206-H1206)/H1206</f>
        <v>0.000997232843962773</v>
      </c>
      <c r="S1206" s="17" t="n">
        <f aca="false">YEAR(B1206)</f>
        <v>2011</v>
      </c>
      <c r="T1206" s="17" t="n">
        <f aca="false">WEEKDAY(B1206)</f>
        <v>6</v>
      </c>
    </row>
    <row r="1207" customFormat="false" ht="15" hidden="false" customHeight="false" outlineLevel="0" collapsed="false">
      <c r="B1207" s="21" t="n">
        <v>40686</v>
      </c>
      <c r="C1207" s="22" t="n">
        <v>1512.9</v>
      </c>
      <c r="D1207" s="22" t="n">
        <v>1519.041</v>
      </c>
      <c r="E1207" s="22" t="n">
        <v>1504.045</v>
      </c>
      <c r="F1207" s="22" t="n">
        <v>1517.093</v>
      </c>
      <c r="G1207" s="23" t="n">
        <v>1519.82</v>
      </c>
      <c r="H1207" s="23" t="n">
        <v>1518.3</v>
      </c>
      <c r="I1207" s="23" t="n">
        <v>1505.19</v>
      </c>
      <c r="J1207" s="23" t="n">
        <v>1503.69</v>
      </c>
      <c r="K1207" s="29" t="str">
        <f aca="false">IF(N1207&lt;=$F$3,"HIT","MISS")</f>
        <v>HIT</v>
      </c>
      <c r="L1207" s="29" t="str">
        <f aca="false">IF(O1207&lt;=$F$3,"HIT","MISS")</f>
        <v>HIT</v>
      </c>
      <c r="M1207" s="17" t="str">
        <f aca="false">IF(AND(K1207="HIT",L1207="HIT"),"HOD ✓ | LOD ✓",IF(K1207="HIT","HOD ✓",IF(L1207="HIT","LOD ✓","✗ MISS")))</f>
        <v>HOD ✓ | LOD ✓</v>
      </c>
      <c r="N1207" s="26" t="n">
        <f aca="false">IF(D1207&lt;H1207,(H1207-D1207)/D1207,IF(D1207&gt;G1207,(D1207-G1207)/D1207,0))</f>
        <v>0</v>
      </c>
      <c r="O1207" s="26" t="n">
        <f aca="false">IF(E1207&lt;J1207,(J1207-E1207)/E1207,IF(E1207&gt;I1207,(E1207-I1207)/E1207,0))</f>
        <v>0</v>
      </c>
      <c r="P1207" s="27" t="n">
        <f aca="false">LN(F1207/F1206)</f>
        <v>0.00346193720809496</v>
      </c>
      <c r="Q1207" s="28" t="n">
        <f aca="false">STDEV(P1188:P1207)*SQRT(252)</f>
        <v>0.179270912290984</v>
      </c>
      <c r="R1207" s="26" t="n">
        <f aca="false">(G1207-H1207)/H1207</f>
        <v>0.00100111967331883</v>
      </c>
      <c r="S1207" s="17" t="n">
        <f aca="false">YEAR(B1207)</f>
        <v>2011</v>
      </c>
      <c r="T1207" s="17" t="n">
        <f aca="false">WEEKDAY(B1207)</f>
        <v>2</v>
      </c>
    </row>
    <row r="1208" customFormat="false" ht="15" hidden="false" customHeight="false" outlineLevel="0" collapsed="false">
      <c r="B1208" s="21" t="n">
        <v>40687</v>
      </c>
      <c r="C1208" s="22" t="n">
        <v>1517.093</v>
      </c>
      <c r="D1208" s="22" t="n">
        <v>1527.953</v>
      </c>
      <c r="E1208" s="22" t="n">
        <v>1513.416</v>
      </c>
      <c r="F1208" s="22" t="n">
        <v>1526.618</v>
      </c>
      <c r="G1208" s="23" t="n">
        <v>1527.69</v>
      </c>
      <c r="H1208" s="23" t="n">
        <v>1526.16</v>
      </c>
      <c r="I1208" s="23" t="n">
        <v>1514.35</v>
      </c>
      <c r="J1208" s="23" t="n">
        <v>1512.84</v>
      </c>
      <c r="K1208" s="29" t="str">
        <f aca="false">IF(N1208&lt;=$F$3,"HIT","MISS")</f>
        <v>HIT</v>
      </c>
      <c r="L1208" s="29" t="str">
        <f aca="false">IF(O1208&lt;=$F$3,"HIT","MISS")</f>
        <v>HIT</v>
      </c>
      <c r="M1208" s="17" t="str">
        <f aca="false">IF(AND(K1208="HIT",L1208="HIT"),"HOD ✓ | LOD ✓",IF(K1208="HIT","HOD ✓",IF(L1208="HIT","LOD ✓","✗ MISS")))</f>
        <v>HOD ✓ | LOD ✓</v>
      </c>
      <c r="N1208" s="26" t="n">
        <f aca="false">IF(D1208&lt;H1208,(H1208-D1208)/D1208,IF(D1208&gt;G1208,(D1208-G1208)/D1208,0))</f>
        <v>0.000172125713290867</v>
      </c>
      <c r="O1208" s="26" t="n">
        <f aca="false">IF(E1208&lt;J1208,(J1208-E1208)/E1208,IF(E1208&gt;I1208,(E1208-I1208)/E1208,0))</f>
        <v>0</v>
      </c>
      <c r="P1208" s="27" t="n">
        <f aca="false">LN(F1208/F1207)</f>
        <v>0.00625882752566613</v>
      </c>
      <c r="Q1208" s="28" t="n">
        <f aca="false">STDEV(P1189:P1208)*SQRT(252)</f>
        <v>0.180451693256987</v>
      </c>
      <c r="R1208" s="26" t="n">
        <f aca="false">(G1208-H1208)/H1208</f>
        <v>0.0010025161188866</v>
      </c>
      <c r="S1208" s="17" t="n">
        <f aca="false">YEAR(B1208)</f>
        <v>2011</v>
      </c>
      <c r="T1208" s="17" t="n">
        <f aca="false">WEEKDAY(B1208)</f>
        <v>3</v>
      </c>
    </row>
    <row r="1209" customFormat="false" ht="15" hidden="false" customHeight="false" outlineLevel="0" collapsed="false">
      <c r="B1209" s="21" t="n">
        <v>40688</v>
      </c>
      <c r="C1209" s="22" t="n">
        <v>1526.618</v>
      </c>
      <c r="D1209" s="22" t="n">
        <v>1532.361</v>
      </c>
      <c r="E1209" s="22" t="n">
        <v>1521.304</v>
      </c>
      <c r="F1209" s="22" t="n">
        <v>1525.308</v>
      </c>
      <c r="G1209" s="23" t="n">
        <v>1531.32</v>
      </c>
      <c r="H1209" s="23" t="n">
        <v>1529.79</v>
      </c>
      <c r="I1209" s="23" t="n">
        <v>1520.78</v>
      </c>
      <c r="J1209" s="23" t="n">
        <v>1519.26</v>
      </c>
      <c r="K1209" s="24" t="str">
        <f aca="false">IF(N1209&lt;=$F$3,"HIT","MISS")</f>
        <v>MISS</v>
      </c>
      <c r="L1209" s="24" t="str">
        <f aca="false">IF(O1209&lt;=$F$3,"HIT","MISS")</f>
        <v>HIT</v>
      </c>
      <c r="M1209" s="25" t="str">
        <f aca="false">IF(AND(K1209="HIT",L1209="HIT"),"HOD ✓ | LOD ✓",IF(K1209="HIT","HOD ✓",IF(L1209="HIT","LOD ✓","✗ MISS")))</f>
        <v>LOD ✓</v>
      </c>
      <c r="N1209" s="26" t="n">
        <f aca="false">IF(D1209&lt;H1209,(H1209-D1209)/D1209,IF(D1209&gt;G1209,(D1209-G1209)/D1209,0))</f>
        <v>0.000679343836080511</v>
      </c>
      <c r="O1209" s="26" t="n">
        <f aca="false">IF(E1209&lt;J1209,(J1209-E1209)/E1209,IF(E1209&gt;I1209,(E1209-I1209)/E1209,0))</f>
        <v>0.000344441347686008</v>
      </c>
      <c r="P1209" s="27" t="n">
        <f aca="false">LN(F1209/F1208)</f>
        <v>-0.000858474340762817</v>
      </c>
      <c r="Q1209" s="28" t="n">
        <f aca="false">STDEV(P1190:P1209)*SQRT(252)</f>
        <v>0.173713403560439</v>
      </c>
      <c r="R1209" s="26" t="n">
        <f aca="false">(G1209-H1209)/H1209</f>
        <v>0.00100013727374344</v>
      </c>
      <c r="S1209" s="17" t="n">
        <f aca="false">YEAR(B1209)</f>
        <v>2011</v>
      </c>
      <c r="T1209" s="17" t="n">
        <f aca="false">WEEKDAY(B1209)</f>
        <v>4</v>
      </c>
    </row>
    <row r="1210" customFormat="false" ht="15" hidden="false" customHeight="false" outlineLevel="0" collapsed="false">
      <c r="B1210" s="21" t="n">
        <v>40689</v>
      </c>
      <c r="C1210" s="22" t="n">
        <v>1525.308</v>
      </c>
      <c r="D1210" s="22" t="n">
        <v>1531.027</v>
      </c>
      <c r="E1210" s="22" t="n">
        <v>1514.738</v>
      </c>
      <c r="F1210" s="22" t="n">
        <v>1519.209</v>
      </c>
      <c r="G1210" s="23" t="n">
        <v>1530.32</v>
      </c>
      <c r="H1210" s="23" t="n">
        <v>1528.79</v>
      </c>
      <c r="I1210" s="23" t="n">
        <v>1516.59</v>
      </c>
      <c r="J1210" s="23" t="n">
        <v>1515.07</v>
      </c>
      <c r="K1210" s="29" t="str">
        <f aca="false">IF(N1210&lt;=$F$3,"HIT","MISS")</f>
        <v>HIT</v>
      </c>
      <c r="L1210" s="29" t="str">
        <f aca="false">IF(O1210&lt;=$F$3,"HIT","MISS")</f>
        <v>HIT</v>
      </c>
      <c r="M1210" s="17" t="str">
        <f aca="false">IF(AND(K1210="HIT",L1210="HIT"),"HOD ✓ | LOD ✓",IF(K1210="HIT","HOD ✓",IF(L1210="HIT","LOD ✓","✗ MISS")))</f>
        <v>HOD ✓ | LOD ✓</v>
      </c>
      <c r="N1210" s="26" t="n">
        <f aca="false">IF(D1210&lt;H1210,(H1210-D1210)/D1210,IF(D1210&gt;G1210,(D1210-G1210)/D1210,0))</f>
        <v>0.000461781536184605</v>
      </c>
      <c r="O1210" s="26" t="n">
        <f aca="false">IF(E1210&lt;J1210,(J1210-E1210)/E1210,IF(E1210&gt;I1210,(E1210-I1210)/E1210,0))</f>
        <v>0.000219179818556001</v>
      </c>
      <c r="P1210" s="27" t="n">
        <f aca="false">LN(F1210/F1209)</f>
        <v>-0.00400655221085043</v>
      </c>
      <c r="Q1210" s="28" t="n">
        <f aca="false">STDEV(P1191:P1210)*SQRT(252)</f>
        <v>0.172706809460108</v>
      </c>
      <c r="R1210" s="26" t="n">
        <f aca="false">(G1210-H1210)/H1210</f>
        <v>0.00100079147561141</v>
      </c>
      <c r="S1210" s="17" t="n">
        <f aca="false">YEAR(B1210)</f>
        <v>2011</v>
      </c>
      <c r="T1210" s="17" t="n">
        <f aca="false">WEEKDAY(B1210)</f>
        <v>5</v>
      </c>
    </row>
    <row r="1211" customFormat="false" ht="15" hidden="false" customHeight="false" outlineLevel="0" collapsed="false">
      <c r="B1211" s="21" t="n">
        <v>40690</v>
      </c>
      <c r="C1211" s="22" t="n">
        <v>1519.209</v>
      </c>
      <c r="D1211" s="22" t="n">
        <v>1538.458</v>
      </c>
      <c r="E1211" s="22" t="n">
        <v>1518.538</v>
      </c>
      <c r="F1211" s="22" t="n">
        <v>1536.433</v>
      </c>
      <c r="G1211" s="23" t="n">
        <v>1540.45</v>
      </c>
      <c r="H1211" s="23" t="n">
        <v>1538.91</v>
      </c>
      <c r="I1211" s="23" t="n">
        <v>1517.92</v>
      </c>
      <c r="J1211" s="23" t="n">
        <v>1516.4</v>
      </c>
      <c r="K1211" s="29" t="str">
        <f aca="false">IF(N1211&lt;=$F$3,"HIT","MISS")</f>
        <v>HIT</v>
      </c>
      <c r="L1211" s="29" t="str">
        <f aca="false">IF(O1211&lt;=$F$3,"HIT","MISS")</f>
        <v>HIT</v>
      </c>
      <c r="M1211" s="17" t="str">
        <f aca="false">IF(AND(K1211="HIT",L1211="HIT"),"HOD ✓ | LOD ✓",IF(K1211="HIT","HOD ✓",IF(L1211="HIT","LOD ✓","✗ MISS")))</f>
        <v>HOD ✓ | LOD ✓</v>
      </c>
      <c r="N1211" s="26" t="n">
        <f aca="false">IF(D1211&lt;H1211,(H1211-D1211)/D1211,IF(D1211&gt;G1211,(D1211-G1211)/D1211,0))</f>
        <v>0.000293800675741553</v>
      </c>
      <c r="O1211" s="26" t="n">
        <f aca="false">IF(E1211&lt;J1211,(J1211-E1211)/E1211,IF(E1211&gt;I1211,(E1211-I1211)/E1211,0))</f>
        <v>0.000406970388623754</v>
      </c>
      <c r="P1211" s="27" t="n">
        <f aca="false">LN(F1211/F1210)</f>
        <v>0.0112736913715069</v>
      </c>
      <c r="Q1211" s="28" t="n">
        <f aca="false">STDEV(P1192:P1211)*SQRT(252)</f>
        <v>0.165052084287133</v>
      </c>
      <c r="R1211" s="26" t="n">
        <f aca="false">(G1211-H1211)/H1211</f>
        <v>0.00100070829353241</v>
      </c>
      <c r="S1211" s="17" t="n">
        <f aca="false">YEAR(B1211)</f>
        <v>2011</v>
      </c>
      <c r="T1211" s="17" t="n">
        <f aca="false">WEEKDAY(B1211)</f>
        <v>6</v>
      </c>
    </row>
    <row r="1212" customFormat="false" ht="15" hidden="false" customHeight="false" outlineLevel="0" collapsed="false">
      <c r="B1212" s="21" t="n">
        <v>40693</v>
      </c>
      <c r="C1212" s="22" t="n">
        <v>1536.433</v>
      </c>
      <c r="D1212" s="22" t="n">
        <v>1539.124</v>
      </c>
      <c r="E1212" s="22" t="n">
        <v>1534.269</v>
      </c>
      <c r="F1212" s="22" t="n">
        <v>1538.735</v>
      </c>
      <c r="G1212" s="23" t="n">
        <v>1541.08</v>
      </c>
      <c r="H1212" s="23" t="n">
        <v>1539.54</v>
      </c>
      <c r="I1212" s="23" t="n">
        <v>1535.94</v>
      </c>
      <c r="J1212" s="23" t="n">
        <v>1534.41</v>
      </c>
      <c r="K1212" s="29" t="str">
        <f aca="false">IF(N1212&lt;=$F$3,"HIT","MISS")</f>
        <v>HIT</v>
      </c>
      <c r="L1212" s="29" t="str">
        <f aca="false">IF(O1212&lt;=$F$3,"HIT","MISS")</f>
        <v>HIT</v>
      </c>
      <c r="M1212" s="17" t="str">
        <f aca="false">IF(AND(K1212="HIT",L1212="HIT"),"HOD ✓ | LOD ✓",IF(K1212="HIT","HOD ✓",IF(L1212="HIT","LOD ✓","✗ MISS")))</f>
        <v>HOD ✓ | LOD ✓</v>
      </c>
      <c r="N1212" s="26" t="n">
        <f aca="false">IF(D1212&lt;H1212,(H1212-D1212)/D1212,IF(D1212&gt;G1212,(D1212-G1212)/D1212,0))</f>
        <v>0.000270283615874965</v>
      </c>
      <c r="O1212" s="26" t="n">
        <f aca="false">IF(E1212&lt;J1212,(J1212-E1212)/E1212,IF(E1212&gt;I1212,(E1212-I1212)/E1212,0))</f>
        <v>9.19004424909037E-005</v>
      </c>
      <c r="P1212" s="27" t="n">
        <f aca="false">LN(F1212/F1211)</f>
        <v>0.0014971542562805</v>
      </c>
      <c r="Q1212" s="28" t="n">
        <f aca="false">STDEV(P1193:P1212)*SQRT(252)</f>
        <v>0.160059580968455</v>
      </c>
      <c r="R1212" s="26" t="n">
        <f aca="false">(G1212-H1212)/H1212</f>
        <v>0.0010002987905478</v>
      </c>
      <c r="S1212" s="17" t="n">
        <f aca="false">YEAR(B1212)</f>
        <v>2011</v>
      </c>
      <c r="T1212" s="17" t="n">
        <f aca="false">WEEKDAY(B1212)</f>
        <v>2</v>
      </c>
    </row>
    <row r="1213" customFormat="false" ht="15" hidden="false" customHeight="false" outlineLevel="0" collapsed="false">
      <c r="B1213" s="21" t="n">
        <v>40694</v>
      </c>
      <c r="C1213" s="22" t="n">
        <v>1538.735</v>
      </c>
      <c r="D1213" s="22" t="n">
        <v>1540.922</v>
      </c>
      <c r="E1213" s="22" t="n">
        <v>1532.318</v>
      </c>
      <c r="F1213" s="22" t="n">
        <v>1535.639</v>
      </c>
      <c r="G1213" s="23" t="n">
        <v>1541.37</v>
      </c>
      <c r="H1213" s="23" t="n">
        <v>1539.83</v>
      </c>
      <c r="I1213" s="23" t="n">
        <v>1533.21</v>
      </c>
      <c r="J1213" s="23" t="n">
        <v>1531.68</v>
      </c>
      <c r="K1213" s="29" t="str">
        <f aca="false">IF(N1213&lt;=$F$3,"HIT","MISS")</f>
        <v>HIT</v>
      </c>
      <c r="L1213" s="29" t="str">
        <f aca="false">IF(O1213&lt;=$F$3,"HIT","MISS")</f>
        <v>HIT</v>
      </c>
      <c r="M1213" s="17" t="str">
        <f aca="false">IF(AND(K1213="HIT",L1213="HIT"),"HOD ✓ | LOD ✓",IF(K1213="HIT","HOD ✓",IF(L1213="HIT","LOD ✓","✗ MISS")))</f>
        <v>HOD ✓ | LOD ✓</v>
      </c>
      <c r="N1213" s="26" t="n">
        <f aca="false">IF(D1213&lt;H1213,(H1213-D1213)/D1213,IF(D1213&gt;G1213,(D1213-G1213)/D1213,0))</f>
        <v>0</v>
      </c>
      <c r="O1213" s="26" t="n">
        <f aca="false">IF(E1213&lt;J1213,(J1213-E1213)/E1213,IF(E1213&gt;I1213,(E1213-I1213)/E1213,0))</f>
        <v>0</v>
      </c>
      <c r="P1213" s="27" t="n">
        <f aca="false">LN(F1213/F1212)</f>
        <v>-0.00201406923592931</v>
      </c>
      <c r="Q1213" s="28" t="n">
        <f aca="false">STDEV(P1194:P1213)*SQRT(252)</f>
        <v>0.158704178844748</v>
      </c>
      <c r="R1213" s="26" t="n">
        <f aca="false">(G1213-H1213)/H1213</f>
        <v>0.00100011040179758</v>
      </c>
      <c r="S1213" s="17" t="n">
        <f aca="false">YEAR(B1213)</f>
        <v>2011</v>
      </c>
      <c r="T1213" s="17" t="n">
        <f aca="false">WEEKDAY(B1213)</f>
        <v>3</v>
      </c>
    </row>
    <row r="1214" customFormat="false" ht="15" hidden="false" customHeight="false" outlineLevel="0" collapsed="false">
      <c r="B1214" s="21" t="n">
        <v>40695</v>
      </c>
      <c r="C1214" s="22" t="n">
        <v>1535.639</v>
      </c>
      <c r="D1214" s="22" t="n">
        <v>1550.483</v>
      </c>
      <c r="E1214" s="22" t="n">
        <v>1529.559</v>
      </c>
      <c r="F1214" s="22" t="n">
        <v>1539.858</v>
      </c>
      <c r="G1214" s="23" t="n">
        <v>1551.05</v>
      </c>
      <c r="H1214" s="23" t="n">
        <v>1549.5</v>
      </c>
      <c r="I1214" s="23" t="n">
        <v>1529.81</v>
      </c>
      <c r="J1214" s="23" t="n">
        <v>1528.28</v>
      </c>
      <c r="K1214" s="29" t="str">
        <f aca="false">IF(N1214&lt;=$F$3,"HIT","MISS")</f>
        <v>HIT</v>
      </c>
      <c r="L1214" s="29" t="str">
        <f aca="false">IF(O1214&lt;=$F$3,"HIT","MISS")</f>
        <v>HIT</v>
      </c>
      <c r="M1214" s="17" t="str">
        <f aca="false">IF(AND(K1214="HIT",L1214="HIT"),"HOD ✓ | LOD ✓",IF(K1214="HIT","HOD ✓",IF(L1214="HIT","LOD ✓","✗ MISS")))</f>
        <v>HOD ✓ | LOD ✓</v>
      </c>
      <c r="N1214" s="26" t="n">
        <f aca="false">IF(D1214&lt;H1214,(H1214-D1214)/D1214,IF(D1214&gt;G1214,(D1214-G1214)/D1214,0))</f>
        <v>0</v>
      </c>
      <c r="O1214" s="26" t="n">
        <f aca="false">IF(E1214&lt;J1214,(J1214-E1214)/E1214,IF(E1214&gt;I1214,(E1214-I1214)/E1214,0))</f>
        <v>0</v>
      </c>
      <c r="P1214" s="27" t="n">
        <f aca="false">LN(F1214/F1213)</f>
        <v>0.00274362332106478</v>
      </c>
      <c r="Q1214" s="28" t="n">
        <f aca="false">STDEV(P1195:P1214)*SQRT(252)</f>
        <v>0.151389112965521</v>
      </c>
      <c r="R1214" s="26" t="n">
        <f aca="false">(G1214-H1214)/H1214</f>
        <v>0.00100032268473698</v>
      </c>
      <c r="S1214" s="17" t="n">
        <f aca="false">YEAR(B1214)</f>
        <v>2011</v>
      </c>
      <c r="T1214" s="17" t="n">
        <f aca="false">WEEKDAY(B1214)</f>
        <v>4</v>
      </c>
    </row>
    <row r="1215" customFormat="false" ht="15" hidden="false" customHeight="false" outlineLevel="0" collapsed="false">
      <c r="B1215" s="21" t="n">
        <v>40696</v>
      </c>
      <c r="C1215" s="22" t="n">
        <v>1539.858</v>
      </c>
      <c r="D1215" s="22" t="n">
        <v>1544.516</v>
      </c>
      <c r="E1215" s="22" t="n">
        <v>1519.659</v>
      </c>
      <c r="F1215" s="22" t="n">
        <v>1533.701</v>
      </c>
      <c r="G1215" s="23" t="n">
        <v>1545.17</v>
      </c>
      <c r="H1215" s="23" t="n">
        <v>1543.63</v>
      </c>
      <c r="I1215" s="23" t="n">
        <v>1520.54</v>
      </c>
      <c r="J1215" s="23" t="n">
        <v>1519.02</v>
      </c>
      <c r="K1215" s="29" t="str">
        <f aca="false">IF(N1215&lt;=$F$3,"HIT","MISS")</f>
        <v>HIT</v>
      </c>
      <c r="L1215" s="29" t="str">
        <f aca="false">IF(O1215&lt;=$F$3,"HIT","MISS")</f>
        <v>HIT</v>
      </c>
      <c r="M1215" s="17" t="str">
        <f aca="false">IF(AND(K1215="HIT",L1215="HIT"),"HOD ✓ | LOD ✓",IF(K1215="HIT","HOD ✓",IF(L1215="HIT","LOD ✓","✗ MISS")))</f>
        <v>HOD ✓ | LOD ✓</v>
      </c>
      <c r="N1215" s="26" t="n">
        <f aca="false">IF(D1215&lt;H1215,(H1215-D1215)/D1215,IF(D1215&gt;G1215,(D1215-G1215)/D1215,0))</f>
        <v>0</v>
      </c>
      <c r="O1215" s="26" t="n">
        <f aca="false">IF(E1215&lt;J1215,(J1215-E1215)/E1215,IF(E1215&gt;I1215,(E1215-I1215)/E1215,0))</f>
        <v>0</v>
      </c>
      <c r="P1215" s="27" t="n">
        <f aca="false">LN(F1215/F1214)</f>
        <v>-0.00400643568954986</v>
      </c>
      <c r="Q1215" s="28" t="n">
        <f aca="false">STDEV(P1196:P1215)*SQRT(252)</f>
        <v>0.108597647327833</v>
      </c>
      <c r="R1215" s="26" t="n">
        <f aca="false">(G1215-H1215)/H1215</f>
        <v>0.000997648400199506</v>
      </c>
      <c r="S1215" s="17" t="n">
        <f aca="false">YEAR(B1215)</f>
        <v>2011</v>
      </c>
      <c r="T1215" s="17" t="n">
        <f aca="false">WEEKDAY(B1215)</f>
        <v>5</v>
      </c>
    </row>
    <row r="1216" customFormat="false" ht="15" hidden="false" customHeight="false" outlineLevel="0" collapsed="false">
      <c r="B1216" s="21" t="n">
        <v>40697</v>
      </c>
      <c r="C1216" s="22" t="n">
        <v>1533.701</v>
      </c>
      <c r="D1216" s="22" t="n">
        <v>1546.916</v>
      </c>
      <c r="E1216" s="22" t="n">
        <v>1524.097</v>
      </c>
      <c r="F1216" s="22" t="n">
        <v>1542.075</v>
      </c>
      <c r="G1216" s="23" t="n">
        <v>1547.55</v>
      </c>
      <c r="H1216" s="23" t="n">
        <v>1546</v>
      </c>
      <c r="I1216" s="23" t="n">
        <v>1523.66</v>
      </c>
      <c r="J1216" s="23" t="n">
        <v>1522.14</v>
      </c>
      <c r="K1216" s="29" t="str">
        <f aca="false">IF(N1216&lt;=$F$3,"HIT","MISS")</f>
        <v>HIT</v>
      </c>
      <c r="L1216" s="29" t="str">
        <f aca="false">IF(O1216&lt;=$F$3,"HIT","MISS")</f>
        <v>HIT</v>
      </c>
      <c r="M1216" s="17" t="str">
        <f aca="false">IF(AND(K1216="HIT",L1216="HIT"),"HOD ✓ | LOD ✓",IF(K1216="HIT","HOD ✓",IF(L1216="HIT","LOD ✓","✗ MISS")))</f>
        <v>HOD ✓ | LOD ✓</v>
      </c>
      <c r="N1216" s="26" t="n">
        <f aca="false">IF(D1216&lt;H1216,(H1216-D1216)/D1216,IF(D1216&gt;G1216,(D1216-G1216)/D1216,0))</f>
        <v>0</v>
      </c>
      <c r="O1216" s="26" t="n">
        <f aca="false">IF(E1216&lt;J1216,(J1216-E1216)/E1216,IF(E1216&gt;I1216,(E1216-I1216)/E1216,0))</f>
        <v>0.000286727157129696</v>
      </c>
      <c r="P1216" s="27" t="n">
        <f aca="false">LN(F1216/F1215)</f>
        <v>0.00544514339825757</v>
      </c>
      <c r="Q1216" s="28" t="n">
        <f aca="false">STDEV(P1197:P1216)*SQRT(252)</f>
        <v>0.0993842747024828</v>
      </c>
      <c r="R1216" s="26" t="n">
        <f aca="false">(G1216-H1216)/H1216</f>
        <v>0.00100258732212157</v>
      </c>
      <c r="S1216" s="17" t="n">
        <f aca="false">YEAR(B1216)</f>
        <v>2011</v>
      </c>
      <c r="T1216" s="17" t="n">
        <f aca="false">WEEKDAY(B1216)</f>
        <v>6</v>
      </c>
    </row>
    <row r="1217" customFormat="false" ht="15" hidden="false" customHeight="false" outlineLevel="0" collapsed="false">
      <c r="B1217" s="21" t="n">
        <v>40700</v>
      </c>
      <c r="C1217" s="22" t="n">
        <v>1542.575</v>
      </c>
      <c r="D1217" s="22" t="n">
        <v>1553.715</v>
      </c>
      <c r="E1217" s="22" t="n">
        <v>1540.972</v>
      </c>
      <c r="F1217" s="22" t="n">
        <v>1544.705</v>
      </c>
      <c r="G1217" s="23" t="n">
        <v>1554.51</v>
      </c>
      <c r="H1217" s="23" t="n">
        <v>1552.96</v>
      </c>
      <c r="I1217" s="23" t="n">
        <v>1541.17</v>
      </c>
      <c r="J1217" s="23" t="n">
        <v>1539.63</v>
      </c>
      <c r="K1217" s="29" t="str">
        <f aca="false">IF(N1217&lt;=$F$3,"HIT","MISS")</f>
        <v>HIT</v>
      </c>
      <c r="L1217" s="29" t="str">
        <f aca="false">IF(O1217&lt;=$F$3,"HIT","MISS")</f>
        <v>HIT</v>
      </c>
      <c r="M1217" s="17" t="str">
        <f aca="false">IF(AND(K1217="HIT",L1217="HIT"),"HOD ✓ | LOD ✓",IF(K1217="HIT","HOD ✓",IF(L1217="HIT","LOD ✓","✗ MISS")))</f>
        <v>HOD ✓ | LOD ✓</v>
      </c>
      <c r="N1217" s="26" t="n">
        <f aca="false">IF(D1217&lt;H1217,(H1217-D1217)/D1217,IF(D1217&gt;G1217,(D1217-G1217)/D1217,0))</f>
        <v>0</v>
      </c>
      <c r="O1217" s="26" t="n">
        <f aca="false">IF(E1217&lt;J1217,(J1217-E1217)/E1217,IF(E1217&gt;I1217,(E1217-I1217)/E1217,0))</f>
        <v>0</v>
      </c>
      <c r="P1217" s="27" t="n">
        <f aca="false">LN(F1217/F1216)</f>
        <v>0.00170404151666582</v>
      </c>
      <c r="Q1217" s="28" t="n">
        <f aca="false">STDEV(P1198:P1217)*SQRT(252)</f>
        <v>0.0911957201439505</v>
      </c>
      <c r="R1217" s="26" t="n">
        <f aca="false">(G1217-H1217)/H1217</f>
        <v>0.000998093962497395</v>
      </c>
      <c r="S1217" s="17" t="n">
        <f aca="false">YEAR(B1217)</f>
        <v>2011</v>
      </c>
      <c r="T1217" s="17" t="n">
        <f aca="false">WEEKDAY(B1217)</f>
        <v>2</v>
      </c>
    </row>
    <row r="1218" customFormat="false" ht="15" hidden="false" customHeight="false" outlineLevel="0" collapsed="false">
      <c r="B1218" s="21" t="n">
        <v>40701</v>
      </c>
      <c r="C1218" s="22" t="n">
        <v>1544.705</v>
      </c>
      <c r="D1218" s="22" t="n">
        <v>1550.315</v>
      </c>
      <c r="E1218" s="22" t="n">
        <v>1536.211</v>
      </c>
      <c r="F1218" s="22" t="n">
        <v>1544.182</v>
      </c>
      <c r="G1218" s="23" t="n">
        <v>1551.31</v>
      </c>
      <c r="H1218" s="23" t="n">
        <v>1549.76</v>
      </c>
      <c r="I1218" s="23" t="n">
        <v>1537.85</v>
      </c>
      <c r="J1218" s="23" t="n">
        <v>1536.31</v>
      </c>
      <c r="K1218" s="29" t="str">
        <f aca="false">IF(N1218&lt;=$F$3,"HIT","MISS")</f>
        <v>HIT</v>
      </c>
      <c r="L1218" s="29" t="str">
        <f aca="false">IF(O1218&lt;=$F$3,"HIT","MISS")</f>
        <v>HIT</v>
      </c>
      <c r="M1218" s="17" t="str">
        <f aca="false">IF(AND(K1218="HIT",L1218="HIT"),"HOD ✓ | LOD ✓",IF(K1218="HIT","HOD ✓",IF(L1218="HIT","LOD ✓","✗ MISS")))</f>
        <v>HOD ✓ | LOD ✓</v>
      </c>
      <c r="N1218" s="26" t="n">
        <f aca="false">IF(D1218&lt;H1218,(H1218-D1218)/D1218,IF(D1218&gt;G1218,(D1218-G1218)/D1218,0))</f>
        <v>0</v>
      </c>
      <c r="O1218" s="26" t="n">
        <f aca="false">IF(E1218&lt;J1218,(J1218-E1218)/E1218,IF(E1218&gt;I1218,(E1218-I1218)/E1218,0))</f>
        <v>6.44442723036957E-005</v>
      </c>
      <c r="P1218" s="27" t="n">
        <f aca="false">LN(F1218/F1217)</f>
        <v>-0.000338633303839084</v>
      </c>
      <c r="Q1218" s="28" t="n">
        <f aca="false">STDEV(P1199:P1218)*SQRT(252)</f>
        <v>0.091279938698678</v>
      </c>
      <c r="R1218" s="26" t="n">
        <f aca="false">(G1218-H1218)/H1218</f>
        <v>0.00100015486268839</v>
      </c>
      <c r="S1218" s="17" t="n">
        <f aca="false">YEAR(B1218)</f>
        <v>2011</v>
      </c>
      <c r="T1218" s="17" t="n">
        <f aca="false">WEEKDAY(B1218)</f>
        <v>3</v>
      </c>
    </row>
    <row r="1219" customFormat="false" ht="15" hidden="false" customHeight="false" outlineLevel="0" collapsed="false">
      <c r="B1219" s="21" t="n">
        <v>40702</v>
      </c>
      <c r="C1219" s="22" t="n">
        <v>1544.182</v>
      </c>
      <c r="D1219" s="22" t="n">
        <v>1546.447</v>
      </c>
      <c r="E1219" s="22" t="n">
        <v>1530.983</v>
      </c>
      <c r="F1219" s="22" t="n">
        <v>1537.549</v>
      </c>
      <c r="G1219" s="23" t="n">
        <v>1548.32</v>
      </c>
      <c r="H1219" s="23" t="n">
        <v>1546.77</v>
      </c>
      <c r="I1219" s="23" t="n">
        <v>1532.57</v>
      </c>
      <c r="J1219" s="23" t="n">
        <v>1531.04</v>
      </c>
      <c r="K1219" s="29" t="str">
        <f aca="false">IF(N1219&lt;=$F$3,"HIT","MISS")</f>
        <v>HIT</v>
      </c>
      <c r="L1219" s="29" t="str">
        <f aca="false">IF(O1219&lt;=$F$3,"HIT","MISS")</f>
        <v>HIT</v>
      </c>
      <c r="M1219" s="17" t="str">
        <f aca="false">IF(AND(K1219="HIT",L1219="HIT"),"HOD ✓ | LOD ✓",IF(K1219="HIT","HOD ✓",IF(L1219="HIT","LOD ✓","✗ MISS")))</f>
        <v>HOD ✓ | LOD ✓</v>
      </c>
      <c r="N1219" s="26" t="n">
        <f aca="false">IF(D1219&lt;H1219,(H1219-D1219)/D1219,IF(D1219&gt;G1219,(D1219-G1219)/D1219,0))</f>
        <v>0.000208865871252033</v>
      </c>
      <c r="O1219" s="26" t="n">
        <f aca="false">IF(E1219&lt;J1219,(J1219-E1219)/E1219,IF(E1219&gt;I1219,(E1219-I1219)/E1219,0))</f>
        <v>3.72309816634256E-005</v>
      </c>
      <c r="P1219" s="27" t="n">
        <f aca="false">LN(F1219/F1218)</f>
        <v>-0.00430473019406458</v>
      </c>
      <c r="Q1219" s="28" t="n">
        <f aca="false">STDEV(P1200:P1219)*SQRT(252)</f>
        <v>0.0843426433856778</v>
      </c>
      <c r="R1219" s="26" t="n">
        <f aca="false">(G1219-H1219)/H1219</f>
        <v>0.00100208822255407</v>
      </c>
      <c r="S1219" s="17" t="n">
        <f aca="false">YEAR(B1219)</f>
        <v>2011</v>
      </c>
      <c r="T1219" s="17" t="n">
        <f aca="false">WEEKDAY(B1219)</f>
        <v>4</v>
      </c>
    </row>
    <row r="1220" customFormat="false" ht="15" hidden="false" customHeight="false" outlineLevel="0" collapsed="false">
      <c r="B1220" s="21" t="n">
        <v>40703</v>
      </c>
      <c r="C1220" s="22" t="n">
        <v>1537.549</v>
      </c>
      <c r="D1220" s="22" t="n">
        <v>1549.741</v>
      </c>
      <c r="E1220" s="22" t="n">
        <v>1533.32</v>
      </c>
      <c r="F1220" s="22" t="n">
        <v>1544.067</v>
      </c>
      <c r="G1220" s="23" t="n">
        <v>1551.57</v>
      </c>
      <c r="H1220" s="23" t="n">
        <v>1550.02</v>
      </c>
      <c r="I1220" s="23" t="n">
        <v>1535.01</v>
      </c>
      <c r="J1220" s="23" t="n">
        <v>1533.48</v>
      </c>
      <c r="K1220" s="29" t="str">
        <f aca="false">IF(N1220&lt;=$F$3,"HIT","MISS")</f>
        <v>HIT</v>
      </c>
      <c r="L1220" s="29" t="str">
        <f aca="false">IF(O1220&lt;=$F$3,"HIT","MISS")</f>
        <v>HIT</v>
      </c>
      <c r="M1220" s="17" t="str">
        <f aca="false">IF(AND(K1220="HIT",L1220="HIT"),"HOD ✓ | LOD ✓",IF(K1220="HIT","HOD ✓",IF(L1220="HIT","LOD ✓","✗ MISS")))</f>
        <v>HOD ✓ | LOD ✓</v>
      </c>
      <c r="N1220" s="26" t="n">
        <f aca="false">IF(D1220&lt;H1220,(H1220-D1220)/D1220,IF(D1220&gt;G1220,(D1220-G1220)/D1220,0))</f>
        <v>0.000180030082446032</v>
      </c>
      <c r="O1220" s="26" t="n">
        <f aca="false">IF(E1220&lt;J1220,(J1220-E1220)/E1220,IF(E1220&gt;I1220,(E1220-I1220)/E1220,0))</f>
        <v>0.000104348733467301</v>
      </c>
      <c r="P1220" s="27" t="n">
        <f aca="false">LN(F1220/F1219)</f>
        <v>0.00423025433408504</v>
      </c>
      <c r="Q1220" s="28" t="n">
        <f aca="false">STDEV(P1201:P1220)*SQRT(252)</f>
        <v>0.0847910230585557</v>
      </c>
      <c r="R1220" s="26" t="n">
        <f aca="false">(G1220-H1220)/H1220</f>
        <v>0.000999987096940655</v>
      </c>
      <c r="S1220" s="17" t="n">
        <f aca="false">YEAR(B1220)</f>
        <v>2011</v>
      </c>
      <c r="T1220" s="17" t="n">
        <f aca="false">WEEKDAY(B1220)</f>
        <v>5</v>
      </c>
    </row>
    <row r="1221" customFormat="false" ht="15" hidden="false" customHeight="false" outlineLevel="0" collapsed="false">
      <c r="B1221" s="21" t="n">
        <v>40704</v>
      </c>
      <c r="C1221" s="22" t="n">
        <v>1544.067</v>
      </c>
      <c r="D1221" s="22" t="n">
        <v>1545.492</v>
      </c>
      <c r="E1221" s="22" t="n">
        <v>1526.063</v>
      </c>
      <c r="F1221" s="22" t="n">
        <v>1531.23</v>
      </c>
      <c r="G1221" s="23" t="n">
        <v>1545.18</v>
      </c>
      <c r="H1221" s="23" t="n">
        <v>1543.64</v>
      </c>
      <c r="I1221" s="23" t="n">
        <v>1527.75</v>
      </c>
      <c r="J1221" s="23" t="n">
        <v>1526.22</v>
      </c>
      <c r="K1221" s="29" t="str">
        <f aca="false">IF(N1221&lt;=$F$3,"HIT","MISS")</f>
        <v>HIT</v>
      </c>
      <c r="L1221" s="29" t="str">
        <f aca="false">IF(O1221&lt;=$F$3,"HIT","MISS")</f>
        <v>HIT</v>
      </c>
      <c r="M1221" s="17" t="str">
        <f aca="false">IF(AND(K1221="HIT",L1221="HIT"),"HOD ✓ | LOD ✓",IF(K1221="HIT","HOD ✓",IF(L1221="HIT","LOD ✓","✗ MISS")))</f>
        <v>HOD ✓ | LOD ✓</v>
      </c>
      <c r="N1221" s="26" t="n">
        <f aca="false">IF(D1221&lt;H1221,(H1221-D1221)/D1221,IF(D1221&gt;G1221,(D1221-G1221)/D1221,0))</f>
        <v>0.000201877460381483</v>
      </c>
      <c r="O1221" s="26" t="n">
        <f aca="false">IF(E1221&lt;J1221,(J1221-E1221)/E1221,IF(E1221&gt;I1221,(E1221-I1221)/E1221,0))</f>
        <v>0.000102879107874266</v>
      </c>
      <c r="P1221" s="27" t="n">
        <f aca="false">LN(F1221/F1220)</f>
        <v>-0.00834851044237313</v>
      </c>
      <c r="Q1221" s="28" t="n">
        <f aca="false">STDEV(P1202:P1221)*SQRT(252)</f>
        <v>0.0862913476571082</v>
      </c>
      <c r="R1221" s="26" t="n">
        <f aca="false">(G1221-H1221)/H1221</f>
        <v>0.000997641937239229</v>
      </c>
      <c r="S1221" s="17" t="n">
        <f aca="false">YEAR(B1221)</f>
        <v>2011</v>
      </c>
      <c r="T1221" s="17" t="n">
        <f aca="false">WEEKDAY(B1221)</f>
        <v>6</v>
      </c>
    </row>
    <row r="1222" customFormat="false" ht="15" hidden="false" customHeight="false" outlineLevel="0" collapsed="false">
      <c r="B1222" s="21" t="n">
        <v>40707</v>
      </c>
      <c r="C1222" s="22" t="n">
        <v>1531.25</v>
      </c>
      <c r="D1222" s="22" t="n">
        <v>1532.847</v>
      </c>
      <c r="E1222" s="22" t="n">
        <v>1510.908</v>
      </c>
      <c r="F1222" s="22" t="n">
        <v>1515.862</v>
      </c>
      <c r="G1222" s="23" t="n">
        <v>1534.7</v>
      </c>
      <c r="H1222" s="23" t="n">
        <v>1533.17</v>
      </c>
      <c r="I1222" s="23" t="n">
        <v>1510.73</v>
      </c>
      <c r="J1222" s="23" t="n">
        <v>1509.22</v>
      </c>
      <c r="K1222" s="29" t="str">
        <f aca="false">IF(N1222&lt;=$F$3,"HIT","MISS")</f>
        <v>HIT</v>
      </c>
      <c r="L1222" s="29" t="str">
        <f aca="false">IF(O1222&lt;=$F$3,"HIT","MISS")</f>
        <v>HIT</v>
      </c>
      <c r="M1222" s="17" t="str">
        <f aca="false">IF(AND(K1222="HIT",L1222="HIT"),"HOD ✓ | LOD ✓",IF(K1222="HIT","HOD ✓",IF(L1222="HIT","LOD ✓","✗ MISS")))</f>
        <v>HOD ✓ | LOD ✓</v>
      </c>
      <c r="N1222" s="26" t="n">
        <f aca="false">IF(D1222&lt;H1222,(H1222-D1222)/D1222,IF(D1222&gt;G1222,(D1222-G1222)/D1222,0))</f>
        <v>0.000210719008485578</v>
      </c>
      <c r="O1222" s="26" t="n">
        <f aca="false">IF(E1222&lt;J1222,(J1222-E1222)/E1222,IF(E1222&gt;I1222,(E1222-I1222)/E1222,0))</f>
        <v>0.000117809952690623</v>
      </c>
      <c r="P1222" s="27" t="n">
        <f aca="false">LN(F1222/F1221)</f>
        <v>-0.0100870799480715</v>
      </c>
      <c r="Q1222" s="28" t="n">
        <f aca="false">STDEV(P1203:P1222)*SQRT(252)</f>
        <v>0.0936645435520251</v>
      </c>
      <c r="R1222" s="26" t="n">
        <f aca="false">(G1222-H1222)/H1222</f>
        <v>0.000997932388450056</v>
      </c>
      <c r="S1222" s="17" t="n">
        <f aca="false">YEAR(B1222)</f>
        <v>2011</v>
      </c>
      <c r="T1222" s="17" t="n">
        <f aca="false">WEEKDAY(B1222)</f>
        <v>2</v>
      </c>
    </row>
    <row r="1223" customFormat="false" ht="15" hidden="false" customHeight="false" outlineLevel="0" collapsed="false">
      <c r="B1223" s="21" t="n">
        <v>40708</v>
      </c>
      <c r="C1223" s="22" t="n">
        <v>1515.862</v>
      </c>
      <c r="D1223" s="22" t="n">
        <v>1526.303</v>
      </c>
      <c r="E1223" s="22" t="n">
        <v>1512.225</v>
      </c>
      <c r="F1223" s="22" t="n">
        <v>1523.923</v>
      </c>
      <c r="G1223" s="23" t="n">
        <v>1523.9</v>
      </c>
      <c r="H1223" s="23" t="n">
        <v>1522.38</v>
      </c>
      <c r="I1223" s="23" t="n">
        <v>1512.05</v>
      </c>
      <c r="J1223" s="23" t="n">
        <v>1510.54</v>
      </c>
      <c r="K1223" s="24" t="str">
        <f aca="false">IF(N1223&lt;=$F$3,"HIT","MISS")</f>
        <v>MISS</v>
      </c>
      <c r="L1223" s="24" t="str">
        <f aca="false">IF(O1223&lt;=$F$3,"HIT","MISS")</f>
        <v>HIT</v>
      </c>
      <c r="M1223" s="25" t="str">
        <f aca="false">IF(AND(K1223="HIT",L1223="HIT"),"HOD ✓ | LOD ✓",IF(K1223="HIT","HOD ✓",IF(L1223="HIT","LOD ✓","✗ MISS")))</f>
        <v>LOD ✓</v>
      </c>
      <c r="N1223" s="26" t="n">
        <f aca="false">IF(D1223&lt;H1223,(H1223-D1223)/D1223,IF(D1223&gt;G1223,(D1223-G1223)/D1223,0))</f>
        <v>0.00157439250266823</v>
      </c>
      <c r="O1223" s="26" t="n">
        <f aca="false">IF(E1223&lt;J1223,(J1223-E1223)/E1223,IF(E1223&gt;I1223,(E1223-I1223)/E1223,0))</f>
        <v>0.000115723519978809</v>
      </c>
      <c r="P1223" s="27" t="n">
        <f aca="false">LN(F1223/F1222)</f>
        <v>0.00530367700060352</v>
      </c>
      <c r="Q1223" s="28" t="n">
        <f aca="false">STDEV(P1204:P1223)*SQRT(252)</f>
        <v>0.0943864201539298</v>
      </c>
      <c r="R1223" s="26" t="n">
        <f aca="false">(G1223-H1223)/H1223</f>
        <v>0.00099843665839014</v>
      </c>
      <c r="S1223" s="17" t="n">
        <f aca="false">YEAR(B1223)</f>
        <v>2011</v>
      </c>
      <c r="T1223" s="17" t="n">
        <f aca="false">WEEKDAY(B1223)</f>
        <v>3</v>
      </c>
    </row>
    <row r="1224" customFormat="false" ht="15" hidden="false" customHeight="false" outlineLevel="0" collapsed="false">
      <c r="B1224" s="21" t="n">
        <v>40709</v>
      </c>
      <c r="C1224" s="22" t="n">
        <v>1523.923</v>
      </c>
      <c r="D1224" s="22" t="n">
        <v>1534.66</v>
      </c>
      <c r="E1224" s="22" t="n">
        <v>1514.166</v>
      </c>
      <c r="F1224" s="22" t="n">
        <v>1530.97</v>
      </c>
      <c r="G1224" s="23" t="n">
        <v>1534.31</v>
      </c>
      <c r="H1224" s="23" t="n">
        <v>1532.78</v>
      </c>
      <c r="I1224" s="23" t="n">
        <v>1514.41</v>
      </c>
      <c r="J1224" s="23" t="n">
        <v>1512.9</v>
      </c>
      <c r="K1224" s="29" t="str">
        <f aca="false">IF(N1224&lt;=$F$3,"HIT","MISS")</f>
        <v>HIT</v>
      </c>
      <c r="L1224" s="29" t="str">
        <f aca="false">IF(O1224&lt;=$F$3,"HIT","MISS")</f>
        <v>HIT</v>
      </c>
      <c r="M1224" s="17" t="str">
        <f aca="false">IF(AND(K1224="HIT",L1224="HIT"),"HOD ✓ | LOD ✓",IF(K1224="HIT","HOD ✓",IF(L1224="HIT","LOD ✓","✗ MISS")))</f>
        <v>HOD ✓ | LOD ✓</v>
      </c>
      <c r="N1224" s="26" t="n">
        <f aca="false">IF(D1224&lt;H1224,(H1224-D1224)/D1224,IF(D1224&gt;G1224,(D1224-G1224)/D1224,0))</f>
        <v>0.000228063545019833</v>
      </c>
      <c r="O1224" s="26" t="n">
        <f aca="false">IF(E1224&lt;J1224,(J1224-E1224)/E1224,IF(E1224&gt;I1224,(E1224-I1224)/E1224,0))</f>
        <v>0</v>
      </c>
      <c r="P1224" s="27" t="n">
        <f aca="false">LN(F1224/F1223)</f>
        <v>0.00461359039399351</v>
      </c>
      <c r="Q1224" s="28" t="n">
        <f aca="false">STDEV(P1205:P1224)*SQRT(252)</f>
        <v>0.092826376605471</v>
      </c>
      <c r="R1224" s="26" t="n">
        <f aca="false">(G1224-H1224)/H1224</f>
        <v>0.000998186302013317</v>
      </c>
      <c r="S1224" s="17" t="n">
        <f aca="false">YEAR(B1224)</f>
        <v>2011</v>
      </c>
      <c r="T1224" s="17" t="n">
        <f aca="false">WEEKDAY(B1224)</f>
        <v>4</v>
      </c>
    </row>
    <row r="1225" customFormat="false" ht="15" hidden="false" customHeight="false" outlineLevel="0" collapsed="false">
      <c r="B1225" s="21" t="n">
        <v>40710</v>
      </c>
      <c r="C1225" s="22" t="n">
        <v>1530.97</v>
      </c>
      <c r="D1225" s="22" t="n">
        <v>1533.225</v>
      </c>
      <c r="E1225" s="22" t="n">
        <v>1521.742</v>
      </c>
      <c r="F1225" s="22" t="n">
        <v>1529.83</v>
      </c>
      <c r="G1225" s="23" t="n">
        <v>1533.77</v>
      </c>
      <c r="H1225" s="23" t="n">
        <v>1532.24</v>
      </c>
      <c r="I1225" s="23" t="n">
        <v>1521.51</v>
      </c>
      <c r="J1225" s="23" t="n">
        <v>1519.99</v>
      </c>
      <c r="K1225" s="29" t="str">
        <f aca="false">IF(N1225&lt;=$F$3,"HIT","MISS")</f>
        <v>HIT</v>
      </c>
      <c r="L1225" s="29" t="str">
        <f aca="false">IF(O1225&lt;=$F$3,"HIT","MISS")</f>
        <v>HIT</v>
      </c>
      <c r="M1225" s="17" t="str">
        <f aca="false">IF(AND(K1225="HIT",L1225="HIT"),"HOD ✓ | LOD ✓",IF(K1225="HIT","HOD ✓",IF(L1225="HIT","LOD ✓","✗ MISS")))</f>
        <v>HOD ✓ | LOD ✓</v>
      </c>
      <c r="N1225" s="26" t="n">
        <f aca="false">IF(D1225&lt;H1225,(H1225-D1225)/D1225,IF(D1225&gt;G1225,(D1225-G1225)/D1225,0))</f>
        <v>0</v>
      </c>
      <c r="O1225" s="26" t="n">
        <f aca="false">IF(E1225&lt;J1225,(J1225-E1225)/E1225,IF(E1225&gt;I1225,(E1225-I1225)/E1225,0))</f>
        <v>0.000152456855367054</v>
      </c>
      <c r="P1225" s="27" t="n">
        <f aca="false">LN(F1225/F1224)</f>
        <v>-0.000744903327701116</v>
      </c>
      <c r="Q1225" s="28" t="n">
        <f aca="false">STDEV(P1206:P1225)*SQRT(252)</f>
        <v>0.0920669242635726</v>
      </c>
      <c r="R1225" s="26" t="n">
        <f aca="false">(G1225-H1225)/H1225</f>
        <v>0.000998538088027967</v>
      </c>
      <c r="S1225" s="17" t="n">
        <f aca="false">YEAR(B1225)</f>
        <v>2011</v>
      </c>
      <c r="T1225" s="17" t="n">
        <f aca="false">WEEKDAY(B1225)</f>
        <v>5</v>
      </c>
    </row>
    <row r="1226" customFormat="false" ht="15" hidden="false" customHeight="false" outlineLevel="0" collapsed="false">
      <c r="B1226" s="21" t="n">
        <v>40711</v>
      </c>
      <c r="C1226" s="22" t="n">
        <v>1529.83</v>
      </c>
      <c r="D1226" s="22" t="n">
        <v>1542.214</v>
      </c>
      <c r="E1226" s="22" t="n">
        <v>1522.616</v>
      </c>
      <c r="F1226" s="22" t="n">
        <v>1539.45</v>
      </c>
      <c r="G1226" s="23" t="n">
        <v>1541.74</v>
      </c>
      <c r="H1226" s="23" t="n">
        <v>1540.2</v>
      </c>
      <c r="I1226" s="23" t="n">
        <v>1522.77</v>
      </c>
      <c r="J1226" s="23" t="n">
        <v>1521.25</v>
      </c>
      <c r="K1226" s="29" t="str">
        <f aca="false">IF(N1226&lt;=$F$3,"HIT","MISS")</f>
        <v>HIT</v>
      </c>
      <c r="L1226" s="29" t="str">
        <f aca="false">IF(O1226&lt;=$F$3,"HIT","MISS")</f>
        <v>HIT</v>
      </c>
      <c r="M1226" s="17" t="str">
        <f aca="false">IF(AND(K1226="HIT",L1226="HIT"),"HOD ✓ | LOD ✓",IF(K1226="HIT","HOD ✓",IF(L1226="HIT","LOD ✓","✗ MISS")))</f>
        <v>HOD ✓ | LOD ✓</v>
      </c>
      <c r="N1226" s="26" t="n">
        <f aca="false">IF(D1226&lt;H1226,(H1226-D1226)/D1226,IF(D1226&gt;G1226,(D1226-G1226)/D1226,0))</f>
        <v>0.000307350341781317</v>
      </c>
      <c r="O1226" s="26" t="n">
        <f aca="false">IF(E1226&lt;J1226,(J1226-E1226)/E1226,IF(E1226&gt;I1226,(E1226-I1226)/E1226,0))</f>
        <v>0</v>
      </c>
      <c r="P1226" s="27" t="n">
        <f aca="false">LN(F1226/F1225)</f>
        <v>0.00626859165775995</v>
      </c>
      <c r="Q1226" s="28" t="n">
        <f aca="false">STDEV(P1207:P1226)*SQRT(252)</f>
        <v>0.0845006812261174</v>
      </c>
      <c r="R1226" s="26" t="n">
        <f aca="false">(G1226-H1226)/H1226</f>
        <v>0.000999870146734167</v>
      </c>
      <c r="S1226" s="17" t="n">
        <f aca="false">YEAR(B1226)</f>
        <v>2011</v>
      </c>
      <c r="T1226" s="17" t="n">
        <f aca="false">WEEKDAY(B1226)</f>
        <v>6</v>
      </c>
    </row>
    <row r="1227" customFormat="false" ht="15" hidden="false" customHeight="false" outlineLevel="0" collapsed="false">
      <c r="B1227" s="21" t="n">
        <v>40714</v>
      </c>
      <c r="C1227" s="22" t="n">
        <v>1539.44</v>
      </c>
      <c r="D1227" s="22" t="n">
        <v>1547.211</v>
      </c>
      <c r="E1227" s="22" t="n">
        <v>1533.014</v>
      </c>
      <c r="F1227" s="22" t="n">
        <v>1540.712</v>
      </c>
      <c r="G1227" s="23" t="n">
        <v>1548.63</v>
      </c>
      <c r="H1227" s="23" t="n">
        <v>1547.08</v>
      </c>
      <c r="I1227" s="23" t="n">
        <v>1534.48</v>
      </c>
      <c r="J1227" s="23" t="n">
        <v>1532.95</v>
      </c>
      <c r="K1227" s="29" t="str">
        <f aca="false">IF(N1227&lt;=$F$3,"HIT","MISS")</f>
        <v>HIT</v>
      </c>
      <c r="L1227" s="29" t="str">
        <f aca="false">IF(O1227&lt;=$F$3,"HIT","MISS")</f>
        <v>HIT</v>
      </c>
      <c r="M1227" s="17" t="str">
        <f aca="false">IF(AND(K1227="HIT",L1227="HIT"),"HOD ✓ | LOD ✓",IF(K1227="HIT","HOD ✓",IF(L1227="HIT","LOD ✓","✗ MISS")))</f>
        <v>HOD ✓ | LOD ✓</v>
      </c>
      <c r="N1227" s="26" t="n">
        <f aca="false">IF(D1227&lt;H1227,(H1227-D1227)/D1227,IF(D1227&gt;G1227,(D1227-G1227)/D1227,0))</f>
        <v>0</v>
      </c>
      <c r="O1227" s="26" t="n">
        <f aca="false">IF(E1227&lt;J1227,(J1227-E1227)/E1227,IF(E1227&gt;I1227,(E1227-I1227)/E1227,0))</f>
        <v>0</v>
      </c>
      <c r="P1227" s="27" t="n">
        <f aca="false">LN(F1227/F1226)</f>
        <v>0.000819437465053383</v>
      </c>
      <c r="Q1227" s="28" t="n">
        <f aca="false">STDEV(P1208:P1227)*SQRT(252)</f>
        <v>0.0839588405923474</v>
      </c>
      <c r="R1227" s="26" t="n">
        <f aca="false">(G1227-H1227)/H1227</f>
        <v>0.0010018874266361</v>
      </c>
      <c r="S1227" s="17" t="n">
        <f aca="false">YEAR(B1227)</f>
        <v>2011</v>
      </c>
      <c r="T1227" s="17" t="n">
        <f aca="false">WEEKDAY(B1227)</f>
        <v>2</v>
      </c>
    </row>
    <row r="1228" customFormat="false" ht="15" hidden="false" customHeight="false" outlineLevel="0" collapsed="false">
      <c r="B1228" s="21" t="n">
        <v>40715</v>
      </c>
      <c r="C1228" s="22" t="n">
        <v>1540.712</v>
      </c>
      <c r="D1228" s="22" t="n">
        <v>1548.141</v>
      </c>
      <c r="E1228" s="22" t="n">
        <v>1538.763</v>
      </c>
      <c r="F1228" s="22" t="n">
        <v>1546.356</v>
      </c>
      <c r="G1228" s="23" t="n">
        <v>1548.56</v>
      </c>
      <c r="H1228" s="23" t="n">
        <v>1547.01</v>
      </c>
      <c r="I1228" s="23" t="n">
        <v>1539.32</v>
      </c>
      <c r="J1228" s="23" t="n">
        <v>1537.78</v>
      </c>
      <c r="K1228" s="29" t="str">
        <f aca="false">IF(N1228&lt;=$F$3,"HIT","MISS")</f>
        <v>HIT</v>
      </c>
      <c r="L1228" s="29" t="str">
        <f aca="false">IF(O1228&lt;=$F$3,"HIT","MISS")</f>
        <v>HIT</v>
      </c>
      <c r="M1228" s="17" t="str">
        <f aca="false">IF(AND(K1228="HIT",L1228="HIT"),"HOD ✓ | LOD ✓",IF(K1228="HIT","HOD ✓",IF(L1228="HIT","LOD ✓","✗ MISS")))</f>
        <v>HOD ✓ | LOD ✓</v>
      </c>
      <c r="N1228" s="26" t="n">
        <f aca="false">IF(D1228&lt;H1228,(H1228-D1228)/D1228,IF(D1228&gt;G1228,(D1228-G1228)/D1228,0))</f>
        <v>0</v>
      </c>
      <c r="O1228" s="26" t="n">
        <f aca="false">IF(E1228&lt;J1228,(J1228-E1228)/E1228,IF(E1228&gt;I1228,(E1228-I1228)/E1228,0))</f>
        <v>0</v>
      </c>
      <c r="P1228" s="27" t="n">
        <f aca="false">LN(F1228/F1227)</f>
        <v>0.00365654808285201</v>
      </c>
      <c r="Q1228" s="28" t="n">
        <f aca="false">STDEV(P1209:P1228)*SQRT(252)</f>
        <v>0.0821930201880295</v>
      </c>
      <c r="R1228" s="26" t="n">
        <f aca="false">(G1228-H1228)/H1228</f>
        <v>0.00100193276061561</v>
      </c>
      <c r="S1228" s="17" t="n">
        <f aca="false">YEAR(B1228)</f>
        <v>2011</v>
      </c>
      <c r="T1228" s="17" t="n">
        <f aca="false">WEEKDAY(B1228)</f>
        <v>3</v>
      </c>
    </row>
    <row r="1229" customFormat="false" ht="15" hidden="false" customHeight="false" outlineLevel="0" collapsed="false">
      <c r="B1229" s="21" t="n">
        <v>40716</v>
      </c>
      <c r="C1229" s="22" t="n">
        <v>1546.356</v>
      </c>
      <c r="D1229" s="22" t="n">
        <v>1558.242</v>
      </c>
      <c r="E1229" s="22" t="n">
        <v>1541.346</v>
      </c>
      <c r="F1229" s="22" t="n">
        <v>1549.002</v>
      </c>
      <c r="G1229" s="23" t="n">
        <v>1558</v>
      </c>
      <c r="H1229" s="23" t="n">
        <v>1556.44</v>
      </c>
      <c r="I1229" s="23" t="n">
        <v>1541.12</v>
      </c>
      <c r="J1229" s="23" t="n">
        <v>1539.58</v>
      </c>
      <c r="K1229" s="29" t="str">
        <f aca="false">IF(N1229&lt;=$F$3,"HIT","MISS")</f>
        <v>HIT</v>
      </c>
      <c r="L1229" s="29" t="str">
        <f aca="false">IF(O1229&lt;=$F$3,"HIT","MISS")</f>
        <v>HIT</v>
      </c>
      <c r="M1229" s="17" t="str">
        <f aca="false">IF(AND(K1229="HIT",L1229="HIT"),"HOD ✓ | LOD ✓",IF(K1229="HIT","HOD ✓",IF(L1229="HIT","LOD ✓","✗ MISS")))</f>
        <v>HOD ✓ | LOD ✓</v>
      </c>
      <c r="N1229" s="26" t="n">
        <f aca="false">IF(D1229&lt;H1229,(H1229-D1229)/D1229,IF(D1229&gt;G1229,(D1229-G1229)/D1229,0))</f>
        <v>0.000155303219910618</v>
      </c>
      <c r="O1229" s="26" t="n">
        <f aca="false">IF(E1229&lt;J1229,(J1229-E1229)/E1229,IF(E1229&gt;I1229,(E1229-I1229)/E1229,0))</f>
        <v>0.000146625092613931</v>
      </c>
      <c r="P1229" s="27" t="n">
        <f aca="false">LN(F1229/F1228)</f>
        <v>0.00170965726388059</v>
      </c>
      <c r="Q1229" s="28" t="n">
        <f aca="false">STDEV(P1210:P1229)*SQRT(252)</f>
        <v>0.0820765176605975</v>
      </c>
      <c r="R1229" s="26" t="n">
        <f aca="false">(G1229-H1229)/H1229</f>
        <v>0.00100228727095162</v>
      </c>
      <c r="S1229" s="17" t="n">
        <f aca="false">YEAR(B1229)</f>
        <v>2011</v>
      </c>
      <c r="T1229" s="17" t="n">
        <f aca="false">WEEKDAY(B1229)</f>
        <v>4</v>
      </c>
    </row>
    <row r="1230" customFormat="false" ht="15" hidden="false" customHeight="false" outlineLevel="0" collapsed="false">
      <c r="B1230" s="21" t="n">
        <v>40717</v>
      </c>
      <c r="C1230" s="22" t="n">
        <v>1549.002</v>
      </c>
      <c r="D1230" s="22" t="n">
        <v>1549.474</v>
      </c>
      <c r="E1230" s="22" t="n">
        <v>1511.985</v>
      </c>
      <c r="F1230" s="22" t="n">
        <v>1521.178</v>
      </c>
      <c r="G1230" s="23" t="n">
        <v>1550.65</v>
      </c>
      <c r="H1230" s="23" t="n">
        <v>1549.1</v>
      </c>
      <c r="I1230" s="23" t="n">
        <v>1512.26</v>
      </c>
      <c r="J1230" s="23" t="n">
        <v>1510.75</v>
      </c>
      <c r="K1230" s="29" t="str">
        <f aca="false">IF(N1230&lt;=$F$3,"HIT","MISS")</f>
        <v>HIT</v>
      </c>
      <c r="L1230" s="29" t="str">
        <f aca="false">IF(O1230&lt;=$F$3,"HIT","MISS")</f>
        <v>HIT</v>
      </c>
      <c r="M1230" s="17" t="str">
        <f aca="false">IF(AND(K1230="HIT",L1230="HIT"),"HOD ✓ | LOD ✓",IF(K1230="HIT","HOD ✓",IF(L1230="HIT","LOD ✓","✗ MISS")))</f>
        <v>HOD ✓ | LOD ✓</v>
      </c>
      <c r="N1230" s="26" t="n">
        <f aca="false">IF(D1230&lt;H1230,(H1230-D1230)/D1230,IF(D1230&gt;G1230,(D1230-G1230)/D1230,0))</f>
        <v>0</v>
      </c>
      <c r="O1230" s="26" t="n">
        <f aca="false">IF(E1230&lt;J1230,(J1230-E1230)/E1230,IF(E1230&gt;I1230,(E1230-I1230)/E1230,0))</f>
        <v>0</v>
      </c>
      <c r="P1230" s="27" t="n">
        <f aca="false">LN(F1230/F1229)</f>
        <v>-0.0181258178887259</v>
      </c>
      <c r="Q1230" s="28" t="n">
        <f aca="false">STDEV(P1211:P1230)*SQRT(252)</f>
        <v>0.105060242217413</v>
      </c>
      <c r="R1230" s="26" t="n">
        <f aca="false">(G1230-H1230)/H1230</f>
        <v>0.00100058098250609</v>
      </c>
      <c r="S1230" s="17" t="n">
        <f aca="false">YEAR(B1230)</f>
        <v>2011</v>
      </c>
      <c r="T1230" s="17" t="n">
        <f aca="false">WEEKDAY(B1230)</f>
        <v>5</v>
      </c>
    </row>
    <row r="1231" customFormat="false" ht="15" hidden="false" customHeight="false" outlineLevel="0" collapsed="false">
      <c r="B1231" s="21" t="n">
        <v>40718</v>
      </c>
      <c r="C1231" s="22" t="n">
        <v>1521.178</v>
      </c>
      <c r="D1231" s="22" t="n">
        <v>1525.775</v>
      </c>
      <c r="E1231" s="22" t="n">
        <v>1498.514</v>
      </c>
      <c r="F1231" s="22" t="n">
        <v>1502.598</v>
      </c>
      <c r="G1231" s="23" t="n">
        <v>1527.55</v>
      </c>
      <c r="H1231" s="23" t="n">
        <v>1526.02</v>
      </c>
      <c r="I1231" s="23" t="n">
        <v>1499.48</v>
      </c>
      <c r="J1231" s="23" t="n">
        <v>1497.98</v>
      </c>
      <c r="K1231" s="29" t="str">
        <f aca="false">IF(N1231&lt;=$F$3,"HIT","MISS")</f>
        <v>HIT</v>
      </c>
      <c r="L1231" s="29" t="str">
        <f aca="false">IF(O1231&lt;=$F$3,"HIT","MISS")</f>
        <v>HIT</v>
      </c>
      <c r="M1231" s="17" t="str">
        <f aca="false">IF(AND(K1231="HIT",L1231="HIT"),"HOD ✓ | LOD ✓",IF(K1231="HIT","HOD ✓",IF(L1231="HIT","LOD ✓","✗ MISS")))</f>
        <v>HOD ✓ | LOD ✓</v>
      </c>
      <c r="N1231" s="26" t="n">
        <f aca="false">IF(D1231&lt;H1231,(H1231-D1231)/D1231,IF(D1231&gt;G1231,(D1231-G1231)/D1231,0))</f>
        <v>0.000160574134456188</v>
      </c>
      <c r="O1231" s="26" t="n">
        <f aca="false">IF(E1231&lt;J1231,(J1231-E1231)/E1231,IF(E1231&gt;I1231,(E1231-I1231)/E1231,0))</f>
        <v>0</v>
      </c>
      <c r="P1231" s="27" t="n">
        <f aca="false">LN(F1231/F1230)</f>
        <v>-0.0122894247749403</v>
      </c>
      <c r="Q1231" s="28" t="n">
        <f aca="false">STDEV(P1212:P1231)*SQRT(252)</f>
        <v>0.105011298107947</v>
      </c>
      <c r="R1231" s="26" t="n">
        <f aca="false">(G1231-H1231)/H1231</f>
        <v>0.00100260809163705</v>
      </c>
      <c r="S1231" s="17" t="n">
        <f aca="false">YEAR(B1231)</f>
        <v>2011</v>
      </c>
      <c r="T1231" s="17" t="n">
        <f aca="false">WEEKDAY(B1231)</f>
        <v>6</v>
      </c>
    </row>
    <row r="1232" customFormat="false" ht="15" hidden="false" customHeight="false" outlineLevel="0" collapsed="false">
      <c r="B1232" s="21" t="n">
        <v>40721</v>
      </c>
      <c r="C1232" s="22" t="n">
        <v>1502.1</v>
      </c>
      <c r="D1232" s="22" t="n">
        <v>1505.46</v>
      </c>
      <c r="E1232" s="22" t="n">
        <v>1490.812</v>
      </c>
      <c r="F1232" s="22" t="n">
        <v>1497.892</v>
      </c>
      <c r="G1232" s="23" t="n">
        <v>1506.91</v>
      </c>
      <c r="H1232" s="23" t="n">
        <v>1505.4</v>
      </c>
      <c r="I1232" s="23" t="n">
        <v>1491.91</v>
      </c>
      <c r="J1232" s="23" t="n">
        <v>1490.42</v>
      </c>
      <c r="K1232" s="29" t="str">
        <f aca="false">IF(N1232&lt;=$F$3,"HIT","MISS")</f>
        <v>HIT</v>
      </c>
      <c r="L1232" s="29" t="str">
        <f aca="false">IF(O1232&lt;=$F$3,"HIT","MISS")</f>
        <v>HIT</v>
      </c>
      <c r="M1232" s="17" t="str">
        <f aca="false">IF(AND(K1232="HIT",L1232="HIT"),"HOD ✓ | LOD ✓",IF(K1232="HIT","HOD ✓",IF(L1232="HIT","LOD ✓","✗ MISS")))</f>
        <v>HOD ✓ | LOD ✓</v>
      </c>
      <c r="N1232" s="26" t="n">
        <f aca="false">IF(D1232&lt;H1232,(H1232-D1232)/D1232,IF(D1232&gt;G1232,(D1232-G1232)/D1232,0))</f>
        <v>0</v>
      </c>
      <c r="O1232" s="26" t="n">
        <f aca="false">IF(E1232&lt;J1232,(J1232-E1232)/E1232,IF(E1232&gt;I1232,(E1232-I1232)/E1232,0))</f>
        <v>0</v>
      </c>
      <c r="P1232" s="27" t="n">
        <f aca="false">LN(F1232/F1231)</f>
        <v>-0.00313682355800998</v>
      </c>
      <c r="Q1232" s="28" t="n">
        <f aca="false">STDEV(P1213:P1232)*SQRT(252)</f>
        <v>0.104771404486033</v>
      </c>
      <c r="R1232" s="26" t="n">
        <f aca="false">(G1232-H1232)/H1232</f>
        <v>0.0010030556662681</v>
      </c>
      <c r="S1232" s="17" t="n">
        <f aca="false">YEAR(B1232)</f>
        <v>2011</v>
      </c>
      <c r="T1232" s="17" t="n">
        <f aca="false">WEEKDAY(B1232)</f>
        <v>2</v>
      </c>
    </row>
    <row r="1233" customFormat="false" ht="15" hidden="false" customHeight="false" outlineLevel="0" collapsed="false">
      <c r="B1233" s="21" t="n">
        <v>40722</v>
      </c>
      <c r="C1233" s="22" t="n">
        <v>1497.892</v>
      </c>
      <c r="D1233" s="22" t="n">
        <v>1506.427</v>
      </c>
      <c r="E1233" s="22" t="n">
        <v>1495.831</v>
      </c>
      <c r="F1233" s="22" t="n">
        <v>1501.355</v>
      </c>
      <c r="G1233" s="23" t="n">
        <v>1506.97</v>
      </c>
      <c r="H1233" s="23" t="n">
        <v>1505.46</v>
      </c>
      <c r="I1233" s="23" t="n">
        <v>1498.3</v>
      </c>
      <c r="J1233" s="23" t="n">
        <v>1496.8</v>
      </c>
      <c r="K1233" s="24" t="str">
        <f aca="false">IF(N1233&lt;=$F$3,"HIT","MISS")</f>
        <v>HIT</v>
      </c>
      <c r="L1233" s="24" t="str">
        <f aca="false">IF(O1233&lt;=$F$3,"HIT","MISS")</f>
        <v>MISS</v>
      </c>
      <c r="M1233" s="25" t="str">
        <f aca="false">IF(AND(K1233="HIT",L1233="HIT"),"HOD ✓ | LOD ✓",IF(K1233="HIT","HOD ✓",IF(L1233="HIT","LOD ✓","✗ MISS")))</f>
        <v>HOD ✓</v>
      </c>
      <c r="N1233" s="26" t="n">
        <f aca="false">IF(D1233&lt;H1233,(H1233-D1233)/D1233,IF(D1233&gt;G1233,(D1233-G1233)/D1233,0))</f>
        <v>0</v>
      </c>
      <c r="O1233" s="26" t="n">
        <f aca="false">IF(E1233&lt;J1233,(J1233-E1233)/E1233,IF(E1233&gt;I1233,(E1233-I1233)/E1233,0))</f>
        <v>0.000647800453393499</v>
      </c>
      <c r="P1233" s="27" t="n">
        <f aca="false">LN(F1233/F1232)</f>
        <v>0.00230924731367981</v>
      </c>
      <c r="Q1233" s="28" t="n">
        <f aca="false">STDEV(P1214:P1233)*SQRT(252)</f>
        <v>0.105526467517317</v>
      </c>
      <c r="R1233" s="26" t="n">
        <f aca="false">(G1233-H1233)/H1233</f>
        <v>0.00100301568955667</v>
      </c>
      <c r="S1233" s="17" t="n">
        <f aca="false">YEAR(B1233)</f>
        <v>2011</v>
      </c>
      <c r="T1233" s="17" t="n">
        <f aca="false">WEEKDAY(B1233)</f>
        <v>3</v>
      </c>
    </row>
    <row r="1234" customFormat="false" ht="15" hidden="false" customHeight="false" outlineLevel="0" collapsed="false">
      <c r="B1234" s="21" t="n">
        <v>40723</v>
      </c>
      <c r="C1234" s="22" t="n">
        <v>1501.355</v>
      </c>
      <c r="D1234" s="22" t="n">
        <v>1513.209</v>
      </c>
      <c r="E1234" s="22" t="n">
        <v>1500.384</v>
      </c>
      <c r="F1234" s="22" t="n">
        <v>1512.33</v>
      </c>
      <c r="G1234" s="23" t="n">
        <v>1514</v>
      </c>
      <c r="H1234" s="23" t="n">
        <v>1512.49</v>
      </c>
      <c r="I1234" s="23" t="n">
        <v>1500.83</v>
      </c>
      <c r="J1234" s="23" t="n">
        <v>1499.33</v>
      </c>
      <c r="K1234" s="29" t="str">
        <f aca="false">IF(N1234&lt;=$F$3,"HIT","MISS")</f>
        <v>HIT</v>
      </c>
      <c r="L1234" s="29" t="str">
        <f aca="false">IF(O1234&lt;=$F$3,"HIT","MISS")</f>
        <v>HIT</v>
      </c>
      <c r="M1234" s="17" t="str">
        <f aca="false">IF(AND(K1234="HIT",L1234="HIT"),"HOD ✓ | LOD ✓",IF(K1234="HIT","HOD ✓",IF(L1234="HIT","LOD ✓","✗ MISS")))</f>
        <v>HOD ✓ | LOD ✓</v>
      </c>
      <c r="N1234" s="26" t="n">
        <f aca="false">IF(D1234&lt;H1234,(H1234-D1234)/D1234,IF(D1234&gt;G1234,(D1234-G1234)/D1234,0))</f>
        <v>0</v>
      </c>
      <c r="O1234" s="26" t="n">
        <f aca="false">IF(E1234&lt;J1234,(J1234-E1234)/E1234,IF(E1234&gt;I1234,(E1234-I1234)/E1234,0))</f>
        <v>0</v>
      </c>
      <c r="P1234" s="27" t="n">
        <f aca="false">LN(F1234/F1233)</f>
        <v>0.00728347423017704</v>
      </c>
      <c r="Q1234" s="28" t="n">
        <f aca="false">STDEV(P1215:P1234)*SQRT(252)</f>
        <v>0.108912250807253</v>
      </c>
      <c r="R1234" s="26" t="n">
        <f aca="false">(G1234-H1234)/H1234</f>
        <v>0.000998353708123684</v>
      </c>
      <c r="S1234" s="17" t="n">
        <f aca="false">YEAR(B1234)</f>
        <v>2011</v>
      </c>
      <c r="T1234" s="17" t="n">
        <f aca="false">WEEKDAY(B1234)</f>
        <v>4</v>
      </c>
    </row>
    <row r="1235" customFormat="false" ht="15" hidden="false" customHeight="false" outlineLevel="0" collapsed="false">
      <c r="B1235" s="21" t="n">
        <v>40724</v>
      </c>
      <c r="C1235" s="22" t="n">
        <v>1512.33</v>
      </c>
      <c r="D1235" s="22" t="n">
        <v>1514.082</v>
      </c>
      <c r="E1235" s="22" t="n">
        <v>1498.801</v>
      </c>
      <c r="F1235" s="22" t="n">
        <v>1500.078</v>
      </c>
      <c r="G1235" s="23" t="n">
        <v>1515.48</v>
      </c>
      <c r="H1235" s="23" t="n">
        <v>1513.97</v>
      </c>
      <c r="I1235" s="23" t="n">
        <v>1499.47</v>
      </c>
      <c r="J1235" s="23" t="n">
        <v>1497.97</v>
      </c>
      <c r="K1235" s="29" t="str">
        <f aca="false">IF(N1235&lt;=$F$3,"HIT","MISS")</f>
        <v>HIT</v>
      </c>
      <c r="L1235" s="29" t="str">
        <f aca="false">IF(O1235&lt;=$F$3,"HIT","MISS")</f>
        <v>HIT</v>
      </c>
      <c r="M1235" s="17" t="str">
        <f aca="false">IF(AND(K1235="HIT",L1235="HIT"),"HOD ✓ | LOD ✓",IF(K1235="HIT","HOD ✓",IF(L1235="HIT","LOD ✓","✗ MISS")))</f>
        <v>HOD ✓ | LOD ✓</v>
      </c>
      <c r="N1235" s="26" t="n">
        <f aca="false">IF(D1235&lt;H1235,(H1235-D1235)/D1235,IF(D1235&gt;G1235,(D1235-G1235)/D1235,0))</f>
        <v>0</v>
      </c>
      <c r="O1235" s="26" t="n">
        <f aca="false">IF(E1235&lt;J1235,(J1235-E1235)/E1235,IF(E1235&gt;I1235,(E1235-I1235)/E1235,0))</f>
        <v>0</v>
      </c>
      <c r="P1235" s="27" t="n">
        <f aca="false">LN(F1235/F1234)</f>
        <v>-0.00813440115545149</v>
      </c>
      <c r="Q1235" s="28" t="n">
        <f aca="false">STDEV(P1216:P1235)*SQRT(252)</f>
        <v>0.1114294646112</v>
      </c>
      <c r="R1235" s="26" t="n">
        <f aca="false">(G1235-H1235)/H1235</f>
        <v>0.000997377755173478</v>
      </c>
      <c r="S1235" s="17" t="n">
        <f aca="false">YEAR(B1235)</f>
        <v>2011</v>
      </c>
      <c r="T1235" s="17" t="n">
        <f aca="false">WEEKDAY(B1235)</f>
        <v>5</v>
      </c>
    </row>
    <row r="1236" customFormat="false" ht="15" hidden="false" customHeight="false" outlineLevel="0" collapsed="false">
      <c r="B1236" s="21" t="n">
        <v>40725</v>
      </c>
      <c r="C1236" s="22" t="n">
        <v>1500.078</v>
      </c>
      <c r="D1236" s="22" t="n">
        <v>1502.742</v>
      </c>
      <c r="E1236" s="22" t="n">
        <v>1478.257</v>
      </c>
      <c r="F1236" s="22" t="n">
        <v>1487.75</v>
      </c>
      <c r="G1236" s="23" t="n">
        <v>1502.39</v>
      </c>
      <c r="H1236" s="23" t="n">
        <v>1500.89</v>
      </c>
      <c r="I1236" s="23" t="n">
        <v>1478.13</v>
      </c>
      <c r="J1236" s="23" t="n">
        <v>1476.65</v>
      </c>
      <c r="K1236" s="29" t="str">
        <f aca="false">IF(N1236&lt;=$F$3,"HIT","MISS")</f>
        <v>HIT</v>
      </c>
      <c r="L1236" s="29" t="str">
        <f aca="false">IF(O1236&lt;=$F$3,"HIT","MISS")</f>
        <v>HIT</v>
      </c>
      <c r="M1236" s="17" t="str">
        <f aca="false">IF(AND(K1236="HIT",L1236="HIT"),"HOD ✓ | LOD ✓",IF(K1236="HIT","HOD ✓",IF(L1236="HIT","LOD ✓","✗ MISS")))</f>
        <v>HOD ✓ | LOD ✓</v>
      </c>
      <c r="N1236" s="26" t="n">
        <f aca="false">IF(D1236&lt;H1236,(H1236-D1236)/D1236,IF(D1236&gt;G1236,(D1236-G1236)/D1236,0))</f>
        <v>0.000234238478727461</v>
      </c>
      <c r="O1236" s="26" t="n">
        <f aca="false">IF(E1236&lt;J1236,(J1236-E1236)/E1236,IF(E1236&gt;I1236,(E1236-I1236)/E1236,0))</f>
        <v>8.59119895931172E-005</v>
      </c>
      <c r="P1236" s="27" t="n">
        <f aca="false">LN(F1236/F1235)</f>
        <v>-0.00825219521338681</v>
      </c>
      <c r="Q1236" s="28" t="n">
        <f aca="false">STDEV(P1217:P1236)*SQRT(252)</f>
        <v>0.111352418776832</v>
      </c>
      <c r="R1236" s="26" t="n">
        <f aca="false">(G1236-H1236)/H1236</f>
        <v>0.000999407018502355</v>
      </c>
      <c r="S1236" s="17" t="n">
        <f aca="false">YEAR(B1236)</f>
        <v>2011</v>
      </c>
      <c r="T1236" s="17" t="n">
        <f aca="false">WEEKDAY(B1236)</f>
        <v>6</v>
      </c>
    </row>
    <row r="1237" customFormat="false" ht="15" hidden="false" customHeight="false" outlineLevel="0" collapsed="false">
      <c r="B1237" s="21" t="n">
        <v>40728</v>
      </c>
      <c r="C1237" s="22" t="n">
        <v>1487.15</v>
      </c>
      <c r="D1237" s="22" t="n">
        <v>1496.788</v>
      </c>
      <c r="E1237" s="22" t="n">
        <v>1486.295</v>
      </c>
      <c r="F1237" s="22" t="n">
        <v>1496.515</v>
      </c>
      <c r="G1237" s="23" t="n">
        <v>1497.87</v>
      </c>
      <c r="H1237" s="23" t="n">
        <v>1496.37</v>
      </c>
      <c r="I1237" s="23" t="n">
        <v>1488.07</v>
      </c>
      <c r="J1237" s="23" t="n">
        <v>1486.58</v>
      </c>
      <c r="K1237" s="29" t="str">
        <f aca="false">IF(N1237&lt;=$F$3,"HIT","MISS")</f>
        <v>HIT</v>
      </c>
      <c r="L1237" s="29" t="str">
        <f aca="false">IF(O1237&lt;=$F$3,"HIT","MISS")</f>
        <v>HIT</v>
      </c>
      <c r="M1237" s="17" t="str">
        <f aca="false">IF(AND(K1237="HIT",L1237="HIT"),"HOD ✓ | LOD ✓",IF(K1237="HIT","HOD ✓",IF(L1237="HIT","LOD ✓","✗ MISS")))</f>
        <v>HOD ✓ | LOD ✓</v>
      </c>
      <c r="N1237" s="26" t="n">
        <f aca="false">IF(D1237&lt;H1237,(H1237-D1237)/D1237,IF(D1237&gt;G1237,(D1237-G1237)/D1237,0))</f>
        <v>0</v>
      </c>
      <c r="O1237" s="26" t="n">
        <f aca="false">IF(E1237&lt;J1237,(J1237-E1237)/E1237,IF(E1237&gt;I1237,(E1237-I1237)/E1237,0))</f>
        <v>0.000191751973867809</v>
      </c>
      <c r="P1237" s="27" t="n">
        <f aca="false">LN(F1237/F1236)</f>
        <v>0.00587416010546347</v>
      </c>
      <c r="Q1237" s="28" t="n">
        <f aca="false">STDEV(P1218:P1237)*SQRT(252)</f>
        <v>0.114040919076613</v>
      </c>
      <c r="R1237" s="26" t="n">
        <f aca="false">(G1237-H1237)/H1237</f>
        <v>0.00100242587060687</v>
      </c>
      <c r="S1237" s="17" t="n">
        <f aca="false">YEAR(B1237)</f>
        <v>2011</v>
      </c>
      <c r="T1237" s="17" t="n">
        <f aca="false">WEEKDAY(B1237)</f>
        <v>2</v>
      </c>
    </row>
    <row r="1238" customFormat="false" ht="15" hidden="false" customHeight="false" outlineLevel="0" collapsed="false">
      <c r="B1238" s="21" t="n">
        <v>40729</v>
      </c>
      <c r="C1238" s="22" t="n">
        <v>1496.515</v>
      </c>
      <c r="D1238" s="22" t="n">
        <v>1516.756</v>
      </c>
      <c r="E1238" s="22" t="n">
        <v>1493.416</v>
      </c>
      <c r="F1238" s="22" t="n">
        <v>1515.901</v>
      </c>
      <c r="G1238" s="23" t="n">
        <v>1517.9</v>
      </c>
      <c r="H1238" s="23" t="n">
        <v>1516.38</v>
      </c>
      <c r="I1238" s="23" t="n">
        <v>1495.46</v>
      </c>
      <c r="J1238" s="23" t="n">
        <v>1493.97</v>
      </c>
      <c r="K1238" s="29" t="str">
        <f aca="false">IF(N1238&lt;=$F$3,"HIT","MISS")</f>
        <v>HIT</v>
      </c>
      <c r="L1238" s="29" t="str">
        <f aca="false">IF(O1238&lt;=$F$3,"HIT","MISS")</f>
        <v>HIT</v>
      </c>
      <c r="M1238" s="17" t="str">
        <f aca="false">IF(AND(K1238="HIT",L1238="HIT"),"HOD ✓ | LOD ✓",IF(K1238="HIT","HOD ✓",IF(L1238="HIT","LOD ✓","✗ MISS")))</f>
        <v>HOD ✓ | LOD ✓</v>
      </c>
      <c r="N1238" s="26" t="n">
        <f aca="false">IF(D1238&lt;H1238,(H1238-D1238)/D1238,IF(D1238&gt;G1238,(D1238-G1238)/D1238,0))</f>
        <v>0</v>
      </c>
      <c r="O1238" s="26" t="n">
        <f aca="false">IF(E1238&lt;J1238,(J1238-E1238)/E1238,IF(E1238&gt;I1238,(E1238-I1238)/E1238,0))</f>
        <v>0.000370961607482501</v>
      </c>
      <c r="P1238" s="27" t="n">
        <f aca="false">LN(F1238/F1237)</f>
        <v>0.0128709100094511</v>
      </c>
      <c r="Q1238" s="28" t="n">
        <f aca="false">STDEV(P1219:P1238)*SQRT(252)</f>
        <v>0.125062189354085</v>
      </c>
      <c r="R1238" s="26" t="n">
        <f aca="false">(G1238-H1238)/H1238</f>
        <v>0.00100238726440601</v>
      </c>
      <c r="S1238" s="17" t="n">
        <f aca="false">YEAR(B1238)</f>
        <v>2011</v>
      </c>
      <c r="T1238" s="17" t="n">
        <f aca="false">WEEKDAY(B1238)</f>
        <v>3</v>
      </c>
    </row>
    <row r="1239" customFormat="false" ht="15" hidden="false" customHeight="false" outlineLevel="0" collapsed="false">
      <c r="B1239" s="21" t="n">
        <v>40730</v>
      </c>
      <c r="C1239" s="22" t="n">
        <v>1515.901</v>
      </c>
      <c r="D1239" s="22" t="n">
        <v>1533.894</v>
      </c>
      <c r="E1239" s="22" t="n">
        <v>1510.269</v>
      </c>
      <c r="F1239" s="22" t="n">
        <v>1529.003</v>
      </c>
      <c r="G1239" s="23" t="n">
        <v>1534.17</v>
      </c>
      <c r="H1239" s="23" t="n">
        <v>1532.64</v>
      </c>
      <c r="I1239" s="23" t="n">
        <v>1509.85</v>
      </c>
      <c r="J1239" s="23" t="n">
        <v>1508.34</v>
      </c>
      <c r="K1239" s="29" t="str">
        <f aca="false">IF(N1239&lt;=$F$3,"HIT","MISS")</f>
        <v>HIT</v>
      </c>
      <c r="L1239" s="29" t="str">
        <f aca="false">IF(O1239&lt;=$F$3,"HIT","MISS")</f>
        <v>HIT</v>
      </c>
      <c r="M1239" s="17" t="str">
        <f aca="false">IF(AND(K1239="HIT",L1239="HIT"),"HOD ✓ | LOD ✓",IF(K1239="HIT","HOD ✓",IF(L1239="HIT","LOD ✓","✗ MISS")))</f>
        <v>HOD ✓ | LOD ✓</v>
      </c>
      <c r="N1239" s="26" t="n">
        <f aca="false">IF(D1239&lt;H1239,(H1239-D1239)/D1239,IF(D1239&gt;G1239,(D1239-G1239)/D1239,0))</f>
        <v>0</v>
      </c>
      <c r="O1239" s="26" t="n">
        <f aca="false">IF(E1239&lt;J1239,(J1239-E1239)/E1239,IF(E1239&gt;I1239,(E1239-I1239)/E1239,0))</f>
        <v>0.000277434020032257</v>
      </c>
      <c r="P1239" s="27" t="n">
        <f aca="false">LN(F1239/F1238)</f>
        <v>0.00860590735397159</v>
      </c>
      <c r="Q1239" s="28" t="n">
        <f aca="false">STDEV(P1220:P1239)*SQRT(252)</f>
        <v>0.128775179036632</v>
      </c>
      <c r="R1239" s="26" t="n">
        <f aca="false">(G1239-H1239)/H1239</f>
        <v>0.000998277481991839</v>
      </c>
      <c r="S1239" s="17" t="n">
        <f aca="false">YEAR(B1239)</f>
        <v>2011</v>
      </c>
      <c r="T1239" s="17" t="n">
        <f aca="false">WEEKDAY(B1239)</f>
        <v>4</v>
      </c>
    </row>
    <row r="1240" customFormat="false" ht="15" hidden="false" customHeight="false" outlineLevel="0" collapsed="false">
      <c r="B1240" s="21" t="n">
        <v>40731</v>
      </c>
      <c r="C1240" s="22" t="n">
        <v>1529.003</v>
      </c>
      <c r="D1240" s="22" t="n">
        <v>1534.593</v>
      </c>
      <c r="E1240" s="22" t="n">
        <v>1522.995</v>
      </c>
      <c r="F1240" s="22" t="n">
        <v>1532.372</v>
      </c>
      <c r="G1240" s="23" t="n">
        <v>1534.45</v>
      </c>
      <c r="H1240" s="23" t="n">
        <v>1532.92</v>
      </c>
      <c r="I1240" s="23" t="n">
        <v>1524.76</v>
      </c>
      <c r="J1240" s="23" t="n">
        <v>1523.24</v>
      </c>
      <c r="K1240" s="29" t="str">
        <f aca="false">IF(N1240&lt;=$F$3,"HIT","MISS")</f>
        <v>HIT</v>
      </c>
      <c r="L1240" s="29" t="str">
        <f aca="false">IF(O1240&lt;=$F$3,"HIT","MISS")</f>
        <v>HIT</v>
      </c>
      <c r="M1240" s="17" t="str">
        <f aca="false">IF(AND(K1240="HIT",L1240="HIT"),"HOD ✓ | LOD ✓",IF(K1240="HIT","HOD ✓",IF(L1240="HIT","LOD ✓","✗ MISS")))</f>
        <v>HOD ✓ | LOD ✓</v>
      </c>
      <c r="N1240" s="26" t="n">
        <f aca="false">IF(D1240&lt;H1240,(H1240-D1240)/D1240,IF(D1240&gt;G1240,(D1240-G1240)/D1240,0))</f>
        <v>9.31843166233842E-005</v>
      </c>
      <c r="O1240" s="26" t="n">
        <f aca="false">IF(E1240&lt;J1240,(J1240-E1240)/E1240,IF(E1240&gt;I1240,(E1240-I1240)/E1240,0))</f>
        <v>0.000160867238566192</v>
      </c>
      <c r="P1240" s="27" t="n">
        <f aca="false">LN(F1240/F1239)</f>
        <v>0.0022009726740644</v>
      </c>
      <c r="Q1240" s="28" t="n">
        <f aca="false">STDEV(P1221:P1240)*SQRT(252)</f>
        <v>0.128032105292964</v>
      </c>
      <c r="R1240" s="26" t="n">
        <f aca="false">(G1240-H1240)/H1240</f>
        <v>0.000998095138689542</v>
      </c>
      <c r="S1240" s="17" t="n">
        <f aca="false">YEAR(B1240)</f>
        <v>2011</v>
      </c>
      <c r="T1240" s="17" t="n">
        <f aca="false">WEEKDAY(B1240)</f>
        <v>5</v>
      </c>
    </row>
    <row r="1241" customFormat="false" ht="15" hidden="false" customHeight="false" outlineLevel="0" collapsed="false">
      <c r="B1241" s="21" t="n">
        <v>40732</v>
      </c>
      <c r="C1241" s="22" t="n">
        <v>1532.372</v>
      </c>
      <c r="D1241" s="22" t="n">
        <v>1545.575</v>
      </c>
      <c r="E1241" s="22" t="n">
        <v>1524.841</v>
      </c>
      <c r="F1241" s="22" t="n">
        <v>1544.2</v>
      </c>
      <c r="G1241" s="23" t="n">
        <v>1547.44</v>
      </c>
      <c r="H1241" s="23" t="n">
        <v>1545.89</v>
      </c>
      <c r="I1241" s="23" t="n">
        <v>1525.13</v>
      </c>
      <c r="J1241" s="23" t="n">
        <v>1523.61</v>
      </c>
      <c r="K1241" s="29" t="str">
        <f aca="false">IF(N1241&lt;=$F$3,"HIT","MISS")</f>
        <v>HIT</v>
      </c>
      <c r="L1241" s="29" t="str">
        <f aca="false">IF(O1241&lt;=$F$3,"HIT","MISS")</f>
        <v>HIT</v>
      </c>
      <c r="M1241" s="17" t="str">
        <f aca="false">IF(AND(K1241="HIT",L1241="HIT"),"HOD ✓ | LOD ✓",IF(K1241="HIT","HOD ✓",IF(L1241="HIT","LOD ✓","✗ MISS")))</f>
        <v>HOD ✓ | LOD ✓</v>
      </c>
      <c r="N1241" s="26" t="n">
        <f aca="false">IF(D1241&lt;H1241,(H1241-D1241)/D1241,IF(D1241&gt;G1241,(D1241-G1241)/D1241,0))</f>
        <v>0.000203807644404221</v>
      </c>
      <c r="O1241" s="26" t="n">
        <f aca="false">IF(E1241&lt;J1241,(J1241-E1241)/E1241,IF(E1241&gt;I1241,(E1241-I1241)/E1241,0))</f>
        <v>0</v>
      </c>
      <c r="P1241" s="27" t="n">
        <f aca="false">LN(F1241/F1240)</f>
        <v>0.00768911520680336</v>
      </c>
      <c r="Q1241" s="28" t="n">
        <f aca="false">STDEV(P1222:P1241)*SQRT(252)</f>
        <v>0.127448480616279</v>
      </c>
      <c r="R1241" s="26" t="n">
        <f aca="false">(G1241-H1241)/H1241</f>
        <v>0.00100265866264738</v>
      </c>
      <c r="S1241" s="17" t="n">
        <f aca="false">YEAR(B1241)</f>
        <v>2011</v>
      </c>
      <c r="T1241" s="17" t="n">
        <f aca="false">WEEKDAY(B1241)</f>
        <v>6</v>
      </c>
    </row>
    <row r="1242" customFormat="false" ht="15" hidden="false" customHeight="false" outlineLevel="0" collapsed="false">
      <c r="B1242" s="21" t="n">
        <v>40735</v>
      </c>
      <c r="C1242" s="22" t="n">
        <v>1544.2</v>
      </c>
      <c r="D1242" s="22" t="n">
        <v>1557.046</v>
      </c>
      <c r="E1242" s="22" t="n">
        <v>1541.865</v>
      </c>
      <c r="F1242" s="22" t="n">
        <v>1553.654</v>
      </c>
      <c r="G1242" s="23" t="n">
        <v>1556.57</v>
      </c>
      <c r="H1242" s="23" t="n">
        <v>1555.01</v>
      </c>
      <c r="I1242" s="23" t="n">
        <v>1542.32</v>
      </c>
      <c r="J1242" s="23" t="n">
        <v>1540.78</v>
      </c>
      <c r="K1242" s="29" t="str">
        <f aca="false">IF(N1242&lt;=$F$3,"HIT","MISS")</f>
        <v>HIT</v>
      </c>
      <c r="L1242" s="29" t="str">
        <f aca="false">IF(O1242&lt;=$F$3,"HIT","MISS")</f>
        <v>HIT</v>
      </c>
      <c r="M1242" s="17" t="str">
        <f aca="false">IF(AND(K1242="HIT",L1242="HIT"),"HOD ✓ | LOD ✓",IF(K1242="HIT","HOD ✓",IF(L1242="HIT","LOD ✓","✗ MISS")))</f>
        <v>HOD ✓ | LOD ✓</v>
      </c>
      <c r="N1242" s="26" t="n">
        <f aca="false">IF(D1242&lt;H1242,(H1242-D1242)/D1242,IF(D1242&gt;G1242,(D1242-G1242)/D1242,0))</f>
        <v>0.00030570708893643</v>
      </c>
      <c r="O1242" s="26" t="n">
        <f aca="false">IF(E1242&lt;J1242,(J1242-E1242)/E1242,IF(E1242&gt;I1242,(E1242-I1242)/E1242,0))</f>
        <v>0</v>
      </c>
      <c r="P1242" s="27" t="n">
        <f aca="false">LN(F1242/F1241)</f>
        <v>0.00610359903976278</v>
      </c>
      <c r="Q1242" s="28" t="n">
        <f aca="false">STDEV(P1223:P1242)*SQRT(252)</f>
        <v>0.122608076072443</v>
      </c>
      <c r="R1242" s="26" t="n">
        <f aca="false">(G1242-H1242)/H1242</f>
        <v>0.00100320898257886</v>
      </c>
      <c r="S1242" s="17" t="n">
        <f aca="false">YEAR(B1242)</f>
        <v>2011</v>
      </c>
      <c r="T1242" s="17" t="n">
        <f aca="false">WEEKDAY(B1242)</f>
        <v>2</v>
      </c>
    </row>
    <row r="1243" customFormat="false" ht="15" hidden="false" customHeight="false" outlineLevel="0" collapsed="false">
      <c r="B1243" s="21" t="n">
        <v>40736</v>
      </c>
      <c r="C1243" s="22" t="n">
        <v>1553.654</v>
      </c>
      <c r="D1243" s="22" t="n">
        <v>1573.735</v>
      </c>
      <c r="E1243" s="22" t="n">
        <v>1540.843</v>
      </c>
      <c r="F1243" s="22" t="n">
        <v>1567.808</v>
      </c>
      <c r="G1243" s="23" t="n">
        <v>1574.41</v>
      </c>
      <c r="H1243" s="23" t="n">
        <v>1572.84</v>
      </c>
      <c r="I1243" s="23" t="n">
        <v>1541.2</v>
      </c>
      <c r="J1243" s="23" t="n">
        <v>1539.66</v>
      </c>
      <c r="K1243" s="29" t="str">
        <f aca="false">IF(N1243&lt;=$F$3,"HIT","MISS")</f>
        <v>HIT</v>
      </c>
      <c r="L1243" s="29" t="str">
        <f aca="false">IF(O1243&lt;=$F$3,"HIT","MISS")</f>
        <v>HIT</v>
      </c>
      <c r="M1243" s="17" t="str">
        <f aca="false">IF(AND(K1243="HIT",L1243="HIT"),"HOD ✓ | LOD ✓",IF(K1243="HIT","HOD ✓",IF(L1243="HIT","LOD ✓","✗ MISS")))</f>
        <v>HOD ✓ | LOD ✓</v>
      </c>
      <c r="N1243" s="26" t="n">
        <f aca="false">IF(D1243&lt;H1243,(H1243-D1243)/D1243,IF(D1243&gt;G1243,(D1243-G1243)/D1243,0))</f>
        <v>0</v>
      </c>
      <c r="O1243" s="26" t="n">
        <f aca="false">IF(E1243&lt;J1243,(J1243-E1243)/E1243,IF(E1243&gt;I1243,(E1243-I1243)/E1243,0))</f>
        <v>0</v>
      </c>
      <c r="P1243" s="27" t="n">
        <f aca="false">LN(F1243/F1242)</f>
        <v>0.00906888951879471</v>
      </c>
      <c r="Q1243" s="28" t="n">
        <f aca="false">STDEV(P1224:P1243)*SQRT(252)</f>
        <v>0.124972434488277</v>
      </c>
      <c r="R1243" s="26" t="n">
        <f aca="false">(G1243-H1243)/H1243</f>
        <v>0.000998194349075662</v>
      </c>
      <c r="S1243" s="17" t="n">
        <f aca="false">YEAR(B1243)</f>
        <v>2011</v>
      </c>
      <c r="T1243" s="17" t="n">
        <f aca="false">WEEKDAY(B1243)</f>
        <v>3</v>
      </c>
    </row>
    <row r="1244" customFormat="false" ht="15" hidden="false" customHeight="false" outlineLevel="0" collapsed="false">
      <c r="B1244" s="21" t="n">
        <v>40737</v>
      </c>
      <c r="C1244" s="22" t="n">
        <v>1567.808</v>
      </c>
      <c r="D1244" s="22" t="n">
        <v>1588.068</v>
      </c>
      <c r="E1244" s="22" t="n">
        <v>1564.472</v>
      </c>
      <c r="F1244" s="22" t="n">
        <v>1582.348</v>
      </c>
      <c r="G1244" s="23" t="n">
        <v>1587.91</v>
      </c>
      <c r="H1244" s="23" t="n">
        <v>1586.32</v>
      </c>
      <c r="I1244" s="23" t="n">
        <v>1566.08</v>
      </c>
      <c r="J1244" s="23" t="n">
        <v>1564.52</v>
      </c>
      <c r="K1244" s="29" t="str">
        <f aca="false">IF(N1244&lt;=$F$3,"HIT","MISS")</f>
        <v>HIT</v>
      </c>
      <c r="L1244" s="29" t="str">
        <f aca="false">IF(O1244&lt;=$F$3,"HIT","MISS")</f>
        <v>HIT</v>
      </c>
      <c r="M1244" s="17" t="str">
        <f aca="false">IF(AND(K1244="HIT",L1244="HIT"),"HOD ✓ | LOD ✓",IF(K1244="HIT","HOD ✓",IF(L1244="HIT","LOD ✓","✗ MISS")))</f>
        <v>HOD ✓ | LOD ✓</v>
      </c>
      <c r="N1244" s="26" t="n">
        <f aca="false">IF(D1244&lt;H1244,(H1244-D1244)/D1244,IF(D1244&gt;G1244,(D1244-G1244)/D1244,0))</f>
        <v>9.94919613013434E-005</v>
      </c>
      <c r="O1244" s="26" t="n">
        <f aca="false">IF(E1244&lt;J1244,(J1244-E1244)/E1244,IF(E1244&gt;I1244,(E1244-I1244)/E1244,0))</f>
        <v>3.06812777729495E-005</v>
      </c>
      <c r="P1244" s="27" t="n">
        <f aca="false">LN(F1244/F1243)</f>
        <v>0.00923135441898597</v>
      </c>
      <c r="Q1244" s="28" t="n">
        <f aca="false">STDEV(P1225:P1244)*SQRT(252)</f>
        <v>0.127585409288884</v>
      </c>
      <c r="R1244" s="26" t="n">
        <f aca="false">(G1244-H1244)/H1244</f>
        <v>0.0010023198345858</v>
      </c>
      <c r="S1244" s="17" t="n">
        <f aca="false">YEAR(B1244)</f>
        <v>2011</v>
      </c>
      <c r="T1244" s="17" t="n">
        <f aca="false">WEEKDAY(B1244)</f>
        <v>4</v>
      </c>
    </row>
    <row r="1245" customFormat="false" ht="15" hidden="false" customHeight="false" outlineLevel="0" collapsed="false">
      <c r="B1245" s="21" t="n">
        <v>40738</v>
      </c>
      <c r="C1245" s="22" t="n">
        <v>1582.348</v>
      </c>
      <c r="D1245" s="22" t="n">
        <v>1594.46</v>
      </c>
      <c r="E1245" s="22" t="n">
        <v>1579.053</v>
      </c>
      <c r="F1245" s="22" t="n">
        <v>1587.321</v>
      </c>
      <c r="G1245" s="23" t="n">
        <v>1595.9</v>
      </c>
      <c r="H1245" s="23" t="n">
        <v>1594.31</v>
      </c>
      <c r="I1245" s="23" t="n">
        <v>1580.74</v>
      </c>
      <c r="J1245" s="23" t="n">
        <v>1579.16</v>
      </c>
      <c r="K1245" s="29" t="str">
        <f aca="false">IF(N1245&lt;=$F$3,"HIT","MISS")</f>
        <v>HIT</v>
      </c>
      <c r="L1245" s="29" t="str">
        <f aca="false">IF(O1245&lt;=$F$3,"HIT","MISS")</f>
        <v>HIT</v>
      </c>
      <c r="M1245" s="17" t="str">
        <f aca="false">IF(AND(K1245="HIT",L1245="HIT"),"HOD ✓ | LOD ✓",IF(K1245="HIT","HOD ✓",IF(L1245="HIT","LOD ✓","✗ MISS")))</f>
        <v>HOD ✓ | LOD ✓</v>
      </c>
      <c r="N1245" s="26" t="n">
        <f aca="false">IF(D1245&lt;H1245,(H1245-D1245)/D1245,IF(D1245&gt;G1245,(D1245-G1245)/D1245,0))</f>
        <v>0</v>
      </c>
      <c r="O1245" s="26" t="n">
        <f aca="false">IF(E1245&lt;J1245,(J1245-E1245)/E1245,IF(E1245&gt;I1245,(E1245-I1245)/E1245,0))</f>
        <v>6.77621333799251E-005</v>
      </c>
      <c r="P1245" s="27" t="n">
        <f aca="false">LN(F1245/F1244)</f>
        <v>0.00313786965165105</v>
      </c>
      <c r="Q1245" s="28" t="n">
        <f aca="false">STDEV(P1226:P1245)*SQRT(252)</f>
        <v>0.127362812241001</v>
      </c>
      <c r="R1245" s="26" t="n">
        <f aca="false">(G1245-H1245)/H1245</f>
        <v>0.000997296636162444</v>
      </c>
      <c r="S1245" s="17" t="n">
        <f aca="false">YEAR(B1245)</f>
        <v>2011</v>
      </c>
      <c r="T1245" s="17" t="n">
        <f aca="false">WEEKDAY(B1245)</f>
        <v>5</v>
      </c>
    </row>
    <row r="1246" customFormat="false" ht="15" hidden="false" customHeight="false" outlineLevel="0" collapsed="false">
      <c r="B1246" s="21" t="n">
        <v>40739</v>
      </c>
      <c r="C1246" s="22" t="n">
        <v>1587.321</v>
      </c>
      <c r="D1246" s="22" t="n">
        <v>1593.954</v>
      </c>
      <c r="E1246" s="22" t="n">
        <v>1576.105</v>
      </c>
      <c r="F1246" s="22" t="n">
        <v>1593.7</v>
      </c>
      <c r="G1246" s="23" t="n">
        <v>1593.68</v>
      </c>
      <c r="H1246" s="23" t="n">
        <v>1592.09</v>
      </c>
      <c r="I1246" s="23" t="n">
        <v>1575.8</v>
      </c>
      <c r="J1246" s="23" t="n">
        <v>1574.23</v>
      </c>
      <c r="K1246" s="29" t="str">
        <f aca="false">IF(N1246&lt;=$F$3,"HIT","MISS")</f>
        <v>HIT</v>
      </c>
      <c r="L1246" s="29" t="str">
        <f aca="false">IF(O1246&lt;=$F$3,"HIT","MISS")</f>
        <v>HIT</v>
      </c>
      <c r="M1246" s="17" t="str">
        <f aca="false">IF(AND(K1246="HIT",L1246="HIT"),"HOD ✓ | LOD ✓",IF(K1246="HIT","HOD ✓",IF(L1246="HIT","LOD ✓","✗ MISS")))</f>
        <v>HOD ✓ | LOD ✓</v>
      </c>
      <c r="N1246" s="26" t="n">
        <f aca="false">IF(D1246&lt;H1246,(H1246-D1246)/D1246,IF(D1246&gt;G1246,(D1246-G1246)/D1246,0))</f>
        <v>0.000171899565482998</v>
      </c>
      <c r="O1246" s="26" t="n">
        <f aca="false">IF(E1246&lt;J1246,(J1246-E1246)/E1246,IF(E1246&gt;I1246,(E1246-I1246)/E1246,0))</f>
        <v>0.00019351502596595</v>
      </c>
      <c r="P1246" s="27" t="n">
        <f aca="false">LN(F1246/F1245)</f>
        <v>0.00401066736167812</v>
      </c>
      <c r="Q1246" s="28" t="n">
        <f aca="false">STDEV(P1227:P1246)*SQRT(252)</f>
        <v>0.126572304935943</v>
      </c>
      <c r="R1246" s="26" t="n">
        <f aca="false">(G1246-H1246)/H1246</f>
        <v>0.00099868726014242</v>
      </c>
      <c r="S1246" s="17" t="n">
        <f aca="false">YEAR(B1246)</f>
        <v>2011</v>
      </c>
      <c r="T1246" s="17" t="n">
        <f aca="false">WEEKDAY(B1246)</f>
        <v>6</v>
      </c>
    </row>
    <row r="1247" customFormat="false" ht="15" hidden="false" customHeight="false" outlineLevel="0" collapsed="false">
      <c r="B1247" s="21" t="n">
        <v>40742</v>
      </c>
      <c r="C1247" s="22" t="n">
        <v>1593.7</v>
      </c>
      <c r="D1247" s="22" t="n">
        <v>1607.482</v>
      </c>
      <c r="E1247" s="22" t="n">
        <v>1591.721</v>
      </c>
      <c r="F1247" s="22" t="n">
        <v>1604.914</v>
      </c>
      <c r="G1247" s="23" t="n">
        <v>1609.42</v>
      </c>
      <c r="H1247" s="23" t="n">
        <v>1607.81</v>
      </c>
      <c r="I1247" s="23" t="n">
        <v>1592.14</v>
      </c>
      <c r="J1247" s="23" t="n">
        <v>1590.55</v>
      </c>
      <c r="K1247" s="29" t="str">
        <f aca="false">IF(N1247&lt;=$F$3,"HIT","MISS")</f>
        <v>HIT</v>
      </c>
      <c r="L1247" s="29" t="str">
        <f aca="false">IF(O1247&lt;=$F$3,"HIT","MISS")</f>
        <v>HIT</v>
      </c>
      <c r="M1247" s="17" t="str">
        <f aca="false">IF(AND(K1247="HIT",L1247="HIT"),"HOD ✓ | LOD ✓",IF(K1247="HIT","HOD ✓",IF(L1247="HIT","LOD ✓","✗ MISS")))</f>
        <v>HOD ✓ | LOD ✓</v>
      </c>
      <c r="N1247" s="26" t="n">
        <f aca="false">IF(D1247&lt;H1247,(H1247-D1247)/D1247,IF(D1247&gt;G1247,(D1247-G1247)/D1247,0))</f>
        <v>0.000204045830684247</v>
      </c>
      <c r="O1247" s="26" t="n">
        <f aca="false">IF(E1247&lt;J1247,(J1247-E1247)/E1247,IF(E1247&gt;I1247,(E1247-I1247)/E1247,0))</f>
        <v>0</v>
      </c>
      <c r="P1247" s="27" t="n">
        <f aca="false">LN(F1247/F1246)</f>
        <v>0.00701181570841485</v>
      </c>
      <c r="Q1247" s="28" t="n">
        <f aca="false">STDEV(P1228:P1247)*SQRT(252)</f>
        <v>0.127882212022</v>
      </c>
      <c r="R1247" s="26" t="n">
        <f aca="false">(G1247-H1247)/H1247</f>
        <v>0.00100136210124339</v>
      </c>
      <c r="S1247" s="17" t="n">
        <f aca="false">YEAR(B1247)</f>
        <v>2011</v>
      </c>
      <c r="T1247" s="17" t="n">
        <f aca="false">WEEKDAY(B1247)</f>
        <v>2</v>
      </c>
    </row>
    <row r="1248" customFormat="false" ht="15" hidden="false" customHeight="false" outlineLevel="0" collapsed="false">
      <c r="B1248" s="21" t="n">
        <v>40743</v>
      </c>
      <c r="C1248" s="22" t="n">
        <v>1604.914</v>
      </c>
      <c r="D1248" s="22" t="n">
        <v>1610.196</v>
      </c>
      <c r="E1248" s="22" t="n">
        <v>1582.558</v>
      </c>
      <c r="F1248" s="22" t="n">
        <v>1588.447</v>
      </c>
      <c r="G1248" s="23" t="n">
        <v>1609.96</v>
      </c>
      <c r="H1248" s="23" t="n">
        <v>1608.35</v>
      </c>
      <c r="I1248" s="23" t="n">
        <v>1582.27</v>
      </c>
      <c r="J1248" s="23" t="n">
        <v>1580.69</v>
      </c>
      <c r="K1248" s="29" t="str">
        <f aca="false">IF(N1248&lt;=$F$3,"HIT","MISS")</f>
        <v>HIT</v>
      </c>
      <c r="L1248" s="29" t="str">
        <f aca="false">IF(O1248&lt;=$F$3,"HIT","MISS")</f>
        <v>HIT</v>
      </c>
      <c r="M1248" s="17" t="str">
        <f aca="false">IF(AND(K1248="HIT",L1248="HIT"),"HOD ✓ | LOD ✓",IF(K1248="HIT","HOD ✓",IF(L1248="HIT","LOD ✓","✗ MISS")))</f>
        <v>HOD ✓ | LOD ✓</v>
      </c>
      <c r="N1248" s="26" t="n">
        <f aca="false">IF(D1248&lt;H1248,(H1248-D1248)/D1248,IF(D1248&gt;G1248,(D1248-G1248)/D1248,0))</f>
        <v>0.000146566008113221</v>
      </c>
      <c r="O1248" s="26" t="n">
        <f aca="false">IF(E1248&lt;J1248,(J1248-E1248)/E1248,IF(E1248&gt;I1248,(E1248-I1248)/E1248,0))</f>
        <v>0.000181983851460743</v>
      </c>
      <c r="P1248" s="27" t="n">
        <f aca="false">LN(F1248/F1247)</f>
        <v>-0.0103133632306184</v>
      </c>
      <c r="Q1248" s="28" t="n">
        <f aca="false">STDEV(P1229:P1248)*SQRT(252)</f>
        <v>0.134960307286261</v>
      </c>
      <c r="R1248" s="26" t="n">
        <f aca="false">(G1248-H1248)/H1248</f>
        <v>0.00100102589610478</v>
      </c>
      <c r="S1248" s="17" t="n">
        <f aca="false">YEAR(B1248)</f>
        <v>2011</v>
      </c>
      <c r="T1248" s="17" t="n">
        <f aca="false">WEEKDAY(B1248)</f>
        <v>3</v>
      </c>
    </row>
    <row r="1249" customFormat="false" ht="15" hidden="false" customHeight="false" outlineLevel="0" collapsed="false">
      <c r="B1249" s="21" t="n">
        <v>40744</v>
      </c>
      <c r="C1249" s="22" t="n">
        <v>1588.447</v>
      </c>
      <c r="D1249" s="22" t="n">
        <v>1601.707</v>
      </c>
      <c r="E1249" s="22" t="n">
        <v>1581.242</v>
      </c>
      <c r="F1249" s="22" t="n">
        <v>1600.516</v>
      </c>
      <c r="G1249" s="23" t="n">
        <v>1603.19</v>
      </c>
      <c r="H1249" s="23" t="n">
        <v>1601.59</v>
      </c>
      <c r="I1249" s="23" t="n">
        <v>1582.89</v>
      </c>
      <c r="J1249" s="23" t="n">
        <v>1581.31</v>
      </c>
      <c r="K1249" s="29" t="str">
        <f aca="false">IF(N1249&lt;=$F$3,"HIT","MISS")</f>
        <v>HIT</v>
      </c>
      <c r="L1249" s="29" t="str">
        <f aca="false">IF(O1249&lt;=$F$3,"HIT","MISS")</f>
        <v>HIT</v>
      </c>
      <c r="M1249" s="17" t="str">
        <f aca="false">IF(AND(K1249="HIT",L1249="HIT"),"HOD ✓ | LOD ✓",IF(K1249="HIT","HOD ✓",IF(L1249="HIT","LOD ✓","✗ MISS")))</f>
        <v>HOD ✓ | LOD ✓</v>
      </c>
      <c r="N1249" s="26" t="n">
        <f aca="false">IF(D1249&lt;H1249,(H1249-D1249)/D1249,IF(D1249&gt;G1249,(D1249-G1249)/D1249,0))</f>
        <v>0</v>
      </c>
      <c r="O1249" s="26" t="n">
        <f aca="false">IF(E1249&lt;J1249,(J1249-E1249)/E1249,IF(E1249&gt;I1249,(E1249-I1249)/E1249,0))</f>
        <v>4.30041701396647E-005</v>
      </c>
      <c r="P1249" s="27" t="n">
        <f aca="false">LN(F1249/F1248)</f>
        <v>0.0075692678925413</v>
      </c>
      <c r="Q1249" s="28" t="n">
        <f aca="false">STDEV(P1230:P1249)*SQRT(252)</f>
        <v>0.136762315912343</v>
      </c>
      <c r="R1249" s="26" t="n">
        <f aca="false">(G1249-H1249)/H1249</f>
        <v>0.000999007236558755</v>
      </c>
      <c r="S1249" s="17" t="n">
        <f aca="false">YEAR(B1249)</f>
        <v>2011</v>
      </c>
      <c r="T1249" s="17" t="n">
        <f aca="false">WEEKDAY(B1249)</f>
        <v>4</v>
      </c>
    </row>
    <row r="1250" customFormat="false" ht="15" hidden="false" customHeight="false" outlineLevel="0" collapsed="false">
      <c r="B1250" s="21" t="n">
        <v>40745</v>
      </c>
      <c r="C1250" s="22" t="n">
        <v>1600.516</v>
      </c>
      <c r="D1250" s="22" t="n">
        <v>1604.598</v>
      </c>
      <c r="E1250" s="22" t="n">
        <v>1584.878</v>
      </c>
      <c r="F1250" s="22" t="n">
        <v>1590.595</v>
      </c>
      <c r="G1250" s="23" t="n">
        <v>1604.43</v>
      </c>
      <c r="H1250" s="23" t="n">
        <v>1602.83</v>
      </c>
      <c r="I1250" s="23" t="n">
        <v>1586.74</v>
      </c>
      <c r="J1250" s="23" t="n">
        <v>1585.15</v>
      </c>
      <c r="K1250" s="29" t="str">
        <f aca="false">IF(N1250&lt;=$F$3,"HIT","MISS")</f>
        <v>HIT</v>
      </c>
      <c r="L1250" s="29" t="str">
        <f aca="false">IF(O1250&lt;=$F$3,"HIT","MISS")</f>
        <v>HIT</v>
      </c>
      <c r="M1250" s="17" t="str">
        <f aca="false">IF(AND(K1250="HIT",L1250="HIT"),"HOD ✓ | LOD ✓",IF(K1250="HIT","HOD ✓",IF(L1250="HIT","LOD ✓","✗ MISS")))</f>
        <v>HOD ✓ | LOD ✓</v>
      </c>
      <c r="N1250" s="26" t="n">
        <f aca="false">IF(D1250&lt;H1250,(H1250-D1250)/D1250,IF(D1250&gt;G1250,(D1250-G1250)/D1250,0))</f>
        <v>0.000104699120901243</v>
      </c>
      <c r="O1250" s="26" t="n">
        <f aca="false">IF(E1250&lt;J1250,(J1250-E1250)/E1250,IF(E1250&gt;I1250,(E1250-I1250)/E1250,0))</f>
        <v>0.000171622042832421</v>
      </c>
      <c r="P1250" s="27" t="n">
        <f aca="false">LN(F1250/F1249)</f>
        <v>-0.00621791718570521</v>
      </c>
      <c r="Q1250" s="28" t="n">
        <f aca="false">STDEV(P1231:P1250)*SQRT(252)</f>
        <v>0.119366842418547</v>
      </c>
      <c r="R1250" s="26" t="n">
        <f aca="false">(G1250-H1250)/H1250</f>
        <v>0.000998234372952925</v>
      </c>
      <c r="S1250" s="17" t="n">
        <f aca="false">YEAR(B1250)</f>
        <v>2011</v>
      </c>
      <c r="T1250" s="17" t="n">
        <f aca="false">WEEKDAY(B1250)</f>
        <v>5</v>
      </c>
    </row>
    <row r="1251" customFormat="false" ht="15" hidden="false" customHeight="false" outlineLevel="0" collapsed="false">
      <c r="B1251" s="21" t="n">
        <v>40746</v>
      </c>
      <c r="C1251" s="22" t="n">
        <v>1590.595</v>
      </c>
      <c r="D1251" s="22" t="n">
        <v>1607.4</v>
      </c>
      <c r="E1251" s="22" t="n">
        <v>1583.633</v>
      </c>
      <c r="F1251" s="22" t="n">
        <v>1601.4</v>
      </c>
      <c r="G1251" s="23" t="n">
        <v>1607.23</v>
      </c>
      <c r="H1251" s="23" t="n">
        <v>1605.62</v>
      </c>
      <c r="I1251" s="23" t="n">
        <v>1585.63</v>
      </c>
      <c r="J1251" s="23" t="n">
        <v>1584.05</v>
      </c>
      <c r="K1251" s="29" t="str">
        <f aca="false">IF(N1251&lt;=$F$3,"HIT","MISS")</f>
        <v>HIT</v>
      </c>
      <c r="L1251" s="29" t="str">
        <f aca="false">IF(O1251&lt;=$F$3,"HIT","MISS")</f>
        <v>HIT</v>
      </c>
      <c r="M1251" s="17" t="str">
        <f aca="false">IF(AND(K1251="HIT",L1251="HIT"),"HOD ✓ | LOD ✓",IF(K1251="HIT","HOD ✓",IF(L1251="HIT","LOD ✓","✗ MISS")))</f>
        <v>HOD ✓ | LOD ✓</v>
      </c>
      <c r="N1251" s="26" t="n">
        <f aca="false">IF(D1251&lt;H1251,(H1251-D1251)/D1251,IF(D1251&gt;G1251,(D1251-G1251)/D1251,0))</f>
        <v>0.000105760856040857</v>
      </c>
      <c r="O1251" s="26" t="n">
        <f aca="false">IF(E1251&lt;J1251,(J1251-E1251)/E1251,IF(E1251&gt;I1251,(E1251-I1251)/E1251,0))</f>
        <v>0.000263318584545735</v>
      </c>
      <c r="P1251" s="27" t="n">
        <f aca="false">LN(F1251/F1250)</f>
        <v>0.00677008658831307</v>
      </c>
      <c r="Q1251" s="28" t="n">
        <f aca="false">STDEV(P1232:P1251)*SQRT(252)</f>
        <v>0.107164763093381</v>
      </c>
      <c r="R1251" s="26" t="n">
        <f aca="false">(G1251-H1251)/H1251</f>
        <v>0.00100272791818745</v>
      </c>
      <c r="S1251" s="17" t="n">
        <f aca="false">YEAR(B1251)</f>
        <v>2011</v>
      </c>
      <c r="T1251" s="17" t="n">
        <f aca="false">WEEKDAY(B1251)</f>
        <v>6</v>
      </c>
    </row>
    <row r="1252" customFormat="false" ht="15" hidden="false" customHeight="false" outlineLevel="0" collapsed="false">
      <c r="B1252" s="21" t="n">
        <v>40749</v>
      </c>
      <c r="C1252" s="22" t="n">
        <v>1600.25</v>
      </c>
      <c r="D1252" s="22" t="n">
        <v>1623.837</v>
      </c>
      <c r="E1252" s="22" t="n">
        <v>1600.25</v>
      </c>
      <c r="F1252" s="22" t="n">
        <v>1614.106</v>
      </c>
      <c r="G1252" s="23" t="n">
        <v>1625.3</v>
      </c>
      <c r="H1252" s="23" t="n">
        <v>1623.68</v>
      </c>
      <c r="I1252" s="23" t="n">
        <v>1599.64</v>
      </c>
      <c r="J1252" s="23" t="n">
        <v>1598.04</v>
      </c>
      <c r="K1252" s="29" t="str">
        <f aca="false">IF(N1252&lt;=$F$3,"HIT","MISS")</f>
        <v>HIT</v>
      </c>
      <c r="L1252" s="29" t="str">
        <f aca="false">IF(O1252&lt;=$F$3,"HIT","MISS")</f>
        <v>HIT</v>
      </c>
      <c r="M1252" s="17" t="str">
        <f aca="false">IF(AND(K1252="HIT",L1252="HIT"),"HOD ✓ | LOD ✓",IF(K1252="HIT","HOD ✓",IF(L1252="HIT","LOD ✓","✗ MISS")))</f>
        <v>HOD ✓ | LOD ✓</v>
      </c>
      <c r="N1252" s="26" t="n">
        <f aca="false">IF(D1252&lt;H1252,(H1252-D1252)/D1252,IF(D1252&gt;G1252,(D1252-G1252)/D1252,0))</f>
        <v>0</v>
      </c>
      <c r="O1252" s="26" t="n">
        <f aca="false">IF(E1252&lt;J1252,(J1252-E1252)/E1252,IF(E1252&gt;I1252,(E1252-I1252)/E1252,0))</f>
        <v>0.000381190438993845</v>
      </c>
      <c r="P1252" s="27" t="n">
        <f aca="false">LN(F1252/F1251)</f>
        <v>0.00790299637559813</v>
      </c>
      <c r="Q1252" s="28" t="n">
        <f aca="false">STDEV(P1233:P1252)*SQRT(252)</f>
        <v>0.105682920054659</v>
      </c>
      <c r="R1252" s="26" t="n">
        <f aca="false">(G1252-H1252)/H1252</f>
        <v>0.000997733543555313</v>
      </c>
      <c r="S1252" s="17" t="n">
        <f aca="false">YEAR(B1252)</f>
        <v>2011</v>
      </c>
      <c r="T1252" s="17" t="n">
        <f aca="false">WEEKDAY(B1252)</f>
        <v>2</v>
      </c>
    </row>
    <row r="1253" customFormat="false" ht="15" hidden="false" customHeight="false" outlineLevel="0" collapsed="false">
      <c r="B1253" s="21" t="n">
        <v>40750</v>
      </c>
      <c r="C1253" s="22" t="n">
        <v>1614.106</v>
      </c>
      <c r="D1253" s="22" t="n">
        <v>1620.463</v>
      </c>
      <c r="E1253" s="22" t="n">
        <v>1608.077</v>
      </c>
      <c r="F1253" s="22" t="n">
        <v>1619.365</v>
      </c>
      <c r="G1253" s="23" t="n">
        <v>1621.42</v>
      </c>
      <c r="H1253" s="23" t="n">
        <v>1619.8</v>
      </c>
      <c r="I1253" s="23" t="n">
        <v>1609.86</v>
      </c>
      <c r="J1253" s="23" t="n">
        <v>1608.25</v>
      </c>
      <c r="K1253" s="29" t="str">
        <f aca="false">IF(N1253&lt;=$F$3,"HIT","MISS")</f>
        <v>HIT</v>
      </c>
      <c r="L1253" s="29" t="str">
        <f aca="false">IF(O1253&lt;=$F$3,"HIT","MISS")</f>
        <v>HIT</v>
      </c>
      <c r="M1253" s="17" t="str">
        <f aca="false">IF(AND(K1253="HIT",L1253="HIT"),"HOD ✓ | LOD ✓",IF(K1253="HIT","HOD ✓",IF(L1253="HIT","LOD ✓","✗ MISS")))</f>
        <v>HOD ✓ | LOD ✓</v>
      </c>
      <c r="N1253" s="26" t="n">
        <f aca="false">IF(D1253&lt;H1253,(H1253-D1253)/D1253,IF(D1253&gt;G1253,(D1253-G1253)/D1253,0))</f>
        <v>0</v>
      </c>
      <c r="O1253" s="26" t="n">
        <f aca="false">IF(E1253&lt;J1253,(J1253-E1253)/E1253,IF(E1253&gt;I1253,(E1253-I1253)/E1253,0))</f>
        <v>0.00010758191305516</v>
      </c>
      <c r="P1253" s="27" t="n">
        <f aca="false">LN(F1253/F1252)</f>
        <v>0.00325285406125397</v>
      </c>
      <c r="Q1253" s="28" t="n">
        <f aca="false">STDEV(P1234:P1253)*SQRT(252)</f>
        <v>0.105566961080361</v>
      </c>
      <c r="R1253" s="26" t="n">
        <f aca="false">(G1253-H1253)/H1253</f>
        <v>0.00100012347203366</v>
      </c>
      <c r="S1253" s="17" t="n">
        <f aca="false">YEAR(B1253)</f>
        <v>2011</v>
      </c>
      <c r="T1253" s="17" t="n">
        <f aca="false">WEEKDAY(B1253)</f>
        <v>3</v>
      </c>
    </row>
    <row r="1254" customFormat="false" ht="15" hidden="false" customHeight="false" outlineLevel="0" collapsed="false">
      <c r="B1254" s="21" t="n">
        <v>40751</v>
      </c>
      <c r="C1254" s="22" t="n">
        <v>1619.365</v>
      </c>
      <c r="D1254" s="22" t="n">
        <v>1628.663</v>
      </c>
      <c r="E1254" s="22" t="n">
        <v>1608.994</v>
      </c>
      <c r="F1254" s="22" t="n">
        <v>1613.533</v>
      </c>
      <c r="G1254" s="23" t="n">
        <v>1628.58</v>
      </c>
      <c r="H1254" s="23" t="n">
        <v>1626.95</v>
      </c>
      <c r="I1254" s="23" t="n">
        <v>1609.41</v>
      </c>
      <c r="J1254" s="23" t="n">
        <v>1607.8</v>
      </c>
      <c r="K1254" s="29" t="str">
        <f aca="false">IF(N1254&lt;=$F$3,"HIT","MISS")</f>
        <v>HIT</v>
      </c>
      <c r="L1254" s="29" t="str">
        <f aca="false">IF(O1254&lt;=$F$3,"HIT","MISS")</f>
        <v>HIT</v>
      </c>
      <c r="M1254" s="17" t="str">
        <f aca="false">IF(AND(K1254="HIT",L1254="HIT"),"HOD ✓ | LOD ✓",IF(K1254="HIT","HOD ✓",IF(L1254="HIT","LOD ✓","✗ MISS")))</f>
        <v>HOD ✓ | LOD ✓</v>
      </c>
      <c r="N1254" s="26" t="n">
        <f aca="false">IF(D1254&lt;H1254,(H1254-D1254)/D1254,IF(D1254&gt;G1254,(D1254-G1254)/D1254,0))</f>
        <v>5.09620467832103E-005</v>
      </c>
      <c r="O1254" s="26" t="n">
        <f aca="false">IF(E1254&lt;J1254,(J1254-E1254)/E1254,IF(E1254&gt;I1254,(E1254-I1254)/E1254,0))</f>
        <v>0</v>
      </c>
      <c r="P1254" s="27" t="n">
        <f aca="false">LN(F1254/F1253)</f>
        <v>-0.00360791235991742</v>
      </c>
      <c r="Q1254" s="28" t="n">
        <f aca="false">STDEV(P1235:P1254)*SQRT(252)</f>
        <v>0.107832256743099</v>
      </c>
      <c r="R1254" s="26" t="n">
        <f aca="false">(G1254-H1254)/H1254</f>
        <v>0.00100187467346869</v>
      </c>
      <c r="S1254" s="17" t="n">
        <f aca="false">YEAR(B1254)</f>
        <v>2011</v>
      </c>
      <c r="T1254" s="17" t="n">
        <f aca="false">WEEKDAY(B1254)</f>
        <v>4</v>
      </c>
    </row>
    <row r="1255" customFormat="false" ht="15" hidden="false" customHeight="false" outlineLevel="0" collapsed="false">
      <c r="B1255" s="21" t="n">
        <v>40752</v>
      </c>
      <c r="C1255" s="22" t="n">
        <v>1613.533</v>
      </c>
      <c r="D1255" s="22" t="n">
        <v>1620.367</v>
      </c>
      <c r="E1255" s="22" t="n">
        <v>1603.057</v>
      </c>
      <c r="F1255" s="22" t="n">
        <v>1616.05</v>
      </c>
      <c r="G1255" s="23" t="n">
        <v>1622.23</v>
      </c>
      <c r="H1255" s="23" t="n">
        <v>1620.61</v>
      </c>
      <c r="I1255" s="23" t="n">
        <v>1603.6</v>
      </c>
      <c r="J1255" s="23" t="n">
        <v>1602</v>
      </c>
      <c r="K1255" s="29" t="str">
        <f aca="false">IF(N1255&lt;=$F$3,"HIT","MISS")</f>
        <v>HIT</v>
      </c>
      <c r="L1255" s="29" t="str">
        <f aca="false">IF(O1255&lt;=$F$3,"HIT","MISS")</f>
        <v>HIT</v>
      </c>
      <c r="M1255" s="17" t="str">
        <f aca="false">IF(AND(K1255="HIT",L1255="HIT"),"HOD ✓ | LOD ✓",IF(K1255="HIT","HOD ✓",IF(L1255="HIT","LOD ✓","✗ MISS")))</f>
        <v>HOD ✓ | LOD ✓</v>
      </c>
      <c r="N1255" s="26" t="n">
        <f aca="false">IF(D1255&lt;H1255,(H1255-D1255)/D1255,IF(D1255&gt;G1255,(D1255-G1255)/D1255,0))</f>
        <v>0.000149966026215011</v>
      </c>
      <c r="O1255" s="26" t="n">
        <f aca="false">IF(E1255&lt;J1255,(J1255-E1255)/E1255,IF(E1255&gt;I1255,(E1255-I1255)/E1255,0))</f>
        <v>0</v>
      </c>
      <c r="P1255" s="27" t="n">
        <f aca="false">LN(F1255/F1254)</f>
        <v>0.00155871548098159</v>
      </c>
      <c r="Q1255" s="28" t="n">
        <f aca="false">STDEV(P1236:P1255)*SQRT(252)</f>
        <v>0.0994351887037812</v>
      </c>
      <c r="R1255" s="26" t="n">
        <f aca="false">(G1255-H1255)/H1255</f>
        <v>0.000999623598521617</v>
      </c>
      <c r="S1255" s="17" t="n">
        <f aca="false">YEAR(B1255)</f>
        <v>2011</v>
      </c>
      <c r="T1255" s="17" t="n">
        <f aca="false">WEEKDAY(B1255)</f>
        <v>5</v>
      </c>
    </row>
    <row r="1256" customFormat="false" ht="15" hidden="false" customHeight="false" outlineLevel="0" collapsed="false">
      <c r="B1256" s="21" t="n">
        <v>40753</v>
      </c>
      <c r="C1256" s="22" t="n">
        <v>1616.05</v>
      </c>
      <c r="D1256" s="22" t="n">
        <v>1632.826</v>
      </c>
      <c r="E1256" s="22" t="n">
        <v>1610.743</v>
      </c>
      <c r="F1256" s="22" t="n">
        <v>1627.15</v>
      </c>
      <c r="G1256" s="23" t="n">
        <v>1633.6</v>
      </c>
      <c r="H1256" s="23" t="n">
        <v>1631.97</v>
      </c>
      <c r="I1256" s="23" t="n">
        <v>1610.13</v>
      </c>
      <c r="J1256" s="23" t="n">
        <v>1608.52</v>
      </c>
      <c r="K1256" s="29" t="str">
        <f aca="false">IF(N1256&lt;=$F$3,"HIT","MISS")</f>
        <v>HIT</v>
      </c>
      <c r="L1256" s="29" t="str">
        <f aca="false">IF(O1256&lt;=$F$3,"HIT","MISS")</f>
        <v>HIT</v>
      </c>
      <c r="M1256" s="17" t="str">
        <f aca="false">IF(AND(K1256="HIT",L1256="HIT"),"HOD ✓ | LOD ✓",IF(K1256="HIT","HOD ✓",IF(L1256="HIT","LOD ✓","✗ MISS")))</f>
        <v>HOD ✓ | LOD ✓</v>
      </c>
      <c r="N1256" s="26" t="n">
        <f aca="false">IF(D1256&lt;H1256,(H1256-D1256)/D1256,IF(D1256&gt;G1256,(D1256-G1256)/D1256,0))</f>
        <v>0</v>
      </c>
      <c r="O1256" s="26" t="n">
        <f aca="false">IF(E1256&lt;J1256,(J1256-E1256)/E1256,IF(E1256&gt;I1256,(E1256-I1256)/E1256,0))</f>
        <v>0.000380569712238283</v>
      </c>
      <c r="P1256" s="27" t="n">
        <f aca="false">LN(F1256/F1255)</f>
        <v>0.00684511799545739</v>
      </c>
      <c r="Q1256" s="28" t="n">
        <f aca="false">STDEV(P1237:P1256)*SQRT(252)</f>
        <v>0.0892374638938303</v>
      </c>
      <c r="R1256" s="26" t="n">
        <f aca="false">(G1256-H1256)/H1256</f>
        <v>0.0009987928699669</v>
      </c>
      <c r="S1256" s="17" t="n">
        <f aca="false">YEAR(B1256)</f>
        <v>2011</v>
      </c>
      <c r="T1256" s="17" t="n">
        <f aca="false">WEEKDAY(B1256)</f>
        <v>6</v>
      </c>
    </row>
    <row r="1257" customFormat="false" ht="15" hidden="false" customHeight="false" outlineLevel="0" collapsed="false">
      <c r="B1257" s="21" t="n">
        <v>40756</v>
      </c>
      <c r="C1257" s="22" t="n">
        <v>1626.65</v>
      </c>
      <c r="D1257" s="22" t="n">
        <v>1632.056</v>
      </c>
      <c r="E1257" s="22" t="n">
        <v>1605.9</v>
      </c>
      <c r="F1257" s="22" t="n">
        <v>1619.514</v>
      </c>
      <c r="G1257" s="23" t="n">
        <v>1632.55</v>
      </c>
      <c r="H1257" s="23" t="n">
        <v>1630.92</v>
      </c>
      <c r="I1257" s="23" t="n">
        <v>1606.47</v>
      </c>
      <c r="J1257" s="23" t="n">
        <v>1604.87</v>
      </c>
      <c r="K1257" s="29" t="str">
        <f aca="false">IF(N1257&lt;=$F$3,"HIT","MISS")</f>
        <v>HIT</v>
      </c>
      <c r="L1257" s="29" t="str">
        <f aca="false">IF(O1257&lt;=$F$3,"HIT","MISS")</f>
        <v>HIT</v>
      </c>
      <c r="M1257" s="17" t="str">
        <f aca="false">IF(AND(K1257="HIT",L1257="HIT"),"HOD ✓ | LOD ✓",IF(K1257="HIT","HOD ✓",IF(L1257="HIT","LOD ✓","✗ MISS")))</f>
        <v>HOD ✓ | LOD ✓</v>
      </c>
      <c r="N1257" s="26" t="n">
        <f aca="false">IF(D1257&lt;H1257,(H1257-D1257)/D1257,IF(D1257&gt;G1257,(D1257-G1257)/D1257,0))</f>
        <v>0</v>
      </c>
      <c r="O1257" s="26" t="n">
        <f aca="false">IF(E1257&lt;J1257,(J1257-E1257)/E1257,IF(E1257&gt;I1257,(E1257-I1257)/E1257,0))</f>
        <v>0</v>
      </c>
      <c r="P1257" s="27" t="n">
        <f aca="false">LN(F1257/F1256)</f>
        <v>-0.00470391397447949</v>
      </c>
      <c r="Q1257" s="28" t="n">
        <f aca="false">STDEV(P1238:P1257)*SQRT(252)</f>
        <v>0.0947708974895556</v>
      </c>
      <c r="R1257" s="26" t="n">
        <f aca="false">(G1257-H1257)/H1257</f>
        <v>0.000999435901209061</v>
      </c>
      <c r="S1257" s="17" t="n">
        <f aca="false">YEAR(B1257)</f>
        <v>2011</v>
      </c>
      <c r="T1257" s="17" t="n">
        <f aca="false">WEEKDAY(B1257)</f>
        <v>2</v>
      </c>
    </row>
    <row r="1258" customFormat="false" ht="15" hidden="false" customHeight="false" outlineLevel="0" collapsed="false">
      <c r="B1258" s="21" t="n">
        <v>40757</v>
      </c>
      <c r="C1258" s="22" t="n">
        <v>1619.514</v>
      </c>
      <c r="D1258" s="22" t="n">
        <v>1661.171</v>
      </c>
      <c r="E1258" s="22" t="n">
        <v>1616.634</v>
      </c>
      <c r="F1258" s="22" t="n">
        <v>1661.105</v>
      </c>
      <c r="G1258" s="23" t="n">
        <v>1661.61</v>
      </c>
      <c r="H1258" s="23" t="n">
        <v>1659.95</v>
      </c>
      <c r="I1258" s="23" t="n">
        <v>1618.43</v>
      </c>
      <c r="J1258" s="23" t="n">
        <v>1616.81</v>
      </c>
      <c r="K1258" s="29" t="str">
        <f aca="false">IF(N1258&lt;=$F$3,"HIT","MISS")</f>
        <v>HIT</v>
      </c>
      <c r="L1258" s="29" t="str">
        <f aca="false">IF(O1258&lt;=$F$3,"HIT","MISS")</f>
        <v>HIT</v>
      </c>
      <c r="M1258" s="17" t="str">
        <f aca="false">IF(AND(K1258="HIT",L1258="HIT"),"HOD ✓ | LOD ✓",IF(K1258="HIT","HOD ✓",IF(L1258="HIT","LOD ✓","✗ MISS")))</f>
        <v>HOD ✓ | LOD ✓</v>
      </c>
      <c r="N1258" s="26" t="n">
        <f aca="false">IF(D1258&lt;H1258,(H1258-D1258)/D1258,IF(D1258&gt;G1258,(D1258-G1258)/D1258,0))</f>
        <v>0</v>
      </c>
      <c r="O1258" s="26" t="n">
        <f aca="false">IF(E1258&lt;J1258,(J1258-E1258)/E1258,IF(E1258&gt;I1258,(E1258-I1258)/E1258,0))</f>
        <v>0.000108868179192032</v>
      </c>
      <c r="P1258" s="27" t="n">
        <f aca="false">LN(F1258/F1257)</f>
        <v>0.0253569393286523</v>
      </c>
      <c r="Q1258" s="28" t="n">
        <f aca="false">STDEV(P1239:P1258)*SQRT(252)</f>
        <v>0.117901524145658</v>
      </c>
      <c r="R1258" s="26" t="n">
        <f aca="false">(G1258-H1258)/H1258</f>
        <v>0.00100003012138911</v>
      </c>
      <c r="S1258" s="17" t="n">
        <f aca="false">YEAR(B1258)</f>
        <v>2011</v>
      </c>
      <c r="T1258" s="17" t="n">
        <f aca="false">WEEKDAY(B1258)</f>
        <v>3</v>
      </c>
    </row>
    <row r="1259" customFormat="false" ht="15" hidden="false" customHeight="false" outlineLevel="0" collapsed="false">
      <c r="B1259" s="21" t="n">
        <v>40758</v>
      </c>
      <c r="C1259" s="22" t="n">
        <v>1661.105</v>
      </c>
      <c r="D1259" s="22" t="n">
        <v>1673.105</v>
      </c>
      <c r="E1259" s="22" t="n">
        <v>1652.038</v>
      </c>
      <c r="F1259" s="22" t="n">
        <v>1661.73</v>
      </c>
      <c r="G1259" s="23" t="n">
        <v>1672.37</v>
      </c>
      <c r="H1259" s="23" t="n">
        <v>1670.7</v>
      </c>
      <c r="I1259" s="23" t="n">
        <v>1651.34</v>
      </c>
      <c r="J1259" s="23" t="n">
        <v>1649.69</v>
      </c>
      <c r="K1259" s="29" t="str">
        <f aca="false">IF(N1259&lt;=$F$3,"HIT","MISS")</f>
        <v>HIT</v>
      </c>
      <c r="L1259" s="29" t="str">
        <f aca="false">IF(O1259&lt;=$F$3,"HIT","MISS")</f>
        <v>HIT</v>
      </c>
      <c r="M1259" s="17" t="str">
        <f aca="false">IF(AND(K1259="HIT",L1259="HIT"),"HOD ✓ | LOD ✓",IF(K1259="HIT","HOD ✓",IF(L1259="HIT","LOD ✓","✗ MISS")))</f>
        <v>HOD ✓ | LOD ✓</v>
      </c>
      <c r="N1259" s="26" t="n">
        <f aca="false">IF(D1259&lt;H1259,(H1259-D1259)/D1259,IF(D1259&gt;G1259,(D1259-G1259)/D1259,0))</f>
        <v>0.000439302972616857</v>
      </c>
      <c r="O1259" s="26" t="n">
        <f aca="false">IF(E1259&lt;J1259,(J1259-E1259)/E1259,IF(E1259&gt;I1259,(E1259-I1259)/E1259,0))</f>
        <v>0.000422508441089184</v>
      </c>
      <c r="P1259" s="27" t="n">
        <f aca="false">LN(F1259/F1258)</f>
        <v>0.000376184798445148</v>
      </c>
      <c r="Q1259" s="28" t="n">
        <f aca="false">STDEV(P1240:P1259)*SQRT(252)</f>
        <v>0.117787470801168</v>
      </c>
      <c r="R1259" s="26" t="n">
        <f aca="false">(G1259-H1259)/H1259</f>
        <v>0.000999581013946157</v>
      </c>
      <c r="S1259" s="17" t="n">
        <f aca="false">YEAR(B1259)</f>
        <v>2011</v>
      </c>
      <c r="T1259" s="17" t="n">
        <f aca="false">WEEKDAY(B1259)</f>
        <v>4</v>
      </c>
    </row>
    <row r="1260" customFormat="false" ht="15" hidden="false" customHeight="false" outlineLevel="0" collapsed="false">
      <c r="B1260" s="21" t="n">
        <v>40759</v>
      </c>
      <c r="C1260" s="22" t="n">
        <v>1661.73</v>
      </c>
      <c r="D1260" s="22" t="n">
        <v>1682.276</v>
      </c>
      <c r="E1260" s="22" t="n">
        <v>1642.357</v>
      </c>
      <c r="F1260" s="22" t="n">
        <v>1646.483</v>
      </c>
      <c r="G1260" s="23" t="n">
        <v>1683.21</v>
      </c>
      <c r="H1260" s="23" t="n">
        <v>1681.53</v>
      </c>
      <c r="I1260" s="23" t="n">
        <v>1643.07</v>
      </c>
      <c r="J1260" s="23" t="n">
        <v>1641.43</v>
      </c>
      <c r="K1260" s="29" t="str">
        <f aca="false">IF(N1260&lt;=$F$3,"HIT","MISS")</f>
        <v>HIT</v>
      </c>
      <c r="L1260" s="29" t="str">
        <f aca="false">IF(O1260&lt;=$F$3,"HIT","MISS")</f>
        <v>HIT</v>
      </c>
      <c r="M1260" s="17" t="str">
        <f aca="false">IF(AND(K1260="HIT",L1260="HIT"),"HOD ✓ | LOD ✓",IF(K1260="HIT","HOD ✓",IF(L1260="HIT","LOD ✓","✗ MISS")))</f>
        <v>HOD ✓ | LOD ✓</v>
      </c>
      <c r="N1260" s="26" t="n">
        <f aca="false">IF(D1260&lt;H1260,(H1260-D1260)/D1260,IF(D1260&gt;G1260,(D1260-G1260)/D1260,0))</f>
        <v>0</v>
      </c>
      <c r="O1260" s="26" t="n">
        <f aca="false">IF(E1260&lt;J1260,(J1260-E1260)/E1260,IF(E1260&gt;I1260,(E1260-I1260)/E1260,0))</f>
        <v>0</v>
      </c>
      <c r="P1260" s="27" t="n">
        <f aca="false">LN(F1260/F1259)</f>
        <v>-0.00921773051308174</v>
      </c>
      <c r="Q1260" s="28" t="n">
        <f aca="false">STDEV(P1241:P1260)*SQRT(252)</f>
        <v>0.126928325806467</v>
      </c>
      <c r="R1260" s="26" t="n">
        <f aca="false">(G1260-H1260)/H1260</f>
        <v>0.000999090114360174</v>
      </c>
      <c r="S1260" s="17" t="n">
        <f aca="false">YEAR(B1260)</f>
        <v>2011</v>
      </c>
      <c r="T1260" s="17" t="n">
        <f aca="false">WEEKDAY(B1260)</f>
        <v>5</v>
      </c>
    </row>
    <row r="1261" customFormat="false" ht="15" hidden="false" customHeight="false" outlineLevel="0" collapsed="false">
      <c r="B1261" s="21" t="n">
        <v>40760</v>
      </c>
      <c r="C1261" s="22" t="n">
        <v>1646.483</v>
      </c>
      <c r="D1261" s="22" t="n">
        <v>1670.246</v>
      </c>
      <c r="E1261" s="22" t="n">
        <v>1641.839</v>
      </c>
      <c r="F1261" s="22" t="n">
        <v>1663.7</v>
      </c>
      <c r="G1261" s="23" t="n">
        <v>1672.51</v>
      </c>
      <c r="H1261" s="23" t="n">
        <v>1670.84</v>
      </c>
      <c r="I1261" s="23" t="n">
        <v>1643.19</v>
      </c>
      <c r="J1261" s="23" t="n">
        <v>1641.55</v>
      </c>
      <c r="K1261" s="29" t="str">
        <f aca="false">IF(N1261&lt;=$F$3,"HIT","MISS")</f>
        <v>HIT</v>
      </c>
      <c r="L1261" s="29" t="str">
        <f aca="false">IF(O1261&lt;=$F$3,"HIT","MISS")</f>
        <v>HIT</v>
      </c>
      <c r="M1261" s="17" t="str">
        <f aca="false">IF(AND(K1261="HIT",L1261="HIT"),"HOD ✓ | LOD ✓",IF(K1261="HIT","HOD ✓",IF(L1261="HIT","LOD ✓","✗ MISS")))</f>
        <v>HOD ✓ | LOD ✓</v>
      </c>
      <c r="N1261" s="26" t="n">
        <f aca="false">IF(D1261&lt;H1261,(H1261-D1261)/D1261,IF(D1261&gt;G1261,(D1261-G1261)/D1261,0))</f>
        <v>0.000355636235620276</v>
      </c>
      <c r="O1261" s="26" t="n">
        <f aca="false">IF(E1261&lt;J1261,(J1261-E1261)/E1261,IF(E1261&gt;I1261,(E1261-I1261)/E1261,0))</f>
        <v>0</v>
      </c>
      <c r="P1261" s="27" t="n">
        <f aca="false">LN(F1261/F1260)</f>
        <v>0.010402539834254</v>
      </c>
      <c r="Q1261" s="28" t="n">
        <f aca="false">STDEV(P1242:P1261)*SQRT(252)</f>
        <v>0.128446578691377</v>
      </c>
      <c r="R1261" s="26" t="n">
        <f aca="false">(G1261-H1261)/H1261</f>
        <v>0.000999497258863849</v>
      </c>
      <c r="S1261" s="17" t="n">
        <f aca="false">YEAR(B1261)</f>
        <v>2011</v>
      </c>
      <c r="T1261" s="17" t="n">
        <f aca="false">WEEKDAY(B1261)</f>
        <v>6</v>
      </c>
    </row>
    <row r="1262" customFormat="false" ht="15" hidden="false" customHeight="false" outlineLevel="0" collapsed="false">
      <c r="B1262" s="21" t="n">
        <v>40763</v>
      </c>
      <c r="C1262" s="22" t="n">
        <v>1668.3</v>
      </c>
      <c r="D1262" s="22" t="n">
        <v>1720.733</v>
      </c>
      <c r="E1262" s="22" t="n">
        <v>1668.3</v>
      </c>
      <c r="F1262" s="22" t="n">
        <v>1719.5</v>
      </c>
      <c r="G1262" s="23" t="n">
        <v>1720.79</v>
      </c>
      <c r="H1262" s="23" t="n">
        <v>1719.07</v>
      </c>
      <c r="I1262" s="23" t="n">
        <v>1669.91</v>
      </c>
      <c r="J1262" s="23" t="n">
        <v>1668.24</v>
      </c>
      <c r="K1262" s="29" t="str">
        <f aca="false">IF(N1262&lt;=$F$3,"HIT","MISS")</f>
        <v>HIT</v>
      </c>
      <c r="L1262" s="29" t="str">
        <f aca="false">IF(O1262&lt;=$F$3,"HIT","MISS")</f>
        <v>HIT</v>
      </c>
      <c r="M1262" s="17" t="str">
        <f aca="false">IF(AND(K1262="HIT",L1262="HIT"),"HOD ✓ | LOD ✓",IF(K1262="HIT","HOD ✓",IF(L1262="HIT","LOD ✓","✗ MISS")))</f>
        <v>HOD ✓ | LOD ✓</v>
      </c>
      <c r="N1262" s="26" t="n">
        <f aca="false">IF(D1262&lt;H1262,(H1262-D1262)/D1262,IF(D1262&gt;G1262,(D1262-G1262)/D1262,0))</f>
        <v>0</v>
      </c>
      <c r="O1262" s="26" t="n">
        <f aca="false">IF(E1262&lt;J1262,(J1262-E1262)/E1262,IF(E1262&gt;I1262,(E1262-I1262)/E1262,0))</f>
        <v>0</v>
      </c>
      <c r="P1262" s="27" t="n">
        <f aca="false">LN(F1262/F1261)</f>
        <v>0.0329895132066238</v>
      </c>
      <c r="Q1262" s="28" t="n">
        <f aca="false">STDEV(P1243:P1262)*SQRT(252)</f>
        <v>0.165231612369057</v>
      </c>
      <c r="R1262" s="26" t="n">
        <f aca="false">(G1262-H1262)/H1262</f>
        <v>0.00100054099018657</v>
      </c>
      <c r="S1262" s="17" t="n">
        <f aca="false">YEAR(B1262)</f>
        <v>2011</v>
      </c>
      <c r="T1262" s="17" t="n">
        <f aca="false">WEEKDAY(B1262)</f>
        <v>2</v>
      </c>
    </row>
    <row r="1263" customFormat="false" ht="15" hidden="false" customHeight="false" outlineLevel="0" collapsed="false">
      <c r="B1263" s="21" t="n">
        <v>40764</v>
      </c>
      <c r="C1263" s="22" t="n">
        <v>1719.5</v>
      </c>
      <c r="D1263" s="22" t="n">
        <v>1779.818</v>
      </c>
      <c r="E1263" s="22" t="n">
        <v>1715.343</v>
      </c>
      <c r="F1263" s="22" t="n">
        <v>1740.49</v>
      </c>
      <c r="G1263" s="23" t="n">
        <v>1779.56</v>
      </c>
      <c r="H1263" s="23" t="n">
        <v>1777.78</v>
      </c>
      <c r="I1263" s="23" t="n">
        <v>1714.85</v>
      </c>
      <c r="J1263" s="23" t="n">
        <v>1713.14</v>
      </c>
      <c r="K1263" s="29" t="str">
        <f aca="false">IF(N1263&lt;=$F$3,"HIT","MISS")</f>
        <v>HIT</v>
      </c>
      <c r="L1263" s="29" t="str">
        <f aca="false">IF(O1263&lt;=$F$3,"HIT","MISS")</f>
        <v>HIT</v>
      </c>
      <c r="M1263" s="17" t="str">
        <f aca="false">IF(AND(K1263="HIT",L1263="HIT"),"HOD ✓ | LOD ✓",IF(K1263="HIT","HOD ✓",IF(L1263="HIT","LOD ✓","✗ MISS")))</f>
        <v>HOD ✓ | LOD ✓</v>
      </c>
      <c r="N1263" s="26" t="n">
        <f aca="false">IF(D1263&lt;H1263,(H1263-D1263)/D1263,IF(D1263&gt;G1263,(D1263-G1263)/D1263,0))</f>
        <v>0.000144958641838681</v>
      </c>
      <c r="O1263" s="26" t="n">
        <f aca="false">IF(E1263&lt;J1263,(J1263-E1263)/E1263,IF(E1263&gt;I1263,(E1263-I1263)/E1263,0))</f>
        <v>0.000287406075636281</v>
      </c>
      <c r="P1263" s="27" t="n">
        <f aca="false">LN(F1263/F1262)</f>
        <v>0.0121331318872293</v>
      </c>
      <c r="Q1263" s="28" t="n">
        <f aca="false">STDEV(P1244:P1263)*SQRT(252)</f>
        <v>0.166567520819749</v>
      </c>
      <c r="R1263" s="26" t="n">
        <f aca="false">(G1263-H1263)/H1263</f>
        <v>0.00100124874843905</v>
      </c>
      <c r="S1263" s="17" t="n">
        <f aca="false">YEAR(B1263)</f>
        <v>2011</v>
      </c>
      <c r="T1263" s="17" t="n">
        <f aca="false">WEEKDAY(B1263)</f>
        <v>3</v>
      </c>
    </row>
    <row r="1264" customFormat="false" ht="15" hidden="false" customHeight="false" outlineLevel="0" collapsed="false">
      <c r="B1264" s="21" t="n">
        <v>40765</v>
      </c>
      <c r="C1264" s="22" t="n">
        <v>1740.49</v>
      </c>
      <c r="D1264" s="22" t="n">
        <v>1798</v>
      </c>
      <c r="E1264" s="22" t="n">
        <v>1737.819</v>
      </c>
      <c r="F1264" s="22" t="n">
        <v>1793.2</v>
      </c>
      <c r="G1264" s="23" t="n">
        <v>1797.85</v>
      </c>
      <c r="H1264" s="23" t="n">
        <v>1796.05</v>
      </c>
      <c r="I1264" s="23" t="n">
        <v>1738.52</v>
      </c>
      <c r="J1264" s="23" t="n">
        <v>1736.78</v>
      </c>
      <c r="K1264" s="29" t="str">
        <f aca="false">IF(N1264&lt;=$F$3,"HIT","MISS")</f>
        <v>HIT</v>
      </c>
      <c r="L1264" s="29" t="str">
        <f aca="false">IF(O1264&lt;=$F$3,"HIT","MISS")</f>
        <v>HIT</v>
      </c>
      <c r="M1264" s="17" t="str">
        <f aca="false">IF(AND(K1264="HIT",L1264="HIT"),"HOD ✓ | LOD ✓",IF(K1264="HIT","HOD ✓",IF(L1264="HIT","LOD ✓","✗ MISS")))</f>
        <v>HOD ✓ | LOD ✓</v>
      </c>
      <c r="N1264" s="26" t="n">
        <f aca="false">IF(D1264&lt;H1264,(H1264-D1264)/D1264,IF(D1264&gt;G1264,(D1264-G1264)/D1264,0))</f>
        <v>8.3426028921074E-005</v>
      </c>
      <c r="O1264" s="26" t="n">
        <f aca="false">IF(E1264&lt;J1264,(J1264-E1264)/E1264,IF(E1264&gt;I1264,(E1264-I1264)/E1264,0))</f>
        <v>0</v>
      </c>
      <c r="P1264" s="27" t="n">
        <f aca="false">LN(F1264/F1263)</f>
        <v>0.0298350505217344</v>
      </c>
      <c r="Q1264" s="28" t="n">
        <f aca="false">STDEV(P1245:P1264)*SQRT(252)</f>
        <v>0.187839158357218</v>
      </c>
      <c r="R1264" s="26" t="n">
        <f aca="false">(G1264-H1264)/H1264</f>
        <v>0.00100219927062162</v>
      </c>
      <c r="S1264" s="17" t="n">
        <f aca="false">YEAR(B1264)</f>
        <v>2011</v>
      </c>
      <c r="T1264" s="17" t="n">
        <f aca="false">WEEKDAY(B1264)</f>
        <v>4</v>
      </c>
    </row>
    <row r="1265" customFormat="false" ht="15" hidden="false" customHeight="false" outlineLevel="0" collapsed="false">
      <c r="B1265" s="21" t="n">
        <v>40766</v>
      </c>
      <c r="C1265" s="22" t="n">
        <v>1793.2</v>
      </c>
      <c r="D1265" s="22" t="n">
        <v>1814.903</v>
      </c>
      <c r="E1265" s="22" t="n">
        <v>1732.326</v>
      </c>
      <c r="F1265" s="22" t="n">
        <v>1763.95</v>
      </c>
      <c r="G1265" s="23" t="n">
        <v>1817.77</v>
      </c>
      <c r="H1265" s="23" t="n">
        <v>1815.95</v>
      </c>
      <c r="I1265" s="23" t="n">
        <v>1734.48</v>
      </c>
      <c r="J1265" s="23" t="n">
        <v>1732.75</v>
      </c>
      <c r="K1265" s="24" t="str">
        <f aca="false">IF(N1265&lt;=$F$3,"HIT","MISS")</f>
        <v>MISS</v>
      </c>
      <c r="L1265" s="24" t="str">
        <f aca="false">IF(O1265&lt;=$F$3,"HIT","MISS")</f>
        <v>HIT</v>
      </c>
      <c r="M1265" s="25" t="str">
        <f aca="false">IF(AND(K1265="HIT",L1265="HIT"),"HOD ✓ | LOD ✓",IF(K1265="HIT","HOD ✓",IF(L1265="HIT","LOD ✓","✗ MISS")))</f>
        <v>LOD ✓</v>
      </c>
      <c r="N1265" s="26" t="n">
        <f aca="false">IF(D1265&lt;H1265,(H1265-D1265)/D1265,IF(D1265&gt;G1265,(D1265-G1265)/D1265,0))</f>
        <v>0.000576890335185972</v>
      </c>
      <c r="O1265" s="26" t="n">
        <f aca="false">IF(E1265&lt;J1265,(J1265-E1265)/E1265,IF(E1265&gt;I1265,(E1265-I1265)/E1265,0))</f>
        <v>0.00024475762645136</v>
      </c>
      <c r="P1265" s="27" t="n">
        <f aca="false">LN(F1265/F1264)</f>
        <v>-0.0164461207874675</v>
      </c>
      <c r="Q1265" s="28" t="n">
        <f aca="false">STDEV(P1246:P1265)*SQRT(252)</f>
        <v>0.20429188107721</v>
      </c>
      <c r="R1265" s="26" t="n">
        <f aca="false">(G1265-H1265)/H1265</f>
        <v>0.00100223023761664</v>
      </c>
      <c r="S1265" s="17" t="n">
        <f aca="false">YEAR(B1265)</f>
        <v>2011</v>
      </c>
      <c r="T1265" s="17" t="n">
        <f aca="false">WEEKDAY(B1265)</f>
        <v>5</v>
      </c>
    </row>
    <row r="1266" customFormat="false" ht="15" hidden="false" customHeight="false" outlineLevel="0" collapsed="false">
      <c r="B1266" s="21" t="n">
        <v>40767</v>
      </c>
      <c r="C1266" s="22" t="n">
        <v>1763.95</v>
      </c>
      <c r="D1266" s="22" t="n">
        <v>1768.154</v>
      </c>
      <c r="E1266" s="22" t="n">
        <v>1723.482</v>
      </c>
      <c r="F1266" s="22" t="n">
        <v>1746.55</v>
      </c>
      <c r="G1266" s="23" t="n">
        <v>1770.05</v>
      </c>
      <c r="H1266" s="23" t="n">
        <v>1768.28</v>
      </c>
      <c r="I1266" s="23" t="n">
        <v>1724</v>
      </c>
      <c r="J1266" s="23" t="n">
        <v>1722.28</v>
      </c>
      <c r="K1266" s="29" t="str">
        <f aca="false">IF(N1266&lt;=$F$3,"HIT","MISS")</f>
        <v>HIT</v>
      </c>
      <c r="L1266" s="29" t="str">
        <f aca="false">IF(O1266&lt;=$F$3,"HIT","MISS")</f>
        <v>HIT</v>
      </c>
      <c r="M1266" s="17" t="str">
        <f aca="false">IF(AND(K1266="HIT",L1266="HIT"),"HOD ✓ | LOD ✓",IF(K1266="HIT","HOD ✓",IF(L1266="HIT","LOD ✓","✗ MISS")))</f>
        <v>HOD ✓ | LOD ✓</v>
      </c>
      <c r="N1266" s="26" t="n">
        <f aca="false">IF(D1266&lt;H1266,(H1266-D1266)/D1266,IF(D1266&gt;G1266,(D1266-G1266)/D1266,0))</f>
        <v>7.12607612232737E-005</v>
      </c>
      <c r="O1266" s="26" t="n">
        <f aca="false">IF(E1266&lt;J1266,(J1266-E1266)/E1266,IF(E1266&gt;I1266,(E1266-I1266)/E1266,0))</f>
        <v>0</v>
      </c>
      <c r="P1266" s="27" t="n">
        <f aca="false">LN(F1266/F1265)</f>
        <v>-0.00991319897078005</v>
      </c>
      <c r="Q1266" s="28" t="n">
        <f aca="false">STDEV(P1247:P1266)*SQRT(252)</f>
        <v>0.211293899356745</v>
      </c>
      <c r="R1266" s="26" t="n">
        <f aca="false">(G1266-H1266)/H1266</f>
        <v>0.00100097269663174</v>
      </c>
      <c r="S1266" s="17" t="n">
        <f aca="false">YEAR(B1266)</f>
        <v>2011</v>
      </c>
      <c r="T1266" s="17" t="n">
        <f aca="false">WEEKDAY(B1266)</f>
        <v>6</v>
      </c>
    </row>
    <row r="1267" customFormat="false" ht="15" hidden="false" customHeight="false" outlineLevel="0" collapsed="false">
      <c r="B1267" s="21" t="n">
        <v>40770</v>
      </c>
      <c r="C1267" s="22" t="n">
        <v>1746.75</v>
      </c>
      <c r="D1267" s="22" t="n">
        <v>1766.635</v>
      </c>
      <c r="E1267" s="22" t="n">
        <v>1728.459</v>
      </c>
      <c r="F1267" s="22" t="n">
        <v>1765.96</v>
      </c>
      <c r="G1267" s="23" t="n">
        <v>1766.1</v>
      </c>
      <c r="H1267" s="23" t="n">
        <v>1764.34</v>
      </c>
      <c r="I1267" s="23" t="n">
        <v>1728.36</v>
      </c>
      <c r="J1267" s="23" t="n">
        <v>1726.63</v>
      </c>
      <c r="K1267" s="29" t="str">
        <f aca="false">IF(N1267&lt;=$F$3,"HIT","MISS")</f>
        <v>HIT</v>
      </c>
      <c r="L1267" s="29" t="str">
        <f aca="false">IF(O1267&lt;=$F$3,"HIT","MISS")</f>
        <v>HIT</v>
      </c>
      <c r="M1267" s="17" t="str">
        <f aca="false">IF(AND(K1267="HIT",L1267="HIT"),"HOD ✓ | LOD ✓",IF(K1267="HIT","HOD ✓",IF(L1267="HIT","LOD ✓","✗ MISS")))</f>
        <v>HOD ✓ | LOD ✓</v>
      </c>
      <c r="N1267" s="26" t="n">
        <f aca="false">IF(D1267&lt;H1267,(H1267-D1267)/D1267,IF(D1267&gt;G1267,(D1267-G1267)/D1267,0))</f>
        <v>0.000302835616864877</v>
      </c>
      <c r="O1267" s="26" t="n">
        <f aca="false">IF(E1267&lt;J1267,(J1267-E1267)/E1267,IF(E1267&gt;I1267,(E1267-I1267)/E1267,0))</f>
        <v>5.7276452609035E-005</v>
      </c>
      <c r="P1267" s="27" t="n">
        <f aca="false">LN(F1267/F1266)</f>
        <v>0.0110520383277268</v>
      </c>
      <c r="Q1267" s="28" t="n">
        <f aca="false">STDEV(P1248:P1267)*SQRT(252)</f>
        <v>0.212394668613126</v>
      </c>
      <c r="R1267" s="26" t="n">
        <f aca="false">(G1267-H1267)/H1267</f>
        <v>0.000997540156659142</v>
      </c>
      <c r="S1267" s="17" t="n">
        <f aca="false">YEAR(B1267)</f>
        <v>2011</v>
      </c>
      <c r="T1267" s="17" t="n">
        <f aca="false">WEEKDAY(B1267)</f>
        <v>2</v>
      </c>
    </row>
    <row r="1268" customFormat="false" ht="15" hidden="false" customHeight="false" outlineLevel="0" collapsed="false">
      <c r="B1268" s="21" t="n">
        <v>40771</v>
      </c>
      <c r="C1268" s="22" t="n">
        <v>1765.96</v>
      </c>
      <c r="D1268" s="22" t="n">
        <v>1787.243</v>
      </c>
      <c r="E1268" s="22" t="n">
        <v>1761.259</v>
      </c>
      <c r="F1268" s="22" t="n">
        <v>1785.713</v>
      </c>
      <c r="G1268" s="23" t="n">
        <v>1788.28</v>
      </c>
      <c r="H1268" s="23" t="n">
        <v>1786.49</v>
      </c>
      <c r="I1268" s="23" t="n">
        <v>1761.75</v>
      </c>
      <c r="J1268" s="23" t="n">
        <v>1759.99</v>
      </c>
      <c r="K1268" s="29" t="str">
        <f aca="false">IF(N1268&lt;=$F$3,"HIT","MISS")</f>
        <v>HIT</v>
      </c>
      <c r="L1268" s="29" t="str">
        <f aca="false">IF(O1268&lt;=$F$3,"HIT","MISS")</f>
        <v>HIT</v>
      </c>
      <c r="M1268" s="17" t="str">
        <f aca="false">IF(AND(K1268="HIT",L1268="HIT"),"HOD ✓ | LOD ✓",IF(K1268="HIT","HOD ✓",IF(L1268="HIT","LOD ✓","✗ MISS")))</f>
        <v>HOD ✓ | LOD ✓</v>
      </c>
      <c r="N1268" s="26" t="n">
        <f aca="false">IF(D1268&lt;H1268,(H1268-D1268)/D1268,IF(D1268&gt;G1268,(D1268-G1268)/D1268,0))</f>
        <v>0</v>
      </c>
      <c r="O1268" s="26" t="n">
        <f aca="false">IF(E1268&lt;J1268,(J1268-E1268)/E1268,IF(E1268&gt;I1268,(E1268-I1268)/E1268,0))</f>
        <v>0</v>
      </c>
      <c r="P1268" s="27" t="n">
        <f aca="false">LN(F1268/F1267)</f>
        <v>0.0111233233840563</v>
      </c>
      <c r="Q1268" s="28" t="n">
        <f aca="false">STDEV(P1249:P1268)*SQRT(252)</f>
        <v>0.20571404367297</v>
      </c>
      <c r="R1268" s="26" t="n">
        <f aca="false">(G1268-H1268)/H1268</f>
        <v>0.00100196474651409</v>
      </c>
      <c r="S1268" s="17" t="n">
        <f aca="false">YEAR(B1268)</f>
        <v>2011</v>
      </c>
      <c r="T1268" s="17" t="n">
        <f aca="false">WEEKDAY(B1268)</f>
        <v>3</v>
      </c>
    </row>
    <row r="1269" customFormat="false" ht="15" hidden="false" customHeight="false" outlineLevel="0" collapsed="false">
      <c r="B1269" s="21" t="n">
        <v>40772</v>
      </c>
      <c r="C1269" s="22" t="n">
        <v>1785.713</v>
      </c>
      <c r="D1269" s="22" t="n">
        <v>1794.863</v>
      </c>
      <c r="E1269" s="22" t="n">
        <v>1779.122</v>
      </c>
      <c r="F1269" s="22" t="n">
        <v>1791.257</v>
      </c>
      <c r="G1269" s="23" t="n">
        <v>1794.7</v>
      </c>
      <c r="H1269" s="23" t="n">
        <v>1792.91</v>
      </c>
      <c r="I1269" s="23" t="n">
        <v>1782.1</v>
      </c>
      <c r="J1269" s="23" t="n">
        <v>1780.32</v>
      </c>
      <c r="K1269" s="24" t="str">
        <f aca="false">IF(N1269&lt;=$F$3,"HIT","MISS")</f>
        <v>HIT</v>
      </c>
      <c r="L1269" s="24" t="str">
        <f aca="false">IF(O1269&lt;=$F$3,"HIT","MISS")</f>
        <v>MISS</v>
      </c>
      <c r="M1269" s="25" t="str">
        <f aca="false">IF(AND(K1269="HIT",L1269="HIT"),"HOD ✓ | LOD ✓",IF(K1269="HIT","HOD ✓",IF(L1269="HIT","LOD ✓","✗ MISS")))</f>
        <v>HOD ✓</v>
      </c>
      <c r="N1269" s="26" t="n">
        <f aca="false">IF(D1269&lt;H1269,(H1269-D1269)/D1269,IF(D1269&gt;G1269,(D1269-G1269)/D1269,0))</f>
        <v>9.08147307064723E-005</v>
      </c>
      <c r="O1269" s="26" t="n">
        <f aca="false">IF(E1269&lt;J1269,(J1269-E1269)/E1269,IF(E1269&gt;I1269,(E1269-I1269)/E1269,0))</f>
        <v>0.000673365851245651</v>
      </c>
      <c r="P1269" s="27" t="n">
        <f aca="false">LN(F1269/F1268)</f>
        <v>0.00309983278548068</v>
      </c>
      <c r="Q1269" s="28" t="n">
        <f aca="false">STDEV(P1250:P1269)*SQRT(252)</f>
        <v>0.205831223382527</v>
      </c>
      <c r="R1269" s="26" t="n">
        <f aca="false">(G1269-H1269)/H1269</f>
        <v>0.000998376940281422</v>
      </c>
      <c r="S1269" s="17" t="n">
        <f aca="false">YEAR(B1269)</f>
        <v>2011</v>
      </c>
      <c r="T1269" s="17" t="n">
        <f aca="false">WEEKDAY(B1269)</f>
        <v>4</v>
      </c>
    </row>
    <row r="1270" customFormat="false" ht="15" hidden="false" customHeight="false" outlineLevel="0" collapsed="false">
      <c r="B1270" s="21" t="n">
        <v>40773</v>
      </c>
      <c r="C1270" s="22" t="n">
        <v>1791.257</v>
      </c>
      <c r="D1270" s="22" t="n">
        <v>1828.929</v>
      </c>
      <c r="E1270" s="22" t="n">
        <v>1784.153</v>
      </c>
      <c r="F1270" s="22" t="n">
        <v>1823.803</v>
      </c>
      <c r="G1270" s="23" t="n">
        <v>1829.22</v>
      </c>
      <c r="H1270" s="23" t="n">
        <v>1827.39</v>
      </c>
      <c r="I1270" s="23" t="n">
        <v>1783.54</v>
      </c>
      <c r="J1270" s="23" t="n">
        <v>1781.76</v>
      </c>
      <c r="K1270" s="29" t="str">
        <f aca="false">IF(N1270&lt;=$F$3,"HIT","MISS")</f>
        <v>HIT</v>
      </c>
      <c r="L1270" s="29" t="str">
        <f aca="false">IF(O1270&lt;=$F$3,"HIT","MISS")</f>
        <v>HIT</v>
      </c>
      <c r="M1270" s="17" t="str">
        <f aca="false">IF(AND(K1270="HIT",L1270="HIT"),"HOD ✓ | LOD ✓",IF(K1270="HIT","HOD ✓",IF(L1270="HIT","LOD ✓","✗ MISS")))</f>
        <v>HOD ✓ | LOD ✓</v>
      </c>
      <c r="N1270" s="26" t="n">
        <f aca="false">IF(D1270&lt;H1270,(H1270-D1270)/D1270,IF(D1270&gt;G1270,(D1270-G1270)/D1270,0))</f>
        <v>0</v>
      </c>
      <c r="O1270" s="26" t="n">
        <f aca="false">IF(E1270&lt;J1270,(J1270-E1270)/E1270,IF(E1270&gt;I1270,(E1270-I1270)/E1270,0))</f>
        <v>0.000343580399214673</v>
      </c>
      <c r="P1270" s="27" t="n">
        <f aca="false">LN(F1270/F1269)</f>
        <v>0.0180062733951175</v>
      </c>
      <c r="Q1270" s="28" t="n">
        <f aca="false">STDEV(P1251:P1270)*SQRT(252)</f>
        <v>0.205298249347377</v>
      </c>
      <c r="R1270" s="26" t="n">
        <f aca="false">(G1270-H1270)/H1270</f>
        <v>0.00100142826654405</v>
      </c>
      <c r="S1270" s="17" t="n">
        <f aca="false">YEAR(B1270)</f>
        <v>2011</v>
      </c>
      <c r="T1270" s="17" t="n">
        <f aca="false">WEEKDAY(B1270)</f>
        <v>5</v>
      </c>
    </row>
    <row r="1271" customFormat="false" ht="15" hidden="false" customHeight="false" outlineLevel="0" collapsed="false">
      <c r="B1271" s="21" t="n">
        <v>40774</v>
      </c>
      <c r="C1271" s="22" t="n">
        <v>1823.803</v>
      </c>
      <c r="D1271" s="22" t="n">
        <v>1877.895</v>
      </c>
      <c r="E1271" s="22" t="n">
        <v>1821.823</v>
      </c>
      <c r="F1271" s="22" t="n">
        <v>1852.05</v>
      </c>
      <c r="G1271" s="23" t="n">
        <v>1877.29</v>
      </c>
      <c r="H1271" s="23" t="n">
        <v>1875.41</v>
      </c>
      <c r="I1271" s="23" t="n">
        <v>1822.9</v>
      </c>
      <c r="J1271" s="23" t="n">
        <v>1821.08</v>
      </c>
      <c r="K1271" s="29" t="str">
        <f aca="false">IF(N1271&lt;=$F$3,"HIT","MISS")</f>
        <v>HIT</v>
      </c>
      <c r="L1271" s="29" t="str">
        <f aca="false">IF(O1271&lt;=$F$3,"HIT","MISS")</f>
        <v>HIT</v>
      </c>
      <c r="M1271" s="17" t="str">
        <f aca="false">IF(AND(K1271="HIT",L1271="HIT"),"HOD ✓ | LOD ✓",IF(K1271="HIT","HOD ✓",IF(L1271="HIT","LOD ✓","✗ MISS")))</f>
        <v>HOD ✓ | LOD ✓</v>
      </c>
      <c r="N1271" s="26" t="n">
        <f aca="false">IF(D1271&lt;H1271,(H1271-D1271)/D1271,IF(D1271&gt;G1271,(D1271-G1271)/D1271,0))</f>
        <v>0.000322169237364186</v>
      </c>
      <c r="O1271" s="26" t="n">
        <f aca="false">IF(E1271&lt;J1271,(J1271-E1271)/E1271,IF(E1271&gt;I1271,(E1271-I1271)/E1271,0))</f>
        <v>0</v>
      </c>
      <c r="P1271" s="27" t="n">
        <f aca="false">LN(F1271/F1270)</f>
        <v>0.0153692522664442</v>
      </c>
      <c r="Q1271" s="28" t="n">
        <f aca="false">STDEV(P1252:P1271)*SQRT(252)</f>
        <v>0.207516166918217</v>
      </c>
      <c r="R1271" s="26" t="n">
        <f aca="false">(G1271-H1271)/H1271</f>
        <v>0.00100244746482096</v>
      </c>
      <c r="S1271" s="17" t="n">
        <f aca="false">YEAR(B1271)</f>
        <v>2011</v>
      </c>
      <c r="T1271" s="17" t="n">
        <f aca="false">WEEKDAY(B1271)</f>
        <v>6</v>
      </c>
    </row>
    <row r="1272" customFormat="false" ht="15" hidden="false" customHeight="false" outlineLevel="0" collapsed="false">
      <c r="B1272" s="21" t="n">
        <v>40777</v>
      </c>
      <c r="C1272" s="22" t="n">
        <v>1853.5</v>
      </c>
      <c r="D1272" s="22" t="n">
        <v>1898.873</v>
      </c>
      <c r="E1272" s="22" t="n">
        <v>1853.5</v>
      </c>
      <c r="F1272" s="22" t="n">
        <v>1897.685</v>
      </c>
      <c r="G1272" s="23" t="n">
        <v>1898.94</v>
      </c>
      <c r="H1272" s="23" t="n">
        <v>1897.04</v>
      </c>
      <c r="I1272" s="23" t="n">
        <v>1853.24</v>
      </c>
      <c r="J1272" s="23" t="n">
        <v>1851.39</v>
      </c>
      <c r="K1272" s="29" t="str">
        <f aca="false">IF(N1272&lt;=$F$3,"HIT","MISS")</f>
        <v>HIT</v>
      </c>
      <c r="L1272" s="29" t="str">
        <f aca="false">IF(O1272&lt;=$F$3,"HIT","MISS")</f>
        <v>HIT</v>
      </c>
      <c r="M1272" s="17" t="str">
        <f aca="false">IF(AND(K1272="HIT",L1272="HIT"),"HOD ✓ | LOD ✓",IF(K1272="HIT","HOD ✓",IF(L1272="HIT","LOD ✓","✗ MISS")))</f>
        <v>HOD ✓ | LOD ✓</v>
      </c>
      <c r="N1272" s="26" t="n">
        <f aca="false">IF(D1272&lt;H1272,(H1272-D1272)/D1272,IF(D1272&gt;G1272,(D1272-G1272)/D1272,0))</f>
        <v>0</v>
      </c>
      <c r="O1272" s="26" t="n">
        <f aca="false">IF(E1272&lt;J1272,(J1272-E1272)/E1272,IF(E1272&gt;I1272,(E1272-I1272)/E1272,0))</f>
        <v>0.000140275155111945</v>
      </c>
      <c r="P1272" s="27" t="n">
        <f aca="false">LN(F1272/F1271)</f>
        <v>0.02434158854162</v>
      </c>
      <c r="Q1272" s="28" t="n">
        <f aca="false">STDEV(P1253:P1272)*SQRT(252)</f>
        <v>0.216202498843489</v>
      </c>
      <c r="R1272" s="26" t="n">
        <f aca="false">(G1272-H1272)/H1272</f>
        <v>0.00100156032555987</v>
      </c>
      <c r="S1272" s="17" t="n">
        <f aca="false">YEAR(B1272)</f>
        <v>2011</v>
      </c>
      <c r="T1272" s="17" t="n">
        <f aca="false">WEEKDAY(B1272)</f>
        <v>2</v>
      </c>
    </row>
    <row r="1273" customFormat="false" ht="15" hidden="false" customHeight="false" outlineLevel="0" collapsed="false">
      <c r="B1273" s="21" t="n">
        <v>40778</v>
      </c>
      <c r="C1273" s="22" t="n">
        <v>1897.685</v>
      </c>
      <c r="D1273" s="22" t="n">
        <v>1912.277</v>
      </c>
      <c r="E1273" s="22" t="n">
        <v>1823.819</v>
      </c>
      <c r="F1273" s="22" t="n">
        <v>1828.445</v>
      </c>
      <c r="G1273" s="23" t="n">
        <v>1912.16</v>
      </c>
      <c r="H1273" s="23" t="n">
        <v>1910.25</v>
      </c>
      <c r="I1273" s="23" t="n">
        <v>1823.17</v>
      </c>
      <c r="J1273" s="23" t="n">
        <v>1821.35</v>
      </c>
      <c r="K1273" s="29" t="str">
        <f aca="false">IF(N1273&lt;=$F$3,"HIT","MISS")</f>
        <v>HIT</v>
      </c>
      <c r="L1273" s="29" t="str">
        <f aca="false">IF(O1273&lt;=$F$3,"HIT","MISS")</f>
        <v>HIT</v>
      </c>
      <c r="M1273" s="17" t="str">
        <f aca="false">IF(AND(K1273="HIT",L1273="HIT"),"HOD ✓ | LOD ✓",IF(K1273="HIT","HOD ✓",IF(L1273="HIT","LOD ✓","✗ MISS")))</f>
        <v>HOD ✓ | LOD ✓</v>
      </c>
      <c r="N1273" s="26" t="n">
        <f aca="false">IF(D1273&lt;H1273,(H1273-D1273)/D1273,IF(D1273&gt;G1273,(D1273-G1273)/D1273,0))</f>
        <v>6.11836046764992E-005</v>
      </c>
      <c r="O1273" s="26" t="n">
        <f aca="false">IF(E1273&lt;J1273,(J1273-E1273)/E1273,IF(E1273&gt;I1273,(E1273-I1273)/E1273,0))</f>
        <v>0.000355846715052254</v>
      </c>
      <c r="P1273" s="27" t="n">
        <f aca="false">LN(F1273/F1272)</f>
        <v>-0.0371688433864104</v>
      </c>
      <c r="Q1273" s="28" t="n">
        <f aca="false">STDEV(P1254:P1273)*SQRT(252)</f>
        <v>0.26929588639058</v>
      </c>
      <c r="R1273" s="26" t="n">
        <f aca="false">(G1273-H1273)/H1273</f>
        <v>0.000999869127077651</v>
      </c>
      <c r="S1273" s="17" t="n">
        <f aca="false">YEAR(B1273)</f>
        <v>2011</v>
      </c>
      <c r="T1273" s="17" t="n">
        <f aca="false">WEEKDAY(B1273)</f>
        <v>3</v>
      </c>
    </row>
    <row r="1274" customFormat="false" ht="15" hidden="false" customHeight="false" outlineLevel="0" collapsed="false">
      <c r="B1274" s="21" t="n">
        <v>40779</v>
      </c>
      <c r="C1274" s="22" t="n">
        <v>1828.445</v>
      </c>
      <c r="D1274" s="22" t="n">
        <v>1854.192</v>
      </c>
      <c r="E1274" s="22" t="n">
        <v>1750.027</v>
      </c>
      <c r="F1274" s="22" t="n">
        <v>1759.155</v>
      </c>
      <c r="G1274" s="23" t="n">
        <v>1854.93</v>
      </c>
      <c r="H1274" s="23" t="n">
        <v>1853.08</v>
      </c>
      <c r="I1274" s="23" t="n">
        <v>1750.88</v>
      </c>
      <c r="J1274" s="23" t="n">
        <v>1749.13</v>
      </c>
      <c r="K1274" s="29" t="str">
        <f aca="false">IF(N1274&lt;=$F$3,"HIT","MISS")</f>
        <v>HIT</v>
      </c>
      <c r="L1274" s="29" t="str">
        <f aca="false">IF(O1274&lt;=$F$3,"HIT","MISS")</f>
        <v>HIT</v>
      </c>
      <c r="M1274" s="17" t="str">
        <f aca="false">IF(AND(K1274="HIT",L1274="HIT"),"HOD ✓ | LOD ✓",IF(K1274="HIT","HOD ✓",IF(L1274="HIT","LOD ✓","✗ MISS")))</f>
        <v>HOD ✓ | LOD ✓</v>
      </c>
      <c r="N1274" s="26" t="n">
        <f aca="false">IF(D1274&lt;H1274,(H1274-D1274)/D1274,IF(D1274&gt;G1274,(D1274-G1274)/D1274,0))</f>
        <v>0</v>
      </c>
      <c r="O1274" s="26" t="n">
        <f aca="false">IF(E1274&lt;J1274,(J1274-E1274)/E1274,IF(E1274&gt;I1274,(E1274-I1274)/E1274,0))</f>
        <v>0</v>
      </c>
      <c r="P1274" s="27" t="n">
        <f aca="false">LN(F1274/F1273)</f>
        <v>-0.0386322987326936</v>
      </c>
      <c r="Q1274" s="28" t="n">
        <f aca="false">STDEV(P1255:P1274)*SQRT(252)</f>
        <v>0.311399590728837</v>
      </c>
      <c r="R1274" s="26" t="n">
        <f aca="false">(G1274-H1274)/H1274</f>
        <v>0.000998337902303266</v>
      </c>
      <c r="S1274" s="17" t="n">
        <f aca="false">YEAR(B1274)</f>
        <v>2011</v>
      </c>
      <c r="T1274" s="17" t="n">
        <f aca="false">WEEKDAY(B1274)</f>
        <v>4</v>
      </c>
    </row>
    <row r="1275" customFormat="false" ht="15" hidden="false" customHeight="false" outlineLevel="0" collapsed="false">
      <c r="B1275" s="21" t="n">
        <v>40780</v>
      </c>
      <c r="C1275" s="22" t="n">
        <v>1759.155</v>
      </c>
      <c r="D1275" s="22" t="n">
        <v>1775.258</v>
      </c>
      <c r="E1275" s="22" t="n">
        <v>1703.147</v>
      </c>
      <c r="F1275" s="22" t="n">
        <v>1775.09</v>
      </c>
      <c r="G1275" s="23" t="n">
        <v>1777.32</v>
      </c>
      <c r="H1275" s="23" t="n">
        <v>1775.54</v>
      </c>
      <c r="I1275" s="23" t="n">
        <v>1705.49</v>
      </c>
      <c r="J1275" s="23" t="n">
        <v>1703.79</v>
      </c>
      <c r="K1275" s="29" t="str">
        <f aca="false">IF(N1275&lt;=$F$3,"HIT","MISS")</f>
        <v>HIT</v>
      </c>
      <c r="L1275" s="29" t="str">
        <f aca="false">IF(O1275&lt;=$F$3,"HIT","MISS")</f>
        <v>HIT</v>
      </c>
      <c r="M1275" s="17" t="str">
        <f aca="false">IF(AND(K1275="HIT",L1275="HIT"),"HOD ✓ | LOD ✓",IF(K1275="HIT","HOD ✓",IF(L1275="HIT","LOD ✓","✗ MISS")))</f>
        <v>HOD ✓ | LOD ✓</v>
      </c>
      <c r="N1275" s="26" t="n">
        <f aca="false">IF(D1275&lt;H1275,(H1275-D1275)/D1275,IF(D1275&gt;G1275,(D1275-G1275)/D1275,0))</f>
        <v>0.000158850150231643</v>
      </c>
      <c r="O1275" s="26" t="n">
        <f aca="false">IF(E1275&lt;J1275,(J1275-E1275)/E1275,IF(E1275&gt;I1275,(E1275-I1275)/E1275,0))</f>
        <v>0.000377536407603119</v>
      </c>
      <c r="P1275" s="27" t="n">
        <f aca="false">LN(F1275/F1274)</f>
        <v>0.00901754574507399</v>
      </c>
      <c r="Q1275" s="28" t="n">
        <f aca="false">STDEV(P1256:P1275)*SQRT(252)</f>
        <v>0.311647697698027</v>
      </c>
      <c r="R1275" s="26" t="n">
        <f aca="false">(G1275-H1275)/H1275</f>
        <v>0.00100251191186905</v>
      </c>
      <c r="S1275" s="17" t="n">
        <f aca="false">YEAR(B1275)</f>
        <v>2011</v>
      </c>
      <c r="T1275" s="17" t="n">
        <f aca="false">WEEKDAY(B1275)</f>
        <v>5</v>
      </c>
    </row>
    <row r="1276" customFormat="false" ht="15" hidden="false" customHeight="false" outlineLevel="0" collapsed="false">
      <c r="B1276" s="21" t="n">
        <v>40781</v>
      </c>
      <c r="C1276" s="22" t="n">
        <v>1775.09</v>
      </c>
      <c r="D1276" s="22" t="n">
        <v>1829.15</v>
      </c>
      <c r="E1276" s="22" t="n">
        <v>1757.626</v>
      </c>
      <c r="F1276" s="22" t="n">
        <v>1828.8</v>
      </c>
      <c r="G1276" s="23" t="n">
        <v>1829.61</v>
      </c>
      <c r="H1276" s="23" t="n">
        <v>1827.78</v>
      </c>
      <c r="I1276" s="23" t="n">
        <v>1759.46</v>
      </c>
      <c r="J1276" s="23" t="n">
        <v>1757.7</v>
      </c>
      <c r="K1276" s="29" t="str">
        <f aca="false">IF(N1276&lt;=$F$3,"HIT","MISS")</f>
        <v>HIT</v>
      </c>
      <c r="L1276" s="29" t="str">
        <f aca="false">IF(O1276&lt;=$F$3,"HIT","MISS")</f>
        <v>HIT</v>
      </c>
      <c r="M1276" s="17" t="str">
        <f aca="false">IF(AND(K1276="HIT",L1276="HIT"),"HOD ✓ | LOD ✓",IF(K1276="HIT","HOD ✓",IF(L1276="HIT","LOD ✓","✗ MISS")))</f>
        <v>HOD ✓ | LOD ✓</v>
      </c>
      <c r="N1276" s="26" t="n">
        <f aca="false">IF(D1276&lt;H1276,(H1276-D1276)/D1276,IF(D1276&gt;G1276,(D1276-G1276)/D1276,0))</f>
        <v>0</v>
      </c>
      <c r="O1276" s="26" t="n">
        <f aca="false">IF(E1276&lt;J1276,(J1276-E1276)/E1276,IF(E1276&gt;I1276,(E1276-I1276)/E1276,0))</f>
        <v>4.21022447324227E-005</v>
      </c>
      <c r="P1276" s="27" t="n">
        <f aca="false">LN(F1276/F1275)</f>
        <v>0.0298088881910938</v>
      </c>
      <c r="Q1276" s="28" t="n">
        <f aca="false">STDEV(P1257:P1276)*SQRT(252)</f>
        <v>0.324159630191856</v>
      </c>
      <c r="R1276" s="26" t="n">
        <f aca="false">(G1276-H1276)/H1276</f>
        <v>0.00100121458818891</v>
      </c>
      <c r="S1276" s="17" t="n">
        <f aca="false">YEAR(B1276)</f>
        <v>2011</v>
      </c>
      <c r="T1276" s="17" t="n">
        <f aca="false">WEEKDAY(B1276)</f>
        <v>6</v>
      </c>
    </row>
    <row r="1277" customFormat="false" ht="15" hidden="false" customHeight="false" outlineLevel="0" collapsed="false">
      <c r="B1277" s="21" t="n">
        <v>40784</v>
      </c>
      <c r="C1277" s="22" t="n">
        <v>1833.05</v>
      </c>
      <c r="D1277" s="22" t="n">
        <v>1838.15</v>
      </c>
      <c r="E1277" s="22" t="n">
        <v>1776.135</v>
      </c>
      <c r="F1277" s="22" t="n">
        <v>1788.297</v>
      </c>
      <c r="G1277" s="23" t="n">
        <v>1838.75</v>
      </c>
      <c r="H1277" s="23" t="n">
        <v>1836.91</v>
      </c>
      <c r="I1277" s="23" t="n">
        <v>1776.52</v>
      </c>
      <c r="J1277" s="23" t="n">
        <v>1774.75</v>
      </c>
      <c r="K1277" s="29" t="str">
        <f aca="false">IF(N1277&lt;=$F$3,"HIT","MISS")</f>
        <v>HIT</v>
      </c>
      <c r="L1277" s="29" t="str">
        <f aca="false">IF(O1277&lt;=$F$3,"HIT","MISS")</f>
        <v>HIT</v>
      </c>
      <c r="M1277" s="17" t="str">
        <f aca="false">IF(AND(K1277="HIT",L1277="HIT"),"HOD ✓ | LOD ✓",IF(K1277="HIT","HOD ✓",IF(L1277="HIT","LOD ✓","✗ MISS")))</f>
        <v>HOD ✓ | LOD ✓</v>
      </c>
      <c r="N1277" s="26" t="n">
        <f aca="false">IF(D1277&lt;H1277,(H1277-D1277)/D1277,IF(D1277&gt;G1277,(D1277-G1277)/D1277,0))</f>
        <v>0</v>
      </c>
      <c r="O1277" s="26" t="n">
        <f aca="false">IF(E1277&lt;J1277,(J1277-E1277)/E1277,IF(E1277&gt;I1277,(E1277-I1277)/E1277,0))</f>
        <v>0</v>
      </c>
      <c r="P1277" s="27" t="n">
        <f aca="false">LN(F1277/F1276)</f>
        <v>-0.0223962437188402</v>
      </c>
      <c r="Q1277" s="28" t="n">
        <f aca="false">STDEV(P1258:P1277)*SQRT(252)</f>
        <v>0.337598270150475</v>
      </c>
      <c r="R1277" s="26" t="n">
        <f aca="false">(G1277-H1277)/H1277</f>
        <v>0.00100168217277924</v>
      </c>
      <c r="S1277" s="17" t="n">
        <f aca="false">YEAR(B1277)</f>
        <v>2011</v>
      </c>
      <c r="T1277" s="17" t="n">
        <f aca="false">WEEKDAY(B1277)</f>
        <v>2</v>
      </c>
    </row>
    <row r="1278" customFormat="false" ht="15" hidden="false" customHeight="false" outlineLevel="0" collapsed="false">
      <c r="B1278" s="21" t="n">
        <v>40785</v>
      </c>
      <c r="C1278" s="22" t="n">
        <v>1788.297</v>
      </c>
      <c r="D1278" s="22" t="n">
        <v>1840.717</v>
      </c>
      <c r="E1278" s="22" t="n">
        <v>1783.788</v>
      </c>
      <c r="F1278" s="22" t="n">
        <v>1835.339</v>
      </c>
      <c r="G1278" s="23" t="n">
        <v>1841.49</v>
      </c>
      <c r="H1278" s="23" t="n">
        <v>1839.65</v>
      </c>
      <c r="I1278" s="23" t="n">
        <v>1783.38</v>
      </c>
      <c r="J1278" s="23" t="n">
        <v>1781.6</v>
      </c>
      <c r="K1278" s="29" t="str">
        <f aca="false">IF(N1278&lt;=$F$3,"HIT","MISS")</f>
        <v>HIT</v>
      </c>
      <c r="L1278" s="29" t="str">
        <f aca="false">IF(O1278&lt;=$F$3,"HIT","MISS")</f>
        <v>HIT</v>
      </c>
      <c r="M1278" s="17" t="str">
        <f aca="false">IF(AND(K1278="HIT",L1278="HIT"),"HOD ✓ | LOD ✓",IF(K1278="HIT","HOD ✓",IF(L1278="HIT","LOD ✓","✗ MISS")))</f>
        <v>HOD ✓ | LOD ✓</v>
      </c>
      <c r="N1278" s="26" t="n">
        <f aca="false">IF(D1278&lt;H1278,(H1278-D1278)/D1278,IF(D1278&gt;G1278,(D1278-G1278)/D1278,0))</f>
        <v>0</v>
      </c>
      <c r="O1278" s="26" t="n">
        <f aca="false">IF(E1278&lt;J1278,(J1278-E1278)/E1278,IF(E1278&gt;I1278,(E1278-I1278)/E1278,0))</f>
        <v>0.000228726732100396</v>
      </c>
      <c r="P1278" s="27" t="n">
        <f aca="false">LN(F1278/F1277)</f>
        <v>0.0259654352488348</v>
      </c>
      <c r="Q1278" s="28" t="n">
        <f aca="false">STDEV(P1259:P1278)*SQRT(252)</f>
        <v>0.338092498942741</v>
      </c>
      <c r="R1278" s="26" t="n">
        <f aca="false">(G1278-H1278)/H1278</f>
        <v>0.0010001902535808</v>
      </c>
      <c r="S1278" s="17" t="n">
        <f aca="false">YEAR(B1278)</f>
        <v>2011</v>
      </c>
      <c r="T1278" s="17" t="n">
        <f aca="false">WEEKDAY(B1278)</f>
        <v>3</v>
      </c>
    </row>
    <row r="1279" customFormat="false" ht="15" hidden="false" customHeight="false" outlineLevel="0" collapsed="false">
      <c r="B1279" s="21" t="n">
        <v>40786</v>
      </c>
      <c r="C1279" s="22" t="n">
        <v>1835.339</v>
      </c>
      <c r="D1279" s="22" t="n">
        <v>1840.077</v>
      </c>
      <c r="E1279" s="22" t="n">
        <v>1811.509</v>
      </c>
      <c r="F1279" s="22" t="n">
        <v>1825.613</v>
      </c>
      <c r="G1279" s="23" t="n">
        <v>1839.87</v>
      </c>
      <c r="H1279" s="23" t="n">
        <v>1838.03</v>
      </c>
      <c r="I1279" s="23" t="n">
        <v>1813.23</v>
      </c>
      <c r="J1279" s="23" t="n">
        <v>1811.42</v>
      </c>
      <c r="K1279" s="29" t="str">
        <f aca="false">IF(N1279&lt;=$F$3,"HIT","MISS")</f>
        <v>HIT</v>
      </c>
      <c r="L1279" s="29" t="str">
        <f aca="false">IF(O1279&lt;=$F$3,"HIT","MISS")</f>
        <v>HIT</v>
      </c>
      <c r="M1279" s="17" t="str">
        <f aca="false">IF(AND(K1279="HIT",L1279="HIT"),"HOD ✓ | LOD ✓",IF(K1279="HIT","HOD ✓",IF(L1279="HIT","LOD ✓","✗ MISS")))</f>
        <v>HOD ✓ | LOD ✓</v>
      </c>
      <c r="N1279" s="26" t="n">
        <f aca="false">IF(D1279&lt;H1279,(H1279-D1279)/D1279,IF(D1279&gt;G1279,(D1279-G1279)/D1279,0))</f>
        <v>0.00011249529231663</v>
      </c>
      <c r="O1279" s="26" t="n">
        <f aca="false">IF(E1279&lt;J1279,(J1279-E1279)/E1279,IF(E1279&gt;I1279,(E1279-I1279)/E1279,0))</f>
        <v>0</v>
      </c>
      <c r="P1279" s="27" t="n">
        <f aca="false">LN(F1279/F1278)</f>
        <v>-0.00531338454154544</v>
      </c>
      <c r="Q1279" s="28" t="n">
        <f aca="false">STDEV(P1260:P1279)*SQRT(252)</f>
        <v>0.339720975151373</v>
      </c>
      <c r="R1279" s="26" t="n">
        <f aca="false">(G1279-H1279)/H1279</f>
        <v>0.00100107179969855</v>
      </c>
      <c r="S1279" s="17" t="n">
        <f aca="false">YEAR(B1279)</f>
        <v>2011</v>
      </c>
      <c r="T1279" s="17" t="n">
        <f aca="false">WEEKDAY(B1279)</f>
        <v>4</v>
      </c>
    </row>
    <row r="1280" customFormat="false" ht="15" hidden="false" customHeight="false" outlineLevel="0" collapsed="false">
      <c r="B1280" s="21" t="n">
        <v>40787</v>
      </c>
      <c r="C1280" s="22" t="n">
        <v>1825.613</v>
      </c>
      <c r="D1280" s="22" t="n">
        <v>1830.897</v>
      </c>
      <c r="E1280" s="22" t="n">
        <v>1813.725</v>
      </c>
      <c r="F1280" s="22" t="n">
        <v>1826.184</v>
      </c>
      <c r="G1280" s="23" t="n">
        <v>1832.16</v>
      </c>
      <c r="H1280" s="23" t="n">
        <v>1830.33</v>
      </c>
      <c r="I1280" s="23" t="n">
        <v>1814.88</v>
      </c>
      <c r="J1280" s="23" t="n">
        <v>1813.07</v>
      </c>
      <c r="K1280" s="29" t="str">
        <f aca="false">IF(N1280&lt;=$F$3,"HIT","MISS")</f>
        <v>HIT</v>
      </c>
      <c r="L1280" s="29" t="str">
        <f aca="false">IF(O1280&lt;=$F$3,"HIT","MISS")</f>
        <v>HIT</v>
      </c>
      <c r="M1280" s="17" t="str">
        <f aca="false">IF(AND(K1280="HIT",L1280="HIT"),"HOD ✓ | LOD ✓",IF(K1280="HIT","HOD ✓",IF(L1280="HIT","LOD ✓","✗ MISS")))</f>
        <v>HOD ✓ | LOD ✓</v>
      </c>
      <c r="N1280" s="26" t="n">
        <f aca="false">IF(D1280&lt;H1280,(H1280-D1280)/D1280,IF(D1280&gt;G1280,(D1280-G1280)/D1280,0))</f>
        <v>0</v>
      </c>
      <c r="O1280" s="26" t="n">
        <f aca="false">IF(E1280&lt;J1280,(J1280-E1280)/E1280,IF(E1280&gt;I1280,(E1280-I1280)/E1280,0))</f>
        <v>0</v>
      </c>
      <c r="P1280" s="27" t="n">
        <f aca="false">LN(F1280/F1279)</f>
        <v>0.000312722752471334</v>
      </c>
      <c r="Q1280" s="28" t="n">
        <f aca="false">STDEV(P1261:P1280)*SQRT(252)</f>
        <v>0.336207624525539</v>
      </c>
      <c r="R1280" s="26" t="n">
        <f aca="false">(G1280-H1280)/H1280</f>
        <v>0.000999819704643509</v>
      </c>
      <c r="S1280" s="17" t="n">
        <f aca="false">YEAR(B1280)</f>
        <v>2011</v>
      </c>
      <c r="T1280" s="17" t="n">
        <f aca="false">WEEKDAY(B1280)</f>
        <v>5</v>
      </c>
    </row>
    <row r="1281" customFormat="false" ht="15" hidden="false" customHeight="false" outlineLevel="0" collapsed="false">
      <c r="B1281" s="21" t="n">
        <v>40788</v>
      </c>
      <c r="C1281" s="22" t="n">
        <v>1826.184</v>
      </c>
      <c r="D1281" s="22" t="n">
        <v>1884.864</v>
      </c>
      <c r="E1281" s="22" t="n">
        <v>1824.633</v>
      </c>
      <c r="F1281" s="22" t="n">
        <v>1883.05</v>
      </c>
      <c r="G1281" s="23" t="n">
        <v>1887.46</v>
      </c>
      <c r="H1281" s="23" t="n">
        <v>1885.57</v>
      </c>
      <c r="I1281" s="23" t="n">
        <v>1824.22</v>
      </c>
      <c r="J1281" s="23" t="n">
        <v>1822.4</v>
      </c>
      <c r="K1281" s="29" t="str">
        <f aca="false">IF(N1281&lt;=$F$3,"HIT","MISS")</f>
        <v>HIT</v>
      </c>
      <c r="L1281" s="29" t="str">
        <f aca="false">IF(O1281&lt;=$F$3,"HIT","MISS")</f>
        <v>HIT</v>
      </c>
      <c r="M1281" s="17" t="str">
        <f aca="false">IF(AND(K1281="HIT",L1281="HIT"),"HOD ✓ | LOD ✓",IF(K1281="HIT","HOD ✓",IF(L1281="HIT","LOD ✓","✗ MISS")))</f>
        <v>HOD ✓ | LOD ✓</v>
      </c>
      <c r="N1281" s="26" t="n">
        <f aca="false">IF(D1281&lt;H1281,(H1281-D1281)/D1281,IF(D1281&gt;G1281,(D1281-G1281)/D1281,0))</f>
        <v>0.000374562833180486</v>
      </c>
      <c r="O1281" s="26" t="n">
        <f aca="false">IF(E1281&lt;J1281,(J1281-E1281)/E1281,IF(E1281&gt;I1281,(E1281-I1281)/E1281,0))</f>
        <v>0.000226346887291861</v>
      </c>
      <c r="P1281" s="27" t="n">
        <f aca="false">LN(F1281/F1280)</f>
        <v>0.0306642588954291</v>
      </c>
      <c r="Q1281" s="28" t="n">
        <f aca="false">STDEV(P1262:P1281)*SQRT(252)</f>
        <v>0.347873017602645</v>
      </c>
      <c r="R1281" s="26" t="n">
        <f aca="false">(G1281-H1281)/H1281</f>
        <v>0.00100234942219069</v>
      </c>
      <c r="S1281" s="17" t="n">
        <f aca="false">YEAR(B1281)</f>
        <v>2011</v>
      </c>
      <c r="T1281" s="17" t="n">
        <f aca="false">WEEKDAY(B1281)</f>
        <v>6</v>
      </c>
    </row>
    <row r="1282" customFormat="false" ht="15" hidden="false" customHeight="false" outlineLevel="0" collapsed="false">
      <c r="B1282" s="21" t="n">
        <v>40791</v>
      </c>
      <c r="C1282" s="22" t="n">
        <v>1885.25</v>
      </c>
      <c r="D1282" s="22" t="n">
        <v>1903.573</v>
      </c>
      <c r="E1282" s="22" t="n">
        <v>1874.495</v>
      </c>
      <c r="F1282" s="22" t="n">
        <v>1901.647</v>
      </c>
      <c r="G1282" s="23" t="n">
        <v>1913.06</v>
      </c>
      <c r="H1282" s="23" t="n">
        <v>1911.15</v>
      </c>
      <c r="I1282" s="23" t="n">
        <v>1875.13</v>
      </c>
      <c r="J1282" s="23" t="n">
        <v>1873.26</v>
      </c>
      <c r="K1282" s="24" t="str">
        <f aca="false">IF(N1282&lt;=$F$3,"HIT","MISS")</f>
        <v>MISS</v>
      </c>
      <c r="L1282" s="24" t="str">
        <f aca="false">IF(O1282&lt;=$F$3,"HIT","MISS")</f>
        <v>HIT</v>
      </c>
      <c r="M1282" s="25" t="str">
        <f aca="false">IF(AND(K1282="HIT",L1282="HIT"),"HOD ✓ | LOD ✓",IF(K1282="HIT","HOD ✓",IF(L1282="HIT","LOD ✓","✗ MISS")))</f>
        <v>LOD ✓</v>
      </c>
      <c r="N1282" s="26" t="n">
        <f aca="false">IF(D1282&lt;H1282,(H1282-D1282)/D1282,IF(D1282&gt;G1282,(D1282-G1282)/D1282,0))</f>
        <v>0.00398040947208224</v>
      </c>
      <c r="O1282" s="26" t="n">
        <f aca="false">IF(E1282&lt;J1282,(J1282-E1282)/E1282,IF(E1282&gt;I1282,(E1282-I1282)/E1282,0))</f>
        <v>0</v>
      </c>
      <c r="P1282" s="27" t="n">
        <f aca="false">LN(F1282/F1281)</f>
        <v>0.0098275500922595</v>
      </c>
      <c r="Q1282" s="28" t="n">
        <f aca="false">STDEV(P1263:P1282)*SQRT(252)</f>
        <v>0.333633146418851</v>
      </c>
      <c r="R1282" s="26" t="n">
        <f aca="false">(G1282-H1282)/H1282</f>
        <v>0.000999398268058423</v>
      </c>
      <c r="S1282" s="17" t="n">
        <f aca="false">YEAR(B1282)</f>
        <v>2011</v>
      </c>
      <c r="T1282" s="17" t="n">
        <f aca="false">WEEKDAY(B1282)</f>
        <v>2</v>
      </c>
    </row>
    <row r="1283" customFormat="false" ht="15" hidden="false" customHeight="false" outlineLevel="0" collapsed="false">
      <c r="B1283" s="21" t="n">
        <v>40792</v>
      </c>
      <c r="C1283" s="22" t="n">
        <v>1901.647</v>
      </c>
      <c r="D1283" s="22" t="n">
        <v>1921.07</v>
      </c>
      <c r="E1283" s="22" t="n">
        <v>1859.478</v>
      </c>
      <c r="F1283" s="22" t="n">
        <v>1875.31</v>
      </c>
      <c r="G1283" s="23" t="n">
        <v>1920.8</v>
      </c>
      <c r="H1283" s="23" t="n">
        <v>1918.88</v>
      </c>
      <c r="I1283" s="23" t="n">
        <v>1859.23</v>
      </c>
      <c r="J1283" s="23" t="n">
        <v>1857.37</v>
      </c>
      <c r="K1283" s="29" t="str">
        <f aca="false">IF(N1283&lt;=$F$3,"HIT","MISS")</f>
        <v>HIT</v>
      </c>
      <c r="L1283" s="29" t="str">
        <f aca="false">IF(O1283&lt;=$F$3,"HIT","MISS")</f>
        <v>HIT</v>
      </c>
      <c r="M1283" s="17" t="str">
        <f aca="false">IF(AND(K1283="HIT",L1283="HIT"),"HOD ✓ | LOD ✓",IF(K1283="HIT","HOD ✓",IF(L1283="HIT","LOD ✓","✗ MISS")))</f>
        <v>HOD ✓ | LOD ✓</v>
      </c>
      <c r="N1283" s="26" t="n">
        <f aca="false">IF(D1283&lt;H1283,(H1283-D1283)/D1283,IF(D1283&gt;G1283,(D1283-G1283)/D1283,0))</f>
        <v>0.000140546674509509</v>
      </c>
      <c r="O1283" s="26" t="n">
        <f aca="false">IF(E1283&lt;J1283,(J1283-E1283)/E1283,IF(E1283&gt;I1283,(E1283-I1283)/E1283,0))</f>
        <v>0.000133370763192706</v>
      </c>
      <c r="P1283" s="27" t="n">
        <f aca="false">LN(F1283/F1282)</f>
        <v>-0.0139463736973604</v>
      </c>
      <c r="Q1283" s="28" t="n">
        <f aca="false">STDEV(P1264:P1283)*SQRT(252)</f>
        <v>0.339072193196445</v>
      </c>
      <c r="R1283" s="26" t="n">
        <f aca="false">(G1283-H1283)/H1283</f>
        <v>0.00100058367380964</v>
      </c>
      <c r="S1283" s="17" t="n">
        <f aca="false">YEAR(B1283)</f>
        <v>2011</v>
      </c>
      <c r="T1283" s="17" t="n">
        <f aca="false">WEEKDAY(B1283)</f>
        <v>3</v>
      </c>
    </row>
    <row r="1284" customFormat="false" ht="15" hidden="false" customHeight="false" outlineLevel="0" collapsed="false">
      <c r="B1284" s="21" t="n">
        <v>40793</v>
      </c>
      <c r="C1284" s="22" t="n">
        <v>1875.31</v>
      </c>
      <c r="D1284" s="22" t="n">
        <v>1896.678</v>
      </c>
      <c r="E1284" s="22" t="n">
        <v>1793.115</v>
      </c>
      <c r="F1284" s="22" t="n">
        <v>1817.676</v>
      </c>
      <c r="G1284" s="23" t="n">
        <v>1896.41</v>
      </c>
      <c r="H1284" s="23" t="n">
        <v>1894.52</v>
      </c>
      <c r="I1284" s="23" t="n">
        <v>1795.67</v>
      </c>
      <c r="J1284" s="23" t="n">
        <v>1793.88</v>
      </c>
      <c r="K1284" s="29" t="str">
        <f aca="false">IF(N1284&lt;=$F$3,"HIT","MISS")</f>
        <v>HIT</v>
      </c>
      <c r="L1284" s="29" t="str">
        <f aca="false">IF(O1284&lt;=$F$3,"HIT","MISS")</f>
        <v>HIT</v>
      </c>
      <c r="M1284" s="17" t="str">
        <f aca="false">IF(AND(K1284="HIT",L1284="HIT"),"HOD ✓ | LOD ✓",IF(K1284="HIT","HOD ✓",IF(L1284="HIT","LOD ✓","✗ MISS")))</f>
        <v>HOD ✓ | LOD ✓</v>
      </c>
      <c r="N1284" s="26" t="n">
        <f aca="false">IF(D1284&lt;H1284,(H1284-D1284)/D1284,IF(D1284&gt;G1284,(D1284-G1284)/D1284,0))</f>
        <v>0.000141299682919309</v>
      </c>
      <c r="O1284" s="26" t="n">
        <f aca="false">IF(E1284&lt;J1284,(J1284-E1284)/E1284,IF(E1284&gt;I1284,(E1284-I1284)/E1284,0))</f>
        <v>0.000426631866890913</v>
      </c>
      <c r="P1284" s="27" t="n">
        <f aca="false">LN(F1284/F1283)</f>
        <v>-0.0312152170388363</v>
      </c>
      <c r="Q1284" s="28" t="n">
        <f aca="false">STDEV(P1265:P1284)*SQRT(252)</f>
        <v>0.345914610366342</v>
      </c>
      <c r="R1284" s="26" t="n">
        <f aca="false">(G1284-H1284)/H1284</f>
        <v>0.000997614171399669</v>
      </c>
      <c r="S1284" s="17" t="n">
        <f aca="false">YEAR(B1284)</f>
        <v>2011</v>
      </c>
      <c r="T1284" s="17" t="n">
        <f aca="false">WEEKDAY(B1284)</f>
        <v>4</v>
      </c>
    </row>
    <row r="1285" customFormat="false" ht="15" hidden="false" customHeight="false" outlineLevel="0" collapsed="false">
      <c r="B1285" s="21" t="n">
        <v>40794</v>
      </c>
      <c r="C1285" s="22" t="n">
        <v>1817.676</v>
      </c>
      <c r="D1285" s="22" t="n">
        <v>1870.748</v>
      </c>
      <c r="E1285" s="22" t="n">
        <v>1813.846</v>
      </c>
      <c r="F1285" s="22" t="n">
        <v>1870.251</v>
      </c>
      <c r="G1285" s="23" t="n">
        <v>1872.43</v>
      </c>
      <c r="H1285" s="23" t="n">
        <v>1870.56</v>
      </c>
      <c r="I1285" s="23" t="n">
        <v>1815.81</v>
      </c>
      <c r="J1285" s="23" t="n">
        <v>1814</v>
      </c>
      <c r="K1285" s="29" t="str">
        <f aca="false">IF(N1285&lt;=$F$3,"HIT","MISS")</f>
        <v>HIT</v>
      </c>
      <c r="L1285" s="29" t="str">
        <f aca="false">IF(O1285&lt;=$F$3,"HIT","MISS")</f>
        <v>HIT</v>
      </c>
      <c r="M1285" s="17" t="str">
        <f aca="false">IF(AND(K1285="HIT",L1285="HIT"),"HOD ✓ | LOD ✓",IF(K1285="HIT","HOD ✓",IF(L1285="HIT","LOD ✓","✗ MISS")))</f>
        <v>HOD ✓ | LOD ✓</v>
      </c>
      <c r="N1285" s="26" t="n">
        <f aca="false">IF(D1285&lt;H1285,(H1285-D1285)/D1285,IF(D1285&gt;G1285,(D1285-G1285)/D1285,0))</f>
        <v>0</v>
      </c>
      <c r="O1285" s="26" t="n">
        <f aca="false">IF(E1285&lt;J1285,(J1285-E1285)/E1285,IF(E1285&gt;I1285,(E1285-I1285)/E1285,0))</f>
        <v>8.49024669128451E-005</v>
      </c>
      <c r="P1285" s="27" t="n">
        <f aca="false">LN(F1285/F1284)</f>
        <v>0.0285138844072884</v>
      </c>
      <c r="Q1285" s="28" t="n">
        <f aca="false">STDEV(P1266:P1285)*SQRT(252)</f>
        <v>0.353134727151166</v>
      </c>
      <c r="R1285" s="26" t="n">
        <f aca="false">(G1285-H1285)/H1285</f>
        <v>0.000999700624412004</v>
      </c>
      <c r="S1285" s="17" t="n">
        <f aca="false">YEAR(B1285)</f>
        <v>2011</v>
      </c>
      <c r="T1285" s="17" t="n">
        <f aca="false">WEEKDAY(B1285)</f>
        <v>5</v>
      </c>
    </row>
    <row r="1286" customFormat="false" ht="15" hidden="false" customHeight="false" outlineLevel="0" collapsed="false">
      <c r="B1286" s="21" t="n">
        <v>40795</v>
      </c>
      <c r="C1286" s="22" t="n">
        <v>1870.251</v>
      </c>
      <c r="D1286" s="22" t="n">
        <v>1886.269</v>
      </c>
      <c r="E1286" s="22" t="n">
        <v>1823.367</v>
      </c>
      <c r="F1286" s="22" t="n">
        <v>1855.5</v>
      </c>
      <c r="G1286" s="23" t="n">
        <v>1886.18</v>
      </c>
      <c r="H1286" s="23" t="n">
        <v>1884.3</v>
      </c>
      <c r="I1286" s="23" t="n">
        <v>1825.47</v>
      </c>
      <c r="J1286" s="23" t="n">
        <v>1823.65</v>
      </c>
      <c r="K1286" s="29" t="str">
        <f aca="false">IF(N1286&lt;=$F$3,"HIT","MISS")</f>
        <v>HIT</v>
      </c>
      <c r="L1286" s="29" t="str">
        <f aca="false">IF(O1286&lt;=$F$3,"HIT","MISS")</f>
        <v>HIT</v>
      </c>
      <c r="M1286" s="17" t="str">
        <f aca="false">IF(AND(K1286="HIT",L1286="HIT"),"HOD ✓ | LOD ✓",IF(K1286="HIT","HOD ✓",IF(L1286="HIT","LOD ✓","✗ MISS")))</f>
        <v>HOD ✓ | LOD ✓</v>
      </c>
      <c r="N1286" s="26" t="n">
        <f aca="false">IF(D1286&lt;H1286,(H1286-D1286)/D1286,IF(D1286&gt;G1286,(D1286-G1286)/D1286,0))</f>
        <v>4.71830900046291E-005</v>
      </c>
      <c r="O1286" s="26" t="n">
        <f aca="false">IF(E1286&lt;J1286,(J1286-E1286)/E1286,IF(E1286&gt;I1286,(E1286-I1286)/E1286,0))</f>
        <v>0.000155207371856642</v>
      </c>
      <c r="P1286" s="27" t="n">
        <f aca="false">LN(F1286/F1285)</f>
        <v>-0.00791844493959496</v>
      </c>
      <c r="Q1286" s="28" t="n">
        <f aca="false">STDEV(P1267:P1286)*SQRT(252)</f>
        <v>0.35224269002914</v>
      </c>
      <c r="R1286" s="26" t="n">
        <f aca="false">(G1286-H1286)/H1286</f>
        <v>0.000997717985458849</v>
      </c>
      <c r="S1286" s="17" t="n">
        <f aca="false">YEAR(B1286)</f>
        <v>2011</v>
      </c>
      <c r="T1286" s="17" t="n">
        <f aca="false">WEEKDAY(B1286)</f>
        <v>6</v>
      </c>
    </row>
    <row r="1287" customFormat="false" ht="15" hidden="false" customHeight="false" outlineLevel="0" collapsed="false">
      <c r="B1287" s="21" t="n">
        <v>40798</v>
      </c>
      <c r="C1287" s="22" t="n">
        <v>1857</v>
      </c>
      <c r="D1287" s="22" t="n">
        <v>1862.465</v>
      </c>
      <c r="E1287" s="22" t="n">
        <v>1801.585</v>
      </c>
      <c r="F1287" s="22" t="n">
        <v>1814.846</v>
      </c>
      <c r="G1287" s="23" t="n">
        <v>1864.27</v>
      </c>
      <c r="H1287" s="23" t="n">
        <v>1862.41</v>
      </c>
      <c r="I1287" s="23" t="n">
        <v>1801.84</v>
      </c>
      <c r="J1287" s="23" t="n">
        <v>1800.04</v>
      </c>
      <c r="K1287" s="29" t="str">
        <f aca="false">IF(N1287&lt;=$F$3,"HIT","MISS")</f>
        <v>HIT</v>
      </c>
      <c r="L1287" s="29" t="str">
        <f aca="false">IF(O1287&lt;=$F$3,"HIT","MISS")</f>
        <v>HIT</v>
      </c>
      <c r="M1287" s="17" t="str">
        <f aca="false">IF(AND(K1287="HIT",L1287="HIT"),"HOD ✓ | LOD ✓",IF(K1287="HIT","HOD ✓",IF(L1287="HIT","LOD ✓","✗ MISS")))</f>
        <v>HOD ✓ | LOD ✓</v>
      </c>
      <c r="N1287" s="26" t="n">
        <f aca="false">IF(D1287&lt;H1287,(H1287-D1287)/D1287,IF(D1287&gt;G1287,(D1287-G1287)/D1287,0))</f>
        <v>0</v>
      </c>
      <c r="O1287" s="26" t="n">
        <f aca="false">IF(E1287&lt;J1287,(J1287-E1287)/E1287,IF(E1287&gt;I1287,(E1287-I1287)/E1287,0))</f>
        <v>0</v>
      </c>
      <c r="P1287" s="27" t="n">
        <f aca="false">LN(F1287/F1286)</f>
        <v>-0.0221535858863859</v>
      </c>
      <c r="Q1287" s="28" t="n">
        <f aca="false">STDEV(P1268:P1287)*SQRT(252)</f>
        <v>0.361798234804127</v>
      </c>
      <c r="R1287" s="26" t="n">
        <f aca="false">(G1287-H1287)/H1287</f>
        <v>0.000998705977738468</v>
      </c>
      <c r="S1287" s="17" t="n">
        <f aca="false">YEAR(B1287)</f>
        <v>2011</v>
      </c>
      <c r="T1287" s="17" t="n">
        <f aca="false">WEEKDAY(B1287)</f>
        <v>2</v>
      </c>
    </row>
    <row r="1288" customFormat="false" ht="15" hidden="false" customHeight="false" outlineLevel="0" collapsed="false">
      <c r="B1288" s="21" t="n">
        <v>40799</v>
      </c>
      <c r="C1288" s="22" t="n">
        <v>1814.846</v>
      </c>
      <c r="D1288" s="22" t="n">
        <v>1844.131</v>
      </c>
      <c r="E1288" s="22" t="n">
        <v>1794.975</v>
      </c>
      <c r="F1288" s="22" t="n">
        <v>1833.601</v>
      </c>
      <c r="G1288" s="23" t="n">
        <v>1846.24</v>
      </c>
      <c r="H1288" s="23" t="n">
        <v>1844.4</v>
      </c>
      <c r="I1288" s="23" t="n">
        <v>1794.82</v>
      </c>
      <c r="J1288" s="23" t="n">
        <v>1793.03</v>
      </c>
      <c r="K1288" s="29" t="str">
        <f aca="false">IF(N1288&lt;=$F$3,"HIT","MISS")</f>
        <v>HIT</v>
      </c>
      <c r="L1288" s="29" t="str">
        <f aca="false">IF(O1288&lt;=$F$3,"HIT","MISS")</f>
        <v>HIT</v>
      </c>
      <c r="M1288" s="17" t="str">
        <f aca="false">IF(AND(K1288="HIT",L1288="HIT"),"HOD ✓ | LOD ✓",IF(K1288="HIT","HOD ✓",IF(L1288="HIT","LOD ✓","✗ MISS")))</f>
        <v>HOD ✓ | LOD ✓</v>
      </c>
      <c r="N1288" s="26" t="n">
        <f aca="false">IF(D1288&lt;H1288,(H1288-D1288)/D1288,IF(D1288&gt;G1288,(D1288-G1288)/D1288,0))</f>
        <v>0.00014586816229433</v>
      </c>
      <c r="O1288" s="26" t="n">
        <f aca="false">IF(E1288&lt;J1288,(J1288-E1288)/E1288,IF(E1288&gt;I1288,(E1288-I1288)/E1288,0))</f>
        <v>8.63521776069153E-005</v>
      </c>
      <c r="P1288" s="27" t="n">
        <f aca="false">LN(F1288/F1287)</f>
        <v>0.0102811772812236</v>
      </c>
      <c r="Q1288" s="28" t="n">
        <f aca="false">STDEV(P1269:P1288)*SQRT(252)</f>
        <v>0.361509217207681</v>
      </c>
      <c r="R1288" s="26" t="n">
        <f aca="false">(G1288-H1288)/H1288</f>
        <v>0.000997614400346952</v>
      </c>
      <c r="S1288" s="17" t="n">
        <f aca="false">YEAR(B1288)</f>
        <v>2011</v>
      </c>
      <c r="T1288" s="17" t="n">
        <f aca="false">WEEKDAY(B1288)</f>
        <v>3</v>
      </c>
    </row>
    <row r="1289" customFormat="false" ht="15" hidden="false" customHeight="false" outlineLevel="0" collapsed="false">
      <c r="B1289" s="21" t="n">
        <v>40800</v>
      </c>
      <c r="C1289" s="22" t="n">
        <v>1833.601</v>
      </c>
      <c r="D1289" s="22" t="n">
        <v>1844.905</v>
      </c>
      <c r="E1289" s="22" t="n">
        <v>1808.773</v>
      </c>
      <c r="F1289" s="22" t="n">
        <v>1819.799</v>
      </c>
      <c r="G1289" s="23" t="n">
        <v>1845.8</v>
      </c>
      <c r="H1289" s="23" t="n">
        <v>1843.96</v>
      </c>
      <c r="I1289" s="23" t="n">
        <v>1808.7</v>
      </c>
      <c r="J1289" s="23" t="n">
        <v>1806.89</v>
      </c>
      <c r="K1289" s="29" t="str">
        <f aca="false">IF(N1289&lt;=$F$3,"HIT","MISS")</f>
        <v>HIT</v>
      </c>
      <c r="L1289" s="29" t="str">
        <f aca="false">IF(O1289&lt;=$F$3,"HIT","MISS")</f>
        <v>HIT</v>
      </c>
      <c r="M1289" s="17" t="str">
        <f aca="false">IF(AND(K1289="HIT",L1289="HIT"),"HOD ✓ | LOD ✓",IF(K1289="HIT","HOD ✓",IF(L1289="HIT","LOD ✓","✗ MISS")))</f>
        <v>HOD ✓ | LOD ✓</v>
      </c>
      <c r="N1289" s="26" t="n">
        <f aca="false">IF(D1289&lt;H1289,(H1289-D1289)/D1289,IF(D1289&gt;G1289,(D1289-G1289)/D1289,0))</f>
        <v>0</v>
      </c>
      <c r="O1289" s="26" t="n">
        <f aca="false">IF(E1289&lt;J1289,(J1289-E1289)/E1289,IF(E1289&gt;I1289,(E1289-I1289)/E1289,0))</f>
        <v>4.03588510000234E-005</v>
      </c>
      <c r="P1289" s="27" t="n">
        <f aca="false">LN(F1289/F1288)</f>
        <v>-0.00755573748398574</v>
      </c>
      <c r="Q1289" s="28" t="n">
        <f aca="false">STDEV(P1270:P1289)*SQRT(252)</f>
        <v>0.362791072919356</v>
      </c>
      <c r="R1289" s="26" t="n">
        <f aca="false">(G1289-H1289)/H1289</f>
        <v>0.00099785244799232</v>
      </c>
      <c r="S1289" s="17" t="n">
        <f aca="false">YEAR(B1289)</f>
        <v>2011</v>
      </c>
      <c r="T1289" s="17" t="n">
        <f aca="false">WEEKDAY(B1289)</f>
        <v>4</v>
      </c>
    </row>
    <row r="1290" customFormat="false" ht="15" hidden="false" customHeight="false" outlineLevel="0" collapsed="false">
      <c r="B1290" s="21" t="n">
        <v>40801</v>
      </c>
      <c r="C1290" s="22" t="n">
        <v>1819.799</v>
      </c>
      <c r="D1290" s="22" t="n">
        <v>1826.611</v>
      </c>
      <c r="E1290" s="22" t="n">
        <v>1772.856</v>
      </c>
      <c r="F1290" s="22" t="n">
        <v>1788.595</v>
      </c>
      <c r="G1290" s="23" t="n">
        <v>1827.77</v>
      </c>
      <c r="H1290" s="23" t="n">
        <v>1825.94</v>
      </c>
      <c r="I1290" s="23" t="n">
        <v>1775.02</v>
      </c>
      <c r="J1290" s="23" t="n">
        <v>1773.25</v>
      </c>
      <c r="K1290" s="29" t="str">
        <f aca="false">IF(N1290&lt;=$F$3,"HIT","MISS")</f>
        <v>HIT</v>
      </c>
      <c r="L1290" s="29" t="str">
        <f aca="false">IF(O1290&lt;=$F$3,"HIT","MISS")</f>
        <v>HIT</v>
      </c>
      <c r="M1290" s="17" t="str">
        <f aca="false">IF(AND(K1290="HIT",L1290="HIT"),"HOD ✓ | LOD ✓",IF(K1290="HIT","HOD ✓",IF(L1290="HIT","LOD ✓","✗ MISS")))</f>
        <v>HOD ✓ | LOD ✓</v>
      </c>
      <c r="N1290" s="26" t="n">
        <f aca="false">IF(D1290&lt;H1290,(H1290-D1290)/D1290,IF(D1290&gt;G1290,(D1290-G1290)/D1290,0))</f>
        <v>0</v>
      </c>
      <c r="O1290" s="26" t="n">
        <f aca="false">IF(E1290&lt;J1290,(J1290-E1290)/E1290,IF(E1290&gt;I1290,(E1290-I1290)/E1290,0))</f>
        <v>0.000222240272193571</v>
      </c>
      <c r="P1290" s="27" t="n">
        <f aca="false">LN(F1290/F1289)</f>
        <v>-0.017295659985831</v>
      </c>
      <c r="Q1290" s="28" t="n">
        <f aca="false">STDEV(P1271:P1290)*SQRT(252)</f>
        <v>0.362213159770592</v>
      </c>
      <c r="R1290" s="26" t="n">
        <f aca="false">(G1290-H1290)/H1290</f>
        <v>0.00100222351227309</v>
      </c>
      <c r="S1290" s="17" t="n">
        <f aca="false">YEAR(B1290)</f>
        <v>2011</v>
      </c>
      <c r="T1290" s="17" t="n">
        <f aca="false">WEEKDAY(B1290)</f>
        <v>5</v>
      </c>
    </row>
    <row r="1291" customFormat="false" ht="15" hidden="false" customHeight="false" outlineLevel="0" collapsed="false">
      <c r="B1291" s="21" t="n">
        <v>40802</v>
      </c>
      <c r="C1291" s="22" t="n">
        <v>1788.595</v>
      </c>
      <c r="D1291" s="22" t="n">
        <v>1821.876</v>
      </c>
      <c r="E1291" s="22" t="n">
        <v>1762.792</v>
      </c>
      <c r="F1291" s="22" t="n">
        <v>1811.65</v>
      </c>
      <c r="G1291" s="23" t="n">
        <v>1823.33</v>
      </c>
      <c r="H1291" s="23" t="n">
        <v>1821.51</v>
      </c>
      <c r="I1291" s="23" t="n">
        <v>1764.78</v>
      </c>
      <c r="J1291" s="23" t="n">
        <v>1763.02</v>
      </c>
      <c r="K1291" s="29" t="str">
        <f aca="false">IF(N1291&lt;=$F$3,"HIT","MISS")</f>
        <v>HIT</v>
      </c>
      <c r="L1291" s="29" t="str">
        <f aca="false">IF(O1291&lt;=$F$3,"HIT","MISS")</f>
        <v>HIT</v>
      </c>
      <c r="M1291" s="17" t="str">
        <f aca="false">IF(AND(K1291="HIT",L1291="HIT"),"HOD ✓ | LOD ✓",IF(K1291="HIT","HOD ✓",IF(L1291="HIT","LOD ✓","✗ MISS")))</f>
        <v>HOD ✓ | LOD ✓</v>
      </c>
      <c r="N1291" s="26" t="n">
        <f aca="false">IF(D1291&lt;H1291,(H1291-D1291)/D1291,IF(D1291&gt;G1291,(D1291-G1291)/D1291,0))</f>
        <v>0</v>
      </c>
      <c r="O1291" s="26" t="n">
        <f aca="false">IF(E1291&lt;J1291,(J1291-E1291)/E1291,IF(E1291&gt;I1291,(E1291-I1291)/E1291,0))</f>
        <v>0.000129340273838357</v>
      </c>
      <c r="P1291" s="27" t="n">
        <f aca="false">LN(F1291/F1290)</f>
        <v>0.0128076367871954</v>
      </c>
      <c r="Q1291" s="28" t="n">
        <f aca="false">STDEV(P1272:P1291)*SQRT(252)</f>
        <v>0.360791462339851</v>
      </c>
      <c r="R1291" s="26" t="n">
        <f aca="false">(G1291-H1291)/H1291</f>
        <v>0.000999171017452518</v>
      </c>
      <c r="S1291" s="17" t="n">
        <f aca="false">YEAR(B1291)</f>
        <v>2011</v>
      </c>
      <c r="T1291" s="17" t="n">
        <f aca="false">WEEKDAY(B1291)</f>
        <v>6</v>
      </c>
    </row>
    <row r="1292" customFormat="false" ht="15" hidden="false" customHeight="false" outlineLevel="0" collapsed="false">
      <c r="B1292" s="21" t="n">
        <v>40805</v>
      </c>
      <c r="C1292" s="22" t="n">
        <v>1812.65</v>
      </c>
      <c r="D1292" s="22" t="n">
        <v>1828.045</v>
      </c>
      <c r="E1292" s="22" t="n">
        <v>1770.455</v>
      </c>
      <c r="F1292" s="22" t="n">
        <v>1778.795</v>
      </c>
      <c r="G1292" s="23" t="n">
        <v>1827.54</v>
      </c>
      <c r="H1292" s="23" t="n">
        <v>1825.71</v>
      </c>
      <c r="I1292" s="23" t="n">
        <v>1772.65</v>
      </c>
      <c r="J1292" s="23" t="n">
        <v>1770.88</v>
      </c>
      <c r="K1292" s="29" t="str">
        <f aca="false">IF(N1292&lt;=$F$3,"HIT","MISS")</f>
        <v>HIT</v>
      </c>
      <c r="L1292" s="29" t="str">
        <f aca="false">IF(O1292&lt;=$F$3,"HIT","MISS")</f>
        <v>HIT</v>
      </c>
      <c r="M1292" s="17" t="str">
        <f aca="false">IF(AND(K1292="HIT",L1292="HIT"),"HOD ✓ | LOD ✓",IF(K1292="HIT","HOD ✓",IF(L1292="HIT","LOD ✓","✗ MISS")))</f>
        <v>HOD ✓ | LOD ✓</v>
      </c>
      <c r="N1292" s="26" t="n">
        <f aca="false">IF(D1292&lt;H1292,(H1292-D1292)/D1292,IF(D1292&gt;G1292,(D1292-G1292)/D1292,0))</f>
        <v>0.000276251405189757</v>
      </c>
      <c r="O1292" s="26" t="n">
        <f aca="false">IF(E1292&lt;J1292,(J1292-E1292)/E1292,IF(E1292&gt;I1292,(E1292-I1292)/E1292,0))</f>
        <v>0.000240051286251377</v>
      </c>
      <c r="P1292" s="27" t="n">
        <f aca="false">LN(F1292/F1291)</f>
        <v>-0.0183018634640196</v>
      </c>
      <c r="Q1292" s="28" t="n">
        <f aca="false">STDEV(P1273:P1292)*SQRT(252)</f>
        <v>0.352563687903517</v>
      </c>
      <c r="R1292" s="26" t="n">
        <f aca="false">(G1292-H1292)/H1292</f>
        <v>0.00100234977077407</v>
      </c>
      <c r="S1292" s="17" t="n">
        <f aca="false">YEAR(B1292)</f>
        <v>2011</v>
      </c>
      <c r="T1292" s="17" t="n">
        <f aca="false">WEEKDAY(B1292)</f>
        <v>2</v>
      </c>
    </row>
    <row r="1293" customFormat="false" ht="15" hidden="false" customHeight="false" outlineLevel="0" collapsed="false">
      <c r="B1293" s="21" t="n">
        <v>40806</v>
      </c>
      <c r="C1293" s="22" t="n">
        <v>1778.795</v>
      </c>
      <c r="D1293" s="22" t="n">
        <v>1811.808</v>
      </c>
      <c r="E1293" s="22" t="n">
        <v>1769.993</v>
      </c>
      <c r="F1293" s="22" t="n">
        <v>1803.625</v>
      </c>
      <c r="G1293" s="23" t="n">
        <v>1813.43</v>
      </c>
      <c r="H1293" s="23" t="n">
        <v>1811.62</v>
      </c>
      <c r="I1293" s="23" t="n">
        <v>1769.44</v>
      </c>
      <c r="J1293" s="23" t="n">
        <v>1767.67</v>
      </c>
      <c r="K1293" s="29" t="str">
        <f aca="false">IF(N1293&lt;=$F$3,"HIT","MISS")</f>
        <v>HIT</v>
      </c>
      <c r="L1293" s="29" t="str">
        <f aca="false">IF(O1293&lt;=$F$3,"HIT","MISS")</f>
        <v>HIT</v>
      </c>
      <c r="M1293" s="17" t="str">
        <f aca="false">IF(AND(K1293="HIT",L1293="HIT"),"HOD ✓ | LOD ✓",IF(K1293="HIT","HOD ✓",IF(L1293="HIT","LOD ✓","✗ MISS")))</f>
        <v>HOD ✓ | LOD ✓</v>
      </c>
      <c r="N1293" s="26" t="n">
        <f aca="false">IF(D1293&lt;H1293,(H1293-D1293)/D1293,IF(D1293&gt;G1293,(D1293-G1293)/D1293,0))</f>
        <v>0</v>
      </c>
      <c r="O1293" s="26" t="n">
        <f aca="false">IF(E1293&lt;J1293,(J1293-E1293)/E1293,IF(E1293&gt;I1293,(E1293-I1293)/E1293,0))</f>
        <v>0.000312430614132307</v>
      </c>
      <c r="P1293" s="27" t="n">
        <f aca="false">LN(F1293/F1292)</f>
        <v>0.0138623598685708</v>
      </c>
      <c r="Q1293" s="28" t="n">
        <f aca="false">STDEV(P1274:P1293)*SQRT(252)</f>
        <v>0.333434478411852</v>
      </c>
      <c r="R1293" s="26" t="n">
        <f aca="false">(G1293-H1293)/H1293</f>
        <v>0.000999105772733892</v>
      </c>
      <c r="S1293" s="17" t="n">
        <f aca="false">YEAR(B1293)</f>
        <v>2011</v>
      </c>
      <c r="T1293" s="17" t="n">
        <f aca="false">WEEKDAY(B1293)</f>
        <v>3</v>
      </c>
    </row>
    <row r="1294" customFormat="false" ht="15" hidden="false" customHeight="false" outlineLevel="0" collapsed="false">
      <c r="B1294" s="21" t="n">
        <v>40807</v>
      </c>
      <c r="C1294" s="22" t="n">
        <v>1803.625</v>
      </c>
      <c r="D1294" s="22" t="n">
        <v>1816.682</v>
      </c>
      <c r="E1294" s="22" t="n">
        <v>1778.976</v>
      </c>
      <c r="F1294" s="22" t="n">
        <v>1782.26</v>
      </c>
      <c r="G1294" s="23" t="n">
        <v>1819.18</v>
      </c>
      <c r="H1294" s="23" t="n">
        <v>1817.36</v>
      </c>
      <c r="I1294" s="23" t="n">
        <v>1780.41</v>
      </c>
      <c r="J1294" s="23" t="n">
        <v>1778.63</v>
      </c>
      <c r="K1294" s="29" t="str">
        <f aca="false">IF(N1294&lt;=$F$3,"HIT","MISS")</f>
        <v>HIT</v>
      </c>
      <c r="L1294" s="29" t="str">
        <f aca="false">IF(O1294&lt;=$F$3,"HIT","MISS")</f>
        <v>HIT</v>
      </c>
      <c r="M1294" s="17" t="str">
        <f aca="false">IF(AND(K1294="HIT",L1294="HIT"),"HOD ✓ | LOD ✓",IF(K1294="HIT","HOD ✓",IF(L1294="HIT","LOD ✓","✗ MISS")))</f>
        <v>HOD ✓ | LOD ✓</v>
      </c>
      <c r="N1294" s="26" t="n">
        <f aca="false">IF(D1294&lt;H1294,(H1294-D1294)/D1294,IF(D1294&gt;G1294,(D1294-G1294)/D1294,0))</f>
        <v>0.00037320785916296</v>
      </c>
      <c r="O1294" s="26" t="n">
        <f aca="false">IF(E1294&lt;J1294,(J1294-E1294)/E1294,IF(E1294&gt;I1294,(E1294-I1294)/E1294,0))</f>
        <v>0</v>
      </c>
      <c r="P1294" s="27" t="n">
        <f aca="false">LN(F1294/F1293)</f>
        <v>-0.0119163067503058</v>
      </c>
      <c r="Q1294" s="28" t="n">
        <f aca="false">STDEV(P1275:P1294)*SQRT(252)</f>
        <v>0.305414799909489</v>
      </c>
      <c r="R1294" s="26" t="n">
        <f aca="false">(G1294-H1294)/H1294</f>
        <v>0.00100145265660087</v>
      </c>
      <c r="S1294" s="17" t="n">
        <f aca="false">YEAR(B1294)</f>
        <v>2011</v>
      </c>
      <c r="T1294" s="17" t="n">
        <f aca="false">WEEKDAY(B1294)</f>
        <v>4</v>
      </c>
    </row>
    <row r="1295" customFormat="false" ht="15" hidden="false" customHeight="false" outlineLevel="0" collapsed="false">
      <c r="B1295" s="21" t="n">
        <v>40808</v>
      </c>
      <c r="C1295" s="22" t="n">
        <v>1782.26</v>
      </c>
      <c r="D1295" s="22" t="n">
        <v>1786.485</v>
      </c>
      <c r="E1295" s="22" t="n">
        <v>1720.961</v>
      </c>
      <c r="F1295" s="22" t="n">
        <v>1740.15</v>
      </c>
      <c r="G1295" s="23" t="n">
        <v>1787.13</v>
      </c>
      <c r="H1295" s="23" t="n">
        <v>1785.34</v>
      </c>
      <c r="I1295" s="23" t="n">
        <v>1721.63</v>
      </c>
      <c r="J1295" s="23" t="n">
        <v>1719.91</v>
      </c>
      <c r="K1295" s="29" t="str">
        <f aca="false">IF(N1295&lt;=$F$3,"HIT","MISS")</f>
        <v>HIT</v>
      </c>
      <c r="L1295" s="29" t="str">
        <f aca="false">IF(O1295&lt;=$F$3,"HIT","MISS")</f>
        <v>HIT</v>
      </c>
      <c r="M1295" s="17" t="str">
        <f aca="false">IF(AND(K1295="HIT",L1295="HIT"),"HOD ✓ | LOD ✓",IF(K1295="HIT","HOD ✓",IF(L1295="HIT","LOD ✓","✗ MISS")))</f>
        <v>HOD ✓ | LOD ✓</v>
      </c>
      <c r="N1295" s="26" t="n">
        <f aca="false">IF(D1295&lt;H1295,(H1295-D1295)/D1295,IF(D1295&gt;G1295,(D1295-G1295)/D1295,0))</f>
        <v>0</v>
      </c>
      <c r="O1295" s="26" t="n">
        <f aca="false">IF(E1295&lt;J1295,(J1295-E1295)/E1295,IF(E1295&gt;I1295,(E1295-I1295)/E1295,0))</f>
        <v>0</v>
      </c>
      <c r="P1295" s="27" t="n">
        <f aca="false">LN(F1295/F1294)</f>
        <v>-0.0239109054775885</v>
      </c>
      <c r="Q1295" s="28" t="n">
        <f aca="false">STDEV(P1276:P1295)*SQRT(252)</f>
        <v>0.315647722265169</v>
      </c>
      <c r="R1295" s="26" t="n">
        <f aca="false">(G1295-H1295)/H1295</f>
        <v>0.00100261014708694</v>
      </c>
      <c r="S1295" s="17" t="n">
        <f aca="false">YEAR(B1295)</f>
        <v>2011</v>
      </c>
      <c r="T1295" s="17" t="n">
        <f aca="false">WEEKDAY(B1295)</f>
        <v>5</v>
      </c>
    </row>
    <row r="1296" customFormat="false" ht="15" hidden="false" customHeight="false" outlineLevel="0" collapsed="false">
      <c r="B1296" s="21" t="n">
        <v>40809</v>
      </c>
      <c r="C1296" s="22" t="n">
        <v>1740.15</v>
      </c>
      <c r="D1296" s="22" t="n">
        <v>1755.575</v>
      </c>
      <c r="E1296" s="22" t="n">
        <v>1629.322</v>
      </c>
      <c r="F1296" s="22" t="n">
        <v>1656.85</v>
      </c>
      <c r="G1296" s="23" t="n">
        <v>1755.37</v>
      </c>
      <c r="H1296" s="23" t="n">
        <v>1753.62</v>
      </c>
      <c r="I1296" s="23" t="n">
        <v>1630.55</v>
      </c>
      <c r="J1296" s="23" t="n">
        <v>1628.92</v>
      </c>
      <c r="K1296" s="29" t="str">
        <f aca="false">IF(N1296&lt;=$F$3,"HIT","MISS")</f>
        <v>HIT</v>
      </c>
      <c r="L1296" s="29" t="str">
        <f aca="false">IF(O1296&lt;=$F$3,"HIT","MISS")</f>
        <v>HIT</v>
      </c>
      <c r="M1296" s="17" t="str">
        <f aca="false">IF(AND(K1296="HIT",L1296="HIT"),"HOD ✓ | LOD ✓",IF(K1296="HIT","HOD ✓",IF(L1296="HIT","LOD ✓","✗ MISS")))</f>
        <v>HOD ✓ | LOD ✓</v>
      </c>
      <c r="N1296" s="26" t="n">
        <f aca="false">IF(D1296&lt;H1296,(H1296-D1296)/D1296,IF(D1296&gt;G1296,(D1296-G1296)/D1296,0))</f>
        <v>0.000116770858550705</v>
      </c>
      <c r="O1296" s="26" t="n">
        <f aca="false">IF(E1296&lt;J1296,(J1296-E1296)/E1296,IF(E1296&gt;I1296,(E1296-I1296)/E1296,0))</f>
        <v>0</v>
      </c>
      <c r="P1296" s="27" t="n">
        <f aca="false">LN(F1296/F1295)</f>
        <v>-0.0490531071058643</v>
      </c>
      <c r="Q1296" s="28" t="n">
        <f aca="false">STDEV(P1277:P1296)*SQRT(252)</f>
        <v>0.33698439513644</v>
      </c>
      <c r="R1296" s="26" t="n">
        <f aca="false">(G1296-H1296)/H1296</f>
        <v>0.000997935698726064</v>
      </c>
      <c r="S1296" s="17" t="n">
        <f aca="false">YEAR(B1296)</f>
        <v>2011</v>
      </c>
      <c r="T1296" s="17" t="n">
        <f aca="false">WEEKDAY(B1296)</f>
        <v>6</v>
      </c>
    </row>
    <row r="1297" customFormat="false" ht="15" hidden="false" customHeight="false" outlineLevel="0" collapsed="false">
      <c r="B1297" s="21" t="n">
        <v>40812</v>
      </c>
      <c r="C1297" s="22" t="n">
        <v>1656.85</v>
      </c>
      <c r="D1297" s="22" t="n">
        <v>1663.975</v>
      </c>
      <c r="E1297" s="22" t="n">
        <v>1533.207</v>
      </c>
      <c r="F1297" s="22" t="n">
        <v>1626.98</v>
      </c>
      <c r="G1297" s="23" t="n">
        <v>1665.92</v>
      </c>
      <c r="H1297" s="23" t="n">
        <v>1664.26</v>
      </c>
      <c r="I1297" s="23" t="n">
        <v>1535.1</v>
      </c>
      <c r="J1297" s="23" t="n">
        <v>1533.57</v>
      </c>
      <c r="K1297" s="29" t="str">
        <f aca="false">IF(N1297&lt;=$F$3,"HIT","MISS")</f>
        <v>HIT</v>
      </c>
      <c r="L1297" s="29" t="str">
        <f aca="false">IF(O1297&lt;=$F$3,"HIT","MISS")</f>
        <v>HIT</v>
      </c>
      <c r="M1297" s="17" t="str">
        <f aca="false">IF(AND(K1297="HIT",L1297="HIT"),"HOD ✓ | LOD ✓",IF(K1297="HIT","HOD ✓",IF(L1297="HIT","LOD ✓","✗ MISS")))</f>
        <v>HOD ✓ | LOD ✓</v>
      </c>
      <c r="N1297" s="26" t="n">
        <f aca="false">IF(D1297&lt;H1297,(H1297-D1297)/D1297,IF(D1297&gt;G1297,(D1297-G1297)/D1297,0))</f>
        <v>0.00017127661172799</v>
      </c>
      <c r="O1297" s="26" t="n">
        <f aca="false">IF(E1297&lt;J1297,(J1297-E1297)/E1297,IF(E1297&gt;I1297,(E1297-I1297)/E1297,0))</f>
        <v>0.000236758637287613</v>
      </c>
      <c r="P1297" s="27" t="n">
        <f aca="false">LN(F1297/F1296)</f>
        <v>-0.0181926737031769</v>
      </c>
      <c r="Q1297" s="28" t="n">
        <f aca="false">STDEV(P1278:P1297)*SQRT(252)</f>
        <v>0.334416413663356</v>
      </c>
      <c r="R1297" s="26" t="n">
        <f aca="false">(G1297-H1297)/H1297</f>
        <v>0.000997440303798735</v>
      </c>
      <c r="S1297" s="17" t="n">
        <f aca="false">YEAR(B1297)</f>
        <v>2011</v>
      </c>
      <c r="T1297" s="17" t="n">
        <f aca="false">WEEKDAY(B1297)</f>
        <v>2</v>
      </c>
    </row>
    <row r="1298" customFormat="false" ht="15" hidden="false" customHeight="false" outlineLevel="0" collapsed="false">
      <c r="B1298" s="21" t="n">
        <v>40813</v>
      </c>
      <c r="C1298" s="22" t="n">
        <v>1626.98</v>
      </c>
      <c r="D1298" s="22" t="n">
        <v>1677.089</v>
      </c>
      <c r="E1298" s="22" t="n">
        <v>1615.152</v>
      </c>
      <c r="F1298" s="22" t="n">
        <v>1651.01</v>
      </c>
      <c r="G1298" s="23" t="n">
        <v>1678.91</v>
      </c>
      <c r="H1298" s="23" t="n">
        <v>1677.23</v>
      </c>
      <c r="I1298" s="23" t="n">
        <v>1616.91</v>
      </c>
      <c r="J1298" s="23" t="n">
        <v>1615.29</v>
      </c>
      <c r="K1298" s="29" t="str">
        <f aca="false">IF(N1298&lt;=$F$3,"HIT","MISS")</f>
        <v>HIT</v>
      </c>
      <c r="L1298" s="29" t="str">
        <f aca="false">IF(O1298&lt;=$F$3,"HIT","MISS")</f>
        <v>HIT</v>
      </c>
      <c r="M1298" s="17" t="str">
        <f aca="false">IF(AND(K1298="HIT",L1298="HIT"),"HOD ✓ | LOD ✓",IF(K1298="HIT","HOD ✓",IF(L1298="HIT","LOD ✓","✗ MISS")))</f>
        <v>HOD ✓ | LOD ✓</v>
      </c>
      <c r="N1298" s="26" t="n">
        <f aca="false">IF(D1298&lt;H1298,(H1298-D1298)/D1298,IF(D1298&gt;G1298,(D1298-G1298)/D1298,0))</f>
        <v>8.4074250084567E-005</v>
      </c>
      <c r="O1298" s="26" t="n">
        <f aca="false">IF(E1298&lt;J1298,(J1298-E1298)/E1298,IF(E1298&gt;I1298,(E1298-I1298)/E1298,0))</f>
        <v>8.54408749145096E-005</v>
      </c>
      <c r="P1298" s="27" t="n">
        <f aca="false">LN(F1298/F1297)</f>
        <v>0.0146616862564914</v>
      </c>
      <c r="Q1298" s="28" t="n">
        <f aca="false">STDEV(P1279:P1298)*SQRT(252)</f>
        <v>0.322864208247804</v>
      </c>
      <c r="R1298" s="26" t="n">
        <f aca="false">(G1298-H1298)/H1298</f>
        <v>0.00100165153258651</v>
      </c>
      <c r="S1298" s="17" t="n">
        <f aca="false">YEAR(B1298)</f>
        <v>2011</v>
      </c>
      <c r="T1298" s="17" t="n">
        <f aca="false">WEEKDAY(B1298)</f>
        <v>3</v>
      </c>
    </row>
    <row r="1299" customFormat="false" ht="15" hidden="false" customHeight="false" outlineLevel="0" collapsed="false">
      <c r="B1299" s="21" t="n">
        <v>40814</v>
      </c>
      <c r="C1299" s="22" t="n">
        <v>1651.01</v>
      </c>
      <c r="D1299" s="22" t="n">
        <v>1669.437</v>
      </c>
      <c r="E1299" s="22" t="n">
        <v>1598.788</v>
      </c>
      <c r="F1299" s="22" t="n">
        <v>1609.215</v>
      </c>
      <c r="G1299" s="23" t="n">
        <v>1671.23</v>
      </c>
      <c r="H1299" s="23" t="n">
        <v>1669.56</v>
      </c>
      <c r="I1299" s="23" t="n">
        <v>1599.58</v>
      </c>
      <c r="J1299" s="23" t="n">
        <v>1597.98</v>
      </c>
      <c r="K1299" s="29" t="str">
        <f aca="false">IF(N1299&lt;=$F$3,"HIT","MISS")</f>
        <v>HIT</v>
      </c>
      <c r="L1299" s="29" t="str">
        <f aca="false">IF(O1299&lt;=$F$3,"HIT","MISS")</f>
        <v>HIT</v>
      </c>
      <c r="M1299" s="17" t="str">
        <f aca="false">IF(AND(K1299="HIT",L1299="HIT"),"HOD ✓ | LOD ✓",IF(K1299="HIT","HOD ✓",IF(L1299="HIT","LOD ✓","✗ MISS")))</f>
        <v>HOD ✓ | LOD ✓</v>
      </c>
      <c r="N1299" s="26" t="n">
        <f aca="false">IF(D1299&lt;H1299,(H1299-D1299)/D1299,IF(D1299&gt;G1299,(D1299-G1299)/D1299,0))</f>
        <v>7.36775332043361E-005</v>
      </c>
      <c r="O1299" s="26" t="n">
        <f aca="false">IF(E1299&lt;J1299,(J1299-E1299)/E1299,IF(E1299&gt;I1299,(E1299-I1299)/E1299,0))</f>
        <v>0</v>
      </c>
      <c r="P1299" s="27" t="n">
        <f aca="false">LN(F1299/F1298)</f>
        <v>-0.0256407394028477</v>
      </c>
      <c r="Q1299" s="28" t="n">
        <f aca="false">STDEV(P1280:P1299)*SQRT(252)</f>
        <v>0.330846053809672</v>
      </c>
      <c r="R1299" s="26" t="n">
        <f aca="false">(G1299-H1299)/H1299</f>
        <v>0.00100026354249028</v>
      </c>
      <c r="S1299" s="17" t="n">
        <f aca="false">YEAR(B1299)</f>
        <v>2011</v>
      </c>
      <c r="T1299" s="17" t="n">
        <f aca="false">WEEKDAY(B1299)</f>
        <v>4</v>
      </c>
    </row>
    <row r="1300" customFormat="false" ht="15" hidden="false" customHeight="false" outlineLevel="0" collapsed="false">
      <c r="B1300" s="21" t="n">
        <v>40815</v>
      </c>
      <c r="C1300" s="22" t="n">
        <v>1609.215</v>
      </c>
      <c r="D1300" s="22" t="n">
        <v>1635.371</v>
      </c>
      <c r="E1300" s="22" t="n">
        <v>1583.361</v>
      </c>
      <c r="F1300" s="22" t="n">
        <v>1614.712</v>
      </c>
      <c r="G1300" s="23" t="n">
        <v>1636.09</v>
      </c>
      <c r="H1300" s="23" t="n">
        <v>1634.46</v>
      </c>
      <c r="I1300" s="23" t="n">
        <v>1583.62</v>
      </c>
      <c r="J1300" s="23" t="n">
        <v>1582.04</v>
      </c>
      <c r="K1300" s="29" t="str">
        <f aca="false">IF(N1300&lt;=$F$3,"HIT","MISS")</f>
        <v>HIT</v>
      </c>
      <c r="L1300" s="29" t="str">
        <f aca="false">IF(O1300&lt;=$F$3,"HIT","MISS")</f>
        <v>HIT</v>
      </c>
      <c r="M1300" s="17" t="str">
        <f aca="false">IF(AND(K1300="HIT",L1300="HIT"),"HOD ✓ | LOD ✓",IF(K1300="HIT","HOD ✓",IF(L1300="HIT","LOD ✓","✗ MISS")))</f>
        <v>HOD ✓ | LOD ✓</v>
      </c>
      <c r="N1300" s="26" t="n">
        <f aca="false">IF(D1300&lt;H1300,(H1300-D1300)/D1300,IF(D1300&gt;G1300,(D1300-G1300)/D1300,0))</f>
        <v>0</v>
      </c>
      <c r="O1300" s="26" t="n">
        <f aca="false">IF(E1300&lt;J1300,(J1300-E1300)/E1300,IF(E1300&gt;I1300,(E1300-I1300)/E1300,0))</f>
        <v>0</v>
      </c>
      <c r="P1300" s="27" t="n">
        <f aca="false">LN(F1300/F1299)</f>
        <v>0.00341013014689508</v>
      </c>
      <c r="Q1300" s="28" t="n">
        <f aca="false">STDEV(P1281:P1300)*SQRT(252)</f>
        <v>0.331849379085728</v>
      </c>
      <c r="R1300" s="26" t="n">
        <f aca="false">(G1300-H1300)/H1300</f>
        <v>0.000997271270021831</v>
      </c>
      <c r="S1300" s="17" t="n">
        <f aca="false">YEAR(B1300)</f>
        <v>2011</v>
      </c>
      <c r="T1300" s="17" t="n">
        <f aca="false">WEEKDAY(B1300)</f>
        <v>5</v>
      </c>
    </row>
    <row r="1301" customFormat="false" ht="15" hidden="false" customHeight="false" outlineLevel="0" collapsed="false">
      <c r="B1301" s="21" t="n">
        <v>40816</v>
      </c>
      <c r="C1301" s="22" t="n">
        <v>1614.712</v>
      </c>
      <c r="D1301" s="22" t="n">
        <v>1640.828</v>
      </c>
      <c r="E1301" s="22" t="n">
        <v>1606.962</v>
      </c>
      <c r="F1301" s="22" t="n">
        <v>1623.813</v>
      </c>
      <c r="G1301" s="23" t="n">
        <v>1642.8</v>
      </c>
      <c r="H1301" s="23" t="n">
        <v>1641.16</v>
      </c>
      <c r="I1301" s="23" t="n">
        <v>1608.21</v>
      </c>
      <c r="J1301" s="23" t="n">
        <v>1606.6</v>
      </c>
      <c r="K1301" s="29" t="str">
        <f aca="false">IF(N1301&lt;=$F$3,"HIT","MISS")</f>
        <v>HIT</v>
      </c>
      <c r="L1301" s="29" t="str">
        <f aca="false">IF(O1301&lt;=$F$3,"HIT","MISS")</f>
        <v>HIT</v>
      </c>
      <c r="M1301" s="17" t="str">
        <f aca="false">IF(AND(K1301="HIT",L1301="HIT"),"HOD ✓ | LOD ✓",IF(K1301="HIT","HOD ✓",IF(L1301="HIT","LOD ✓","✗ MISS")))</f>
        <v>HOD ✓ | LOD ✓</v>
      </c>
      <c r="N1301" s="26" t="n">
        <f aca="false">IF(D1301&lt;H1301,(H1301-D1301)/D1301,IF(D1301&gt;G1301,(D1301-G1301)/D1301,0))</f>
        <v>0.000202336868946719</v>
      </c>
      <c r="O1301" s="26" t="n">
        <f aca="false">IF(E1301&lt;J1301,(J1301-E1301)/E1301,IF(E1301&gt;I1301,(E1301-I1301)/E1301,0))</f>
        <v>0</v>
      </c>
      <c r="P1301" s="27" t="n">
        <f aca="false">LN(F1301/F1300)</f>
        <v>0.0056204747273342</v>
      </c>
      <c r="Q1301" s="28" t="n">
        <f aca="false">STDEV(P1282:P1301)*SQRT(252)</f>
        <v>0.305888550958756</v>
      </c>
      <c r="R1301" s="26" t="n">
        <f aca="false">(G1301-H1301)/H1301</f>
        <v>0.000999293182870575</v>
      </c>
      <c r="S1301" s="17" t="n">
        <f aca="false">YEAR(B1301)</f>
        <v>2011</v>
      </c>
      <c r="T1301" s="17" t="n">
        <f aca="false">WEEKDAY(B1301)</f>
        <v>6</v>
      </c>
    </row>
    <row r="1302" customFormat="false" ht="15" hidden="false" customHeight="false" outlineLevel="0" collapsed="false">
      <c r="B1302" s="21" t="n">
        <v>40819</v>
      </c>
      <c r="C1302" s="22" t="n">
        <v>1624.325</v>
      </c>
      <c r="D1302" s="22" t="n">
        <v>1664.682</v>
      </c>
      <c r="E1302" s="22" t="n">
        <v>1618.75</v>
      </c>
      <c r="F1302" s="22" t="n">
        <v>1658.577</v>
      </c>
      <c r="G1302" s="23" t="n">
        <v>1665.73</v>
      </c>
      <c r="H1302" s="23" t="n">
        <v>1664.07</v>
      </c>
      <c r="I1302" s="23" t="n">
        <v>1618.53</v>
      </c>
      <c r="J1302" s="23" t="n">
        <v>1616.91</v>
      </c>
      <c r="K1302" s="29" t="str">
        <f aca="false">IF(N1302&lt;=$F$3,"HIT","MISS")</f>
        <v>HIT</v>
      </c>
      <c r="L1302" s="29" t="str">
        <f aca="false">IF(O1302&lt;=$F$3,"HIT","MISS")</f>
        <v>HIT</v>
      </c>
      <c r="M1302" s="17" t="str">
        <f aca="false">IF(AND(K1302="HIT",L1302="HIT"),"HOD ✓ | LOD ✓",IF(K1302="HIT","HOD ✓",IF(L1302="HIT","LOD ✓","✗ MISS")))</f>
        <v>HOD ✓ | LOD ✓</v>
      </c>
      <c r="N1302" s="26" t="n">
        <f aca="false">IF(D1302&lt;H1302,(H1302-D1302)/D1302,IF(D1302&gt;G1302,(D1302-G1302)/D1302,0))</f>
        <v>0</v>
      </c>
      <c r="O1302" s="26" t="n">
        <f aca="false">IF(E1302&lt;J1302,(J1302-E1302)/E1302,IF(E1302&gt;I1302,(E1302-I1302)/E1302,0))</f>
        <v>0.000135907335907353</v>
      </c>
      <c r="P1302" s="27" t="n">
        <f aca="false">LN(F1302/F1301)</f>
        <v>0.0211829184957514</v>
      </c>
      <c r="Q1302" s="28" t="n">
        <f aca="false">STDEV(P1283:P1302)*SQRT(252)</f>
        <v>0.316833494056005</v>
      </c>
      <c r="R1302" s="26" t="n">
        <f aca="false">(G1302-H1302)/H1302</f>
        <v>0.000997554189427177</v>
      </c>
      <c r="S1302" s="17" t="n">
        <f aca="false">YEAR(B1302)</f>
        <v>2011</v>
      </c>
      <c r="T1302" s="17" t="n">
        <f aca="false">WEEKDAY(B1302)</f>
        <v>2</v>
      </c>
    </row>
    <row r="1303" customFormat="false" ht="15" hidden="false" customHeight="false" outlineLevel="0" collapsed="false">
      <c r="B1303" s="21" t="n">
        <v>40820</v>
      </c>
      <c r="C1303" s="22" t="n">
        <v>1658.577</v>
      </c>
      <c r="D1303" s="22" t="n">
        <v>1678.775</v>
      </c>
      <c r="E1303" s="22" t="n">
        <v>1596.009</v>
      </c>
      <c r="F1303" s="22" t="n">
        <v>1623.854</v>
      </c>
      <c r="G1303" s="23" t="n">
        <v>1678.57</v>
      </c>
      <c r="H1303" s="23" t="n">
        <v>1676.89</v>
      </c>
      <c r="I1303" s="23" t="n">
        <v>1606.56</v>
      </c>
      <c r="J1303" s="23" t="n">
        <v>1604.96</v>
      </c>
      <c r="K1303" s="24" t="str">
        <f aca="false">IF(N1303&lt;=$F$3,"HIT","MISS")</f>
        <v>HIT</v>
      </c>
      <c r="L1303" s="24" t="str">
        <f aca="false">IF(O1303&lt;=$F$3,"HIT","MISS")</f>
        <v>MISS</v>
      </c>
      <c r="M1303" s="25" t="str">
        <f aca="false">IF(AND(K1303="HIT",L1303="HIT"),"HOD ✓ | LOD ✓",IF(K1303="HIT","HOD ✓",IF(L1303="HIT","LOD ✓","✗ MISS")))</f>
        <v>HOD ✓</v>
      </c>
      <c r="N1303" s="26" t="n">
        <f aca="false">IF(D1303&lt;H1303,(H1303-D1303)/D1303,IF(D1303&gt;G1303,(D1303-G1303)/D1303,0))</f>
        <v>0.000122112850143798</v>
      </c>
      <c r="O1303" s="26" t="n">
        <f aca="false">IF(E1303&lt;J1303,(J1303-E1303)/E1303,IF(E1303&gt;I1303,(E1303-I1303)/E1303,0))</f>
        <v>0.00560836436386012</v>
      </c>
      <c r="P1303" s="27" t="n">
        <f aca="false">LN(F1303/F1302)</f>
        <v>-0.0211576696016978</v>
      </c>
      <c r="Q1303" s="28" t="n">
        <f aca="false">STDEV(P1284:P1303)*SQRT(252)</f>
        <v>0.319997576973734</v>
      </c>
      <c r="R1303" s="26" t="n">
        <f aca="false">(G1303-H1303)/H1303</f>
        <v>0.00100185462373789</v>
      </c>
      <c r="S1303" s="17" t="n">
        <f aca="false">YEAR(B1303)</f>
        <v>2011</v>
      </c>
      <c r="T1303" s="17" t="n">
        <f aca="false">WEEKDAY(B1303)</f>
        <v>3</v>
      </c>
    </row>
    <row r="1304" customFormat="false" ht="15" hidden="false" customHeight="false" outlineLevel="0" collapsed="false">
      <c r="B1304" s="21" t="n">
        <v>40821</v>
      </c>
      <c r="C1304" s="22" t="n">
        <v>1623.854</v>
      </c>
      <c r="D1304" s="22" t="n">
        <v>1647.114</v>
      </c>
      <c r="E1304" s="22" t="n">
        <v>1597.76</v>
      </c>
      <c r="F1304" s="22" t="n">
        <v>1641.063</v>
      </c>
      <c r="G1304" s="23" t="n">
        <v>1649.82</v>
      </c>
      <c r="H1304" s="23" t="n">
        <v>1648.17</v>
      </c>
      <c r="I1304" s="23" t="n">
        <v>1595.45</v>
      </c>
      <c r="J1304" s="23" t="n">
        <v>1593.86</v>
      </c>
      <c r="K1304" s="24" t="str">
        <f aca="false">IF(N1304&lt;=$F$3,"HIT","MISS")</f>
        <v>MISS</v>
      </c>
      <c r="L1304" s="24" t="str">
        <f aca="false">IF(O1304&lt;=$F$3,"HIT","MISS")</f>
        <v>MISS</v>
      </c>
      <c r="M1304" s="25" t="str">
        <f aca="false">IF(AND(K1304="HIT",L1304="HIT"),"HOD ✓ | LOD ✓",IF(K1304="HIT","HOD ✓",IF(L1304="HIT","LOD ✓","✗ MISS")))</f>
        <v>✗ MISS</v>
      </c>
      <c r="N1304" s="26" t="n">
        <f aca="false">IF(D1304&lt;H1304,(H1304-D1304)/D1304,IF(D1304&gt;G1304,(D1304-G1304)/D1304,0))</f>
        <v>0.000641121379576666</v>
      </c>
      <c r="O1304" s="26" t="n">
        <f aca="false">IF(E1304&lt;J1304,(J1304-E1304)/E1304,IF(E1304&gt;I1304,(E1304-I1304)/E1304,0))</f>
        <v>0.00144577408371717</v>
      </c>
      <c r="P1304" s="27" t="n">
        <f aca="false">LN(F1304/F1303)</f>
        <v>0.010541866375619</v>
      </c>
      <c r="Q1304" s="28" t="n">
        <f aca="false">STDEV(P1285:P1304)*SQRT(252)</f>
        <v>0.312675848252988</v>
      </c>
      <c r="R1304" s="26" t="n">
        <f aca="false">(G1304-H1304)/H1304</f>
        <v>0.00100111032235744</v>
      </c>
      <c r="S1304" s="17" t="n">
        <f aca="false">YEAR(B1304)</f>
        <v>2011</v>
      </c>
      <c r="T1304" s="17" t="n">
        <f aca="false">WEEKDAY(B1304)</f>
        <v>4</v>
      </c>
    </row>
    <row r="1305" customFormat="false" ht="15" hidden="false" customHeight="false" outlineLevel="0" collapsed="false">
      <c r="B1305" s="21" t="n">
        <v>40822</v>
      </c>
      <c r="C1305" s="22" t="n">
        <v>1641.063</v>
      </c>
      <c r="D1305" s="22" t="n">
        <v>1655.199</v>
      </c>
      <c r="E1305" s="22" t="n">
        <v>1631.844</v>
      </c>
      <c r="F1305" s="22" t="n">
        <v>1651.368</v>
      </c>
      <c r="G1305" s="23" t="n">
        <v>1656.2</v>
      </c>
      <c r="H1305" s="23" t="n">
        <v>1654.55</v>
      </c>
      <c r="I1305" s="23" t="n">
        <v>1632.66</v>
      </c>
      <c r="J1305" s="23" t="n">
        <v>1631.03</v>
      </c>
      <c r="K1305" s="29" t="str">
        <f aca="false">IF(N1305&lt;=$F$3,"HIT","MISS")</f>
        <v>HIT</v>
      </c>
      <c r="L1305" s="29" t="str">
        <f aca="false">IF(O1305&lt;=$F$3,"HIT","MISS")</f>
        <v>HIT</v>
      </c>
      <c r="M1305" s="17" t="str">
        <f aca="false">IF(AND(K1305="HIT",L1305="HIT"),"HOD ✓ | LOD ✓",IF(K1305="HIT","HOD ✓",IF(L1305="HIT","LOD ✓","✗ MISS")))</f>
        <v>HOD ✓ | LOD ✓</v>
      </c>
      <c r="N1305" s="26" t="n">
        <f aca="false">IF(D1305&lt;H1305,(H1305-D1305)/D1305,IF(D1305&gt;G1305,(D1305-G1305)/D1305,0))</f>
        <v>0</v>
      </c>
      <c r="O1305" s="26" t="n">
        <f aca="false">IF(E1305&lt;J1305,(J1305-E1305)/E1305,IF(E1305&gt;I1305,(E1305-I1305)/E1305,0))</f>
        <v>0</v>
      </c>
      <c r="P1305" s="27" t="n">
        <f aca="false">LN(F1305/F1304)</f>
        <v>0.00625983271967181</v>
      </c>
      <c r="Q1305" s="28" t="n">
        <f aca="false">STDEV(P1286:P1305)*SQRT(252)</f>
        <v>0.290098313591072</v>
      </c>
      <c r="R1305" s="26" t="n">
        <f aca="false">(G1305-H1305)/H1305</f>
        <v>0.000997250007554979</v>
      </c>
      <c r="S1305" s="17" t="n">
        <f aca="false">YEAR(B1305)</f>
        <v>2011</v>
      </c>
      <c r="T1305" s="17" t="n">
        <f aca="false">WEEKDAY(B1305)</f>
        <v>5</v>
      </c>
    </row>
    <row r="1306" customFormat="false" ht="15" hidden="false" customHeight="false" outlineLevel="0" collapsed="false">
      <c r="B1306" s="21" t="n">
        <v>40823</v>
      </c>
      <c r="C1306" s="22" t="n">
        <v>1651.368</v>
      </c>
      <c r="D1306" s="22" t="n">
        <v>1666.593</v>
      </c>
      <c r="E1306" s="22" t="n">
        <v>1626.278</v>
      </c>
      <c r="F1306" s="22" t="n">
        <v>1638.1</v>
      </c>
      <c r="G1306" s="23" t="n">
        <v>1665.46</v>
      </c>
      <c r="H1306" s="23" t="n">
        <v>1663.8</v>
      </c>
      <c r="I1306" s="23" t="n">
        <v>1626.19</v>
      </c>
      <c r="J1306" s="23" t="n">
        <v>1624.57</v>
      </c>
      <c r="K1306" s="24" t="str">
        <f aca="false">IF(N1306&lt;=$F$3,"HIT","MISS")</f>
        <v>MISS</v>
      </c>
      <c r="L1306" s="24" t="str">
        <f aca="false">IF(O1306&lt;=$F$3,"HIT","MISS")</f>
        <v>HIT</v>
      </c>
      <c r="M1306" s="25" t="str">
        <f aca="false">IF(AND(K1306="HIT",L1306="HIT"),"HOD ✓ | LOD ✓",IF(K1306="HIT","HOD ✓",IF(L1306="HIT","LOD ✓","✗ MISS")))</f>
        <v>LOD ✓</v>
      </c>
      <c r="N1306" s="26" t="n">
        <f aca="false">IF(D1306&lt;H1306,(H1306-D1306)/D1306,IF(D1306&gt;G1306,(D1306-G1306)/D1306,0))</f>
        <v>0.000679830048488166</v>
      </c>
      <c r="O1306" s="26" t="n">
        <f aca="false">IF(E1306&lt;J1306,(J1306-E1306)/E1306,IF(E1306&gt;I1306,(E1306-I1306)/E1306,0))</f>
        <v>5.41112897056748E-005</v>
      </c>
      <c r="P1306" s="27" t="n">
        <f aca="false">LN(F1306/F1305)</f>
        <v>-0.00806700168711579</v>
      </c>
      <c r="Q1306" s="28" t="n">
        <f aca="false">STDEV(P1287:P1306)*SQRT(252)</f>
        <v>0.290110305056424</v>
      </c>
      <c r="R1306" s="26" t="n">
        <f aca="false">(G1306-H1306)/H1306</f>
        <v>0.000997716071643276</v>
      </c>
      <c r="S1306" s="17" t="n">
        <f aca="false">YEAR(B1306)</f>
        <v>2011</v>
      </c>
      <c r="T1306" s="17" t="n">
        <f aca="false">WEEKDAY(B1306)</f>
        <v>6</v>
      </c>
    </row>
    <row r="1307" customFormat="false" ht="15" hidden="false" customHeight="false" outlineLevel="0" collapsed="false">
      <c r="B1307" s="21" t="n">
        <v>40826</v>
      </c>
      <c r="C1307" s="22" t="n">
        <v>1638.85</v>
      </c>
      <c r="D1307" s="22" t="n">
        <v>1677.844</v>
      </c>
      <c r="E1307" s="22" t="n">
        <v>1638.34</v>
      </c>
      <c r="F1307" s="22" t="n">
        <v>1676.82</v>
      </c>
      <c r="G1307" s="23" t="n">
        <v>1677.45</v>
      </c>
      <c r="H1307" s="23" t="n">
        <v>1675.77</v>
      </c>
      <c r="I1307" s="23" t="n">
        <v>1637.98</v>
      </c>
      <c r="J1307" s="23" t="n">
        <v>1636.34</v>
      </c>
      <c r="K1307" s="29" t="str">
        <f aca="false">IF(N1307&lt;=$F$3,"HIT","MISS")</f>
        <v>HIT</v>
      </c>
      <c r="L1307" s="29" t="str">
        <f aca="false">IF(O1307&lt;=$F$3,"HIT","MISS")</f>
        <v>HIT</v>
      </c>
      <c r="M1307" s="17" t="str">
        <f aca="false">IF(AND(K1307="HIT",L1307="HIT"),"HOD ✓ | LOD ✓",IF(K1307="HIT","HOD ✓",IF(L1307="HIT","LOD ✓","✗ MISS")))</f>
        <v>HOD ✓ | LOD ✓</v>
      </c>
      <c r="N1307" s="26" t="n">
        <f aca="false">IF(D1307&lt;H1307,(H1307-D1307)/D1307,IF(D1307&gt;G1307,(D1307-G1307)/D1307,0))</f>
        <v>0.000234825168490042</v>
      </c>
      <c r="O1307" s="26" t="n">
        <f aca="false">IF(E1307&lt;J1307,(J1307-E1307)/E1307,IF(E1307&gt;I1307,(E1307-I1307)/E1307,0))</f>
        <v>0.000219734609421671</v>
      </c>
      <c r="P1307" s="27" t="n">
        <f aca="false">LN(F1307/F1306)</f>
        <v>0.0233621089259215</v>
      </c>
      <c r="Q1307" s="28" t="n">
        <f aca="false">STDEV(P1288:P1307)*SQRT(252)</f>
        <v>0.301732687643866</v>
      </c>
      <c r="R1307" s="26" t="n">
        <f aca="false">(G1307-H1307)/H1307</f>
        <v>0.00100252421275</v>
      </c>
      <c r="S1307" s="17" t="n">
        <f aca="false">YEAR(B1307)</f>
        <v>2011</v>
      </c>
      <c r="T1307" s="17" t="n">
        <f aca="false">WEEKDAY(B1307)</f>
        <v>2</v>
      </c>
    </row>
    <row r="1308" customFormat="false" ht="15" hidden="false" customHeight="false" outlineLevel="0" collapsed="false">
      <c r="B1308" s="21" t="n">
        <v>40827</v>
      </c>
      <c r="C1308" s="22" t="n">
        <v>1676.82</v>
      </c>
      <c r="D1308" s="22" t="n">
        <v>1684.824</v>
      </c>
      <c r="E1308" s="22" t="n">
        <v>1653.932</v>
      </c>
      <c r="F1308" s="22" t="n">
        <v>1662.293</v>
      </c>
      <c r="G1308" s="23" t="n">
        <v>1684.36</v>
      </c>
      <c r="H1308" s="23" t="n">
        <v>1682.68</v>
      </c>
      <c r="I1308" s="23" t="n">
        <v>1653.83</v>
      </c>
      <c r="J1308" s="23" t="n">
        <v>1652.18</v>
      </c>
      <c r="K1308" s="29" t="str">
        <f aca="false">IF(N1308&lt;=$F$3,"HIT","MISS")</f>
        <v>HIT</v>
      </c>
      <c r="L1308" s="29" t="str">
        <f aca="false">IF(O1308&lt;=$F$3,"HIT","MISS")</f>
        <v>HIT</v>
      </c>
      <c r="M1308" s="17" t="str">
        <f aca="false">IF(AND(K1308="HIT",L1308="HIT"),"HOD ✓ | LOD ✓",IF(K1308="HIT","HOD ✓",IF(L1308="HIT","LOD ✓","✗ MISS")))</f>
        <v>HOD ✓ | LOD ✓</v>
      </c>
      <c r="N1308" s="26" t="n">
        <f aca="false">IF(D1308&lt;H1308,(H1308-D1308)/D1308,IF(D1308&gt;G1308,(D1308-G1308)/D1308,0))</f>
        <v>0.000275399685664597</v>
      </c>
      <c r="O1308" s="26" t="n">
        <f aca="false">IF(E1308&lt;J1308,(J1308-E1308)/E1308,IF(E1308&gt;I1308,(E1308-I1308)/E1308,0))</f>
        <v>6.16712174382557E-005</v>
      </c>
      <c r="P1308" s="27" t="n">
        <f aca="false">LN(F1308/F1307)</f>
        <v>-0.0087011680368662</v>
      </c>
      <c r="Q1308" s="28" t="n">
        <f aca="false">STDEV(P1289:P1308)*SQRT(252)</f>
        <v>0.297345526648626</v>
      </c>
      <c r="R1308" s="26" t="n">
        <f aca="false">(G1308-H1308)/H1308</f>
        <v>0.000998407302636174</v>
      </c>
      <c r="S1308" s="17" t="n">
        <f aca="false">YEAR(B1308)</f>
        <v>2011</v>
      </c>
      <c r="T1308" s="17" t="n">
        <f aca="false">WEEKDAY(B1308)</f>
        <v>3</v>
      </c>
    </row>
    <row r="1309" customFormat="false" ht="15" hidden="false" customHeight="false" outlineLevel="0" collapsed="false">
      <c r="B1309" s="21" t="n">
        <v>40828</v>
      </c>
      <c r="C1309" s="22" t="n">
        <v>1662.293</v>
      </c>
      <c r="D1309" s="22" t="n">
        <v>1692.337</v>
      </c>
      <c r="E1309" s="22" t="n">
        <v>1659.835</v>
      </c>
      <c r="F1309" s="22" t="n">
        <v>1676.17</v>
      </c>
      <c r="G1309" s="23" t="n">
        <v>1692.82</v>
      </c>
      <c r="H1309" s="23" t="n">
        <v>1691.13</v>
      </c>
      <c r="I1309" s="23" t="n">
        <v>1659.3</v>
      </c>
      <c r="J1309" s="23" t="n">
        <v>1657.64</v>
      </c>
      <c r="K1309" s="29" t="str">
        <f aca="false">IF(N1309&lt;=$F$3,"HIT","MISS")</f>
        <v>HIT</v>
      </c>
      <c r="L1309" s="29" t="str">
        <f aca="false">IF(O1309&lt;=$F$3,"HIT","MISS")</f>
        <v>HIT</v>
      </c>
      <c r="M1309" s="17" t="str">
        <f aca="false">IF(AND(K1309="HIT",L1309="HIT"),"HOD ✓ | LOD ✓",IF(K1309="HIT","HOD ✓",IF(L1309="HIT","LOD ✓","✗ MISS")))</f>
        <v>HOD ✓ | LOD ✓</v>
      </c>
      <c r="N1309" s="26" t="n">
        <f aca="false">IF(D1309&lt;H1309,(H1309-D1309)/D1309,IF(D1309&gt;G1309,(D1309-G1309)/D1309,0))</f>
        <v>0</v>
      </c>
      <c r="O1309" s="26" t="n">
        <f aca="false">IF(E1309&lt;J1309,(J1309-E1309)/E1309,IF(E1309&gt;I1309,(E1309-I1309)/E1309,0))</f>
        <v>0.000322321194576619</v>
      </c>
      <c r="P1309" s="27" t="n">
        <f aca="false">LN(F1309/F1308)</f>
        <v>0.00831345437941889</v>
      </c>
      <c r="Q1309" s="28" t="n">
        <f aca="false">STDEV(P1290:P1309)*SQRT(252)</f>
        <v>0.300784414953598</v>
      </c>
      <c r="R1309" s="26" t="n">
        <f aca="false">(G1309-H1309)/H1309</f>
        <v>0.000999331807726093</v>
      </c>
      <c r="S1309" s="17" t="n">
        <f aca="false">YEAR(B1309)</f>
        <v>2011</v>
      </c>
      <c r="T1309" s="17" t="n">
        <f aca="false">WEEKDAY(B1309)</f>
        <v>4</v>
      </c>
    </row>
    <row r="1310" customFormat="false" ht="15" hidden="false" customHeight="false" outlineLevel="0" collapsed="false">
      <c r="B1310" s="21" t="n">
        <v>40829</v>
      </c>
      <c r="C1310" s="22" t="n">
        <v>1676.17</v>
      </c>
      <c r="D1310" s="22" t="n">
        <v>1684.581</v>
      </c>
      <c r="E1310" s="22" t="n">
        <v>1652.998</v>
      </c>
      <c r="F1310" s="22" t="n">
        <v>1668.05</v>
      </c>
      <c r="G1310" s="23" t="n">
        <v>1683.99</v>
      </c>
      <c r="H1310" s="23" t="n">
        <v>1682.31</v>
      </c>
      <c r="I1310" s="23" t="n">
        <v>1652.89</v>
      </c>
      <c r="J1310" s="23" t="n">
        <v>1651.24</v>
      </c>
      <c r="K1310" s="29" t="str">
        <f aca="false">IF(N1310&lt;=$F$3,"HIT","MISS")</f>
        <v>HIT</v>
      </c>
      <c r="L1310" s="29" t="str">
        <f aca="false">IF(O1310&lt;=$F$3,"HIT","MISS")</f>
        <v>HIT</v>
      </c>
      <c r="M1310" s="17" t="str">
        <f aca="false">IF(AND(K1310="HIT",L1310="HIT"),"HOD ✓ | LOD ✓",IF(K1310="HIT","HOD ✓",IF(L1310="HIT","LOD ✓","✗ MISS")))</f>
        <v>HOD ✓ | LOD ✓</v>
      </c>
      <c r="N1310" s="26" t="n">
        <f aca="false">IF(D1310&lt;H1310,(H1310-D1310)/D1310,IF(D1310&gt;G1310,(D1310-G1310)/D1310,0))</f>
        <v>0.000350829078566062</v>
      </c>
      <c r="O1310" s="26" t="n">
        <f aca="false">IF(E1310&lt;J1310,(J1310-E1310)/E1310,IF(E1310&gt;I1310,(E1310-I1310)/E1310,0))</f>
        <v>6.53358322272303E-005</v>
      </c>
      <c r="P1310" s="27" t="n">
        <f aca="false">LN(F1310/F1309)</f>
        <v>-0.00485614939045492</v>
      </c>
      <c r="Q1310" s="28" t="n">
        <f aca="false">STDEV(P1291:P1310)*SQRT(252)</f>
        <v>0.296766435899566</v>
      </c>
      <c r="R1310" s="26" t="n">
        <f aca="false">(G1310-H1310)/H1310</f>
        <v>0.000998626888028998</v>
      </c>
      <c r="S1310" s="17" t="n">
        <f aca="false">YEAR(B1310)</f>
        <v>2011</v>
      </c>
      <c r="T1310" s="17" t="n">
        <f aca="false">WEEKDAY(B1310)</f>
        <v>5</v>
      </c>
    </row>
    <row r="1311" customFormat="false" ht="15" hidden="false" customHeight="false" outlineLevel="0" collapsed="false">
      <c r="B1311" s="21" t="n">
        <v>40830</v>
      </c>
      <c r="C1311" s="22" t="n">
        <v>1668.05</v>
      </c>
      <c r="D1311" s="22" t="n">
        <v>1683.934</v>
      </c>
      <c r="E1311" s="22" t="n">
        <v>1661.305</v>
      </c>
      <c r="F1311" s="22" t="n">
        <v>1680.833</v>
      </c>
      <c r="G1311" s="23" t="n">
        <v>1683.47</v>
      </c>
      <c r="H1311" s="23" t="n">
        <v>1681.79</v>
      </c>
      <c r="I1311" s="23" t="n">
        <v>1662.54</v>
      </c>
      <c r="J1311" s="23" t="n">
        <v>1660.88</v>
      </c>
      <c r="K1311" s="29" t="str">
        <f aca="false">IF(N1311&lt;=$F$3,"HIT","MISS")</f>
        <v>HIT</v>
      </c>
      <c r="L1311" s="29" t="str">
        <f aca="false">IF(O1311&lt;=$F$3,"HIT","MISS")</f>
        <v>HIT</v>
      </c>
      <c r="M1311" s="17" t="str">
        <f aca="false">IF(AND(K1311="HIT",L1311="HIT"),"HOD ✓ | LOD ✓",IF(K1311="HIT","HOD ✓",IF(L1311="HIT","LOD ✓","✗ MISS")))</f>
        <v>HOD ✓ | LOD ✓</v>
      </c>
      <c r="N1311" s="26" t="n">
        <f aca="false">IF(D1311&lt;H1311,(H1311-D1311)/D1311,IF(D1311&gt;G1311,(D1311-G1311)/D1311,0))</f>
        <v>0.000275545241084236</v>
      </c>
      <c r="O1311" s="26" t="n">
        <f aca="false">IF(E1311&lt;J1311,(J1311-E1311)/E1311,IF(E1311&gt;I1311,(E1311-I1311)/E1311,0))</f>
        <v>0</v>
      </c>
      <c r="P1311" s="27" t="n">
        <f aca="false">LN(F1311/F1310)</f>
        <v>0.00763422435730449</v>
      </c>
      <c r="Q1311" s="28" t="n">
        <f aca="false">STDEV(P1292:P1311)*SQRT(252)</f>
        <v>0.293549257840814</v>
      </c>
      <c r="R1311" s="26" t="n">
        <f aca="false">(G1311-H1311)/H1311</f>
        <v>0.000998935657840791</v>
      </c>
      <c r="S1311" s="17" t="n">
        <f aca="false">YEAR(B1311)</f>
        <v>2011</v>
      </c>
      <c r="T1311" s="17" t="n">
        <f aca="false">WEEKDAY(B1311)</f>
        <v>6</v>
      </c>
    </row>
    <row r="1312" customFormat="false" ht="15" hidden="false" customHeight="false" outlineLevel="0" collapsed="false">
      <c r="B1312" s="21" t="n">
        <v>40833</v>
      </c>
      <c r="C1312" s="22" t="n">
        <v>1680.05</v>
      </c>
      <c r="D1312" s="22" t="n">
        <v>1695.16</v>
      </c>
      <c r="E1312" s="22" t="n">
        <v>1664.937</v>
      </c>
      <c r="F1312" s="22" t="n">
        <v>1670.861</v>
      </c>
      <c r="G1312" s="23" t="n">
        <v>1697.2</v>
      </c>
      <c r="H1312" s="23" t="n">
        <v>1695.5</v>
      </c>
      <c r="I1312" s="23" t="n">
        <v>1666.37</v>
      </c>
      <c r="J1312" s="23" t="n">
        <v>1664.71</v>
      </c>
      <c r="K1312" s="29" t="str">
        <f aca="false">IF(N1312&lt;=$F$3,"HIT","MISS")</f>
        <v>HIT</v>
      </c>
      <c r="L1312" s="29" t="str">
        <f aca="false">IF(O1312&lt;=$F$3,"HIT","MISS")</f>
        <v>HIT</v>
      </c>
      <c r="M1312" s="17" t="str">
        <f aca="false">IF(AND(K1312="HIT",L1312="HIT"),"HOD ✓ | LOD ✓",IF(K1312="HIT","HOD ✓",IF(L1312="HIT","LOD ✓","✗ MISS")))</f>
        <v>HOD ✓ | LOD ✓</v>
      </c>
      <c r="N1312" s="26" t="n">
        <f aca="false">IF(D1312&lt;H1312,(H1312-D1312)/D1312,IF(D1312&gt;G1312,(D1312-G1312)/D1312,0))</f>
        <v>0.000200571037542131</v>
      </c>
      <c r="O1312" s="26" t="n">
        <f aca="false">IF(E1312&lt;J1312,(J1312-E1312)/E1312,IF(E1312&gt;I1312,(E1312-I1312)/E1312,0))</f>
        <v>0</v>
      </c>
      <c r="P1312" s="27" t="n">
        <f aca="false">LN(F1312/F1311)</f>
        <v>-0.00595044143279527</v>
      </c>
      <c r="Q1312" s="28" t="n">
        <f aca="false">STDEV(P1293:P1312)*SQRT(252)</f>
        <v>0.288660371858035</v>
      </c>
      <c r="R1312" s="26" t="n">
        <f aca="false">(G1312-H1312)/H1312</f>
        <v>0.00100265408434093</v>
      </c>
      <c r="S1312" s="17" t="n">
        <f aca="false">YEAR(B1312)</f>
        <v>2011</v>
      </c>
      <c r="T1312" s="17" t="n">
        <f aca="false">WEEKDAY(B1312)</f>
        <v>2</v>
      </c>
    </row>
    <row r="1313" customFormat="false" ht="15" hidden="false" customHeight="false" outlineLevel="0" collapsed="false">
      <c r="B1313" s="21" t="n">
        <v>40834</v>
      </c>
      <c r="C1313" s="22" t="n">
        <v>1670.861</v>
      </c>
      <c r="D1313" s="22" t="n">
        <v>1676.976</v>
      </c>
      <c r="E1313" s="22" t="n">
        <v>1627.064</v>
      </c>
      <c r="F1313" s="22" t="n">
        <v>1657.918</v>
      </c>
      <c r="G1313" s="23" t="n">
        <v>1677.69</v>
      </c>
      <c r="H1313" s="23" t="n">
        <v>1676.01</v>
      </c>
      <c r="I1313" s="23" t="n">
        <v>1629.02</v>
      </c>
      <c r="J1313" s="23" t="n">
        <v>1627.39</v>
      </c>
      <c r="K1313" s="29" t="str">
        <f aca="false">IF(N1313&lt;=$F$3,"HIT","MISS")</f>
        <v>HIT</v>
      </c>
      <c r="L1313" s="29" t="str">
        <f aca="false">IF(O1313&lt;=$F$3,"HIT","MISS")</f>
        <v>HIT</v>
      </c>
      <c r="M1313" s="17" t="str">
        <f aca="false">IF(AND(K1313="HIT",L1313="HIT"),"HOD ✓ | LOD ✓",IF(K1313="HIT","HOD ✓",IF(L1313="HIT","LOD ✓","✗ MISS")))</f>
        <v>HOD ✓ | LOD ✓</v>
      </c>
      <c r="N1313" s="26" t="n">
        <f aca="false">IF(D1313&lt;H1313,(H1313-D1313)/D1313,IF(D1313&gt;G1313,(D1313-G1313)/D1313,0))</f>
        <v>0</v>
      </c>
      <c r="O1313" s="26" t="n">
        <f aca="false">IF(E1313&lt;J1313,(J1313-E1313)/E1313,IF(E1313&gt;I1313,(E1313-I1313)/E1313,0))</f>
        <v>0.000200360895453419</v>
      </c>
      <c r="P1313" s="27" t="n">
        <f aca="false">LN(F1313/F1312)</f>
        <v>-0.00777646411824247</v>
      </c>
      <c r="Q1313" s="28" t="n">
        <f aca="false">STDEV(P1294:P1313)*SQRT(252)</f>
        <v>0.281906217886992</v>
      </c>
      <c r="R1313" s="26" t="n">
        <f aca="false">(G1313-H1313)/H1313</f>
        <v>0.00100238065405341</v>
      </c>
      <c r="S1313" s="17" t="n">
        <f aca="false">YEAR(B1313)</f>
        <v>2011</v>
      </c>
      <c r="T1313" s="17" t="n">
        <f aca="false">WEEKDAY(B1313)</f>
        <v>3</v>
      </c>
    </row>
    <row r="1314" customFormat="false" ht="15" hidden="false" customHeight="false" outlineLevel="0" collapsed="false">
      <c r="B1314" s="21" t="n">
        <v>40835</v>
      </c>
      <c r="C1314" s="22" t="n">
        <v>1657.918</v>
      </c>
      <c r="D1314" s="22" t="n">
        <v>1665.38</v>
      </c>
      <c r="E1314" s="22" t="n">
        <v>1639.861</v>
      </c>
      <c r="F1314" s="22" t="n">
        <v>1640.686</v>
      </c>
      <c r="G1314" s="23" t="n">
        <v>1667.3</v>
      </c>
      <c r="H1314" s="23" t="n">
        <v>1665.63</v>
      </c>
      <c r="I1314" s="23" t="n">
        <v>1640.09</v>
      </c>
      <c r="J1314" s="23" t="n">
        <v>1638.45</v>
      </c>
      <c r="K1314" s="29" t="str">
        <f aca="false">IF(N1314&lt;=$F$3,"HIT","MISS")</f>
        <v>HIT</v>
      </c>
      <c r="L1314" s="29" t="str">
        <f aca="false">IF(O1314&lt;=$F$3,"HIT","MISS")</f>
        <v>HIT</v>
      </c>
      <c r="M1314" s="17" t="str">
        <f aca="false">IF(AND(K1314="HIT",L1314="HIT"),"HOD ✓ | LOD ✓",IF(K1314="HIT","HOD ✓",IF(L1314="HIT","LOD ✓","✗ MISS")))</f>
        <v>HOD ✓ | LOD ✓</v>
      </c>
      <c r="N1314" s="26" t="n">
        <f aca="false">IF(D1314&lt;H1314,(H1314-D1314)/D1314,IF(D1314&gt;G1314,(D1314-G1314)/D1314,0))</f>
        <v>0.000150115889466668</v>
      </c>
      <c r="O1314" s="26" t="n">
        <f aca="false">IF(E1314&lt;J1314,(J1314-E1314)/E1314,IF(E1314&gt;I1314,(E1314-I1314)/E1314,0))</f>
        <v>0</v>
      </c>
      <c r="P1314" s="27" t="n">
        <f aca="false">LN(F1314/F1313)</f>
        <v>-0.0104481512536966</v>
      </c>
      <c r="Q1314" s="28" t="n">
        <f aca="false">STDEV(P1295:P1314)*SQRT(252)</f>
        <v>0.281421791026764</v>
      </c>
      <c r="R1314" s="26" t="n">
        <f aca="false">(G1314-H1314)/H1314</f>
        <v>0.00100262363189895</v>
      </c>
      <c r="S1314" s="17" t="n">
        <f aca="false">YEAR(B1314)</f>
        <v>2011</v>
      </c>
      <c r="T1314" s="17" t="n">
        <f aca="false">WEEKDAY(B1314)</f>
        <v>4</v>
      </c>
    </row>
    <row r="1315" customFormat="false" ht="15" hidden="false" customHeight="false" outlineLevel="0" collapsed="false">
      <c r="B1315" s="21" t="n">
        <v>40836</v>
      </c>
      <c r="C1315" s="22" t="n">
        <v>1640.686</v>
      </c>
      <c r="D1315" s="22" t="n">
        <v>1645.031</v>
      </c>
      <c r="E1315" s="22" t="n">
        <v>1603.958</v>
      </c>
      <c r="F1315" s="22" t="n">
        <v>1620.777</v>
      </c>
      <c r="G1315" s="23" t="n">
        <v>1645.65</v>
      </c>
      <c r="H1315" s="23" t="n">
        <v>1644.01</v>
      </c>
      <c r="I1315" s="23" t="n">
        <v>1605.82</v>
      </c>
      <c r="J1315" s="23" t="n">
        <v>1604.22</v>
      </c>
      <c r="K1315" s="29" t="str">
        <f aca="false">IF(N1315&lt;=$F$3,"HIT","MISS")</f>
        <v>HIT</v>
      </c>
      <c r="L1315" s="29" t="str">
        <f aca="false">IF(O1315&lt;=$F$3,"HIT","MISS")</f>
        <v>HIT</v>
      </c>
      <c r="M1315" s="17" t="str">
        <f aca="false">IF(AND(K1315="HIT",L1315="HIT"),"HOD ✓ | LOD ✓",IF(K1315="HIT","HOD ✓",IF(L1315="HIT","LOD ✓","✗ MISS")))</f>
        <v>HOD ✓ | LOD ✓</v>
      </c>
      <c r="N1315" s="26" t="n">
        <f aca="false">IF(D1315&lt;H1315,(H1315-D1315)/D1315,IF(D1315&gt;G1315,(D1315-G1315)/D1315,0))</f>
        <v>0</v>
      </c>
      <c r="O1315" s="26" t="n">
        <f aca="false">IF(E1315&lt;J1315,(J1315-E1315)/E1315,IF(E1315&gt;I1315,(E1315-I1315)/E1315,0))</f>
        <v>0.000163345923022887</v>
      </c>
      <c r="P1315" s="27" t="n">
        <f aca="false">LN(F1315/F1314)</f>
        <v>-0.0122087831706409</v>
      </c>
      <c r="Q1315" s="28" t="n">
        <f aca="false">STDEV(P1296:P1315)*SQRT(252)</f>
        <v>0.273470280764576</v>
      </c>
      <c r="R1315" s="26" t="n">
        <f aca="false">(G1315-H1315)/H1315</f>
        <v>0.000997560842087396</v>
      </c>
      <c r="S1315" s="17" t="n">
        <f aca="false">YEAR(B1315)</f>
        <v>2011</v>
      </c>
      <c r="T1315" s="17" t="n">
        <f aca="false">WEEKDAY(B1315)</f>
        <v>5</v>
      </c>
    </row>
    <row r="1316" customFormat="false" ht="15" hidden="false" customHeight="false" outlineLevel="0" collapsed="false">
      <c r="B1316" s="21" t="n">
        <v>40837</v>
      </c>
      <c r="C1316" s="22" t="n">
        <v>1620.777</v>
      </c>
      <c r="D1316" s="22" t="n">
        <v>1648.672</v>
      </c>
      <c r="E1316" s="22" t="n">
        <v>1611.853</v>
      </c>
      <c r="F1316" s="22" t="n">
        <v>1641.765</v>
      </c>
      <c r="G1316" s="23" t="n">
        <v>1649.43</v>
      </c>
      <c r="H1316" s="23" t="n">
        <v>1647.78</v>
      </c>
      <c r="I1316" s="23" t="n">
        <v>1613.82</v>
      </c>
      <c r="J1316" s="23" t="n">
        <v>1612.21</v>
      </c>
      <c r="K1316" s="29" t="str">
        <f aca="false">IF(N1316&lt;=$F$3,"HIT","MISS")</f>
        <v>HIT</v>
      </c>
      <c r="L1316" s="29" t="str">
        <f aca="false">IF(O1316&lt;=$F$3,"HIT","MISS")</f>
        <v>HIT</v>
      </c>
      <c r="M1316" s="17" t="str">
        <f aca="false">IF(AND(K1316="HIT",L1316="HIT"),"HOD ✓ | LOD ✓",IF(K1316="HIT","HOD ✓",IF(L1316="HIT","LOD ✓","✗ MISS")))</f>
        <v>HOD ✓ | LOD ✓</v>
      </c>
      <c r="N1316" s="26" t="n">
        <f aca="false">IF(D1316&lt;H1316,(H1316-D1316)/D1316,IF(D1316&gt;G1316,(D1316-G1316)/D1316,0))</f>
        <v>0</v>
      </c>
      <c r="O1316" s="26" t="n">
        <f aca="false">IF(E1316&lt;J1316,(J1316-E1316)/E1316,IF(E1316&gt;I1316,(E1316-I1316)/E1316,0))</f>
        <v>0.000221484217233191</v>
      </c>
      <c r="P1316" s="27" t="n">
        <f aca="false">LN(F1316/F1315)</f>
        <v>0.0128662187508608</v>
      </c>
      <c r="Q1316" s="28" t="n">
        <f aca="false">STDEV(P1297:P1316)*SQRT(252)</f>
        <v>0.219912146271839</v>
      </c>
      <c r="R1316" s="26" t="n">
        <f aca="false">(G1316-H1316)/H1316</f>
        <v>0.00100134726723233</v>
      </c>
      <c r="S1316" s="17" t="n">
        <f aca="false">YEAR(B1316)</f>
        <v>2011</v>
      </c>
      <c r="T1316" s="17" t="n">
        <f aca="false">WEEKDAY(B1316)</f>
        <v>6</v>
      </c>
    </row>
    <row r="1317" customFormat="false" ht="15" hidden="false" customHeight="false" outlineLevel="0" collapsed="false">
      <c r="B1317" s="21" t="n">
        <v>40840</v>
      </c>
      <c r="C1317" s="22" t="n">
        <v>1641.6</v>
      </c>
      <c r="D1317" s="22" t="n">
        <v>1662.052</v>
      </c>
      <c r="E1317" s="22" t="n">
        <v>1635.632</v>
      </c>
      <c r="F1317" s="22" t="n">
        <v>1653.734</v>
      </c>
      <c r="G1317" s="23" t="n">
        <v>1663.86</v>
      </c>
      <c r="H1317" s="23" t="n">
        <v>1662.2</v>
      </c>
      <c r="I1317" s="23" t="n">
        <v>1637.18</v>
      </c>
      <c r="J1317" s="23" t="n">
        <v>1635.54</v>
      </c>
      <c r="K1317" s="29" t="str">
        <f aca="false">IF(N1317&lt;=$F$3,"HIT","MISS")</f>
        <v>HIT</v>
      </c>
      <c r="L1317" s="29" t="str">
        <f aca="false">IF(O1317&lt;=$F$3,"HIT","MISS")</f>
        <v>HIT</v>
      </c>
      <c r="M1317" s="17" t="str">
        <f aca="false">IF(AND(K1317="HIT",L1317="HIT"),"HOD ✓ | LOD ✓",IF(K1317="HIT","HOD ✓",IF(L1317="HIT","LOD ✓","✗ MISS")))</f>
        <v>HOD ✓ | LOD ✓</v>
      </c>
      <c r="N1317" s="26" t="n">
        <f aca="false">IF(D1317&lt;H1317,(H1317-D1317)/D1317,IF(D1317&gt;G1317,(D1317-G1317)/D1317,0))</f>
        <v>8.90465520935195E-005</v>
      </c>
      <c r="O1317" s="26" t="n">
        <f aca="false">IF(E1317&lt;J1317,(J1317-E1317)/E1317,IF(E1317&gt;I1317,(E1317-I1317)/E1317,0))</f>
        <v>0</v>
      </c>
      <c r="P1317" s="27" t="n">
        <f aca="false">LN(F1317/F1316)</f>
        <v>0.00726387877986397</v>
      </c>
      <c r="Q1317" s="28" t="n">
        <f aca="false">STDEV(P1298:P1317)*SQRT(252)</f>
        <v>0.211069840176116</v>
      </c>
      <c r="R1317" s="26" t="n">
        <f aca="false">(G1317-H1317)/H1317</f>
        <v>0.000998676452893668</v>
      </c>
      <c r="S1317" s="17" t="n">
        <f aca="false">YEAR(B1317)</f>
        <v>2011</v>
      </c>
      <c r="T1317" s="17" t="n">
        <f aca="false">WEEKDAY(B1317)</f>
        <v>2</v>
      </c>
    </row>
    <row r="1318" customFormat="false" ht="15" hidden="false" customHeight="false" outlineLevel="0" collapsed="false">
      <c r="B1318" s="21" t="n">
        <v>40841</v>
      </c>
      <c r="C1318" s="22" t="n">
        <v>1653.734</v>
      </c>
      <c r="D1318" s="22" t="n">
        <v>1709.054</v>
      </c>
      <c r="E1318" s="22" t="n">
        <v>1643.939</v>
      </c>
      <c r="F1318" s="22" t="n">
        <v>1705.224</v>
      </c>
      <c r="G1318" s="23" t="n">
        <v>1709.31</v>
      </c>
      <c r="H1318" s="23" t="n">
        <v>1707.6</v>
      </c>
      <c r="I1318" s="23" t="n">
        <v>1645.73</v>
      </c>
      <c r="J1318" s="23" t="n">
        <v>1644.09</v>
      </c>
      <c r="K1318" s="29" t="str">
        <f aca="false">IF(N1318&lt;=$F$3,"HIT","MISS")</f>
        <v>HIT</v>
      </c>
      <c r="L1318" s="29" t="str">
        <f aca="false">IF(O1318&lt;=$F$3,"HIT","MISS")</f>
        <v>HIT</v>
      </c>
      <c r="M1318" s="17" t="str">
        <f aca="false">IF(AND(K1318="HIT",L1318="HIT"),"HOD ✓ | LOD ✓",IF(K1318="HIT","HOD ✓",IF(L1318="HIT","LOD ✓","✗ MISS")))</f>
        <v>HOD ✓ | LOD ✓</v>
      </c>
      <c r="N1318" s="26" t="n">
        <f aca="false">IF(D1318&lt;H1318,(H1318-D1318)/D1318,IF(D1318&gt;G1318,(D1318-G1318)/D1318,0))</f>
        <v>0</v>
      </c>
      <c r="O1318" s="26" t="n">
        <f aca="false">IF(E1318&lt;J1318,(J1318-E1318)/E1318,IF(E1318&gt;I1318,(E1318-I1318)/E1318,0))</f>
        <v>9.18525565728655E-005</v>
      </c>
      <c r="P1318" s="27" t="n">
        <f aca="false">LN(F1318/F1317)</f>
        <v>0.0306607189861054</v>
      </c>
      <c r="Q1318" s="28" t="n">
        <f aca="false">STDEV(P1299:P1318)*SQRT(252)</f>
        <v>0.231628884915685</v>
      </c>
      <c r="R1318" s="26" t="n">
        <f aca="false">(G1318-H1318)/H1318</f>
        <v>0.00100140548137739</v>
      </c>
      <c r="S1318" s="17" t="n">
        <f aca="false">YEAR(B1318)</f>
        <v>2011</v>
      </c>
      <c r="T1318" s="17" t="n">
        <f aca="false">WEEKDAY(B1318)</f>
        <v>3</v>
      </c>
    </row>
    <row r="1319" customFormat="false" ht="15" hidden="false" customHeight="false" outlineLevel="0" collapsed="false">
      <c r="B1319" s="21" t="n">
        <v>40842</v>
      </c>
      <c r="C1319" s="22" t="n">
        <v>1705.224</v>
      </c>
      <c r="D1319" s="22" t="n">
        <v>1726.74</v>
      </c>
      <c r="E1319" s="22" t="n">
        <v>1695.33</v>
      </c>
      <c r="F1319" s="22" t="n">
        <v>1724.926</v>
      </c>
      <c r="G1319" s="23" t="n">
        <v>1728.85</v>
      </c>
      <c r="H1319" s="23" t="n">
        <v>1727.12</v>
      </c>
      <c r="I1319" s="23" t="n">
        <v>1695.44</v>
      </c>
      <c r="J1319" s="23" t="n">
        <v>1693.75</v>
      </c>
      <c r="K1319" s="29" t="str">
        <f aca="false">IF(N1319&lt;=$F$3,"HIT","MISS")</f>
        <v>HIT</v>
      </c>
      <c r="L1319" s="29" t="str">
        <f aca="false">IF(O1319&lt;=$F$3,"HIT","MISS")</f>
        <v>HIT</v>
      </c>
      <c r="M1319" s="17" t="str">
        <f aca="false">IF(AND(K1319="HIT",L1319="HIT"),"HOD ✓ | LOD ✓",IF(K1319="HIT","HOD ✓",IF(L1319="HIT","LOD ✓","✗ MISS")))</f>
        <v>HOD ✓ | LOD ✓</v>
      </c>
      <c r="N1319" s="26" t="n">
        <f aca="false">IF(D1319&lt;H1319,(H1319-D1319)/D1319,IF(D1319&gt;G1319,(D1319-G1319)/D1319,0))</f>
        <v>0.000220067873565147</v>
      </c>
      <c r="O1319" s="26" t="n">
        <f aca="false">IF(E1319&lt;J1319,(J1319-E1319)/E1319,IF(E1319&gt;I1319,(E1319-I1319)/E1319,0))</f>
        <v>0</v>
      </c>
      <c r="P1319" s="27" t="n">
        <f aca="false">LN(F1319/F1318)</f>
        <v>0.0114876706072018</v>
      </c>
      <c r="Q1319" s="28" t="n">
        <f aca="false">STDEV(P1300:P1319)*SQRT(252)</f>
        <v>0.210183707685141</v>
      </c>
      <c r="R1319" s="26" t="n">
        <f aca="false">(G1319-H1319)/H1319</f>
        <v>0.00100166751586457</v>
      </c>
      <c r="S1319" s="17" t="n">
        <f aca="false">YEAR(B1319)</f>
        <v>2011</v>
      </c>
      <c r="T1319" s="17" t="n">
        <f aca="false">WEEKDAY(B1319)</f>
        <v>4</v>
      </c>
    </row>
    <row r="1320" customFormat="false" ht="15" hidden="false" customHeight="false" outlineLevel="0" collapsed="false">
      <c r="B1320" s="21" t="n">
        <v>40843</v>
      </c>
      <c r="C1320" s="22" t="n">
        <v>1724.926</v>
      </c>
      <c r="D1320" s="22" t="n">
        <v>1750.092</v>
      </c>
      <c r="E1320" s="22" t="n">
        <v>1706.224</v>
      </c>
      <c r="F1320" s="22" t="n">
        <v>1744.747</v>
      </c>
      <c r="G1320" s="23" t="n">
        <v>1750.46</v>
      </c>
      <c r="H1320" s="23" t="n">
        <v>1748.71</v>
      </c>
      <c r="I1320" s="23" t="n">
        <v>1707.84</v>
      </c>
      <c r="J1320" s="23" t="n">
        <v>1706.13</v>
      </c>
      <c r="K1320" s="29" t="str">
        <f aca="false">IF(N1320&lt;=$F$3,"HIT","MISS")</f>
        <v>HIT</v>
      </c>
      <c r="L1320" s="29" t="str">
        <f aca="false">IF(O1320&lt;=$F$3,"HIT","MISS")</f>
        <v>HIT</v>
      </c>
      <c r="M1320" s="17" t="str">
        <f aca="false">IF(AND(K1320="HIT",L1320="HIT"),"HOD ✓ | LOD ✓",IF(K1320="HIT","HOD ✓",IF(L1320="HIT","LOD ✓","✗ MISS")))</f>
        <v>HOD ✓ | LOD ✓</v>
      </c>
      <c r="N1320" s="26" t="n">
        <f aca="false">IF(D1320&lt;H1320,(H1320-D1320)/D1320,IF(D1320&gt;G1320,(D1320-G1320)/D1320,0))</f>
        <v>0</v>
      </c>
      <c r="O1320" s="26" t="n">
        <f aca="false">IF(E1320&lt;J1320,(J1320-E1320)/E1320,IF(E1320&gt;I1320,(E1320-I1320)/E1320,0))</f>
        <v>0</v>
      </c>
      <c r="P1320" s="27" t="n">
        <f aca="false">LN(F1320/F1319)</f>
        <v>0.0114254084571701</v>
      </c>
      <c r="Q1320" s="28" t="n">
        <f aca="false">STDEV(P1301:P1320)*SQRT(252)</f>
        <v>0.212069668508512</v>
      </c>
      <c r="R1320" s="26" t="n">
        <f aca="false">(G1320-H1320)/H1320</f>
        <v>0.00100073768663758</v>
      </c>
      <c r="S1320" s="17" t="n">
        <f aca="false">YEAR(B1320)</f>
        <v>2011</v>
      </c>
      <c r="T1320" s="17" t="n">
        <f aca="false">WEEKDAY(B1320)</f>
        <v>5</v>
      </c>
    </row>
    <row r="1321" customFormat="false" ht="15" hidden="false" customHeight="false" outlineLevel="0" collapsed="false">
      <c r="B1321" s="21" t="n">
        <v>40844</v>
      </c>
      <c r="C1321" s="22" t="n">
        <v>1744.747</v>
      </c>
      <c r="D1321" s="22" t="n">
        <v>1752.728</v>
      </c>
      <c r="E1321" s="22" t="n">
        <v>1732.408</v>
      </c>
      <c r="F1321" s="22" t="n">
        <v>1744.175</v>
      </c>
      <c r="G1321" s="23" t="n">
        <v>1752.84</v>
      </c>
      <c r="H1321" s="23" t="n">
        <v>1751.09</v>
      </c>
      <c r="I1321" s="23" t="n">
        <v>1734.52</v>
      </c>
      <c r="J1321" s="23" t="n">
        <v>1732.79</v>
      </c>
      <c r="K1321" s="29" t="str">
        <f aca="false">IF(N1321&lt;=$F$3,"HIT","MISS")</f>
        <v>HIT</v>
      </c>
      <c r="L1321" s="29" t="str">
        <f aca="false">IF(O1321&lt;=$F$3,"HIT","MISS")</f>
        <v>HIT</v>
      </c>
      <c r="M1321" s="17" t="str">
        <f aca="false">IF(AND(K1321="HIT",L1321="HIT"),"HOD ✓ | LOD ✓",IF(K1321="HIT","HOD ✓",IF(L1321="HIT","LOD ✓","✗ MISS")))</f>
        <v>HOD ✓ | LOD ✓</v>
      </c>
      <c r="N1321" s="26" t="n">
        <f aca="false">IF(D1321&lt;H1321,(H1321-D1321)/D1321,IF(D1321&gt;G1321,(D1321-G1321)/D1321,0))</f>
        <v>0</v>
      </c>
      <c r="O1321" s="26" t="n">
        <f aca="false">IF(E1321&lt;J1321,(J1321-E1321)/E1321,IF(E1321&gt;I1321,(E1321-I1321)/E1321,0))</f>
        <v>0.000220502329705278</v>
      </c>
      <c r="P1321" s="27" t="n">
        <f aca="false">LN(F1321/F1320)</f>
        <v>-0.000327894980240351</v>
      </c>
      <c r="Q1321" s="28" t="n">
        <f aca="false">STDEV(P1302:P1321)*SQRT(252)</f>
        <v>0.212470197013545</v>
      </c>
      <c r="R1321" s="26" t="n">
        <f aca="false">(G1321-H1321)/H1321</f>
        <v>0.000999377530566676</v>
      </c>
      <c r="S1321" s="17" t="n">
        <f aca="false">YEAR(B1321)</f>
        <v>2011</v>
      </c>
      <c r="T1321" s="17" t="n">
        <f aca="false">WEEKDAY(B1321)</f>
        <v>6</v>
      </c>
    </row>
    <row r="1322" customFormat="false" ht="15" hidden="false" customHeight="false" outlineLevel="0" collapsed="false">
      <c r="B1322" s="21" t="n">
        <v>40847</v>
      </c>
      <c r="C1322" s="22" t="n">
        <v>1743.175</v>
      </c>
      <c r="D1322" s="22" t="n">
        <v>1745.244</v>
      </c>
      <c r="E1322" s="22" t="n">
        <v>1704.567</v>
      </c>
      <c r="F1322" s="22" t="n">
        <v>1714.997</v>
      </c>
      <c r="G1322" s="23" t="n">
        <v>1747.43</v>
      </c>
      <c r="H1322" s="23" t="n">
        <v>1745.68</v>
      </c>
      <c r="I1322" s="23" t="n">
        <v>1705.08</v>
      </c>
      <c r="J1322" s="23" t="n">
        <v>1703.38</v>
      </c>
      <c r="K1322" s="29" t="str">
        <f aca="false">IF(N1322&lt;=$F$3,"HIT","MISS")</f>
        <v>HIT</v>
      </c>
      <c r="L1322" s="29" t="str">
        <f aca="false">IF(O1322&lt;=$F$3,"HIT","MISS")</f>
        <v>HIT</v>
      </c>
      <c r="M1322" s="17" t="str">
        <f aca="false">IF(AND(K1322="HIT",L1322="HIT"),"HOD ✓ | LOD ✓",IF(K1322="HIT","HOD ✓",IF(L1322="HIT","LOD ✓","✗ MISS")))</f>
        <v>HOD ✓ | LOD ✓</v>
      </c>
      <c r="N1322" s="26" t="n">
        <f aca="false">IF(D1322&lt;H1322,(H1322-D1322)/D1322,IF(D1322&gt;G1322,(D1322-G1322)/D1322,0))</f>
        <v>0.000249821801421549</v>
      </c>
      <c r="O1322" s="26" t="n">
        <f aca="false">IF(E1322&lt;J1322,(J1322-E1322)/E1322,IF(E1322&gt;I1322,(E1322-I1322)/E1322,0))</f>
        <v>0</v>
      </c>
      <c r="P1322" s="27" t="n">
        <f aca="false">LN(F1322/F1321)</f>
        <v>-0.0168703331441228</v>
      </c>
      <c r="Q1322" s="28" t="n">
        <f aca="false">STDEV(P1303:P1322)*SQRT(252)</f>
        <v>0.213578067399268</v>
      </c>
      <c r="R1322" s="26" t="n">
        <f aca="false">(G1322-H1322)/H1322</f>
        <v>0.00100247468035379</v>
      </c>
      <c r="S1322" s="17" t="n">
        <f aca="false">YEAR(B1322)</f>
        <v>2011</v>
      </c>
      <c r="T1322" s="17" t="n">
        <f aca="false">WEEKDAY(B1322)</f>
        <v>2</v>
      </c>
    </row>
    <row r="1323" customFormat="false" ht="15" hidden="false" customHeight="false" outlineLevel="0" collapsed="false">
      <c r="B1323" s="21" t="n">
        <v>40848</v>
      </c>
      <c r="C1323" s="22" t="n">
        <v>1714.997</v>
      </c>
      <c r="D1323" s="22" t="n">
        <v>1724.445</v>
      </c>
      <c r="E1323" s="22" t="n">
        <v>1681.408</v>
      </c>
      <c r="F1323" s="22" t="n">
        <v>1719.878</v>
      </c>
      <c r="G1323" s="23" t="n">
        <v>1724.9</v>
      </c>
      <c r="H1323" s="23" t="n">
        <v>1723.18</v>
      </c>
      <c r="I1323" s="23" t="n">
        <v>1683.8</v>
      </c>
      <c r="J1323" s="23" t="n">
        <v>1682.12</v>
      </c>
      <c r="K1323" s="29" t="str">
        <f aca="false">IF(N1323&lt;=$F$3,"HIT","MISS")</f>
        <v>HIT</v>
      </c>
      <c r="L1323" s="29" t="str">
        <f aca="false">IF(O1323&lt;=$F$3,"HIT","MISS")</f>
        <v>HIT</v>
      </c>
      <c r="M1323" s="17" t="str">
        <f aca="false">IF(AND(K1323="HIT",L1323="HIT"),"HOD ✓ | LOD ✓",IF(K1323="HIT","HOD ✓",IF(L1323="HIT","LOD ✓","✗ MISS")))</f>
        <v>HOD ✓ | LOD ✓</v>
      </c>
      <c r="N1323" s="26" t="n">
        <f aca="false">IF(D1323&lt;H1323,(H1323-D1323)/D1323,IF(D1323&gt;G1323,(D1323-G1323)/D1323,0))</f>
        <v>0</v>
      </c>
      <c r="O1323" s="26" t="n">
        <f aca="false">IF(E1323&lt;J1323,(J1323-E1323)/E1323,IF(E1323&gt;I1323,(E1323-I1323)/E1323,0))</f>
        <v>0.000423454628501821</v>
      </c>
      <c r="P1323" s="27" t="n">
        <f aca="false">LN(F1323/F1322)</f>
        <v>0.00284202673189931</v>
      </c>
      <c r="Q1323" s="28" t="n">
        <f aca="false">STDEV(P1304:P1323)*SQRT(252)</f>
        <v>0.19580281408616</v>
      </c>
      <c r="R1323" s="26" t="n">
        <f aca="false">(G1323-H1323)/H1323</f>
        <v>0.000998154574681709</v>
      </c>
      <c r="S1323" s="17" t="n">
        <f aca="false">YEAR(B1323)</f>
        <v>2011</v>
      </c>
      <c r="T1323" s="17" t="n">
        <f aca="false">WEEKDAY(B1323)</f>
        <v>3</v>
      </c>
    </row>
    <row r="1324" customFormat="false" ht="15" hidden="false" customHeight="false" outlineLevel="0" collapsed="false">
      <c r="B1324" s="21" t="n">
        <v>40849</v>
      </c>
      <c r="C1324" s="22" t="n">
        <v>1719.878</v>
      </c>
      <c r="D1324" s="22" t="n">
        <v>1744.36</v>
      </c>
      <c r="E1324" s="22" t="n">
        <v>1714.536</v>
      </c>
      <c r="F1324" s="22" t="n">
        <v>1738.515</v>
      </c>
      <c r="G1324" s="23" t="n">
        <v>1746.53</v>
      </c>
      <c r="H1324" s="23" t="n">
        <v>1744.79</v>
      </c>
      <c r="I1324" s="23" t="n">
        <v>1716.53</v>
      </c>
      <c r="J1324" s="23" t="n">
        <v>1714.82</v>
      </c>
      <c r="K1324" s="29" t="str">
        <f aca="false">IF(N1324&lt;=$F$3,"HIT","MISS")</f>
        <v>HIT</v>
      </c>
      <c r="L1324" s="29" t="str">
        <f aca="false">IF(O1324&lt;=$F$3,"HIT","MISS")</f>
        <v>HIT</v>
      </c>
      <c r="M1324" s="17" t="str">
        <f aca="false">IF(AND(K1324="HIT",L1324="HIT"),"HOD ✓ | LOD ✓",IF(K1324="HIT","HOD ✓",IF(L1324="HIT","LOD ✓","✗ MISS")))</f>
        <v>HOD ✓ | LOD ✓</v>
      </c>
      <c r="N1324" s="26" t="n">
        <f aca="false">IF(D1324&lt;H1324,(H1324-D1324)/D1324,IF(D1324&gt;G1324,(D1324-G1324)/D1324,0))</f>
        <v>0.000246508748194217</v>
      </c>
      <c r="O1324" s="26" t="n">
        <f aca="false">IF(E1324&lt;J1324,(J1324-E1324)/E1324,IF(E1324&gt;I1324,(E1324-I1324)/E1324,0))</f>
        <v>0.000165642482864097</v>
      </c>
      <c r="P1324" s="27" t="n">
        <f aca="false">LN(F1324/F1323)</f>
        <v>0.0107779424791176</v>
      </c>
      <c r="Q1324" s="28" t="n">
        <f aca="false">STDEV(P1305:P1324)*SQRT(252)</f>
        <v>0.195927209026702</v>
      </c>
      <c r="R1324" s="26" t="n">
        <f aca="false">(G1324-H1324)/H1324</f>
        <v>0.000997254683944778</v>
      </c>
      <c r="S1324" s="17" t="n">
        <f aca="false">YEAR(B1324)</f>
        <v>2011</v>
      </c>
      <c r="T1324" s="17" t="n">
        <f aca="false">WEEKDAY(B1324)</f>
        <v>4</v>
      </c>
    </row>
    <row r="1325" customFormat="false" ht="15" hidden="false" customHeight="false" outlineLevel="0" collapsed="false">
      <c r="B1325" s="21" t="n">
        <v>40850</v>
      </c>
      <c r="C1325" s="22" t="n">
        <v>1738.515</v>
      </c>
      <c r="D1325" s="22" t="n">
        <v>1767.913</v>
      </c>
      <c r="E1325" s="22" t="n">
        <v>1722.886</v>
      </c>
      <c r="F1325" s="22" t="n">
        <v>1763.812</v>
      </c>
      <c r="G1325" s="23" t="n">
        <v>1769.32</v>
      </c>
      <c r="H1325" s="23" t="n">
        <v>1767.55</v>
      </c>
      <c r="I1325" s="23" t="n">
        <v>1722.42</v>
      </c>
      <c r="J1325" s="23" t="n">
        <v>1720.7</v>
      </c>
      <c r="K1325" s="29" t="str">
        <f aca="false">IF(N1325&lt;=$F$3,"HIT","MISS")</f>
        <v>HIT</v>
      </c>
      <c r="L1325" s="29" t="str">
        <f aca="false">IF(O1325&lt;=$F$3,"HIT","MISS")</f>
        <v>HIT</v>
      </c>
      <c r="M1325" s="17" t="str">
        <f aca="false">IF(AND(K1325="HIT",L1325="HIT"),"HOD ✓ | LOD ✓",IF(K1325="HIT","HOD ✓",IF(L1325="HIT","LOD ✓","✗ MISS")))</f>
        <v>HOD ✓ | LOD ✓</v>
      </c>
      <c r="N1325" s="26" t="n">
        <f aca="false">IF(D1325&lt;H1325,(H1325-D1325)/D1325,IF(D1325&gt;G1325,(D1325-G1325)/D1325,0))</f>
        <v>0</v>
      </c>
      <c r="O1325" s="26" t="n">
        <f aca="false">IF(E1325&lt;J1325,(J1325-E1325)/E1325,IF(E1325&gt;I1325,(E1325-I1325)/E1325,0))</f>
        <v>0.000270476398322289</v>
      </c>
      <c r="P1325" s="27" t="n">
        <f aca="false">LN(F1325/F1324)</f>
        <v>0.0144460753850059</v>
      </c>
      <c r="Q1325" s="28" t="n">
        <f aca="false">STDEV(P1306:P1325)*SQRT(252)</f>
        <v>0.1999120874571</v>
      </c>
      <c r="R1325" s="26" t="n">
        <f aca="false">(G1325-H1325)/H1325</f>
        <v>0.00100138609940312</v>
      </c>
      <c r="S1325" s="17" t="n">
        <f aca="false">YEAR(B1325)</f>
        <v>2011</v>
      </c>
      <c r="T1325" s="17" t="n">
        <f aca="false">WEEKDAY(B1325)</f>
        <v>5</v>
      </c>
    </row>
    <row r="1326" customFormat="false" ht="15" hidden="false" customHeight="false" outlineLevel="0" collapsed="false">
      <c r="B1326" s="21" t="n">
        <v>40851</v>
      </c>
      <c r="C1326" s="22" t="n">
        <v>1763.812</v>
      </c>
      <c r="D1326" s="22" t="n">
        <v>1764.826</v>
      </c>
      <c r="E1326" s="22" t="n">
        <v>1749.089</v>
      </c>
      <c r="F1326" s="22" t="n">
        <v>1754.863</v>
      </c>
      <c r="G1326" s="23" t="n">
        <v>1767.02</v>
      </c>
      <c r="H1326" s="23" t="n">
        <v>1765.25</v>
      </c>
      <c r="I1326" s="23" t="n">
        <v>1751.15</v>
      </c>
      <c r="J1326" s="23" t="n">
        <v>1749.4</v>
      </c>
      <c r="K1326" s="29" t="str">
        <f aca="false">IF(N1326&lt;=$F$3,"HIT","MISS")</f>
        <v>HIT</v>
      </c>
      <c r="L1326" s="29" t="str">
        <f aca="false">IF(O1326&lt;=$F$3,"HIT","MISS")</f>
        <v>HIT</v>
      </c>
      <c r="M1326" s="17" t="str">
        <f aca="false">IF(AND(K1326="HIT",L1326="HIT"),"HOD ✓ | LOD ✓",IF(K1326="HIT","HOD ✓",IF(L1326="HIT","LOD ✓","✗ MISS")))</f>
        <v>HOD ✓ | LOD ✓</v>
      </c>
      <c r="N1326" s="26" t="n">
        <f aca="false">IF(D1326&lt;H1326,(H1326-D1326)/D1326,IF(D1326&gt;G1326,(D1326-G1326)/D1326,0))</f>
        <v>0.00024025031362864</v>
      </c>
      <c r="O1326" s="26" t="n">
        <f aca="false">IF(E1326&lt;J1326,(J1326-E1326)/E1326,IF(E1326&gt;I1326,(E1326-I1326)/E1326,0))</f>
        <v>0.00017780684687866</v>
      </c>
      <c r="P1326" s="27" t="n">
        <f aca="false">LN(F1326/F1325)</f>
        <v>-0.00508658474854209</v>
      </c>
      <c r="Q1326" s="28" t="n">
        <f aca="false">STDEV(P1307:P1326)*SQRT(252)</f>
        <v>0.197935844385362</v>
      </c>
      <c r="R1326" s="26" t="n">
        <f aca="false">(G1326-H1326)/H1326</f>
        <v>0.00100269083699192</v>
      </c>
      <c r="S1326" s="17" t="n">
        <f aca="false">YEAR(B1326)</f>
        <v>2011</v>
      </c>
      <c r="T1326" s="17" t="n">
        <f aca="false">WEEKDAY(B1326)</f>
        <v>6</v>
      </c>
    </row>
    <row r="1327" customFormat="false" ht="15" hidden="false" customHeight="false" outlineLevel="0" collapsed="false">
      <c r="B1327" s="21" t="n">
        <v>40854</v>
      </c>
      <c r="C1327" s="22" t="n">
        <v>1754.893</v>
      </c>
      <c r="D1327" s="22" t="n">
        <v>1798.558</v>
      </c>
      <c r="E1327" s="22" t="n">
        <v>1752.883</v>
      </c>
      <c r="F1327" s="22" t="n">
        <v>1795.16</v>
      </c>
      <c r="G1327" s="23" t="n">
        <v>1798.87</v>
      </c>
      <c r="H1327" s="23" t="n">
        <v>1797.07</v>
      </c>
      <c r="I1327" s="23" t="n">
        <v>1755.12</v>
      </c>
      <c r="J1327" s="23" t="n">
        <v>1753.37</v>
      </c>
      <c r="K1327" s="29" t="str">
        <f aca="false">IF(N1327&lt;=$F$3,"HIT","MISS")</f>
        <v>HIT</v>
      </c>
      <c r="L1327" s="29" t="str">
        <f aca="false">IF(O1327&lt;=$F$3,"HIT","MISS")</f>
        <v>HIT</v>
      </c>
      <c r="M1327" s="17" t="str">
        <f aca="false">IF(AND(K1327="HIT",L1327="HIT"),"HOD ✓ | LOD ✓",IF(K1327="HIT","HOD ✓",IF(L1327="HIT","LOD ✓","✗ MISS")))</f>
        <v>HOD ✓ | LOD ✓</v>
      </c>
      <c r="N1327" s="26" t="n">
        <f aca="false">IF(D1327&lt;H1327,(H1327-D1327)/D1327,IF(D1327&gt;G1327,(D1327-G1327)/D1327,0))</f>
        <v>0</v>
      </c>
      <c r="O1327" s="26" t="n">
        <f aca="false">IF(E1327&lt;J1327,(J1327-E1327)/E1327,IF(E1327&gt;I1327,(E1327-I1327)/E1327,0))</f>
        <v>0.000277828012479927</v>
      </c>
      <c r="P1327" s="27" t="n">
        <f aca="false">LN(F1327/F1326)</f>
        <v>0.022703363265355</v>
      </c>
      <c r="Q1327" s="28" t="n">
        <f aca="false">STDEV(P1308:P1327)*SQRT(252)</f>
        <v>0.197068496584705</v>
      </c>
      <c r="R1327" s="26" t="n">
        <f aca="false">(G1327-H1327)/H1327</f>
        <v>0.00100163043175834</v>
      </c>
      <c r="S1327" s="17" t="n">
        <f aca="false">YEAR(B1327)</f>
        <v>2011</v>
      </c>
      <c r="T1327" s="17" t="n">
        <f aca="false">WEEKDAY(B1327)</f>
        <v>2</v>
      </c>
    </row>
    <row r="1328" customFormat="false" ht="15" hidden="false" customHeight="false" outlineLevel="0" collapsed="false">
      <c r="B1328" s="21" t="n">
        <v>40855</v>
      </c>
      <c r="C1328" s="22" t="n">
        <v>1795.16</v>
      </c>
      <c r="D1328" s="22" t="n">
        <v>1803.023</v>
      </c>
      <c r="E1328" s="22" t="n">
        <v>1777.089</v>
      </c>
      <c r="F1328" s="22" t="n">
        <v>1786.235</v>
      </c>
      <c r="G1328" s="23" t="n">
        <v>1803.45</v>
      </c>
      <c r="H1328" s="23" t="n">
        <v>1801.65</v>
      </c>
      <c r="I1328" s="23" t="n">
        <v>1776.77</v>
      </c>
      <c r="J1328" s="23" t="n">
        <v>1775</v>
      </c>
      <c r="K1328" s="29" t="str">
        <f aca="false">IF(N1328&lt;=$F$3,"HIT","MISS")</f>
        <v>HIT</v>
      </c>
      <c r="L1328" s="29" t="str">
        <f aca="false">IF(O1328&lt;=$F$3,"HIT","MISS")</f>
        <v>HIT</v>
      </c>
      <c r="M1328" s="17" t="str">
        <f aca="false">IF(AND(K1328="HIT",L1328="HIT"),"HOD ✓ | LOD ✓",IF(K1328="HIT","HOD ✓",IF(L1328="HIT","LOD ✓","✗ MISS")))</f>
        <v>HOD ✓ | LOD ✓</v>
      </c>
      <c r="N1328" s="26" t="n">
        <f aca="false">IF(D1328&lt;H1328,(H1328-D1328)/D1328,IF(D1328&gt;G1328,(D1328-G1328)/D1328,0))</f>
        <v>0</v>
      </c>
      <c r="O1328" s="26" t="n">
        <f aca="false">IF(E1328&lt;J1328,(J1328-E1328)/E1328,IF(E1328&gt;I1328,(E1328-I1328)/E1328,0))</f>
        <v>0.000179507047761795</v>
      </c>
      <c r="P1328" s="27" t="n">
        <f aca="false">LN(F1328/F1327)</f>
        <v>-0.00498410171214685</v>
      </c>
      <c r="Q1328" s="28" t="n">
        <f aca="false">STDEV(P1309:P1328)*SQRT(252)</f>
        <v>0.19446321964065</v>
      </c>
      <c r="R1328" s="26" t="n">
        <f aca="false">(G1328-H1328)/H1328</f>
        <v>0.000999084172841537</v>
      </c>
      <c r="S1328" s="17" t="n">
        <f aca="false">YEAR(B1328)</f>
        <v>2011</v>
      </c>
      <c r="T1328" s="17" t="n">
        <f aca="false">WEEKDAY(B1328)</f>
        <v>3</v>
      </c>
    </row>
    <row r="1329" customFormat="false" ht="15" hidden="false" customHeight="false" outlineLevel="0" collapsed="false">
      <c r="B1329" s="21" t="n">
        <v>40856</v>
      </c>
      <c r="C1329" s="22" t="n">
        <v>1786.235</v>
      </c>
      <c r="D1329" s="22" t="n">
        <v>1799.81</v>
      </c>
      <c r="E1329" s="22" t="n">
        <v>1764.195</v>
      </c>
      <c r="F1329" s="22" t="n">
        <v>1769.935</v>
      </c>
      <c r="G1329" s="23" t="n">
        <v>1799.92</v>
      </c>
      <c r="H1329" s="23" t="n">
        <v>1798.12</v>
      </c>
      <c r="I1329" s="23" t="n">
        <v>1763.54</v>
      </c>
      <c r="J1329" s="23" t="n">
        <v>1761.78</v>
      </c>
      <c r="K1329" s="29" t="str">
        <f aca="false">IF(N1329&lt;=$F$3,"HIT","MISS")</f>
        <v>HIT</v>
      </c>
      <c r="L1329" s="29" t="str">
        <f aca="false">IF(O1329&lt;=$F$3,"HIT","MISS")</f>
        <v>HIT</v>
      </c>
      <c r="M1329" s="17" t="str">
        <f aca="false">IF(AND(K1329="HIT",L1329="HIT"),"HOD ✓ | LOD ✓",IF(K1329="HIT","HOD ✓",IF(L1329="HIT","LOD ✓","✗ MISS")))</f>
        <v>HOD ✓ | LOD ✓</v>
      </c>
      <c r="N1329" s="26" t="n">
        <f aca="false">IF(D1329&lt;H1329,(H1329-D1329)/D1329,IF(D1329&gt;G1329,(D1329-G1329)/D1329,0))</f>
        <v>0</v>
      </c>
      <c r="O1329" s="26" t="n">
        <f aca="false">IF(E1329&lt;J1329,(J1329-E1329)/E1329,IF(E1329&gt;I1329,(E1329-I1329)/E1329,0))</f>
        <v>0.000371274150533231</v>
      </c>
      <c r="P1329" s="27" t="n">
        <f aca="false">LN(F1329/F1328)</f>
        <v>-0.0091672299983412</v>
      </c>
      <c r="Q1329" s="28" t="n">
        <f aca="false">STDEV(P1310:P1329)*SQRT(252)</f>
        <v>0.198692027398231</v>
      </c>
      <c r="R1329" s="26" t="n">
        <f aca="false">(G1329-H1329)/H1329</f>
        <v>0.00100104553644928</v>
      </c>
      <c r="S1329" s="17" t="n">
        <f aca="false">YEAR(B1329)</f>
        <v>2011</v>
      </c>
      <c r="T1329" s="17" t="n">
        <f aca="false">WEEKDAY(B1329)</f>
        <v>4</v>
      </c>
    </row>
    <row r="1330" customFormat="false" ht="15" hidden="false" customHeight="false" outlineLevel="0" collapsed="false">
      <c r="B1330" s="21" t="n">
        <v>40857</v>
      </c>
      <c r="C1330" s="22" t="n">
        <v>1769.935</v>
      </c>
      <c r="D1330" s="22" t="n">
        <v>1775.631</v>
      </c>
      <c r="E1330" s="22" t="n">
        <v>1735.97</v>
      </c>
      <c r="F1330" s="22" t="n">
        <v>1758.393</v>
      </c>
      <c r="G1330" s="23" t="n">
        <v>1774.97</v>
      </c>
      <c r="H1330" s="23" t="n">
        <v>1773.2</v>
      </c>
      <c r="I1330" s="23" t="n">
        <v>1735.61</v>
      </c>
      <c r="J1330" s="23" t="n">
        <v>1733.88</v>
      </c>
      <c r="K1330" s="29" t="str">
        <f aca="false">IF(N1330&lt;=$F$3,"HIT","MISS")</f>
        <v>HIT</v>
      </c>
      <c r="L1330" s="29" t="str">
        <f aca="false">IF(O1330&lt;=$F$3,"HIT","MISS")</f>
        <v>HIT</v>
      </c>
      <c r="M1330" s="17" t="str">
        <f aca="false">IF(AND(K1330="HIT",L1330="HIT"),"HOD ✓ | LOD ✓",IF(K1330="HIT","HOD ✓",IF(L1330="HIT","LOD ✓","✗ MISS")))</f>
        <v>HOD ✓ | LOD ✓</v>
      </c>
      <c r="N1330" s="26" t="n">
        <f aca="false">IF(D1330&lt;H1330,(H1330-D1330)/D1330,IF(D1330&gt;G1330,(D1330-G1330)/D1330,0))</f>
        <v>0.000372262029667233</v>
      </c>
      <c r="O1330" s="26" t="n">
        <f aca="false">IF(E1330&lt;J1330,(J1330-E1330)/E1330,IF(E1330&gt;I1330,(E1330-I1330)/E1330,0))</f>
        <v>0.000207376855590896</v>
      </c>
      <c r="P1330" s="27" t="n">
        <f aca="false">LN(F1330/F1329)</f>
        <v>-0.00654249898000765</v>
      </c>
      <c r="Q1330" s="28" t="n">
        <f aca="false">STDEV(P1311:P1330)*SQRT(252)</f>
        <v>0.19963297500367</v>
      </c>
      <c r="R1330" s="26" t="n">
        <f aca="false">(G1330-H1330)/H1330</f>
        <v>0.000998195353034052</v>
      </c>
      <c r="S1330" s="17" t="n">
        <f aca="false">YEAR(B1330)</f>
        <v>2011</v>
      </c>
      <c r="T1330" s="17" t="n">
        <f aca="false">WEEKDAY(B1330)</f>
        <v>5</v>
      </c>
    </row>
    <row r="1331" customFormat="false" ht="15" hidden="false" customHeight="false" outlineLevel="0" collapsed="false">
      <c r="B1331" s="21" t="n">
        <v>40858</v>
      </c>
      <c r="C1331" s="22" t="n">
        <v>1758.393</v>
      </c>
      <c r="D1331" s="22" t="n">
        <v>1789.505</v>
      </c>
      <c r="E1331" s="22" t="n">
        <v>1745.773</v>
      </c>
      <c r="F1331" s="22" t="n">
        <v>1788.551</v>
      </c>
      <c r="G1331" s="23" t="n">
        <v>1790.12</v>
      </c>
      <c r="H1331" s="23" t="n">
        <v>1788.33</v>
      </c>
      <c r="I1331" s="23" t="n">
        <v>1747.01</v>
      </c>
      <c r="J1331" s="23" t="n">
        <v>1745.26</v>
      </c>
      <c r="K1331" s="29" t="str">
        <f aca="false">IF(N1331&lt;=$F$3,"HIT","MISS")</f>
        <v>HIT</v>
      </c>
      <c r="L1331" s="29" t="str">
        <f aca="false">IF(O1331&lt;=$F$3,"HIT","MISS")</f>
        <v>HIT</v>
      </c>
      <c r="M1331" s="17" t="str">
        <f aca="false">IF(AND(K1331="HIT",L1331="HIT"),"HOD ✓ | LOD ✓",IF(K1331="HIT","HOD ✓",IF(L1331="HIT","LOD ✓","✗ MISS")))</f>
        <v>HOD ✓ | LOD ✓</v>
      </c>
      <c r="N1331" s="26" t="n">
        <f aca="false">IF(D1331&lt;H1331,(H1331-D1331)/D1331,IF(D1331&gt;G1331,(D1331-G1331)/D1331,0))</f>
        <v>0</v>
      </c>
      <c r="O1331" s="26" t="n">
        <f aca="false">IF(E1331&lt;J1331,(J1331-E1331)/E1331,IF(E1331&gt;I1331,(E1331-I1331)/E1331,0))</f>
        <v>0</v>
      </c>
      <c r="P1331" s="27" t="n">
        <f aca="false">LN(F1331/F1330)</f>
        <v>0.0170054710585946</v>
      </c>
      <c r="Q1331" s="28" t="n">
        <f aca="false">STDEV(P1312:P1331)*SQRT(252)</f>
        <v>0.205431328216347</v>
      </c>
      <c r="R1331" s="26" t="n">
        <f aca="false">(G1331-H1331)/H1331</f>
        <v>0.00100093383212269</v>
      </c>
      <c r="S1331" s="17" t="n">
        <f aca="false">YEAR(B1331)</f>
        <v>2011</v>
      </c>
      <c r="T1331" s="17" t="n">
        <f aca="false">WEEKDAY(B1331)</f>
        <v>6</v>
      </c>
    </row>
    <row r="1332" customFormat="false" ht="15" hidden="false" customHeight="false" outlineLevel="0" collapsed="false">
      <c r="B1332" s="21" t="n">
        <v>40861</v>
      </c>
      <c r="C1332" s="22" t="n">
        <v>1788.35</v>
      </c>
      <c r="D1332" s="22" t="n">
        <v>1796.331</v>
      </c>
      <c r="E1332" s="22" t="n">
        <v>1773.901</v>
      </c>
      <c r="F1332" s="22" t="n">
        <v>1780.424</v>
      </c>
      <c r="G1332" s="23" t="n">
        <v>1795.81</v>
      </c>
      <c r="H1332" s="23" t="n">
        <v>1794.02</v>
      </c>
      <c r="I1332" s="23" t="n">
        <v>1773.43</v>
      </c>
      <c r="J1332" s="23" t="n">
        <v>1771.66</v>
      </c>
      <c r="K1332" s="29" t="str">
        <f aca="false">IF(N1332&lt;=$F$3,"HIT","MISS")</f>
        <v>HIT</v>
      </c>
      <c r="L1332" s="29" t="str">
        <f aca="false">IF(O1332&lt;=$F$3,"HIT","MISS")</f>
        <v>HIT</v>
      </c>
      <c r="M1332" s="17" t="str">
        <f aca="false">IF(AND(K1332="HIT",L1332="HIT"),"HOD ✓ | LOD ✓",IF(K1332="HIT","HOD ✓",IF(L1332="HIT","LOD ✓","✗ MISS")))</f>
        <v>HOD ✓ | LOD ✓</v>
      </c>
      <c r="N1332" s="26" t="n">
        <f aca="false">IF(D1332&lt;H1332,(H1332-D1332)/D1332,IF(D1332&gt;G1332,(D1332-G1332)/D1332,0))</f>
        <v>0.000290035633744537</v>
      </c>
      <c r="O1332" s="26" t="n">
        <f aca="false">IF(E1332&lt;J1332,(J1332-E1332)/E1332,IF(E1332&gt;I1332,(E1332-I1332)/E1332,0))</f>
        <v>0.0002655165085312</v>
      </c>
      <c r="P1332" s="27" t="n">
        <f aca="false">LN(F1332/F1331)</f>
        <v>-0.00455425664063718</v>
      </c>
      <c r="Q1332" s="28" t="n">
        <f aca="false">STDEV(P1313:P1332)*SQRT(252)</f>
        <v>0.204673368983715</v>
      </c>
      <c r="R1332" s="26" t="n">
        <f aca="false">(G1332-H1332)/H1332</f>
        <v>0.000997759222305194</v>
      </c>
      <c r="S1332" s="17" t="n">
        <f aca="false">YEAR(B1332)</f>
        <v>2011</v>
      </c>
      <c r="T1332" s="17" t="n">
        <f aca="false">WEEKDAY(B1332)</f>
        <v>2</v>
      </c>
    </row>
    <row r="1333" customFormat="false" ht="15" hidden="false" customHeight="false" outlineLevel="0" collapsed="false">
      <c r="B1333" s="21" t="n">
        <v>40862</v>
      </c>
      <c r="C1333" s="22" t="n">
        <v>1780.424</v>
      </c>
      <c r="D1333" s="22" t="n">
        <v>1786.355</v>
      </c>
      <c r="E1333" s="22" t="n">
        <v>1760.407</v>
      </c>
      <c r="F1333" s="22" t="n">
        <v>1780.84</v>
      </c>
      <c r="G1333" s="23" t="n">
        <v>1786.48</v>
      </c>
      <c r="H1333" s="23" t="n">
        <v>1784.7</v>
      </c>
      <c r="I1333" s="23" t="n">
        <v>1760.88</v>
      </c>
      <c r="J1333" s="23" t="n">
        <v>1759.12</v>
      </c>
      <c r="K1333" s="29" t="str">
        <f aca="false">IF(N1333&lt;=$F$3,"HIT","MISS")</f>
        <v>HIT</v>
      </c>
      <c r="L1333" s="29" t="str">
        <f aca="false">IF(O1333&lt;=$F$3,"HIT","MISS")</f>
        <v>HIT</v>
      </c>
      <c r="M1333" s="17" t="str">
        <f aca="false">IF(AND(K1333="HIT",L1333="HIT"),"HOD ✓ | LOD ✓",IF(K1333="HIT","HOD ✓",IF(L1333="HIT","LOD ✓","✗ MISS")))</f>
        <v>HOD ✓ | LOD ✓</v>
      </c>
      <c r="N1333" s="26" t="n">
        <f aca="false">IF(D1333&lt;H1333,(H1333-D1333)/D1333,IF(D1333&gt;G1333,(D1333-G1333)/D1333,0))</f>
        <v>0</v>
      </c>
      <c r="O1333" s="26" t="n">
        <f aca="false">IF(E1333&lt;J1333,(J1333-E1333)/E1333,IF(E1333&gt;I1333,(E1333-I1333)/E1333,0))</f>
        <v>0</v>
      </c>
      <c r="P1333" s="27" t="n">
        <f aca="false">LN(F1333/F1332)</f>
        <v>0.000233624916261325</v>
      </c>
      <c r="Q1333" s="28" t="n">
        <f aca="false">STDEV(P1314:P1333)*SQRT(252)</f>
        <v>0.200929200995415</v>
      </c>
      <c r="R1333" s="26" t="n">
        <f aca="false">(G1333-H1333)/H1333</f>
        <v>0.000997366504174356</v>
      </c>
      <c r="S1333" s="17" t="n">
        <f aca="false">YEAR(B1333)</f>
        <v>2011</v>
      </c>
      <c r="T1333" s="17" t="n">
        <f aca="false">WEEKDAY(B1333)</f>
        <v>3</v>
      </c>
    </row>
    <row r="1334" customFormat="false" ht="15" hidden="false" customHeight="false" outlineLevel="0" collapsed="false">
      <c r="B1334" s="21" t="n">
        <v>40863</v>
      </c>
      <c r="C1334" s="22" t="n">
        <v>1780.84</v>
      </c>
      <c r="D1334" s="22" t="n">
        <v>1783.723</v>
      </c>
      <c r="E1334" s="22" t="n">
        <v>1753.481</v>
      </c>
      <c r="F1334" s="22" t="n">
        <v>1763.4</v>
      </c>
      <c r="G1334" s="23" t="n">
        <v>1785.96</v>
      </c>
      <c r="H1334" s="23" t="n">
        <v>1784.18</v>
      </c>
      <c r="I1334" s="23" t="n">
        <v>1753.33</v>
      </c>
      <c r="J1334" s="23" t="n">
        <v>1751.58</v>
      </c>
      <c r="K1334" s="29" t="str">
        <f aca="false">IF(N1334&lt;=$F$3,"HIT","MISS")</f>
        <v>HIT</v>
      </c>
      <c r="L1334" s="29" t="str">
        <f aca="false">IF(O1334&lt;=$F$3,"HIT","MISS")</f>
        <v>HIT</v>
      </c>
      <c r="M1334" s="17" t="str">
        <f aca="false">IF(AND(K1334="HIT",L1334="HIT"),"HOD ✓ | LOD ✓",IF(K1334="HIT","HOD ✓",IF(L1334="HIT","LOD ✓","✗ MISS")))</f>
        <v>HOD ✓ | LOD ✓</v>
      </c>
      <c r="N1334" s="26" t="n">
        <f aca="false">IF(D1334&lt;H1334,(H1334-D1334)/D1334,IF(D1334&gt;G1334,(D1334-G1334)/D1334,0))</f>
        <v>0.000256205700100356</v>
      </c>
      <c r="O1334" s="26" t="n">
        <f aca="false">IF(E1334&lt;J1334,(J1334-E1334)/E1334,IF(E1334&gt;I1334,(E1334-I1334)/E1334,0))</f>
        <v>8.61144204015141E-005</v>
      </c>
      <c r="P1334" s="27" t="n">
        <f aca="false">LN(F1334/F1333)</f>
        <v>-0.0098413994310055</v>
      </c>
      <c r="Q1334" s="28" t="n">
        <f aca="false">STDEV(P1315:P1334)*SQRT(252)</f>
        <v>0.200378300303367</v>
      </c>
      <c r="R1334" s="26" t="n">
        <f aca="false">(G1334-H1334)/H1334</f>
        <v>0.000997657187055102</v>
      </c>
      <c r="S1334" s="17" t="n">
        <f aca="false">YEAR(B1334)</f>
        <v>2011</v>
      </c>
      <c r="T1334" s="17" t="n">
        <f aca="false">WEEKDAY(B1334)</f>
        <v>4</v>
      </c>
    </row>
    <row r="1335" customFormat="false" ht="15" hidden="false" customHeight="false" outlineLevel="0" collapsed="false">
      <c r="B1335" s="21" t="n">
        <v>40864</v>
      </c>
      <c r="C1335" s="22" t="n">
        <v>1763.4</v>
      </c>
      <c r="D1335" s="22" t="n">
        <v>1767.122</v>
      </c>
      <c r="E1335" s="22" t="n">
        <v>1710.627</v>
      </c>
      <c r="F1335" s="22" t="n">
        <v>1721.517</v>
      </c>
      <c r="G1335" s="23" t="n">
        <v>1766.52</v>
      </c>
      <c r="H1335" s="23" t="n">
        <v>1764.76</v>
      </c>
      <c r="I1335" s="23" t="n">
        <v>1710.09</v>
      </c>
      <c r="J1335" s="23" t="n">
        <v>1708.38</v>
      </c>
      <c r="K1335" s="29" t="str">
        <f aca="false">IF(N1335&lt;=$F$3,"HIT","MISS")</f>
        <v>HIT</v>
      </c>
      <c r="L1335" s="29" t="str">
        <f aca="false">IF(O1335&lt;=$F$3,"HIT","MISS")</f>
        <v>HIT</v>
      </c>
      <c r="M1335" s="17" t="str">
        <f aca="false">IF(AND(K1335="HIT",L1335="HIT"),"HOD ✓ | LOD ✓",IF(K1335="HIT","HOD ✓",IF(L1335="HIT","LOD ✓","✗ MISS")))</f>
        <v>HOD ✓ | LOD ✓</v>
      </c>
      <c r="N1335" s="26" t="n">
        <f aca="false">IF(D1335&lt;H1335,(H1335-D1335)/D1335,IF(D1335&gt;G1335,(D1335-G1335)/D1335,0))</f>
        <v>0.000340666914904624</v>
      </c>
      <c r="O1335" s="26" t="n">
        <f aca="false">IF(E1335&lt;J1335,(J1335-E1335)/E1335,IF(E1335&gt;I1335,(E1335-I1335)/E1335,0))</f>
        <v>0.000313919983725286</v>
      </c>
      <c r="P1335" s="27" t="n">
        <f aca="false">LN(F1335/F1334)</f>
        <v>-0.0240378848141901</v>
      </c>
      <c r="Q1335" s="28" t="n">
        <f aca="false">STDEV(P1316:P1335)*SQRT(252)</f>
        <v>0.216511199968533</v>
      </c>
      <c r="R1335" s="26" t="n">
        <f aca="false">(G1335-H1335)/H1335</f>
        <v>0.000997302749382347</v>
      </c>
      <c r="S1335" s="17" t="n">
        <f aca="false">YEAR(B1335)</f>
        <v>2011</v>
      </c>
      <c r="T1335" s="17" t="n">
        <f aca="false">WEEKDAY(B1335)</f>
        <v>5</v>
      </c>
    </row>
    <row r="1336" customFormat="false" ht="15" hidden="false" customHeight="false" outlineLevel="0" collapsed="false">
      <c r="B1336" s="21" t="n">
        <v>40865</v>
      </c>
      <c r="C1336" s="22" t="n">
        <v>1721.517</v>
      </c>
      <c r="D1336" s="22" t="n">
        <v>1737.763</v>
      </c>
      <c r="E1336" s="22" t="n">
        <v>1711.129</v>
      </c>
      <c r="F1336" s="22" t="n">
        <v>1723.812</v>
      </c>
      <c r="G1336" s="23" t="n">
        <v>1738.71</v>
      </c>
      <c r="H1336" s="23" t="n">
        <v>1736.97</v>
      </c>
      <c r="I1336" s="23" t="n">
        <v>1710.74</v>
      </c>
      <c r="J1336" s="23" t="n">
        <v>1709.03</v>
      </c>
      <c r="K1336" s="29" t="str">
        <f aca="false">IF(N1336&lt;=$F$3,"HIT","MISS")</f>
        <v>HIT</v>
      </c>
      <c r="L1336" s="29" t="str">
        <f aca="false">IF(O1336&lt;=$F$3,"HIT","MISS")</f>
        <v>HIT</v>
      </c>
      <c r="M1336" s="17" t="str">
        <f aca="false">IF(AND(K1336="HIT",L1336="HIT"),"HOD ✓ | LOD ✓",IF(K1336="HIT","HOD ✓",IF(L1336="HIT","LOD ✓","✗ MISS")))</f>
        <v>HOD ✓ | LOD ✓</v>
      </c>
      <c r="N1336" s="26" t="n">
        <f aca="false">IF(D1336&lt;H1336,(H1336-D1336)/D1336,IF(D1336&gt;G1336,(D1336-G1336)/D1336,0))</f>
        <v>0</v>
      </c>
      <c r="O1336" s="26" t="n">
        <f aca="false">IF(E1336&lt;J1336,(J1336-E1336)/E1336,IF(E1336&gt;I1336,(E1336-I1336)/E1336,0))</f>
        <v>0.000227335285650525</v>
      </c>
      <c r="P1336" s="27" t="n">
        <f aca="false">LN(F1336/F1335)</f>
        <v>0.00133223871475951</v>
      </c>
      <c r="Q1336" s="28" t="n">
        <f aca="false">STDEV(P1317:P1336)*SQRT(252)</f>
        <v>0.21339937959994</v>
      </c>
      <c r="R1336" s="26" t="n">
        <f aca="false">(G1336-H1336)/H1336</f>
        <v>0.00100174441700203</v>
      </c>
      <c r="S1336" s="17" t="n">
        <f aca="false">YEAR(B1336)</f>
        <v>2011</v>
      </c>
      <c r="T1336" s="17" t="n">
        <f aca="false">WEEKDAY(B1336)</f>
        <v>6</v>
      </c>
    </row>
    <row r="1337" customFormat="false" ht="15" hidden="false" customHeight="false" outlineLevel="0" collapsed="false">
      <c r="B1337" s="21" t="n">
        <v>40868</v>
      </c>
      <c r="C1337" s="22" t="n">
        <v>1723.812</v>
      </c>
      <c r="D1337" s="22" t="n">
        <v>1726.597</v>
      </c>
      <c r="E1337" s="22" t="n">
        <v>1666.683</v>
      </c>
      <c r="F1337" s="22" t="n">
        <v>1677.365</v>
      </c>
      <c r="G1337" s="23" t="n">
        <v>1726.65</v>
      </c>
      <c r="H1337" s="23" t="n">
        <v>1724.93</v>
      </c>
      <c r="I1337" s="23" t="n">
        <v>1666.2</v>
      </c>
      <c r="J1337" s="23" t="n">
        <v>1664.54</v>
      </c>
      <c r="K1337" s="29" t="str">
        <f aca="false">IF(N1337&lt;=$F$3,"HIT","MISS")</f>
        <v>HIT</v>
      </c>
      <c r="L1337" s="29" t="str">
        <f aca="false">IF(O1337&lt;=$F$3,"HIT","MISS")</f>
        <v>HIT</v>
      </c>
      <c r="M1337" s="17" t="str">
        <f aca="false">IF(AND(K1337="HIT",L1337="HIT"),"HOD ✓ | LOD ✓",IF(K1337="HIT","HOD ✓",IF(L1337="HIT","LOD ✓","✗ MISS")))</f>
        <v>HOD ✓ | LOD ✓</v>
      </c>
      <c r="N1337" s="26" t="n">
        <f aca="false">IF(D1337&lt;H1337,(H1337-D1337)/D1337,IF(D1337&gt;G1337,(D1337-G1337)/D1337,0))</f>
        <v>0</v>
      </c>
      <c r="O1337" s="26" t="n">
        <f aca="false">IF(E1337&lt;J1337,(J1337-E1337)/E1337,IF(E1337&gt;I1337,(E1337-I1337)/E1337,0))</f>
        <v>0.0002897971599878</v>
      </c>
      <c r="P1337" s="27" t="n">
        <f aca="false">LN(F1337/F1336)</f>
        <v>-0.0273140078462477</v>
      </c>
      <c r="Q1337" s="28" t="n">
        <f aca="false">STDEV(P1318:P1337)*SQRT(252)</f>
        <v>0.237019220054465</v>
      </c>
      <c r="R1337" s="26" t="n">
        <f aca="false">(G1337-H1337)/H1337</f>
        <v>0.000997141913005181</v>
      </c>
      <c r="S1337" s="17" t="n">
        <f aca="false">YEAR(B1337)</f>
        <v>2011</v>
      </c>
      <c r="T1337" s="17" t="n">
        <f aca="false">WEEKDAY(B1337)</f>
        <v>2</v>
      </c>
    </row>
    <row r="1338" customFormat="false" ht="15" hidden="false" customHeight="false" outlineLevel="0" collapsed="false">
      <c r="B1338" s="21" t="n">
        <v>40869</v>
      </c>
      <c r="C1338" s="22" t="n">
        <v>1677.365</v>
      </c>
      <c r="D1338" s="22" t="n">
        <v>1705.694</v>
      </c>
      <c r="E1338" s="22" t="n">
        <v>1670.803</v>
      </c>
      <c r="F1338" s="22" t="n">
        <v>1699.591</v>
      </c>
      <c r="G1338" s="23" t="n">
        <v>1705.06</v>
      </c>
      <c r="H1338" s="23" t="n">
        <v>1703.36</v>
      </c>
      <c r="I1338" s="23" t="n">
        <v>1670.58</v>
      </c>
      <c r="J1338" s="23" t="n">
        <v>1668.91</v>
      </c>
      <c r="K1338" s="29" t="str">
        <f aca="false">IF(N1338&lt;=$F$3,"HIT","MISS")</f>
        <v>HIT</v>
      </c>
      <c r="L1338" s="29" t="str">
        <f aca="false">IF(O1338&lt;=$F$3,"HIT","MISS")</f>
        <v>HIT</v>
      </c>
      <c r="M1338" s="17" t="str">
        <f aca="false">IF(AND(K1338="HIT",L1338="HIT"),"HOD ✓ | LOD ✓",IF(K1338="HIT","HOD ✓",IF(L1338="HIT","LOD ✓","✗ MISS")))</f>
        <v>HOD ✓ | LOD ✓</v>
      </c>
      <c r="N1338" s="26" t="n">
        <f aca="false">IF(D1338&lt;H1338,(H1338-D1338)/D1338,IF(D1338&gt;G1338,(D1338-G1338)/D1338,0))</f>
        <v>0.000371696212802539</v>
      </c>
      <c r="O1338" s="26" t="n">
        <f aca="false">IF(E1338&lt;J1338,(J1338-E1338)/E1338,IF(E1338&gt;I1338,(E1338-I1338)/E1338,0))</f>
        <v>0.000133468757238396</v>
      </c>
      <c r="P1338" s="27" t="n">
        <f aca="false">LN(F1338/F1337)</f>
        <v>0.0131635241557726</v>
      </c>
      <c r="Q1338" s="28" t="n">
        <f aca="false">STDEV(P1319:P1338)*SQRT(252)</f>
        <v>0.21478860055722</v>
      </c>
      <c r="R1338" s="26" t="n">
        <f aca="false">(G1338-H1338)/H1338</f>
        <v>0.000998027428142052</v>
      </c>
      <c r="S1338" s="17" t="n">
        <f aca="false">YEAR(B1338)</f>
        <v>2011</v>
      </c>
      <c r="T1338" s="17" t="n">
        <f aca="false">WEEKDAY(B1338)</f>
        <v>3</v>
      </c>
    </row>
    <row r="1339" customFormat="false" ht="15" hidden="false" customHeight="false" outlineLevel="0" collapsed="false">
      <c r="B1339" s="21" t="n">
        <v>40870</v>
      </c>
      <c r="C1339" s="22" t="n">
        <v>1699.591</v>
      </c>
      <c r="D1339" s="22" t="n">
        <v>1710.165</v>
      </c>
      <c r="E1339" s="22" t="n">
        <v>1677.379</v>
      </c>
      <c r="F1339" s="22" t="n">
        <v>1692.453</v>
      </c>
      <c r="G1339" s="23" t="n">
        <v>1710.44</v>
      </c>
      <c r="H1339" s="23" t="n">
        <v>1708.73</v>
      </c>
      <c r="I1339" s="23" t="n">
        <v>1678.57</v>
      </c>
      <c r="J1339" s="23" t="n">
        <v>1676.89</v>
      </c>
      <c r="K1339" s="29" t="str">
        <f aca="false">IF(N1339&lt;=$F$3,"HIT","MISS")</f>
        <v>HIT</v>
      </c>
      <c r="L1339" s="29" t="str">
        <f aca="false">IF(O1339&lt;=$F$3,"HIT","MISS")</f>
        <v>HIT</v>
      </c>
      <c r="M1339" s="17" t="str">
        <f aca="false">IF(AND(K1339="HIT",L1339="HIT"),"HOD ✓ | LOD ✓",IF(K1339="HIT","HOD ✓",IF(L1339="HIT","LOD ✓","✗ MISS")))</f>
        <v>HOD ✓ | LOD ✓</v>
      </c>
      <c r="N1339" s="26" t="n">
        <f aca="false">IF(D1339&lt;H1339,(H1339-D1339)/D1339,IF(D1339&gt;G1339,(D1339-G1339)/D1339,0))</f>
        <v>0</v>
      </c>
      <c r="O1339" s="26" t="n">
        <f aca="false">IF(E1339&lt;J1339,(J1339-E1339)/E1339,IF(E1339&gt;I1339,(E1339-I1339)/E1339,0))</f>
        <v>0</v>
      </c>
      <c r="P1339" s="27" t="n">
        <f aca="false">LN(F1339/F1338)</f>
        <v>-0.00420867803381227</v>
      </c>
      <c r="Q1339" s="28" t="n">
        <f aca="false">STDEV(P1320:P1339)*SQRT(252)</f>
        <v>0.210681059777179</v>
      </c>
      <c r="R1339" s="26" t="n">
        <f aca="false">(G1339-H1339)/H1339</f>
        <v>0.00100074324205699</v>
      </c>
      <c r="S1339" s="17" t="n">
        <f aca="false">YEAR(B1339)</f>
        <v>2011</v>
      </c>
      <c r="T1339" s="17" t="n">
        <f aca="false">WEEKDAY(B1339)</f>
        <v>4</v>
      </c>
    </row>
    <row r="1340" customFormat="false" ht="15" hidden="false" customHeight="false" outlineLevel="0" collapsed="false">
      <c r="B1340" s="21" t="n">
        <v>40871</v>
      </c>
      <c r="C1340" s="22" t="n">
        <v>1692.453</v>
      </c>
      <c r="D1340" s="22" t="n">
        <v>1701.981</v>
      </c>
      <c r="E1340" s="22" t="n">
        <v>1687.799</v>
      </c>
      <c r="F1340" s="22" t="n">
        <v>1695.517</v>
      </c>
      <c r="G1340" s="23" t="n">
        <v>1701.59</v>
      </c>
      <c r="H1340" s="23" t="n">
        <v>1699.89</v>
      </c>
      <c r="I1340" s="23" t="n">
        <v>1688.88</v>
      </c>
      <c r="J1340" s="23" t="n">
        <v>1687.19</v>
      </c>
      <c r="K1340" s="29" t="str">
        <f aca="false">IF(N1340&lt;=$F$3,"HIT","MISS")</f>
        <v>HIT</v>
      </c>
      <c r="L1340" s="29" t="str">
        <f aca="false">IF(O1340&lt;=$F$3,"HIT","MISS")</f>
        <v>HIT</v>
      </c>
      <c r="M1340" s="17" t="str">
        <f aca="false">IF(AND(K1340="HIT",L1340="HIT"),"HOD ✓ | LOD ✓",IF(K1340="HIT","HOD ✓",IF(L1340="HIT","LOD ✓","✗ MISS")))</f>
        <v>HOD ✓ | LOD ✓</v>
      </c>
      <c r="N1340" s="26" t="n">
        <f aca="false">IF(D1340&lt;H1340,(H1340-D1340)/D1340,IF(D1340&gt;G1340,(D1340-G1340)/D1340,0))</f>
        <v>0.000229732294308853</v>
      </c>
      <c r="O1340" s="26" t="n">
        <f aca="false">IF(E1340&lt;J1340,(J1340-E1340)/E1340,IF(E1340&gt;I1340,(E1340-I1340)/E1340,0))</f>
        <v>0</v>
      </c>
      <c r="P1340" s="27" t="n">
        <f aca="false">LN(F1340/F1339)</f>
        <v>0.00180875322706245</v>
      </c>
      <c r="Q1340" s="28" t="n">
        <f aca="false">STDEV(P1321:P1340)*SQRT(252)</f>
        <v>0.205899960187083</v>
      </c>
      <c r="R1340" s="26" t="n">
        <f aca="false">(G1340-H1340)/H1340</f>
        <v>0.00100006471006937</v>
      </c>
      <c r="S1340" s="17" t="n">
        <f aca="false">YEAR(B1340)</f>
        <v>2011</v>
      </c>
      <c r="T1340" s="17" t="n">
        <f aca="false">WEEKDAY(B1340)</f>
        <v>5</v>
      </c>
    </row>
    <row r="1341" customFormat="false" ht="15" hidden="false" customHeight="false" outlineLevel="0" collapsed="false">
      <c r="B1341" s="21" t="n">
        <v>40872</v>
      </c>
      <c r="C1341" s="22" t="n">
        <v>1695.517</v>
      </c>
      <c r="D1341" s="22" t="n">
        <v>1698.054</v>
      </c>
      <c r="E1341" s="22" t="n">
        <v>1672.04</v>
      </c>
      <c r="F1341" s="22" t="n">
        <v>1681.145</v>
      </c>
      <c r="G1341" s="23" t="n">
        <v>1699.68</v>
      </c>
      <c r="H1341" s="23" t="n">
        <v>1697.98</v>
      </c>
      <c r="I1341" s="23" t="n">
        <v>1671.74</v>
      </c>
      <c r="J1341" s="23" t="n">
        <v>1670.07</v>
      </c>
      <c r="K1341" s="29" t="str">
        <f aca="false">IF(N1341&lt;=$F$3,"HIT","MISS")</f>
        <v>HIT</v>
      </c>
      <c r="L1341" s="29" t="str">
        <f aca="false">IF(O1341&lt;=$F$3,"HIT","MISS")</f>
        <v>HIT</v>
      </c>
      <c r="M1341" s="17" t="str">
        <f aca="false">IF(AND(K1341="HIT",L1341="HIT"),"HOD ✓ | LOD ✓",IF(K1341="HIT","HOD ✓",IF(L1341="HIT","LOD ✓","✗ MISS")))</f>
        <v>HOD ✓ | LOD ✓</v>
      </c>
      <c r="N1341" s="26" t="n">
        <f aca="false">IF(D1341&lt;H1341,(H1341-D1341)/D1341,IF(D1341&gt;G1341,(D1341-G1341)/D1341,0))</f>
        <v>0</v>
      </c>
      <c r="O1341" s="26" t="n">
        <f aca="false">IF(E1341&lt;J1341,(J1341-E1341)/E1341,IF(E1341&gt;I1341,(E1341-I1341)/E1341,0))</f>
        <v>0.000179421544939089</v>
      </c>
      <c r="P1341" s="27" t="n">
        <f aca="false">LN(F1341/F1340)</f>
        <v>-0.00851260018802364</v>
      </c>
      <c r="Q1341" s="28" t="n">
        <f aca="false">STDEV(P1322:P1341)*SQRT(252)</f>
        <v>0.207362833545873</v>
      </c>
      <c r="R1341" s="26" t="n">
        <f aca="false">(G1341-H1341)/H1341</f>
        <v>0.00100118964887693</v>
      </c>
      <c r="S1341" s="17" t="n">
        <f aca="false">YEAR(B1341)</f>
        <v>2011</v>
      </c>
      <c r="T1341" s="17" t="n">
        <f aca="false">WEEKDAY(B1341)</f>
        <v>6</v>
      </c>
    </row>
    <row r="1342" customFormat="false" ht="15" hidden="false" customHeight="false" outlineLevel="0" collapsed="false">
      <c r="B1342" s="21" t="n">
        <v>40875</v>
      </c>
      <c r="C1342" s="22" t="n">
        <v>1683.395</v>
      </c>
      <c r="D1342" s="22" t="n">
        <v>1720.749</v>
      </c>
      <c r="E1342" s="22" t="n">
        <v>1683.395</v>
      </c>
      <c r="F1342" s="22" t="n">
        <v>1712.569</v>
      </c>
      <c r="G1342" s="23" t="n">
        <v>1721.67</v>
      </c>
      <c r="H1342" s="23" t="n">
        <v>1719.95</v>
      </c>
      <c r="I1342" s="23" t="n">
        <v>1685.75</v>
      </c>
      <c r="J1342" s="23" t="n">
        <v>1684.07</v>
      </c>
      <c r="K1342" s="29" t="str">
        <f aca="false">IF(N1342&lt;=$F$3,"HIT","MISS")</f>
        <v>HIT</v>
      </c>
      <c r="L1342" s="29" t="str">
        <f aca="false">IF(O1342&lt;=$F$3,"HIT","MISS")</f>
        <v>HIT</v>
      </c>
      <c r="M1342" s="17" t="str">
        <f aca="false">IF(AND(K1342="HIT",L1342="HIT"),"HOD ✓ | LOD ✓",IF(K1342="HIT","HOD ✓",IF(L1342="HIT","LOD ✓","✗ MISS")))</f>
        <v>HOD ✓ | LOD ✓</v>
      </c>
      <c r="N1342" s="26" t="n">
        <f aca="false">IF(D1342&lt;H1342,(H1342-D1342)/D1342,IF(D1342&gt;G1342,(D1342-G1342)/D1342,0))</f>
        <v>0</v>
      </c>
      <c r="O1342" s="26" t="n">
        <f aca="false">IF(E1342&lt;J1342,(J1342-E1342)/E1342,IF(E1342&gt;I1342,(E1342-I1342)/E1342,0))</f>
        <v>0.000400975409811693</v>
      </c>
      <c r="P1342" s="27" t="n">
        <f aca="false">LN(F1342/F1341)</f>
        <v>0.018519473427236</v>
      </c>
      <c r="Q1342" s="28" t="n">
        <f aca="false">STDEV(P1323:P1342)*SQRT(252)</f>
        <v>0.211353928394861</v>
      </c>
      <c r="R1342" s="26" t="n">
        <f aca="false">(G1342-H1342)/H1342</f>
        <v>0.00100002907061253</v>
      </c>
      <c r="S1342" s="17" t="n">
        <f aca="false">YEAR(B1342)</f>
        <v>2011</v>
      </c>
      <c r="T1342" s="17" t="n">
        <f aca="false">WEEKDAY(B1342)</f>
        <v>2</v>
      </c>
    </row>
    <row r="1343" customFormat="false" ht="15" hidden="false" customHeight="false" outlineLevel="0" collapsed="false">
      <c r="B1343" s="21" t="n">
        <v>40876</v>
      </c>
      <c r="C1343" s="22" t="n">
        <v>1712.569</v>
      </c>
      <c r="D1343" s="22" t="n">
        <v>1720.247</v>
      </c>
      <c r="E1343" s="22" t="n">
        <v>1703.967</v>
      </c>
      <c r="F1343" s="22" t="n">
        <v>1715.565</v>
      </c>
      <c r="G1343" s="23" t="n">
        <v>1721.92</v>
      </c>
      <c r="H1343" s="23" t="n">
        <v>1720.2</v>
      </c>
      <c r="I1343" s="23" t="n">
        <v>1703.89</v>
      </c>
      <c r="J1343" s="23" t="n">
        <v>1702.19</v>
      </c>
      <c r="K1343" s="29" t="str">
        <f aca="false">IF(N1343&lt;=$F$3,"HIT","MISS")</f>
        <v>HIT</v>
      </c>
      <c r="L1343" s="29" t="str">
        <f aca="false">IF(O1343&lt;=$F$3,"HIT","MISS")</f>
        <v>HIT</v>
      </c>
      <c r="M1343" s="17" t="str">
        <f aca="false">IF(AND(K1343="HIT",L1343="HIT"),"HOD ✓ | LOD ✓",IF(K1343="HIT","HOD ✓",IF(L1343="HIT","LOD ✓","✗ MISS")))</f>
        <v>HOD ✓ | LOD ✓</v>
      </c>
      <c r="N1343" s="26" t="n">
        <f aca="false">IF(D1343&lt;H1343,(H1343-D1343)/D1343,IF(D1343&gt;G1343,(D1343-G1343)/D1343,0))</f>
        <v>0</v>
      </c>
      <c r="O1343" s="26" t="n">
        <f aca="false">IF(E1343&lt;J1343,(J1343-E1343)/E1343,IF(E1343&gt;I1343,(E1343-I1343)/E1343,0))</f>
        <v>4.51886685598948E-005</v>
      </c>
      <c r="P1343" s="27" t="n">
        <f aca="false">LN(F1343/F1342)</f>
        <v>0.00174789011325801</v>
      </c>
      <c r="Q1343" s="28" t="n">
        <f aca="false">STDEV(P1324:P1343)*SQRT(252)</f>
        <v>0.211189549188941</v>
      </c>
      <c r="R1343" s="26" t="n">
        <f aca="false">(G1343-H1343)/H1343</f>
        <v>0.000999883734449498</v>
      </c>
      <c r="S1343" s="17" t="n">
        <f aca="false">YEAR(B1343)</f>
        <v>2011</v>
      </c>
      <c r="T1343" s="17" t="n">
        <f aca="false">WEEKDAY(B1343)</f>
        <v>3</v>
      </c>
    </row>
    <row r="1344" customFormat="false" ht="15" hidden="false" customHeight="false" outlineLevel="0" collapsed="false">
      <c r="B1344" s="21" t="n">
        <v>40877</v>
      </c>
      <c r="C1344" s="22" t="n">
        <v>1715.565</v>
      </c>
      <c r="D1344" s="22" t="n">
        <v>1750.33</v>
      </c>
      <c r="E1344" s="22" t="n">
        <v>1700.882</v>
      </c>
      <c r="F1344" s="22" t="n">
        <v>1746.439</v>
      </c>
      <c r="G1344" s="23" t="n">
        <v>1752.56</v>
      </c>
      <c r="H1344" s="23" t="n">
        <v>1750.81</v>
      </c>
      <c r="I1344" s="23" t="n">
        <v>1701.36</v>
      </c>
      <c r="J1344" s="23" t="n">
        <v>1699.66</v>
      </c>
      <c r="K1344" s="29" t="str">
        <f aca="false">IF(N1344&lt;=$F$3,"HIT","MISS")</f>
        <v>HIT</v>
      </c>
      <c r="L1344" s="29" t="str">
        <f aca="false">IF(O1344&lt;=$F$3,"HIT","MISS")</f>
        <v>HIT</v>
      </c>
      <c r="M1344" s="17" t="str">
        <f aca="false">IF(AND(K1344="HIT",L1344="HIT"),"HOD ✓ | LOD ✓",IF(K1344="HIT","HOD ✓",IF(L1344="HIT","LOD ✓","✗ MISS")))</f>
        <v>HOD ✓ | LOD ✓</v>
      </c>
      <c r="N1344" s="26" t="n">
        <f aca="false">IF(D1344&lt;H1344,(H1344-D1344)/D1344,IF(D1344&gt;G1344,(D1344-G1344)/D1344,0))</f>
        <v>0.000274234001588282</v>
      </c>
      <c r="O1344" s="26" t="n">
        <f aca="false">IF(E1344&lt;J1344,(J1344-E1344)/E1344,IF(E1344&gt;I1344,(E1344-I1344)/E1344,0))</f>
        <v>0</v>
      </c>
      <c r="P1344" s="27" t="n">
        <f aca="false">LN(F1344/F1343)</f>
        <v>0.0178363852313326</v>
      </c>
      <c r="Q1344" s="28" t="n">
        <f aca="false">STDEV(P1325:P1344)*SQRT(252)</f>
        <v>0.217417310059894</v>
      </c>
      <c r="R1344" s="26" t="n">
        <f aca="false">(G1344-H1344)/H1344</f>
        <v>0.000999537356994763</v>
      </c>
      <c r="S1344" s="17" t="n">
        <f aca="false">YEAR(B1344)</f>
        <v>2011</v>
      </c>
      <c r="T1344" s="17" t="n">
        <f aca="false">WEEKDAY(B1344)</f>
        <v>4</v>
      </c>
    </row>
    <row r="1345" customFormat="false" ht="15" hidden="false" customHeight="false" outlineLevel="0" collapsed="false">
      <c r="B1345" s="21" t="n">
        <v>40878</v>
      </c>
      <c r="C1345" s="22" t="n">
        <v>1746.439</v>
      </c>
      <c r="D1345" s="22" t="n">
        <v>1754.378</v>
      </c>
      <c r="E1345" s="22" t="n">
        <v>1733.836</v>
      </c>
      <c r="F1345" s="22" t="n">
        <v>1744.763</v>
      </c>
      <c r="G1345" s="23" t="n">
        <v>1754.07</v>
      </c>
      <c r="H1345" s="23" t="n">
        <v>1752.32</v>
      </c>
      <c r="I1345" s="23" t="n">
        <v>1734.25</v>
      </c>
      <c r="J1345" s="23" t="n">
        <v>1732.52</v>
      </c>
      <c r="K1345" s="29" t="str">
        <f aca="false">IF(N1345&lt;=$F$3,"HIT","MISS")</f>
        <v>HIT</v>
      </c>
      <c r="L1345" s="29" t="str">
        <f aca="false">IF(O1345&lt;=$F$3,"HIT","MISS")</f>
        <v>HIT</v>
      </c>
      <c r="M1345" s="17" t="str">
        <f aca="false">IF(AND(K1345="HIT",L1345="HIT"),"HOD ✓ | LOD ✓",IF(K1345="HIT","HOD ✓",IF(L1345="HIT","LOD ✓","✗ MISS")))</f>
        <v>HOD ✓ | LOD ✓</v>
      </c>
      <c r="N1345" s="26" t="n">
        <f aca="false">IF(D1345&lt;H1345,(H1345-D1345)/D1345,IF(D1345&gt;G1345,(D1345-G1345)/D1345,0))</f>
        <v>0.000175560797046014</v>
      </c>
      <c r="O1345" s="26" t="n">
        <f aca="false">IF(E1345&lt;J1345,(J1345-E1345)/E1345,IF(E1345&gt;I1345,(E1345-I1345)/E1345,0))</f>
        <v>0</v>
      </c>
      <c r="P1345" s="27" t="n">
        <f aca="false">LN(F1345/F1344)</f>
        <v>-0.000960127846370008</v>
      </c>
      <c r="Q1345" s="28" t="n">
        <f aca="false">STDEV(P1326:P1345)*SQRT(252)</f>
        <v>0.210832061370334</v>
      </c>
      <c r="R1345" s="26" t="n">
        <f aca="false">(G1345-H1345)/H1345</f>
        <v>0.000998676040905771</v>
      </c>
      <c r="S1345" s="17" t="n">
        <f aca="false">YEAR(B1345)</f>
        <v>2011</v>
      </c>
      <c r="T1345" s="17" t="n">
        <f aca="false">WEEKDAY(B1345)</f>
        <v>5</v>
      </c>
    </row>
    <row r="1346" customFormat="false" ht="15" hidden="false" customHeight="false" outlineLevel="0" collapsed="false">
      <c r="B1346" s="21" t="n">
        <v>40879</v>
      </c>
      <c r="C1346" s="22" t="n">
        <v>1744.763</v>
      </c>
      <c r="D1346" s="22" t="n">
        <v>1763.305</v>
      </c>
      <c r="E1346" s="22" t="n">
        <v>1738.177</v>
      </c>
      <c r="F1346" s="22" t="n">
        <v>1746.4</v>
      </c>
      <c r="G1346" s="23" t="n">
        <v>1763.84</v>
      </c>
      <c r="H1346" s="23" t="n">
        <v>1762.08</v>
      </c>
      <c r="I1346" s="23" t="n">
        <v>1740.03</v>
      </c>
      <c r="J1346" s="23" t="n">
        <v>1738.29</v>
      </c>
      <c r="K1346" s="29" t="str">
        <f aca="false">IF(N1346&lt;=$F$3,"HIT","MISS")</f>
        <v>HIT</v>
      </c>
      <c r="L1346" s="29" t="str">
        <f aca="false">IF(O1346&lt;=$F$3,"HIT","MISS")</f>
        <v>HIT</v>
      </c>
      <c r="M1346" s="17" t="str">
        <f aca="false">IF(AND(K1346="HIT",L1346="HIT"),"HOD ✓ | LOD ✓",IF(K1346="HIT","HOD ✓",IF(L1346="HIT","LOD ✓","✗ MISS")))</f>
        <v>HOD ✓ | LOD ✓</v>
      </c>
      <c r="N1346" s="26" t="n">
        <f aca="false">IF(D1346&lt;H1346,(H1346-D1346)/D1346,IF(D1346&gt;G1346,(D1346-G1346)/D1346,0))</f>
        <v>0</v>
      </c>
      <c r="O1346" s="26" t="n">
        <f aca="false">IF(E1346&lt;J1346,(J1346-E1346)/E1346,IF(E1346&gt;I1346,(E1346-I1346)/E1346,0))</f>
        <v>6.50106404583977E-005</v>
      </c>
      <c r="P1346" s="27" t="n">
        <f aca="false">LN(F1346/F1345)</f>
        <v>0.000937796442029977</v>
      </c>
      <c r="Q1346" s="28" t="n">
        <f aca="false">STDEV(P1327:P1346)*SQRT(252)</f>
        <v>0.210193613828822</v>
      </c>
      <c r="R1346" s="26" t="n">
        <f aca="false">(G1346-H1346)/H1346</f>
        <v>0.000998819576863701</v>
      </c>
      <c r="S1346" s="17" t="n">
        <f aca="false">YEAR(B1346)</f>
        <v>2011</v>
      </c>
      <c r="T1346" s="17" t="n">
        <f aca="false">WEEKDAY(B1346)</f>
        <v>6</v>
      </c>
    </row>
    <row r="1347" customFormat="false" ht="15" hidden="false" customHeight="false" outlineLevel="0" collapsed="false">
      <c r="B1347" s="21" t="n">
        <v>40882</v>
      </c>
      <c r="C1347" s="22" t="n">
        <v>1746.55</v>
      </c>
      <c r="D1347" s="22" t="n">
        <v>1755.027</v>
      </c>
      <c r="E1347" s="22" t="n">
        <v>1717.948</v>
      </c>
      <c r="F1347" s="22" t="n">
        <v>1722.75</v>
      </c>
      <c r="G1347" s="23" t="n">
        <v>1757.18</v>
      </c>
      <c r="H1347" s="23" t="n">
        <v>1755.42</v>
      </c>
      <c r="I1347" s="23" t="n">
        <v>1718.76</v>
      </c>
      <c r="J1347" s="23" t="n">
        <v>1717.04</v>
      </c>
      <c r="K1347" s="29" t="str">
        <f aca="false">IF(N1347&lt;=$F$3,"HIT","MISS")</f>
        <v>HIT</v>
      </c>
      <c r="L1347" s="29" t="str">
        <f aca="false">IF(O1347&lt;=$F$3,"HIT","MISS")</f>
        <v>HIT</v>
      </c>
      <c r="M1347" s="17" t="str">
        <f aca="false">IF(AND(K1347="HIT",L1347="HIT"),"HOD ✓ | LOD ✓",IF(K1347="HIT","HOD ✓",IF(L1347="HIT","LOD ✓","✗ MISS")))</f>
        <v>HOD ✓ | LOD ✓</v>
      </c>
      <c r="N1347" s="26" t="n">
        <f aca="false">IF(D1347&lt;H1347,(H1347-D1347)/D1347,IF(D1347&gt;G1347,(D1347-G1347)/D1347,0))</f>
        <v>0.000223928178882735</v>
      </c>
      <c r="O1347" s="26" t="n">
        <f aca="false">IF(E1347&lt;J1347,(J1347-E1347)/E1347,IF(E1347&gt;I1347,(E1347-I1347)/E1347,0))</f>
        <v>0</v>
      </c>
      <c r="P1347" s="27" t="n">
        <f aca="false">LN(F1347/F1346)</f>
        <v>-0.0136346749984169</v>
      </c>
      <c r="Q1347" s="28" t="n">
        <f aca="false">STDEV(P1328:P1347)*SQRT(252)</f>
        <v>0.196728179334016</v>
      </c>
      <c r="R1347" s="26" t="n">
        <f aca="false">(G1347-H1347)/H1347</f>
        <v>0.00100260906221872</v>
      </c>
      <c r="S1347" s="17" t="n">
        <f aca="false">YEAR(B1347)</f>
        <v>2011</v>
      </c>
      <c r="T1347" s="17" t="n">
        <f aca="false">WEEKDAY(B1347)</f>
        <v>2</v>
      </c>
    </row>
    <row r="1348" customFormat="false" ht="15" hidden="false" customHeight="false" outlineLevel="0" collapsed="false">
      <c r="B1348" s="21" t="n">
        <v>40883</v>
      </c>
      <c r="C1348" s="22" t="n">
        <v>1722.75</v>
      </c>
      <c r="D1348" s="22" t="n">
        <v>1733.184</v>
      </c>
      <c r="E1348" s="22" t="n">
        <v>1702.293</v>
      </c>
      <c r="F1348" s="22" t="n">
        <v>1728.668</v>
      </c>
      <c r="G1348" s="23" t="n">
        <v>1735.51</v>
      </c>
      <c r="H1348" s="23" t="n">
        <v>1733.78</v>
      </c>
      <c r="I1348" s="23" t="n">
        <v>1703.32</v>
      </c>
      <c r="J1348" s="23" t="n">
        <v>1701.62</v>
      </c>
      <c r="K1348" s="29" t="str">
        <f aca="false">IF(N1348&lt;=$F$3,"HIT","MISS")</f>
        <v>HIT</v>
      </c>
      <c r="L1348" s="29" t="str">
        <f aca="false">IF(O1348&lt;=$F$3,"HIT","MISS")</f>
        <v>HIT</v>
      </c>
      <c r="M1348" s="17" t="str">
        <f aca="false">IF(AND(K1348="HIT",L1348="HIT"),"HOD ✓ | LOD ✓",IF(K1348="HIT","HOD ✓",IF(L1348="HIT","LOD ✓","✗ MISS")))</f>
        <v>HOD ✓ | LOD ✓</v>
      </c>
      <c r="N1348" s="26" t="n">
        <f aca="false">IF(D1348&lt;H1348,(H1348-D1348)/D1348,IF(D1348&gt;G1348,(D1348-G1348)/D1348,0))</f>
        <v>0.000343875780067208</v>
      </c>
      <c r="O1348" s="26" t="n">
        <f aca="false">IF(E1348&lt;J1348,(J1348-E1348)/E1348,IF(E1348&gt;I1348,(E1348-I1348)/E1348,0))</f>
        <v>0</v>
      </c>
      <c r="P1348" s="27" t="n">
        <f aca="false">LN(F1348/F1347)</f>
        <v>0.00342931850025111</v>
      </c>
      <c r="Q1348" s="28" t="n">
        <f aca="false">STDEV(P1329:P1348)*SQRT(252)</f>
        <v>0.197334675540117</v>
      </c>
      <c r="R1348" s="26" t="n">
        <f aca="false">(G1348-H1348)/H1348</f>
        <v>0.000997819792591919</v>
      </c>
      <c r="S1348" s="17" t="n">
        <f aca="false">YEAR(B1348)</f>
        <v>2011</v>
      </c>
      <c r="T1348" s="17" t="n">
        <f aca="false">WEEKDAY(B1348)</f>
        <v>3</v>
      </c>
    </row>
    <row r="1349" customFormat="false" ht="15" hidden="false" customHeight="false" outlineLevel="0" collapsed="false">
      <c r="B1349" s="21" t="n">
        <v>40884</v>
      </c>
      <c r="C1349" s="22" t="n">
        <v>1728.668</v>
      </c>
      <c r="D1349" s="22" t="n">
        <v>1742.926</v>
      </c>
      <c r="E1349" s="22" t="n">
        <v>1720.317</v>
      </c>
      <c r="F1349" s="22" t="n">
        <v>1741.993</v>
      </c>
      <c r="G1349" s="23" t="n">
        <v>1743.81</v>
      </c>
      <c r="H1349" s="23" t="n">
        <v>1742.07</v>
      </c>
      <c r="I1349" s="23" t="n">
        <v>1720.91</v>
      </c>
      <c r="J1349" s="23" t="n">
        <v>1719.19</v>
      </c>
      <c r="K1349" s="29" t="str">
        <f aca="false">IF(N1349&lt;=$F$3,"HIT","MISS")</f>
        <v>HIT</v>
      </c>
      <c r="L1349" s="29" t="str">
        <f aca="false">IF(O1349&lt;=$F$3,"HIT","MISS")</f>
        <v>HIT</v>
      </c>
      <c r="M1349" s="17" t="str">
        <f aca="false">IF(AND(K1349="HIT",L1349="HIT"),"HOD ✓ | LOD ✓",IF(K1349="HIT","HOD ✓",IF(L1349="HIT","LOD ✓","✗ MISS")))</f>
        <v>HOD ✓ | LOD ✓</v>
      </c>
      <c r="N1349" s="26" t="n">
        <f aca="false">IF(D1349&lt;H1349,(H1349-D1349)/D1349,IF(D1349&gt;G1349,(D1349-G1349)/D1349,0))</f>
        <v>0</v>
      </c>
      <c r="O1349" s="26" t="n">
        <f aca="false">IF(E1349&lt;J1349,(J1349-E1349)/E1349,IF(E1349&gt;I1349,(E1349-I1349)/E1349,0))</f>
        <v>0</v>
      </c>
      <c r="P1349" s="27" t="n">
        <f aca="false">LN(F1349/F1348)</f>
        <v>0.00767869029711581</v>
      </c>
      <c r="Q1349" s="28" t="n">
        <f aca="false">STDEV(P1330:P1349)*SQRT(252)</f>
        <v>0.197868965136978</v>
      </c>
      <c r="R1349" s="26" t="n">
        <f aca="false">(G1349-H1349)/H1349</f>
        <v>0.000998811758425327</v>
      </c>
      <c r="S1349" s="17" t="n">
        <f aca="false">YEAR(B1349)</f>
        <v>2011</v>
      </c>
      <c r="T1349" s="17" t="n">
        <f aca="false">WEEKDAY(B1349)</f>
        <v>4</v>
      </c>
    </row>
    <row r="1350" customFormat="false" ht="15" hidden="false" customHeight="false" outlineLevel="0" collapsed="false">
      <c r="B1350" s="21" t="n">
        <v>40885</v>
      </c>
      <c r="C1350" s="22" t="n">
        <v>1741.993</v>
      </c>
      <c r="D1350" s="22" t="n">
        <v>1756.306</v>
      </c>
      <c r="E1350" s="22" t="n">
        <v>1704.158</v>
      </c>
      <c r="F1350" s="22" t="n">
        <v>1708.372</v>
      </c>
      <c r="G1350" s="23" t="n">
        <v>1756.22</v>
      </c>
      <c r="H1350" s="23" t="n">
        <v>1754.47</v>
      </c>
      <c r="I1350" s="23" t="n">
        <v>1705.06</v>
      </c>
      <c r="J1350" s="23" t="n">
        <v>1703.36</v>
      </c>
      <c r="K1350" s="29" t="str">
        <f aca="false">IF(N1350&lt;=$F$3,"HIT","MISS")</f>
        <v>HIT</v>
      </c>
      <c r="L1350" s="29" t="str">
        <f aca="false">IF(O1350&lt;=$F$3,"HIT","MISS")</f>
        <v>HIT</v>
      </c>
      <c r="M1350" s="17" t="str">
        <f aca="false">IF(AND(K1350="HIT",L1350="HIT"),"HOD ✓ | LOD ✓",IF(K1350="HIT","HOD ✓",IF(L1350="HIT","LOD ✓","✗ MISS")))</f>
        <v>HOD ✓ | LOD ✓</v>
      </c>
      <c r="N1350" s="26" t="n">
        <f aca="false">IF(D1350&lt;H1350,(H1350-D1350)/D1350,IF(D1350&gt;G1350,(D1350-G1350)/D1350,0))</f>
        <v>4.89664101813766E-005</v>
      </c>
      <c r="O1350" s="26" t="n">
        <f aca="false">IF(E1350&lt;J1350,(J1350-E1350)/E1350,IF(E1350&gt;I1350,(E1350-I1350)/E1350,0))</f>
        <v>0</v>
      </c>
      <c r="P1350" s="27" t="n">
        <f aca="false">LN(F1350/F1349)</f>
        <v>-0.0194889898059921</v>
      </c>
      <c r="Q1350" s="28" t="n">
        <f aca="false">STDEV(P1331:P1350)*SQRT(252)</f>
        <v>0.207936607870146</v>
      </c>
      <c r="R1350" s="26" t="n">
        <f aca="false">(G1350-H1350)/H1350</f>
        <v>0.000997452222038564</v>
      </c>
      <c r="S1350" s="17" t="n">
        <f aca="false">YEAR(B1350)</f>
        <v>2011</v>
      </c>
      <c r="T1350" s="17" t="n">
        <f aca="false">WEEKDAY(B1350)</f>
        <v>5</v>
      </c>
    </row>
    <row r="1351" customFormat="false" ht="15" hidden="false" customHeight="false" outlineLevel="0" collapsed="false">
      <c r="B1351" s="21" t="n">
        <v>40886</v>
      </c>
      <c r="C1351" s="22" t="n">
        <v>1708.372</v>
      </c>
      <c r="D1351" s="22" t="n">
        <v>1724.138</v>
      </c>
      <c r="E1351" s="22" t="n">
        <v>1703.676</v>
      </c>
      <c r="F1351" s="22" t="n">
        <v>1711.326</v>
      </c>
      <c r="G1351" s="23" t="n">
        <v>1724.2</v>
      </c>
      <c r="H1351" s="23" t="n">
        <v>1722.48</v>
      </c>
      <c r="I1351" s="23" t="n">
        <v>1703.35</v>
      </c>
      <c r="J1351" s="23" t="n">
        <v>1701.65</v>
      </c>
      <c r="K1351" s="29" t="str">
        <f aca="false">IF(N1351&lt;=$F$3,"HIT","MISS")</f>
        <v>HIT</v>
      </c>
      <c r="L1351" s="29" t="str">
        <f aca="false">IF(O1351&lt;=$F$3,"HIT","MISS")</f>
        <v>HIT</v>
      </c>
      <c r="M1351" s="17" t="str">
        <f aca="false">IF(AND(K1351="HIT",L1351="HIT"),"HOD ✓ | LOD ✓",IF(K1351="HIT","HOD ✓",IF(L1351="HIT","LOD ✓","✗ MISS")))</f>
        <v>HOD ✓ | LOD ✓</v>
      </c>
      <c r="N1351" s="26" t="n">
        <f aca="false">IF(D1351&lt;H1351,(H1351-D1351)/D1351,IF(D1351&gt;G1351,(D1351-G1351)/D1351,0))</f>
        <v>0</v>
      </c>
      <c r="O1351" s="26" t="n">
        <f aca="false">IF(E1351&lt;J1351,(J1351-E1351)/E1351,IF(E1351&gt;I1351,(E1351-I1351)/E1351,0))</f>
        <v>0.000191350937619607</v>
      </c>
      <c r="P1351" s="27" t="n">
        <f aca="false">LN(F1351/F1350)</f>
        <v>0.00172763836733073</v>
      </c>
      <c r="Q1351" s="28" t="n">
        <f aca="false">STDEV(P1332:P1351)*SQRT(252)</f>
        <v>0.196728556181806</v>
      </c>
      <c r="R1351" s="26" t="n">
        <f aca="false">(G1351-H1351)/H1351</f>
        <v>0.000998560215503244</v>
      </c>
      <c r="S1351" s="17" t="n">
        <f aca="false">YEAR(B1351)</f>
        <v>2011</v>
      </c>
      <c r="T1351" s="17" t="n">
        <f aca="false">WEEKDAY(B1351)</f>
        <v>6</v>
      </c>
    </row>
    <row r="1352" customFormat="false" ht="15" hidden="false" customHeight="false" outlineLevel="0" collapsed="false">
      <c r="B1352" s="21" t="n">
        <v>40889</v>
      </c>
      <c r="C1352" s="22" t="n">
        <v>1711.326</v>
      </c>
      <c r="D1352" s="22" t="n">
        <v>1714.936</v>
      </c>
      <c r="E1352" s="22" t="n">
        <v>1657.427</v>
      </c>
      <c r="F1352" s="22" t="n">
        <v>1666.513</v>
      </c>
      <c r="G1352" s="23" t="n">
        <v>1715.08</v>
      </c>
      <c r="H1352" s="23" t="n">
        <v>1713.37</v>
      </c>
      <c r="I1352" s="23" t="n">
        <v>1658.97</v>
      </c>
      <c r="J1352" s="23" t="n">
        <v>1657.31</v>
      </c>
      <c r="K1352" s="29" t="str">
        <f aca="false">IF(N1352&lt;=$F$3,"HIT","MISS")</f>
        <v>HIT</v>
      </c>
      <c r="L1352" s="29" t="str">
        <f aca="false">IF(O1352&lt;=$F$3,"HIT","MISS")</f>
        <v>HIT</v>
      </c>
      <c r="M1352" s="17" t="str">
        <f aca="false">IF(AND(K1352="HIT",L1352="HIT"),"HOD ✓ | LOD ✓",IF(K1352="HIT","HOD ✓",IF(L1352="HIT","LOD ✓","✗ MISS")))</f>
        <v>HOD ✓ | LOD ✓</v>
      </c>
      <c r="N1352" s="26" t="n">
        <f aca="false">IF(D1352&lt;H1352,(H1352-D1352)/D1352,IF(D1352&gt;G1352,(D1352-G1352)/D1352,0))</f>
        <v>0</v>
      </c>
      <c r="O1352" s="26" t="n">
        <f aca="false">IF(E1352&lt;J1352,(J1352-E1352)/E1352,IF(E1352&gt;I1352,(E1352-I1352)/E1352,0))</f>
        <v>0</v>
      </c>
      <c r="P1352" s="27" t="n">
        <f aca="false">LN(F1352/F1351)</f>
        <v>-0.0265350890985766</v>
      </c>
      <c r="Q1352" s="28" t="n">
        <f aca="false">STDEV(P1333:P1352)*SQRT(252)</f>
        <v>0.214845521684907</v>
      </c>
      <c r="R1352" s="26" t="n">
        <f aca="false">(G1352-H1352)/H1352</f>
        <v>0.00099803311602283</v>
      </c>
      <c r="S1352" s="17" t="n">
        <f aca="false">YEAR(B1352)</f>
        <v>2011</v>
      </c>
      <c r="T1352" s="17" t="n">
        <f aca="false">WEEKDAY(B1352)</f>
        <v>2</v>
      </c>
    </row>
    <row r="1353" customFormat="false" ht="15" hidden="false" customHeight="false" outlineLevel="0" collapsed="false">
      <c r="B1353" s="21" t="n">
        <v>40890</v>
      </c>
      <c r="C1353" s="22" t="n">
        <v>1666.513</v>
      </c>
      <c r="D1353" s="22" t="n">
        <v>1678.269</v>
      </c>
      <c r="E1353" s="22" t="n">
        <v>1622.556</v>
      </c>
      <c r="F1353" s="22" t="n">
        <v>1631.365</v>
      </c>
      <c r="G1353" s="23" t="n">
        <v>1678.82</v>
      </c>
      <c r="H1353" s="23" t="n">
        <v>1677.14</v>
      </c>
      <c r="I1353" s="23" t="n">
        <v>1622.25</v>
      </c>
      <c r="J1353" s="23" t="n">
        <v>1620.63</v>
      </c>
      <c r="K1353" s="29" t="str">
        <f aca="false">IF(N1353&lt;=$F$3,"HIT","MISS")</f>
        <v>HIT</v>
      </c>
      <c r="L1353" s="29" t="str">
        <f aca="false">IF(O1353&lt;=$F$3,"HIT","MISS")</f>
        <v>HIT</v>
      </c>
      <c r="M1353" s="17" t="str">
        <f aca="false">IF(AND(K1353="HIT",L1353="HIT"),"HOD ✓ | LOD ✓",IF(K1353="HIT","HOD ✓",IF(L1353="HIT","LOD ✓","✗ MISS")))</f>
        <v>HOD ✓ | LOD ✓</v>
      </c>
      <c r="N1353" s="26" t="n">
        <f aca="false">IF(D1353&lt;H1353,(H1353-D1353)/D1353,IF(D1353&gt;G1353,(D1353-G1353)/D1353,0))</f>
        <v>0</v>
      </c>
      <c r="O1353" s="26" t="n">
        <f aca="false">IF(E1353&lt;J1353,(J1353-E1353)/E1353,IF(E1353&gt;I1353,(E1353-I1353)/E1353,0))</f>
        <v>0.000188591333673562</v>
      </c>
      <c r="P1353" s="27" t="n">
        <f aca="false">LN(F1353/F1352)</f>
        <v>-0.0213163318270248</v>
      </c>
      <c r="Q1353" s="28" t="n">
        <f aca="false">STDEV(P1334:P1353)*SQRT(252)</f>
        <v>0.223577068126157</v>
      </c>
      <c r="R1353" s="26" t="n">
        <f aca="false">(G1353-H1353)/H1353</f>
        <v>0.00100170528399528</v>
      </c>
      <c r="S1353" s="17" t="n">
        <f aca="false">YEAR(B1353)</f>
        <v>2011</v>
      </c>
      <c r="T1353" s="17" t="n">
        <f aca="false">WEEKDAY(B1353)</f>
        <v>3</v>
      </c>
    </row>
    <row r="1354" customFormat="false" ht="15" hidden="false" customHeight="false" outlineLevel="0" collapsed="false">
      <c r="B1354" s="21" t="n">
        <v>40891</v>
      </c>
      <c r="C1354" s="22" t="n">
        <v>1631.365</v>
      </c>
      <c r="D1354" s="22" t="n">
        <v>1641.818</v>
      </c>
      <c r="E1354" s="22" t="n">
        <v>1563.824</v>
      </c>
      <c r="F1354" s="22" t="n">
        <v>1573.966</v>
      </c>
      <c r="G1354" s="23" t="n">
        <v>1642.5</v>
      </c>
      <c r="H1354" s="23" t="n">
        <v>1640.86</v>
      </c>
      <c r="I1354" s="23" t="n">
        <v>1565.02</v>
      </c>
      <c r="J1354" s="23" t="n">
        <v>1563.46</v>
      </c>
      <c r="K1354" s="29" t="str">
        <f aca="false">IF(N1354&lt;=$F$3,"HIT","MISS")</f>
        <v>HIT</v>
      </c>
      <c r="L1354" s="29" t="str">
        <f aca="false">IF(O1354&lt;=$F$3,"HIT","MISS")</f>
        <v>HIT</v>
      </c>
      <c r="M1354" s="17" t="str">
        <f aca="false">IF(AND(K1354="HIT",L1354="HIT"),"HOD ✓ | LOD ✓",IF(K1354="HIT","HOD ✓",IF(L1354="HIT","LOD ✓","✗ MISS")))</f>
        <v>HOD ✓ | LOD ✓</v>
      </c>
      <c r="N1354" s="26" t="n">
        <f aca="false">IF(D1354&lt;H1354,(H1354-D1354)/D1354,IF(D1354&gt;G1354,(D1354-G1354)/D1354,0))</f>
        <v>0</v>
      </c>
      <c r="O1354" s="26" t="n">
        <f aca="false">IF(E1354&lt;J1354,(J1354-E1354)/E1354,IF(E1354&gt;I1354,(E1354-I1354)/E1354,0))</f>
        <v>0</v>
      </c>
      <c r="P1354" s="27" t="n">
        <f aca="false">LN(F1354/F1353)</f>
        <v>-0.0358185389428969</v>
      </c>
      <c r="Q1354" s="28" t="n">
        <f aca="false">STDEV(P1335:P1354)*SQRT(252)</f>
        <v>0.249500135189621</v>
      </c>
      <c r="R1354" s="26" t="n">
        <f aca="false">(G1354-H1354)/H1354</f>
        <v>0.000999475884597163</v>
      </c>
      <c r="S1354" s="17" t="n">
        <f aca="false">YEAR(B1354)</f>
        <v>2011</v>
      </c>
      <c r="T1354" s="17" t="n">
        <f aca="false">WEEKDAY(B1354)</f>
        <v>4</v>
      </c>
    </row>
    <row r="1355" customFormat="false" ht="15" hidden="false" customHeight="false" outlineLevel="0" collapsed="false">
      <c r="B1355" s="21" t="n">
        <v>40892</v>
      </c>
      <c r="C1355" s="22" t="n">
        <v>1573.966</v>
      </c>
      <c r="D1355" s="22" t="n">
        <v>1594.083</v>
      </c>
      <c r="E1355" s="22" t="n">
        <v>1560.503</v>
      </c>
      <c r="F1355" s="22" t="n">
        <v>1570.466</v>
      </c>
      <c r="G1355" s="23" t="n">
        <v>1594.22</v>
      </c>
      <c r="H1355" s="23" t="n">
        <v>1592.63</v>
      </c>
      <c r="I1355" s="23" t="n">
        <v>1562.54</v>
      </c>
      <c r="J1355" s="23" t="n">
        <v>1560.98</v>
      </c>
      <c r="K1355" s="29" t="str">
        <f aca="false">IF(N1355&lt;=$F$3,"HIT","MISS")</f>
        <v>HIT</v>
      </c>
      <c r="L1355" s="29" t="str">
        <f aca="false">IF(O1355&lt;=$F$3,"HIT","MISS")</f>
        <v>HIT</v>
      </c>
      <c r="M1355" s="17" t="str">
        <f aca="false">IF(AND(K1355="HIT",L1355="HIT"),"HOD ✓ | LOD ✓",IF(K1355="HIT","HOD ✓",IF(L1355="HIT","LOD ✓","✗ MISS")))</f>
        <v>HOD ✓ | LOD ✓</v>
      </c>
      <c r="N1355" s="26" t="n">
        <f aca="false">IF(D1355&lt;H1355,(H1355-D1355)/D1355,IF(D1355&gt;G1355,(D1355-G1355)/D1355,0))</f>
        <v>0</v>
      </c>
      <c r="O1355" s="26" t="n">
        <f aca="false">IF(E1355&lt;J1355,(J1355-E1355)/E1355,IF(E1355&gt;I1355,(E1355-I1355)/E1355,0))</f>
        <v>0.00030567067157198</v>
      </c>
      <c r="P1355" s="27" t="n">
        <f aca="false">LN(F1355/F1354)</f>
        <v>-0.00222615813948958</v>
      </c>
      <c r="Q1355" s="28" t="n">
        <f aca="false">STDEV(P1336:P1355)*SQRT(252)</f>
        <v>0.240051038743135</v>
      </c>
      <c r="R1355" s="26" t="n">
        <f aca="false">(G1355-H1355)/H1355</f>
        <v>0.000998348643438789</v>
      </c>
      <c r="S1355" s="17" t="n">
        <f aca="false">YEAR(B1355)</f>
        <v>2011</v>
      </c>
      <c r="T1355" s="17" t="n">
        <f aca="false">WEEKDAY(B1355)</f>
        <v>5</v>
      </c>
    </row>
    <row r="1356" customFormat="false" ht="15" hidden="false" customHeight="false" outlineLevel="0" collapsed="false">
      <c r="B1356" s="21" t="n">
        <v>40893</v>
      </c>
      <c r="C1356" s="22" t="n">
        <v>1570.466</v>
      </c>
      <c r="D1356" s="22" t="n">
        <v>1601.443</v>
      </c>
      <c r="E1356" s="22" t="n">
        <v>1570.033</v>
      </c>
      <c r="F1356" s="22" t="n">
        <v>1599.012</v>
      </c>
      <c r="G1356" s="23" t="n">
        <v>1602.14</v>
      </c>
      <c r="H1356" s="23" t="n">
        <v>1600.54</v>
      </c>
      <c r="I1356" s="23" t="n">
        <v>1571.21</v>
      </c>
      <c r="J1356" s="23" t="n">
        <v>1569.64</v>
      </c>
      <c r="K1356" s="29" t="str">
        <f aca="false">IF(N1356&lt;=$F$3,"HIT","MISS")</f>
        <v>HIT</v>
      </c>
      <c r="L1356" s="29" t="str">
        <f aca="false">IF(O1356&lt;=$F$3,"HIT","MISS")</f>
        <v>HIT</v>
      </c>
      <c r="M1356" s="17" t="str">
        <f aca="false">IF(AND(K1356="HIT",L1356="HIT"),"HOD ✓ | LOD ✓",IF(K1356="HIT","HOD ✓",IF(L1356="HIT","LOD ✓","✗ MISS")))</f>
        <v>HOD ✓ | LOD ✓</v>
      </c>
      <c r="N1356" s="26" t="n">
        <f aca="false">IF(D1356&lt;H1356,(H1356-D1356)/D1356,IF(D1356&gt;G1356,(D1356-G1356)/D1356,0))</f>
        <v>0</v>
      </c>
      <c r="O1356" s="26" t="n">
        <f aca="false">IF(E1356&lt;J1356,(J1356-E1356)/E1356,IF(E1356&gt;I1356,(E1356-I1356)/E1356,0))</f>
        <v>0</v>
      </c>
      <c r="P1356" s="27" t="n">
        <f aca="false">LN(F1356/F1355)</f>
        <v>0.0180135479081905</v>
      </c>
      <c r="Q1356" s="28" t="n">
        <f aca="false">STDEV(P1337:P1356)*SQRT(252)</f>
        <v>0.252491480761448</v>
      </c>
      <c r="R1356" s="26" t="n">
        <f aca="false">(G1356-H1356)/H1356</f>
        <v>0.000999662613867905</v>
      </c>
      <c r="S1356" s="17" t="n">
        <f aca="false">YEAR(B1356)</f>
        <v>2011</v>
      </c>
      <c r="T1356" s="17" t="n">
        <f aca="false">WEEKDAY(B1356)</f>
        <v>6</v>
      </c>
    </row>
    <row r="1357" customFormat="false" ht="15" hidden="false" customHeight="false" outlineLevel="0" collapsed="false">
      <c r="B1357" s="21" t="n">
        <v>40896</v>
      </c>
      <c r="C1357" s="22" t="n">
        <v>1599.012</v>
      </c>
      <c r="D1357" s="22" t="n">
        <v>1608.838</v>
      </c>
      <c r="E1357" s="22" t="n">
        <v>1583.512</v>
      </c>
      <c r="F1357" s="22" t="n">
        <v>1594.346</v>
      </c>
      <c r="G1357" s="23" t="n">
        <v>1608.77</v>
      </c>
      <c r="H1357" s="23" t="n">
        <v>1607.16</v>
      </c>
      <c r="I1357" s="23" t="n">
        <v>1585.33</v>
      </c>
      <c r="J1357" s="23" t="n">
        <v>1583.75</v>
      </c>
      <c r="K1357" s="29" t="str">
        <f aca="false">IF(N1357&lt;=$F$3,"HIT","MISS")</f>
        <v>HIT</v>
      </c>
      <c r="L1357" s="29" t="str">
        <f aca="false">IF(O1357&lt;=$F$3,"HIT","MISS")</f>
        <v>HIT</v>
      </c>
      <c r="M1357" s="17" t="str">
        <f aca="false">IF(AND(K1357="HIT",L1357="HIT"),"HOD ✓ | LOD ✓",IF(K1357="HIT","HOD ✓",IF(L1357="HIT","LOD ✓","✗ MISS")))</f>
        <v>HOD ✓ | LOD ✓</v>
      </c>
      <c r="N1357" s="26" t="n">
        <f aca="false">IF(D1357&lt;H1357,(H1357-D1357)/D1357,IF(D1357&gt;G1357,(D1357-G1357)/D1357,0))</f>
        <v>4.2266530253502E-005</v>
      </c>
      <c r="O1357" s="26" t="n">
        <f aca="false">IF(E1357&lt;J1357,(J1357-E1357)/E1357,IF(E1357&gt;I1357,(E1357-I1357)/E1357,0))</f>
        <v>0.000150298829437388</v>
      </c>
      <c r="P1357" s="27" t="n">
        <f aca="false">LN(F1357/F1356)</f>
        <v>-0.00292231771108229</v>
      </c>
      <c r="Q1357" s="28" t="n">
        <f aca="false">STDEV(P1338:P1357)*SQRT(252)</f>
        <v>0.236657715878142</v>
      </c>
      <c r="R1357" s="26" t="n">
        <f aca="false">(G1357-H1357)/H1357</f>
        <v>0.00100176709226206</v>
      </c>
      <c r="S1357" s="17" t="n">
        <f aca="false">YEAR(B1357)</f>
        <v>2011</v>
      </c>
      <c r="T1357" s="17" t="n">
        <f aca="false">WEEKDAY(B1357)</f>
        <v>2</v>
      </c>
    </row>
    <row r="1358" customFormat="false" ht="15" hidden="false" customHeight="false" outlineLevel="0" collapsed="false">
      <c r="B1358" s="21" t="n">
        <v>40897</v>
      </c>
      <c r="C1358" s="22" t="n">
        <v>1594.346</v>
      </c>
      <c r="D1358" s="22" t="n">
        <v>1618.647</v>
      </c>
      <c r="E1358" s="22" t="n">
        <v>1592.427</v>
      </c>
      <c r="F1358" s="22" t="n">
        <v>1615.539</v>
      </c>
      <c r="G1358" s="23" t="n">
        <v>1620.69</v>
      </c>
      <c r="H1358" s="23" t="n">
        <v>1619.07</v>
      </c>
      <c r="I1358" s="23" t="n">
        <v>1593.04</v>
      </c>
      <c r="J1358" s="23" t="n">
        <v>1591.45</v>
      </c>
      <c r="K1358" s="29" t="str">
        <f aca="false">IF(N1358&lt;=$F$3,"HIT","MISS")</f>
        <v>HIT</v>
      </c>
      <c r="L1358" s="29" t="str">
        <f aca="false">IF(O1358&lt;=$F$3,"HIT","MISS")</f>
        <v>HIT</v>
      </c>
      <c r="M1358" s="17" t="str">
        <f aca="false">IF(AND(K1358="HIT",L1358="HIT"),"HOD ✓ | LOD ✓",IF(K1358="HIT","HOD ✓",IF(L1358="HIT","LOD ✓","✗ MISS")))</f>
        <v>HOD ✓ | LOD ✓</v>
      </c>
      <c r="N1358" s="26" t="n">
        <f aca="false">IF(D1358&lt;H1358,(H1358-D1358)/D1358,IF(D1358&gt;G1358,(D1358-G1358)/D1358,0))</f>
        <v>0.000261329369528997</v>
      </c>
      <c r="O1358" s="26" t="n">
        <f aca="false">IF(E1358&lt;J1358,(J1358-E1358)/E1358,IF(E1358&gt;I1358,(E1358-I1358)/E1358,0))</f>
        <v>0</v>
      </c>
      <c r="P1358" s="27" t="n">
        <f aca="false">LN(F1358/F1357)</f>
        <v>0.0132050263207934</v>
      </c>
      <c r="Q1358" s="28" t="n">
        <f aca="false">STDEV(P1339:P1358)*SQRT(252)</f>
        <v>0.236694279641129</v>
      </c>
      <c r="R1358" s="26" t="n">
        <f aca="false">(G1358-H1358)/H1358</f>
        <v>0.00100057440382449</v>
      </c>
      <c r="S1358" s="17" t="n">
        <f aca="false">YEAR(B1358)</f>
        <v>2011</v>
      </c>
      <c r="T1358" s="17" t="n">
        <f aca="false">WEEKDAY(B1358)</f>
        <v>3</v>
      </c>
    </row>
    <row r="1359" customFormat="false" ht="15" hidden="false" customHeight="false" outlineLevel="0" collapsed="false">
      <c r="B1359" s="21" t="n">
        <v>40898</v>
      </c>
      <c r="C1359" s="22" t="n">
        <v>1615.539</v>
      </c>
      <c r="D1359" s="22" t="n">
        <v>1641.892</v>
      </c>
      <c r="E1359" s="22" t="n">
        <v>1606.107</v>
      </c>
      <c r="F1359" s="22" t="n">
        <v>1615.167</v>
      </c>
      <c r="G1359" s="23" t="n">
        <v>1642.24</v>
      </c>
      <c r="H1359" s="23" t="n">
        <v>1640.6</v>
      </c>
      <c r="I1359" s="23" t="n">
        <v>1605.9</v>
      </c>
      <c r="J1359" s="23" t="n">
        <v>1604.3</v>
      </c>
      <c r="K1359" s="29" t="str">
        <f aca="false">IF(N1359&lt;=$F$3,"HIT","MISS")</f>
        <v>HIT</v>
      </c>
      <c r="L1359" s="29" t="str">
        <f aca="false">IF(O1359&lt;=$F$3,"HIT","MISS")</f>
        <v>HIT</v>
      </c>
      <c r="M1359" s="17" t="str">
        <f aca="false">IF(AND(K1359="HIT",L1359="HIT"),"HOD ✓ | LOD ✓",IF(K1359="HIT","HOD ✓",IF(L1359="HIT","LOD ✓","✗ MISS")))</f>
        <v>HOD ✓ | LOD ✓</v>
      </c>
      <c r="N1359" s="26" t="n">
        <f aca="false">IF(D1359&lt;H1359,(H1359-D1359)/D1359,IF(D1359&gt;G1359,(D1359-G1359)/D1359,0))</f>
        <v>0</v>
      </c>
      <c r="O1359" s="26" t="n">
        <f aca="false">IF(E1359&lt;J1359,(J1359-E1359)/E1359,IF(E1359&gt;I1359,(E1359-I1359)/E1359,0))</f>
        <v>0.000128883069434278</v>
      </c>
      <c r="P1359" s="27" t="n">
        <f aca="false">LN(F1359/F1358)</f>
        <v>-0.000230290222412088</v>
      </c>
      <c r="Q1359" s="28" t="n">
        <f aca="false">STDEV(P1340:P1359)*SQRT(252)</f>
        <v>0.236742651490141</v>
      </c>
      <c r="R1359" s="26" t="n">
        <f aca="false">(G1359-H1359)/H1359</f>
        <v>0.000999634280141473</v>
      </c>
      <c r="S1359" s="17" t="n">
        <f aca="false">YEAR(B1359)</f>
        <v>2011</v>
      </c>
      <c r="T1359" s="17" t="n">
        <f aca="false">WEEKDAY(B1359)</f>
        <v>4</v>
      </c>
    </row>
    <row r="1360" customFormat="false" ht="15" hidden="false" customHeight="false" outlineLevel="0" collapsed="false">
      <c r="B1360" s="21" t="n">
        <v>40899</v>
      </c>
      <c r="C1360" s="22" t="n">
        <v>1615.167</v>
      </c>
      <c r="D1360" s="22" t="n">
        <v>1616.994</v>
      </c>
      <c r="E1360" s="22" t="n">
        <v>1598.075</v>
      </c>
      <c r="F1360" s="22" t="n">
        <v>1606.176</v>
      </c>
      <c r="G1360" s="23" t="n">
        <v>1615.09</v>
      </c>
      <c r="H1360" s="23" t="n">
        <v>1613.48</v>
      </c>
      <c r="I1360" s="23" t="n">
        <v>1599.02</v>
      </c>
      <c r="J1360" s="23" t="n">
        <v>1597.42</v>
      </c>
      <c r="K1360" s="24" t="str">
        <f aca="false">IF(N1360&lt;=$F$3,"HIT","MISS")</f>
        <v>MISS</v>
      </c>
      <c r="L1360" s="24" t="str">
        <f aca="false">IF(O1360&lt;=$F$3,"HIT","MISS")</f>
        <v>HIT</v>
      </c>
      <c r="M1360" s="25" t="str">
        <f aca="false">IF(AND(K1360="HIT",L1360="HIT"),"HOD ✓ | LOD ✓",IF(K1360="HIT","HOD ✓",IF(L1360="HIT","LOD ✓","✗ MISS")))</f>
        <v>LOD ✓</v>
      </c>
      <c r="N1360" s="26" t="n">
        <f aca="false">IF(D1360&lt;H1360,(H1360-D1360)/D1360,IF(D1360&gt;G1360,(D1360-G1360)/D1360,0))</f>
        <v>0.00117749354666746</v>
      </c>
      <c r="O1360" s="26" t="n">
        <f aca="false">IF(E1360&lt;J1360,(J1360-E1360)/E1360,IF(E1360&gt;I1360,(E1360-I1360)/E1360,0))</f>
        <v>0</v>
      </c>
      <c r="P1360" s="27" t="n">
        <f aca="false">LN(F1360/F1359)</f>
        <v>-0.00558215834016204</v>
      </c>
      <c r="Q1360" s="28" t="n">
        <f aca="false">STDEV(P1341:P1360)*SQRT(252)</f>
        <v>0.236479532567882</v>
      </c>
      <c r="R1360" s="26" t="n">
        <f aca="false">(G1360-H1360)/H1360</f>
        <v>0.000997843171281888</v>
      </c>
      <c r="S1360" s="17" t="n">
        <f aca="false">YEAR(B1360)</f>
        <v>2011</v>
      </c>
      <c r="T1360" s="17" t="n">
        <f aca="false">WEEKDAY(B1360)</f>
        <v>5</v>
      </c>
    </row>
    <row r="1361" customFormat="false" ht="15" hidden="false" customHeight="false" outlineLevel="0" collapsed="false">
      <c r="B1361" s="21" t="n">
        <v>40900</v>
      </c>
      <c r="C1361" s="22" t="n">
        <v>1606.176</v>
      </c>
      <c r="D1361" s="22" t="n">
        <v>1614.03</v>
      </c>
      <c r="E1361" s="22" t="n">
        <v>1602.78</v>
      </c>
      <c r="F1361" s="22" t="n">
        <v>1607.032</v>
      </c>
      <c r="G1361" s="23" t="n">
        <v>1614.39</v>
      </c>
      <c r="H1361" s="23" t="n">
        <v>1612.78</v>
      </c>
      <c r="I1361" s="23" t="n">
        <v>1604.57</v>
      </c>
      <c r="J1361" s="23" t="n">
        <v>1602.97</v>
      </c>
      <c r="K1361" s="29" t="str">
        <f aca="false">IF(N1361&lt;=$F$3,"HIT","MISS")</f>
        <v>HIT</v>
      </c>
      <c r="L1361" s="29" t="str">
        <f aca="false">IF(O1361&lt;=$F$3,"HIT","MISS")</f>
        <v>HIT</v>
      </c>
      <c r="M1361" s="17" t="str">
        <f aca="false">IF(AND(K1361="HIT",L1361="HIT"),"HOD ✓ | LOD ✓",IF(K1361="HIT","HOD ✓",IF(L1361="HIT","LOD ✓","✗ MISS")))</f>
        <v>HOD ✓ | LOD ✓</v>
      </c>
      <c r="N1361" s="26" t="n">
        <f aca="false">IF(D1361&lt;H1361,(H1361-D1361)/D1361,IF(D1361&gt;G1361,(D1361-G1361)/D1361,0))</f>
        <v>0</v>
      </c>
      <c r="O1361" s="26" t="n">
        <f aca="false">IF(E1361&lt;J1361,(J1361-E1361)/E1361,IF(E1361&gt;I1361,(E1361-I1361)/E1361,0))</f>
        <v>0.000118544029748346</v>
      </c>
      <c r="P1361" s="27" t="n">
        <f aca="false">LN(F1361/F1360)</f>
        <v>0.000532800877036155</v>
      </c>
      <c r="Q1361" s="28" t="n">
        <f aca="false">STDEV(P1342:P1361)*SQRT(252)</f>
        <v>0.235712511197131</v>
      </c>
      <c r="R1361" s="26" t="n">
        <f aca="false">(G1361-H1361)/H1361</f>
        <v>0.000998276268306978</v>
      </c>
      <c r="S1361" s="17" t="n">
        <f aca="false">YEAR(B1361)</f>
        <v>2011</v>
      </c>
      <c r="T1361" s="17" t="n">
        <f aca="false">WEEKDAY(B1361)</f>
        <v>6</v>
      </c>
    </row>
    <row r="1362" customFormat="false" ht="15" hidden="false" customHeight="false" outlineLevel="0" collapsed="false">
      <c r="B1362" s="21" t="n">
        <v>40903</v>
      </c>
      <c r="C1362" s="22" t="n">
        <v>1607.032</v>
      </c>
      <c r="D1362" s="22" t="n">
        <v>1614.032</v>
      </c>
      <c r="E1362" s="22" t="n">
        <v>1598.522</v>
      </c>
      <c r="F1362" s="22" t="n">
        <v>1602.05</v>
      </c>
      <c r="G1362" s="23" t="n">
        <v>1613.83</v>
      </c>
      <c r="H1362" s="23" t="n">
        <v>1612.22</v>
      </c>
      <c r="I1362" s="23" t="n">
        <v>1600.07</v>
      </c>
      <c r="J1362" s="23" t="n">
        <v>1598.47</v>
      </c>
      <c r="K1362" s="29" t="str">
        <f aca="false">IF(N1362&lt;=$F$3,"HIT","MISS")</f>
        <v>HIT</v>
      </c>
      <c r="L1362" s="29" t="str">
        <f aca="false">IF(O1362&lt;=$F$3,"HIT","MISS")</f>
        <v>HIT</v>
      </c>
      <c r="M1362" s="17" t="str">
        <f aca="false">IF(AND(K1362="HIT",L1362="HIT"),"HOD ✓ | LOD ✓",IF(K1362="HIT","HOD ✓",IF(L1362="HIT","LOD ✓","✗ MISS")))</f>
        <v>HOD ✓ | LOD ✓</v>
      </c>
      <c r="N1362" s="26" t="n">
        <f aca="false">IF(D1362&lt;H1362,(H1362-D1362)/D1362,IF(D1362&gt;G1362,(D1362-G1362)/D1362,0))</f>
        <v>0.00012515241333505</v>
      </c>
      <c r="O1362" s="26" t="n">
        <f aca="false">IF(E1362&lt;J1362,(J1362-E1362)/E1362,IF(E1362&gt;I1362,(E1362-I1362)/E1362,0))</f>
        <v>0</v>
      </c>
      <c r="P1362" s="27" t="n">
        <f aca="false">LN(F1362/F1361)</f>
        <v>-0.00310494029287974</v>
      </c>
      <c r="Q1362" s="28" t="n">
        <f aca="false">STDEV(P1343:P1362)*SQRT(252)</f>
        <v>0.222567220858474</v>
      </c>
      <c r="R1362" s="26" t="n">
        <f aca="false">(G1362-H1362)/H1362</f>
        <v>0.000998623016709816</v>
      </c>
      <c r="S1362" s="17" t="n">
        <f aca="false">YEAR(B1362)</f>
        <v>2011</v>
      </c>
      <c r="T1362" s="17" t="n">
        <f aca="false">WEEKDAY(B1362)</f>
        <v>2</v>
      </c>
    </row>
    <row r="1363" customFormat="false" ht="15" hidden="false" customHeight="false" outlineLevel="0" collapsed="false">
      <c r="B1363" s="21" t="n">
        <v>40904</v>
      </c>
      <c r="C1363" s="22" t="n">
        <v>1602.05</v>
      </c>
      <c r="D1363" s="22" t="n">
        <v>1607.63</v>
      </c>
      <c r="E1363" s="22" t="n">
        <v>1589.751</v>
      </c>
      <c r="F1363" s="22" t="n">
        <v>1593.071</v>
      </c>
      <c r="G1363" s="23" t="n">
        <v>1608.76</v>
      </c>
      <c r="H1363" s="23" t="n">
        <v>1607.15</v>
      </c>
      <c r="I1363" s="23" t="n">
        <v>1591.6</v>
      </c>
      <c r="J1363" s="23" t="n">
        <v>1590.01</v>
      </c>
      <c r="K1363" s="29" t="str">
        <f aca="false">IF(N1363&lt;=$F$3,"HIT","MISS")</f>
        <v>HIT</v>
      </c>
      <c r="L1363" s="29" t="str">
        <f aca="false">IF(O1363&lt;=$F$3,"HIT","MISS")</f>
        <v>HIT</v>
      </c>
      <c r="M1363" s="17" t="str">
        <f aca="false">IF(AND(K1363="HIT",L1363="HIT"),"HOD ✓ | LOD ✓",IF(K1363="HIT","HOD ✓",IF(L1363="HIT","LOD ✓","✗ MISS")))</f>
        <v>HOD ✓ | LOD ✓</v>
      </c>
      <c r="N1363" s="26" t="n">
        <f aca="false">IF(D1363&lt;H1363,(H1363-D1363)/D1363,IF(D1363&gt;G1363,(D1363-G1363)/D1363,0))</f>
        <v>0</v>
      </c>
      <c r="O1363" s="26" t="n">
        <f aca="false">IF(E1363&lt;J1363,(J1363-E1363)/E1363,IF(E1363&gt;I1363,(E1363-I1363)/E1363,0))</f>
        <v>0.000162918595427847</v>
      </c>
      <c r="P1363" s="27" t="n">
        <f aca="false">LN(F1363/F1362)</f>
        <v>-0.00562045921696058</v>
      </c>
      <c r="Q1363" s="28" t="n">
        <f aca="false">STDEV(P1344:P1363)*SQRT(252)</f>
        <v>0.221870850404638</v>
      </c>
      <c r="R1363" s="26" t="n">
        <f aca="false">(G1363-H1363)/H1363</f>
        <v>0.00100177332545182</v>
      </c>
      <c r="S1363" s="17" t="n">
        <f aca="false">YEAR(B1363)</f>
        <v>2011</v>
      </c>
      <c r="T1363" s="17" t="n">
        <f aca="false">WEEKDAY(B1363)</f>
        <v>3</v>
      </c>
    </row>
    <row r="1364" customFormat="false" ht="15" hidden="false" customHeight="false" outlineLevel="0" collapsed="false">
      <c r="B1364" s="21" t="n">
        <v>40905</v>
      </c>
      <c r="C1364" s="22" t="n">
        <v>1593.071</v>
      </c>
      <c r="D1364" s="22" t="n">
        <v>1593.218</v>
      </c>
      <c r="E1364" s="22" t="n">
        <v>1549.812</v>
      </c>
      <c r="F1364" s="22" t="n">
        <v>1556.887</v>
      </c>
      <c r="G1364" s="23" t="n">
        <v>1594.06</v>
      </c>
      <c r="H1364" s="23" t="n">
        <v>1592.47</v>
      </c>
      <c r="I1364" s="23" t="n">
        <v>1550.68</v>
      </c>
      <c r="J1364" s="23" t="n">
        <v>1549.13</v>
      </c>
      <c r="K1364" s="29" t="str">
        <f aca="false">IF(N1364&lt;=$F$3,"HIT","MISS")</f>
        <v>HIT</v>
      </c>
      <c r="L1364" s="29" t="str">
        <f aca="false">IF(O1364&lt;=$F$3,"HIT","MISS")</f>
        <v>HIT</v>
      </c>
      <c r="M1364" s="17" t="str">
        <f aca="false">IF(AND(K1364="HIT",L1364="HIT"),"HOD ✓ | LOD ✓",IF(K1364="HIT","HOD ✓",IF(L1364="HIT","LOD ✓","✗ MISS")))</f>
        <v>HOD ✓ | LOD ✓</v>
      </c>
      <c r="N1364" s="26" t="n">
        <f aca="false">IF(D1364&lt;H1364,(H1364-D1364)/D1364,IF(D1364&gt;G1364,(D1364-G1364)/D1364,0))</f>
        <v>0</v>
      </c>
      <c r="O1364" s="26" t="n">
        <f aca="false">IF(E1364&lt;J1364,(J1364-E1364)/E1364,IF(E1364&gt;I1364,(E1364-I1364)/E1364,0))</f>
        <v>0</v>
      </c>
      <c r="P1364" s="27" t="n">
        <f aca="false">LN(F1364/F1363)</f>
        <v>-0.0229752851759257</v>
      </c>
      <c r="Q1364" s="28" t="n">
        <f aca="false">STDEV(P1345:P1364)*SQRT(252)</f>
        <v>0.216550085773944</v>
      </c>
      <c r="R1364" s="26" t="n">
        <f aca="false">(G1364-H1364)/H1364</f>
        <v>0.00099844895037264</v>
      </c>
      <c r="S1364" s="17" t="n">
        <f aca="false">YEAR(B1364)</f>
        <v>2011</v>
      </c>
      <c r="T1364" s="17" t="n">
        <f aca="false">WEEKDAY(B1364)</f>
        <v>4</v>
      </c>
    </row>
    <row r="1365" customFormat="false" ht="15" hidden="false" customHeight="false" outlineLevel="0" collapsed="false">
      <c r="B1365" s="21" t="n">
        <v>40906</v>
      </c>
      <c r="C1365" s="22" t="n">
        <v>1556.887</v>
      </c>
      <c r="D1365" s="22" t="n">
        <v>1561.58</v>
      </c>
      <c r="E1365" s="22" t="n">
        <v>1522.764</v>
      </c>
      <c r="F1365" s="22" t="n">
        <v>1545.817</v>
      </c>
      <c r="G1365" s="23" t="n">
        <v>1561.74</v>
      </c>
      <c r="H1365" s="23" t="n">
        <v>1560.18</v>
      </c>
      <c r="I1365" s="23" t="n">
        <v>1524.13</v>
      </c>
      <c r="J1365" s="23" t="n">
        <v>1522.61</v>
      </c>
      <c r="K1365" s="29" t="str">
        <f aca="false">IF(N1365&lt;=$F$3,"HIT","MISS")</f>
        <v>HIT</v>
      </c>
      <c r="L1365" s="29" t="str">
        <f aca="false">IF(O1365&lt;=$F$3,"HIT","MISS")</f>
        <v>HIT</v>
      </c>
      <c r="M1365" s="17" t="str">
        <f aca="false">IF(AND(K1365="HIT",L1365="HIT"),"HOD ✓ | LOD ✓",IF(K1365="HIT","HOD ✓",IF(L1365="HIT","LOD ✓","✗ MISS")))</f>
        <v>HOD ✓ | LOD ✓</v>
      </c>
      <c r="N1365" s="26" t="n">
        <f aca="false">IF(D1365&lt;H1365,(H1365-D1365)/D1365,IF(D1365&gt;G1365,(D1365-G1365)/D1365,0))</f>
        <v>0</v>
      </c>
      <c r="O1365" s="26" t="n">
        <f aca="false">IF(E1365&lt;J1365,(J1365-E1365)/E1365,IF(E1365&gt;I1365,(E1365-I1365)/E1365,0))</f>
        <v>0</v>
      </c>
      <c r="P1365" s="27" t="n">
        <f aca="false">LN(F1365/F1364)</f>
        <v>-0.00713574158060864</v>
      </c>
      <c r="Q1365" s="28" t="n">
        <f aca="false">STDEV(P1346:P1365)*SQRT(252)</f>
        <v>0.215848832602669</v>
      </c>
      <c r="R1365" s="26" t="n">
        <f aca="false">(G1365-H1365)/H1365</f>
        <v>0.000999884628696654</v>
      </c>
      <c r="S1365" s="17" t="n">
        <f aca="false">YEAR(B1365)</f>
        <v>2011</v>
      </c>
      <c r="T1365" s="17" t="n">
        <f aca="false">WEEKDAY(B1365)</f>
        <v>5</v>
      </c>
    </row>
    <row r="1366" customFormat="false" ht="15" hidden="false" customHeight="false" outlineLevel="0" collapsed="false">
      <c r="B1366" s="21" t="n">
        <v>40907</v>
      </c>
      <c r="C1366" s="22" t="n">
        <v>1545.817</v>
      </c>
      <c r="D1366" s="22" t="n">
        <v>1581.625</v>
      </c>
      <c r="E1366" s="22" t="n">
        <v>1545.817</v>
      </c>
      <c r="F1366" s="22" t="n">
        <v>1565.025</v>
      </c>
      <c r="G1366" s="23" t="n">
        <v>1580.48</v>
      </c>
      <c r="H1366" s="23" t="n">
        <v>1578.9</v>
      </c>
      <c r="I1366" s="23" t="n">
        <v>1547.27</v>
      </c>
      <c r="J1366" s="23" t="n">
        <v>1545.72</v>
      </c>
      <c r="K1366" s="24" t="str">
        <f aca="false">IF(N1366&lt;=$F$3,"HIT","MISS")</f>
        <v>MISS</v>
      </c>
      <c r="L1366" s="24" t="str">
        <f aca="false">IF(O1366&lt;=$F$3,"HIT","MISS")</f>
        <v>HIT</v>
      </c>
      <c r="M1366" s="25" t="str">
        <f aca="false">IF(AND(K1366="HIT",L1366="HIT"),"HOD ✓ | LOD ✓",IF(K1366="HIT","HOD ✓",IF(L1366="HIT","LOD ✓","✗ MISS")))</f>
        <v>LOD ✓</v>
      </c>
      <c r="N1366" s="26" t="n">
        <f aca="false">IF(D1366&lt;H1366,(H1366-D1366)/D1366,IF(D1366&gt;G1366,(D1366-G1366)/D1366,0))</f>
        <v>0.000723938986801538</v>
      </c>
      <c r="O1366" s="26" t="n">
        <f aca="false">IF(E1366&lt;J1366,(J1366-E1366)/E1366,IF(E1366&gt;I1366,(E1366-I1366)/E1366,0))</f>
        <v>0</v>
      </c>
      <c r="P1366" s="27" t="n">
        <f aca="false">LN(F1366/F1365)</f>
        <v>0.0123492251335342</v>
      </c>
      <c r="Q1366" s="28" t="n">
        <f aca="false">STDEV(P1347:P1366)*SQRT(252)</f>
        <v>0.224382995744692</v>
      </c>
      <c r="R1366" s="26" t="n">
        <f aca="false">(G1366-H1366)/H1366</f>
        <v>0.00100069668756725</v>
      </c>
      <c r="S1366" s="17" t="n">
        <f aca="false">YEAR(B1366)</f>
        <v>2011</v>
      </c>
      <c r="T1366" s="17" t="n">
        <f aca="false">WEEKDAY(B1366)</f>
        <v>6</v>
      </c>
    </row>
    <row r="1367" customFormat="false" ht="15" hidden="false" customHeight="false" outlineLevel="0" collapsed="false">
      <c r="B1367" s="21" t="n">
        <v>40911</v>
      </c>
      <c r="C1367" s="22" t="n">
        <v>1565.025</v>
      </c>
      <c r="D1367" s="22" t="n">
        <v>1607.436</v>
      </c>
      <c r="E1367" s="22" t="n">
        <v>1565.025</v>
      </c>
      <c r="F1367" s="22" t="n">
        <v>1604.019</v>
      </c>
      <c r="G1367" s="23" t="n">
        <v>1608.23</v>
      </c>
      <c r="H1367" s="23" t="n">
        <v>1606.62</v>
      </c>
      <c r="I1367" s="23" t="n">
        <v>1564.84</v>
      </c>
      <c r="J1367" s="23" t="n">
        <v>1563.28</v>
      </c>
      <c r="K1367" s="29" t="str">
        <f aca="false">IF(N1367&lt;=$F$3,"HIT","MISS")</f>
        <v>HIT</v>
      </c>
      <c r="L1367" s="29" t="str">
        <f aca="false">IF(O1367&lt;=$F$3,"HIT","MISS")</f>
        <v>HIT</v>
      </c>
      <c r="M1367" s="17" t="str">
        <f aca="false">IF(AND(K1367="HIT",L1367="HIT"),"HOD ✓ | LOD ✓",IF(K1367="HIT","HOD ✓",IF(L1367="HIT","LOD ✓","✗ MISS")))</f>
        <v>HOD ✓ | LOD ✓</v>
      </c>
      <c r="N1367" s="26" t="n">
        <f aca="false">IF(D1367&lt;H1367,(H1367-D1367)/D1367,IF(D1367&gt;G1367,(D1367-G1367)/D1367,0))</f>
        <v>0</v>
      </c>
      <c r="O1367" s="26" t="n">
        <f aca="false">IF(E1367&lt;J1367,(J1367-E1367)/E1367,IF(E1367&gt;I1367,(E1367-I1367)/E1367,0))</f>
        <v>0.000118208974297646</v>
      </c>
      <c r="P1367" s="27" t="n">
        <f aca="false">LN(F1367/F1366)</f>
        <v>0.0246105564552792</v>
      </c>
      <c r="Q1367" s="28" t="n">
        <f aca="false">STDEV(P1348:P1367)*SQRT(252)</f>
        <v>0.245982798147761</v>
      </c>
      <c r="R1367" s="26" t="n">
        <f aca="false">(G1367-H1367)/H1367</f>
        <v>0.00100210379554601</v>
      </c>
      <c r="S1367" s="17" t="n">
        <f aca="false">YEAR(B1367)</f>
        <v>2012</v>
      </c>
      <c r="T1367" s="17" t="n">
        <f aca="false">WEEKDAY(B1367)</f>
        <v>3</v>
      </c>
    </row>
    <row r="1368" customFormat="false" ht="15" hidden="false" customHeight="false" outlineLevel="0" collapsed="false">
      <c r="B1368" s="21" t="n">
        <v>40912</v>
      </c>
      <c r="C1368" s="22" t="n">
        <v>1604.019</v>
      </c>
      <c r="D1368" s="22" t="n">
        <v>1618.723</v>
      </c>
      <c r="E1368" s="22" t="n">
        <v>1592.969</v>
      </c>
      <c r="F1368" s="22" t="n">
        <v>1612.027</v>
      </c>
      <c r="G1368" s="23" t="n">
        <v>1620.58</v>
      </c>
      <c r="H1368" s="23" t="n">
        <v>1618.96</v>
      </c>
      <c r="I1368" s="23" t="n">
        <v>1594.8</v>
      </c>
      <c r="J1368" s="23" t="n">
        <v>1593.21</v>
      </c>
      <c r="K1368" s="29" t="str">
        <f aca="false">IF(N1368&lt;=$F$3,"HIT","MISS")</f>
        <v>HIT</v>
      </c>
      <c r="L1368" s="29" t="str">
        <f aca="false">IF(O1368&lt;=$F$3,"HIT","MISS")</f>
        <v>HIT</v>
      </c>
      <c r="M1368" s="17" t="str">
        <f aca="false">IF(AND(K1368="HIT",L1368="HIT"),"HOD ✓ | LOD ✓",IF(K1368="HIT","HOD ✓",IF(L1368="HIT","LOD ✓","✗ MISS")))</f>
        <v>HOD ✓ | LOD ✓</v>
      </c>
      <c r="N1368" s="26" t="n">
        <f aca="false">IF(D1368&lt;H1368,(H1368-D1368)/D1368,IF(D1368&gt;G1368,(D1368-G1368)/D1368,0))</f>
        <v>0.000146411708488778</v>
      </c>
      <c r="O1368" s="26" t="n">
        <f aca="false">IF(E1368&lt;J1368,(J1368-E1368)/E1368,IF(E1368&gt;I1368,(E1368-I1368)/E1368,0))</f>
        <v>0.000151289824221303</v>
      </c>
      <c r="P1368" s="27" t="n">
        <f aca="false">LN(F1368/F1367)</f>
        <v>0.00498003856311944</v>
      </c>
      <c r="Q1368" s="28" t="n">
        <f aca="false">STDEV(P1349:P1368)*SQRT(252)</f>
        <v>0.246628814913946</v>
      </c>
      <c r="R1368" s="26" t="n">
        <f aca="false">(G1368-H1368)/H1368</f>
        <v>0.00100064238770562</v>
      </c>
      <c r="S1368" s="17" t="n">
        <f aca="false">YEAR(B1368)</f>
        <v>2012</v>
      </c>
      <c r="T1368" s="17" t="n">
        <f aca="false">WEEKDAY(B1368)</f>
        <v>4</v>
      </c>
    </row>
    <row r="1369" customFormat="false" ht="15" hidden="false" customHeight="false" outlineLevel="0" collapsed="false">
      <c r="B1369" s="21" t="n">
        <v>40913</v>
      </c>
      <c r="C1369" s="22" t="n">
        <v>1612.027</v>
      </c>
      <c r="D1369" s="22" t="n">
        <v>1625.704</v>
      </c>
      <c r="E1369" s="22" t="n">
        <v>1596.954</v>
      </c>
      <c r="F1369" s="22" t="n">
        <v>1622.715</v>
      </c>
      <c r="G1369" s="23" t="n">
        <v>1626.98</v>
      </c>
      <c r="H1369" s="23" t="n">
        <v>1625.35</v>
      </c>
      <c r="I1369" s="23" t="n">
        <v>1599.27</v>
      </c>
      <c r="J1369" s="23" t="n">
        <v>1597.67</v>
      </c>
      <c r="K1369" s="29" t="str">
        <f aca="false">IF(N1369&lt;=$F$3,"HIT","MISS")</f>
        <v>HIT</v>
      </c>
      <c r="L1369" s="29" t="str">
        <f aca="false">IF(O1369&lt;=$F$3,"HIT","MISS")</f>
        <v>HIT</v>
      </c>
      <c r="M1369" s="17" t="str">
        <f aca="false">IF(AND(K1369="HIT",L1369="HIT"),"HOD ✓ | LOD ✓",IF(K1369="HIT","HOD ✓",IF(L1369="HIT","LOD ✓","✗ MISS")))</f>
        <v>HOD ✓ | LOD ✓</v>
      </c>
      <c r="N1369" s="26" t="n">
        <f aca="false">IF(D1369&lt;H1369,(H1369-D1369)/D1369,IF(D1369&gt;G1369,(D1369-G1369)/D1369,0))</f>
        <v>0</v>
      </c>
      <c r="O1369" s="26" t="n">
        <f aca="false">IF(E1369&lt;J1369,(J1369-E1369)/E1369,IF(E1369&gt;I1369,(E1369-I1369)/E1369,0))</f>
        <v>0.000448353553076746</v>
      </c>
      <c r="P1369" s="27" t="n">
        <f aca="false">LN(F1369/F1368)</f>
        <v>0.00660827904964761</v>
      </c>
      <c r="Q1369" s="28" t="n">
        <f aca="false">STDEV(P1350:P1369)*SQRT(252)</f>
        <v>0.246014229656912</v>
      </c>
      <c r="R1369" s="26" t="n">
        <f aca="false">(G1369-H1369)/H1369</f>
        <v>0.00100286092226296</v>
      </c>
      <c r="S1369" s="17" t="n">
        <f aca="false">YEAR(B1369)</f>
        <v>2012</v>
      </c>
      <c r="T1369" s="17" t="n">
        <f aca="false">WEEKDAY(B1369)</f>
        <v>5</v>
      </c>
    </row>
    <row r="1370" customFormat="false" ht="15" hidden="false" customHeight="false" outlineLevel="0" collapsed="false">
      <c r="B1370" s="21" t="n">
        <v>40914</v>
      </c>
      <c r="C1370" s="22" t="n">
        <v>1622.715</v>
      </c>
      <c r="D1370" s="22" t="n">
        <v>1631.319</v>
      </c>
      <c r="E1370" s="22" t="n">
        <v>1608.692</v>
      </c>
      <c r="F1370" s="22" t="n">
        <v>1617.566</v>
      </c>
      <c r="G1370" s="23" t="n">
        <v>1630.74</v>
      </c>
      <c r="H1370" s="23" t="n">
        <v>1629.11</v>
      </c>
      <c r="I1370" s="23" t="n">
        <v>1609.58</v>
      </c>
      <c r="J1370" s="23" t="n">
        <v>1607.97</v>
      </c>
      <c r="K1370" s="29" t="str">
        <f aca="false">IF(N1370&lt;=$F$3,"HIT","MISS")</f>
        <v>HIT</v>
      </c>
      <c r="L1370" s="29" t="str">
        <f aca="false">IF(O1370&lt;=$F$3,"HIT","MISS")</f>
        <v>HIT</v>
      </c>
      <c r="M1370" s="17" t="str">
        <f aca="false">IF(AND(K1370="HIT",L1370="HIT"),"HOD ✓ | LOD ✓",IF(K1370="HIT","HOD ✓",IF(L1370="HIT","LOD ✓","✗ MISS")))</f>
        <v>HOD ✓ | LOD ✓</v>
      </c>
      <c r="N1370" s="26" t="n">
        <f aca="false">IF(D1370&lt;H1370,(H1370-D1370)/D1370,IF(D1370&gt;G1370,(D1370-G1370)/D1370,0))</f>
        <v>0.00035492751570965</v>
      </c>
      <c r="O1370" s="26" t="n">
        <f aca="false">IF(E1370&lt;J1370,(J1370-E1370)/E1370,IF(E1370&gt;I1370,(E1370-I1370)/E1370,0))</f>
        <v>0</v>
      </c>
      <c r="P1370" s="27" t="n">
        <f aca="false">LN(F1370/F1369)</f>
        <v>-0.00317812210356957</v>
      </c>
      <c r="Q1370" s="28" t="n">
        <f aca="false">STDEV(P1351:P1370)*SQRT(252)</f>
        <v>0.238699288358057</v>
      </c>
      <c r="R1370" s="26" t="n">
        <f aca="false">(G1370-H1370)/H1370</f>
        <v>0.00100054631056228</v>
      </c>
      <c r="S1370" s="17" t="n">
        <f aca="false">YEAR(B1370)</f>
        <v>2012</v>
      </c>
      <c r="T1370" s="17" t="n">
        <f aca="false">WEEKDAY(B1370)</f>
        <v>6</v>
      </c>
    </row>
    <row r="1371" customFormat="false" ht="15" hidden="false" customHeight="false" outlineLevel="0" collapsed="false">
      <c r="B1371" s="21" t="n">
        <v>40917</v>
      </c>
      <c r="C1371" s="22" t="n">
        <v>1617.566</v>
      </c>
      <c r="D1371" s="22" t="n">
        <v>1623.743</v>
      </c>
      <c r="E1371" s="22" t="n">
        <v>1605.211</v>
      </c>
      <c r="F1371" s="22" t="n">
        <v>1611.348</v>
      </c>
      <c r="G1371" s="23" t="n">
        <v>1624.81</v>
      </c>
      <c r="H1371" s="23" t="n">
        <v>1623.19</v>
      </c>
      <c r="I1371" s="23" t="n">
        <v>1604.96</v>
      </c>
      <c r="J1371" s="23" t="n">
        <v>1603.36</v>
      </c>
      <c r="K1371" s="29" t="str">
        <f aca="false">IF(N1371&lt;=$F$3,"HIT","MISS")</f>
        <v>HIT</v>
      </c>
      <c r="L1371" s="29" t="str">
        <f aca="false">IF(O1371&lt;=$F$3,"HIT","MISS")</f>
        <v>HIT</v>
      </c>
      <c r="M1371" s="17" t="str">
        <f aca="false">IF(AND(K1371="HIT",L1371="HIT"),"HOD ✓ | LOD ✓",IF(K1371="HIT","HOD ✓",IF(L1371="HIT","LOD ✓","✗ MISS")))</f>
        <v>HOD ✓ | LOD ✓</v>
      </c>
      <c r="N1371" s="26" t="n">
        <f aca="false">IF(D1371&lt;H1371,(H1371-D1371)/D1371,IF(D1371&gt;G1371,(D1371-G1371)/D1371,0))</f>
        <v>0</v>
      </c>
      <c r="O1371" s="26" t="n">
        <f aca="false">IF(E1371&lt;J1371,(J1371-E1371)/E1371,IF(E1371&gt;I1371,(E1371-I1371)/E1371,0))</f>
        <v>0.000156365736342435</v>
      </c>
      <c r="P1371" s="27" t="n">
        <f aca="false">LN(F1371/F1370)</f>
        <v>-0.00385145450534021</v>
      </c>
      <c r="Q1371" s="28" t="n">
        <f aca="false">STDEV(P1352:P1371)*SQRT(252)</f>
        <v>0.238138000965452</v>
      </c>
      <c r="R1371" s="26" t="n">
        <f aca="false">(G1371-H1371)/H1371</f>
        <v>0.000998034734072962</v>
      </c>
      <c r="S1371" s="17" t="n">
        <f aca="false">YEAR(B1371)</f>
        <v>2012</v>
      </c>
      <c r="T1371" s="17" t="n">
        <f aca="false">WEEKDAY(B1371)</f>
        <v>2</v>
      </c>
    </row>
    <row r="1372" customFormat="false" ht="15" hidden="false" customHeight="false" outlineLevel="0" collapsed="false">
      <c r="B1372" s="21" t="n">
        <v>40918</v>
      </c>
      <c r="C1372" s="22" t="n">
        <v>1611.348</v>
      </c>
      <c r="D1372" s="22" t="n">
        <v>1640.455</v>
      </c>
      <c r="E1372" s="22" t="n">
        <v>1608.691</v>
      </c>
      <c r="F1372" s="22" t="n">
        <v>1632.629</v>
      </c>
      <c r="G1372" s="23" t="n">
        <v>1640.75</v>
      </c>
      <c r="H1372" s="23" t="n">
        <v>1639.11</v>
      </c>
      <c r="I1372" s="23" t="n">
        <v>1608.41</v>
      </c>
      <c r="J1372" s="23" t="n">
        <v>1606.8</v>
      </c>
      <c r="K1372" s="29" t="str">
        <f aca="false">IF(N1372&lt;=$F$3,"HIT","MISS")</f>
        <v>HIT</v>
      </c>
      <c r="L1372" s="29" t="str">
        <f aca="false">IF(O1372&lt;=$F$3,"HIT","MISS")</f>
        <v>HIT</v>
      </c>
      <c r="M1372" s="17" t="str">
        <f aca="false">IF(AND(K1372="HIT",L1372="HIT"),"HOD ✓ | LOD ✓",IF(K1372="HIT","HOD ✓",IF(L1372="HIT","LOD ✓","✗ MISS")))</f>
        <v>HOD ✓ | LOD ✓</v>
      </c>
      <c r="N1372" s="26" t="n">
        <f aca="false">IF(D1372&lt;H1372,(H1372-D1372)/D1372,IF(D1372&gt;G1372,(D1372-G1372)/D1372,0))</f>
        <v>0</v>
      </c>
      <c r="O1372" s="26" t="n">
        <f aca="false">IF(E1372&lt;J1372,(J1372-E1372)/E1372,IF(E1372&gt;I1372,(E1372-I1372)/E1372,0))</f>
        <v>0.000174676180820275</v>
      </c>
      <c r="P1372" s="27" t="n">
        <f aca="false">LN(F1372/F1371)</f>
        <v>0.0131205031900991</v>
      </c>
      <c r="Q1372" s="28" t="n">
        <f aca="false">STDEV(P1353:P1372)*SQRT(252)</f>
        <v>0.227546626943203</v>
      </c>
      <c r="R1372" s="26" t="n">
        <f aca="false">(G1372-H1372)/H1372</f>
        <v>0.00100054297759156</v>
      </c>
      <c r="S1372" s="17" t="n">
        <f aca="false">YEAR(B1372)</f>
        <v>2012</v>
      </c>
      <c r="T1372" s="17" t="n">
        <f aca="false">WEEKDAY(B1372)</f>
        <v>3</v>
      </c>
    </row>
    <row r="1373" customFormat="false" ht="15" hidden="false" customHeight="false" outlineLevel="0" collapsed="false">
      <c r="B1373" s="21" t="n">
        <v>40919</v>
      </c>
      <c r="C1373" s="22" t="n">
        <v>1632.629</v>
      </c>
      <c r="D1373" s="22" t="n">
        <v>1647.278</v>
      </c>
      <c r="E1373" s="22" t="n">
        <v>1630.332</v>
      </c>
      <c r="F1373" s="22" t="n">
        <v>1641.938</v>
      </c>
      <c r="G1373" s="23" t="n">
        <v>1647.57</v>
      </c>
      <c r="H1373" s="23" t="n">
        <v>1645.92</v>
      </c>
      <c r="I1373" s="23" t="n">
        <v>1630.5</v>
      </c>
      <c r="J1373" s="23" t="n">
        <v>1628.87</v>
      </c>
      <c r="K1373" s="29" t="str">
        <f aca="false">IF(N1373&lt;=$F$3,"HIT","MISS")</f>
        <v>HIT</v>
      </c>
      <c r="L1373" s="29" t="str">
        <f aca="false">IF(O1373&lt;=$F$3,"HIT","MISS")</f>
        <v>HIT</v>
      </c>
      <c r="M1373" s="17" t="str">
        <f aca="false">IF(AND(K1373="HIT",L1373="HIT"),"HOD ✓ | LOD ✓",IF(K1373="HIT","HOD ✓",IF(L1373="HIT","LOD ✓","✗ MISS")))</f>
        <v>HOD ✓ | LOD ✓</v>
      </c>
      <c r="N1373" s="26" t="n">
        <f aca="false">IF(D1373&lt;H1373,(H1373-D1373)/D1373,IF(D1373&gt;G1373,(D1373-G1373)/D1373,0))</f>
        <v>0</v>
      </c>
      <c r="O1373" s="26" t="n">
        <f aca="false">IF(E1373&lt;J1373,(J1373-E1373)/E1373,IF(E1373&gt;I1373,(E1373-I1373)/E1373,0))</f>
        <v>0</v>
      </c>
      <c r="P1373" s="27" t="n">
        <f aca="false">LN(F1373/F1372)</f>
        <v>0.00568565253200266</v>
      </c>
      <c r="Q1373" s="28" t="n">
        <f aca="false">STDEV(P1354:P1373)*SQRT(252)</f>
        <v>0.215480351377726</v>
      </c>
      <c r="R1373" s="26" t="n">
        <f aca="false">(G1373-H1373)/H1373</f>
        <v>0.00100247885680948</v>
      </c>
      <c r="S1373" s="17" t="n">
        <f aca="false">YEAR(B1373)</f>
        <v>2012</v>
      </c>
      <c r="T1373" s="17" t="n">
        <f aca="false">WEEKDAY(B1373)</f>
        <v>4</v>
      </c>
    </row>
    <row r="1374" customFormat="false" ht="15" hidden="false" customHeight="false" outlineLevel="0" collapsed="false">
      <c r="B1374" s="21" t="n">
        <v>40920</v>
      </c>
      <c r="C1374" s="22" t="n">
        <v>1641.938</v>
      </c>
      <c r="D1374" s="22" t="n">
        <v>1662.15</v>
      </c>
      <c r="E1374" s="22" t="n">
        <v>1640.305</v>
      </c>
      <c r="F1374" s="22" t="n">
        <v>1650.068</v>
      </c>
      <c r="G1374" s="23" t="n">
        <v>1661.78</v>
      </c>
      <c r="H1374" s="23" t="n">
        <v>1660.12</v>
      </c>
      <c r="I1374" s="23" t="n">
        <v>1641.47</v>
      </c>
      <c r="J1374" s="23" t="n">
        <v>1639.83</v>
      </c>
      <c r="K1374" s="29" t="str">
        <f aca="false">IF(N1374&lt;=$F$3,"HIT","MISS")</f>
        <v>HIT</v>
      </c>
      <c r="L1374" s="29" t="str">
        <f aca="false">IF(O1374&lt;=$F$3,"HIT","MISS")</f>
        <v>HIT</v>
      </c>
      <c r="M1374" s="17" t="str">
        <f aca="false">IF(AND(K1374="HIT",L1374="HIT"),"HOD ✓ | LOD ✓",IF(K1374="HIT","HOD ✓",IF(L1374="HIT","LOD ✓","✗ MISS")))</f>
        <v>HOD ✓ | LOD ✓</v>
      </c>
      <c r="N1374" s="26" t="n">
        <f aca="false">IF(D1374&lt;H1374,(H1374-D1374)/D1374,IF(D1374&gt;G1374,(D1374-G1374)/D1374,0))</f>
        <v>0.000222603254820635</v>
      </c>
      <c r="O1374" s="26" t="n">
        <f aca="false">IF(E1374&lt;J1374,(J1374-E1374)/E1374,IF(E1374&gt;I1374,(E1374-I1374)/E1374,0))</f>
        <v>0</v>
      </c>
      <c r="P1374" s="27" t="n">
        <f aca="false">LN(F1374/F1373)</f>
        <v>0.00493924769784551</v>
      </c>
      <c r="Q1374" s="28" t="n">
        <f aca="false">STDEV(P1355:P1374)*SQRT(252)</f>
        <v>0.168191233013353</v>
      </c>
      <c r="R1374" s="26" t="n">
        <f aca="false">(G1374-H1374)/H1374</f>
        <v>0.000999927716068767</v>
      </c>
      <c r="S1374" s="17" t="n">
        <f aca="false">YEAR(B1374)</f>
        <v>2012</v>
      </c>
      <c r="T1374" s="17" t="n">
        <f aca="false">WEEKDAY(B1374)</f>
        <v>5</v>
      </c>
    </row>
    <row r="1375" customFormat="false" ht="15" hidden="false" customHeight="false" outlineLevel="0" collapsed="false">
      <c r="B1375" s="21" t="n">
        <v>40921</v>
      </c>
      <c r="C1375" s="22" t="n">
        <v>1650.068</v>
      </c>
      <c r="D1375" s="22" t="n">
        <v>1650.068</v>
      </c>
      <c r="E1375" s="22" t="n">
        <v>1625.507</v>
      </c>
      <c r="F1375" s="22" t="n">
        <v>1639.5</v>
      </c>
      <c r="G1375" s="23" t="n">
        <v>1649.53</v>
      </c>
      <c r="H1375" s="23" t="n">
        <v>1647.88</v>
      </c>
      <c r="I1375" s="23" t="n">
        <v>1626.49</v>
      </c>
      <c r="J1375" s="23" t="n">
        <v>1624.87</v>
      </c>
      <c r="K1375" s="29" t="str">
        <f aca="false">IF(N1375&lt;=$F$3,"HIT","MISS")</f>
        <v>HIT</v>
      </c>
      <c r="L1375" s="29" t="str">
        <f aca="false">IF(O1375&lt;=$F$3,"HIT","MISS")</f>
        <v>HIT</v>
      </c>
      <c r="M1375" s="17" t="str">
        <f aca="false">IF(AND(K1375="HIT",L1375="HIT"),"HOD ✓ | LOD ✓",IF(K1375="HIT","HOD ✓",IF(L1375="HIT","LOD ✓","✗ MISS")))</f>
        <v>HOD ✓ | LOD ✓</v>
      </c>
      <c r="N1375" s="26" t="n">
        <f aca="false">IF(D1375&lt;H1375,(H1375-D1375)/D1375,IF(D1375&gt;G1375,(D1375-G1375)/D1375,0))</f>
        <v>0.000326047168965164</v>
      </c>
      <c r="O1375" s="26" t="n">
        <f aca="false">IF(E1375&lt;J1375,(J1375-E1375)/E1375,IF(E1375&gt;I1375,(E1375-I1375)/E1375,0))</f>
        <v>0</v>
      </c>
      <c r="P1375" s="27" t="n">
        <f aca="false">LN(F1375/F1374)</f>
        <v>-0.00642518188193931</v>
      </c>
      <c r="Q1375" s="28" t="n">
        <f aca="false">STDEV(P1356:P1375)*SQRT(252)</f>
        <v>0.170356623129782</v>
      </c>
      <c r="R1375" s="26" t="n">
        <f aca="false">(G1375-H1375)/H1375</f>
        <v>0.0010012865014442</v>
      </c>
      <c r="S1375" s="17" t="n">
        <f aca="false">YEAR(B1375)</f>
        <v>2012</v>
      </c>
      <c r="T1375" s="17" t="n">
        <f aca="false">WEEKDAY(B1375)</f>
        <v>6</v>
      </c>
    </row>
    <row r="1376" customFormat="false" ht="15" hidden="false" customHeight="false" outlineLevel="0" collapsed="false">
      <c r="B1376" s="21" t="n">
        <v>40924</v>
      </c>
      <c r="C1376" s="22" t="n">
        <v>1639.5</v>
      </c>
      <c r="D1376" s="22" t="n">
        <v>1647.065</v>
      </c>
      <c r="E1376" s="22" t="n">
        <v>1631.569</v>
      </c>
      <c r="F1376" s="22" t="n">
        <v>1643.705</v>
      </c>
      <c r="G1376" s="23" t="n">
        <v>1648.26</v>
      </c>
      <c r="H1376" s="23" t="n">
        <v>1646.61</v>
      </c>
      <c r="I1376" s="23" t="n">
        <v>1630.84</v>
      </c>
      <c r="J1376" s="23" t="n">
        <v>1629.21</v>
      </c>
      <c r="K1376" s="29" t="str">
        <f aca="false">IF(N1376&lt;=$F$3,"HIT","MISS")</f>
        <v>HIT</v>
      </c>
      <c r="L1376" s="29" t="str">
        <f aca="false">IF(O1376&lt;=$F$3,"HIT","MISS")</f>
        <v>HIT</v>
      </c>
      <c r="M1376" s="17" t="str">
        <f aca="false">IF(AND(K1376="HIT",L1376="HIT"),"HOD ✓ | LOD ✓",IF(K1376="HIT","HOD ✓",IF(L1376="HIT","LOD ✓","✗ MISS")))</f>
        <v>HOD ✓ | LOD ✓</v>
      </c>
      <c r="N1376" s="26" t="n">
        <f aca="false">IF(D1376&lt;H1376,(H1376-D1376)/D1376,IF(D1376&gt;G1376,(D1376-G1376)/D1376,0))</f>
        <v>0</v>
      </c>
      <c r="O1376" s="26" t="n">
        <f aca="false">IF(E1376&lt;J1376,(J1376-E1376)/E1376,IF(E1376&gt;I1376,(E1376-I1376)/E1376,0))</f>
        <v>0.000446809175707581</v>
      </c>
      <c r="P1376" s="27" t="n">
        <f aca="false">LN(F1376/F1375)</f>
        <v>0.00256152284077506</v>
      </c>
      <c r="Q1376" s="28" t="n">
        <f aca="false">STDEV(P1357:P1376)*SQRT(252)</f>
        <v>0.159774753594071</v>
      </c>
      <c r="R1376" s="26" t="n">
        <f aca="false">(G1376-H1376)/H1376</f>
        <v>0.00100205877530204</v>
      </c>
      <c r="S1376" s="17" t="n">
        <f aca="false">YEAR(B1376)</f>
        <v>2012</v>
      </c>
      <c r="T1376" s="17" t="n">
        <f aca="false">WEEKDAY(B1376)</f>
        <v>2</v>
      </c>
    </row>
    <row r="1377" customFormat="false" ht="15" hidden="false" customHeight="false" outlineLevel="0" collapsed="false">
      <c r="B1377" s="21" t="n">
        <v>40925</v>
      </c>
      <c r="C1377" s="22" t="n">
        <v>1643.705</v>
      </c>
      <c r="D1377" s="22" t="n">
        <v>1667.684</v>
      </c>
      <c r="E1377" s="22" t="n">
        <v>1641.957</v>
      </c>
      <c r="F1377" s="22" t="n">
        <v>1652.342</v>
      </c>
      <c r="G1377" s="23" t="n">
        <v>1669.48</v>
      </c>
      <c r="H1377" s="23" t="n">
        <v>1667.81</v>
      </c>
      <c r="I1377" s="23" t="n">
        <v>1641.74</v>
      </c>
      <c r="J1377" s="23" t="n">
        <v>1640.1</v>
      </c>
      <c r="K1377" s="29" t="str">
        <f aca="false">IF(N1377&lt;=$F$3,"HIT","MISS")</f>
        <v>HIT</v>
      </c>
      <c r="L1377" s="29" t="str">
        <f aca="false">IF(O1377&lt;=$F$3,"HIT","MISS")</f>
        <v>HIT</v>
      </c>
      <c r="M1377" s="17" t="str">
        <f aca="false">IF(AND(K1377="HIT",L1377="HIT"),"HOD ✓ | LOD ✓",IF(K1377="HIT","HOD ✓",IF(L1377="HIT","LOD ✓","✗ MISS")))</f>
        <v>HOD ✓ | LOD ✓</v>
      </c>
      <c r="N1377" s="26" t="n">
        <f aca="false">IF(D1377&lt;H1377,(H1377-D1377)/D1377,IF(D1377&gt;G1377,(D1377-G1377)/D1377,0))</f>
        <v>7.55538819104677E-005</v>
      </c>
      <c r="O1377" s="26" t="n">
        <f aca="false">IF(E1377&lt;J1377,(J1377-E1377)/E1377,IF(E1377&gt;I1377,(E1377-I1377)/E1377,0))</f>
        <v>0.000132159368363543</v>
      </c>
      <c r="P1377" s="27" t="n">
        <f aca="false">LN(F1377/F1376)</f>
        <v>0.00524083532115902</v>
      </c>
      <c r="Q1377" s="28" t="n">
        <f aca="false">STDEV(P1358:P1377)*SQRT(252)</f>
        <v>0.159487743737191</v>
      </c>
      <c r="R1377" s="26" t="n">
        <f aca="false">(G1377-H1377)/H1377</f>
        <v>0.00100131309921398</v>
      </c>
      <c r="S1377" s="17" t="n">
        <f aca="false">YEAR(B1377)</f>
        <v>2012</v>
      </c>
      <c r="T1377" s="17" t="n">
        <f aca="false">WEEKDAY(B1377)</f>
        <v>3</v>
      </c>
    </row>
    <row r="1378" customFormat="false" ht="15" hidden="false" customHeight="false" outlineLevel="0" collapsed="false">
      <c r="B1378" s="21" t="n">
        <v>40926</v>
      </c>
      <c r="C1378" s="22" t="n">
        <v>1652.342</v>
      </c>
      <c r="D1378" s="22" t="n">
        <v>1662.496</v>
      </c>
      <c r="E1378" s="22" t="n">
        <v>1642.727</v>
      </c>
      <c r="F1378" s="22" t="n">
        <v>1659.845</v>
      </c>
      <c r="G1378" s="23" t="n">
        <v>1663.89</v>
      </c>
      <c r="H1378" s="23" t="n">
        <v>1662.23</v>
      </c>
      <c r="I1378" s="23" t="n">
        <v>1644.23</v>
      </c>
      <c r="J1378" s="23" t="n">
        <v>1642.59</v>
      </c>
      <c r="K1378" s="29" t="str">
        <f aca="false">IF(N1378&lt;=$F$3,"HIT","MISS")</f>
        <v>HIT</v>
      </c>
      <c r="L1378" s="29" t="str">
        <f aca="false">IF(O1378&lt;=$F$3,"HIT","MISS")</f>
        <v>HIT</v>
      </c>
      <c r="M1378" s="17" t="str">
        <f aca="false">IF(AND(K1378="HIT",L1378="HIT"),"HOD ✓ | LOD ✓",IF(K1378="HIT","HOD ✓",IF(L1378="HIT","LOD ✓","✗ MISS")))</f>
        <v>HOD ✓ | LOD ✓</v>
      </c>
      <c r="N1378" s="26" t="n">
        <f aca="false">IF(D1378&lt;H1378,(H1378-D1378)/D1378,IF(D1378&gt;G1378,(D1378-G1378)/D1378,0))</f>
        <v>0</v>
      </c>
      <c r="O1378" s="26" t="n">
        <f aca="false">IF(E1378&lt;J1378,(J1378-E1378)/E1378,IF(E1378&gt;I1378,(E1378-I1378)/E1378,0))</f>
        <v>0</v>
      </c>
      <c r="P1378" s="27" t="n">
        <f aca="false">LN(F1378/F1377)</f>
        <v>0.00453054905040005</v>
      </c>
      <c r="Q1378" s="28" t="n">
        <f aca="false">STDEV(P1359:P1378)*SQRT(252)</f>
        <v>0.154133133255555</v>
      </c>
      <c r="R1378" s="26" t="n">
        <f aca="false">(G1378-H1378)/H1378</f>
        <v>0.000998658428737348</v>
      </c>
      <c r="S1378" s="17" t="n">
        <f aca="false">YEAR(B1378)</f>
        <v>2012</v>
      </c>
      <c r="T1378" s="17" t="n">
        <f aca="false">WEEKDAY(B1378)</f>
        <v>4</v>
      </c>
    </row>
    <row r="1379" customFormat="false" ht="15" hidden="false" customHeight="false" outlineLevel="0" collapsed="false">
      <c r="B1379" s="21" t="n">
        <v>40927</v>
      </c>
      <c r="C1379" s="22" t="n">
        <v>1659.845</v>
      </c>
      <c r="D1379" s="22" t="n">
        <v>1670.235</v>
      </c>
      <c r="E1379" s="22" t="n">
        <v>1649.322</v>
      </c>
      <c r="F1379" s="22" t="n">
        <v>1658.586</v>
      </c>
      <c r="G1379" s="23" t="n">
        <v>1671.33</v>
      </c>
      <c r="H1379" s="23" t="n">
        <v>1669.66</v>
      </c>
      <c r="I1379" s="23" t="n">
        <v>1650.53</v>
      </c>
      <c r="J1379" s="23" t="n">
        <v>1648.88</v>
      </c>
      <c r="K1379" s="29" t="str">
        <f aca="false">IF(N1379&lt;=$F$3,"HIT","MISS")</f>
        <v>HIT</v>
      </c>
      <c r="L1379" s="29" t="str">
        <f aca="false">IF(O1379&lt;=$F$3,"HIT","MISS")</f>
        <v>HIT</v>
      </c>
      <c r="M1379" s="17" t="str">
        <f aca="false">IF(AND(K1379="HIT",L1379="HIT"),"HOD ✓ | LOD ✓",IF(K1379="HIT","HOD ✓",IF(L1379="HIT","LOD ✓","✗ MISS")))</f>
        <v>HOD ✓ | LOD ✓</v>
      </c>
      <c r="N1379" s="26" t="n">
        <f aca="false">IF(D1379&lt;H1379,(H1379-D1379)/D1379,IF(D1379&gt;G1379,(D1379-G1379)/D1379,0))</f>
        <v>0</v>
      </c>
      <c r="O1379" s="26" t="n">
        <f aca="false">IF(E1379&lt;J1379,(J1379-E1379)/E1379,IF(E1379&gt;I1379,(E1379-I1379)/E1379,0))</f>
        <v>0</v>
      </c>
      <c r="P1379" s="27" t="n">
        <f aca="false">LN(F1379/F1378)</f>
        <v>-0.0007587923692898</v>
      </c>
      <c r="Q1379" s="28" t="n">
        <f aca="false">STDEV(P1360:P1379)*SQRT(252)</f>
        <v>0.154216521539781</v>
      </c>
      <c r="R1379" s="26" t="n">
        <f aca="false">(G1379-H1379)/H1379</f>
        <v>0.00100020363427275</v>
      </c>
      <c r="S1379" s="17" t="n">
        <f aca="false">YEAR(B1379)</f>
        <v>2012</v>
      </c>
      <c r="T1379" s="17" t="n">
        <f aca="false">WEEKDAY(B1379)</f>
        <v>5</v>
      </c>
    </row>
    <row r="1380" customFormat="false" ht="15" hidden="false" customHeight="false" outlineLevel="0" collapsed="false">
      <c r="B1380" s="21" t="n">
        <v>40928</v>
      </c>
      <c r="C1380" s="22" t="n">
        <v>1658.586</v>
      </c>
      <c r="D1380" s="22" t="n">
        <v>1666.957</v>
      </c>
      <c r="E1380" s="22" t="n">
        <v>1645.161</v>
      </c>
      <c r="F1380" s="22" t="n">
        <v>1666.523</v>
      </c>
      <c r="G1380" s="23" t="n">
        <v>1668.93</v>
      </c>
      <c r="H1380" s="23" t="n">
        <v>1667.26</v>
      </c>
      <c r="I1380" s="23" t="n">
        <v>1646.68</v>
      </c>
      <c r="J1380" s="23" t="n">
        <v>1645.03</v>
      </c>
      <c r="K1380" s="29" t="str">
        <f aca="false">IF(N1380&lt;=$F$3,"HIT","MISS")</f>
        <v>HIT</v>
      </c>
      <c r="L1380" s="29" t="str">
        <f aca="false">IF(O1380&lt;=$F$3,"HIT","MISS")</f>
        <v>HIT</v>
      </c>
      <c r="M1380" s="17" t="str">
        <f aca="false">IF(AND(K1380="HIT",L1380="HIT"),"HOD ✓ | LOD ✓",IF(K1380="HIT","HOD ✓",IF(L1380="HIT","LOD ✓","✗ MISS")))</f>
        <v>HOD ✓ | LOD ✓</v>
      </c>
      <c r="N1380" s="26" t="n">
        <f aca="false">IF(D1380&lt;H1380,(H1380-D1380)/D1380,IF(D1380&gt;G1380,(D1380-G1380)/D1380,0))</f>
        <v>0.000181768335955807</v>
      </c>
      <c r="O1380" s="26" t="n">
        <f aca="false">IF(E1380&lt;J1380,(J1380-E1380)/E1380,IF(E1380&gt;I1380,(E1380-I1380)/E1380,0))</f>
        <v>0</v>
      </c>
      <c r="P1380" s="27" t="n">
        <f aca="false">LN(F1380/F1379)</f>
        <v>0.00477398790494696</v>
      </c>
      <c r="Q1380" s="28" t="n">
        <f aca="false">STDEV(P1361:P1380)*SQRT(252)</f>
        <v>0.152434387174655</v>
      </c>
      <c r="R1380" s="26" t="n">
        <f aca="false">(G1380-H1380)/H1380</f>
        <v>0.00100164341494432</v>
      </c>
      <c r="S1380" s="17" t="n">
        <f aca="false">YEAR(B1380)</f>
        <v>2012</v>
      </c>
      <c r="T1380" s="17" t="n">
        <f aca="false">WEEKDAY(B1380)</f>
        <v>6</v>
      </c>
    </row>
    <row r="1381" customFormat="false" ht="15" hidden="false" customHeight="false" outlineLevel="0" collapsed="false">
      <c r="B1381" s="21" t="n">
        <v>40931</v>
      </c>
      <c r="C1381" s="22" t="n">
        <v>1666.493</v>
      </c>
      <c r="D1381" s="22" t="n">
        <v>1681.56</v>
      </c>
      <c r="E1381" s="22" t="n">
        <v>1662.837</v>
      </c>
      <c r="F1381" s="22" t="n">
        <v>1676.825</v>
      </c>
      <c r="G1381" s="23" t="n">
        <v>1681.25</v>
      </c>
      <c r="H1381" s="23" t="n">
        <v>1679.57</v>
      </c>
      <c r="I1381" s="23" t="n">
        <v>1662.48</v>
      </c>
      <c r="J1381" s="23" t="n">
        <v>1660.82</v>
      </c>
      <c r="K1381" s="29" t="str">
        <f aca="false">IF(N1381&lt;=$F$3,"HIT","MISS")</f>
        <v>HIT</v>
      </c>
      <c r="L1381" s="29" t="str">
        <f aca="false">IF(O1381&lt;=$F$3,"HIT","MISS")</f>
        <v>HIT</v>
      </c>
      <c r="M1381" s="17" t="str">
        <f aca="false">IF(AND(K1381="HIT",L1381="HIT"),"HOD ✓ | LOD ✓",IF(K1381="HIT","HOD ✓",IF(L1381="HIT","LOD ✓","✗ MISS")))</f>
        <v>HOD ✓ | LOD ✓</v>
      </c>
      <c r="N1381" s="26" t="n">
        <f aca="false">IF(D1381&lt;H1381,(H1381-D1381)/D1381,IF(D1381&gt;G1381,(D1381-G1381)/D1381,0))</f>
        <v>0.000184352624943472</v>
      </c>
      <c r="O1381" s="26" t="n">
        <f aca="false">IF(E1381&lt;J1381,(J1381-E1381)/E1381,IF(E1381&gt;I1381,(E1381-I1381)/E1381,0))</f>
        <v>0.000214693322316</v>
      </c>
      <c r="P1381" s="27" t="n">
        <f aca="false">LN(F1381/F1380)</f>
        <v>0.00616270433403062</v>
      </c>
      <c r="Q1381" s="28" t="n">
        <f aca="false">STDEV(P1362:P1381)*SQRT(252)</f>
        <v>0.153100523583608</v>
      </c>
      <c r="R1381" s="26" t="n">
        <f aca="false">(G1381-H1381)/H1381</f>
        <v>0.00100025601790938</v>
      </c>
      <c r="S1381" s="17" t="n">
        <f aca="false">YEAR(B1381)</f>
        <v>2012</v>
      </c>
      <c r="T1381" s="17" t="n">
        <f aca="false">WEEKDAY(B1381)</f>
        <v>2</v>
      </c>
    </row>
    <row r="1382" customFormat="false" ht="15" hidden="false" customHeight="false" outlineLevel="0" collapsed="false">
      <c r="B1382" s="21" t="n">
        <v>40932</v>
      </c>
      <c r="C1382" s="22" t="n">
        <v>1676.825</v>
      </c>
      <c r="D1382" s="22" t="n">
        <v>1679.847</v>
      </c>
      <c r="E1382" s="22" t="n">
        <v>1661.62</v>
      </c>
      <c r="F1382" s="22" t="n">
        <v>1665.566</v>
      </c>
      <c r="G1382" s="23" t="n">
        <v>1681.95</v>
      </c>
      <c r="H1382" s="23" t="n">
        <v>1680.27</v>
      </c>
      <c r="I1382" s="23" t="n">
        <v>1663.84</v>
      </c>
      <c r="J1382" s="23" t="n">
        <v>1662.18</v>
      </c>
      <c r="K1382" s="29" t="str">
        <f aca="false">IF(N1382&lt;=$F$3,"HIT","MISS")</f>
        <v>HIT</v>
      </c>
      <c r="L1382" s="29" t="str">
        <f aca="false">IF(O1382&lt;=$F$3,"HIT","MISS")</f>
        <v>HIT</v>
      </c>
      <c r="M1382" s="17" t="str">
        <f aca="false">IF(AND(K1382="HIT",L1382="HIT"),"HOD ✓ | LOD ✓",IF(K1382="HIT","HOD ✓",IF(L1382="HIT","LOD ✓","✗ MISS")))</f>
        <v>HOD ✓ | LOD ✓</v>
      </c>
      <c r="N1382" s="26" t="n">
        <f aca="false">IF(D1382&lt;H1382,(H1382-D1382)/D1382,IF(D1382&gt;G1382,(D1382-G1382)/D1382,0))</f>
        <v>0.000251808646858911</v>
      </c>
      <c r="O1382" s="26" t="n">
        <f aca="false">IF(E1382&lt;J1382,(J1382-E1382)/E1382,IF(E1382&gt;I1382,(E1382-I1382)/E1382,0))</f>
        <v>0.000337020498068254</v>
      </c>
      <c r="P1382" s="27" t="n">
        <f aca="false">LN(F1382/F1381)</f>
        <v>-0.00673711877873098</v>
      </c>
      <c r="Q1382" s="28" t="n">
        <f aca="false">STDEV(P1363:P1382)*SQRT(252)</f>
        <v>0.155273815422601</v>
      </c>
      <c r="R1382" s="26" t="n">
        <f aca="false">(G1382-H1382)/H1382</f>
        <v>0.000999839311539255</v>
      </c>
      <c r="S1382" s="17" t="n">
        <f aca="false">YEAR(B1382)</f>
        <v>2012</v>
      </c>
      <c r="T1382" s="17" t="n">
        <f aca="false">WEEKDAY(B1382)</f>
        <v>3</v>
      </c>
    </row>
    <row r="1383" customFormat="false" ht="15" hidden="false" customHeight="false" outlineLevel="0" collapsed="false">
      <c r="B1383" s="21" t="n">
        <v>40933</v>
      </c>
      <c r="C1383" s="22" t="n">
        <v>1665.566</v>
      </c>
      <c r="D1383" s="22" t="n">
        <v>1713.106</v>
      </c>
      <c r="E1383" s="22" t="n">
        <v>1649.16</v>
      </c>
      <c r="F1383" s="22" t="n">
        <v>1710.613</v>
      </c>
      <c r="G1383" s="23" t="n">
        <v>1713.3</v>
      </c>
      <c r="H1383" s="23" t="n">
        <v>1711.59</v>
      </c>
      <c r="I1383" s="23" t="n">
        <v>1648.95</v>
      </c>
      <c r="J1383" s="23" t="n">
        <v>1647.3</v>
      </c>
      <c r="K1383" s="29" t="str">
        <f aca="false">IF(N1383&lt;=$F$3,"HIT","MISS")</f>
        <v>HIT</v>
      </c>
      <c r="L1383" s="29" t="str">
        <f aca="false">IF(O1383&lt;=$F$3,"HIT","MISS")</f>
        <v>HIT</v>
      </c>
      <c r="M1383" s="17" t="str">
        <f aca="false">IF(AND(K1383="HIT",L1383="HIT"),"HOD ✓ | LOD ✓",IF(K1383="HIT","HOD ✓",IF(L1383="HIT","LOD ✓","✗ MISS")))</f>
        <v>HOD ✓ | LOD ✓</v>
      </c>
      <c r="N1383" s="26" t="n">
        <f aca="false">IF(D1383&lt;H1383,(H1383-D1383)/D1383,IF(D1383&gt;G1383,(D1383-G1383)/D1383,0))</f>
        <v>0</v>
      </c>
      <c r="O1383" s="26" t="n">
        <f aca="false">IF(E1383&lt;J1383,(J1383-E1383)/E1383,IF(E1383&gt;I1383,(E1383-I1383)/E1383,0))</f>
        <v>0.000127337553663705</v>
      </c>
      <c r="P1383" s="27" t="n">
        <f aca="false">LN(F1383/F1382)</f>
        <v>0.0266867802024397</v>
      </c>
      <c r="Q1383" s="28" t="n">
        <f aca="false">STDEV(P1364:P1383)*SQRT(252)</f>
        <v>0.175438260250278</v>
      </c>
      <c r="R1383" s="26" t="n">
        <f aca="false">(G1383-H1383)/H1383</f>
        <v>0.000999071039209178</v>
      </c>
      <c r="S1383" s="17" t="n">
        <f aca="false">YEAR(B1383)</f>
        <v>2012</v>
      </c>
      <c r="T1383" s="17" t="n">
        <f aca="false">WEEKDAY(B1383)</f>
        <v>4</v>
      </c>
    </row>
    <row r="1384" customFormat="false" ht="15" hidden="false" customHeight="false" outlineLevel="0" collapsed="false">
      <c r="B1384" s="21" t="n">
        <v>40934</v>
      </c>
      <c r="C1384" s="22" t="n">
        <v>1710.613</v>
      </c>
      <c r="D1384" s="22" t="n">
        <v>1730.849</v>
      </c>
      <c r="E1384" s="22" t="n">
        <v>1703.214</v>
      </c>
      <c r="F1384" s="22" t="n">
        <v>1720.935</v>
      </c>
      <c r="G1384" s="23" t="n">
        <v>1730.74</v>
      </c>
      <c r="H1384" s="23" t="n">
        <v>1729.01</v>
      </c>
      <c r="I1384" s="23" t="n">
        <v>1702.62</v>
      </c>
      <c r="J1384" s="23" t="n">
        <v>1700.92</v>
      </c>
      <c r="K1384" s="29" t="str">
        <f aca="false">IF(N1384&lt;=$F$3,"HIT","MISS")</f>
        <v>HIT</v>
      </c>
      <c r="L1384" s="29" t="str">
        <f aca="false">IF(O1384&lt;=$F$3,"HIT","MISS")</f>
        <v>HIT</v>
      </c>
      <c r="M1384" s="17" t="str">
        <f aca="false">IF(AND(K1384="HIT",L1384="HIT"),"HOD ✓ | LOD ✓",IF(K1384="HIT","HOD ✓",IF(L1384="HIT","LOD ✓","✗ MISS")))</f>
        <v>HOD ✓ | LOD ✓</v>
      </c>
      <c r="N1384" s="26" t="n">
        <f aca="false">IF(D1384&lt;H1384,(H1384-D1384)/D1384,IF(D1384&gt;G1384,(D1384-G1384)/D1384,0))</f>
        <v>6.29748753357015E-005</v>
      </c>
      <c r="O1384" s="26" t="n">
        <f aca="false">IF(E1384&lt;J1384,(J1384-E1384)/E1384,IF(E1384&gt;I1384,(E1384-I1384)/E1384,0))</f>
        <v>0.000348752417488378</v>
      </c>
      <c r="P1384" s="27" t="n">
        <f aca="false">LN(F1384/F1383)</f>
        <v>0.00601596196874399</v>
      </c>
      <c r="Q1384" s="28" t="n">
        <f aca="false">STDEV(P1365:P1384)*SQRT(252)</f>
        <v>0.144785308400409</v>
      </c>
      <c r="R1384" s="26" t="n">
        <f aca="false">(G1384-H1384)/H1384</f>
        <v>0.0010005725819978</v>
      </c>
      <c r="S1384" s="17" t="n">
        <f aca="false">YEAR(B1384)</f>
        <v>2012</v>
      </c>
      <c r="T1384" s="17" t="n">
        <f aca="false">WEEKDAY(B1384)</f>
        <v>5</v>
      </c>
    </row>
    <row r="1385" customFormat="false" ht="15" hidden="false" customHeight="false" outlineLevel="0" collapsed="false">
      <c r="B1385" s="21" t="n">
        <v>40935</v>
      </c>
      <c r="C1385" s="22" t="n">
        <v>1720.935</v>
      </c>
      <c r="D1385" s="22" t="n">
        <v>1739.984</v>
      </c>
      <c r="E1385" s="22" t="n">
        <v>1714.636</v>
      </c>
      <c r="F1385" s="22" t="n">
        <v>1738.683</v>
      </c>
      <c r="G1385" s="23" t="n">
        <v>1742.04</v>
      </c>
      <c r="H1385" s="23" t="n">
        <v>1740.3</v>
      </c>
      <c r="I1385" s="23" t="n">
        <v>1716.29</v>
      </c>
      <c r="J1385" s="23" t="n">
        <v>1714.58</v>
      </c>
      <c r="K1385" s="29" t="str">
        <f aca="false">IF(N1385&lt;=$F$3,"HIT","MISS")</f>
        <v>HIT</v>
      </c>
      <c r="L1385" s="29" t="str">
        <f aca="false">IF(O1385&lt;=$F$3,"HIT","MISS")</f>
        <v>HIT</v>
      </c>
      <c r="M1385" s="17" t="str">
        <f aca="false">IF(AND(K1385="HIT",L1385="HIT"),"HOD ✓ | LOD ✓",IF(K1385="HIT","HOD ✓",IF(L1385="HIT","LOD ✓","✗ MISS")))</f>
        <v>HOD ✓ | LOD ✓</v>
      </c>
      <c r="N1385" s="26" t="n">
        <f aca="false">IF(D1385&lt;H1385,(H1385-D1385)/D1385,IF(D1385&gt;G1385,(D1385-G1385)/D1385,0))</f>
        <v>0.000181610865387286</v>
      </c>
      <c r="O1385" s="26" t="n">
        <f aca="false">IF(E1385&lt;J1385,(J1385-E1385)/E1385,IF(E1385&gt;I1385,(E1385-I1385)/E1385,0))</f>
        <v>0</v>
      </c>
      <c r="P1385" s="27" t="n">
        <f aca="false">LN(F1385/F1384)</f>
        <v>0.010260182306856</v>
      </c>
      <c r="Q1385" s="28" t="n">
        <f aca="false">STDEV(P1366:P1385)*SQRT(252)</f>
        <v>0.1384615445192</v>
      </c>
      <c r="R1385" s="26" t="n">
        <f aca="false">(G1385-H1385)/H1385</f>
        <v>0.000999827615928293</v>
      </c>
      <c r="S1385" s="17" t="n">
        <f aca="false">YEAR(B1385)</f>
        <v>2012</v>
      </c>
      <c r="T1385" s="17" t="n">
        <f aca="false">WEEKDAY(B1385)</f>
        <v>6</v>
      </c>
    </row>
    <row r="1386" customFormat="false" ht="15" hidden="false" customHeight="false" outlineLevel="0" collapsed="false">
      <c r="B1386" s="21" t="n">
        <v>40938</v>
      </c>
      <c r="C1386" s="22" t="n">
        <v>1738.683</v>
      </c>
      <c r="D1386" s="22" t="n">
        <v>1739.935</v>
      </c>
      <c r="E1386" s="22" t="n">
        <v>1716.518</v>
      </c>
      <c r="F1386" s="22" t="n">
        <v>1729.828</v>
      </c>
      <c r="G1386" s="23" t="n">
        <v>1741.37</v>
      </c>
      <c r="H1386" s="23" t="n">
        <v>1739.63</v>
      </c>
      <c r="I1386" s="23" t="n">
        <v>1718.15</v>
      </c>
      <c r="J1386" s="23" t="n">
        <v>1716.43</v>
      </c>
      <c r="K1386" s="29" t="str">
        <f aca="false">IF(N1386&lt;=$F$3,"HIT","MISS")</f>
        <v>HIT</v>
      </c>
      <c r="L1386" s="29" t="str">
        <f aca="false">IF(O1386&lt;=$F$3,"HIT","MISS")</f>
        <v>HIT</v>
      </c>
      <c r="M1386" s="17" t="str">
        <f aca="false">IF(AND(K1386="HIT",L1386="HIT"),"HOD ✓ | LOD ✓",IF(K1386="HIT","HOD ✓",IF(L1386="HIT","LOD ✓","✗ MISS")))</f>
        <v>HOD ✓ | LOD ✓</v>
      </c>
      <c r="N1386" s="26" t="n">
        <f aca="false">IF(D1386&lt;H1386,(H1386-D1386)/D1386,IF(D1386&gt;G1386,(D1386-G1386)/D1386,0))</f>
        <v>0</v>
      </c>
      <c r="O1386" s="26" t="n">
        <f aca="false">IF(E1386&lt;J1386,(J1386-E1386)/E1386,IF(E1386&gt;I1386,(E1386-I1386)/E1386,0))</f>
        <v>0</v>
      </c>
      <c r="P1386" s="27" t="n">
        <f aca="false">LN(F1386/F1385)</f>
        <v>-0.00510594848221793</v>
      </c>
      <c r="Q1386" s="28" t="n">
        <f aca="false">STDEV(P1367:P1386)*SQRT(252)</f>
        <v>0.141473127110054</v>
      </c>
      <c r="R1386" s="26" t="n">
        <f aca="false">(G1386-H1386)/H1386</f>
        <v>0.00100021268890499</v>
      </c>
      <c r="S1386" s="17" t="n">
        <f aca="false">YEAR(B1386)</f>
        <v>2012</v>
      </c>
      <c r="T1386" s="17" t="n">
        <f aca="false">WEEKDAY(B1386)</f>
        <v>2</v>
      </c>
    </row>
    <row r="1387" customFormat="false" ht="15" hidden="false" customHeight="false" outlineLevel="0" collapsed="false">
      <c r="B1387" s="21" t="n">
        <v>40939</v>
      </c>
      <c r="C1387" s="22" t="n">
        <v>1729.828</v>
      </c>
      <c r="D1387" s="22" t="n">
        <v>1747.693</v>
      </c>
      <c r="E1387" s="22" t="n">
        <v>1726.251</v>
      </c>
      <c r="F1387" s="22" t="n">
        <v>1737.721</v>
      </c>
      <c r="G1387" s="23" t="n">
        <v>1748.94</v>
      </c>
      <c r="H1387" s="23" t="n">
        <v>1747.19</v>
      </c>
      <c r="I1387" s="23" t="n">
        <v>1726.32</v>
      </c>
      <c r="J1387" s="23" t="n">
        <v>1724.6</v>
      </c>
      <c r="K1387" s="29" t="str">
        <f aca="false">IF(N1387&lt;=$F$3,"HIT","MISS")</f>
        <v>HIT</v>
      </c>
      <c r="L1387" s="29" t="str">
        <f aca="false">IF(O1387&lt;=$F$3,"HIT","MISS")</f>
        <v>HIT</v>
      </c>
      <c r="M1387" s="17" t="str">
        <f aca="false">IF(AND(K1387="HIT",L1387="HIT"),"HOD ✓ | LOD ✓",IF(K1387="HIT","HOD ✓",IF(L1387="HIT","LOD ✓","✗ MISS")))</f>
        <v>HOD ✓ | LOD ✓</v>
      </c>
      <c r="N1387" s="26" t="n">
        <f aca="false">IF(D1387&lt;H1387,(H1387-D1387)/D1387,IF(D1387&gt;G1387,(D1387-G1387)/D1387,0))</f>
        <v>0</v>
      </c>
      <c r="O1387" s="26" t="n">
        <f aca="false">IF(E1387&lt;J1387,(J1387-E1387)/E1387,IF(E1387&gt;I1387,(E1387-I1387)/E1387,0))</f>
        <v>0</v>
      </c>
      <c r="P1387" s="27" t="n">
        <f aca="false">LN(F1387/F1386)</f>
        <v>0.00455250301123406</v>
      </c>
      <c r="Q1387" s="28" t="n">
        <f aca="false">STDEV(P1368:P1387)*SQRT(252)</f>
        <v>0.121049696171239</v>
      </c>
      <c r="R1387" s="26" t="n">
        <f aca="false">(G1387-H1387)/H1387</f>
        <v>0.00100160829675078</v>
      </c>
      <c r="S1387" s="17" t="n">
        <f aca="false">YEAR(B1387)</f>
        <v>2012</v>
      </c>
      <c r="T1387" s="17" t="n">
        <f aca="false">WEEKDAY(B1387)</f>
        <v>3</v>
      </c>
    </row>
    <row r="1388" customFormat="false" ht="15" hidden="false" customHeight="false" outlineLevel="0" collapsed="false">
      <c r="B1388" s="21" t="n">
        <v>40940</v>
      </c>
      <c r="C1388" s="22" t="n">
        <v>1737.721</v>
      </c>
      <c r="D1388" s="22" t="n">
        <v>1751.182</v>
      </c>
      <c r="E1388" s="22" t="n">
        <v>1732.743</v>
      </c>
      <c r="F1388" s="22" t="n">
        <v>1744.365</v>
      </c>
      <c r="G1388" s="23" t="n">
        <v>1752.72</v>
      </c>
      <c r="H1388" s="23" t="n">
        <v>1750.97</v>
      </c>
      <c r="I1388" s="23" t="n">
        <v>1735</v>
      </c>
      <c r="J1388" s="23" t="n">
        <v>1733.27</v>
      </c>
      <c r="K1388" s="29" t="str">
        <f aca="false">IF(N1388&lt;=$F$3,"HIT","MISS")</f>
        <v>HIT</v>
      </c>
      <c r="L1388" s="29" t="str">
        <f aca="false">IF(O1388&lt;=$F$3,"HIT","MISS")</f>
        <v>HIT</v>
      </c>
      <c r="M1388" s="17" t="str">
        <f aca="false">IF(AND(K1388="HIT",L1388="HIT"),"HOD ✓ | LOD ✓",IF(K1388="HIT","HOD ✓",IF(L1388="HIT","LOD ✓","✗ MISS")))</f>
        <v>HOD ✓ | LOD ✓</v>
      </c>
      <c r="N1388" s="26" t="n">
        <f aca="false">IF(D1388&lt;H1388,(H1388-D1388)/D1388,IF(D1388&gt;G1388,(D1388-G1388)/D1388,0))</f>
        <v>0</v>
      </c>
      <c r="O1388" s="26" t="n">
        <f aca="false">IF(E1388&lt;J1388,(J1388-E1388)/E1388,IF(E1388&gt;I1388,(E1388-I1388)/E1388,0))</f>
        <v>0.000304142045300453</v>
      </c>
      <c r="P1388" s="27" t="n">
        <f aca="false">LN(F1388/F1387)</f>
        <v>0.00381610796681566</v>
      </c>
      <c r="Q1388" s="28" t="n">
        <f aca="false">STDEV(P1369:P1388)*SQRT(252)</f>
        <v>0.120995603324841</v>
      </c>
      <c r="R1388" s="26" t="n">
        <f aca="false">(G1388-H1388)/H1388</f>
        <v>0.000999446021348167</v>
      </c>
      <c r="S1388" s="17" t="n">
        <f aca="false">YEAR(B1388)</f>
        <v>2012</v>
      </c>
      <c r="T1388" s="17" t="n">
        <f aca="false">WEEKDAY(B1388)</f>
        <v>4</v>
      </c>
    </row>
    <row r="1389" customFormat="false" ht="15" hidden="false" customHeight="false" outlineLevel="0" collapsed="false">
      <c r="B1389" s="21" t="n">
        <v>40941</v>
      </c>
      <c r="C1389" s="22" t="n">
        <v>1744.365</v>
      </c>
      <c r="D1389" s="22" t="n">
        <v>1761.194</v>
      </c>
      <c r="E1389" s="22" t="n">
        <v>1741.054</v>
      </c>
      <c r="F1389" s="22" t="n">
        <v>1759.455</v>
      </c>
      <c r="G1389" s="23" t="n">
        <v>1761.77</v>
      </c>
      <c r="H1389" s="23" t="n">
        <v>1760.01</v>
      </c>
      <c r="I1389" s="23" t="n">
        <v>1740.8</v>
      </c>
      <c r="J1389" s="23" t="n">
        <v>1739.06</v>
      </c>
      <c r="K1389" s="29" t="str">
        <f aca="false">IF(N1389&lt;=$F$3,"HIT","MISS")</f>
        <v>HIT</v>
      </c>
      <c r="L1389" s="29" t="str">
        <f aca="false">IF(O1389&lt;=$F$3,"HIT","MISS")</f>
        <v>HIT</v>
      </c>
      <c r="M1389" s="17" t="str">
        <f aca="false">IF(AND(K1389="HIT",L1389="HIT"),"HOD ✓ | LOD ✓",IF(K1389="HIT","HOD ✓",IF(L1389="HIT","LOD ✓","✗ MISS")))</f>
        <v>HOD ✓ | LOD ✓</v>
      </c>
      <c r="N1389" s="26" t="n">
        <f aca="false">IF(D1389&lt;H1389,(H1389-D1389)/D1389,IF(D1389&gt;G1389,(D1389-G1389)/D1389,0))</f>
        <v>0</v>
      </c>
      <c r="O1389" s="26" t="n">
        <f aca="false">IF(E1389&lt;J1389,(J1389-E1389)/E1389,IF(E1389&gt;I1389,(E1389-I1389)/E1389,0))</f>
        <v>0.000145888639869948</v>
      </c>
      <c r="P1389" s="27" t="n">
        <f aca="false">LN(F1389/F1388)</f>
        <v>0.00861350942514711</v>
      </c>
      <c r="Q1389" s="28" t="n">
        <f aca="false">STDEV(P1370:P1389)*SQRT(252)</f>
        <v>0.121787800050818</v>
      </c>
      <c r="R1389" s="26" t="n">
        <f aca="false">(G1389-H1389)/H1389</f>
        <v>0.000999994318214096</v>
      </c>
      <c r="S1389" s="17" t="n">
        <f aca="false">YEAR(B1389)</f>
        <v>2012</v>
      </c>
      <c r="T1389" s="17" t="n">
        <f aca="false">WEEKDAY(B1389)</f>
        <v>5</v>
      </c>
    </row>
    <row r="1390" customFormat="false" ht="15" hidden="false" customHeight="false" outlineLevel="0" collapsed="false">
      <c r="B1390" s="21" t="n">
        <v>40942</v>
      </c>
      <c r="C1390" s="22" t="n">
        <v>1759.455</v>
      </c>
      <c r="D1390" s="22" t="n">
        <v>1763.245</v>
      </c>
      <c r="E1390" s="22" t="n">
        <v>1723.777</v>
      </c>
      <c r="F1390" s="22" t="n">
        <v>1726.235</v>
      </c>
      <c r="G1390" s="23" t="n">
        <v>1762.65</v>
      </c>
      <c r="H1390" s="23" t="n">
        <v>1760.89</v>
      </c>
      <c r="I1390" s="23" t="n">
        <v>1725.59</v>
      </c>
      <c r="J1390" s="23" t="n">
        <v>1723.87</v>
      </c>
      <c r="K1390" s="29" t="str">
        <f aca="false">IF(N1390&lt;=$F$3,"HIT","MISS")</f>
        <v>HIT</v>
      </c>
      <c r="L1390" s="29" t="str">
        <f aca="false">IF(O1390&lt;=$F$3,"HIT","MISS")</f>
        <v>HIT</v>
      </c>
      <c r="M1390" s="17" t="str">
        <f aca="false">IF(AND(K1390="HIT",L1390="HIT"),"HOD ✓ | LOD ✓",IF(K1390="HIT","HOD ✓",IF(L1390="HIT","LOD ✓","✗ MISS")))</f>
        <v>HOD ✓ | LOD ✓</v>
      </c>
      <c r="N1390" s="26" t="n">
        <f aca="false">IF(D1390&lt;H1390,(H1390-D1390)/D1390,IF(D1390&gt;G1390,(D1390-G1390)/D1390,0))</f>
        <v>0.000337446015726572</v>
      </c>
      <c r="O1390" s="26" t="n">
        <f aca="false">IF(E1390&lt;J1390,(J1390-E1390)/E1390,IF(E1390&gt;I1390,(E1390-I1390)/E1390,0))</f>
        <v>5.39512941638316E-005</v>
      </c>
      <c r="P1390" s="27" t="n">
        <f aca="false">LN(F1390/F1389)</f>
        <v>-0.0190613656568025</v>
      </c>
      <c r="Q1390" s="28" t="n">
        <f aca="false">STDEV(P1371:P1390)*SQRT(252)</f>
        <v>0.145101034722364</v>
      </c>
      <c r="R1390" s="26" t="n">
        <f aca="false">(G1390-H1390)/H1390</f>
        <v>0.00099949457376667</v>
      </c>
      <c r="S1390" s="17" t="n">
        <f aca="false">YEAR(B1390)</f>
        <v>2012</v>
      </c>
      <c r="T1390" s="17" t="n">
        <f aca="false">WEEKDAY(B1390)</f>
        <v>6</v>
      </c>
    </row>
    <row r="1391" customFormat="false" ht="15" hidden="false" customHeight="false" outlineLevel="0" collapsed="false">
      <c r="B1391" s="21" t="n">
        <v>40945</v>
      </c>
      <c r="C1391" s="22" t="n">
        <v>1726.235</v>
      </c>
      <c r="D1391" s="22" t="n">
        <v>1738.267</v>
      </c>
      <c r="E1391" s="22" t="n">
        <v>1711.983</v>
      </c>
      <c r="F1391" s="22" t="n">
        <v>1720.167</v>
      </c>
      <c r="G1391" s="23" t="n">
        <v>1738.98</v>
      </c>
      <c r="H1391" s="23" t="n">
        <v>1737.24</v>
      </c>
      <c r="I1391" s="23" t="n">
        <v>1711.59</v>
      </c>
      <c r="J1391" s="23" t="n">
        <v>1709.88</v>
      </c>
      <c r="K1391" s="29" t="str">
        <f aca="false">IF(N1391&lt;=$F$3,"HIT","MISS")</f>
        <v>HIT</v>
      </c>
      <c r="L1391" s="29" t="str">
        <f aca="false">IF(O1391&lt;=$F$3,"HIT","MISS")</f>
        <v>HIT</v>
      </c>
      <c r="M1391" s="17" t="str">
        <f aca="false">IF(AND(K1391="HIT",L1391="HIT"),"HOD ✓ | LOD ✓",IF(K1391="HIT","HOD ✓",IF(L1391="HIT","LOD ✓","✗ MISS")))</f>
        <v>HOD ✓ | LOD ✓</v>
      </c>
      <c r="N1391" s="26" t="n">
        <f aca="false">IF(D1391&lt;H1391,(H1391-D1391)/D1391,IF(D1391&gt;G1391,(D1391-G1391)/D1391,0))</f>
        <v>0</v>
      </c>
      <c r="O1391" s="26" t="n">
        <f aca="false">IF(E1391&lt;J1391,(J1391-E1391)/E1391,IF(E1391&gt;I1391,(E1391-I1391)/E1391,0))</f>
        <v>0.000229558354259376</v>
      </c>
      <c r="P1391" s="27" t="n">
        <f aca="false">LN(F1391/F1390)</f>
        <v>-0.00352135721267764</v>
      </c>
      <c r="Q1391" s="28" t="n">
        <f aca="false">STDEV(P1372:P1391)*SQRT(252)</f>
        <v>0.144891311579582</v>
      </c>
      <c r="R1391" s="26" t="n">
        <f aca="false">(G1391-H1391)/H1391</f>
        <v>0.0010015887269462</v>
      </c>
      <c r="S1391" s="17" t="n">
        <f aca="false">YEAR(B1391)</f>
        <v>2012</v>
      </c>
      <c r="T1391" s="17" t="n">
        <f aca="false">WEEKDAY(B1391)</f>
        <v>2</v>
      </c>
    </row>
    <row r="1392" customFormat="false" ht="15" hidden="false" customHeight="false" outlineLevel="0" collapsed="false">
      <c r="B1392" s="21" t="n">
        <v>40946</v>
      </c>
      <c r="C1392" s="22" t="n">
        <v>1720.167</v>
      </c>
      <c r="D1392" s="22" t="n">
        <v>1749.988</v>
      </c>
      <c r="E1392" s="22" t="n">
        <v>1710.305</v>
      </c>
      <c r="F1392" s="22" t="n">
        <v>1745.337</v>
      </c>
      <c r="G1392" s="23" t="n">
        <v>1749.61</v>
      </c>
      <c r="H1392" s="23" t="n">
        <v>1747.86</v>
      </c>
      <c r="I1392" s="23" t="n">
        <v>1711.72</v>
      </c>
      <c r="J1392" s="23" t="n">
        <v>1710.01</v>
      </c>
      <c r="K1392" s="29" t="str">
        <f aca="false">IF(N1392&lt;=$F$3,"HIT","MISS")</f>
        <v>HIT</v>
      </c>
      <c r="L1392" s="29" t="str">
        <f aca="false">IF(O1392&lt;=$F$3,"HIT","MISS")</f>
        <v>HIT</v>
      </c>
      <c r="M1392" s="17" t="str">
        <f aca="false">IF(AND(K1392="HIT",L1392="HIT"),"HOD ✓ | LOD ✓",IF(K1392="HIT","HOD ✓",IF(L1392="HIT","LOD ✓","✗ MISS")))</f>
        <v>HOD ✓ | LOD ✓</v>
      </c>
      <c r="N1392" s="26" t="n">
        <f aca="false">IF(D1392&lt;H1392,(H1392-D1392)/D1392,IF(D1392&gt;G1392,(D1392-G1392)/D1392,0))</f>
        <v>0.000216001481153103</v>
      </c>
      <c r="O1392" s="26" t="n">
        <f aca="false">IF(E1392&lt;J1392,(J1392-E1392)/E1392,IF(E1392&gt;I1392,(E1392-I1392)/E1392,0))</f>
        <v>0</v>
      </c>
      <c r="P1392" s="27" t="n">
        <f aca="false">LN(F1392/F1391)</f>
        <v>0.0145262810822781</v>
      </c>
      <c r="Q1392" s="28" t="n">
        <f aca="false">STDEV(P1373:P1392)*SQRT(252)</f>
        <v>0.146238884923256</v>
      </c>
      <c r="R1392" s="26" t="n">
        <f aca="false">(G1392-H1392)/H1392</f>
        <v>0.00100122435435332</v>
      </c>
      <c r="S1392" s="17" t="n">
        <f aca="false">YEAR(B1392)</f>
        <v>2012</v>
      </c>
      <c r="T1392" s="17" t="n">
        <f aca="false">WEEKDAY(B1392)</f>
        <v>3</v>
      </c>
    </row>
    <row r="1393" customFormat="false" ht="15" hidden="false" customHeight="false" outlineLevel="0" collapsed="false">
      <c r="B1393" s="21" t="n">
        <v>40947</v>
      </c>
      <c r="C1393" s="22" t="n">
        <v>1745.337</v>
      </c>
      <c r="D1393" s="22" t="n">
        <v>1752.18</v>
      </c>
      <c r="E1393" s="22" t="n">
        <v>1724.535</v>
      </c>
      <c r="F1393" s="22" t="n">
        <v>1733.738</v>
      </c>
      <c r="G1393" s="23" t="n">
        <v>1752.45</v>
      </c>
      <c r="H1393" s="23" t="n">
        <v>1750.7</v>
      </c>
      <c r="I1393" s="23" t="n">
        <v>1724.13</v>
      </c>
      <c r="J1393" s="23" t="n">
        <v>1722.41</v>
      </c>
      <c r="K1393" s="29" t="str">
        <f aca="false">IF(N1393&lt;=$F$3,"HIT","MISS")</f>
        <v>HIT</v>
      </c>
      <c r="L1393" s="29" t="str">
        <f aca="false">IF(O1393&lt;=$F$3,"HIT","MISS")</f>
        <v>HIT</v>
      </c>
      <c r="M1393" s="17" t="str">
        <f aca="false">IF(AND(K1393="HIT",L1393="HIT"),"HOD ✓ | LOD ✓",IF(K1393="HIT","HOD ✓",IF(L1393="HIT","LOD ✓","✗ MISS")))</f>
        <v>HOD ✓ | LOD ✓</v>
      </c>
      <c r="N1393" s="26" t="n">
        <f aca="false">IF(D1393&lt;H1393,(H1393-D1393)/D1393,IF(D1393&gt;G1393,(D1393-G1393)/D1393,0))</f>
        <v>0</v>
      </c>
      <c r="O1393" s="26" t="n">
        <f aca="false">IF(E1393&lt;J1393,(J1393-E1393)/E1393,IF(E1393&gt;I1393,(E1393-I1393)/E1393,0))</f>
        <v>0.000234845914985763</v>
      </c>
      <c r="P1393" s="27" t="n">
        <f aca="false">LN(F1393/F1392)</f>
        <v>-0.00666788900784382</v>
      </c>
      <c r="Q1393" s="28" t="n">
        <f aca="false">STDEV(P1374:P1393)*SQRT(252)</f>
        <v>0.150131013675681</v>
      </c>
      <c r="R1393" s="26" t="n">
        <f aca="false">(G1393-H1393)/H1393</f>
        <v>0.000999600159936026</v>
      </c>
      <c r="S1393" s="17" t="n">
        <f aca="false">YEAR(B1393)</f>
        <v>2012</v>
      </c>
      <c r="T1393" s="17" t="n">
        <f aca="false">WEEKDAY(B1393)</f>
        <v>4</v>
      </c>
    </row>
    <row r="1394" customFormat="false" ht="15" hidden="false" customHeight="false" outlineLevel="0" collapsed="false">
      <c r="B1394" s="21" t="n">
        <v>40948</v>
      </c>
      <c r="C1394" s="22" t="n">
        <v>1733.738</v>
      </c>
      <c r="D1394" s="22" t="n">
        <v>1752.624</v>
      </c>
      <c r="E1394" s="22" t="n">
        <v>1726.034</v>
      </c>
      <c r="F1394" s="22" t="n">
        <v>1729.323</v>
      </c>
      <c r="G1394" s="23" t="n">
        <v>1752.37</v>
      </c>
      <c r="H1394" s="23" t="n">
        <v>1750.62</v>
      </c>
      <c r="I1394" s="23" t="n">
        <v>1728.18</v>
      </c>
      <c r="J1394" s="23" t="n">
        <v>1726.45</v>
      </c>
      <c r="K1394" s="29" t="str">
        <f aca="false">IF(N1394&lt;=$F$3,"HIT","MISS")</f>
        <v>HIT</v>
      </c>
      <c r="L1394" s="29" t="str">
        <f aca="false">IF(O1394&lt;=$F$3,"HIT","MISS")</f>
        <v>HIT</v>
      </c>
      <c r="M1394" s="17" t="str">
        <f aca="false">IF(AND(K1394="HIT",L1394="HIT"),"HOD ✓ | LOD ✓",IF(K1394="HIT","HOD ✓",IF(L1394="HIT","LOD ✓","✗ MISS")))</f>
        <v>HOD ✓ | LOD ✓</v>
      </c>
      <c r="N1394" s="26" t="n">
        <f aca="false">IF(D1394&lt;H1394,(H1394-D1394)/D1394,IF(D1394&gt;G1394,(D1394-G1394)/D1394,0))</f>
        <v>0.000144925551630089</v>
      </c>
      <c r="O1394" s="26" t="n">
        <f aca="false">IF(E1394&lt;J1394,(J1394-E1394)/E1394,IF(E1394&gt;I1394,(E1394-I1394)/E1394,0))</f>
        <v>0.00024101495103801</v>
      </c>
      <c r="P1394" s="27" t="n">
        <f aca="false">LN(F1394/F1393)</f>
        <v>-0.00254976876927318</v>
      </c>
      <c r="Q1394" s="28" t="n">
        <f aca="false">STDEV(P1375:P1394)*SQRT(252)</f>
        <v>0.151013757723867</v>
      </c>
      <c r="R1394" s="26" t="n">
        <f aca="false">(G1394-H1394)/H1394</f>
        <v>0.000999645839759628</v>
      </c>
      <c r="S1394" s="17" t="n">
        <f aca="false">YEAR(B1394)</f>
        <v>2012</v>
      </c>
      <c r="T1394" s="17" t="n">
        <f aca="false">WEEKDAY(B1394)</f>
        <v>5</v>
      </c>
    </row>
    <row r="1395" customFormat="false" ht="15" hidden="false" customHeight="false" outlineLevel="0" collapsed="false">
      <c r="B1395" s="21" t="n">
        <v>40949</v>
      </c>
      <c r="C1395" s="22" t="n">
        <v>1729.323</v>
      </c>
      <c r="D1395" s="22" t="n">
        <v>1734.89</v>
      </c>
      <c r="E1395" s="22" t="n">
        <v>1704.688</v>
      </c>
      <c r="F1395" s="22" t="n">
        <v>1722.096</v>
      </c>
      <c r="G1395" s="23" t="n">
        <v>1734.46</v>
      </c>
      <c r="H1395" s="23" t="n">
        <v>1732.73</v>
      </c>
      <c r="I1395" s="23" t="n">
        <v>1705.92</v>
      </c>
      <c r="J1395" s="23" t="n">
        <v>1704.22</v>
      </c>
      <c r="K1395" s="29" t="str">
        <f aca="false">IF(N1395&lt;=$F$3,"HIT","MISS")</f>
        <v>HIT</v>
      </c>
      <c r="L1395" s="29" t="str">
        <f aca="false">IF(O1395&lt;=$F$3,"HIT","MISS")</f>
        <v>HIT</v>
      </c>
      <c r="M1395" s="17" t="str">
        <f aca="false">IF(AND(K1395="HIT",L1395="HIT"),"HOD ✓ | LOD ✓",IF(K1395="HIT","HOD ✓",IF(L1395="HIT","LOD ✓","✗ MISS")))</f>
        <v>HOD ✓ | LOD ✓</v>
      </c>
      <c r="N1395" s="26" t="n">
        <f aca="false">IF(D1395&lt;H1395,(H1395-D1395)/D1395,IF(D1395&gt;G1395,(D1395-G1395)/D1395,0))</f>
        <v>0.000247854330822164</v>
      </c>
      <c r="O1395" s="26" t="n">
        <f aca="false">IF(E1395&lt;J1395,(J1395-E1395)/E1395,IF(E1395&gt;I1395,(E1395-I1395)/E1395,0))</f>
        <v>0</v>
      </c>
      <c r="P1395" s="27" t="n">
        <f aca="false">LN(F1395/F1394)</f>
        <v>-0.0041878488600222</v>
      </c>
      <c r="Q1395" s="28" t="n">
        <f aca="false">STDEV(P1376:P1395)*SQRT(252)</f>
        <v>0.149491443661471</v>
      </c>
      <c r="R1395" s="26" t="n">
        <f aca="false">(G1395-H1395)/H1395</f>
        <v>0.000998424451587967</v>
      </c>
      <c r="S1395" s="17" t="n">
        <f aca="false">YEAR(B1395)</f>
        <v>2012</v>
      </c>
      <c r="T1395" s="17" t="n">
        <f aca="false">WEEKDAY(B1395)</f>
        <v>6</v>
      </c>
    </row>
    <row r="1396" customFormat="false" ht="15" hidden="false" customHeight="false" outlineLevel="0" collapsed="false">
      <c r="B1396" s="21" t="n">
        <v>40952</v>
      </c>
      <c r="C1396" s="22" t="n">
        <v>1722.096</v>
      </c>
      <c r="D1396" s="22" t="n">
        <v>1733.309</v>
      </c>
      <c r="E1396" s="22" t="n">
        <v>1716.239</v>
      </c>
      <c r="F1396" s="22" t="n">
        <v>1722.303</v>
      </c>
      <c r="G1396" s="23" t="n">
        <v>1735.37</v>
      </c>
      <c r="H1396" s="23" t="n">
        <v>1733.64</v>
      </c>
      <c r="I1396" s="23" t="n">
        <v>1718.37</v>
      </c>
      <c r="J1396" s="23" t="n">
        <v>1716.65</v>
      </c>
      <c r="K1396" s="29" t="str">
        <f aca="false">IF(N1396&lt;=$F$3,"HIT","MISS")</f>
        <v>HIT</v>
      </c>
      <c r="L1396" s="29" t="str">
        <f aca="false">IF(O1396&lt;=$F$3,"HIT","MISS")</f>
        <v>HIT</v>
      </c>
      <c r="M1396" s="17" t="str">
        <f aca="false">IF(AND(K1396="HIT",L1396="HIT"),"HOD ✓ | LOD ✓",IF(K1396="HIT","HOD ✓",IF(L1396="HIT","LOD ✓","✗ MISS")))</f>
        <v>HOD ✓ | LOD ✓</v>
      </c>
      <c r="N1396" s="26" t="n">
        <f aca="false">IF(D1396&lt;H1396,(H1396-D1396)/D1396,IF(D1396&gt;G1396,(D1396-G1396)/D1396,0))</f>
        <v>0.000190964219305462</v>
      </c>
      <c r="O1396" s="26" t="n">
        <f aca="false">IF(E1396&lt;J1396,(J1396-E1396)/E1396,IF(E1396&gt;I1396,(E1396-I1396)/E1396,0))</f>
        <v>0.000239477135760263</v>
      </c>
      <c r="P1396" s="27" t="n">
        <f aca="false">LN(F1396/F1395)</f>
        <v>0.000120195134332079</v>
      </c>
      <c r="Q1396" s="28" t="n">
        <f aca="false">STDEV(P1377:P1396)*SQRT(252)</f>
        <v>0.149719921841474</v>
      </c>
      <c r="R1396" s="26" t="n">
        <f aca="false">(G1396-H1396)/H1396</f>
        <v>0.000997900371472619</v>
      </c>
      <c r="S1396" s="17" t="n">
        <f aca="false">YEAR(B1396)</f>
        <v>2012</v>
      </c>
      <c r="T1396" s="17" t="n">
        <f aca="false">WEEKDAY(B1396)</f>
        <v>2</v>
      </c>
    </row>
    <row r="1397" customFormat="false" ht="15" hidden="false" customHeight="false" outlineLevel="0" collapsed="false">
      <c r="B1397" s="21" t="n">
        <v>40953</v>
      </c>
      <c r="C1397" s="22" t="n">
        <v>1722.303</v>
      </c>
      <c r="D1397" s="22" t="n">
        <v>1727.881</v>
      </c>
      <c r="E1397" s="22" t="n">
        <v>1712.269</v>
      </c>
      <c r="F1397" s="22" t="n">
        <v>1720.236</v>
      </c>
      <c r="G1397" s="23" t="n">
        <v>1729.96</v>
      </c>
      <c r="H1397" s="23" t="n">
        <v>1728.23</v>
      </c>
      <c r="I1397" s="23" t="n">
        <v>1714.2</v>
      </c>
      <c r="J1397" s="23" t="n">
        <v>1712.49</v>
      </c>
      <c r="K1397" s="29" t="str">
        <f aca="false">IF(N1397&lt;=$F$3,"HIT","MISS")</f>
        <v>HIT</v>
      </c>
      <c r="L1397" s="29" t="str">
        <f aca="false">IF(O1397&lt;=$F$3,"HIT","MISS")</f>
        <v>HIT</v>
      </c>
      <c r="M1397" s="17" t="str">
        <f aca="false">IF(AND(K1397="HIT",L1397="HIT"),"HOD ✓ | LOD ✓",IF(K1397="HIT","HOD ✓",IF(L1397="HIT","LOD ✓","✗ MISS")))</f>
        <v>HOD ✓ | LOD ✓</v>
      </c>
      <c r="N1397" s="26" t="n">
        <f aca="false">IF(D1397&lt;H1397,(H1397-D1397)/D1397,IF(D1397&gt;G1397,(D1397-G1397)/D1397,0))</f>
        <v>0.000201981502198318</v>
      </c>
      <c r="O1397" s="26" t="n">
        <f aca="false">IF(E1397&lt;J1397,(J1397-E1397)/E1397,IF(E1397&gt;I1397,(E1397-I1397)/E1397,0))</f>
        <v>0.000129068505007101</v>
      </c>
      <c r="P1397" s="27" t="n">
        <f aca="false">LN(F1397/F1396)</f>
        <v>-0.00120085799951425</v>
      </c>
      <c r="Q1397" s="28" t="n">
        <f aca="false">STDEV(P1378:P1397)*SQRT(252)</f>
        <v>0.149808029140576</v>
      </c>
      <c r="R1397" s="26" t="n">
        <f aca="false">(G1397-H1397)/H1397</f>
        <v>0.00100102416923674</v>
      </c>
      <c r="S1397" s="17" t="n">
        <f aca="false">YEAR(B1397)</f>
        <v>2012</v>
      </c>
      <c r="T1397" s="17" t="n">
        <f aca="false">WEEKDAY(B1397)</f>
        <v>3</v>
      </c>
    </row>
    <row r="1398" customFormat="false" ht="15" hidden="false" customHeight="false" outlineLevel="0" collapsed="false">
      <c r="B1398" s="21" t="n">
        <v>40954</v>
      </c>
      <c r="C1398" s="22" t="n">
        <v>1720.236</v>
      </c>
      <c r="D1398" s="22" t="n">
        <v>1737.447</v>
      </c>
      <c r="E1398" s="22" t="n">
        <v>1718.706</v>
      </c>
      <c r="F1398" s="22" t="n">
        <v>1728.179</v>
      </c>
      <c r="G1398" s="23" t="n">
        <v>1737.93</v>
      </c>
      <c r="H1398" s="23" t="n">
        <v>1736.19</v>
      </c>
      <c r="I1398" s="23" t="n">
        <v>1718.39</v>
      </c>
      <c r="J1398" s="23" t="n">
        <v>1716.67</v>
      </c>
      <c r="K1398" s="29" t="str">
        <f aca="false">IF(N1398&lt;=$F$3,"HIT","MISS")</f>
        <v>HIT</v>
      </c>
      <c r="L1398" s="29" t="str">
        <f aca="false">IF(O1398&lt;=$F$3,"HIT","MISS")</f>
        <v>HIT</v>
      </c>
      <c r="M1398" s="17" t="str">
        <f aca="false">IF(AND(K1398="HIT",L1398="HIT"),"HOD ✓ | LOD ✓",IF(K1398="HIT","HOD ✓",IF(L1398="HIT","LOD ✓","✗ MISS")))</f>
        <v>HOD ✓ | LOD ✓</v>
      </c>
      <c r="N1398" s="26" t="n">
        <f aca="false">IF(D1398&lt;H1398,(H1398-D1398)/D1398,IF(D1398&gt;G1398,(D1398-G1398)/D1398,0))</f>
        <v>0</v>
      </c>
      <c r="O1398" s="26" t="n">
        <f aca="false">IF(E1398&lt;J1398,(J1398-E1398)/E1398,IF(E1398&gt;I1398,(E1398-I1398)/E1398,0))</f>
        <v>0.000183859252251289</v>
      </c>
      <c r="P1398" s="27" t="n">
        <f aca="false">LN(F1398/F1397)</f>
        <v>0.00460676226461236</v>
      </c>
      <c r="Q1398" s="28" t="n">
        <f aca="false">STDEV(P1379:P1398)*SQRT(252)</f>
        <v>0.149825256913263</v>
      </c>
      <c r="R1398" s="26" t="n">
        <f aca="false">(G1398-H1398)/H1398</f>
        <v>0.00100219446028373</v>
      </c>
      <c r="S1398" s="17" t="n">
        <f aca="false">YEAR(B1398)</f>
        <v>2012</v>
      </c>
      <c r="T1398" s="17" t="n">
        <f aca="false">WEEKDAY(B1398)</f>
        <v>4</v>
      </c>
    </row>
    <row r="1399" customFormat="false" ht="15" hidden="false" customHeight="false" outlineLevel="0" collapsed="false">
      <c r="B1399" s="21" t="n">
        <v>40955</v>
      </c>
      <c r="C1399" s="22" t="n">
        <v>1728.179</v>
      </c>
      <c r="D1399" s="22" t="n">
        <v>1730.05</v>
      </c>
      <c r="E1399" s="22" t="n">
        <v>1705.393</v>
      </c>
      <c r="F1399" s="22" t="n">
        <v>1728.287</v>
      </c>
      <c r="G1399" s="23" t="n">
        <v>1731.3</v>
      </c>
      <c r="H1399" s="23" t="n">
        <v>1729.57</v>
      </c>
      <c r="I1399" s="23" t="n">
        <v>1707.58</v>
      </c>
      <c r="J1399" s="23" t="n">
        <v>1705.87</v>
      </c>
      <c r="K1399" s="29" t="str">
        <f aca="false">IF(N1399&lt;=$F$3,"HIT","MISS")</f>
        <v>HIT</v>
      </c>
      <c r="L1399" s="29" t="str">
        <f aca="false">IF(O1399&lt;=$F$3,"HIT","MISS")</f>
        <v>HIT</v>
      </c>
      <c r="M1399" s="17" t="str">
        <f aca="false">IF(AND(K1399="HIT",L1399="HIT"),"HOD ✓ | LOD ✓",IF(K1399="HIT","HOD ✓",IF(L1399="HIT","LOD ✓","✗ MISS")))</f>
        <v>HOD ✓ | LOD ✓</v>
      </c>
      <c r="N1399" s="26" t="n">
        <f aca="false">IF(D1399&lt;H1399,(H1399-D1399)/D1399,IF(D1399&gt;G1399,(D1399-G1399)/D1399,0))</f>
        <v>0</v>
      </c>
      <c r="O1399" s="26" t="n">
        <f aca="false">IF(E1399&lt;J1399,(J1399-E1399)/E1399,IF(E1399&gt;I1399,(E1399-I1399)/E1399,0))</f>
        <v>0.000279700925241198</v>
      </c>
      <c r="P1399" s="27" t="n">
        <f aca="false">LN(F1399/F1398)</f>
        <v>6.24915737837753E-005</v>
      </c>
      <c r="Q1399" s="28" t="n">
        <f aca="false">STDEV(P1380:P1399)*SQRT(252)</f>
        <v>0.14965169430243</v>
      </c>
      <c r="R1399" s="26" t="n">
        <f aca="false">(G1399-H1399)/H1399</f>
        <v>0.00100024861670821</v>
      </c>
      <c r="S1399" s="17" t="n">
        <f aca="false">YEAR(B1399)</f>
        <v>2012</v>
      </c>
      <c r="T1399" s="17" t="n">
        <f aca="false">WEEKDAY(B1399)</f>
        <v>5</v>
      </c>
    </row>
    <row r="1400" customFormat="false" ht="15" hidden="false" customHeight="false" outlineLevel="0" collapsed="false">
      <c r="B1400" s="21" t="n">
        <v>40956</v>
      </c>
      <c r="C1400" s="22" t="n">
        <v>1728.287</v>
      </c>
      <c r="D1400" s="22" t="n">
        <v>1735.905</v>
      </c>
      <c r="E1400" s="22" t="n">
        <v>1717.262</v>
      </c>
      <c r="F1400" s="22" t="n">
        <v>1723.384</v>
      </c>
      <c r="G1400" s="23" t="n">
        <v>1737.25</v>
      </c>
      <c r="H1400" s="23" t="n">
        <v>1735.51</v>
      </c>
      <c r="I1400" s="23" t="n">
        <v>1718.17</v>
      </c>
      <c r="J1400" s="23" t="n">
        <v>1716.45</v>
      </c>
      <c r="K1400" s="29" t="str">
        <f aca="false">IF(N1400&lt;=$F$3,"HIT","MISS")</f>
        <v>HIT</v>
      </c>
      <c r="L1400" s="29" t="str">
        <f aca="false">IF(O1400&lt;=$F$3,"HIT","MISS")</f>
        <v>HIT</v>
      </c>
      <c r="M1400" s="17" t="str">
        <f aca="false">IF(AND(K1400="HIT",L1400="HIT"),"HOD ✓ | LOD ✓",IF(K1400="HIT","HOD ✓",IF(L1400="HIT","LOD ✓","✗ MISS")))</f>
        <v>HOD ✓ | LOD ✓</v>
      </c>
      <c r="N1400" s="26" t="n">
        <f aca="false">IF(D1400&lt;H1400,(H1400-D1400)/D1400,IF(D1400&gt;G1400,(D1400-G1400)/D1400,0))</f>
        <v>0</v>
      </c>
      <c r="O1400" s="26" t="n">
        <f aca="false">IF(E1400&lt;J1400,(J1400-E1400)/E1400,IF(E1400&gt;I1400,(E1400-I1400)/E1400,0))</f>
        <v>0</v>
      </c>
      <c r="P1400" s="27" t="n">
        <f aca="false">LN(F1400/F1399)</f>
        <v>-0.00284094474685581</v>
      </c>
      <c r="Q1400" s="28" t="n">
        <f aca="false">STDEV(P1381:P1400)*SQRT(252)</f>
        <v>0.150258786718549</v>
      </c>
      <c r="R1400" s="26" t="n">
        <f aca="false">(G1400-H1400)/H1400</f>
        <v>0.00100258713576989</v>
      </c>
      <c r="S1400" s="17" t="n">
        <f aca="false">YEAR(B1400)</f>
        <v>2012</v>
      </c>
      <c r="T1400" s="17" t="n">
        <f aca="false">WEEKDAY(B1400)</f>
        <v>6</v>
      </c>
    </row>
    <row r="1401" customFormat="false" ht="15" hidden="false" customHeight="false" outlineLevel="0" collapsed="false">
      <c r="B1401" s="21" t="n">
        <v>40959</v>
      </c>
      <c r="C1401" s="22" t="n">
        <v>1724.384</v>
      </c>
      <c r="D1401" s="22" t="n">
        <v>1737.235</v>
      </c>
      <c r="E1401" s="22" t="n">
        <v>1724.384</v>
      </c>
      <c r="F1401" s="22" t="n">
        <v>1735.05</v>
      </c>
      <c r="G1401" s="23" t="n">
        <v>1737.73</v>
      </c>
      <c r="H1401" s="23" t="n">
        <v>1735.99</v>
      </c>
      <c r="I1401" s="23" t="n">
        <v>1726.06</v>
      </c>
      <c r="J1401" s="23" t="n">
        <v>1724.34</v>
      </c>
      <c r="K1401" s="29" t="str">
        <f aca="false">IF(N1401&lt;=$F$3,"HIT","MISS")</f>
        <v>HIT</v>
      </c>
      <c r="L1401" s="29" t="str">
        <f aca="false">IF(O1401&lt;=$F$3,"HIT","MISS")</f>
        <v>HIT</v>
      </c>
      <c r="M1401" s="17" t="str">
        <f aca="false">IF(AND(K1401="HIT",L1401="HIT"),"HOD ✓ | LOD ✓",IF(K1401="HIT","HOD ✓",IF(L1401="HIT","LOD ✓","✗ MISS")))</f>
        <v>HOD ✓ | LOD ✓</v>
      </c>
      <c r="N1401" s="26" t="n">
        <f aca="false">IF(D1401&lt;H1401,(H1401-D1401)/D1401,IF(D1401&gt;G1401,(D1401-G1401)/D1401,0))</f>
        <v>0</v>
      </c>
      <c r="O1401" s="26" t="n">
        <f aca="false">IF(E1401&lt;J1401,(J1401-E1401)/E1401,IF(E1401&gt;I1401,(E1401-I1401)/E1401,0))</f>
        <v>0</v>
      </c>
      <c r="P1401" s="27" t="n">
        <f aca="false">LN(F1401/F1400)</f>
        <v>0.00674643162049069</v>
      </c>
      <c r="Q1401" s="28" t="n">
        <f aca="false">STDEV(P1382:P1401)*SQRT(252)</f>
        <v>0.150503971680543</v>
      </c>
      <c r="R1401" s="26" t="n">
        <f aca="false">(G1401-H1401)/H1401</f>
        <v>0.0010023099211401</v>
      </c>
      <c r="S1401" s="17" t="n">
        <f aca="false">YEAR(B1401)</f>
        <v>2012</v>
      </c>
      <c r="T1401" s="17" t="n">
        <f aca="false">WEEKDAY(B1401)</f>
        <v>2</v>
      </c>
    </row>
    <row r="1402" customFormat="false" ht="15" hidden="false" customHeight="false" outlineLevel="0" collapsed="false">
      <c r="B1402" s="21" t="n">
        <v>40960</v>
      </c>
      <c r="C1402" s="22" t="n">
        <v>1735.05</v>
      </c>
      <c r="D1402" s="22" t="n">
        <v>1759.993</v>
      </c>
      <c r="E1402" s="22" t="n">
        <v>1730.983</v>
      </c>
      <c r="F1402" s="22" t="n">
        <v>1759.207</v>
      </c>
      <c r="G1402" s="23" t="n">
        <v>1762.02</v>
      </c>
      <c r="H1402" s="23" t="n">
        <v>1760.26</v>
      </c>
      <c r="I1402" s="23" t="n">
        <v>1732.66</v>
      </c>
      <c r="J1402" s="23" t="n">
        <v>1730.93</v>
      </c>
      <c r="K1402" s="29" t="str">
        <f aca="false">IF(N1402&lt;=$F$3,"HIT","MISS")</f>
        <v>HIT</v>
      </c>
      <c r="L1402" s="29" t="str">
        <f aca="false">IF(O1402&lt;=$F$3,"HIT","MISS")</f>
        <v>HIT</v>
      </c>
      <c r="M1402" s="17" t="str">
        <f aca="false">IF(AND(K1402="HIT",L1402="HIT"),"HOD ✓ | LOD ✓",IF(K1402="HIT","HOD ✓",IF(L1402="HIT","LOD ✓","✗ MISS")))</f>
        <v>HOD ✓ | LOD ✓</v>
      </c>
      <c r="N1402" s="26" t="n">
        <f aca="false">IF(D1402&lt;H1402,(H1402-D1402)/D1402,IF(D1402&gt;G1402,(D1402-G1402)/D1402,0))</f>
        <v>0.000151705148827326</v>
      </c>
      <c r="O1402" s="26" t="n">
        <f aca="false">IF(E1402&lt;J1402,(J1402-E1402)/E1402,IF(E1402&gt;I1402,(E1402-I1402)/E1402,0))</f>
        <v>0</v>
      </c>
      <c r="P1402" s="27" t="n">
        <f aca="false">LN(F1402/F1401)</f>
        <v>0.0138269079045155</v>
      </c>
      <c r="Q1402" s="28" t="n">
        <f aca="false">STDEV(P1383:P1402)*SQRT(252)</f>
        <v>0.152884661510913</v>
      </c>
      <c r="R1402" s="26" t="n">
        <f aca="false">(G1402-H1402)/H1402</f>
        <v>0.000999852294547391</v>
      </c>
      <c r="S1402" s="17" t="n">
        <f aca="false">YEAR(B1402)</f>
        <v>2012</v>
      </c>
      <c r="T1402" s="17" t="n">
        <f aca="false">WEEKDAY(B1402)</f>
        <v>3</v>
      </c>
    </row>
    <row r="1403" customFormat="false" ht="15" hidden="false" customHeight="false" outlineLevel="0" collapsed="false">
      <c r="B1403" s="21" t="n">
        <v>40961</v>
      </c>
      <c r="C1403" s="22" t="n">
        <v>1759.207</v>
      </c>
      <c r="D1403" s="22" t="n">
        <v>1781.831</v>
      </c>
      <c r="E1403" s="22" t="n">
        <v>1749.343</v>
      </c>
      <c r="F1403" s="22" t="n">
        <v>1776.461</v>
      </c>
      <c r="G1403" s="23" t="n">
        <v>1781.46</v>
      </c>
      <c r="H1403" s="23" t="n">
        <v>1779.68</v>
      </c>
      <c r="I1403" s="23" t="n">
        <v>1751.26</v>
      </c>
      <c r="J1403" s="23" t="n">
        <v>1749.51</v>
      </c>
      <c r="K1403" s="29" t="str">
        <f aca="false">IF(N1403&lt;=$F$3,"HIT","MISS")</f>
        <v>HIT</v>
      </c>
      <c r="L1403" s="29" t="str">
        <f aca="false">IF(O1403&lt;=$F$3,"HIT","MISS")</f>
        <v>HIT</v>
      </c>
      <c r="M1403" s="17" t="str">
        <f aca="false">IF(AND(K1403="HIT",L1403="HIT"),"HOD ✓ | LOD ✓",IF(K1403="HIT","HOD ✓",IF(L1403="HIT","LOD ✓","✗ MISS")))</f>
        <v>HOD ✓ | LOD ✓</v>
      </c>
      <c r="N1403" s="26" t="n">
        <f aca="false">IF(D1403&lt;H1403,(H1403-D1403)/D1403,IF(D1403&gt;G1403,(D1403-G1403)/D1403,0))</f>
        <v>0.000208212787856911</v>
      </c>
      <c r="O1403" s="26" t="n">
        <f aca="false">IF(E1403&lt;J1403,(J1403-E1403)/E1403,IF(E1403&gt;I1403,(E1403-I1403)/E1403,0))</f>
        <v>9.54644114961539E-005</v>
      </c>
      <c r="P1403" s="27" t="n">
        <f aca="false">LN(F1403/F1402)</f>
        <v>0.0097600436271501</v>
      </c>
      <c r="Q1403" s="28" t="n">
        <f aca="false">STDEV(P1384:P1403)*SQRT(252)</f>
        <v>0.127394329758031</v>
      </c>
      <c r="R1403" s="26" t="n">
        <f aca="false">(G1403-H1403)/H1403</f>
        <v>0.00100017980760585</v>
      </c>
      <c r="S1403" s="17" t="n">
        <f aca="false">YEAR(B1403)</f>
        <v>2012</v>
      </c>
      <c r="T1403" s="17" t="n">
        <f aca="false">WEEKDAY(B1403)</f>
        <v>4</v>
      </c>
    </row>
    <row r="1404" customFormat="false" ht="15" hidden="false" customHeight="false" outlineLevel="0" collapsed="false">
      <c r="B1404" s="21" t="n">
        <v>40962</v>
      </c>
      <c r="C1404" s="22" t="n">
        <v>1776.461</v>
      </c>
      <c r="D1404" s="22" t="n">
        <v>1787.441</v>
      </c>
      <c r="E1404" s="22" t="n">
        <v>1772.303</v>
      </c>
      <c r="F1404" s="22" t="n">
        <v>1780.676</v>
      </c>
      <c r="G1404" s="23" t="n">
        <v>1787.12</v>
      </c>
      <c r="H1404" s="23" t="n">
        <v>1785.33</v>
      </c>
      <c r="I1404" s="23" t="n">
        <v>1773.97</v>
      </c>
      <c r="J1404" s="23" t="n">
        <v>1772.2</v>
      </c>
      <c r="K1404" s="29" t="str">
        <f aca="false">IF(N1404&lt;=$F$3,"HIT","MISS")</f>
        <v>HIT</v>
      </c>
      <c r="L1404" s="29" t="str">
        <f aca="false">IF(O1404&lt;=$F$3,"HIT","MISS")</f>
        <v>HIT</v>
      </c>
      <c r="M1404" s="17" t="str">
        <f aca="false">IF(AND(K1404="HIT",L1404="HIT"),"HOD ✓ | LOD ✓",IF(K1404="HIT","HOD ✓",IF(L1404="HIT","LOD ✓","✗ MISS")))</f>
        <v>HOD ✓ | LOD ✓</v>
      </c>
      <c r="N1404" s="26" t="n">
        <f aca="false">IF(D1404&lt;H1404,(H1404-D1404)/D1404,IF(D1404&gt;G1404,(D1404-G1404)/D1404,0))</f>
        <v>0.000179586347185804</v>
      </c>
      <c r="O1404" s="26" t="n">
        <f aca="false">IF(E1404&lt;J1404,(J1404-E1404)/E1404,IF(E1404&gt;I1404,(E1404-I1404)/E1404,0))</f>
        <v>0</v>
      </c>
      <c r="P1404" s="27" t="n">
        <f aca="false">LN(F1404/F1403)</f>
        <v>0.00236988452946489</v>
      </c>
      <c r="Q1404" s="28" t="n">
        <f aca="false">STDEV(P1385:P1404)*SQRT(252)</f>
        <v>0.126481734499599</v>
      </c>
      <c r="R1404" s="26" t="n">
        <f aca="false">(G1404-H1404)/H1404</f>
        <v>0.00100261576291216</v>
      </c>
      <c r="S1404" s="17" t="n">
        <f aca="false">YEAR(B1404)</f>
        <v>2012</v>
      </c>
      <c r="T1404" s="17" t="n">
        <f aca="false">WEEKDAY(B1404)</f>
        <v>5</v>
      </c>
    </row>
    <row r="1405" customFormat="false" ht="15" hidden="false" customHeight="false" outlineLevel="0" collapsed="false">
      <c r="B1405" s="21" t="n">
        <v>40963</v>
      </c>
      <c r="C1405" s="22" t="n">
        <v>1780.676</v>
      </c>
      <c r="D1405" s="22" t="n">
        <v>1782.884</v>
      </c>
      <c r="E1405" s="22" t="n">
        <v>1770.57</v>
      </c>
      <c r="F1405" s="22" t="n">
        <v>1772.413</v>
      </c>
      <c r="G1405" s="23" t="n">
        <v>1785.01</v>
      </c>
      <c r="H1405" s="23" t="n">
        <v>1783.23</v>
      </c>
      <c r="I1405" s="23" t="n">
        <v>1769.88</v>
      </c>
      <c r="J1405" s="23" t="n">
        <v>1768.11</v>
      </c>
      <c r="K1405" s="29" t="str">
        <f aca="false">IF(N1405&lt;=$F$3,"HIT","MISS")</f>
        <v>HIT</v>
      </c>
      <c r="L1405" s="29" t="str">
        <f aca="false">IF(O1405&lt;=$F$3,"HIT","MISS")</f>
        <v>HIT</v>
      </c>
      <c r="M1405" s="17" t="str">
        <f aca="false">IF(AND(K1405="HIT",L1405="HIT"),"HOD ✓ | LOD ✓",IF(K1405="HIT","HOD ✓",IF(L1405="HIT","LOD ✓","✗ MISS")))</f>
        <v>HOD ✓ | LOD ✓</v>
      </c>
      <c r="N1405" s="26" t="n">
        <f aca="false">IF(D1405&lt;H1405,(H1405-D1405)/D1405,IF(D1405&gt;G1405,(D1405-G1405)/D1405,0))</f>
        <v>0.000194067589366444</v>
      </c>
      <c r="O1405" s="26" t="n">
        <f aca="false">IF(E1405&lt;J1405,(J1405-E1405)/E1405,IF(E1405&gt;I1405,(E1405-I1405)/E1405,0))</f>
        <v>0.000389705010250839</v>
      </c>
      <c r="P1405" s="27" t="n">
        <f aca="false">LN(F1405/F1404)</f>
        <v>-0.00465117248478551</v>
      </c>
      <c r="Q1405" s="28" t="n">
        <f aca="false">STDEV(P1386:P1405)*SQRT(252)</f>
        <v>0.124160283272531</v>
      </c>
      <c r="R1405" s="26" t="n">
        <f aca="false">(G1405-H1405)/H1405</f>
        <v>0.000998188680091728</v>
      </c>
      <c r="S1405" s="17" t="n">
        <f aca="false">YEAR(B1405)</f>
        <v>2012</v>
      </c>
      <c r="T1405" s="17" t="n">
        <f aca="false">WEEKDAY(B1405)</f>
        <v>6</v>
      </c>
    </row>
    <row r="1406" customFormat="false" ht="15" hidden="false" customHeight="false" outlineLevel="0" collapsed="false">
      <c r="B1406" s="21" t="n">
        <v>40966</v>
      </c>
      <c r="C1406" s="22" t="n">
        <v>1772.413</v>
      </c>
      <c r="D1406" s="22" t="n">
        <v>1779.448</v>
      </c>
      <c r="E1406" s="22" t="n">
        <v>1761.625</v>
      </c>
      <c r="F1406" s="22" t="n">
        <v>1767.61</v>
      </c>
      <c r="G1406" s="23" t="n">
        <v>1781.63</v>
      </c>
      <c r="H1406" s="23" t="n">
        <v>1779.85</v>
      </c>
      <c r="I1406" s="23" t="n">
        <v>1761.24</v>
      </c>
      <c r="J1406" s="23" t="n">
        <v>1759.48</v>
      </c>
      <c r="K1406" s="29" t="str">
        <f aca="false">IF(N1406&lt;=$F$3,"HIT","MISS")</f>
        <v>HIT</v>
      </c>
      <c r="L1406" s="29" t="str">
        <f aca="false">IF(O1406&lt;=$F$3,"HIT","MISS")</f>
        <v>HIT</v>
      </c>
      <c r="M1406" s="17" t="str">
        <f aca="false">IF(AND(K1406="HIT",L1406="HIT"),"HOD ✓ | LOD ✓",IF(K1406="HIT","HOD ✓",IF(L1406="HIT","LOD ✓","✗ MISS")))</f>
        <v>HOD ✓ | LOD ✓</v>
      </c>
      <c r="N1406" s="26" t="n">
        <f aca="false">IF(D1406&lt;H1406,(H1406-D1406)/D1406,IF(D1406&gt;G1406,(D1406-G1406)/D1406,0))</f>
        <v>0.000225912754966606</v>
      </c>
      <c r="O1406" s="26" t="n">
        <f aca="false">IF(E1406&lt;J1406,(J1406-E1406)/E1406,IF(E1406&gt;I1406,(E1406-I1406)/E1406,0))</f>
        <v>0.000218548215426093</v>
      </c>
      <c r="P1406" s="27" t="n">
        <f aca="false">LN(F1406/F1405)</f>
        <v>-0.00271354335673391</v>
      </c>
      <c r="Q1406" s="28" t="n">
        <f aca="false">STDEV(P1387:P1406)*SQRT(252)</f>
        <v>0.122893830820377</v>
      </c>
      <c r="R1406" s="26" t="n">
        <f aca="false">(G1406-H1406)/H1406</f>
        <v>0.00100008427676501</v>
      </c>
      <c r="S1406" s="17" t="n">
        <f aca="false">YEAR(B1406)</f>
        <v>2012</v>
      </c>
      <c r="T1406" s="17" t="n">
        <f aca="false">WEEKDAY(B1406)</f>
        <v>2</v>
      </c>
    </row>
    <row r="1407" customFormat="false" ht="15" hidden="false" customHeight="false" outlineLevel="0" collapsed="false">
      <c r="B1407" s="21" t="n">
        <v>40967</v>
      </c>
      <c r="C1407" s="22" t="n">
        <v>1767.61</v>
      </c>
      <c r="D1407" s="22" t="n">
        <v>1790.214</v>
      </c>
      <c r="E1407" s="22" t="n">
        <v>1765.898</v>
      </c>
      <c r="F1407" s="22" t="n">
        <v>1784.253</v>
      </c>
      <c r="G1407" s="23" t="n">
        <v>1791.18</v>
      </c>
      <c r="H1407" s="23" t="n">
        <v>1789.39</v>
      </c>
      <c r="I1407" s="23" t="n">
        <v>1766.29</v>
      </c>
      <c r="J1407" s="23" t="n">
        <v>1764.53</v>
      </c>
      <c r="K1407" s="29" t="str">
        <f aca="false">IF(N1407&lt;=$F$3,"HIT","MISS")</f>
        <v>HIT</v>
      </c>
      <c r="L1407" s="29" t="str">
        <f aca="false">IF(O1407&lt;=$F$3,"HIT","MISS")</f>
        <v>HIT</v>
      </c>
      <c r="M1407" s="17" t="str">
        <f aca="false">IF(AND(K1407="HIT",L1407="HIT"),"HOD ✓ | LOD ✓",IF(K1407="HIT","HOD ✓",IF(L1407="HIT","LOD ✓","✗ MISS")))</f>
        <v>HOD ✓ | LOD ✓</v>
      </c>
      <c r="N1407" s="26" t="n">
        <f aca="false">IF(D1407&lt;H1407,(H1407-D1407)/D1407,IF(D1407&gt;G1407,(D1407-G1407)/D1407,0))</f>
        <v>0</v>
      </c>
      <c r="O1407" s="26" t="n">
        <f aca="false">IF(E1407&lt;J1407,(J1407-E1407)/E1407,IF(E1407&gt;I1407,(E1407-I1407)/E1407,0))</f>
        <v>0</v>
      </c>
      <c r="P1407" s="27" t="n">
        <f aca="false">LN(F1407/F1406)</f>
        <v>0.00937148859936241</v>
      </c>
      <c r="Q1407" s="28" t="n">
        <f aca="false">STDEV(P1388:P1407)*SQRT(252)</f>
        <v>0.125854470747032</v>
      </c>
      <c r="R1407" s="26" t="n">
        <f aca="false">(G1407-H1407)/H1407</f>
        <v>0.00100034089829493</v>
      </c>
      <c r="S1407" s="17" t="n">
        <f aca="false">YEAR(B1407)</f>
        <v>2012</v>
      </c>
      <c r="T1407" s="17" t="n">
        <f aca="false">WEEKDAY(B1407)</f>
        <v>3</v>
      </c>
    </row>
    <row r="1408" customFormat="false" ht="15" hidden="false" customHeight="false" outlineLevel="0" collapsed="false">
      <c r="B1408" s="21" t="n">
        <v>40968</v>
      </c>
      <c r="C1408" s="22" t="n">
        <v>1784.253</v>
      </c>
      <c r="D1408" s="22" t="n">
        <v>1790.792</v>
      </c>
      <c r="E1408" s="22" t="n">
        <v>1688.483</v>
      </c>
      <c r="F1408" s="22" t="n">
        <v>1696.912</v>
      </c>
      <c r="G1408" s="23" t="n">
        <v>1791.67</v>
      </c>
      <c r="H1408" s="23" t="n">
        <v>1789.88</v>
      </c>
      <c r="I1408" s="23" t="n">
        <v>1690.05</v>
      </c>
      <c r="J1408" s="23" t="n">
        <v>1688.36</v>
      </c>
      <c r="K1408" s="29" t="str">
        <f aca="false">IF(N1408&lt;=$F$3,"HIT","MISS")</f>
        <v>HIT</v>
      </c>
      <c r="L1408" s="29" t="str">
        <f aca="false">IF(O1408&lt;=$F$3,"HIT","MISS")</f>
        <v>HIT</v>
      </c>
      <c r="M1408" s="17" t="str">
        <f aca="false">IF(AND(K1408="HIT",L1408="HIT"),"HOD ✓ | LOD ✓",IF(K1408="HIT","HOD ✓",IF(L1408="HIT","LOD ✓","✗ MISS")))</f>
        <v>HOD ✓ | LOD ✓</v>
      </c>
      <c r="N1408" s="26" t="n">
        <f aca="false">IF(D1408&lt;H1408,(H1408-D1408)/D1408,IF(D1408&gt;G1408,(D1408-G1408)/D1408,0))</f>
        <v>0</v>
      </c>
      <c r="O1408" s="26" t="n">
        <f aca="false">IF(E1408&lt;J1408,(J1408-E1408)/E1408,IF(E1408&gt;I1408,(E1408-I1408)/E1408,0))</f>
        <v>0</v>
      </c>
      <c r="P1408" s="27" t="n">
        <f aca="false">LN(F1408/F1407)</f>
        <v>-0.0501897115557008</v>
      </c>
      <c r="Q1408" s="28" t="n">
        <f aca="false">STDEV(P1389:P1408)*SQRT(252)</f>
        <v>0.221392910243577</v>
      </c>
      <c r="R1408" s="26" t="n">
        <f aca="false">(G1408-H1408)/H1408</f>
        <v>0.00100006704360067</v>
      </c>
      <c r="S1408" s="17" t="n">
        <f aca="false">YEAR(B1408)</f>
        <v>2012</v>
      </c>
      <c r="T1408" s="17" t="n">
        <f aca="false">WEEKDAY(B1408)</f>
        <v>4</v>
      </c>
    </row>
    <row r="1409" customFormat="false" ht="15" hidden="false" customHeight="false" outlineLevel="0" collapsed="false">
      <c r="B1409" s="21" t="n">
        <v>40969</v>
      </c>
      <c r="C1409" s="22" t="n">
        <v>1696.912</v>
      </c>
      <c r="D1409" s="22" t="n">
        <v>1726.175</v>
      </c>
      <c r="E1409" s="22" t="n">
        <v>1694.795</v>
      </c>
      <c r="F1409" s="22" t="n">
        <v>1718.143</v>
      </c>
      <c r="G1409" s="23" t="n">
        <v>1725.93</v>
      </c>
      <c r="H1409" s="23" t="n">
        <v>1724.21</v>
      </c>
      <c r="I1409" s="23" t="n">
        <v>1695.08</v>
      </c>
      <c r="J1409" s="23" t="n">
        <v>1693.39</v>
      </c>
      <c r="K1409" s="29" t="str">
        <f aca="false">IF(N1409&lt;=$F$3,"HIT","MISS")</f>
        <v>HIT</v>
      </c>
      <c r="L1409" s="29" t="str">
        <f aca="false">IF(O1409&lt;=$F$3,"HIT","MISS")</f>
        <v>HIT</v>
      </c>
      <c r="M1409" s="17" t="str">
        <f aca="false">IF(AND(K1409="HIT",L1409="HIT"),"HOD ✓ | LOD ✓",IF(K1409="HIT","HOD ✓",IF(L1409="HIT","LOD ✓","✗ MISS")))</f>
        <v>HOD ✓ | LOD ✓</v>
      </c>
      <c r="N1409" s="26" t="n">
        <f aca="false">IF(D1409&lt;H1409,(H1409-D1409)/D1409,IF(D1409&gt;G1409,(D1409-G1409)/D1409,0))</f>
        <v>0.000141932306979241</v>
      </c>
      <c r="O1409" s="26" t="n">
        <f aca="false">IF(E1409&lt;J1409,(J1409-E1409)/E1409,IF(E1409&gt;I1409,(E1409-I1409)/E1409,0))</f>
        <v>0</v>
      </c>
      <c r="P1409" s="27" t="n">
        <f aca="false">LN(F1409/F1408)</f>
        <v>0.0124339277287612</v>
      </c>
      <c r="Q1409" s="28" t="n">
        <f aca="false">STDEV(P1390:P1409)*SQRT(252)</f>
        <v>0.224078969747621</v>
      </c>
      <c r="R1409" s="26" t="n">
        <f aca="false">(G1409-H1409)/H1409</f>
        <v>0.00099755830206299</v>
      </c>
      <c r="S1409" s="17" t="n">
        <f aca="false">YEAR(B1409)</f>
        <v>2012</v>
      </c>
      <c r="T1409" s="17" t="n">
        <f aca="false">WEEKDAY(B1409)</f>
        <v>5</v>
      </c>
    </row>
    <row r="1410" customFormat="false" ht="15" hidden="false" customHeight="false" outlineLevel="0" collapsed="false">
      <c r="B1410" s="21" t="n">
        <v>40970</v>
      </c>
      <c r="C1410" s="22" t="n">
        <v>1718.143</v>
      </c>
      <c r="D1410" s="22" t="n">
        <v>1724.39</v>
      </c>
      <c r="E1410" s="22" t="n">
        <v>1705.033</v>
      </c>
      <c r="F1410" s="22" t="n">
        <v>1712.555</v>
      </c>
      <c r="G1410" s="23" t="n">
        <v>1725.02</v>
      </c>
      <c r="H1410" s="23" t="n">
        <v>1723.3</v>
      </c>
      <c r="I1410" s="23" t="n">
        <v>1706.98</v>
      </c>
      <c r="J1410" s="23" t="n">
        <v>1705.27</v>
      </c>
      <c r="K1410" s="29" t="str">
        <f aca="false">IF(N1410&lt;=$F$3,"HIT","MISS")</f>
        <v>HIT</v>
      </c>
      <c r="L1410" s="29" t="str">
        <f aca="false">IF(O1410&lt;=$F$3,"HIT","MISS")</f>
        <v>HIT</v>
      </c>
      <c r="M1410" s="17" t="str">
        <f aca="false">IF(AND(K1410="HIT",L1410="HIT"),"HOD ✓ | LOD ✓",IF(K1410="HIT","HOD ✓",IF(L1410="HIT","LOD ✓","✗ MISS")))</f>
        <v>HOD ✓ | LOD ✓</v>
      </c>
      <c r="N1410" s="26" t="n">
        <f aca="false">IF(D1410&lt;H1410,(H1410-D1410)/D1410,IF(D1410&gt;G1410,(D1410-G1410)/D1410,0))</f>
        <v>0</v>
      </c>
      <c r="O1410" s="26" t="n">
        <f aca="false">IF(E1410&lt;J1410,(J1410-E1410)/E1410,IF(E1410&gt;I1410,(E1410-I1410)/E1410,0))</f>
        <v>0.000139000242224098</v>
      </c>
      <c r="P1410" s="27" t="n">
        <f aca="false">LN(F1410/F1409)</f>
        <v>-0.00325764899258558</v>
      </c>
      <c r="Q1410" s="28" t="n">
        <f aca="false">STDEV(P1391:P1410)*SQRT(252)</f>
        <v>0.214162456460933</v>
      </c>
      <c r="R1410" s="26" t="n">
        <f aca="false">(G1410-H1410)/H1410</f>
        <v>0.000998085069343717</v>
      </c>
      <c r="S1410" s="17" t="n">
        <f aca="false">YEAR(B1410)</f>
        <v>2012</v>
      </c>
      <c r="T1410" s="17" t="n">
        <f aca="false">WEEKDAY(B1410)</f>
        <v>6</v>
      </c>
    </row>
    <row r="1411" customFormat="false" ht="15" hidden="false" customHeight="false" outlineLevel="0" collapsed="false">
      <c r="B1411" s="21" t="n">
        <v>40973</v>
      </c>
      <c r="C1411" s="22" t="n">
        <v>1711.455</v>
      </c>
      <c r="D1411" s="22" t="n">
        <v>1716.872</v>
      </c>
      <c r="E1411" s="22" t="n">
        <v>1694.029</v>
      </c>
      <c r="F1411" s="22" t="n">
        <v>1706.372</v>
      </c>
      <c r="G1411" s="23" t="n">
        <v>1716.42</v>
      </c>
      <c r="H1411" s="23" t="n">
        <v>1714.71</v>
      </c>
      <c r="I1411" s="23" t="n">
        <v>1696.19</v>
      </c>
      <c r="J1411" s="23" t="n">
        <v>1694.5</v>
      </c>
      <c r="K1411" s="29" t="str">
        <f aca="false">IF(N1411&lt;=$F$3,"HIT","MISS")</f>
        <v>HIT</v>
      </c>
      <c r="L1411" s="29" t="str">
        <f aca="false">IF(O1411&lt;=$F$3,"HIT","MISS")</f>
        <v>HIT</v>
      </c>
      <c r="M1411" s="17" t="str">
        <f aca="false">IF(AND(K1411="HIT",L1411="HIT"),"HOD ✓ | LOD ✓",IF(K1411="HIT","HOD ✓",IF(L1411="HIT","LOD ✓","✗ MISS")))</f>
        <v>HOD ✓ | LOD ✓</v>
      </c>
      <c r="N1411" s="26" t="n">
        <f aca="false">IF(D1411&lt;H1411,(H1411-D1411)/D1411,IF(D1411&gt;G1411,(D1411-G1411)/D1411,0))</f>
        <v>0.000263269480776667</v>
      </c>
      <c r="O1411" s="26" t="n">
        <f aca="false">IF(E1411&lt;J1411,(J1411-E1411)/E1411,IF(E1411&gt;I1411,(E1411-I1411)/E1411,0))</f>
        <v>0.000278035381920855</v>
      </c>
      <c r="P1411" s="27" t="n">
        <f aca="false">LN(F1411/F1410)</f>
        <v>-0.00361692820033098</v>
      </c>
      <c r="Q1411" s="28" t="n">
        <f aca="false">STDEV(P1392:P1411)*SQRT(252)</f>
        <v>0.214181211771562</v>
      </c>
      <c r="R1411" s="26" t="n">
        <f aca="false">(G1411-H1411)/H1411</f>
        <v>0.000997253179838011</v>
      </c>
      <c r="S1411" s="17" t="n">
        <f aca="false">YEAR(B1411)</f>
        <v>2012</v>
      </c>
      <c r="T1411" s="17" t="n">
        <f aca="false">WEEKDAY(B1411)</f>
        <v>2</v>
      </c>
    </row>
    <row r="1412" customFormat="false" ht="15" hidden="false" customHeight="false" outlineLevel="0" collapsed="false">
      <c r="B1412" s="21" t="n">
        <v>40974</v>
      </c>
      <c r="C1412" s="22" t="n">
        <v>1706.372</v>
      </c>
      <c r="D1412" s="22" t="n">
        <v>1709.011</v>
      </c>
      <c r="E1412" s="22" t="n">
        <v>1663.34</v>
      </c>
      <c r="F1412" s="22" t="n">
        <v>1674.443</v>
      </c>
      <c r="G1412" s="23" t="n">
        <v>1708.73</v>
      </c>
      <c r="H1412" s="23" t="n">
        <v>1707.02</v>
      </c>
      <c r="I1412" s="23" t="n">
        <v>1665.06</v>
      </c>
      <c r="J1412" s="23" t="n">
        <v>1663.4</v>
      </c>
      <c r="K1412" s="29" t="str">
        <f aca="false">IF(N1412&lt;=$F$3,"HIT","MISS")</f>
        <v>HIT</v>
      </c>
      <c r="L1412" s="29" t="str">
        <f aca="false">IF(O1412&lt;=$F$3,"HIT","MISS")</f>
        <v>HIT</v>
      </c>
      <c r="M1412" s="17" t="str">
        <f aca="false">IF(AND(K1412="HIT",L1412="HIT"),"HOD ✓ | LOD ✓",IF(K1412="HIT","HOD ✓",IF(L1412="HIT","LOD ✓","✗ MISS")))</f>
        <v>HOD ✓ | LOD ✓</v>
      </c>
      <c r="N1412" s="26" t="n">
        <f aca="false">IF(D1412&lt;H1412,(H1412-D1412)/D1412,IF(D1412&gt;G1412,(D1412-G1412)/D1412,0))</f>
        <v>0.000164422581247253</v>
      </c>
      <c r="O1412" s="26" t="n">
        <f aca="false">IF(E1412&lt;J1412,(J1412-E1412)/E1412,IF(E1412&gt;I1412,(E1412-I1412)/E1412,0))</f>
        <v>3.60719997115279E-005</v>
      </c>
      <c r="P1412" s="27" t="n">
        <f aca="false">LN(F1412/F1411)</f>
        <v>-0.0188889065656966</v>
      </c>
      <c r="Q1412" s="28" t="n">
        <f aca="false">STDEV(P1393:P1412)*SQRT(252)</f>
        <v>0.216124383579894</v>
      </c>
      <c r="R1412" s="26" t="n">
        <f aca="false">(G1412-H1412)/H1412</f>
        <v>0.00100174573232888</v>
      </c>
      <c r="S1412" s="17" t="n">
        <f aca="false">YEAR(B1412)</f>
        <v>2012</v>
      </c>
      <c r="T1412" s="17" t="n">
        <f aca="false">WEEKDAY(B1412)</f>
        <v>3</v>
      </c>
    </row>
    <row r="1413" customFormat="false" ht="15" hidden="false" customHeight="false" outlineLevel="0" collapsed="false">
      <c r="B1413" s="21" t="n">
        <v>40975</v>
      </c>
      <c r="C1413" s="22" t="n">
        <v>1674.443</v>
      </c>
      <c r="D1413" s="22" t="n">
        <v>1688.268</v>
      </c>
      <c r="E1413" s="22" t="n">
        <v>1671.359</v>
      </c>
      <c r="F1413" s="22" t="n">
        <v>1684.9</v>
      </c>
      <c r="G1413" s="23" t="n">
        <v>1689.99</v>
      </c>
      <c r="H1413" s="23" t="n">
        <v>1688.3</v>
      </c>
      <c r="I1413" s="23" t="n">
        <v>1672.41</v>
      </c>
      <c r="J1413" s="23" t="n">
        <v>1670.74</v>
      </c>
      <c r="K1413" s="29" t="str">
        <f aca="false">IF(N1413&lt;=$F$3,"HIT","MISS")</f>
        <v>HIT</v>
      </c>
      <c r="L1413" s="29" t="str">
        <f aca="false">IF(O1413&lt;=$F$3,"HIT","MISS")</f>
        <v>HIT</v>
      </c>
      <c r="M1413" s="17" t="str">
        <f aca="false">IF(AND(K1413="HIT",L1413="HIT"),"HOD ✓ | LOD ✓",IF(K1413="HIT","HOD ✓",IF(L1413="HIT","LOD ✓","✗ MISS")))</f>
        <v>HOD ✓ | LOD ✓</v>
      </c>
      <c r="N1413" s="26" t="n">
        <f aca="false">IF(D1413&lt;H1413,(H1413-D1413)/D1413,IF(D1413&gt;G1413,(D1413-G1413)/D1413,0))</f>
        <v>1.8954336633713E-005</v>
      </c>
      <c r="O1413" s="26" t="n">
        <f aca="false">IF(E1413&lt;J1413,(J1413-E1413)/E1413,IF(E1413&gt;I1413,(E1413-I1413)/E1413,0))</f>
        <v>0</v>
      </c>
      <c r="P1413" s="27" t="n">
        <f aca="false">LN(F1413/F1412)</f>
        <v>0.00622564220139861</v>
      </c>
      <c r="Q1413" s="28" t="n">
        <f aca="false">STDEV(P1394:P1413)*SQRT(252)</f>
        <v>0.217331543579191</v>
      </c>
      <c r="R1413" s="26" t="n">
        <f aca="false">(G1413-H1413)/H1413</f>
        <v>0.00100100693004801</v>
      </c>
      <c r="S1413" s="17" t="n">
        <f aca="false">YEAR(B1413)</f>
        <v>2012</v>
      </c>
      <c r="T1413" s="17" t="n">
        <f aca="false">WEEKDAY(B1413)</f>
        <v>4</v>
      </c>
    </row>
    <row r="1414" customFormat="false" ht="15" hidden="false" customHeight="false" outlineLevel="0" collapsed="false">
      <c r="B1414" s="21" t="n">
        <v>40976</v>
      </c>
      <c r="C1414" s="22" t="n">
        <v>1684.9</v>
      </c>
      <c r="D1414" s="22" t="n">
        <v>1704.015</v>
      </c>
      <c r="E1414" s="22" t="n">
        <v>1683.486</v>
      </c>
      <c r="F1414" s="22" t="n">
        <v>1699.859</v>
      </c>
      <c r="G1414" s="23" t="n">
        <v>1703.54</v>
      </c>
      <c r="H1414" s="23" t="n">
        <v>1701.84</v>
      </c>
      <c r="I1414" s="23" t="n">
        <v>1685.77</v>
      </c>
      <c r="J1414" s="23" t="n">
        <v>1684.09</v>
      </c>
      <c r="K1414" s="29" t="str">
        <f aca="false">IF(N1414&lt;=$F$3,"HIT","MISS")</f>
        <v>HIT</v>
      </c>
      <c r="L1414" s="29" t="str">
        <f aca="false">IF(O1414&lt;=$F$3,"HIT","MISS")</f>
        <v>HIT</v>
      </c>
      <c r="M1414" s="17" t="str">
        <f aca="false">IF(AND(K1414="HIT",L1414="HIT"),"HOD ✓ | LOD ✓",IF(K1414="HIT","HOD ✓",IF(L1414="HIT","LOD ✓","✗ MISS")))</f>
        <v>HOD ✓ | LOD ✓</v>
      </c>
      <c r="N1414" s="26" t="n">
        <f aca="false">IF(D1414&lt;H1414,(H1414-D1414)/D1414,IF(D1414&gt;G1414,(D1414-G1414)/D1414,0))</f>
        <v>0.000278753414729411</v>
      </c>
      <c r="O1414" s="26" t="n">
        <f aca="false">IF(E1414&lt;J1414,(J1414-E1414)/E1414,IF(E1414&gt;I1414,(E1414-I1414)/E1414,0))</f>
        <v>0.000358779342388243</v>
      </c>
      <c r="P1414" s="27" t="n">
        <f aca="false">LN(F1414/F1413)</f>
        <v>0.00883909158368751</v>
      </c>
      <c r="Q1414" s="28" t="n">
        <f aca="false">STDEV(P1395:P1414)*SQRT(252)</f>
        <v>0.220292102835839</v>
      </c>
      <c r="R1414" s="26" t="n">
        <f aca="false">(G1414-H1414)/H1414</f>
        <v>0.000998918817280147</v>
      </c>
      <c r="S1414" s="17" t="n">
        <f aca="false">YEAR(B1414)</f>
        <v>2012</v>
      </c>
      <c r="T1414" s="17" t="n">
        <f aca="false">WEEKDAY(B1414)</f>
        <v>5</v>
      </c>
    </row>
    <row r="1415" customFormat="false" ht="15" hidden="false" customHeight="false" outlineLevel="0" collapsed="false">
      <c r="B1415" s="21" t="n">
        <v>40977</v>
      </c>
      <c r="C1415" s="22" t="n">
        <v>1699.859</v>
      </c>
      <c r="D1415" s="22" t="n">
        <v>1715.307</v>
      </c>
      <c r="E1415" s="22" t="n">
        <v>1676.67</v>
      </c>
      <c r="F1415" s="22" t="n">
        <v>1713.925</v>
      </c>
      <c r="G1415" s="23" t="n">
        <v>1715.56</v>
      </c>
      <c r="H1415" s="23" t="n">
        <v>1713.85</v>
      </c>
      <c r="I1415" s="23" t="n">
        <v>1678.61</v>
      </c>
      <c r="J1415" s="23" t="n">
        <v>1676.93</v>
      </c>
      <c r="K1415" s="29" t="str">
        <f aca="false">IF(N1415&lt;=$F$3,"HIT","MISS")</f>
        <v>HIT</v>
      </c>
      <c r="L1415" s="29" t="str">
        <f aca="false">IF(O1415&lt;=$F$3,"HIT","MISS")</f>
        <v>HIT</v>
      </c>
      <c r="M1415" s="17" t="str">
        <f aca="false">IF(AND(K1415="HIT",L1415="HIT"),"HOD ✓ | LOD ✓",IF(K1415="HIT","HOD ✓",IF(L1415="HIT","LOD ✓","✗ MISS")))</f>
        <v>HOD ✓ | LOD ✓</v>
      </c>
      <c r="N1415" s="26" t="n">
        <f aca="false">IF(D1415&lt;H1415,(H1415-D1415)/D1415,IF(D1415&gt;G1415,(D1415-G1415)/D1415,0))</f>
        <v>0</v>
      </c>
      <c r="O1415" s="26" t="n">
        <f aca="false">IF(E1415&lt;J1415,(J1415-E1415)/E1415,IF(E1415&gt;I1415,(E1415-I1415)/E1415,0))</f>
        <v>0.000155069274216149</v>
      </c>
      <c r="P1415" s="27" t="n">
        <f aca="false">LN(F1415/F1414)</f>
        <v>0.00824075547943734</v>
      </c>
      <c r="Q1415" s="28" t="n">
        <f aca="false">STDEV(P1396:P1415)*SQRT(252)</f>
        <v>0.222210577517691</v>
      </c>
      <c r="R1415" s="26" t="n">
        <f aca="false">(G1415-H1415)/H1415</f>
        <v>0.000997753595705597</v>
      </c>
      <c r="S1415" s="17" t="n">
        <f aca="false">YEAR(B1415)</f>
        <v>2012</v>
      </c>
      <c r="T1415" s="17" t="n">
        <f aca="false">WEEKDAY(B1415)</f>
        <v>6</v>
      </c>
    </row>
    <row r="1416" customFormat="false" ht="15" hidden="false" customHeight="false" outlineLevel="0" collapsed="false">
      <c r="B1416" s="21" t="n">
        <v>40980</v>
      </c>
      <c r="C1416" s="22" t="n">
        <v>1713.925</v>
      </c>
      <c r="D1416" s="22" t="n">
        <v>1716.809</v>
      </c>
      <c r="E1416" s="22" t="n">
        <v>1692.583</v>
      </c>
      <c r="F1416" s="22" t="n">
        <v>1701.285</v>
      </c>
      <c r="G1416" s="23" t="n">
        <v>1717.62</v>
      </c>
      <c r="H1416" s="23" t="n">
        <v>1715.9</v>
      </c>
      <c r="I1416" s="23" t="n">
        <v>1693.73</v>
      </c>
      <c r="J1416" s="23" t="n">
        <v>1692.04</v>
      </c>
      <c r="K1416" s="29" t="str">
        <f aca="false">IF(N1416&lt;=$F$3,"HIT","MISS")</f>
        <v>HIT</v>
      </c>
      <c r="L1416" s="29" t="str">
        <f aca="false">IF(O1416&lt;=$F$3,"HIT","MISS")</f>
        <v>HIT</v>
      </c>
      <c r="M1416" s="17" t="str">
        <f aca="false">IF(AND(K1416="HIT",L1416="HIT"),"HOD ✓ | LOD ✓",IF(K1416="HIT","HOD ✓",IF(L1416="HIT","LOD ✓","✗ MISS")))</f>
        <v>HOD ✓ | LOD ✓</v>
      </c>
      <c r="N1416" s="26" t="n">
        <f aca="false">IF(D1416&lt;H1416,(H1416-D1416)/D1416,IF(D1416&gt;G1416,(D1416-G1416)/D1416,0))</f>
        <v>0</v>
      </c>
      <c r="O1416" s="26" t="n">
        <f aca="false">IF(E1416&lt;J1416,(J1416-E1416)/E1416,IF(E1416&gt;I1416,(E1416-I1416)/E1416,0))</f>
        <v>0</v>
      </c>
      <c r="P1416" s="27" t="n">
        <f aca="false">LN(F1416/F1415)</f>
        <v>-0.00740221404540349</v>
      </c>
      <c r="Q1416" s="28" t="n">
        <f aca="false">STDEV(P1397:P1416)*SQRT(252)</f>
        <v>0.223649494778382</v>
      </c>
      <c r="R1416" s="26" t="n">
        <f aca="false">(G1416-H1416)/H1416</f>
        <v>0.00100238941663255</v>
      </c>
      <c r="S1416" s="17" t="n">
        <f aca="false">YEAR(B1416)</f>
        <v>2012</v>
      </c>
      <c r="T1416" s="17" t="n">
        <f aca="false">WEEKDAY(B1416)</f>
        <v>2</v>
      </c>
    </row>
    <row r="1417" customFormat="false" ht="15" hidden="false" customHeight="false" outlineLevel="0" collapsed="false">
      <c r="B1417" s="21" t="n">
        <v>40981</v>
      </c>
      <c r="C1417" s="22" t="n">
        <v>1701.285</v>
      </c>
      <c r="D1417" s="22" t="n">
        <v>1705.826</v>
      </c>
      <c r="E1417" s="22" t="n">
        <v>1662.032</v>
      </c>
      <c r="F1417" s="22" t="n">
        <v>1674.008</v>
      </c>
      <c r="G1417" s="23" t="n">
        <v>1705.13</v>
      </c>
      <c r="H1417" s="23" t="n">
        <v>1703.43</v>
      </c>
      <c r="I1417" s="23" t="n">
        <v>1662.56</v>
      </c>
      <c r="J1417" s="23" t="n">
        <v>1660.9</v>
      </c>
      <c r="K1417" s="29" t="str">
        <f aca="false">IF(N1417&lt;=$F$3,"HIT","MISS")</f>
        <v>HIT</v>
      </c>
      <c r="L1417" s="29" t="str">
        <f aca="false">IF(O1417&lt;=$F$3,"HIT","MISS")</f>
        <v>HIT</v>
      </c>
      <c r="M1417" s="17" t="str">
        <f aca="false">IF(AND(K1417="HIT",L1417="HIT"),"HOD ✓ | LOD ✓",IF(K1417="HIT","HOD ✓",IF(L1417="HIT","LOD ✓","✗ MISS")))</f>
        <v>HOD ✓ | LOD ✓</v>
      </c>
      <c r="N1417" s="26" t="n">
        <f aca="false">IF(D1417&lt;H1417,(H1417-D1417)/D1417,IF(D1417&gt;G1417,(D1417-G1417)/D1417,0))</f>
        <v>0.00040801347851417</v>
      </c>
      <c r="O1417" s="26" t="n">
        <f aca="false">IF(E1417&lt;J1417,(J1417-E1417)/E1417,IF(E1417&gt;I1417,(E1417-I1417)/E1417,0))</f>
        <v>0</v>
      </c>
      <c r="P1417" s="27" t="n">
        <f aca="false">LN(F1417/F1416)</f>
        <v>-0.0161630968515389</v>
      </c>
      <c r="Q1417" s="28" t="n">
        <f aca="false">STDEV(P1398:P1417)*SQRT(252)</f>
        <v>0.230375325050591</v>
      </c>
      <c r="R1417" s="26" t="n">
        <f aca="false">(G1417-H1417)/H1417</f>
        <v>0.000997986415643757</v>
      </c>
      <c r="S1417" s="17" t="n">
        <f aca="false">YEAR(B1417)</f>
        <v>2012</v>
      </c>
      <c r="T1417" s="17" t="n">
        <f aca="false">WEEKDAY(B1417)</f>
        <v>3</v>
      </c>
    </row>
    <row r="1418" customFormat="false" ht="15" hidden="false" customHeight="false" outlineLevel="0" collapsed="false">
      <c r="B1418" s="21" t="n">
        <v>40982</v>
      </c>
      <c r="C1418" s="22" t="n">
        <v>1674.008</v>
      </c>
      <c r="D1418" s="22" t="n">
        <v>1682.489</v>
      </c>
      <c r="E1418" s="22" t="n">
        <v>1634.612</v>
      </c>
      <c r="F1418" s="22" t="n">
        <v>1644.718</v>
      </c>
      <c r="G1418" s="23" t="n">
        <v>1684.05</v>
      </c>
      <c r="H1418" s="23" t="n">
        <v>1682.37</v>
      </c>
      <c r="I1418" s="23" t="n">
        <v>1637.04</v>
      </c>
      <c r="J1418" s="23" t="n">
        <v>1635.4</v>
      </c>
      <c r="K1418" s="29" t="str">
        <f aca="false">IF(N1418&lt;=$F$3,"HIT","MISS")</f>
        <v>HIT</v>
      </c>
      <c r="L1418" s="29" t="str">
        <f aca="false">IF(O1418&lt;=$F$3,"HIT","MISS")</f>
        <v>HIT</v>
      </c>
      <c r="M1418" s="17" t="str">
        <f aca="false">IF(AND(K1418="HIT",L1418="HIT"),"HOD ✓ | LOD ✓",IF(K1418="HIT","HOD ✓",IF(L1418="HIT","LOD ✓","✗ MISS")))</f>
        <v>HOD ✓ | LOD ✓</v>
      </c>
      <c r="N1418" s="26" t="n">
        <f aca="false">IF(D1418&lt;H1418,(H1418-D1418)/D1418,IF(D1418&gt;G1418,(D1418-G1418)/D1418,0))</f>
        <v>0</v>
      </c>
      <c r="O1418" s="26" t="n">
        <f aca="false">IF(E1418&lt;J1418,(J1418-E1418)/E1418,IF(E1418&gt;I1418,(E1418-I1418)/E1418,0))</f>
        <v>0.000482071586407056</v>
      </c>
      <c r="P1418" s="27" t="n">
        <f aca="false">LN(F1418/F1417)</f>
        <v>-0.0176518100780357</v>
      </c>
      <c r="Q1418" s="28" t="n">
        <f aca="false">STDEV(P1399:P1418)*SQRT(252)</f>
        <v>0.23620156630135</v>
      </c>
      <c r="R1418" s="26" t="n">
        <f aca="false">(G1418-H1418)/H1418</f>
        <v>0.000998591273025591</v>
      </c>
      <c r="S1418" s="17" t="n">
        <f aca="false">YEAR(B1418)</f>
        <v>2012</v>
      </c>
      <c r="T1418" s="17" t="n">
        <f aca="false">WEEKDAY(B1418)</f>
        <v>4</v>
      </c>
    </row>
    <row r="1419" customFormat="false" ht="15" hidden="false" customHeight="false" outlineLevel="0" collapsed="false">
      <c r="B1419" s="21" t="n">
        <v>40983</v>
      </c>
      <c r="C1419" s="22" t="n">
        <v>1644.718</v>
      </c>
      <c r="D1419" s="22" t="n">
        <v>1666.694</v>
      </c>
      <c r="E1419" s="22" t="n">
        <v>1636.24</v>
      </c>
      <c r="F1419" s="22" t="n">
        <v>1658.65</v>
      </c>
      <c r="G1419" s="23" t="n">
        <v>1666.22</v>
      </c>
      <c r="H1419" s="23" t="n">
        <v>1664.56</v>
      </c>
      <c r="I1419" s="23" t="n">
        <v>1635.57</v>
      </c>
      <c r="J1419" s="23" t="n">
        <v>1633.94</v>
      </c>
      <c r="K1419" s="29" t="str">
        <f aca="false">IF(N1419&lt;=$F$3,"HIT","MISS")</f>
        <v>HIT</v>
      </c>
      <c r="L1419" s="29" t="str">
        <f aca="false">IF(O1419&lt;=$F$3,"HIT","MISS")</f>
        <v>HIT</v>
      </c>
      <c r="M1419" s="17" t="str">
        <f aca="false">IF(AND(K1419="HIT",L1419="HIT"),"HOD ✓ | LOD ✓",IF(K1419="HIT","HOD ✓",IF(L1419="HIT","LOD ✓","✗ MISS")))</f>
        <v>HOD ✓ | LOD ✓</v>
      </c>
      <c r="N1419" s="26" t="n">
        <f aca="false">IF(D1419&lt;H1419,(H1419-D1419)/D1419,IF(D1419&gt;G1419,(D1419-G1419)/D1419,0))</f>
        <v>0.000284395335916451</v>
      </c>
      <c r="O1419" s="26" t="n">
        <f aca="false">IF(E1419&lt;J1419,(J1419-E1419)/E1419,IF(E1419&gt;I1419,(E1419-I1419)/E1419,0))</f>
        <v>0.000409475382584506</v>
      </c>
      <c r="P1419" s="27" t="n">
        <f aca="false">LN(F1419/F1418)</f>
        <v>0.00843507753642406</v>
      </c>
      <c r="Q1419" s="28" t="n">
        <f aca="false">STDEV(P1400:P1419)*SQRT(252)</f>
        <v>0.239244636399047</v>
      </c>
      <c r="R1419" s="26" t="n">
        <f aca="false">(G1419-H1419)/H1419</f>
        <v>0.000997260537319221</v>
      </c>
      <c r="S1419" s="17" t="n">
        <f aca="false">YEAR(B1419)</f>
        <v>2012</v>
      </c>
      <c r="T1419" s="17" t="n">
        <f aca="false">WEEKDAY(B1419)</f>
        <v>5</v>
      </c>
    </row>
    <row r="1420" customFormat="false" ht="15" hidden="false" customHeight="false" outlineLevel="0" collapsed="false">
      <c r="B1420" s="21" t="n">
        <v>40984</v>
      </c>
      <c r="C1420" s="22" t="n">
        <v>1658.65</v>
      </c>
      <c r="D1420" s="22" t="n">
        <v>1664.864</v>
      </c>
      <c r="E1420" s="22" t="n">
        <v>1639.836</v>
      </c>
      <c r="F1420" s="22" t="n">
        <v>1660.023</v>
      </c>
      <c r="G1420" s="23" t="n">
        <v>1665.41</v>
      </c>
      <c r="H1420" s="23" t="n">
        <v>1663.75</v>
      </c>
      <c r="I1420" s="23" t="n">
        <v>1639.31</v>
      </c>
      <c r="J1420" s="23" t="n">
        <v>1637.67</v>
      </c>
      <c r="K1420" s="29" t="str">
        <f aca="false">IF(N1420&lt;=$F$3,"HIT","MISS")</f>
        <v>HIT</v>
      </c>
      <c r="L1420" s="29" t="str">
        <f aca="false">IF(O1420&lt;=$F$3,"HIT","MISS")</f>
        <v>HIT</v>
      </c>
      <c r="M1420" s="17" t="str">
        <f aca="false">IF(AND(K1420="HIT",L1420="HIT"),"HOD ✓ | LOD ✓",IF(K1420="HIT","HOD ✓",IF(L1420="HIT","LOD ✓","✗ MISS")))</f>
        <v>HOD ✓ | LOD ✓</v>
      </c>
      <c r="N1420" s="26" t="n">
        <f aca="false">IF(D1420&lt;H1420,(H1420-D1420)/D1420,IF(D1420&gt;G1420,(D1420-G1420)/D1420,0))</f>
        <v>0</v>
      </c>
      <c r="O1420" s="26" t="n">
        <f aca="false">IF(E1420&lt;J1420,(J1420-E1420)/E1420,IF(E1420&gt;I1420,(E1420-I1420)/E1420,0))</f>
        <v>0.000320763783695484</v>
      </c>
      <c r="P1420" s="27" t="n">
        <f aca="false">LN(F1420/F1419)</f>
        <v>0.000827439207379504</v>
      </c>
      <c r="Q1420" s="28" t="n">
        <f aca="false">STDEV(P1401:P1420)*SQRT(252)</f>
        <v>0.239439356672629</v>
      </c>
      <c r="R1420" s="26" t="n">
        <f aca="false">(G1420-H1420)/H1420</f>
        <v>0.000997746055597345</v>
      </c>
      <c r="S1420" s="17" t="n">
        <f aca="false">YEAR(B1420)</f>
        <v>2012</v>
      </c>
      <c r="T1420" s="17" t="n">
        <f aca="false">WEEKDAY(B1420)</f>
        <v>6</v>
      </c>
    </row>
    <row r="1421" customFormat="false" ht="15" hidden="false" customHeight="false" outlineLevel="0" collapsed="false">
      <c r="B1421" s="21" t="n">
        <v>40987</v>
      </c>
      <c r="C1421" s="22" t="n">
        <v>1660.023</v>
      </c>
      <c r="D1421" s="22" t="n">
        <v>1669.913</v>
      </c>
      <c r="E1421" s="22" t="n">
        <v>1652.357</v>
      </c>
      <c r="F1421" s="22" t="n">
        <v>1664.398</v>
      </c>
      <c r="G1421" s="23" t="n">
        <v>1670.08</v>
      </c>
      <c r="H1421" s="23" t="n">
        <v>1668.41</v>
      </c>
      <c r="I1421" s="23" t="n">
        <v>1654.47</v>
      </c>
      <c r="J1421" s="23" t="n">
        <v>1652.82</v>
      </c>
      <c r="K1421" s="29" t="str">
        <f aca="false">IF(N1421&lt;=$F$3,"HIT","MISS")</f>
        <v>HIT</v>
      </c>
      <c r="L1421" s="29" t="str">
        <f aca="false">IF(O1421&lt;=$F$3,"HIT","MISS")</f>
        <v>HIT</v>
      </c>
      <c r="M1421" s="17" t="str">
        <f aca="false">IF(AND(K1421="HIT",L1421="HIT"),"HOD ✓ | LOD ✓",IF(K1421="HIT","HOD ✓",IF(L1421="HIT","LOD ✓","✗ MISS")))</f>
        <v>HOD ✓ | LOD ✓</v>
      </c>
      <c r="N1421" s="26" t="n">
        <f aca="false">IF(D1421&lt;H1421,(H1421-D1421)/D1421,IF(D1421&gt;G1421,(D1421-G1421)/D1421,0))</f>
        <v>0</v>
      </c>
      <c r="O1421" s="26" t="n">
        <f aca="false">IF(E1421&lt;J1421,(J1421-E1421)/E1421,IF(E1421&gt;I1421,(E1421-I1421)/E1421,0))</f>
        <v>0.000280205790879311</v>
      </c>
      <c r="P1421" s="27" t="n">
        <f aca="false">LN(F1421/F1420)</f>
        <v>0.00263203879755159</v>
      </c>
      <c r="Q1421" s="28" t="n">
        <f aca="false">STDEV(P1402:P1421)*SQRT(252)</f>
        <v>0.237915506451662</v>
      </c>
      <c r="R1421" s="26" t="n">
        <f aca="false">(G1421-H1421)/H1421</f>
        <v>0.0010009530031586</v>
      </c>
      <c r="S1421" s="17" t="n">
        <f aca="false">YEAR(B1421)</f>
        <v>2012</v>
      </c>
      <c r="T1421" s="17" t="n">
        <f aca="false">WEEKDAY(B1421)</f>
        <v>2</v>
      </c>
    </row>
    <row r="1422" customFormat="false" ht="15" hidden="false" customHeight="false" outlineLevel="0" collapsed="false">
      <c r="B1422" s="21" t="n">
        <v>40988</v>
      </c>
      <c r="C1422" s="22" t="n">
        <v>1664.398</v>
      </c>
      <c r="D1422" s="22" t="n">
        <v>1664.763</v>
      </c>
      <c r="E1422" s="22" t="n">
        <v>1641.513</v>
      </c>
      <c r="F1422" s="22" t="n">
        <v>1650.791</v>
      </c>
      <c r="G1422" s="23" t="n">
        <v>1666.87</v>
      </c>
      <c r="H1422" s="23" t="n">
        <v>1665.2</v>
      </c>
      <c r="I1422" s="23" t="n">
        <v>1641.88</v>
      </c>
      <c r="J1422" s="23" t="n">
        <v>1640.24</v>
      </c>
      <c r="K1422" s="29" t="str">
        <f aca="false">IF(N1422&lt;=$F$3,"HIT","MISS")</f>
        <v>HIT</v>
      </c>
      <c r="L1422" s="29" t="str">
        <f aca="false">IF(O1422&lt;=$F$3,"HIT","MISS")</f>
        <v>HIT</v>
      </c>
      <c r="M1422" s="17" t="str">
        <f aca="false">IF(AND(K1422="HIT",L1422="HIT"),"HOD ✓ | LOD ✓",IF(K1422="HIT","HOD ✓",IF(L1422="HIT","LOD ✓","✗ MISS")))</f>
        <v>HOD ✓ | LOD ✓</v>
      </c>
      <c r="N1422" s="26" t="n">
        <f aca="false">IF(D1422&lt;H1422,(H1422-D1422)/D1422,IF(D1422&gt;G1422,(D1422-G1422)/D1422,0))</f>
        <v>0.000262499827302821</v>
      </c>
      <c r="O1422" s="26" t="n">
        <f aca="false">IF(E1422&lt;J1422,(J1422-E1422)/E1422,IF(E1422&gt;I1422,(E1422-I1422)/E1422,0))</f>
        <v>0</v>
      </c>
      <c r="P1422" s="27" t="n">
        <f aca="false">LN(F1422/F1421)</f>
        <v>-0.00820892951238472</v>
      </c>
      <c r="Q1422" s="28" t="n">
        <f aca="false">STDEV(P1403:P1422)*SQRT(252)</f>
        <v>0.231138078407503</v>
      </c>
      <c r="R1422" s="26" t="n">
        <f aca="false">(G1422-H1422)/H1422</f>
        <v>0.00100288253663214</v>
      </c>
      <c r="S1422" s="17" t="n">
        <f aca="false">YEAR(B1422)</f>
        <v>2012</v>
      </c>
      <c r="T1422" s="17" t="n">
        <f aca="false">WEEKDAY(B1422)</f>
        <v>3</v>
      </c>
    </row>
    <row r="1423" customFormat="false" ht="15" hidden="false" customHeight="false" outlineLevel="0" collapsed="false">
      <c r="B1423" s="21" t="n">
        <v>40989</v>
      </c>
      <c r="C1423" s="22" t="n">
        <v>1650.791</v>
      </c>
      <c r="D1423" s="22" t="n">
        <v>1661.933</v>
      </c>
      <c r="E1423" s="22" t="n">
        <v>1646.666</v>
      </c>
      <c r="F1423" s="22" t="n">
        <v>1650.807</v>
      </c>
      <c r="G1423" s="23" t="n">
        <v>1661.46</v>
      </c>
      <c r="H1423" s="23" t="n">
        <v>1659.8</v>
      </c>
      <c r="I1423" s="23" t="n">
        <v>1648.73</v>
      </c>
      <c r="J1423" s="23" t="n">
        <v>1647.08</v>
      </c>
      <c r="K1423" s="29" t="str">
        <f aca="false">IF(N1423&lt;=$F$3,"HIT","MISS")</f>
        <v>HIT</v>
      </c>
      <c r="L1423" s="29" t="str">
        <f aca="false">IF(O1423&lt;=$F$3,"HIT","MISS")</f>
        <v>HIT</v>
      </c>
      <c r="M1423" s="17" t="str">
        <f aca="false">IF(AND(K1423="HIT",L1423="HIT"),"HOD ✓ | LOD ✓",IF(K1423="HIT","HOD ✓",IF(L1423="HIT","LOD ✓","✗ MISS")))</f>
        <v>HOD ✓ | LOD ✓</v>
      </c>
      <c r="N1423" s="26" t="n">
        <f aca="false">IF(D1423&lt;H1423,(H1423-D1423)/D1423,IF(D1423&gt;G1423,(D1423-G1423)/D1423,0))</f>
        <v>0.000284608344620365</v>
      </c>
      <c r="O1423" s="26" t="n">
        <f aca="false">IF(E1423&lt;J1423,(J1423-E1423)/E1423,IF(E1423&gt;I1423,(E1423-I1423)/E1423,0))</f>
        <v>0.000251417105836877</v>
      </c>
      <c r="P1423" s="27" t="n">
        <f aca="false">LN(F1423/F1422)</f>
        <v>9.69227628572158E-006</v>
      </c>
      <c r="Q1423" s="28" t="n">
        <f aca="false">STDEV(P1404:P1423)*SQRT(252)</f>
        <v>0.22644149298133</v>
      </c>
      <c r="R1423" s="26" t="n">
        <f aca="false">(G1423-H1423)/H1423</f>
        <v>0.0010001204964454</v>
      </c>
      <c r="S1423" s="17" t="n">
        <f aca="false">YEAR(B1423)</f>
        <v>2012</v>
      </c>
      <c r="T1423" s="17" t="n">
        <f aca="false">WEEKDAY(B1423)</f>
        <v>4</v>
      </c>
    </row>
    <row r="1424" customFormat="false" ht="15" hidden="false" customHeight="false" outlineLevel="0" collapsed="false">
      <c r="B1424" s="21" t="n">
        <v>40990</v>
      </c>
      <c r="C1424" s="22" t="n">
        <v>1650.807</v>
      </c>
      <c r="D1424" s="22" t="n">
        <v>1656.536</v>
      </c>
      <c r="E1424" s="22" t="n">
        <v>1628.18</v>
      </c>
      <c r="F1424" s="22" t="n">
        <v>1646.048</v>
      </c>
      <c r="G1424" s="23" t="n">
        <v>1658.32</v>
      </c>
      <c r="H1424" s="23" t="n">
        <v>1656.66</v>
      </c>
      <c r="I1424" s="23" t="n">
        <v>1629.41</v>
      </c>
      <c r="J1424" s="23" t="n">
        <v>1627.78</v>
      </c>
      <c r="K1424" s="29" t="str">
        <f aca="false">IF(N1424&lt;=$F$3,"HIT","MISS")</f>
        <v>HIT</v>
      </c>
      <c r="L1424" s="29" t="str">
        <f aca="false">IF(O1424&lt;=$F$3,"HIT","MISS")</f>
        <v>HIT</v>
      </c>
      <c r="M1424" s="17" t="str">
        <f aca="false">IF(AND(K1424="HIT",L1424="HIT"),"HOD ✓ | LOD ✓",IF(K1424="HIT","HOD ✓",IF(L1424="HIT","LOD ✓","✗ MISS")))</f>
        <v>HOD ✓ | LOD ✓</v>
      </c>
      <c r="N1424" s="26" t="n">
        <f aca="false">IF(D1424&lt;H1424,(H1424-D1424)/D1424,IF(D1424&gt;G1424,(D1424-G1424)/D1424,0))</f>
        <v>7.48549986236482E-005</v>
      </c>
      <c r="O1424" s="26" t="n">
        <f aca="false">IF(E1424&lt;J1424,(J1424-E1424)/E1424,IF(E1424&gt;I1424,(E1424-I1424)/E1424,0))</f>
        <v>0</v>
      </c>
      <c r="P1424" s="27" t="n">
        <f aca="false">LN(F1424/F1423)</f>
        <v>-0.00288699582203063</v>
      </c>
      <c r="Q1424" s="28" t="n">
        <f aca="false">STDEV(P1405:P1424)*SQRT(252)</f>
        <v>0.225348616085566</v>
      </c>
      <c r="R1424" s="26" t="n">
        <f aca="false">(G1424-H1424)/H1424</f>
        <v>0.00100201610469249</v>
      </c>
      <c r="S1424" s="17" t="n">
        <f aca="false">YEAR(B1424)</f>
        <v>2012</v>
      </c>
      <c r="T1424" s="17" t="n">
        <f aca="false">WEEKDAY(B1424)</f>
        <v>5</v>
      </c>
    </row>
    <row r="1425" customFormat="false" ht="15" hidden="false" customHeight="false" outlineLevel="0" collapsed="false">
      <c r="B1425" s="21" t="n">
        <v>40991</v>
      </c>
      <c r="C1425" s="22" t="n">
        <v>1646.048</v>
      </c>
      <c r="D1425" s="22" t="n">
        <v>1666.515</v>
      </c>
      <c r="E1425" s="22" t="n">
        <v>1642.236</v>
      </c>
      <c r="F1425" s="22" t="n">
        <v>1661.975</v>
      </c>
      <c r="G1425" s="23" t="n">
        <v>1666.83</v>
      </c>
      <c r="H1425" s="23" t="n">
        <v>1665.16</v>
      </c>
      <c r="I1425" s="23" t="n">
        <v>1643.95</v>
      </c>
      <c r="J1425" s="23" t="n">
        <v>1642.31</v>
      </c>
      <c r="K1425" s="29" t="str">
        <f aca="false">IF(N1425&lt;=$F$3,"HIT","MISS")</f>
        <v>HIT</v>
      </c>
      <c r="L1425" s="29" t="str">
        <f aca="false">IF(O1425&lt;=$F$3,"HIT","MISS")</f>
        <v>HIT</v>
      </c>
      <c r="M1425" s="17" t="str">
        <f aca="false">IF(AND(K1425="HIT",L1425="HIT"),"HOD ✓ | LOD ✓",IF(K1425="HIT","HOD ✓",IF(L1425="HIT","LOD ✓","✗ MISS")))</f>
        <v>HOD ✓ | LOD ✓</v>
      </c>
      <c r="N1425" s="26" t="n">
        <f aca="false">IF(D1425&lt;H1425,(H1425-D1425)/D1425,IF(D1425&gt;G1425,(D1425-G1425)/D1425,0))</f>
        <v>0</v>
      </c>
      <c r="O1425" s="26" t="n">
        <f aca="false">IF(E1425&lt;J1425,(J1425-E1425)/E1425,IF(E1425&gt;I1425,(E1425-I1425)/E1425,0))</f>
        <v>4.50605150537692E-005</v>
      </c>
      <c r="P1425" s="27" t="n">
        <f aca="false">LN(F1425/F1424)</f>
        <v>0.00962939076861747</v>
      </c>
      <c r="Q1425" s="28" t="n">
        <f aca="false">STDEV(P1406:P1425)*SQRT(252)</f>
        <v>0.230388117678163</v>
      </c>
      <c r="R1425" s="26" t="n">
        <f aca="false">(G1425-H1425)/H1425</f>
        <v>0.00100290662759125</v>
      </c>
      <c r="S1425" s="17" t="n">
        <f aca="false">YEAR(B1425)</f>
        <v>2012</v>
      </c>
      <c r="T1425" s="17" t="n">
        <f aca="false">WEEKDAY(B1425)</f>
        <v>6</v>
      </c>
    </row>
    <row r="1426" customFormat="false" ht="15" hidden="false" customHeight="false" outlineLevel="0" collapsed="false">
      <c r="B1426" s="21" t="n">
        <v>40994</v>
      </c>
      <c r="C1426" s="22" t="n">
        <v>1661.975</v>
      </c>
      <c r="D1426" s="22" t="n">
        <v>1693.659</v>
      </c>
      <c r="E1426" s="22" t="n">
        <v>1655.684</v>
      </c>
      <c r="F1426" s="22" t="n">
        <v>1690.172</v>
      </c>
      <c r="G1426" s="23" t="n">
        <v>1693.99</v>
      </c>
      <c r="H1426" s="23" t="n">
        <v>1692.3</v>
      </c>
      <c r="I1426" s="23" t="n">
        <v>1657.43</v>
      </c>
      <c r="J1426" s="23" t="n">
        <v>1655.77</v>
      </c>
      <c r="K1426" s="29" t="str">
        <f aca="false">IF(N1426&lt;=$F$3,"HIT","MISS")</f>
        <v>HIT</v>
      </c>
      <c r="L1426" s="29" t="str">
        <f aca="false">IF(O1426&lt;=$F$3,"HIT","MISS")</f>
        <v>HIT</v>
      </c>
      <c r="M1426" s="17" t="str">
        <f aca="false">IF(AND(K1426="HIT",L1426="HIT"),"HOD ✓ | LOD ✓",IF(K1426="HIT","HOD ✓",IF(L1426="HIT","LOD ✓","✗ MISS")))</f>
        <v>HOD ✓ | LOD ✓</v>
      </c>
      <c r="N1426" s="26" t="n">
        <f aca="false">IF(D1426&lt;H1426,(H1426-D1426)/D1426,IF(D1426&gt;G1426,(D1426-G1426)/D1426,0))</f>
        <v>0</v>
      </c>
      <c r="O1426" s="26" t="n">
        <f aca="false">IF(E1426&lt;J1426,(J1426-E1426)/E1426,IF(E1426&gt;I1426,(E1426-I1426)/E1426,0))</f>
        <v>5.1942278840656E-005</v>
      </c>
      <c r="P1426" s="27" t="n">
        <f aca="false">LN(F1426/F1425)</f>
        <v>0.0168236447019797</v>
      </c>
      <c r="Q1426" s="28" t="n">
        <f aca="false">STDEV(P1407:P1426)*SQRT(252)</f>
        <v>0.241140870231473</v>
      </c>
      <c r="R1426" s="26" t="n">
        <f aca="false">(G1426-H1426)/H1426</f>
        <v>0.000998640902913227</v>
      </c>
      <c r="S1426" s="17" t="n">
        <f aca="false">YEAR(B1426)</f>
        <v>2012</v>
      </c>
      <c r="T1426" s="17" t="n">
        <f aca="false">WEEKDAY(B1426)</f>
        <v>2</v>
      </c>
    </row>
    <row r="1427" customFormat="false" ht="15" hidden="false" customHeight="false" outlineLevel="0" collapsed="false">
      <c r="B1427" s="21" t="n">
        <v>40995</v>
      </c>
      <c r="C1427" s="22" t="n">
        <v>1690.172</v>
      </c>
      <c r="D1427" s="22" t="n">
        <v>1697.248</v>
      </c>
      <c r="E1427" s="22" t="n">
        <v>1679.698</v>
      </c>
      <c r="F1427" s="22" t="n">
        <v>1680.723</v>
      </c>
      <c r="G1427" s="23" t="n">
        <v>1698.79</v>
      </c>
      <c r="H1427" s="23" t="n">
        <v>1697.09</v>
      </c>
      <c r="I1427" s="23" t="n">
        <v>1679.37</v>
      </c>
      <c r="J1427" s="23" t="n">
        <v>1677.69</v>
      </c>
      <c r="K1427" s="29" t="str">
        <f aca="false">IF(N1427&lt;=$F$3,"HIT","MISS")</f>
        <v>HIT</v>
      </c>
      <c r="L1427" s="29" t="str">
        <f aca="false">IF(O1427&lt;=$F$3,"HIT","MISS")</f>
        <v>HIT</v>
      </c>
      <c r="M1427" s="17" t="str">
        <f aca="false">IF(AND(K1427="HIT",L1427="HIT"),"HOD ✓ | LOD ✓",IF(K1427="HIT","HOD ✓",IF(L1427="HIT","LOD ✓","✗ MISS")))</f>
        <v>HOD ✓ | LOD ✓</v>
      </c>
      <c r="N1427" s="26" t="n">
        <f aca="false">IF(D1427&lt;H1427,(H1427-D1427)/D1427,IF(D1427&gt;G1427,(D1427-G1427)/D1427,0))</f>
        <v>0</v>
      </c>
      <c r="O1427" s="26" t="n">
        <f aca="false">IF(E1427&lt;J1427,(J1427-E1427)/E1427,IF(E1427&gt;I1427,(E1427-I1427)/E1427,0))</f>
        <v>0.000195273197920223</v>
      </c>
      <c r="P1427" s="27" t="n">
        <f aca="false">LN(F1427/F1426)</f>
        <v>-0.00560624092322279</v>
      </c>
      <c r="Q1427" s="28" t="n">
        <f aca="false">STDEV(P1408:P1427)*SQRT(252)</f>
        <v>0.237407361547433</v>
      </c>
      <c r="R1427" s="26" t="n">
        <f aca="false">(G1427-H1427)/H1427</f>
        <v>0.00100171469986863</v>
      </c>
      <c r="S1427" s="17" t="n">
        <f aca="false">YEAR(B1427)</f>
        <v>2012</v>
      </c>
      <c r="T1427" s="17" t="n">
        <f aca="false">WEEKDAY(B1427)</f>
        <v>3</v>
      </c>
    </row>
    <row r="1428" customFormat="false" ht="15" hidden="false" customHeight="false" outlineLevel="0" collapsed="false">
      <c r="B1428" s="21" t="n">
        <v>40996</v>
      </c>
      <c r="C1428" s="22" t="n">
        <v>1680.723</v>
      </c>
      <c r="D1428" s="22" t="n">
        <v>1684.605</v>
      </c>
      <c r="E1428" s="22" t="n">
        <v>1654.835</v>
      </c>
      <c r="F1428" s="22" t="n">
        <v>1663.497</v>
      </c>
      <c r="G1428" s="23" t="n">
        <v>1684.83</v>
      </c>
      <c r="H1428" s="23" t="n">
        <v>1683.15</v>
      </c>
      <c r="I1428" s="23" t="n">
        <v>1656.68</v>
      </c>
      <c r="J1428" s="23" t="n">
        <v>1655.02</v>
      </c>
      <c r="K1428" s="29" t="str">
        <f aca="false">IF(N1428&lt;=$F$3,"HIT","MISS")</f>
        <v>HIT</v>
      </c>
      <c r="L1428" s="29" t="str">
        <f aca="false">IF(O1428&lt;=$F$3,"HIT","MISS")</f>
        <v>HIT</v>
      </c>
      <c r="M1428" s="17" t="str">
        <f aca="false">IF(AND(K1428="HIT",L1428="HIT"),"HOD ✓ | LOD ✓",IF(K1428="HIT","HOD ✓",IF(L1428="HIT","LOD ✓","✗ MISS")))</f>
        <v>HOD ✓ | LOD ✓</v>
      </c>
      <c r="N1428" s="26" t="n">
        <f aca="false">IF(D1428&lt;H1428,(H1428-D1428)/D1428,IF(D1428&gt;G1428,(D1428-G1428)/D1428,0))</f>
        <v>0</v>
      </c>
      <c r="O1428" s="26" t="n">
        <f aca="false">IF(E1428&lt;J1428,(J1428-E1428)/E1428,IF(E1428&gt;I1428,(E1428-I1428)/E1428,0))</f>
        <v>0.000111793622929141</v>
      </c>
      <c r="P1428" s="27" t="n">
        <f aca="false">LN(F1428/F1427)</f>
        <v>-0.0103020449326914</v>
      </c>
      <c r="Q1428" s="28" t="n">
        <f aca="false">STDEV(P1409:P1428)*SQRT(252)</f>
        <v>0.162687332529733</v>
      </c>
      <c r="R1428" s="26" t="n">
        <f aca="false">(G1428-H1428)/H1428</f>
        <v>0.000998128509045442</v>
      </c>
      <c r="S1428" s="17" t="n">
        <f aca="false">YEAR(B1428)</f>
        <v>2012</v>
      </c>
      <c r="T1428" s="17" t="n">
        <f aca="false">WEEKDAY(B1428)</f>
        <v>4</v>
      </c>
    </row>
    <row r="1429" customFormat="false" ht="15" hidden="false" customHeight="false" outlineLevel="0" collapsed="false">
      <c r="B1429" s="21" t="n">
        <v>40997</v>
      </c>
      <c r="C1429" s="22" t="n">
        <v>1663.497</v>
      </c>
      <c r="D1429" s="22" t="n">
        <v>1664.994</v>
      </c>
      <c r="E1429" s="22" t="n">
        <v>1645.233</v>
      </c>
      <c r="F1429" s="22" t="n">
        <v>1661.614</v>
      </c>
      <c r="G1429" s="23" t="n">
        <v>1664.56</v>
      </c>
      <c r="H1429" s="23" t="n">
        <v>1662.9</v>
      </c>
      <c r="I1429" s="23" t="n">
        <v>1647.67</v>
      </c>
      <c r="J1429" s="23" t="n">
        <v>1646.02</v>
      </c>
      <c r="K1429" s="29" t="str">
        <f aca="false">IF(N1429&lt;=$F$3,"HIT","MISS")</f>
        <v>HIT</v>
      </c>
      <c r="L1429" s="29" t="str">
        <f aca="false">IF(O1429&lt;=$F$3,"HIT","MISS")</f>
        <v>HIT</v>
      </c>
      <c r="M1429" s="17" t="str">
        <f aca="false">IF(AND(K1429="HIT",L1429="HIT"),"HOD ✓ | LOD ✓",IF(K1429="HIT","HOD ✓",IF(L1429="HIT","LOD ✓","✗ MISS")))</f>
        <v>HOD ✓ | LOD ✓</v>
      </c>
      <c r="N1429" s="26" t="n">
        <f aca="false">IF(D1429&lt;H1429,(H1429-D1429)/D1429,IF(D1429&gt;G1429,(D1429-G1429)/D1429,0))</f>
        <v>0.000260661599981723</v>
      </c>
      <c r="O1429" s="26" t="n">
        <f aca="false">IF(E1429&lt;J1429,(J1429-E1429)/E1429,IF(E1429&gt;I1429,(E1429-I1429)/E1429,0))</f>
        <v>0.000478351698513241</v>
      </c>
      <c r="P1429" s="27" t="n">
        <f aca="false">LN(F1429/F1428)</f>
        <v>-0.00113259389012151</v>
      </c>
      <c r="Q1429" s="28" t="n">
        <f aca="false">STDEV(P1410:P1429)*SQRT(252)</f>
        <v>0.154769998353144</v>
      </c>
      <c r="R1429" s="26" t="n">
        <f aca="false">(G1429-H1429)/H1429</f>
        <v>0.000998256058692558</v>
      </c>
      <c r="S1429" s="17" t="n">
        <f aca="false">YEAR(B1429)</f>
        <v>2012</v>
      </c>
      <c r="T1429" s="17" t="n">
        <f aca="false">WEEKDAY(B1429)</f>
        <v>5</v>
      </c>
    </row>
    <row r="1430" customFormat="false" ht="15" hidden="false" customHeight="false" outlineLevel="0" collapsed="false">
      <c r="B1430" s="21" t="n">
        <v>40998</v>
      </c>
      <c r="C1430" s="22" t="n">
        <v>1661.614</v>
      </c>
      <c r="D1430" s="22" t="n">
        <v>1671.126</v>
      </c>
      <c r="E1430" s="22" t="n">
        <v>1659.791</v>
      </c>
      <c r="F1430" s="22" t="n">
        <v>1668.324</v>
      </c>
      <c r="G1430" s="23" t="n">
        <v>1670.94</v>
      </c>
      <c r="H1430" s="23" t="n">
        <v>1669.27</v>
      </c>
      <c r="I1430" s="23" t="n">
        <v>1659.5</v>
      </c>
      <c r="J1430" s="23" t="n">
        <v>1657.84</v>
      </c>
      <c r="K1430" s="29" t="str">
        <f aca="false">IF(N1430&lt;=$F$3,"HIT","MISS")</f>
        <v>HIT</v>
      </c>
      <c r="L1430" s="29" t="str">
        <f aca="false">IF(O1430&lt;=$F$3,"HIT","MISS")</f>
        <v>HIT</v>
      </c>
      <c r="M1430" s="17" t="str">
        <f aca="false">IF(AND(K1430="HIT",L1430="HIT"),"HOD ✓ | LOD ✓",IF(K1430="HIT","HOD ✓",IF(L1430="HIT","LOD ✓","✗ MISS")))</f>
        <v>HOD ✓ | LOD ✓</v>
      </c>
      <c r="N1430" s="26" t="n">
        <f aca="false">IF(D1430&lt;H1430,(H1430-D1430)/D1430,IF(D1430&gt;G1430,(D1430-G1430)/D1430,0))</f>
        <v>0.000111302199834077</v>
      </c>
      <c r="O1430" s="26" t="n">
        <f aca="false">IF(E1430&lt;J1430,(J1430-E1430)/E1430,IF(E1430&gt;I1430,(E1430-I1430)/E1430,0))</f>
        <v>0.000175323278653722</v>
      </c>
      <c r="P1430" s="27" t="n">
        <f aca="false">LN(F1430/F1429)</f>
        <v>0.00403011051969463</v>
      </c>
      <c r="Q1430" s="28" t="n">
        <f aca="false">STDEV(P1411:P1430)*SQRT(252)</f>
        <v>0.155937694105916</v>
      </c>
      <c r="R1430" s="26" t="n">
        <f aca="false">(G1430-H1430)/H1430</f>
        <v>0.00100043731691103</v>
      </c>
      <c r="S1430" s="17" t="n">
        <f aca="false">YEAR(B1430)</f>
        <v>2012</v>
      </c>
      <c r="T1430" s="17" t="n">
        <f aca="false">WEEKDAY(B1430)</f>
        <v>6</v>
      </c>
    </row>
    <row r="1431" customFormat="false" ht="15" hidden="false" customHeight="false" outlineLevel="0" collapsed="false">
      <c r="B1431" s="21" t="n">
        <v>41001</v>
      </c>
      <c r="C1431" s="22" t="n">
        <v>1668.854</v>
      </c>
      <c r="D1431" s="22" t="n">
        <v>1683.574</v>
      </c>
      <c r="E1431" s="22" t="n">
        <v>1663.041</v>
      </c>
      <c r="F1431" s="22" t="n">
        <v>1677.741</v>
      </c>
      <c r="G1431" s="23" t="n">
        <v>1684.42</v>
      </c>
      <c r="H1431" s="23" t="n">
        <v>1682.74</v>
      </c>
      <c r="I1431" s="23" t="n">
        <v>1663.2</v>
      </c>
      <c r="J1431" s="23" t="n">
        <v>1661.54</v>
      </c>
      <c r="K1431" s="29" t="str">
        <f aca="false">IF(N1431&lt;=$F$3,"HIT","MISS")</f>
        <v>HIT</v>
      </c>
      <c r="L1431" s="29" t="str">
        <f aca="false">IF(O1431&lt;=$F$3,"HIT","MISS")</f>
        <v>HIT</v>
      </c>
      <c r="M1431" s="17" t="str">
        <f aca="false">IF(AND(K1431="HIT",L1431="HIT"),"HOD ✓ | LOD ✓",IF(K1431="HIT","HOD ✓",IF(L1431="HIT","LOD ✓","✗ MISS")))</f>
        <v>HOD ✓ | LOD ✓</v>
      </c>
      <c r="N1431" s="26" t="n">
        <f aca="false">IF(D1431&lt;H1431,(H1431-D1431)/D1431,IF(D1431&gt;G1431,(D1431-G1431)/D1431,0))</f>
        <v>0</v>
      </c>
      <c r="O1431" s="26" t="n">
        <f aca="false">IF(E1431&lt;J1431,(J1431-E1431)/E1431,IF(E1431&gt;I1431,(E1431-I1431)/E1431,0))</f>
        <v>0</v>
      </c>
      <c r="P1431" s="27" t="n">
        <f aca="false">LN(F1431/F1430)</f>
        <v>0.00562871603676857</v>
      </c>
      <c r="Q1431" s="28" t="n">
        <f aca="false">STDEV(P1412:P1431)*SQRT(252)</f>
        <v>0.157567286913604</v>
      </c>
      <c r="R1431" s="26" t="n">
        <f aca="false">(G1431-H1431)/H1431</f>
        <v>0.000998371703293476</v>
      </c>
      <c r="S1431" s="17" t="n">
        <f aca="false">YEAR(B1431)</f>
        <v>2012</v>
      </c>
      <c r="T1431" s="17" t="n">
        <f aca="false">WEEKDAY(B1431)</f>
        <v>2</v>
      </c>
    </row>
    <row r="1432" customFormat="false" ht="15" hidden="false" customHeight="false" outlineLevel="0" collapsed="false">
      <c r="B1432" s="21" t="n">
        <v>41002</v>
      </c>
      <c r="C1432" s="22" t="n">
        <v>1677.741</v>
      </c>
      <c r="D1432" s="22" t="n">
        <v>1681.15</v>
      </c>
      <c r="E1432" s="22" t="n">
        <v>1639.05</v>
      </c>
      <c r="F1432" s="22" t="n">
        <v>1646.015</v>
      </c>
      <c r="G1432" s="23" t="n">
        <v>1682.66</v>
      </c>
      <c r="H1432" s="23" t="n">
        <v>1680.98</v>
      </c>
      <c r="I1432" s="23" t="n">
        <v>1640.34</v>
      </c>
      <c r="J1432" s="23" t="n">
        <v>1638.7</v>
      </c>
      <c r="K1432" s="29" t="str">
        <f aca="false">IF(N1432&lt;=$F$3,"HIT","MISS")</f>
        <v>HIT</v>
      </c>
      <c r="L1432" s="29" t="str">
        <f aca="false">IF(O1432&lt;=$F$3,"HIT","MISS")</f>
        <v>HIT</v>
      </c>
      <c r="M1432" s="17" t="str">
        <f aca="false">IF(AND(K1432="HIT",L1432="HIT"),"HOD ✓ | LOD ✓",IF(K1432="HIT","HOD ✓",IF(L1432="HIT","LOD ✓","✗ MISS")))</f>
        <v>HOD ✓ | LOD ✓</v>
      </c>
      <c r="N1432" s="26" t="n">
        <f aca="false">IF(D1432&lt;H1432,(H1432-D1432)/D1432,IF(D1432&gt;G1432,(D1432-G1432)/D1432,0))</f>
        <v>0</v>
      </c>
      <c r="O1432" s="26" t="n">
        <f aca="false">IF(E1432&lt;J1432,(J1432-E1432)/E1432,IF(E1432&gt;I1432,(E1432-I1432)/E1432,0))</f>
        <v>0</v>
      </c>
      <c r="P1432" s="27" t="n">
        <f aca="false">LN(F1432/F1431)</f>
        <v>-0.0190910305000296</v>
      </c>
      <c r="Q1432" s="28" t="n">
        <f aca="false">STDEV(P1413:P1432)*SQRT(252)</f>
        <v>0.157875594198979</v>
      </c>
      <c r="R1432" s="26" t="n">
        <f aca="false">(G1432-H1432)/H1432</f>
        <v>0.000999417006746103</v>
      </c>
      <c r="S1432" s="17" t="n">
        <f aca="false">YEAR(B1432)</f>
        <v>2012</v>
      </c>
      <c r="T1432" s="17" t="n">
        <f aca="false">WEEKDAY(B1432)</f>
        <v>3</v>
      </c>
    </row>
    <row r="1433" customFormat="false" ht="15" hidden="false" customHeight="false" outlineLevel="0" collapsed="false">
      <c r="B1433" s="21" t="n">
        <v>41003</v>
      </c>
      <c r="C1433" s="22" t="n">
        <v>1646.015</v>
      </c>
      <c r="D1433" s="22" t="n">
        <v>1648.165</v>
      </c>
      <c r="E1433" s="22" t="n">
        <v>1612.394</v>
      </c>
      <c r="F1433" s="22" t="n">
        <v>1620.625</v>
      </c>
      <c r="G1433" s="23" t="n">
        <v>1650.26</v>
      </c>
      <c r="H1433" s="23" t="n">
        <v>1648.61</v>
      </c>
      <c r="I1433" s="23" t="n">
        <v>1614.28</v>
      </c>
      <c r="J1433" s="23" t="n">
        <v>1612.67</v>
      </c>
      <c r="K1433" s="29" t="str">
        <f aca="false">IF(N1433&lt;=$F$3,"HIT","MISS")</f>
        <v>HIT</v>
      </c>
      <c r="L1433" s="29" t="str">
        <f aca="false">IF(O1433&lt;=$F$3,"HIT","MISS")</f>
        <v>HIT</v>
      </c>
      <c r="M1433" s="17" t="str">
        <f aca="false">IF(AND(K1433="HIT",L1433="HIT"),"HOD ✓ | LOD ✓",IF(K1433="HIT","HOD ✓",IF(L1433="HIT","LOD ✓","✗ MISS")))</f>
        <v>HOD ✓ | LOD ✓</v>
      </c>
      <c r="N1433" s="26" t="n">
        <f aca="false">IF(D1433&lt;H1433,(H1433-D1433)/D1433,IF(D1433&gt;G1433,(D1433-G1433)/D1433,0))</f>
        <v>0.000269997239354031</v>
      </c>
      <c r="O1433" s="26" t="n">
        <f aca="false">IF(E1433&lt;J1433,(J1433-E1433)/E1433,IF(E1433&gt;I1433,(E1433-I1433)/E1433,0))</f>
        <v>0.000171174043068919</v>
      </c>
      <c r="P1433" s="27" t="n">
        <f aca="false">LN(F1433/F1432)</f>
        <v>-0.0155453379037783</v>
      </c>
      <c r="Q1433" s="28" t="n">
        <f aca="false">STDEV(P1414:P1433)*SQRT(252)</f>
        <v>0.163728502699165</v>
      </c>
      <c r="R1433" s="26" t="n">
        <f aca="false">(G1433-H1433)/H1433</f>
        <v>0.00100084313451944</v>
      </c>
      <c r="S1433" s="17" t="n">
        <f aca="false">YEAR(B1433)</f>
        <v>2012</v>
      </c>
      <c r="T1433" s="17" t="n">
        <f aca="false">WEEKDAY(B1433)</f>
        <v>4</v>
      </c>
    </row>
    <row r="1434" customFormat="false" ht="15" hidden="false" customHeight="false" outlineLevel="0" collapsed="false">
      <c r="B1434" s="21" t="n">
        <v>41004</v>
      </c>
      <c r="C1434" s="22" t="n">
        <v>1620.625</v>
      </c>
      <c r="D1434" s="22" t="n">
        <v>1633.67</v>
      </c>
      <c r="E1434" s="22" t="n">
        <v>1620.043</v>
      </c>
      <c r="F1434" s="22" t="n">
        <v>1631.224</v>
      </c>
      <c r="G1434" s="23" t="n">
        <v>1633.08</v>
      </c>
      <c r="H1434" s="23" t="n">
        <v>1631.45</v>
      </c>
      <c r="I1434" s="23" t="n">
        <v>1622.36</v>
      </c>
      <c r="J1434" s="23" t="n">
        <v>1620.74</v>
      </c>
      <c r="K1434" s="29" t="str">
        <f aca="false">IF(N1434&lt;=$F$3,"HIT","MISS")</f>
        <v>HIT</v>
      </c>
      <c r="L1434" s="29" t="str">
        <f aca="false">IF(O1434&lt;=$F$3,"HIT","MISS")</f>
        <v>HIT</v>
      </c>
      <c r="M1434" s="17" t="str">
        <f aca="false">IF(AND(K1434="HIT",L1434="HIT"),"HOD ✓ | LOD ✓",IF(K1434="HIT","HOD ✓",IF(L1434="HIT","LOD ✓","✗ MISS")))</f>
        <v>HOD ✓ | LOD ✓</v>
      </c>
      <c r="N1434" s="26" t="n">
        <f aca="false">IF(D1434&lt;H1434,(H1434-D1434)/D1434,IF(D1434&gt;G1434,(D1434-G1434)/D1434,0))</f>
        <v>0.000361150048663528</v>
      </c>
      <c r="O1434" s="26" t="n">
        <f aca="false">IF(E1434&lt;J1434,(J1434-E1434)/E1434,IF(E1434&gt;I1434,(E1434-I1434)/E1434,0))</f>
        <v>0.000430235493749312</v>
      </c>
      <c r="P1434" s="27" t="n">
        <f aca="false">LN(F1434/F1433)</f>
        <v>0.00651877595373432</v>
      </c>
      <c r="Q1434" s="28" t="n">
        <f aca="false">STDEV(P1415:P1434)*SQRT(252)</f>
        <v>0.161898493133315</v>
      </c>
      <c r="R1434" s="26" t="n">
        <f aca="false">(G1434-H1434)/H1434</f>
        <v>0.000999111220080224</v>
      </c>
      <c r="S1434" s="17" t="n">
        <f aca="false">YEAR(B1434)</f>
        <v>2012</v>
      </c>
      <c r="T1434" s="17" t="n">
        <f aca="false">WEEKDAY(B1434)</f>
        <v>5</v>
      </c>
    </row>
    <row r="1435" customFormat="false" ht="15" hidden="false" customHeight="false" outlineLevel="0" collapsed="false">
      <c r="B1435" s="21" t="n">
        <v>41005</v>
      </c>
      <c r="C1435" s="22" t="n">
        <v>1631.224</v>
      </c>
      <c r="D1435" s="22" t="n">
        <v>1641.937</v>
      </c>
      <c r="E1435" s="22" t="n">
        <v>1627.611</v>
      </c>
      <c r="F1435" s="22" t="n">
        <v>1640</v>
      </c>
      <c r="G1435" s="23" t="n">
        <v>1641.73</v>
      </c>
      <c r="H1435" s="23" t="n">
        <v>1640.09</v>
      </c>
      <c r="I1435" s="23" t="n">
        <v>1627.33</v>
      </c>
      <c r="J1435" s="23" t="n">
        <v>1625.7</v>
      </c>
      <c r="K1435" s="29" t="str">
        <f aca="false">IF(N1435&lt;=$F$3,"HIT","MISS")</f>
        <v>HIT</v>
      </c>
      <c r="L1435" s="29" t="str">
        <f aca="false">IF(O1435&lt;=$F$3,"HIT","MISS")</f>
        <v>HIT</v>
      </c>
      <c r="M1435" s="17" t="str">
        <f aca="false">IF(AND(K1435="HIT",L1435="HIT"),"HOD ✓ | LOD ✓",IF(K1435="HIT","HOD ✓",IF(L1435="HIT","LOD ✓","✗ MISS")))</f>
        <v>HOD ✓ | LOD ✓</v>
      </c>
      <c r="N1435" s="26" t="n">
        <f aca="false">IF(D1435&lt;H1435,(H1435-D1435)/D1435,IF(D1435&gt;G1435,(D1435-G1435)/D1435,0))</f>
        <v>0.000126070610504471</v>
      </c>
      <c r="O1435" s="26" t="n">
        <f aca="false">IF(E1435&lt;J1435,(J1435-E1435)/E1435,IF(E1435&gt;I1435,(E1435-I1435)/E1435,0))</f>
        <v>0.000172645675164506</v>
      </c>
      <c r="P1435" s="27" t="n">
        <f aca="false">LN(F1435/F1434)</f>
        <v>0.00536558857158093</v>
      </c>
      <c r="Q1435" s="28" t="n">
        <f aca="false">STDEV(P1416:P1435)*SQRT(252)</f>
        <v>0.159779884281084</v>
      </c>
      <c r="R1435" s="26" t="n">
        <f aca="false">(G1435-H1435)/H1435</f>
        <v>0.000999945124962715</v>
      </c>
      <c r="S1435" s="17" t="n">
        <f aca="false">YEAR(B1435)</f>
        <v>2012</v>
      </c>
      <c r="T1435" s="17" t="n">
        <f aca="false">WEEKDAY(B1435)</f>
        <v>6</v>
      </c>
    </row>
    <row r="1436" customFormat="false" ht="15" hidden="false" customHeight="false" outlineLevel="0" collapsed="false">
      <c r="B1436" s="21" t="n">
        <v>41008</v>
      </c>
      <c r="C1436" s="22" t="n">
        <v>1641.5</v>
      </c>
      <c r="D1436" s="22" t="n">
        <v>1648.841</v>
      </c>
      <c r="E1436" s="22" t="n">
        <v>1635.69</v>
      </c>
      <c r="F1436" s="22" t="n">
        <v>1640.291</v>
      </c>
      <c r="G1436" s="23" t="n">
        <v>1648.54</v>
      </c>
      <c r="H1436" s="23" t="n">
        <v>1646.89</v>
      </c>
      <c r="I1436" s="23" t="n">
        <v>1636.11</v>
      </c>
      <c r="J1436" s="23" t="n">
        <v>1634.48</v>
      </c>
      <c r="K1436" s="29" t="str">
        <f aca="false">IF(N1436&lt;=$F$3,"HIT","MISS")</f>
        <v>HIT</v>
      </c>
      <c r="L1436" s="29" t="str">
        <f aca="false">IF(O1436&lt;=$F$3,"HIT","MISS")</f>
        <v>HIT</v>
      </c>
      <c r="M1436" s="17" t="str">
        <f aca="false">IF(AND(K1436="HIT",L1436="HIT"),"HOD ✓ | LOD ✓",IF(K1436="HIT","HOD ✓",IF(L1436="HIT","LOD ✓","✗ MISS")))</f>
        <v>HOD ✓ | LOD ✓</v>
      </c>
      <c r="N1436" s="26" t="n">
        <f aca="false">IF(D1436&lt;H1436,(H1436-D1436)/D1436,IF(D1436&gt;G1436,(D1436-G1436)/D1436,0))</f>
        <v>0.000182552471705841</v>
      </c>
      <c r="O1436" s="26" t="n">
        <f aca="false">IF(E1436&lt;J1436,(J1436-E1436)/E1436,IF(E1436&gt;I1436,(E1436-I1436)/E1436,0))</f>
        <v>0</v>
      </c>
      <c r="P1436" s="27" t="n">
        <f aca="false">LN(F1436/F1435)</f>
        <v>0.000177423283948532</v>
      </c>
      <c r="Q1436" s="28" t="n">
        <f aca="false">STDEV(P1417:P1436)*SQRT(252)</f>
        <v>0.158771657905867</v>
      </c>
      <c r="R1436" s="26" t="n">
        <f aca="false">(G1436-H1436)/H1436</f>
        <v>0.00100188840784744</v>
      </c>
      <c r="S1436" s="17" t="n">
        <f aca="false">YEAR(B1436)</f>
        <v>2012</v>
      </c>
      <c r="T1436" s="17" t="n">
        <f aca="false">WEEKDAY(B1436)</f>
        <v>2</v>
      </c>
    </row>
    <row r="1437" customFormat="false" ht="15" hidden="false" customHeight="false" outlineLevel="0" collapsed="false">
      <c r="B1437" s="21" t="n">
        <v>41009</v>
      </c>
      <c r="C1437" s="22" t="n">
        <v>1640.291</v>
      </c>
      <c r="D1437" s="22" t="n">
        <v>1663.105</v>
      </c>
      <c r="E1437" s="22" t="n">
        <v>1632.036</v>
      </c>
      <c r="F1437" s="22" t="n">
        <v>1659.879</v>
      </c>
      <c r="G1437" s="23" t="n">
        <v>1665.28</v>
      </c>
      <c r="H1437" s="23" t="n">
        <v>1663.62</v>
      </c>
      <c r="I1437" s="23" t="n">
        <v>1633.55</v>
      </c>
      <c r="J1437" s="23" t="n">
        <v>1631.92</v>
      </c>
      <c r="K1437" s="29" t="str">
        <f aca="false">IF(N1437&lt;=$F$3,"HIT","MISS")</f>
        <v>HIT</v>
      </c>
      <c r="L1437" s="29" t="str">
        <f aca="false">IF(O1437&lt;=$F$3,"HIT","MISS")</f>
        <v>HIT</v>
      </c>
      <c r="M1437" s="17" t="str">
        <f aca="false">IF(AND(K1437="HIT",L1437="HIT"),"HOD ✓ | LOD ✓",IF(K1437="HIT","HOD ✓",IF(L1437="HIT","LOD ✓","✗ MISS")))</f>
        <v>HOD ✓ | LOD ✓</v>
      </c>
      <c r="N1437" s="26" t="n">
        <f aca="false">IF(D1437&lt;H1437,(H1437-D1437)/D1437,IF(D1437&gt;G1437,(D1437-G1437)/D1437,0))</f>
        <v>0.000309661747153591</v>
      </c>
      <c r="O1437" s="26" t="n">
        <f aca="false">IF(E1437&lt;J1437,(J1437-E1437)/E1437,IF(E1437&gt;I1437,(E1437-I1437)/E1437,0))</f>
        <v>0</v>
      </c>
      <c r="P1437" s="27" t="n">
        <f aca="false">LN(F1437/F1436)</f>
        <v>0.011871043025412</v>
      </c>
      <c r="Q1437" s="28" t="n">
        <f aca="false">STDEV(P1418:P1437)*SQRT(252)</f>
        <v>0.15636145407967</v>
      </c>
      <c r="R1437" s="26" t="n">
        <f aca="false">(G1437-H1437)/H1437</f>
        <v>0.000997824022312837</v>
      </c>
      <c r="S1437" s="17" t="n">
        <f aca="false">YEAR(B1437)</f>
        <v>2012</v>
      </c>
      <c r="T1437" s="17" t="n">
        <f aca="false">WEEKDAY(B1437)</f>
        <v>3</v>
      </c>
    </row>
    <row r="1438" customFormat="false" ht="15" hidden="false" customHeight="false" outlineLevel="0" collapsed="false">
      <c r="B1438" s="21" t="n">
        <v>41010</v>
      </c>
      <c r="C1438" s="22" t="n">
        <v>1659.879</v>
      </c>
      <c r="D1438" s="22" t="n">
        <v>1662.684</v>
      </c>
      <c r="E1438" s="22" t="n">
        <v>1653.005</v>
      </c>
      <c r="F1438" s="22" t="n">
        <v>1658.899</v>
      </c>
      <c r="G1438" s="23" t="n">
        <v>1664.54</v>
      </c>
      <c r="H1438" s="23" t="n">
        <v>1662.88</v>
      </c>
      <c r="I1438" s="23" t="n">
        <v>1654.53</v>
      </c>
      <c r="J1438" s="23" t="n">
        <v>1652.88</v>
      </c>
      <c r="K1438" s="29" t="str">
        <f aca="false">IF(N1438&lt;=$F$3,"HIT","MISS")</f>
        <v>HIT</v>
      </c>
      <c r="L1438" s="29" t="str">
        <f aca="false">IF(O1438&lt;=$F$3,"HIT","MISS")</f>
        <v>HIT</v>
      </c>
      <c r="M1438" s="17" t="str">
        <f aca="false">IF(AND(K1438="HIT",L1438="HIT"),"HOD ✓ | LOD ✓",IF(K1438="HIT","HOD ✓",IF(L1438="HIT","LOD ✓","✗ MISS")))</f>
        <v>HOD ✓ | LOD ✓</v>
      </c>
      <c r="N1438" s="26" t="n">
        <f aca="false">IF(D1438&lt;H1438,(H1438-D1438)/D1438,IF(D1438&gt;G1438,(D1438-G1438)/D1438,0))</f>
        <v>0.000117881690086715</v>
      </c>
      <c r="O1438" s="26" t="n">
        <f aca="false">IF(E1438&lt;J1438,(J1438-E1438)/E1438,IF(E1438&gt;I1438,(E1438-I1438)/E1438,0))</f>
        <v>0</v>
      </c>
      <c r="P1438" s="27" t="n">
        <f aca="false">LN(F1438/F1437)</f>
        <v>-0.00059057883864727</v>
      </c>
      <c r="Q1438" s="28" t="n">
        <f aca="false">STDEV(P1419:P1438)*SQRT(252)</f>
        <v>0.142547100212468</v>
      </c>
      <c r="R1438" s="26" t="n">
        <f aca="false">(G1438-H1438)/H1438</f>
        <v>0.000998268065043692</v>
      </c>
      <c r="S1438" s="17" t="n">
        <f aca="false">YEAR(B1438)</f>
        <v>2012</v>
      </c>
      <c r="T1438" s="17" t="n">
        <f aca="false">WEEKDAY(B1438)</f>
        <v>4</v>
      </c>
    </row>
    <row r="1439" customFormat="false" ht="15" hidden="false" customHeight="false" outlineLevel="0" collapsed="false">
      <c r="B1439" s="21" t="n">
        <v>41011</v>
      </c>
      <c r="C1439" s="22" t="n">
        <v>1658.899</v>
      </c>
      <c r="D1439" s="22" t="n">
        <v>1680.22</v>
      </c>
      <c r="E1439" s="22" t="n">
        <v>1650.619</v>
      </c>
      <c r="F1439" s="22" t="n">
        <v>1675.793</v>
      </c>
      <c r="G1439" s="23" t="n">
        <v>1681.01</v>
      </c>
      <c r="H1439" s="23" t="n">
        <v>1679.33</v>
      </c>
      <c r="I1439" s="23" t="n">
        <v>1652.61</v>
      </c>
      <c r="J1439" s="23" t="n">
        <v>1650.96</v>
      </c>
      <c r="K1439" s="29" t="str">
        <f aca="false">IF(N1439&lt;=$F$3,"HIT","MISS")</f>
        <v>HIT</v>
      </c>
      <c r="L1439" s="29" t="str">
        <f aca="false">IF(O1439&lt;=$F$3,"HIT","MISS")</f>
        <v>HIT</v>
      </c>
      <c r="M1439" s="17" t="str">
        <f aca="false">IF(AND(K1439="HIT",L1439="HIT"),"HOD ✓ | LOD ✓",IF(K1439="HIT","HOD ✓",IF(L1439="HIT","LOD ✓","✗ MISS")))</f>
        <v>HOD ✓ | LOD ✓</v>
      </c>
      <c r="N1439" s="26" t="n">
        <f aca="false">IF(D1439&lt;H1439,(H1439-D1439)/D1439,IF(D1439&gt;G1439,(D1439-G1439)/D1439,0))</f>
        <v>0</v>
      </c>
      <c r="O1439" s="26" t="n">
        <f aca="false">IF(E1439&lt;J1439,(J1439-E1439)/E1439,IF(E1439&gt;I1439,(E1439-I1439)/E1439,0))</f>
        <v>0.000206589164428691</v>
      </c>
      <c r="P1439" s="27" t="n">
        <f aca="false">LN(F1439/F1438)</f>
        <v>0.0101323567720643</v>
      </c>
      <c r="Q1439" s="28" t="n">
        <f aca="false">STDEV(P1420:P1439)*SQRT(252)</f>
        <v>0.143931983176893</v>
      </c>
      <c r="R1439" s="26" t="n">
        <f aca="false">(G1439-H1439)/H1439</f>
        <v>0.00100039896863634</v>
      </c>
      <c r="S1439" s="17" t="n">
        <f aca="false">YEAR(B1439)</f>
        <v>2012</v>
      </c>
      <c r="T1439" s="17" t="n">
        <f aca="false">WEEKDAY(B1439)</f>
        <v>5</v>
      </c>
    </row>
    <row r="1440" customFormat="false" ht="15" hidden="false" customHeight="false" outlineLevel="0" collapsed="false">
      <c r="B1440" s="21" t="n">
        <v>41012</v>
      </c>
      <c r="C1440" s="22" t="n">
        <v>1675.793</v>
      </c>
      <c r="D1440" s="22" t="n">
        <v>1679.443</v>
      </c>
      <c r="E1440" s="22" t="n">
        <v>1649.425</v>
      </c>
      <c r="F1440" s="22" t="n">
        <v>1658.402</v>
      </c>
      <c r="G1440" s="23" t="n">
        <v>1679.16</v>
      </c>
      <c r="H1440" s="23" t="n">
        <v>1677.48</v>
      </c>
      <c r="I1440" s="23" t="n">
        <v>1649.6</v>
      </c>
      <c r="J1440" s="23" t="n">
        <v>1647.95</v>
      </c>
      <c r="K1440" s="29" t="str">
        <f aca="false">IF(N1440&lt;=$F$3,"HIT","MISS")</f>
        <v>HIT</v>
      </c>
      <c r="L1440" s="29" t="str">
        <f aca="false">IF(O1440&lt;=$F$3,"HIT","MISS")</f>
        <v>HIT</v>
      </c>
      <c r="M1440" s="17" t="str">
        <f aca="false">IF(AND(K1440="HIT",L1440="HIT"),"HOD ✓ | LOD ✓",IF(K1440="HIT","HOD ✓",IF(L1440="HIT","LOD ✓","✗ MISS")))</f>
        <v>HOD ✓ | LOD ✓</v>
      </c>
      <c r="N1440" s="26" t="n">
        <f aca="false">IF(D1440&lt;H1440,(H1440-D1440)/D1440,IF(D1440&gt;G1440,(D1440-G1440)/D1440,0))</f>
        <v>0.000168508249461221</v>
      </c>
      <c r="O1440" s="26" t="n">
        <f aca="false">IF(E1440&lt;J1440,(J1440-E1440)/E1440,IF(E1440&gt;I1440,(E1440-I1440)/E1440,0))</f>
        <v>0</v>
      </c>
      <c r="P1440" s="27" t="n">
        <f aca="false">LN(F1440/F1439)</f>
        <v>-0.0104319979585098</v>
      </c>
      <c r="Q1440" s="28" t="n">
        <f aca="false">STDEV(P1421:P1440)*SQRT(252)</f>
        <v>0.149064420192824</v>
      </c>
      <c r="R1440" s="26" t="n">
        <f aca="false">(G1440-H1440)/H1440</f>
        <v>0.00100150225338011</v>
      </c>
      <c r="S1440" s="17" t="n">
        <f aca="false">YEAR(B1440)</f>
        <v>2012</v>
      </c>
      <c r="T1440" s="17" t="n">
        <f aca="false">WEEKDAY(B1440)</f>
        <v>6</v>
      </c>
    </row>
    <row r="1441" customFormat="false" ht="15" hidden="false" customHeight="false" outlineLevel="0" collapsed="false">
      <c r="B1441" s="21" t="n">
        <v>41015</v>
      </c>
      <c r="C1441" s="22" t="n">
        <v>1658.382</v>
      </c>
      <c r="D1441" s="22" t="n">
        <v>1658.732</v>
      </c>
      <c r="E1441" s="22" t="n">
        <v>1641.425</v>
      </c>
      <c r="F1441" s="22" t="n">
        <v>1651.928</v>
      </c>
      <c r="G1441" s="23" t="n">
        <v>1658.44</v>
      </c>
      <c r="H1441" s="23" t="n">
        <v>1656.78</v>
      </c>
      <c r="I1441" s="23" t="n">
        <v>1642.09</v>
      </c>
      <c r="J1441" s="23" t="n">
        <v>1640.45</v>
      </c>
      <c r="K1441" s="29" t="str">
        <f aca="false">IF(N1441&lt;=$F$3,"HIT","MISS")</f>
        <v>HIT</v>
      </c>
      <c r="L1441" s="29" t="str">
        <f aca="false">IF(O1441&lt;=$F$3,"HIT","MISS")</f>
        <v>HIT</v>
      </c>
      <c r="M1441" s="17" t="str">
        <f aca="false">IF(AND(K1441="HIT",L1441="HIT"),"HOD ✓ | LOD ✓",IF(K1441="HIT","HOD ✓",IF(L1441="HIT","LOD ✓","✗ MISS")))</f>
        <v>HOD ✓ | LOD ✓</v>
      </c>
      <c r="N1441" s="26" t="n">
        <f aca="false">IF(D1441&lt;H1441,(H1441-D1441)/D1441,IF(D1441&gt;G1441,(D1441-G1441)/D1441,0))</f>
        <v>0.000176038082101217</v>
      </c>
      <c r="O1441" s="26" t="n">
        <f aca="false">IF(E1441&lt;J1441,(J1441-E1441)/E1441,IF(E1441&gt;I1441,(E1441-I1441)/E1441,0))</f>
        <v>0</v>
      </c>
      <c r="P1441" s="27" t="n">
        <f aca="false">LN(F1441/F1440)</f>
        <v>-0.00391139750648708</v>
      </c>
      <c r="Q1441" s="28" t="n">
        <f aca="false">STDEV(P1422:P1441)*SQRT(252)</f>
        <v>0.149312958809362</v>
      </c>
      <c r="R1441" s="26" t="n">
        <f aca="false">(G1441-H1441)/H1441</f>
        <v>0.00100194352901416</v>
      </c>
      <c r="S1441" s="17" t="n">
        <f aca="false">YEAR(B1441)</f>
        <v>2012</v>
      </c>
      <c r="T1441" s="17" t="n">
        <f aca="false">WEEKDAY(B1441)</f>
        <v>2</v>
      </c>
    </row>
    <row r="1442" customFormat="false" ht="15" hidden="false" customHeight="false" outlineLevel="0" collapsed="false">
      <c r="B1442" s="21" t="n">
        <v>41016</v>
      </c>
      <c r="C1442" s="22" t="n">
        <v>1651.928</v>
      </c>
      <c r="D1442" s="22" t="n">
        <v>1657.529</v>
      </c>
      <c r="E1442" s="22" t="n">
        <v>1634.646</v>
      </c>
      <c r="F1442" s="22" t="n">
        <v>1649.641</v>
      </c>
      <c r="G1442" s="23" t="n">
        <v>1659.49</v>
      </c>
      <c r="H1442" s="23" t="n">
        <v>1657.83</v>
      </c>
      <c r="I1442" s="23" t="n">
        <v>1635.47</v>
      </c>
      <c r="J1442" s="23" t="n">
        <v>1633.84</v>
      </c>
      <c r="K1442" s="29" t="str">
        <f aca="false">IF(N1442&lt;=$F$3,"HIT","MISS")</f>
        <v>HIT</v>
      </c>
      <c r="L1442" s="29" t="str">
        <f aca="false">IF(O1442&lt;=$F$3,"HIT","MISS")</f>
        <v>HIT</v>
      </c>
      <c r="M1442" s="17" t="str">
        <f aca="false">IF(AND(K1442="HIT",L1442="HIT"),"HOD ✓ | LOD ✓",IF(K1442="HIT","HOD ✓",IF(L1442="HIT","LOD ✓","✗ MISS")))</f>
        <v>HOD ✓ | LOD ✓</v>
      </c>
      <c r="N1442" s="26" t="n">
        <f aca="false">IF(D1442&lt;H1442,(H1442-D1442)/D1442,IF(D1442&gt;G1442,(D1442-G1442)/D1442,0))</f>
        <v>0.000181595616124925</v>
      </c>
      <c r="O1442" s="26" t="n">
        <f aca="false">IF(E1442&lt;J1442,(J1442-E1442)/E1442,IF(E1442&gt;I1442,(E1442-I1442)/E1442,0))</f>
        <v>0</v>
      </c>
      <c r="P1442" s="27" t="n">
        <f aca="false">LN(F1442/F1441)</f>
        <v>-0.00138540213201306</v>
      </c>
      <c r="Q1442" s="28" t="n">
        <f aca="false">STDEV(P1423:P1442)*SQRT(252)</f>
        <v>0.146503385278019</v>
      </c>
      <c r="R1442" s="26" t="n">
        <f aca="false">(G1442-H1442)/H1442</f>
        <v>0.00100130893999993</v>
      </c>
      <c r="S1442" s="17" t="n">
        <f aca="false">YEAR(B1442)</f>
        <v>2012</v>
      </c>
      <c r="T1442" s="17" t="n">
        <f aca="false">WEEKDAY(B1442)</f>
        <v>3</v>
      </c>
    </row>
    <row r="1443" customFormat="false" ht="15" hidden="false" customHeight="false" outlineLevel="0" collapsed="false">
      <c r="B1443" s="21" t="n">
        <v>41017</v>
      </c>
      <c r="C1443" s="22" t="n">
        <v>1649.641</v>
      </c>
      <c r="D1443" s="22" t="n">
        <v>1654.498</v>
      </c>
      <c r="E1443" s="22" t="n">
        <v>1637.975</v>
      </c>
      <c r="F1443" s="22" t="n">
        <v>1642.172</v>
      </c>
      <c r="G1443" s="23" t="n">
        <v>1653.98</v>
      </c>
      <c r="H1443" s="23" t="n">
        <v>1652.33</v>
      </c>
      <c r="I1443" s="23" t="n">
        <v>1639.84</v>
      </c>
      <c r="J1443" s="23" t="n">
        <v>1638.2</v>
      </c>
      <c r="K1443" s="29" t="str">
        <f aca="false">IF(N1443&lt;=$F$3,"HIT","MISS")</f>
        <v>HIT</v>
      </c>
      <c r="L1443" s="29" t="str">
        <f aca="false">IF(O1443&lt;=$F$3,"HIT","MISS")</f>
        <v>HIT</v>
      </c>
      <c r="M1443" s="17" t="str">
        <f aca="false">IF(AND(K1443="HIT",L1443="HIT"),"HOD ✓ | LOD ✓",IF(K1443="HIT","HOD ✓",IF(L1443="HIT","LOD ✓","✗ MISS")))</f>
        <v>HOD ✓ | LOD ✓</v>
      </c>
      <c r="N1443" s="26" t="n">
        <f aca="false">IF(D1443&lt;H1443,(H1443-D1443)/D1443,IF(D1443&gt;G1443,(D1443-G1443)/D1443,0))</f>
        <v>0.000313085902793493</v>
      </c>
      <c r="O1443" s="26" t="n">
        <f aca="false">IF(E1443&lt;J1443,(J1443-E1443)/E1443,IF(E1443&gt;I1443,(E1443-I1443)/E1443,0))</f>
        <v>0.000137364733894068</v>
      </c>
      <c r="P1443" s="27" t="n">
        <f aca="false">LN(F1443/F1442)</f>
        <v>-0.00453793263306139</v>
      </c>
      <c r="Q1443" s="28" t="n">
        <f aca="false">STDEV(P1424:P1443)*SQRT(252)</f>
        <v>0.147371804161827</v>
      </c>
      <c r="R1443" s="26" t="n">
        <f aca="false">(G1443-H1443)/H1443</f>
        <v>0.000998589870062331</v>
      </c>
      <c r="S1443" s="17" t="n">
        <f aca="false">YEAR(B1443)</f>
        <v>2012</v>
      </c>
      <c r="T1443" s="17" t="n">
        <f aca="false">WEEKDAY(B1443)</f>
        <v>4</v>
      </c>
    </row>
    <row r="1444" customFormat="false" ht="15" hidden="false" customHeight="false" outlineLevel="0" collapsed="false">
      <c r="B1444" s="21" t="n">
        <v>41018</v>
      </c>
      <c r="C1444" s="22" t="n">
        <v>1642.172</v>
      </c>
      <c r="D1444" s="22" t="n">
        <v>1653.944</v>
      </c>
      <c r="E1444" s="22" t="n">
        <v>1631.221</v>
      </c>
      <c r="F1444" s="22" t="n">
        <v>1642.796</v>
      </c>
      <c r="G1444" s="23" t="n">
        <v>1653.55</v>
      </c>
      <c r="H1444" s="23" t="n">
        <v>1651.9</v>
      </c>
      <c r="I1444" s="23" t="n">
        <v>1630.98</v>
      </c>
      <c r="J1444" s="23" t="n">
        <v>1629.35</v>
      </c>
      <c r="K1444" s="29" t="str">
        <f aca="false">IF(N1444&lt;=$F$3,"HIT","MISS")</f>
        <v>HIT</v>
      </c>
      <c r="L1444" s="29" t="str">
        <f aca="false">IF(O1444&lt;=$F$3,"HIT","MISS")</f>
        <v>HIT</v>
      </c>
      <c r="M1444" s="17" t="str">
        <f aca="false">IF(AND(K1444="HIT",L1444="HIT"),"HOD ✓ | LOD ✓",IF(K1444="HIT","HOD ✓",IF(L1444="HIT","LOD ✓","✗ MISS")))</f>
        <v>HOD ✓ | LOD ✓</v>
      </c>
      <c r="N1444" s="26" t="n">
        <f aca="false">IF(D1444&lt;H1444,(H1444-D1444)/D1444,IF(D1444&gt;G1444,(D1444-G1444)/D1444,0))</f>
        <v>0.000238218464470384</v>
      </c>
      <c r="O1444" s="26" t="n">
        <f aca="false">IF(E1444&lt;J1444,(J1444-E1444)/E1444,IF(E1444&gt;I1444,(E1444-I1444)/E1444,0))</f>
        <v>0.00014774209012757</v>
      </c>
      <c r="P1444" s="27" t="n">
        <f aca="false">LN(F1444/F1443)</f>
        <v>0.000379912381189237</v>
      </c>
      <c r="Q1444" s="28" t="n">
        <f aca="false">STDEV(P1425:P1444)*SQRT(252)</f>
        <v>0.147055990848975</v>
      </c>
      <c r="R1444" s="26" t="n">
        <f aca="false">(G1444-H1444)/H1444</f>
        <v>0.000998849809310408</v>
      </c>
      <c r="S1444" s="17" t="n">
        <f aca="false">YEAR(B1444)</f>
        <v>2012</v>
      </c>
      <c r="T1444" s="17" t="n">
        <f aca="false">WEEKDAY(B1444)</f>
        <v>5</v>
      </c>
    </row>
    <row r="1445" customFormat="false" ht="15" hidden="false" customHeight="false" outlineLevel="0" collapsed="false">
      <c r="B1445" s="21" t="n">
        <v>41019</v>
      </c>
      <c r="C1445" s="22" t="n">
        <v>1642.796</v>
      </c>
      <c r="D1445" s="22" t="n">
        <v>1647.336</v>
      </c>
      <c r="E1445" s="22" t="n">
        <v>1638.656</v>
      </c>
      <c r="F1445" s="22" t="n">
        <v>1643.055</v>
      </c>
      <c r="G1445" s="23" t="n">
        <v>1647.68</v>
      </c>
      <c r="H1445" s="23" t="n">
        <v>1646.03</v>
      </c>
      <c r="I1445" s="23" t="n">
        <v>1638.55</v>
      </c>
      <c r="J1445" s="23" t="n">
        <v>1636.91</v>
      </c>
      <c r="K1445" s="29" t="str">
        <f aca="false">IF(N1445&lt;=$F$3,"HIT","MISS")</f>
        <v>HIT</v>
      </c>
      <c r="L1445" s="29" t="str">
        <f aca="false">IF(O1445&lt;=$F$3,"HIT","MISS")</f>
        <v>HIT</v>
      </c>
      <c r="M1445" s="17" t="str">
        <f aca="false">IF(AND(K1445="HIT",L1445="HIT"),"HOD ✓ | LOD ✓",IF(K1445="HIT","HOD ✓",IF(L1445="HIT","LOD ✓","✗ MISS")))</f>
        <v>HOD ✓ | LOD ✓</v>
      </c>
      <c r="N1445" s="26" t="n">
        <f aca="false">IF(D1445&lt;H1445,(H1445-D1445)/D1445,IF(D1445&gt;G1445,(D1445-G1445)/D1445,0))</f>
        <v>0</v>
      </c>
      <c r="O1445" s="26" t="n">
        <f aca="false">IF(E1445&lt;J1445,(J1445-E1445)/E1445,IF(E1445&gt;I1445,(E1445-I1445)/E1445,0))</f>
        <v>6.46871582565191E-005</v>
      </c>
      <c r="P1445" s="27" t="n">
        <f aca="false">LN(F1445/F1444)</f>
        <v>0.000157645614811182</v>
      </c>
      <c r="Q1445" s="28" t="n">
        <f aca="false">STDEV(P1426:P1445)*SQRT(252)</f>
        <v>0.142518866924654</v>
      </c>
      <c r="R1445" s="26" t="n">
        <f aca="false">(G1445-H1445)/H1445</f>
        <v>0.00100241186369634</v>
      </c>
      <c r="S1445" s="17" t="n">
        <f aca="false">YEAR(B1445)</f>
        <v>2012</v>
      </c>
      <c r="T1445" s="17" t="n">
        <f aca="false">WEEKDAY(B1445)</f>
        <v>6</v>
      </c>
    </row>
    <row r="1446" customFormat="false" ht="15" hidden="false" customHeight="false" outlineLevel="0" collapsed="false">
      <c r="B1446" s="21" t="n">
        <v>41022</v>
      </c>
      <c r="C1446" s="22" t="n">
        <v>1642.677</v>
      </c>
      <c r="D1446" s="22" t="n">
        <v>1643.4</v>
      </c>
      <c r="E1446" s="22" t="n">
        <v>1623.37</v>
      </c>
      <c r="F1446" s="22" t="n">
        <v>1638.817</v>
      </c>
      <c r="G1446" s="23" t="n">
        <v>1645.2</v>
      </c>
      <c r="H1446" s="23" t="n">
        <v>1643.56</v>
      </c>
      <c r="I1446" s="23" t="n">
        <v>1623.63</v>
      </c>
      <c r="J1446" s="23" t="n">
        <v>1622.01</v>
      </c>
      <c r="K1446" s="29" t="str">
        <f aca="false">IF(N1446&lt;=$F$3,"HIT","MISS")</f>
        <v>HIT</v>
      </c>
      <c r="L1446" s="29" t="str">
        <f aca="false">IF(O1446&lt;=$F$3,"HIT","MISS")</f>
        <v>HIT</v>
      </c>
      <c r="M1446" s="17" t="str">
        <f aca="false">IF(AND(K1446="HIT",L1446="HIT"),"HOD ✓ | LOD ✓",IF(K1446="HIT","HOD ✓",IF(L1446="HIT","LOD ✓","✗ MISS")))</f>
        <v>HOD ✓ | LOD ✓</v>
      </c>
      <c r="N1446" s="26" t="n">
        <f aca="false">IF(D1446&lt;H1446,(H1446-D1446)/D1446,IF(D1446&gt;G1446,(D1446-G1446)/D1446,0))</f>
        <v>9.73591335036233E-005</v>
      </c>
      <c r="O1446" s="26" t="n">
        <f aca="false">IF(E1446&lt;J1446,(J1446-E1446)/E1446,IF(E1446&gt;I1446,(E1446-I1446)/E1446,0))</f>
        <v>0</v>
      </c>
      <c r="P1446" s="27" t="n">
        <f aca="false">LN(F1446/F1445)</f>
        <v>-0.00258267376405501</v>
      </c>
      <c r="Q1446" s="28" t="n">
        <f aca="false">STDEV(P1427:P1446)*SQRT(252)</f>
        <v>0.126892533310709</v>
      </c>
      <c r="R1446" s="26" t="n">
        <f aca="false">(G1446-H1446)/H1446</f>
        <v>0.000997833970162391</v>
      </c>
      <c r="S1446" s="17" t="n">
        <f aca="false">YEAR(B1446)</f>
        <v>2012</v>
      </c>
      <c r="T1446" s="17" t="n">
        <f aca="false">WEEKDAY(B1446)</f>
        <v>2</v>
      </c>
    </row>
    <row r="1447" customFormat="false" ht="15" hidden="false" customHeight="false" outlineLevel="0" collapsed="false">
      <c r="B1447" s="21" t="n">
        <v>41023</v>
      </c>
      <c r="C1447" s="22" t="n">
        <v>1638.817</v>
      </c>
      <c r="D1447" s="22" t="n">
        <v>1649.419</v>
      </c>
      <c r="E1447" s="22" t="n">
        <v>1634.151</v>
      </c>
      <c r="F1447" s="22" t="n">
        <v>1642.141</v>
      </c>
      <c r="G1447" s="23" t="n">
        <v>1648.79</v>
      </c>
      <c r="H1447" s="23" t="n">
        <v>1647.14</v>
      </c>
      <c r="I1447" s="23" t="n">
        <v>1635.42</v>
      </c>
      <c r="J1447" s="23" t="n">
        <v>1633.79</v>
      </c>
      <c r="K1447" s="29" t="str">
        <f aca="false">IF(N1447&lt;=$F$3,"HIT","MISS")</f>
        <v>HIT</v>
      </c>
      <c r="L1447" s="29" t="str">
        <f aca="false">IF(O1447&lt;=$F$3,"HIT","MISS")</f>
        <v>HIT</v>
      </c>
      <c r="M1447" s="17" t="str">
        <f aca="false">IF(AND(K1447="HIT",L1447="HIT"),"HOD ✓ | LOD ✓",IF(K1447="HIT","HOD ✓",IF(L1447="HIT","LOD ✓","✗ MISS")))</f>
        <v>HOD ✓ | LOD ✓</v>
      </c>
      <c r="N1447" s="26" t="n">
        <f aca="false">IF(D1447&lt;H1447,(H1447-D1447)/D1447,IF(D1447&gt;G1447,(D1447-G1447)/D1447,0))</f>
        <v>0.00038134640136929</v>
      </c>
      <c r="O1447" s="26" t="n">
        <f aca="false">IF(E1447&lt;J1447,(J1447-E1447)/E1447,IF(E1447&gt;I1447,(E1447-I1447)/E1447,0))</f>
        <v>0</v>
      </c>
      <c r="P1447" s="27" t="n">
        <f aca="false">LN(F1447/F1446)</f>
        <v>0.00202623815194381</v>
      </c>
      <c r="Q1447" s="28" t="n">
        <f aca="false">STDEV(P1428:P1447)*SQRT(252)</f>
        <v>0.126542604255905</v>
      </c>
      <c r="R1447" s="26" t="n">
        <f aca="false">(G1447-H1447)/H1447</f>
        <v>0.00100173634299444</v>
      </c>
      <c r="S1447" s="17" t="n">
        <f aca="false">YEAR(B1447)</f>
        <v>2012</v>
      </c>
      <c r="T1447" s="17" t="n">
        <f aca="false">WEEKDAY(B1447)</f>
        <v>3</v>
      </c>
    </row>
    <row r="1448" customFormat="false" ht="15" hidden="false" customHeight="false" outlineLevel="0" collapsed="false">
      <c r="B1448" s="21" t="n">
        <v>41024</v>
      </c>
      <c r="C1448" s="22" t="n">
        <v>1642.141</v>
      </c>
      <c r="D1448" s="22" t="n">
        <v>1646.728</v>
      </c>
      <c r="E1448" s="22" t="n">
        <v>1624.945</v>
      </c>
      <c r="F1448" s="22" t="n">
        <v>1643.841</v>
      </c>
      <c r="G1448" s="23" t="n">
        <v>1647.04</v>
      </c>
      <c r="H1448" s="23" t="n">
        <v>1645.39</v>
      </c>
      <c r="I1448" s="23" t="n">
        <v>1626.33</v>
      </c>
      <c r="J1448" s="23" t="n">
        <v>1624.71</v>
      </c>
      <c r="K1448" s="29" t="str">
        <f aca="false">IF(N1448&lt;=$F$3,"HIT","MISS")</f>
        <v>HIT</v>
      </c>
      <c r="L1448" s="29" t="str">
        <f aca="false">IF(O1448&lt;=$F$3,"HIT","MISS")</f>
        <v>HIT</v>
      </c>
      <c r="M1448" s="17" t="str">
        <f aca="false">IF(AND(K1448="HIT",L1448="HIT"),"HOD ✓ | LOD ✓",IF(K1448="HIT","HOD ✓",IF(L1448="HIT","LOD ✓","✗ MISS")))</f>
        <v>HOD ✓ | LOD ✓</v>
      </c>
      <c r="N1448" s="26" t="n">
        <f aca="false">IF(D1448&lt;H1448,(H1448-D1448)/D1448,IF(D1448&gt;G1448,(D1448-G1448)/D1448,0))</f>
        <v>0</v>
      </c>
      <c r="O1448" s="26" t="n">
        <f aca="false">IF(E1448&lt;J1448,(J1448-E1448)/E1448,IF(E1448&gt;I1448,(E1448-I1448)/E1448,0))</f>
        <v>0</v>
      </c>
      <c r="P1448" s="27" t="n">
        <f aca="false">LN(F1448/F1447)</f>
        <v>0.00103469839558969</v>
      </c>
      <c r="Q1448" s="28" t="n">
        <f aca="false">STDEV(P1429:P1448)*SQRT(252)</f>
        <v>0.121998110325621</v>
      </c>
      <c r="R1448" s="26" t="n">
        <f aca="false">(G1448-H1448)/H1448</f>
        <v>0.00100280176736206</v>
      </c>
      <c r="S1448" s="17" t="n">
        <f aca="false">YEAR(B1448)</f>
        <v>2012</v>
      </c>
      <c r="T1448" s="17" t="n">
        <f aca="false">WEEKDAY(B1448)</f>
        <v>4</v>
      </c>
    </row>
    <row r="1449" customFormat="false" ht="15" hidden="false" customHeight="false" outlineLevel="0" collapsed="false">
      <c r="B1449" s="21" t="n">
        <v>41025</v>
      </c>
      <c r="C1449" s="22" t="n">
        <v>1643.841</v>
      </c>
      <c r="D1449" s="22" t="n">
        <v>1661.188</v>
      </c>
      <c r="E1449" s="22" t="n">
        <v>1641.999</v>
      </c>
      <c r="F1449" s="22" t="n">
        <v>1657.399</v>
      </c>
      <c r="G1449" s="23" t="n">
        <v>1663.07</v>
      </c>
      <c r="H1449" s="23" t="n">
        <v>1661.41</v>
      </c>
      <c r="I1449" s="23" t="n">
        <v>1643.95</v>
      </c>
      <c r="J1449" s="23" t="n">
        <v>1642.31</v>
      </c>
      <c r="K1449" s="29" t="str">
        <f aca="false">IF(N1449&lt;=$F$3,"HIT","MISS")</f>
        <v>HIT</v>
      </c>
      <c r="L1449" s="29" t="str">
        <f aca="false">IF(O1449&lt;=$F$3,"HIT","MISS")</f>
        <v>HIT</v>
      </c>
      <c r="M1449" s="17" t="str">
        <f aca="false">IF(AND(K1449="HIT",L1449="HIT"),"HOD ✓ | LOD ✓",IF(K1449="HIT","HOD ✓",IF(L1449="HIT","LOD ✓","✗ MISS")))</f>
        <v>HOD ✓ | LOD ✓</v>
      </c>
      <c r="N1449" s="26" t="n">
        <f aca="false">IF(D1449&lt;H1449,(H1449-D1449)/D1449,IF(D1449&gt;G1449,(D1449-G1449)/D1449,0))</f>
        <v>0.000133639299104003</v>
      </c>
      <c r="O1449" s="26" t="n">
        <f aca="false">IF(E1449&lt;J1449,(J1449-E1449)/E1449,IF(E1449&gt;I1449,(E1449-I1449)/E1449,0))</f>
        <v>0.00018940328221876</v>
      </c>
      <c r="P1449" s="27" t="n">
        <f aca="false">LN(F1449/F1448)</f>
        <v>0.00821392944967915</v>
      </c>
      <c r="Q1449" s="28" t="n">
        <f aca="false">STDEV(P1430:P1449)*SQRT(252)</f>
        <v>0.125899921527045</v>
      </c>
      <c r="R1449" s="26" t="n">
        <f aca="false">(G1449-H1449)/H1449</f>
        <v>0.000999151323273517</v>
      </c>
      <c r="S1449" s="17" t="n">
        <f aca="false">YEAR(B1449)</f>
        <v>2012</v>
      </c>
      <c r="T1449" s="17" t="n">
        <f aca="false">WEEKDAY(B1449)</f>
        <v>5</v>
      </c>
    </row>
    <row r="1450" customFormat="false" ht="15" hidden="false" customHeight="false" outlineLevel="0" collapsed="false">
      <c r="B1450" s="21" t="n">
        <v>41026</v>
      </c>
      <c r="C1450" s="22" t="n">
        <v>1657.399</v>
      </c>
      <c r="D1450" s="22" t="n">
        <v>1667.781</v>
      </c>
      <c r="E1450" s="22" t="n">
        <v>1650.708</v>
      </c>
      <c r="F1450" s="22" t="n">
        <v>1662.988</v>
      </c>
      <c r="G1450" s="23" t="n">
        <v>1667.01</v>
      </c>
      <c r="H1450" s="23" t="n">
        <v>1665.34</v>
      </c>
      <c r="I1450" s="23" t="n">
        <v>1650.07</v>
      </c>
      <c r="J1450" s="23" t="n">
        <v>1648.42</v>
      </c>
      <c r="K1450" s="29" t="str">
        <f aca="false">IF(N1450&lt;=$F$3,"HIT","MISS")</f>
        <v>HIT</v>
      </c>
      <c r="L1450" s="29" t="str">
        <f aca="false">IF(O1450&lt;=$F$3,"HIT","MISS")</f>
        <v>HIT</v>
      </c>
      <c r="M1450" s="17" t="str">
        <f aca="false">IF(AND(K1450="HIT",L1450="HIT"),"HOD ✓ | LOD ✓",IF(K1450="HIT","HOD ✓",IF(L1450="HIT","LOD ✓","✗ MISS")))</f>
        <v>HOD ✓ | LOD ✓</v>
      </c>
      <c r="N1450" s="26" t="n">
        <f aca="false">IF(D1450&lt;H1450,(H1450-D1450)/D1450,IF(D1450&gt;G1450,(D1450-G1450)/D1450,0))</f>
        <v>0.000462290912296014</v>
      </c>
      <c r="O1450" s="26" t="n">
        <f aca="false">IF(E1450&lt;J1450,(J1450-E1450)/E1450,IF(E1450&gt;I1450,(E1450-I1450)/E1450,0))</f>
        <v>0.000386500822677389</v>
      </c>
      <c r="P1450" s="27" t="n">
        <f aca="false">LN(F1450/F1449)</f>
        <v>0.00336647823186015</v>
      </c>
      <c r="Q1450" s="28" t="n">
        <f aca="false">STDEV(P1431:P1450)*SQRT(252)</f>
        <v>0.125631042530858</v>
      </c>
      <c r="R1450" s="26" t="n">
        <f aca="false">(G1450-H1450)/H1450</f>
        <v>0.00100279822738905</v>
      </c>
      <c r="S1450" s="17" t="n">
        <f aca="false">YEAR(B1450)</f>
        <v>2012</v>
      </c>
      <c r="T1450" s="17" t="n">
        <f aca="false">WEEKDAY(B1450)</f>
        <v>6</v>
      </c>
    </row>
    <row r="1451" customFormat="false" ht="15" hidden="false" customHeight="false" outlineLevel="0" collapsed="false">
      <c r="B1451" s="21" t="n">
        <v>41029</v>
      </c>
      <c r="C1451" s="22" t="n">
        <v>1662.988</v>
      </c>
      <c r="D1451" s="22" t="n">
        <v>1666.269</v>
      </c>
      <c r="E1451" s="22" t="n">
        <v>1646.133</v>
      </c>
      <c r="F1451" s="22" t="n">
        <v>1664.889</v>
      </c>
      <c r="G1451" s="23" t="n">
        <v>1665.87</v>
      </c>
      <c r="H1451" s="23" t="n">
        <v>1664.21</v>
      </c>
      <c r="I1451" s="23" t="n">
        <v>1645.98</v>
      </c>
      <c r="J1451" s="23" t="n">
        <v>1644.34</v>
      </c>
      <c r="K1451" s="29" t="str">
        <f aca="false">IF(N1451&lt;=$F$3,"HIT","MISS")</f>
        <v>HIT</v>
      </c>
      <c r="L1451" s="29" t="str">
        <f aca="false">IF(O1451&lt;=$F$3,"HIT","MISS")</f>
        <v>HIT</v>
      </c>
      <c r="M1451" s="17" t="str">
        <f aca="false">IF(AND(K1451="HIT",L1451="HIT"),"HOD ✓ | LOD ✓",IF(K1451="HIT","HOD ✓",IF(L1451="HIT","LOD ✓","✗ MISS")))</f>
        <v>HOD ✓ | LOD ✓</v>
      </c>
      <c r="N1451" s="26" t="n">
        <f aca="false">IF(D1451&lt;H1451,(H1451-D1451)/D1451,IF(D1451&gt;G1451,(D1451-G1451)/D1451,0))</f>
        <v>0.000239457134472354</v>
      </c>
      <c r="O1451" s="26" t="n">
        <f aca="false">IF(E1451&lt;J1451,(J1451-E1451)/E1451,IF(E1451&gt;I1451,(E1451-I1451)/E1451,0))</f>
        <v>9.29451022487369E-005</v>
      </c>
      <c r="P1451" s="27" t="n">
        <f aca="false">LN(F1451/F1450)</f>
        <v>0.00114247023358808</v>
      </c>
      <c r="Q1451" s="28" t="n">
        <f aca="false">STDEV(P1432:P1451)*SQRT(252)</f>
        <v>0.123886450101499</v>
      </c>
      <c r="R1451" s="26" t="n">
        <f aca="false">(G1451-H1451)/H1451</f>
        <v>0.000997470271179631</v>
      </c>
      <c r="S1451" s="17" t="n">
        <f aca="false">YEAR(B1451)</f>
        <v>2012</v>
      </c>
      <c r="T1451" s="17" t="n">
        <f aca="false">WEEKDAY(B1451)</f>
        <v>2</v>
      </c>
    </row>
    <row r="1452" customFormat="false" ht="15" hidden="false" customHeight="false" outlineLevel="0" collapsed="false">
      <c r="B1452" s="21" t="n">
        <v>41030</v>
      </c>
      <c r="C1452" s="22" t="n">
        <v>1664.889</v>
      </c>
      <c r="D1452" s="22" t="n">
        <v>1671.62</v>
      </c>
      <c r="E1452" s="22" t="n">
        <v>1657.144</v>
      </c>
      <c r="F1452" s="22" t="n">
        <v>1662.404</v>
      </c>
      <c r="G1452" s="23" t="n">
        <v>1673.89</v>
      </c>
      <c r="H1452" s="23" t="n">
        <v>1672.22</v>
      </c>
      <c r="I1452" s="23" t="n">
        <v>1658.23</v>
      </c>
      <c r="J1452" s="23" t="n">
        <v>1656.57</v>
      </c>
      <c r="K1452" s="29" t="str">
        <f aca="false">IF(N1452&lt;=$F$3,"HIT","MISS")</f>
        <v>HIT</v>
      </c>
      <c r="L1452" s="29" t="str">
        <f aca="false">IF(O1452&lt;=$F$3,"HIT","MISS")</f>
        <v>HIT</v>
      </c>
      <c r="M1452" s="17" t="str">
        <f aca="false">IF(AND(K1452="HIT",L1452="HIT"),"HOD ✓ | LOD ✓",IF(K1452="HIT","HOD ✓",IF(L1452="HIT","LOD ✓","✗ MISS")))</f>
        <v>HOD ✓ | LOD ✓</v>
      </c>
      <c r="N1452" s="26" t="n">
        <f aca="false">IF(D1452&lt;H1452,(H1452-D1452)/D1452,IF(D1452&gt;G1452,(D1452-G1452)/D1452,0))</f>
        <v>0.000358933250379953</v>
      </c>
      <c r="O1452" s="26" t="n">
        <f aca="false">IF(E1452&lt;J1452,(J1452-E1452)/E1452,IF(E1452&gt;I1452,(E1452-I1452)/E1452,0))</f>
        <v>0</v>
      </c>
      <c r="P1452" s="27" t="n">
        <f aca="false">LN(F1452/F1451)</f>
        <v>-0.00149370702371938</v>
      </c>
      <c r="Q1452" s="28" t="n">
        <f aca="false">STDEV(P1433:P1452)*SQRT(252)</f>
        <v>0.102555228403273</v>
      </c>
      <c r="R1452" s="26" t="n">
        <f aca="false">(G1452-H1452)/H1452</f>
        <v>0.000998672423484992</v>
      </c>
      <c r="S1452" s="17" t="n">
        <f aca="false">YEAR(B1452)</f>
        <v>2012</v>
      </c>
      <c r="T1452" s="17" t="n">
        <f aca="false">WEEKDAY(B1452)</f>
        <v>3</v>
      </c>
    </row>
    <row r="1453" customFormat="false" ht="15" hidden="false" customHeight="false" outlineLevel="0" collapsed="false">
      <c r="B1453" s="21" t="n">
        <v>41031</v>
      </c>
      <c r="C1453" s="22" t="n">
        <v>1662.404</v>
      </c>
      <c r="D1453" s="22" t="n">
        <v>1663.241</v>
      </c>
      <c r="E1453" s="22" t="n">
        <v>1646.164</v>
      </c>
      <c r="F1453" s="22" t="n">
        <v>1653.563</v>
      </c>
      <c r="G1453" s="23" t="n">
        <v>1665.41</v>
      </c>
      <c r="H1453" s="23" t="n">
        <v>1663.75</v>
      </c>
      <c r="I1453" s="23" t="n">
        <v>1647.38</v>
      </c>
      <c r="J1453" s="23" t="n">
        <v>1645.73</v>
      </c>
      <c r="K1453" s="29" t="str">
        <f aca="false">IF(N1453&lt;=$F$3,"HIT","MISS")</f>
        <v>HIT</v>
      </c>
      <c r="L1453" s="29" t="str">
        <f aca="false">IF(O1453&lt;=$F$3,"HIT","MISS")</f>
        <v>HIT</v>
      </c>
      <c r="M1453" s="17" t="str">
        <f aca="false">IF(AND(K1453="HIT",L1453="HIT"),"HOD ✓ | LOD ✓",IF(K1453="HIT","HOD ✓",IF(L1453="HIT","LOD ✓","✗ MISS")))</f>
        <v>HOD ✓ | LOD ✓</v>
      </c>
      <c r="N1453" s="26" t="n">
        <f aca="false">IF(D1453&lt;H1453,(H1453-D1453)/D1453,IF(D1453&gt;G1453,(D1453-G1453)/D1453,0))</f>
        <v>0.000306029012031338</v>
      </c>
      <c r="O1453" s="26" t="n">
        <f aca="false">IF(E1453&lt;J1453,(J1453-E1453)/E1453,IF(E1453&gt;I1453,(E1453-I1453)/E1453,0))</f>
        <v>0</v>
      </c>
      <c r="P1453" s="27" t="n">
        <f aca="false">LN(F1453/F1452)</f>
        <v>-0.00533239380793091</v>
      </c>
      <c r="Q1453" s="28" t="n">
        <f aca="false">STDEV(P1434:P1453)*SQRT(252)</f>
        <v>0.0865227693032854</v>
      </c>
      <c r="R1453" s="26" t="n">
        <f aca="false">(G1453-H1453)/H1453</f>
        <v>0.000997746055597345</v>
      </c>
      <c r="S1453" s="17" t="n">
        <f aca="false">YEAR(B1453)</f>
        <v>2012</v>
      </c>
      <c r="T1453" s="17" t="n">
        <f aca="false">WEEKDAY(B1453)</f>
        <v>4</v>
      </c>
    </row>
    <row r="1454" customFormat="false" ht="15" hidden="false" customHeight="false" outlineLevel="0" collapsed="false">
      <c r="B1454" s="21" t="n">
        <v>41032</v>
      </c>
      <c r="C1454" s="22" t="n">
        <v>1653.563</v>
      </c>
      <c r="D1454" s="22" t="n">
        <v>1653.754</v>
      </c>
      <c r="E1454" s="22" t="n">
        <v>1631.17</v>
      </c>
      <c r="F1454" s="22" t="n">
        <v>1636.061</v>
      </c>
      <c r="G1454" s="23" t="n">
        <v>1655.74</v>
      </c>
      <c r="H1454" s="23" t="n">
        <v>1654.09</v>
      </c>
      <c r="I1454" s="23" t="n">
        <v>1633.26</v>
      </c>
      <c r="J1454" s="23" t="n">
        <v>1631.63</v>
      </c>
      <c r="K1454" s="29" t="str">
        <f aca="false">IF(N1454&lt;=$F$3,"HIT","MISS")</f>
        <v>HIT</v>
      </c>
      <c r="L1454" s="29" t="str">
        <f aca="false">IF(O1454&lt;=$F$3,"HIT","MISS")</f>
        <v>HIT</v>
      </c>
      <c r="M1454" s="17" t="str">
        <f aca="false">IF(AND(K1454="HIT",L1454="HIT"),"HOD ✓ | LOD ✓",IF(K1454="HIT","HOD ✓",IF(L1454="HIT","LOD ✓","✗ MISS")))</f>
        <v>HOD ✓ | LOD ✓</v>
      </c>
      <c r="N1454" s="26" t="n">
        <f aca="false">IF(D1454&lt;H1454,(H1454-D1454)/D1454,IF(D1454&gt;G1454,(D1454-G1454)/D1454,0))</f>
        <v>0.000203174111748188</v>
      </c>
      <c r="O1454" s="26" t="n">
        <f aca="false">IF(E1454&lt;J1454,(J1454-E1454)/E1454,IF(E1454&gt;I1454,(E1454-I1454)/E1454,0))</f>
        <v>0.000282006167352291</v>
      </c>
      <c r="P1454" s="27" t="n">
        <f aca="false">LN(F1454/F1453)</f>
        <v>-0.0106408301627522</v>
      </c>
      <c r="Q1454" s="28" t="n">
        <f aca="false">STDEV(P1435:P1454)*SQRT(252)</f>
        <v>0.0932039971928269</v>
      </c>
      <c r="R1454" s="26" t="n">
        <f aca="false">(G1454-H1454)/H1454</f>
        <v>0.000997527341317638</v>
      </c>
      <c r="S1454" s="17" t="n">
        <f aca="false">YEAR(B1454)</f>
        <v>2012</v>
      </c>
      <c r="T1454" s="17" t="n">
        <f aca="false">WEEKDAY(B1454)</f>
        <v>5</v>
      </c>
    </row>
    <row r="1455" customFormat="false" ht="15" hidden="false" customHeight="false" outlineLevel="0" collapsed="false">
      <c r="B1455" s="21" t="n">
        <v>41033</v>
      </c>
      <c r="C1455" s="22" t="n">
        <v>1636.061</v>
      </c>
      <c r="D1455" s="22" t="n">
        <v>1647.513</v>
      </c>
      <c r="E1455" s="22" t="n">
        <v>1626.691</v>
      </c>
      <c r="F1455" s="22" t="n">
        <v>1642.366</v>
      </c>
      <c r="G1455" s="23" t="n">
        <v>1649.1</v>
      </c>
      <c r="H1455" s="23" t="n">
        <v>1647.45</v>
      </c>
      <c r="I1455" s="23" t="n">
        <v>1627.18</v>
      </c>
      <c r="J1455" s="23" t="n">
        <v>1625.55</v>
      </c>
      <c r="K1455" s="29" t="str">
        <f aca="false">IF(N1455&lt;=$F$3,"HIT","MISS")</f>
        <v>HIT</v>
      </c>
      <c r="L1455" s="29" t="str">
        <f aca="false">IF(O1455&lt;=$F$3,"HIT","MISS")</f>
        <v>HIT</v>
      </c>
      <c r="M1455" s="17" t="str">
        <f aca="false">IF(AND(K1455="HIT",L1455="HIT"),"HOD ✓ | LOD ✓",IF(K1455="HIT","HOD ✓",IF(L1455="HIT","LOD ✓","✗ MISS")))</f>
        <v>HOD ✓ | LOD ✓</v>
      </c>
      <c r="N1455" s="26" t="n">
        <f aca="false">IF(D1455&lt;H1455,(H1455-D1455)/D1455,IF(D1455&gt;G1455,(D1455-G1455)/D1455,0))</f>
        <v>0</v>
      </c>
      <c r="O1455" s="26" t="n">
        <f aca="false">IF(E1455&lt;J1455,(J1455-E1455)/E1455,IF(E1455&gt;I1455,(E1455-I1455)/E1455,0))</f>
        <v>0</v>
      </c>
      <c r="P1455" s="27" t="n">
        <f aca="false">LN(F1455/F1454)</f>
        <v>0.00384636154672573</v>
      </c>
      <c r="Q1455" s="28" t="n">
        <f aca="false">STDEV(P1436:P1455)*SQRT(252)</f>
        <v>0.0922269054939711</v>
      </c>
      <c r="R1455" s="26" t="n">
        <f aca="false">(G1455-H1455)/H1455</f>
        <v>0.00100154784667205</v>
      </c>
      <c r="S1455" s="17" t="n">
        <f aca="false">YEAR(B1455)</f>
        <v>2012</v>
      </c>
      <c r="T1455" s="17" t="n">
        <f aca="false">WEEKDAY(B1455)</f>
        <v>6</v>
      </c>
    </row>
    <row r="1456" customFormat="false" ht="15" hidden="false" customHeight="false" outlineLevel="0" collapsed="false">
      <c r="B1456" s="21" t="n">
        <v>41036</v>
      </c>
      <c r="C1456" s="22" t="n">
        <v>1642.366</v>
      </c>
      <c r="D1456" s="22" t="n">
        <v>1642.626</v>
      </c>
      <c r="E1456" s="22" t="n">
        <v>1632.135</v>
      </c>
      <c r="F1456" s="22" t="n">
        <v>1638.482</v>
      </c>
      <c r="G1456" s="23" t="n">
        <v>1643.87</v>
      </c>
      <c r="H1456" s="23" t="n">
        <v>1642.23</v>
      </c>
      <c r="I1456" s="23" t="n">
        <v>1632.4</v>
      </c>
      <c r="J1456" s="23" t="n">
        <v>1630.77</v>
      </c>
      <c r="K1456" s="29" t="str">
        <f aca="false">IF(N1456&lt;=$F$3,"HIT","MISS")</f>
        <v>HIT</v>
      </c>
      <c r="L1456" s="29" t="str">
        <f aca="false">IF(O1456&lt;=$F$3,"HIT","MISS")</f>
        <v>HIT</v>
      </c>
      <c r="M1456" s="17" t="str">
        <f aca="false">IF(AND(K1456="HIT",L1456="HIT"),"HOD ✓ | LOD ✓",IF(K1456="HIT","HOD ✓",IF(L1456="HIT","LOD ✓","✗ MISS")))</f>
        <v>HOD ✓ | LOD ✓</v>
      </c>
      <c r="N1456" s="26" t="n">
        <f aca="false">IF(D1456&lt;H1456,(H1456-D1456)/D1456,IF(D1456&gt;G1456,(D1456-G1456)/D1456,0))</f>
        <v>0</v>
      </c>
      <c r="O1456" s="26" t="n">
        <f aca="false">IF(E1456&lt;J1456,(J1456-E1456)/E1456,IF(E1456&gt;I1456,(E1456-I1456)/E1456,0))</f>
        <v>0</v>
      </c>
      <c r="P1456" s="27" t="n">
        <f aca="false">LN(F1456/F1455)</f>
        <v>-0.00236768165696677</v>
      </c>
      <c r="Q1456" s="28" t="n">
        <f aca="false">STDEV(P1437:P1456)*SQRT(252)</f>
        <v>0.0926299493983554</v>
      </c>
      <c r="R1456" s="26" t="n">
        <f aca="false">(G1456-H1456)/H1456</f>
        <v>0.000998642090328317</v>
      </c>
      <c r="S1456" s="17" t="n">
        <f aca="false">YEAR(B1456)</f>
        <v>2012</v>
      </c>
      <c r="T1456" s="17" t="n">
        <f aca="false">WEEKDAY(B1456)</f>
        <v>2</v>
      </c>
    </row>
    <row r="1457" customFormat="false" ht="15" hidden="false" customHeight="false" outlineLevel="0" collapsed="false">
      <c r="B1457" s="21" t="n">
        <v>41037</v>
      </c>
      <c r="C1457" s="22" t="n">
        <v>1638.482</v>
      </c>
      <c r="D1457" s="22" t="n">
        <v>1639.209</v>
      </c>
      <c r="E1457" s="22" t="n">
        <v>1595.479</v>
      </c>
      <c r="F1457" s="22" t="n">
        <v>1605.575</v>
      </c>
      <c r="G1457" s="23" t="n">
        <v>1639.99</v>
      </c>
      <c r="H1457" s="23" t="n">
        <v>1638.35</v>
      </c>
      <c r="I1457" s="23" t="n">
        <v>1596.41</v>
      </c>
      <c r="J1457" s="23" t="n">
        <v>1594.82</v>
      </c>
      <c r="K1457" s="29" t="str">
        <f aca="false">IF(N1457&lt;=$F$3,"HIT","MISS")</f>
        <v>HIT</v>
      </c>
      <c r="L1457" s="29" t="str">
        <f aca="false">IF(O1457&lt;=$F$3,"HIT","MISS")</f>
        <v>HIT</v>
      </c>
      <c r="M1457" s="17" t="str">
        <f aca="false">IF(AND(K1457="HIT",L1457="HIT"),"HOD ✓ | LOD ✓",IF(K1457="HIT","HOD ✓",IF(L1457="HIT","LOD ✓","✗ MISS")))</f>
        <v>HOD ✓ | LOD ✓</v>
      </c>
      <c r="N1457" s="26" t="n">
        <f aca="false">IF(D1457&lt;H1457,(H1457-D1457)/D1457,IF(D1457&gt;G1457,(D1457-G1457)/D1457,0))</f>
        <v>0</v>
      </c>
      <c r="O1457" s="26" t="n">
        <f aca="false">IF(E1457&lt;J1457,(J1457-E1457)/E1457,IF(E1457&gt;I1457,(E1457-I1457)/E1457,0))</f>
        <v>0</v>
      </c>
      <c r="P1457" s="27" t="n">
        <f aca="false">LN(F1457/F1456)</f>
        <v>-0.0202882555632446</v>
      </c>
      <c r="Q1457" s="28" t="n">
        <f aca="false">STDEV(P1438:P1457)*SQRT(252)</f>
        <v>0.106946789483808</v>
      </c>
      <c r="R1457" s="26" t="n">
        <f aca="false">(G1457-H1457)/H1457</f>
        <v>0.00100100711081277</v>
      </c>
      <c r="S1457" s="17" t="n">
        <f aca="false">YEAR(B1457)</f>
        <v>2012</v>
      </c>
      <c r="T1457" s="17" t="n">
        <f aca="false">WEEKDAY(B1457)</f>
        <v>3</v>
      </c>
    </row>
    <row r="1458" customFormat="false" ht="15" hidden="false" customHeight="false" outlineLevel="0" collapsed="false">
      <c r="B1458" s="21" t="n">
        <v>41038</v>
      </c>
      <c r="C1458" s="22" t="n">
        <v>1605.575</v>
      </c>
      <c r="D1458" s="22" t="n">
        <v>1606.578</v>
      </c>
      <c r="E1458" s="22" t="n">
        <v>1579.594</v>
      </c>
      <c r="F1458" s="22" t="n">
        <v>1589.575</v>
      </c>
      <c r="G1458" s="23" t="n">
        <v>1606.37</v>
      </c>
      <c r="H1458" s="23" t="n">
        <v>1604.77</v>
      </c>
      <c r="I1458" s="23" t="n">
        <v>1581.75</v>
      </c>
      <c r="J1458" s="23" t="n">
        <v>1580.17</v>
      </c>
      <c r="K1458" s="29" t="str">
        <f aca="false">IF(N1458&lt;=$F$3,"HIT","MISS")</f>
        <v>HIT</v>
      </c>
      <c r="L1458" s="29" t="str">
        <f aca="false">IF(O1458&lt;=$F$3,"HIT","MISS")</f>
        <v>HIT</v>
      </c>
      <c r="M1458" s="17" t="str">
        <f aca="false">IF(AND(K1458="HIT",L1458="HIT"),"HOD ✓ | LOD ✓",IF(K1458="HIT","HOD ✓",IF(L1458="HIT","LOD ✓","✗ MISS")))</f>
        <v>HOD ✓ | LOD ✓</v>
      </c>
      <c r="N1458" s="26" t="n">
        <f aca="false">IF(D1458&lt;H1458,(H1458-D1458)/D1458,IF(D1458&gt;G1458,(D1458-G1458)/D1458,0))</f>
        <v>0.000129467725812306</v>
      </c>
      <c r="O1458" s="26" t="n">
        <f aca="false">IF(E1458&lt;J1458,(J1458-E1458)/E1458,IF(E1458&gt;I1458,(E1458-I1458)/E1458,0))</f>
        <v>0.00036465066339833</v>
      </c>
      <c r="P1458" s="27" t="n">
        <f aca="false">LN(F1458/F1457)</f>
        <v>-0.0100152629707106</v>
      </c>
      <c r="Q1458" s="28" t="n">
        <f aca="false">STDEV(P1439:P1458)*SQRT(252)</f>
        <v>0.110854249076528</v>
      </c>
      <c r="R1458" s="26" t="n">
        <f aca="false">(G1458-H1458)/H1458</f>
        <v>0.000997027611433357</v>
      </c>
      <c r="S1458" s="17" t="n">
        <f aca="false">YEAR(B1458)</f>
        <v>2012</v>
      </c>
      <c r="T1458" s="17" t="n">
        <f aca="false">WEEKDAY(B1458)</f>
        <v>4</v>
      </c>
    </row>
    <row r="1459" customFormat="false" ht="15" hidden="false" customHeight="false" outlineLevel="0" collapsed="false">
      <c r="B1459" s="21" t="n">
        <v>41039</v>
      </c>
      <c r="C1459" s="22" t="n">
        <v>1589.575</v>
      </c>
      <c r="D1459" s="22" t="n">
        <v>1602.045</v>
      </c>
      <c r="E1459" s="22" t="n">
        <v>1585.844</v>
      </c>
      <c r="F1459" s="22" t="n">
        <v>1594.099</v>
      </c>
      <c r="G1459" s="23" t="n">
        <v>1603.45</v>
      </c>
      <c r="H1459" s="23" t="n">
        <v>1601.85</v>
      </c>
      <c r="I1459" s="23" t="n">
        <v>1587.66</v>
      </c>
      <c r="J1459" s="23" t="n">
        <v>1586.07</v>
      </c>
      <c r="K1459" s="29" t="str">
        <f aca="false">IF(N1459&lt;=$F$3,"HIT","MISS")</f>
        <v>HIT</v>
      </c>
      <c r="L1459" s="29" t="str">
        <f aca="false">IF(O1459&lt;=$F$3,"HIT","MISS")</f>
        <v>HIT</v>
      </c>
      <c r="M1459" s="17" t="str">
        <f aca="false">IF(AND(K1459="HIT",L1459="HIT"),"HOD ✓ | LOD ✓",IF(K1459="HIT","HOD ✓",IF(L1459="HIT","LOD ✓","✗ MISS")))</f>
        <v>HOD ✓ | LOD ✓</v>
      </c>
      <c r="N1459" s="26" t="n">
        <f aca="false">IF(D1459&lt;H1459,(H1459-D1459)/D1459,IF(D1459&gt;G1459,(D1459-G1459)/D1459,0))</f>
        <v>0</v>
      </c>
      <c r="O1459" s="26" t="n">
        <f aca="false">IF(E1459&lt;J1459,(J1459-E1459)/E1459,IF(E1459&gt;I1459,(E1459-I1459)/E1459,0))</f>
        <v>0.000142510864876927</v>
      </c>
      <c r="P1459" s="27" t="n">
        <f aca="false">LN(F1459/F1458)</f>
        <v>0.00284200143922908</v>
      </c>
      <c r="Q1459" s="28" t="n">
        <f aca="false">STDEV(P1440:P1459)*SQRT(252)</f>
        <v>0.102888913590234</v>
      </c>
      <c r="R1459" s="26" t="n">
        <f aca="false">(G1459-H1459)/H1459</f>
        <v>0.000998845085370126</v>
      </c>
      <c r="S1459" s="17" t="n">
        <f aca="false">YEAR(B1459)</f>
        <v>2012</v>
      </c>
      <c r="T1459" s="17" t="n">
        <f aca="false">WEEKDAY(B1459)</f>
        <v>5</v>
      </c>
    </row>
    <row r="1460" customFormat="false" ht="15" hidden="false" customHeight="false" outlineLevel="0" collapsed="false">
      <c r="B1460" s="21" t="n">
        <v>41040</v>
      </c>
      <c r="C1460" s="22" t="n">
        <v>1594.099</v>
      </c>
      <c r="D1460" s="22" t="n">
        <v>1595.189</v>
      </c>
      <c r="E1460" s="22" t="n">
        <v>1573.622</v>
      </c>
      <c r="F1460" s="22" t="n">
        <v>1579.481</v>
      </c>
      <c r="G1460" s="23" t="n">
        <v>1597.34</v>
      </c>
      <c r="H1460" s="23" t="n">
        <v>1595.74</v>
      </c>
      <c r="I1460" s="23" t="n">
        <v>1574.31</v>
      </c>
      <c r="J1460" s="23" t="n">
        <v>1572.74</v>
      </c>
      <c r="K1460" s="29" t="str">
        <f aca="false">IF(N1460&lt;=$F$3,"HIT","MISS")</f>
        <v>HIT</v>
      </c>
      <c r="L1460" s="29" t="str">
        <f aca="false">IF(O1460&lt;=$F$3,"HIT","MISS")</f>
        <v>HIT</v>
      </c>
      <c r="M1460" s="17" t="str">
        <f aca="false">IF(AND(K1460="HIT",L1460="HIT"),"HOD ✓ | LOD ✓",IF(K1460="HIT","HOD ✓",IF(L1460="HIT","LOD ✓","✗ MISS")))</f>
        <v>HOD ✓ | LOD ✓</v>
      </c>
      <c r="N1460" s="26" t="n">
        <f aca="false">IF(D1460&lt;H1460,(H1460-D1460)/D1460,IF(D1460&gt;G1460,(D1460-G1460)/D1460,0))</f>
        <v>0.00034541361556526</v>
      </c>
      <c r="O1460" s="26" t="n">
        <f aca="false">IF(E1460&lt;J1460,(J1460-E1460)/E1460,IF(E1460&gt;I1460,(E1460-I1460)/E1460,0))</f>
        <v>0</v>
      </c>
      <c r="P1460" s="27" t="n">
        <f aca="false">LN(F1460/F1459)</f>
        <v>-0.00921237427953746</v>
      </c>
      <c r="Q1460" s="28" t="n">
        <f aca="false">STDEV(P1441:P1460)*SQRT(252)</f>
        <v>0.101726190964976</v>
      </c>
      <c r="R1460" s="26" t="n">
        <f aca="false">(G1460-H1460)/H1460</f>
        <v>0.00100266960783079</v>
      </c>
      <c r="S1460" s="17" t="n">
        <f aca="false">YEAR(B1460)</f>
        <v>2012</v>
      </c>
      <c r="T1460" s="17" t="n">
        <f aca="false">WEEKDAY(B1460)</f>
        <v>6</v>
      </c>
    </row>
    <row r="1461" customFormat="false" ht="15" hidden="false" customHeight="false" outlineLevel="0" collapsed="false">
      <c r="B1461" s="21" t="n">
        <v>41043</v>
      </c>
      <c r="C1461" s="22" t="n">
        <v>1580.3</v>
      </c>
      <c r="D1461" s="22" t="n">
        <v>1585.857</v>
      </c>
      <c r="E1461" s="22" t="n">
        <v>1556.234</v>
      </c>
      <c r="F1461" s="22" t="n">
        <v>1556.655</v>
      </c>
      <c r="G1461" s="23" t="n">
        <v>1587.56</v>
      </c>
      <c r="H1461" s="23" t="n">
        <v>1585.97</v>
      </c>
      <c r="I1461" s="23" t="n">
        <v>1556.07</v>
      </c>
      <c r="J1461" s="23" t="n">
        <v>1554.52</v>
      </c>
      <c r="K1461" s="29" t="str">
        <f aca="false">IF(N1461&lt;=$F$3,"HIT","MISS")</f>
        <v>HIT</v>
      </c>
      <c r="L1461" s="29" t="str">
        <f aca="false">IF(O1461&lt;=$F$3,"HIT","MISS")</f>
        <v>HIT</v>
      </c>
      <c r="M1461" s="17" t="str">
        <f aca="false">IF(AND(K1461="HIT",L1461="HIT"),"HOD ✓ | LOD ✓",IF(K1461="HIT","HOD ✓",IF(L1461="HIT","LOD ✓","✗ MISS")))</f>
        <v>HOD ✓ | LOD ✓</v>
      </c>
      <c r="N1461" s="26" t="n">
        <f aca="false">IF(D1461&lt;H1461,(H1461-D1461)/D1461,IF(D1461&gt;G1461,(D1461-G1461)/D1461,0))</f>
        <v>7.12548483249476E-005</v>
      </c>
      <c r="O1461" s="26" t="n">
        <f aca="false">IF(E1461&lt;J1461,(J1461-E1461)/E1461,IF(E1461&gt;I1461,(E1461-I1461)/E1461,0))</f>
        <v>0.000105382609556138</v>
      </c>
      <c r="P1461" s="27" t="n">
        <f aca="false">LN(F1461/F1460)</f>
        <v>-0.0145570237265818</v>
      </c>
      <c r="Q1461" s="28" t="n">
        <f aca="false">STDEV(P1442:P1461)*SQRT(252)</f>
        <v>0.110418590797355</v>
      </c>
      <c r="R1461" s="26" t="n">
        <f aca="false">(G1461-H1461)/H1461</f>
        <v>0.00100254103167142</v>
      </c>
      <c r="S1461" s="17" t="n">
        <f aca="false">YEAR(B1461)</f>
        <v>2012</v>
      </c>
      <c r="T1461" s="17" t="n">
        <f aca="false">WEEKDAY(B1461)</f>
        <v>2</v>
      </c>
    </row>
    <row r="1462" customFormat="false" ht="15" hidden="false" customHeight="false" outlineLevel="0" collapsed="false">
      <c r="B1462" s="21" t="n">
        <v>41044</v>
      </c>
      <c r="C1462" s="22" t="n">
        <v>1556.655</v>
      </c>
      <c r="D1462" s="22" t="n">
        <v>1564.389</v>
      </c>
      <c r="E1462" s="22" t="n">
        <v>1541.657</v>
      </c>
      <c r="F1462" s="22" t="n">
        <v>1544.028</v>
      </c>
      <c r="G1462" s="23" t="n">
        <v>1564.64</v>
      </c>
      <c r="H1462" s="23" t="n">
        <v>1563.08</v>
      </c>
      <c r="I1462" s="23" t="n">
        <v>1542.8</v>
      </c>
      <c r="J1462" s="23" t="n">
        <v>1541.26</v>
      </c>
      <c r="K1462" s="29" t="str">
        <f aca="false">IF(N1462&lt;=$F$3,"HIT","MISS")</f>
        <v>HIT</v>
      </c>
      <c r="L1462" s="29" t="str">
        <f aca="false">IF(O1462&lt;=$F$3,"HIT","MISS")</f>
        <v>HIT</v>
      </c>
      <c r="M1462" s="17" t="str">
        <f aca="false">IF(AND(K1462="HIT",L1462="HIT"),"HOD ✓ | LOD ✓",IF(K1462="HIT","HOD ✓",IF(L1462="HIT","LOD ✓","✗ MISS")))</f>
        <v>HOD ✓ | LOD ✓</v>
      </c>
      <c r="N1462" s="26" t="n">
        <f aca="false">IF(D1462&lt;H1462,(H1462-D1462)/D1462,IF(D1462&gt;G1462,(D1462-G1462)/D1462,0))</f>
        <v>0</v>
      </c>
      <c r="O1462" s="26" t="n">
        <f aca="false">IF(E1462&lt;J1462,(J1462-E1462)/E1462,IF(E1462&gt;I1462,(E1462-I1462)/E1462,0))</f>
        <v>0</v>
      </c>
      <c r="P1462" s="27" t="n">
        <f aca="false">LN(F1462/F1461)</f>
        <v>-0.00814470218475186</v>
      </c>
      <c r="Q1462" s="28" t="n">
        <f aca="false">STDEV(P1443:P1462)*SQRT(252)</f>
        <v>0.11173085653805</v>
      </c>
      <c r="R1462" s="26" t="n">
        <f aca="false">(G1462-H1462)/H1462</f>
        <v>0.000998029531438041</v>
      </c>
      <c r="S1462" s="17" t="n">
        <f aca="false">YEAR(B1462)</f>
        <v>2012</v>
      </c>
      <c r="T1462" s="17" t="n">
        <f aca="false">WEEKDAY(B1462)</f>
        <v>3</v>
      </c>
    </row>
    <row r="1463" customFormat="false" ht="15" hidden="false" customHeight="false" outlineLevel="0" collapsed="false">
      <c r="B1463" s="21" t="n">
        <v>41045</v>
      </c>
      <c r="C1463" s="22" t="n">
        <v>1544.028</v>
      </c>
      <c r="D1463" s="22" t="n">
        <v>1552.296</v>
      </c>
      <c r="E1463" s="22" t="n">
        <v>1527.117</v>
      </c>
      <c r="F1463" s="22" t="n">
        <v>1539.603</v>
      </c>
      <c r="G1463" s="23" t="n">
        <v>1554.9</v>
      </c>
      <c r="H1463" s="23" t="n">
        <v>1553.35</v>
      </c>
      <c r="I1463" s="23" t="n">
        <v>1529.01</v>
      </c>
      <c r="J1463" s="23" t="n">
        <v>1527.48</v>
      </c>
      <c r="K1463" s="24" t="str">
        <f aca="false">IF(N1463&lt;=$F$3,"HIT","MISS")</f>
        <v>MISS</v>
      </c>
      <c r="L1463" s="24" t="str">
        <f aca="false">IF(O1463&lt;=$F$3,"HIT","MISS")</f>
        <v>HIT</v>
      </c>
      <c r="M1463" s="25" t="str">
        <f aca="false">IF(AND(K1463="HIT",L1463="HIT"),"HOD ✓ | LOD ✓",IF(K1463="HIT","HOD ✓",IF(L1463="HIT","LOD ✓","✗ MISS")))</f>
        <v>LOD ✓</v>
      </c>
      <c r="N1463" s="26" t="n">
        <f aca="false">IF(D1463&lt;H1463,(H1463-D1463)/D1463,IF(D1463&gt;G1463,(D1463-G1463)/D1463,0))</f>
        <v>0.000678994212443928</v>
      </c>
      <c r="O1463" s="26" t="n">
        <f aca="false">IF(E1463&lt;J1463,(J1463-E1463)/E1463,IF(E1463&gt;I1463,(E1463-I1463)/E1463,0))</f>
        <v>0.000237702808625702</v>
      </c>
      <c r="P1463" s="27" t="n">
        <f aca="false">LN(F1463/F1462)</f>
        <v>-0.0028699951695557</v>
      </c>
      <c r="Q1463" s="28" t="n">
        <f aca="false">STDEV(P1444:P1463)*SQRT(252)</f>
        <v>0.11164419881939</v>
      </c>
      <c r="R1463" s="26" t="n">
        <f aca="false">(G1463-H1463)/H1463</f>
        <v>0.000997843370779401</v>
      </c>
      <c r="S1463" s="17" t="n">
        <f aca="false">YEAR(B1463)</f>
        <v>2012</v>
      </c>
      <c r="T1463" s="17" t="n">
        <f aca="false">WEEKDAY(B1463)</f>
        <v>4</v>
      </c>
    </row>
    <row r="1464" customFormat="false" ht="15" hidden="false" customHeight="false" outlineLevel="0" collapsed="false">
      <c r="B1464" s="21" t="n">
        <v>41046</v>
      </c>
      <c r="C1464" s="22" t="n">
        <v>1539.603</v>
      </c>
      <c r="D1464" s="22" t="n">
        <v>1579.984</v>
      </c>
      <c r="E1464" s="22" t="n">
        <v>1538.8</v>
      </c>
      <c r="F1464" s="22" t="n">
        <v>1574.177</v>
      </c>
      <c r="G1464" s="23" t="n">
        <v>1580.44</v>
      </c>
      <c r="H1464" s="23" t="n">
        <v>1578.86</v>
      </c>
      <c r="I1464" s="23" t="n">
        <v>1539.99</v>
      </c>
      <c r="J1464" s="23" t="n">
        <v>1538.45</v>
      </c>
      <c r="K1464" s="29" t="str">
        <f aca="false">IF(N1464&lt;=$F$3,"HIT","MISS")</f>
        <v>HIT</v>
      </c>
      <c r="L1464" s="29" t="str">
        <f aca="false">IF(O1464&lt;=$F$3,"HIT","MISS")</f>
        <v>HIT</v>
      </c>
      <c r="M1464" s="17" t="str">
        <f aca="false">IF(AND(K1464="HIT",L1464="HIT"),"HOD ✓ | LOD ✓",IF(K1464="HIT","HOD ✓",IF(L1464="HIT","LOD ✓","✗ MISS")))</f>
        <v>HOD ✓ | LOD ✓</v>
      </c>
      <c r="N1464" s="26" t="n">
        <f aca="false">IF(D1464&lt;H1464,(H1464-D1464)/D1464,IF(D1464&gt;G1464,(D1464-G1464)/D1464,0))</f>
        <v>0</v>
      </c>
      <c r="O1464" s="26" t="n">
        <f aca="false">IF(E1464&lt;J1464,(J1464-E1464)/E1464,IF(E1464&gt;I1464,(E1464-I1464)/E1464,0))</f>
        <v>0</v>
      </c>
      <c r="P1464" s="27" t="n">
        <f aca="false">LN(F1464/F1463)</f>
        <v>0.022208005039996</v>
      </c>
      <c r="Q1464" s="28" t="n">
        <f aca="false">STDEV(P1445:P1464)*SQRT(252)</f>
        <v>0.143370381881698</v>
      </c>
      <c r="R1464" s="26" t="n">
        <f aca="false">(G1464-H1464)/H1464</f>
        <v>0.00100072203995298</v>
      </c>
      <c r="S1464" s="17" t="n">
        <f aca="false">YEAR(B1464)</f>
        <v>2012</v>
      </c>
      <c r="T1464" s="17" t="n">
        <f aca="false">WEEKDAY(B1464)</f>
        <v>5</v>
      </c>
    </row>
    <row r="1465" customFormat="false" ht="15" hidden="false" customHeight="false" outlineLevel="0" collapsed="false">
      <c r="B1465" s="21" t="n">
        <v>41047</v>
      </c>
      <c r="C1465" s="22" t="n">
        <v>1574.177</v>
      </c>
      <c r="D1465" s="22" t="n">
        <v>1597.585</v>
      </c>
      <c r="E1465" s="22" t="n">
        <v>1568.115</v>
      </c>
      <c r="F1465" s="22" t="n">
        <v>1593.139</v>
      </c>
      <c r="G1465" s="23" t="n">
        <v>1597.38</v>
      </c>
      <c r="H1465" s="23" t="n">
        <v>1595.78</v>
      </c>
      <c r="I1465" s="23" t="n">
        <v>1568.28</v>
      </c>
      <c r="J1465" s="23" t="n">
        <v>1566.71</v>
      </c>
      <c r="K1465" s="29" t="str">
        <f aca="false">IF(N1465&lt;=$F$3,"HIT","MISS")</f>
        <v>HIT</v>
      </c>
      <c r="L1465" s="29" t="str">
        <f aca="false">IF(O1465&lt;=$F$3,"HIT","MISS")</f>
        <v>HIT</v>
      </c>
      <c r="M1465" s="17" t="str">
        <f aca="false">IF(AND(K1465="HIT",L1465="HIT"),"HOD ✓ | LOD ✓",IF(K1465="HIT","HOD ✓",IF(L1465="HIT","LOD ✓","✗ MISS")))</f>
        <v>HOD ✓ | LOD ✓</v>
      </c>
      <c r="N1465" s="26" t="n">
        <f aca="false">IF(D1465&lt;H1465,(H1465-D1465)/D1465,IF(D1465&gt;G1465,(D1465-G1465)/D1465,0))</f>
        <v>0.000128318681009103</v>
      </c>
      <c r="O1465" s="26" t="n">
        <f aca="false">IF(E1465&lt;J1465,(J1465-E1465)/E1465,IF(E1465&gt;I1465,(E1465-I1465)/E1465,0))</f>
        <v>0</v>
      </c>
      <c r="P1465" s="27" t="n">
        <f aca="false">LN(F1465/F1464)</f>
        <v>0.0119736878459177</v>
      </c>
      <c r="Q1465" s="28" t="n">
        <f aca="false">STDEV(P1446:P1465)*SQRT(252)</f>
        <v>0.15176411219193</v>
      </c>
      <c r="R1465" s="26" t="n">
        <f aca="false">(G1465-H1465)/H1465</f>
        <v>0.00100264447480238</v>
      </c>
      <c r="S1465" s="17" t="n">
        <f aca="false">YEAR(B1465)</f>
        <v>2012</v>
      </c>
      <c r="T1465" s="17" t="n">
        <f aca="false">WEEKDAY(B1465)</f>
        <v>6</v>
      </c>
    </row>
    <row r="1466" customFormat="false" ht="15" hidden="false" customHeight="false" outlineLevel="0" collapsed="false">
      <c r="B1466" s="21" t="n">
        <v>41050</v>
      </c>
      <c r="C1466" s="22" t="n">
        <v>1593.489</v>
      </c>
      <c r="D1466" s="22" t="n">
        <v>1599.234</v>
      </c>
      <c r="E1466" s="22" t="n">
        <v>1584.997</v>
      </c>
      <c r="F1466" s="22" t="n">
        <v>1593.215</v>
      </c>
      <c r="G1466" s="23" t="n">
        <v>1598.78</v>
      </c>
      <c r="H1466" s="23" t="n">
        <v>1597.18</v>
      </c>
      <c r="I1466" s="23" t="n">
        <v>1585.26</v>
      </c>
      <c r="J1466" s="23" t="n">
        <v>1583.68</v>
      </c>
      <c r="K1466" s="29" t="str">
        <f aca="false">IF(N1466&lt;=$F$3,"HIT","MISS")</f>
        <v>HIT</v>
      </c>
      <c r="L1466" s="29" t="str">
        <f aca="false">IF(O1466&lt;=$F$3,"HIT","MISS")</f>
        <v>HIT</v>
      </c>
      <c r="M1466" s="17" t="str">
        <f aca="false">IF(AND(K1466="HIT",L1466="HIT"),"HOD ✓ | LOD ✓",IF(K1466="HIT","HOD ✓",IF(L1466="HIT","LOD ✓","✗ MISS")))</f>
        <v>HOD ✓ | LOD ✓</v>
      </c>
      <c r="N1466" s="26" t="n">
        <f aca="false">IF(D1466&lt;H1466,(H1466-D1466)/D1466,IF(D1466&gt;G1466,(D1466-G1466)/D1466,0))</f>
        <v>0.000283885910379564</v>
      </c>
      <c r="O1466" s="26" t="n">
        <f aca="false">IF(E1466&lt;J1466,(J1466-E1466)/E1466,IF(E1466&gt;I1466,(E1466-I1466)/E1466,0))</f>
        <v>0</v>
      </c>
      <c r="P1466" s="27" t="n">
        <f aca="false">LN(F1466/F1465)</f>
        <v>4.77034253032613E-005</v>
      </c>
      <c r="Q1466" s="28" t="n">
        <f aca="false">STDEV(P1447:P1466)*SQRT(252)</f>
        <v>0.151812219449639</v>
      </c>
      <c r="R1466" s="26" t="n">
        <f aca="false">(G1466-H1466)/H1466</f>
        <v>0.0010017656118909</v>
      </c>
      <c r="S1466" s="17" t="n">
        <f aca="false">YEAR(B1466)</f>
        <v>2012</v>
      </c>
      <c r="T1466" s="17" t="n">
        <f aca="false">WEEKDAY(B1466)</f>
        <v>2</v>
      </c>
    </row>
    <row r="1467" customFormat="false" ht="15" hidden="false" customHeight="false" outlineLevel="0" collapsed="false">
      <c r="B1467" s="21" t="n">
        <v>41051</v>
      </c>
      <c r="C1467" s="22" t="n">
        <v>1593.215</v>
      </c>
      <c r="D1467" s="22" t="n">
        <v>1594.543</v>
      </c>
      <c r="E1467" s="22" t="n">
        <v>1561.644</v>
      </c>
      <c r="F1467" s="22" t="n">
        <v>1568.548</v>
      </c>
      <c r="G1467" s="23" t="n">
        <v>1594.78</v>
      </c>
      <c r="H1467" s="23" t="n">
        <v>1593.19</v>
      </c>
      <c r="I1467" s="23" t="n">
        <v>1563.86</v>
      </c>
      <c r="J1467" s="23" t="n">
        <v>1562.3</v>
      </c>
      <c r="K1467" s="29" t="str">
        <f aca="false">IF(N1467&lt;=$F$3,"HIT","MISS")</f>
        <v>HIT</v>
      </c>
      <c r="L1467" s="29" t="str">
        <f aca="false">IF(O1467&lt;=$F$3,"HIT","MISS")</f>
        <v>HIT</v>
      </c>
      <c r="M1467" s="17" t="str">
        <f aca="false">IF(AND(K1467="HIT",L1467="HIT"),"HOD ✓ | LOD ✓",IF(K1467="HIT","HOD ✓",IF(L1467="HIT","LOD ✓","✗ MISS")))</f>
        <v>HOD ✓ | LOD ✓</v>
      </c>
      <c r="N1467" s="26" t="n">
        <f aca="false">IF(D1467&lt;H1467,(H1467-D1467)/D1467,IF(D1467&gt;G1467,(D1467-G1467)/D1467,0))</f>
        <v>0</v>
      </c>
      <c r="O1467" s="26" t="n">
        <f aca="false">IF(E1467&lt;J1467,(J1467-E1467)/E1467,IF(E1467&gt;I1467,(E1467-I1467)/E1467,0))</f>
        <v>0.000420070131220655</v>
      </c>
      <c r="P1467" s="27" t="n">
        <f aca="false">LN(F1467/F1466)</f>
        <v>-0.0156036366280385</v>
      </c>
      <c r="Q1467" s="28" t="n">
        <f aca="false">STDEV(P1448:P1467)*SQRT(252)</f>
        <v>0.159234821127321</v>
      </c>
      <c r="R1467" s="26" t="n">
        <f aca="false">(G1467-H1467)/H1467</f>
        <v>0.000997997727829021</v>
      </c>
      <c r="S1467" s="17" t="n">
        <f aca="false">YEAR(B1467)</f>
        <v>2012</v>
      </c>
      <c r="T1467" s="17" t="n">
        <f aca="false">WEEKDAY(B1467)</f>
        <v>3</v>
      </c>
    </row>
    <row r="1468" customFormat="false" ht="15" hidden="false" customHeight="false" outlineLevel="0" collapsed="false">
      <c r="B1468" s="21" t="n">
        <v>41052</v>
      </c>
      <c r="C1468" s="22" t="n">
        <v>1568.548</v>
      </c>
      <c r="D1468" s="22" t="n">
        <v>1568.919</v>
      </c>
      <c r="E1468" s="22" t="n">
        <v>1533.557</v>
      </c>
      <c r="F1468" s="22" t="n">
        <v>1561.52</v>
      </c>
      <c r="G1468" s="23" t="n">
        <v>1569.34</v>
      </c>
      <c r="H1468" s="23" t="n">
        <v>1567.77</v>
      </c>
      <c r="I1468" s="23" t="n">
        <v>1536.49</v>
      </c>
      <c r="J1468" s="23" t="n">
        <v>1534.96</v>
      </c>
      <c r="K1468" s="24" t="str">
        <f aca="false">IF(N1468&lt;=$F$3,"HIT","MISS")</f>
        <v>HIT</v>
      </c>
      <c r="L1468" s="24" t="str">
        <f aca="false">IF(O1468&lt;=$F$3,"HIT","MISS")</f>
        <v>MISS</v>
      </c>
      <c r="M1468" s="25" t="str">
        <f aca="false">IF(AND(K1468="HIT",L1468="HIT"),"HOD ✓ | LOD ✓",IF(K1468="HIT","HOD ✓",IF(L1468="HIT","LOD ✓","✗ MISS")))</f>
        <v>HOD ✓</v>
      </c>
      <c r="N1468" s="26" t="n">
        <f aca="false">IF(D1468&lt;H1468,(H1468-D1468)/D1468,IF(D1468&gt;G1468,(D1468-G1468)/D1468,0))</f>
        <v>0</v>
      </c>
      <c r="O1468" s="26" t="n">
        <f aca="false">IF(E1468&lt;J1468,(J1468-E1468)/E1468,IF(E1468&gt;I1468,(E1468-I1468)/E1468,0))</f>
        <v>0.000914866548814306</v>
      </c>
      <c r="P1468" s="27" t="n">
        <f aca="false">LN(F1468/F1467)</f>
        <v>-0.00449064481058307</v>
      </c>
      <c r="Q1468" s="28" t="n">
        <f aca="false">STDEV(P1449:P1468)*SQRT(252)</f>
        <v>0.158911099585001</v>
      </c>
      <c r="R1468" s="26" t="n">
        <f aca="false">(G1468-H1468)/H1468</f>
        <v>0.00100142240252074</v>
      </c>
      <c r="S1468" s="17" t="n">
        <f aca="false">YEAR(B1468)</f>
        <v>2012</v>
      </c>
      <c r="T1468" s="17" t="n">
        <f aca="false">WEEKDAY(B1468)</f>
        <v>4</v>
      </c>
    </row>
    <row r="1469" customFormat="false" ht="15" hidden="false" customHeight="false" outlineLevel="0" collapsed="false">
      <c r="B1469" s="21" t="n">
        <v>41053</v>
      </c>
      <c r="C1469" s="22" t="n">
        <v>1561.52</v>
      </c>
      <c r="D1469" s="22" t="n">
        <v>1578.023</v>
      </c>
      <c r="E1469" s="22" t="n">
        <v>1551.676</v>
      </c>
      <c r="F1469" s="22" t="n">
        <v>1559.229</v>
      </c>
      <c r="G1469" s="23" t="n">
        <v>1578.16</v>
      </c>
      <c r="H1469" s="23" t="n">
        <v>1576.58</v>
      </c>
      <c r="I1469" s="23" t="n">
        <v>1552.67</v>
      </c>
      <c r="J1469" s="23" t="n">
        <v>1551.12</v>
      </c>
      <c r="K1469" s="29" t="str">
        <f aca="false">IF(N1469&lt;=$F$3,"HIT","MISS")</f>
        <v>HIT</v>
      </c>
      <c r="L1469" s="29" t="str">
        <f aca="false">IF(O1469&lt;=$F$3,"HIT","MISS")</f>
        <v>HIT</v>
      </c>
      <c r="M1469" s="17" t="str">
        <f aca="false">IF(AND(K1469="HIT",L1469="HIT"),"HOD ✓ | LOD ✓",IF(K1469="HIT","HOD ✓",IF(L1469="HIT","LOD ✓","✗ MISS")))</f>
        <v>HOD ✓ | LOD ✓</v>
      </c>
      <c r="N1469" s="26" t="n">
        <f aca="false">IF(D1469&lt;H1469,(H1469-D1469)/D1469,IF(D1469&gt;G1469,(D1469-G1469)/D1469,0))</f>
        <v>0</v>
      </c>
      <c r="O1469" s="26" t="n">
        <f aca="false">IF(E1469&lt;J1469,(J1469-E1469)/E1469,IF(E1469&gt;I1469,(E1469-I1469)/E1469,0))</f>
        <v>0</v>
      </c>
      <c r="P1469" s="27" t="n">
        <f aca="false">LN(F1469/F1468)</f>
        <v>-0.00146823753628571</v>
      </c>
      <c r="Q1469" s="28" t="n">
        <f aca="false">STDEV(P1450:P1469)*SQRT(252)</f>
        <v>0.153832915218001</v>
      </c>
      <c r="R1469" s="26" t="n">
        <f aca="false">(G1469-H1469)/H1469</f>
        <v>0.00100216925243258</v>
      </c>
      <c r="S1469" s="17" t="n">
        <f aca="false">YEAR(B1469)</f>
        <v>2012</v>
      </c>
      <c r="T1469" s="17" t="n">
        <f aca="false">WEEKDAY(B1469)</f>
        <v>5</v>
      </c>
    </row>
    <row r="1470" customFormat="false" ht="15" hidden="false" customHeight="false" outlineLevel="0" collapsed="false">
      <c r="B1470" s="21" t="n">
        <v>41054</v>
      </c>
      <c r="C1470" s="22" t="n">
        <v>1559.229</v>
      </c>
      <c r="D1470" s="22" t="n">
        <v>1574.298</v>
      </c>
      <c r="E1470" s="22" t="n">
        <v>1551.42</v>
      </c>
      <c r="F1470" s="22" t="n">
        <v>1572.913</v>
      </c>
      <c r="G1470" s="23" t="n">
        <v>1576.38</v>
      </c>
      <c r="H1470" s="23" t="n">
        <v>1574.81</v>
      </c>
      <c r="I1470" s="23" t="n">
        <v>1551.31</v>
      </c>
      <c r="J1470" s="23" t="n">
        <v>1549.76</v>
      </c>
      <c r="K1470" s="29" t="str">
        <f aca="false">IF(N1470&lt;=$F$3,"HIT","MISS")</f>
        <v>HIT</v>
      </c>
      <c r="L1470" s="29" t="str">
        <f aca="false">IF(O1470&lt;=$F$3,"HIT","MISS")</f>
        <v>HIT</v>
      </c>
      <c r="M1470" s="17" t="str">
        <f aca="false">IF(AND(K1470="HIT",L1470="HIT"),"HOD ✓ | LOD ✓",IF(K1470="HIT","HOD ✓",IF(L1470="HIT","LOD ✓","✗ MISS")))</f>
        <v>HOD ✓ | LOD ✓</v>
      </c>
      <c r="N1470" s="26" t="n">
        <f aca="false">IF(D1470&lt;H1470,(H1470-D1470)/D1470,IF(D1470&gt;G1470,(D1470-G1470)/D1470,0))</f>
        <v>0.000325224322205798</v>
      </c>
      <c r="O1470" s="26" t="n">
        <f aca="false">IF(E1470&lt;J1470,(J1470-E1470)/E1470,IF(E1470&gt;I1470,(E1470-I1470)/E1470,0))</f>
        <v>7.09027858349946E-005</v>
      </c>
      <c r="P1470" s="27" t="n">
        <f aca="false">LN(F1470/F1469)</f>
        <v>0.00873784589861073</v>
      </c>
      <c r="Q1470" s="28" t="n">
        <f aca="false">STDEV(P1451:P1470)*SQRT(252)</f>
        <v>0.157932725499195</v>
      </c>
      <c r="R1470" s="26" t="n">
        <f aca="false">(G1470-H1470)/H1470</f>
        <v>0.000996945663286469</v>
      </c>
      <c r="S1470" s="17" t="n">
        <f aca="false">YEAR(B1470)</f>
        <v>2012</v>
      </c>
      <c r="T1470" s="17" t="n">
        <f aca="false">WEEKDAY(B1470)</f>
        <v>6</v>
      </c>
    </row>
    <row r="1471" customFormat="false" ht="15" hidden="false" customHeight="false" outlineLevel="0" collapsed="false">
      <c r="B1471" s="21" t="n">
        <v>41057</v>
      </c>
      <c r="C1471" s="22" t="n">
        <v>1573.913</v>
      </c>
      <c r="D1471" s="22" t="n">
        <v>1583.452</v>
      </c>
      <c r="E1471" s="22" t="n">
        <v>1571.569</v>
      </c>
      <c r="F1471" s="22" t="n">
        <v>1575.588</v>
      </c>
      <c r="G1471" s="23" t="n">
        <v>1585.23</v>
      </c>
      <c r="H1471" s="23" t="n">
        <v>1583.65</v>
      </c>
      <c r="I1471" s="23" t="n">
        <v>1571.63</v>
      </c>
      <c r="J1471" s="23" t="n">
        <v>1570.06</v>
      </c>
      <c r="K1471" s="29" t="str">
        <f aca="false">IF(N1471&lt;=$F$3,"HIT","MISS")</f>
        <v>HIT</v>
      </c>
      <c r="L1471" s="29" t="str">
        <f aca="false">IF(O1471&lt;=$F$3,"HIT","MISS")</f>
        <v>HIT</v>
      </c>
      <c r="M1471" s="17" t="str">
        <f aca="false">IF(AND(K1471="HIT",L1471="HIT"),"HOD ✓ | LOD ✓",IF(K1471="HIT","HOD ✓",IF(L1471="HIT","LOD ✓","✗ MISS")))</f>
        <v>HOD ✓ | LOD ✓</v>
      </c>
      <c r="N1471" s="26" t="n">
        <f aca="false">IF(D1471&lt;H1471,(H1471-D1471)/D1471,IF(D1471&gt;G1471,(D1471-G1471)/D1471,0))</f>
        <v>0.000125043259915736</v>
      </c>
      <c r="O1471" s="26" t="n">
        <f aca="false">IF(E1471&lt;J1471,(J1471-E1471)/E1471,IF(E1471&gt;I1471,(E1471-I1471)/E1471,0))</f>
        <v>0</v>
      </c>
      <c r="P1471" s="27" t="n">
        <f aca="false">LN(F1471/F1470)</f>
        <v>0.00169922172083752</v>
      </c>
      <c r="Q1471" s="28" t="n">
        <f aca="false">STDEV(P1452:P1471)*SQRT(252)</f>
        <v>0.158128570134618</v>
      </c>
      <c r="R1471" s="26" t="n">
        <f aca="false">(G1471-H1471)/H1471</f>
        <v>0.000997695197802499</v>
      </c>
      <c r="S1471" s="17" t="n">
        <f aca="false">YEAR(B1471)</f>
        <v>2012</v>
      </c>
      <c r="T1471" s="17" t="n">
        <f aca="false">WEEKDAY(B1471)</f>
        <v>2</v>
      </c>
    </row>
    <row r="1472" customFormat="false" ht="15" hidden="false" customHeight="false" outlineLevel="0" collapsed="false">
      <c r="B1472" s="21" t="n">
        <v>41058</v>
      </c>
      <c r="C1472" s="22" t="n">
        <v>1575.588</v>
      </c>
      <c r="D1472" s="22" t="n">
        <v>1582.792</v>
      </c>
      <c r="E1472" s="22" t="n">
        <v>1548.549</v>
      </c>
      <c r="F1472" s="22" t="n">
        <v>1555.255</v>
      </c>
      <c r="G1472" s="23" t="n">
        <v>1584.52</v>
      </c>
      <c r="H1472" s="23" t="n">
        <v>1582.94</v>
      </c>
      <c r="I1472" s="23" t="n">
        <v>1548.97</v>
      </c>
      <c r="J1472" s="23" t="n">
        <v>1547.42</v>
      </c>
      <c r="K1472" s="29" t="str">
        <f aca="false">IF(N1472&lt;=$F$3,"HIT","MISS")</f>
        <v>HIT</v>
      </c>
      <c r="L1472" s="29" t="str">
        <f aca="false">IF(O1472&lt;=$F$3,"HIT","MISS")</f>
        <v>HIT</v>
      </c>
      <c r="M1472" s="17" t="str">
        <f aca="false">IF(AND(K1472="HIT",L1472="HIT"),"HOD ✓ | LOD ✓",IF(K1472="HIT","HOD ✓",IF(L1472="HIT","LOD ✓","✗ MISS")))</f>
        <v>HOD ✓ | LOD ✓</v>
      </c>
      <c r="N1472" s="26" t="n">
        <f aca="false">IF(D1472&lt;H1472,(H1472-D1472)/D1472,IF(D1472&gt;G1472,(D1472-G1472)/D1472,0))</f>
        <v>9.35056533013423E-005</v>
      </c>
      <c r="O1472" s="26" t="n">
        <f aca="false">IF(E1472&lt;J1472,(J1472-E1472)/E1472,IF(E1472&gt;I1472,(E1472-I1472)/E1472,0))</f>
        <v>0</v>
      </c>
      <c r="P1472" s="27" t="n">
        <f aca="false">LN(F1472/F1471)</f>
        <v>-0.0129890166143405</v>
      </c>
      <c r="Q1472" s="28" t="n">
        <f aca="false">STDEV(P1453:P1472)*SQRT(252)</f>
        <v>0.162125185352603</v>
      </c>
      <c r="R1472" s="26" t="n">
        <f aca="false">(G1472-H1472)/H1472</f>
        <v>0.000998142696501401</v>
      </c>
      <c r="S1472" s="17" t="n">
        <f aca="false">YEAR(B1472)</f>
        <v>2012</v>
      </c>
      <c r="T1472" s="17" t="n">
        <f aca="false">WEEKDAY(B1472)</f>
        <v>3</v>
      </c>
    </row>
    <row r="1473" customFormat="false" ht="15" hidden="false" customHeight="false" outlineLevel="0" collapsed="false">
      <c r="B1473" s="21" t="n">
        <v>41059</v>
      </c>
      <c r="C1473" s="22" t="n">
        <v>1555.255</v>
      </c>
      <c r="D1473" s="22" t="n">
        <v>1569.579</v>
      </c>
      <c r="E1473" s="22" t="n">
        <v>1532.244</v>
      </c>
      <c r="F1473" s="22" t="n">
        <v>1563.175</v>
      </c>
      <c r="G1473" s="23" t="n">
        <v>1570.5</v>
      </c>
      <c r="H1473" s="23" t="n">
        <v>1568.93</v>
      </c>
      <c r="I1473" s="23" t="n">
        <v>1533.19</v>
      </c>
      <c r="J1473" s="23" t="n">
        <v>1531.66</v>
      </c>
      <c r="K1473" s="29" t="str">
        <f aca="false">IF(N1473&lt;=$F$3,"HIT","MISS")</f>
        <v>HIT</v>
      </c>
      <c r="L1473" s="29" t="str">
        <f aca="false">IF(O1473&lt;=$F$3,"HIT","MISS")</f>
        <v>HIT</v>
      </c>
      <c r="M1473" s="17" t="str">
        <f aca="false">IF(AND(K1473="HIT",L1473="HIT"),"HOD ✓ | LOD ✓",IF(K1473="HIT","HOD ✓",IF(L1473="HIT","LOD ✓","✗ MISS")))</f>
        <v>HOD ✓ | LOD ✓</v>
      </c>
      <c r="N1473" s="26" t="n">
        <f aca="false">IF(D1473&lt;H1473,(H1473-D1473)/D1473,IF(D1473&gt;G1473,(D1473-G1473)/D1473,0))</f>
        <v>0</v>
      </c>
      <c r="O1473" s="26" t="n">
        <f aca="false">IF(E1473&lt;J1473,(J1473-E1473)/E1473,IF(E1473&gt;I1473,(E1473-I1473)/E1473,0))</f>
        <v>0</v>
      </c>
      <c r="P1473" s="27" t="n">
        <f aca="false">LN(F1473/F1472)</f>
        <v>0.00507949001824438</v>
      </c>
      <c r="Q1473" s="28" t="n">
        <f aca="false">STDEV(P1454:P1473)*SQRT(252)</f>
        <v>0.164614147100766</v>
      </c>
      <c r="R1473" s="26" t="n">
        <f aca="false">(G1473-H1473)/H1473</f>
        <v>0.00100068199346047</v>
      </c>
      <c r="S1473" s="17" t="n">
        <f aca="false">YEAR(B1473)</f>
        <v>2012</v>
      </c>
      <c r="T1473" s="17" t="n">
        <f aca="false">WEEKDAY(B1473)</f>
        <v>4</v>
      </c>
    </row>
    <row r="1474" customFormat="false" ht="15" hidden="false" customHeight="false" outlineLevel="0" collapsed="false">
      <c r="B1474" s="21" t="n">
        <v>41060</v>
      </c>
      <c r="C1474" s="22" t="n">
        <v>1563.175</v>
      </c>
      <c r="D1474" s="22" t="n">
        <v>1573.236</v>
      </c>
      <c r="E1474" s="22" t="n">
        <v>1552.344</v>
      </c>
      <c r="F1474" s="22" t="n">
        <v>1560.508</v>
      </c>
      <c r="G1474" s="23" t="n">
        <v>1574.14</v>
      </c>
      <c r="H1474" s="23" t="n">
        <v>1572.57</v>
      </c>
      <c r="I1474" s="23" t="n">
        <v>1553.01</v>
      </c>
      <c r="J1474" s="23" t="n">
        <v>1551.46</v>
      </c>
      <c r="K1474" s="29" t="str">
        <f aca="false">IF(N1474&lt;=$F$3,"HIT","MISS")</f>
        <v>HIT</v>
      </c>
      <c r="L1474" s="29" t="str">
        <f aca="false">IF(O1474&lt;=$F$3,"HIT","MISS")</f>
        <v>HIT</v>
      </c>
      <c r="M1474" s="17" t="str">
        <f aca="false">IF(AND(K1474="HIT",L1474="HIT"),"HOD ✓ | LOD ✓",IF(K1474="HIT","HOD ✓",IF(L1474="HIT","LOD ✓","✗ MISS")))</f>
        <v>HOD ✓ | LOD ✓</v>
      </c>
      <c r="N1474" s="26" t="n">
        <f aca="false">IF(D1474&lt;H1474,(H1474-D1474)/D1474,IF(D1474&gt;G1474,(D1474-G1474)/D1474,0))</f>
        <v>0</v>
      </c>
      <c r="O1474" s="26" t="n">
        <f aca="false">IF(E1474&lt;J1474,(J1474-E1474)/E1474,IF(E1474&gt;I1474,(E1474-I1474)/E1474,0))</f>
        <v>0</v>
      </c>
      <c r="P1474" s="27" t="n">
        <f aca="false">LN(F1474/F1473)</f>
        <v>-0.00170760006572895</v>
      </c>
      <c r="Q1474" s="28" t="n">
        <f aca="false">STDEV(P1455:P1474)*SQRT(252)</f>
        <v>0.162011883139859</v>
      </c>
      <c r="R1474" s="26" t="n">
        <f aca="false">(G1474-H1474)/H1474</f>
        <v>0.000998365732527114</v>
      </c>
      <c r="S1474" s="17" t="n">
        <f aca="false">YEAR(B1474)</f>
        <v>2012</v>
      </c>
      <c r="T1474" s="17" t="n">
        <f aca="false">WEEKDAY(B1474)</f>
        <v>5</v>
      </c>
    </row>
    <row r="1475" customFormat="false" ht="15" hidden="false" customHeight="false" outlineLevel="0" collapsed="false">
      <c r="B1475" s="21" t="n">
        <v>41061</v>
      </c>
      <c r="C1475" s="22" t="n">
        <v>1560.508</v>
      </c>
      <c r="D1475" s="22" t="n">
        <v>1630.165</v>
      </c>
      <c r="E1475" s="22" t="n">
        <v>1545.293</v>
      </c>
      <c r="F1475" s="22" t="n">
        <v>1624.251</v>
      </c>
      <c r="G1475" s="23" t="n">
        <v>1631.02</v>
      </c>
      <c r="H1475" s="23" t="n">
        <v>1629.39</v>
      </c>
      <c r="I1475" s="23" t="n">
        <v>1544.94</v>
      </c>
      <c r="J1475" s="23" t="n">
        <v>1543.4</v>
      </c>
      <c r="K1475" s="29" t="str">
        <f aca="false">IF(N1475&lt;=$F$3,"HIT","MISS")</f>
        <v>HIT</v>
      </c>
      <c r="L1475" s="29" t="str">
        <f aca="false">IF(O1475&lt;=$F$3,"HIT","MISS")</f>
        <v>HIT</v>
      </c>
      <c r="M1475" s="17" t="str">
        <f aca="false">IF(AND(K1475="HIT",L1475="HIT"),"HOD ✓ | LOD ✓",IF(K1475="HIT","HOD ✓",IF(L1475="HIT","LOD ✓","✗ MISS")))</f>
        <v>HOD ✓ | LOD ✓</v>
      </c>
      <c r="N1475" s="26" t="n">
        <f aca="false">IF(D1475&lt;H1475,(H1475-D1475)/D1475,IF(D1475&gt;G1475,(D1475-G1475)/D1475,0))</f>
        <v>0</v>
      </c>
      <c r="O1475" s="26" t="n">
        <f aca="false">IF(E1475&lt;J1475,(J1475-E1475)/E1475,IF(E1475&gt;I1475,(E1475-I1475)/E1475,0))</f>
        <v>0.000228435642949161</v>
      </c>
      <c r="P1475" s="27" t="n">
        <f aca="false">LN(F1475/F1474)</f>
        <v>0.0400353771695284</v>
      </c>
      <c r="Q1475" s="28" t="n">
        <f aca="false">STDEV(P1456:P1475)*SQRT(252)</f>
        <v>0.220705884310302</v>
      </c>
      <c r="R1475" s="26" t="n">
        <f aca="false">(G1475-H1475)/H1475</f>
        <v>0.00100037437323163</v>
      </c>
      <c r="S1475" s="17" t="n">
        <f aca="false">YEAR(B1475)</f>
        <v>2012</v>
      </c>
      <c r="T1475" s="17" t="n">
        <f aca="false">WEEKDAY(B1475)</f>
        <v>6</v>
      </c>
    </row>
    <row r="1476" customFormat="false" ht="15" hidden="false" customHeight="false" outlineLevel="0" collapsed="false">
      <c r="B1476" s="21" t="n">
        <v>41064</v>
      </c>
      <c r="C1476" s="22" t="n">
        <v>1625.001</v>
      </c>
      <c r="D1476" s="22" t="n">
        <v>1628.184</v>
      </c>
      <c r="E1476" s="22" t="n">
        <v>1608.87</v>
      </c>
      <c r="F1476" s="22" t="n">
        <v>1618.855</v>
      </c>
      <c r="G1476" s="23" t="n">
        <v>1627.84</v>
      </c>
      <c r="H1476" s="23" t="n">
        <v>1626.21</v>
      </c>
      <c r="I1476" s="23" t="n">
        <v>1608.85</v>
      </c>
      <c r="J1476" s="23" t="n">
        <v>1607.24</v>
      </c>
      <c r="K1476" s="29" t="str">
        <f aca="false">IF(N1476&lt;=$F$3,"HIT","MISS")</f>
        <v>HIT</v>
      </c>
      <c r="L1476" s="29" t="str">
        <f aca="false">IF(O1476&lt;=$F$3,"HIT","MISS")</f>
        <v>HIT</v>
      </c>
      <c r="M1476" s="17" t="str">
        <f aca="false">IF(AND(K1476="HIT",L1476="HIT"),"HOD ✓ | LOD ✓",IF(K1476="HIT","HOD ✓",IF(L1476="HIT","LOD ✓","✗ MISS")))</f>
        <v>HOD ✓ | LOD ✓</v>
      </c>
      <c r="N1476" s="26" t="n">
        <f aca="false">IF(D1476&lt;H1476,(H1476-D1476)/D1476,IF(D1476&gt;G1476,(D1476-G1476)/D1476,0))</f>
        <v>0.000211278332178704</v>
      </c>
      <c r="O1476" s="26" t="n">
        <f aca="false">IF(E1476&lt;J1476,(J1476-E1476)/E1476,IF(E1476&gt;I1476,(E1476-I1476)/E1476,0))</f>
        <v>1.24310851715687E-005</v>
      </c>
      <c r="P1476" s="27" t="n">
        <f aca="false">LN(F1476/F1475)</f>
        <v>-0.00332767722014263</v>
      </c>
      <c r="Q1476" s="28" t="n">
        <f aca="false">STDEV(P1457:P1476)*SQRT(252)</f>
        <v>0.220836751827326</v>
      </c>
      <c r="R1476" s="26" t="n">
        <f aca="false">(G1476-H1476)/H1476</f>
        <v>0.00100233057231224</v>
      </c>
      <c r="S1476" s="17" t="n">
        <f aca="false">YEAR(B1476)</f>
        <v>2012</v>
      </c>
      <c r="T1476" s="17" t="n">
        <f aca="false">WEEKDAY(B1476)</f>
        <v>2</v>
      </c>
    </row>
    <row r="1477" customFormat="false" ht="15" hidden="false" customHeight="false" outlineLevel="0" collapsed="false">
      <c r="B1477" s="21" t="n">
        <v>41065</v>
      </c>
      <c r="C1477" s="22" t="n">
        <v>1618.855</v>
      </c>
      <c r="D1477" s="22" t="n">
        <v>1623.663</v>
      </c>
      <c r="E1477" s="22" t="n">
        <v>1612.064</v>
      </c>
      <c r="F1477" s="22" t="n">
        <v>1617.008</v>
      </c>
      <c r="G1477" s="23" t="n">
        <v>1625.41</v>
      </c>
      <c r="H1477" s="23" t="n">
        <v>1623.79</v>
      </c>
      <c r="I1477" s="23" t="n">
        <v>1613.38</v>
      </c>
      <c r="J1477" s="23" t="n">
        <v>1611.77</v>
      </c>
      <c r="K1477" s="29" t="str">
        <f aca="false">IF(N1477&lt;=$F$3,"HIT","MISS")</f>
        <v>HIT</v>
      </c>
      <c r="L1477" s="29" t="str">
        <f aca="false">IF(O1477&lt;=$F$3,"HIT","MISS")</f>
        <v>HIT</v>
      </c>
      <c r="M1477" s="17" t="str">
        <f aca="false">IF(AND(K1477="HIT",L1477="HIT"),"HOD ✓ | LOD ✓",IF(K1477="HIT","HOD ✓",IF(L1477="HIT","LOD ✓","✗ MISS")))</f>
        <v>HOD ✓ | LOD ✓</v>
      </c>
      <c r="N1477" s="26" t="n">
        <f aca="false">IF(D1477&lt;H1477,(H1477-D1477)/D1477,IF(D1477&gt;G1477,(D1477-G1477)/D1477,0))</f>
        <v>7.82182016834483E-005</v>
      </c>
      <c r="O1477" s="26" t="n">
        <f aca="false">IF(E1477&lt;J1477,(J1477-E1477)/E1477,IF(E1477&gt;I1477,(E1477-I1477)/E1477,0))</f>
        <v>0</v>
      </c>
      <c r="P1477" s="27" t="n">
        <f aca="false">LN(F1477/F1476)</f>
        <v>-0.00114158121069116</v>
      </c>
      <c r="Q1477" s="28" t="n">
        <f aca="false">STDEV(P1458:P1477)*SQRT(252)</f>
        <v>0.208302147674043</v>
      </c>
      <c r="R1477" s="26" t="n">
        <f aca="false">(G1477-H1477)/H1477</f>
        <v>0.000997665954341459</v>
      </c>
      <c r="S1477" s="17" t="n">
        <f aca="false">YEAR(B1477)</f>
        <v>2012</v>
      </c>
      <c r="T1477" s="17" t="n">
        <f aca="false">WEEKDAY(B1477)</f>
        <v>3</v>
      </c>
    </row>
    <row r="1478" customFormat="false" ht="15" hidden="false" customHeight="false" outlineLevel="0" collapsed="false">
      <c r="B1478" s="21" t="n">
        <v>41066</v>
      </c>
      <c r="C1478" s="22" t="n">
        <v>1617.008</v>
      </c>
      <c r="D1478" s="22" t="n">
        <v>1640.938</v>
      </c>
      <c r="E1478" s="22" t="n">
        <v>1613.802</v>
      </c>
      <c r="F1478" s="22" t="n">
        <v>1619.246</v>
      </c>
      <c r="G1478" s="23" t="n">
        <v>1642.1</v>
      </c>
      <c r="H1478" s="23" t="n">
        <v>1640.46</v>
      </c>
      <c r="I1478" s="23" t="n">
        <v>1615.1</v>
      </c>
      <c r="J1478" s="23" t="n">
        <v>1613.49</v>
      </c>
      <c r="K1478" s="29" t="str">
        <f aca="false">IF(N1478&lt;=$F$3,"HIT","MISS")</f>
        <v>HIT</v>
      </c>
      <c r="L1478" s="29" t="str">
        <f aca="false">IF(O1478&lt;=$F$3,"HIT","MISS")</f>
        <v>HIT</v>
      </c>
      <c r="M1478" s="17" t="str">
        <f aca="false">IF(AND(K1478="HIT",L1478="HIT"),"HOD ✓ | LOD ✓",IF(K1478="HIT","HOD ✓",IF(L1478="HIT","LOD ✓","✗ MISS")))</f>
        <v>HOD ✓ | LOD ✓</v>
      </c>
      <c r="N1478" s="26" t="n">
        <f aca="false">IF(D1478&lt;H1478,(H1478-D1478)/D1478,IF(D1478&gt;G1478,(D1478-G1478)/D1478,0))</f>
        <v>0</v>
      </c>
      <c r="O1478" s="26" t="n">
        <f aca="false">IF(E1478&lt;J1478,(J1478-E1478)/E1478,IF(E1478&gt;I1478,(E1478-I1478)/E1478,0))</f>
        <v>0</v>
      </c>
      <c r="P1478" s="27" t="n">
        <f aca="false">LN(F1478/F1477)</f>
        <v>0.00138308078213783</v>
      </c>
      <c r="Q1478" s="28" t="n">
        <f aca="false">STDEV(P1459:P1478)*SQRT(252)</f>
        <v>0.204673788889184</v>
      </c>
      <c r="R1478" s="26" t="n">
        <f aca="false">(G1478-H1478)/H1478</f>
        <v>0.000999719590846392</v>
      </c>
      <c r="S1478" s="17" t="n">
        <f aca="false">YEAR(B1478)</f>
        <v>2012</v>
      </c>
      <c r="T1478" s="17" t="n">
        <f aca="false">WEEKDAY(B1478)</f>
        <v>4</v>
      </c>
    </row>
    <row r="1479" customFormat="false" ht="15" hidden="false" customHeight="false" outlineLevel="0" collapsed="false">
      <c r="B1479" s="21" t="n">
        <v>41067</v>
      </c>
      <c r="C1479" s="22" t="n">
        <v>1619.246</v>
      </c>
      <c r="D1479" s="22" t="n">
        <v>1629.303</v>
      </c>
      <c r="E1479" s="22" t="n">
        <v>1578.722</v>
      </c>
      <c r="F1479" s="22" t="n">
        <v>1589.455</v>
      </c>
      <c r="G1479" s="23" t="n">
        <v>1628.86</v>
      </c>
      <c r="H1479" s="23" t="n">
        <v>1627.23</v>
      </c>
      <c r="I1479" s="23" t="n">
        <v>1581.52</v>
      </c>
      <c r="J1479" s="23" t="n">
        <v>1579.94</v>
      </c>
      <c r="K1479" s="24" t="str">
        <f aca="false">IF(N1479&lt;=$F$3,"HIT","MISS")</f>
        <v>HIT</v>
      </c>
      <c r="L1479" s="24" t="str">
        <f aca="false">IF(O1479&lt;=$F$3,"HIT","MISS")</f>
        <v>MISS</v>
      </c>
      <c r="M1479" s="25" t="str">
        <f aca="false">IF(AND(K1479="HIT",L1479="HIT"),"HOD ✓ | LOD ✓",IF(K1479="HIT","HOD ✓",IF(L1479="HIT","LOD ✓","✗ MISS")))</f>
        <v>HOD ✓</v>
      </c>
      <c r="N1479" s="26" t="n">
        <f aca="false">IF(D1479&lt;H1479,(H1479-D1479)/D1479,IF(D1479&gt;G1479,(D1479-G1479)/D1479,0))</f>
        <v>0.000271895405581535</v>
      </c>
      <c r="O1479" s="26" t="n">
        <f aca="false">IF(E1479&lt;J1479,(J1479-E1479)/E1479,IF(E1479&gt;I1479,(E1479-I1479)/E1479,0))</f>
        <v>0.000771510120211205</v>
      </c>
      <c r="P1479" s="27" t="n">
        <f aca="false">LN(F1479/F1478)</f>
        <v>-0.018569418619982</v>
      </c>
      <c r="Q1479" s="28" t="n">
        <f aca="false">STDEV(P1460:P1479)*SQRT(252)</f>
        <v>0.215821342197618</v>
      </c>
      <c r="R1479" s="26" t="n">
        <f aca="false">(G1479-H1479)/H1479</f>
        <v>0.00100170227933352</v>
      </c>
      <c r="S1479" s="17" t="n">
        <f aca="false">YEAR(B1479)</f>
        <v>2012</v>
      </c>
      <c r="T1479" s="17" t="n">
        <f aca="false">WEEKDAY(B1479)</f>
        <v>5</v>
      </c>
    </row>
    <row r="1480" customFormat="false" ht="15" hidden="false" customHeight="false" outlineLevel="0" collapsed="false">
      <c r="B1480" s="21" t="n">
        <v>41068</v>
      </c>
      <c r="C1480" s="22" t="n">
        <v>1589.455</v>
      </c>
      <c r="D1480" s="22" t="n">
        <v>1595.3</v>
      </c>
      <c r="E1480" s="22" t="n">
        <v>1558.284</v>
      </c>
      <c r="F1480" s="22" t="n">
        <v>1593.563</v>
      </c>
      <c r="G1480" s="23" t="n">
        <v>1596.18</v>
      </c>
      <c r="H1480" s="23" t="n">
        <v>1594.59</v>
      </c>
      <c r="I1480" s="23" t="n">
        <v>1559.94</v>
      </c>
      <c r="J1480" s="23" t="n">
        <v>1558.38</v>
      </c>
      <c r="K1480" s="29" t="str">
        <f aca="false">IF(N1480&lt;=$F$3,"HIT","MISS")</f>
        <v>HIT</v>
      </c>
      <c r="L1480" s="29" t="str">
        <f aca="false">IF(O1480&lt;=$F$3,"HIT","MISS")</f>
        <v>HIT</v>
      </c>
      <c r="M1480" s="17" t="str">
        <f aca="false">IF(AND(K1480="HIT",L1480="HIT"),"HOD ✓ | LOD ✓",IF(K1480="HIT","HOD ✓",IF(L1480="HIT","LOD ✓","✗ MISS")))</f>
        <v>HOD ✓ | LOD ✓</v>
      </c>
      <c r="N1480" s="26" t="n">
        <f aca="false">IF(D1480&lt;H1480,(H1480-D1480)/D1480,IF(D1480&gt;G1480,(D1480-G1480)/D1480,0))</f>
        <v>0</v>
      </c>
      <c r="O1480" s="26" t="n">
        <f aca="false">IF(E1480&lt;J1480,(J1480-E1480)/E1480,IF(E1480&gt;I1480,(E1480-I1480)/E1480,0))</f>
        <v>6.16062283896925E-005</v>
      </c>
      <c r="P1480" s="27" t="n">
        <f aca="false">LN(F1480/F1479)</f>
        <v>0.00258119952876612</v>
      </c>
      <c r="Q1480" s="28" t="n">
        <f aca="false">STDEV(P1461:P1480)*SQRT(252)</f>
        <v>0.213295572173996</v>
      </c>
      <c r="R1480" s="26" t="n">
        <f aca="false">(G1480-H1480)/H1480</f>
        <v>0.000997121517129886</v>
      </c>
      <c r="S1480" s="17" t="n">
        <f aca="false">YEAR(B1480)</f>
        <v>2012</v>
      </c>
      <c r="T1480" s="17" t="n">
        <f aca="false">WEEKDAY(B1480)</f>
        <v>6</v>
      </c>
    </row>
    <row r="1481" customFormat="false" ht="15" hidden="false" customHeight="false" outlineLevel="0" collapsed="false">
      <c r="B1481" s="21" t="n">
        <v>41071</v>
      </c>
      <c r="C1481" s="22" t="n">
        <v>1598.313</v>
      </c>
      <c r="D1481" s="22" t="n">
        <v>1608.233</v>
      </c>
      <c r="E1481" s="22" t="n">
        <v>1581.954</v>
      </c>
      <c r="F1481" s="22" t="n">
        <v>1596.651</v>
      </c>
      <c r="G1481" s="23" t="n">
        <v>1607.99</v>
      </c>
      <c r="H1481" s="23" t="n">
        <v>1606.38</v>
      </c>
      <c r="I1481" s="23" t="n">
        <v>1583.22</v>
      </c>
      <c r="J1481" s="23" t="n">
        <v>1581.64</v>
      </c>
      <c r="K1481" s="29" t="str">
        <f aca="false">IF(N1481&lt;=$F$3,"HIT","MISS")</f>
        <v>HIT</v>
      </c>
      <c r="L1481" s="29" t="str">
        <f aca="false">IF(O1481&lt;=$F$3,"HIT","MISS")</f>
        <v>HIT</v>
      </c>
      <c r="M1481" s="17" t="str">
        <f aca="false">IF(AND(K1481="HIT",L1481="HIT"),"HOD ✓ | LOD ✓",IF(K1481="HIT","HOD ✓",IF(L1481="HIT","LOD ✓","✗ MISS")))</f>
        <v>HOD ✓ | LOD ✓</v>
      </c>
      <c r="N1481" s="26" t="n">
        <f aca="false">IF(D1481&lt;H1481,(H1481-D1481)/D1481,IF(D1481&gt;G1481,(D1481-G1481)/D1481,0))</f>
        <v>0.000151097508880826</v>
      </c>
      <c r="O1481" s="26" t="n">
        <f aca="false">IF(E1481&lt;J1481,(J1481-E1481)/E1481,IF(E1481&gt;I1481,(E1481-I1481)/E1481,0))</f>
        <v>0</v>
      </c>
      <c r="P1481" s="27" t="n">
        <f aca="false">LN(F1481/F1480)</f>
        <v>0.0019359208908438</v>
      </c>
      <c r="Q1481" s="28" t="n">
        <f aca="false">STDEV(P1462:P1481)*SQRT(252)</f>
        <v>0.205814479989836</v>
      </c>
      <c r="R1481" s="26" t="n">
        <f aca="false">(G1481-H1481)/H1481</f>
        <v>0.00100225351411241</v>
      </c>
      <c r="S1481" s="17" t="n">
        <f aca="false">YEAR(B1481)</f>
        <v>2012</v>
      </c>
      <c r="T1481" s="17" t="n">
        <f aca="false">WEEKDAY(B1481)</f>
        <v>2</v>
      </c>
    </row>
    <row r="1482" customFormat="false" ht="15" hidden="false" customHeight="false" outlineLevel="0" collapsed="false">
      <c r="B1482" s="21" t="n">
        <v>41072</v>
      </c>
      <c r="C1482" s="22" t="n">
        <v>1596.651</v>
      </c>
      <c r="D1482" s="22" t="n">
        <v>1617.679</v>
      </c>
      <c r="E1482" s="22" t="n">
        <v>1586.057</v>
      </c>
      <c r="F1482" s="22" t="n">
        <v>1609.915</v>
      </c>
      <c r="G1482" s="23" t="n">
        <v>1619.02</v>
      </c>
      <c r="H1482" s="23" t="n">
        <v>1617.4</v>
      </c>
      <c r="I1482" s="23" t="n">
        <v>1587.32</v>
      </c>
      <c r="J1482" s="23" t="n">
        <v>1585.73</v>
      </c>
      <c r="K1482" s="29" t="str">
        <f aca="false">IF(N1482&lt;=$F$3,"HIT","MISS")</f>
        <v>HIT</v>
      </c>
      <c r="L1482" s="29" t="str">
        <f aca="false">IF(O1482&lt;=$F$3,"HIT","MISS")</f>
        <v>HIT</v>
      </c>
      <c r="M1482" s="17" t="str">
        <f aca="false">IF(AND(K1482="HIT",L1482="HIT"),"HOD ✓ | LOD ✓",IF(K1482="HIT","HOD ✓",IF(L1482="HIT","LOD ✓","✗ MISS")))</f>
        <v>HOD ✓ | LOD ✓</v>
      </c>
      <c r="N1482" s="26" t="n">
        <f aca="false">IF(D1482&lt;H1482,(H1482-D1482)/D1482,IF(D1482&gt;G1482,(D1482-G1482)/D1482,0))</f>
        <v>0</v>
      </c>
      <c r="O1482" s="26" t="n">
        <f aca="false">IF(E1482&lt;J1482,(J1482-E1482)/E1482,IF(E1482&gt;I1482,(E1482-I1482)/E1482,0))</f>
        <v>0</v>
      </c>
      <c r="P1482" s="27" t="n">
        <f aca="false">LN(F1482/F1481)</f>
        <v>0.00827307197359341</v>
      </c>
      <c r="Q1482" s="28" t="n">
        <f aca="false">STDEV(P1463:P1482)*SQRT(252)</f>
        <v>0.204098968089227</v>
      </c>
      <c r="R1482" s="26" t="n">
        <f aca="false">(G1482-H1482)/H1482</f>
        <v>0.00100160751823908</v>
      </c>
      <c r="S1482" s="17" t="n">
        <f aca="false">YEAR(B1482)</f>
        <v>2012</v>
      </c>
      <c r="T1482" s="17" t="n">
        <f aca="false">WEEKDAY(B1482)</f>
        <v>3</v>
      </c>
    </row>
    <row r="1483" customFormat="false" ht="15" hidden="false" customHeight="false" outlineLevel="0" collapsed="false">
      <c r="B1483" s="21" t="n">
        <v>41073</v>
      </c>
      <c r="C1483" s="22" t="n">
        <v>1609.915</v>
      </c>
      <c r="D1483" s="22" t="n">
        <v>1624.787</v>
      </c>
      <c r="E1483" s="22" t="n">
        <v>1606.171</v>
      </c>
      <c r="F1483" s="22" t="n">
        <v>1617.119</v>
      </c>
      <c r="G1483" s="23" t="n">
        <v>1626.87</v>
      </c>
      <c r="H1483" s="23" t="n">
        <v>1625.24</v>
      </c>
      <c r="I1483" s="23" t="n">
        <v>1606.65</v>
      </c>
      <c r="J1483" s="23" t="n">
        <v>1605.04</v>
      </c>
      <c r="K1483" s="29" t="str">
        <f aca="false">IF(N1483&lt;=$F$3,"HIT","MISS")</f>
        <v>HIT</v>
      </c>
      <c r="L1483" s="29" t="str">
        <f aca="false">IF(O1483&lt;=$F$3,"HIT","MISS")</f>
        <v>HIT</v>
      </c>
      <c r="M1483" s="17" t="str">
        <f aca="false">IF(AND(K1483="HIT",L1483="HIT"),"HOD ✓ | LOD ✓",IF(K1483="HIT","HOD ✓",IF(L1483="HIT","LOD ✓","✗ MISS")))</f>
        <v>HOD ✓ | LOD ✓</v>
      </c>
      <c r="N1483" s="26" t="n">
        <f aca="false">IF(D1483&lt;H1483,(H1483-D1483)/D1483,IF(D1483&gt;G1483,(D1483-G1483)/D1483,0))</f>
        <v>0.000278805775772439</v>
      </c>
      <c r="O1483" s="26" t="n">
        <f aca="false">IF(E1483&lt;J1483,(J1483-E1483)/E1483,IF(E1483&gt;I1483,(E1483-I1483)/E1483,0))</f>
        <v>0</v>
      </c>
      <c r="P1483" s="27" t="n">
        <f aca="false">LN(F1483/F1482)</f>
        <v>0.00446478838911645</v>
      </c>
      <c r="Q1483" s="28" t="n">
        <f aca="false">STDEV(P1464:P1483)*SQRT(252)</f>
        <v>0.203394554640574</v>
      </c>
      <c r="R1483" s="26" t="n">
        <f aca="false">(G1483-H1483)/H1483</f>
        <v>0.00100292879820819</v>
      </c>
      <c r="S1483" s="17" t="n">
        <f aca="false">YEAR(B1483)</f>
        <v>2012</v>
      </c>
      <c r="T1483" s="17" t="n">
        <f aca="false">WEEKDAY(B1483)</f>
        <v>4</v>
      </c>
    </row>
    <row r="1484" customFormat="false" ht="15" hidden="false" customHeight="false" outlineLevel="0" collapsed="false">
      <c r="B1484" s="21" t="n">
        <v>41074</v>
      </c>
      <c r="C1484" s="22" t="n">
        <v>1617.119</v>
      </c>
      <c r="D1484" s="22" t="n">
        <v>1628.06</v>
      </c>
      <c r="E1484" s="22" t="n">
        <v>1609.567</v>
      </c>
      <c r="F1484" s="22" t="n">
        <v>1623.601</v>
      </c>
      <c r="G1484" s="23" t="n">
        <v>1630.03</v>
      </c>
      <c r="H1484" s="23" t="n">
        <v>1628.4</v>
      </c>
      <c r="I1484" s="23" t="n">
        <v>1611.42</v>
      </c>
      <c r="J1484" s="23" t="n">
        <v>1609.81</v>
      </c>
      <c r="K1484" s="29" t="str">
        <f aca="false">IF(N1484&lt;=$F$3,"HIT","MISS")</f>
        <v>HIT</v>
      </c>
      <c r="L1484" s="29" t="str">
        <f aca="false">IF(O1484&lt;=$F$3,"HIT","MISS")</f>
        <v>HIT</v>
      </c>
      <c r="M1484" s="17" t="str">
        <f aca="false">IF(AND(K1484="HIT",L1484="HIT"),"HOD ✓ | LOD ✓",IF(K1484="HIT","HOD ✓",IF(L1484="HIT","LOD ✓","✗ MISS")))</f>
        <v>HOD ✓ | LOD ✓</v>
      </c>
      <c r="N1484" s="26" t="n">
        <f aca="false">IF(D1484&lt;H1484,(H1484-D1484)/D1484,IF(D1484&gt;G1484,(D1484-G1484)/D1484,0))</f>
        <v>0.000208837512131092</v>
      </c>
      <c r="O1484" s="26" t="n">
        <f aca="false">IF(E1484&lt;J1484,(J1484-E1484)/E1484,IF(E1484&gt;I1484,(E1484-I1484)/E1484,0))</f>
        <v>0.000150972280122504</v>
      </c>
      <c r="P1484" s="27" t="n">
        <f aca="false">LN(F1484/F1483)</f>
        <v>0.00400035093694065</v>
      </c>
      <c r="Q1484" s="28" t="n">
        <f aca="false">STDEV(P1465:P1484)*SQRT(252)</f>
        <v>0.189754198044303</v>
      </c>
      <c r="R1484" s="26" t="n">
        <f aca="false">(G1484-H1484)/H1484</f>
        <v>0.0010009825595676</v>
      </c>
      <c r="S1484" s="17" t="n">
        <f aca="false">YEAR(B1484)</f>
        <v>2012</v>
      </c>
      <c r="T1484" s="17" t="n">
        <f aca="false">WEEKDAY(B1484)</f>
        <v>5</v>
      </c>
    </row>
    <row r="1485" customFormat="false" ht="15" hidden="false" customHeight="false" outlineLevel="0" collapsed="false">
      <c r="B1485" s="21" t="n">
        <v>41075</v>
      </c>
      <c r="C1485" s="22" t="n">
        <v>1623.601</v>
      </c>
      <c r="D1485" s="22" t="n">
        <v>1633.982</v>
      </c>
      <c r="E1485" s="22" t="n">
        <v>1619.882</v>
      </c>
      <c r="F1485" s="22" t="n">
        <v>1627.34</v>
      </c>
      <c r="G1485" s="23" t="n">
        <v>1635.72</v>
      </c>
      <c r="H1485" s="23" t="n">
        <v>1634.09</v>
      </c>
      <c r="I1485" s="23" t="n">
        <v>1621.07</v>
      </c>
      <c r="J1485" s="23" t="n">
        <v>1619.45</v>
      </c>
      <c r="K1485" s="29" t="str">
        <f aca="false">IF(N1485&lt;=$F$3,"HIT","MISS")</f>
        <v>HIT</v>
      </c>
      <c r="L1485" s="29" t="str">
        <f aca="false">IF(O1485&lt;=$F$3,"HIT","MISS")</f>
        <v>HIT</v>
      </c>
      <c r="M1485" s="17" t="str">
        <f aca="false">IF(AND(K1485="HIT",L1485="HIT"),"HOD ✓ | LOD ✓",IF(K1485="HIT","HOD ✓",IF(L1485="HIT","LOD ✓","✗ MISS")))</f>
        <v>HOD ✓ | LOD ✓</v>
      </c>
      <c r="N1485" s="26" t="n">
        <f aca="false">IF(D1485&lt;H1485,(H1485-D1485)/D1485,IF(D1485&gt;G1485,(D1485-G1485)/D1485,0))</f>
        <v>6.60961993461049E-005</v>
      </c>
      <c r="O1485" s="26" t="n">
        <f aca="false">IF(E1485&lt;J1485,(J1485-E1485)/E1485,IF(E1485&gt;I1485,(E1485-I1485)/E1485,0))</f>
        <v>0</v>
      </c>
      <c r="P1485" s="27" t="n">
        <f aca="false">LN(F1485/F1484)</f>
        <v>0.00230025807828908</v>
      </c>
      <c r="Q1485" s="28" t="n">
        <f aca="false">STDEV(P1466:P1485)*SQRT(252)</f>
        <v>0.1857683406537</v>
      </c>
      <c r="R1485" s="26" t="n">
        <f aca="false">(G1485-H1485)/H1485</f>
        <v>0.000997497077884394</v>
      </c>
      <c r="S1485" s="17" t="n">
        <f aca="false">YEAR(B1485)</f>
        <v>2012</v>
      </c>
      <c r="T1485" s="17" t="n">
        <f aca="false">WEEKDAY(B1485)</f>
        <v>6</v>
      </c>
    </row>
    <row r="1486" customFormat="false" ht="15" hidden="false" customHeight="false" outlineLevel="0" collapsed="false">
      <c r="B1486" s="21" t="n">
        <v>41078</v>
      </c>
      <c r="C1486" s="22" t="n">
        <v>1627.34</v>
      </c>
      <c r="D1486" s="22" t="n">
        <v>1630.382</v>
      </c>
      <c r="E1486" s="22" t="n">
        <v>1607.879</v>
      </c>
      <c r="F1486" s="22" t="n">
        <v>1628.147</v>
      </c>
      <c r="G1486" s="23" t="n">
        <v>1628.02</v>
      </c>
      <c r="H1486" s="23" t="n">
        <v>1626.39</v>
      </c>
      <c r="I1486" s="23" t="n">
        <v>1608.61</v>
      </c>
      <c r="J1486" s="23" t="n">
        <v>1607</v>
      </c>
      <c r="K1486" s="24" t="str">
        <f aca="false">IF(N1486&lt;=$F$3,"HIT","MISS")</f>
        <v>MISS</v>
      </c>
      <c r="L1486" s="24" t="str">
        <f aca="false">IF(O1486&lt;=$F$3,"HIT","MISS")</f>
        <v>HIT</v>
      </c>
      <c r="M1486" s="25" t="str">
        <f aca="false">IF(AND(K1486="HIT",L1486="HIT"),"HOD ✓ | LOD ✓",IF(K1486="HIT","HOD ✓",IF(L1486="HIT","LOD ✓","✗ MISS")))</f>
        <v>LOD ✓</v>
      </c>
      <c r="N1486" s="26" t="n">
        <f aca="false">IF(D1486&lt;H1486,(H1486-D1486)/D1486,IF(D1486&gt;G1486,(D1486-G1486)/D1486,0))</f>
        <v>0.00144874023388389</v>
      </c>
      <c r="O1486" s="26" t="n">
        <f aca="false">IF(E1486&lt;J1486,(J1486-E1486)/E1486,IF(E1486&gt;I1486,(E1486-I1486)/E1486,0))</f>
        <v>0</v>
      </c>
      <c r="P1486" s="27" t="n">
        <f aca="false">LN(F1486/F1485)</f>
        <v>0.000495778368354614</v>
      </c>
      <c r="Q1486" s="28" t="n">
        <f aca="false">STDEV(P1467:P1486)*SQRT(252)</f>
        <v>0.185742698665667</v>
      </c>
      <c r="R1486" s="26" t="n">
        <f aca="false">(G1486-H1486)/H1486</f>
        <v>0.00100221963981572</v>
      </c>
      <c r="S1486" s="17" t="n">
        <f aca="false">YEAR(B1486)</f>
        <v>2012</v>
      </c>
      <c r="T1486" s="17" t="n">
        <f aca="false">WEEKDAY(B1486)</f>
        <v>2</v>
      </c>
    </row>
    <row r="1487" customFormat="false" ht="15" hidden="false" customHeight="false" outlineLevel="0" collapsed="false">
      <c r="B1487" s="21" t="n">
        <v>41079</v>
      </c>
      <c r="C1487" s="22" t="n">
        <v>1628.147</v>
      </c>
      <c r="D1487" s="22" t="n">
        <v>1633.463</v>
      </c>
      <c r="E1487" s="22" t="n">
        <v>1617.523</v>
      </c>
      <c r="F1487" s="22" t="n">
        <v>1618.387</v>
      </c>
      <c r="G1487" s="23" t="n">
        <v>1634.45</v>
      </c>
      <c r="H1487" s="23" t="n">
        <v>1632.82</v>
      </c>
      <c r="I1487" s="23" t="n">
        <v>1617.41</v>
      </c>
      <c r="J1487" s="23" t="n">
        <v>1615.79</v>
      </c>
      <c r="K1487" s="29" t="str">
        <f aca="false">IF(N1487&lt;=$F$3,"HIT","MISS")</f>
        <v>HIT</v>
      </c>
      <c r="L1487" s="29" t="str">
        <f aca="false">IF(O1487&lt;=$F$3,"HIT","MISS")</f>
        <v>HIT</v>
      </c>
      <c r="M1487" s="17" t="str">
        <f aca="false">IF(AND(K1487="HIT",L1487="HIT"),"HOD ✓ | LOD ✓",IF(K1487="HIT","HOD ✓",IF(L1487="HIT","LOD ✓","✗ MISS")))</f>
        <v>HOD ✓ | LOD ✓</v>
      </c>
      <c r="N1487" s="26" t="n">
        <f aca="false">IF(D1487&lt;H1487,(H1487-D1487)/D1487,IF(D1487&gt;G1487,(D1487-G1487)/D1487,0))</f>
        <v>0</v>
      </c>
      <c r="O1487" s="26" t="n">
        <f aca="false">IF(E1487&lt;J1487,(J1487-E1487)/E1487,IF(E1487&gt;I1487,(E1487-I1487)/E1487,0))</f>
        <v>6.98599030739155E-005</v>
      </c>
      <c r="P1487" s="27" t="n">
        <f aca="false">LN(F1487/F1486)</f>
        <v>-0.0060125841299873</v>
      </c>
      <c r="Q1487" s="28" t="n">
        <f aca="false">STDEV(P1468:P1487)*SQRT(252)</f>
        <v>0.177239114303252</v>
      </c>
      <c r="R1487" s="26" t="n">
        <f aca="false">(G1487-H1487)/H1487</f>
        <v>0.000998272926593323</v>
      </c>
      <c r="S1487" s="17" t="n">
        <f aca="false">YEAR(B1487)</f>
        <v>2012</v>
      </c>
      <c r="T1487" s="17" t="n">
        <f aca="false">WEEKDAY(B1487)</f>
        <v>3</v>
      </c>
    </row>
    <row r="1488" customFormat="false" ht="15" hidden="false" customHeight="false" outlineLevel="0" collapsed="false">
      <c r="B1488" s="21" t="n">
        <v>41080</v>
      </c>
      <c r="C1488" s="22" t="n">
        <v>1618.387</v>
      </c>
      <c r="D1488" s="22" t="n">
        <v>1622.852</v>
      </c>
      <c r="E1488" s="22" t="n">
        <v>1590.444</v>
      </c>
      <c r="F1488" s="22" t="n">
        <v>1607.453</v>
      </c>
      <c r="G1488" s="23" t="n">
        <v>1625.03</v>
      </c>
      <c r="H1488" s="23" t="n">
        <v>1623.41</v>
      </c>
      <c r="I1488" s="23" t="n">
        <v>1591.98</v>
      </c>
      <c r="J1488" s="23" t="n">
        <v>1590.39</v>
      </c>
      <c r="K1488" s="29" t="str">
        <f aca="false">IF(N1488&lt;=$F$3,"HIT","MISS")</f>
        <v>HIT</v>
      </c>
      <c r="L1488" s="29" t="str">
        <f aca="false">IF(O1488&lt;=$F$3,"HIT","MISS")</f>
        <v>HIT</v>
      </c>
      <c r="M1488" s="17" t="str">
        <f aca="false">IF(AND(K1488="HIT",L1488="HIT"),"HOD ✓ | LOD ✓",IF(K1488="HIT","HOD ✓",IF(L1488="HIT","LOD ✓","✗ MISS")))</f>
        <v>HOD ✓ | LOD ✓</v>
      </c>
      <c r="N1488" s="26" t="n">
        <f aca="false">IF(D1488&lt;H1488,(H1488-D1488)/D1488,IF(D1488&gt;G1488,(D1488-G1488)/D1488,0))</f>
        <v>0.000343839117800017</v>
      </c>
      <c r="O1488" s="26" t="n">
        <f aca="false">IF(E1488&lt;J1488,(J1488-E1488)/E1488,IF(E1488&gt;I1488,(E1488-I1488)/E1488,0))</f>
        <v>0</v>
      </c>
      <c r="P1488" s="27" t="n">
        <f aca="false">LN(F1488/F1487)</f>
        <v>-0.00677903545924484</v>
      </c>
      <c r="Q1488" s="28" t="n">
        <f aca="false">STDEV(P1469:P1488)*SQRT(252)</f>
        <v>0.178457888128226</v>
      </c>
      <c r="R1488" s="26" t="n">
        <f aca="false">(G1488-H1488)/H1488</f>
        <v>0.000997899483186559</v>
      </c>
      <c r="S1488" s="17" t="n">
        <f aca="false">YEAR(B1488)</f>
        <v>2012</v>
      </c>
      <c r="T1488" s="17" t="n">
        <f aca="false">WEEKDAY(B1488)</f>
        <v>4</v>
      </c>
    </row>
    <row r="1489" customFormat="false" ht="15" hidden="false" customHeight="false" outlineLevel="0" collapsed="false">
      <c r="B1489" s="21" t="n">
        <v>41081</v>
      </c>
      <c r="C1489" s="22" t="n">
        <v>1607.453</v>
      </c>
      <c r="D1489" s="22" t="n">
        <v>1607.455</v>
      </c>
      <c r="E1489" s="22" t="n">
        <v>1564.496</v>
      </c>
      <c r="F1489" s="22" t="n">
        <v>1566.239</v>
      </c>
      <c r="G1489" s="23" t="n">
        <v>1609.22</v>
      </c>
      <c r="H1489" s="23" t="n">
        <v>1607.61</v>
      </c>
      <c r="I1489" s="23" t="n">
        <v>1563.73</v>
      </c>
      <c r="J1489" s="23" t="n">
        <v>1562.17</v>
      </c>
      <c r="K1489" s="29" t="str">
        <f aca="false">IF(N1489&lt;=$F$3,"HIT","MISS")</f>
        <v>HIT</v>
      </c>
      <c r="L1489" s="29" t="str">
        <f aca="false">IF(O1489&lt;=$F$3,"HIT","MISS")</f>
        <v>HIT</v>
      </c>
      <c r="M1489" s="17" t="str">
        <f aca="false">IF(AND(K1489="HIT",L1489="HIT"),"HOD ✓ | LOD ✓",IF(K1489="HIT","HOD ✓",IF(L1489="HIT","LOD ✓","✗ MISS")))</f>
        <v>HOD ✓ | LOD ✓</v>
      </c>
      <c r="N1489" s="26" t="n">
        <f aca="false">IF(D1489&lt;H1489,(H1489-D1489)/D1489,IF(D1489&gt;G1489,(D1489-G1489)/D1489,0))</f>
        <v>9.64257164275036E-005</v>
      </c>
      <c r="O1489" s="26" t="n">
        <f aca="false">IF(E1489&lt;J1489,(J1489-E1489)/E1489,IF(E1489&gt;I1489,(E1489-I1489)/E1489,0))</f>
        <v>0.000489614546793393</v>
      </c>
      <c r="P1489" s="27" t="n">
        <f aca="false">LN(F1489/F1488)</f>
        <v>-0.0259737346960521</v>
      </c>
      <c r="Q1489" s="28" t="n">
        <f aca="false">STDEV(P1470:P1489)*SQRT(252)</f>
        <v>0.203249723161286</v>
      </c>
      <c r="R1489" s="26" t="n">
        <f aca="false">(G1489-H1489)/H1489</f>
        <v>0.00100148667898317</v>
      </c>
      <c r="S1489" s="17" t="n">
        <f aca="false">YEAR(B1489)</f>
        <v>2012</v>
      </c>
      <c r="T1489" s="17" t="n">
        <f aca="false">WEEKDAY(B1489)</f>
        <v>5</v>
      </c>
    </row>
    <row r="1490" customFormat="false" ht="15" hidden="false" customHeight="false" outlineLevel="0" collapsed="false">
      <c r="B1490" s="21" t="n">
        <v>41082</v>
      </c>
      <c r="C1490" s="22" t="n">
        <v>1566.239</v>
      </c>
      <c r="D1490" s="22" t="n">
        <v>1573.559</v>
      </c>
      <c r="E1490" s="22" t="n">
        <v>1558.401</v>
      </c>
      <c r="F1490" s="22" t="n">
        <v>1572.686</v>
      </c>
      <c r="G1490" s="23" t="n">
        <v>1575.61</v>
      </c>
      <c r="H1490" s="23" t="n">
        <v>1574.04</v>
      </c>
      <c r="I1490" s="23" t="n">
        <v>1560.16</v>
      </c>
      <c r="J1490" s="23" t="n">
        <v>1558.6</v>
      </c>
      <c r="K1490" s="29" t="str">
        <f aca="false">IF(N1490&lt;=$F$3,"HIT","MISS")</f>
        <v>HIT</v>
      </c>
      <c r="L1490" s="29" t="str">
        <f aca="false">IF(O1490&lt;=$F$3,"HIT","MISS")</f>
        <v>HIT</v>
      </c>
      <c r="M1490" s="17" t="str">
        <f aca="false">IF(AND(K1490="HIT",L1490="HIT"),"HOD ✓ | LOD ✓",IF(K1490="HIT","HOD ✓",IF(L1490="HIT","LOD ✓","✗ MISS")))</f>
        <v>HOD ✓ | LOD ✓</v>
      </c>
      <c r="N1490" s="26" t="n">
        <f aca="false">IF(D1490&lt;H1490,(H1490-D1490)/D1490,IF(D1490&gt;G1490,(D1490-G1490)/D1490,0))</f>
        <v>0.000305676495129826</v>
      </c>
      <c r="O1490" s="26" t="n">
        <f aca="false">IF(E1490&lt;J1490,(J1490-E1490)/E1490,IF(E1490&gt;I1490,(E1490-I1490)/E1490,0))</f>
        <v>0.000127694989928678</v>
      </c>
      <c r="P1490" s="27" t="n">
        <f aca="false">LN(F1490/F1489)</f>
        <v>0.00410778152742334</v>
      </c>
      <c r="Q1490" s="28" t="n">
        <f aca="false">STDEV(P1471:P1490)*SQRT(252)</f>
        <v>0.201332906981032</v>
      </c>
      <c r="R1490" s="26" t="n">
        <f aca="false">(G1490-H1490)/H1490</f>
        <v>0.000997433356204376</v>
      </c>
      <c r="S1490" s="17" t="n">
        <f aca="false">YEAR(B1490)</f>
        <v>2012</v>
      </c>
      <c r="T1490" s="17" t="n">
        <f aca="false">WEEKDAY(B1490)</f>
        <v>6</v>
      </c>
    </row>
    <row r="1491" customFormat="false" ht="15" hidden="false" customHeight="false" outlineLevel="0" collapsed="false">
      <c r="B1491" s="21" t="n">
        <v>41085</v>
      </c>
      <c r="C1491" s="22" t="n">
        <v>1572.686</v>
      </c>
      <c r="D1491" s="22" t="n">
        <v>1588.439</v>
      </c>
      <c r="E1491" s="22" t="n">
        <v>1566.451</v>
      </c>
      <c r="F1491" s="22" t="n">
        <v>1584.488</v>
      </c>
      <c r="G1491" s="23" t="n">
        <v>1590.62</v>
      </c>
      <c r="H1491" s="23" t="n">
        <v>1589.03</v>
      </c>
      <c r="I1491" s="23" t="n">
        <v>1567.7</v>
      </c>
      <c r="J1491" s="23" t="n">
        <v>1566.13</v>
      </c>
      <c r="K1491" s="29" t="str">
        <f aca="false">IF(N1491&lt;=$F$3,"HIT","MISS")</f>
        <v>HIT</v>
      </c>
      <c r="L1491" s="29" t="str">
        <f aca="false">IF(O1491&lt;=$F$3,"HIT","MISS")</f>
        <v>HIT</v>
      </c>
      <c r="M1491" s="17" t="str">
        <f aca="false">IF(AND(K1491="HIT",L1491="HIT"),"HOD ✓ | LOD ✓",IF(K1491="HIT","HOD ✓",IF(L1491="HIT","LOD ✓","✗ MISS")))</f>
        <v>HOD ✓ | LOD ✓</v>
      </c>
      <c r="N1491" s="26" t="n">
        <f aca="false">IF(D1491&lt;H1491,(H1491-D1491)/D1491,IF(D1491&gt;G1491,(D1491-G1491)/D1491,0))</f>
        <v>0.000372063390536177</v>
      </c>
      <c r="O1491" s="26" t="n">
        <f aca="false">IF(E1491&lt;J1491,(J1491-E1491)/E1491,IF(E1491&gt;I1491,(E1491-I1491)/E1491,0))</f>
        <v>0</v>
      </c>
      <c r="P1491" s="27" t="n">
        <f aca="false">LN(F1491/F1490)</f>
        <v>0.00747634116671895</v>
      </c>
      <c r="Q1491" s="28" t="n">
        <f aca="false">STDEV(P1472:P1491)*SQRT(252)</f>
        <v>0.203019629859413</v>
      </c>
      <c r="R1491" s="26" t="n">
        <f aca="false">(G1491-H1491)/H1491</f>
        <v>0.00100061043529695</v>
      </c>
      <c r="S1491" s="17" t="n">
        <f aca="false">YEAR(B1491)</f>
        <v>2012</v>
      </c>
      <c r="T1491" s="17" t="n">
        <f aca="false">WEEKDAY(B1491)</f>
        <v>2</v>
      </c>
    </row>
    <row r="1492" customFormat="false" ht="15" hidden="false" customHeight="false" outlineLevel="0" collapsed="false">
      <c r="B1492" s="21" t="n">
        <v>41086</v>
      </c>
      <c r="C1492" s="22" t="n">
        <v>1584.488</v>
      </c>
      <c r="D1492" s="22" t="n">
        <v>1587.574</v>
      </c>
      <c r="E1492" s="22" t="n">
        <v>1567.844</v>
      </c>
      <c r="F1492" s="22" t="n">
        <v>1572.943</v>
      </c>
      <c r="G1492" s="23" t="n">
        <v>1588.33</v>
      </c>
      <c r="H1492" s="23" t="n">
        <v>1586.74</v>
      </c>
      <c r="I1492" s="23" t="n">
        <v>1567.7</v>
      </c>
      <c r="J1492" s="23" t="n">
        <v>1566.13</v>
      </c>
      <c r="K1492" s="29" t="str">
        <f aca="false">IF(N1492&lt;=$F$3,"HIT","MISS")</f>
        <v>HIT</v>
      </c>
      <c r="L1492" s="29" t="str">
        <f aca="false">IF(O1492&lt;=$F$3,"HIT","MISS")</f>
        <v>HIT</v>
      </c>
      <c r="M1492" s="17" t="str">
        <f aca="false">IF(AND(K1492="HIT",L1492="HIT"),"HOD ✓ | LOD ✓",IF(K1492="HIT","HOD ✓",IF(L1492="HIT","LOD ✓","✗ MISS")))</f>
        <v>HOD ✓ | LOD ✓</v>
      </c>
      <c r="N1492" s="26" t="n">
        <f aca="false">IF(D1492&lt;H1492,(H1492-D1492)/D1492,IF(D1492&gt;G1492,(D1492-G1492)/D1492,0))</f>
        <v>0</v>
      </c>
      <c r="O1492" s="26" t="n">
        <f aca="false">IF(E1492&lt;J1492,(J1492-E1492)/E1492,IF(E1492&gt;I1492,(E1492-I1492)/E1492,0))</f>
        <v>9.18458724209841E-005</v>
      </c>
      <c r="P1492" s="27" t="n">
        <f aca="false">LN(F1492/F1491)</f>
        <v>-0.00731293982436627</v>
      </c>
      <c r="Q1492" s="28" t="n">
        <f aca="false">STDEV(P1473:P1492)*SQRT(252)</f>
        <v>0.199059823334612</v>
      </c>
      <c r="R1492" s="26" t="n">
        <f aca="false">(G1492-H1492)/H1492</f>
        <v>0.00100205452689156</v>
      </c>
      <c r="S1492" s="17" t="n">
        <f aca="false">YEAR(B1492)</f>
        <v>2012</v>
      </c>
      <c r="T1492" s="17" t="n">
        <f aca="false">WEEKDAY(B1492)</f>
        <v>3</v>
      </c>
    </row>
    <row r="1493" customFormat="false" ht="15" hidden="false" customHeight="false" outlineLevel="0" collapsed="false">
      <c r="B1493" s="21" t="n">
        <v>41087</v>
      </c>
      <c r="C1493" s="22" t="n">
        <v>1572.943</v>
      </c>
      <c r="D1493" s="22" t="n">
        <v>1583.562</v>
      </c>
      <c r="E1493" s="22" t="n">
        <v>1562.774</v>
      </c>
      <c r="F1493" s="22" t="n">
        <v>1574.246</v>
      </c>
      <c r="G1493" s="23" t="n">
        <v>1583.67</v>
      </c>
      <c r="H1493" s="23" t="n">
        <v>1582.09</v>
      </c>
      <c r="I1493" s="23" t="n">
        <v>1564.18</v>
      </c>
      <c r="J1493" s="23" t="n">
        <v>1562.62</v>
      </c>
      <c r="K1493" s="29" t="str">
        <f aca="false">IF(N1493&lt;=$F$3,"HIT","MISS")</f>
        <v>HIT</v>
      </c>
      <c r="L1493" s="29" t="str">
        <f aca="false">IF(O1493&lt;=$F$3,"HIT","MISS")</f>
        <v>HIT</v>
      </c>
      <c r="M1493" s="17" t="str">
        <f aca="false">IF(AND(K1493="HIT",L1493="HIT"),"HOD ✓ | LOD ✓",IF(K1493="HIT","HOD ✓",IF(L1493="HIT","LOD ✓","✗ MISS")))</f>
        <v>HOD ✓ | LOD ✓</v>
      </c>
      <c r="N1493" s="26" t="n">
        <f aca="false">IF(D1493&lt;H1493,(H1493-D1493)/D1493,IF(D1493&gt;G1493,(D1493-G1493)/D1493,0))</f>
        <v>0</v>
      </c>
      <c r="O1493" s="26" t="n">
        <f aca="false">IF(E1493&lt;J1493,(J1493-E1493)/E1493,IF(E1493&gt;I1493,(E1493-I1493)/E1493,0))</f>
        <v>0</v>
      </c>
      <c r="P1493" s="27" t="n">
        <f aca="false">LN(F1493/F1492)</f>
        <v>0.000828040562197231</v>
      </c>
      <c r="Q1493" s="28" t="n">
        <f aca="false">STDEV(P1474:P1493)*SQRT(252)</f>
        <v>0.198351917325686</v>
      </c>
      <c r="R1493" s="26" t="n">
        <f aca="false">(G1493-H1493)/H1493</f>
        <v>0.000998678962638127</v>
      </c>
      <c r="S1493" s="17" t="n">
        <f aca="false">YEAR(B1493)</f>
        <v>2012</v>
      </c>
      <c r="T1493" s="17" t="n">
        <f aca="false">WEEKDAY(B1493)</f>
        <v>4</v>
      </c>
    </row>
    <row r="1494" customFormat="false" ht="15" hidden="false" customHeight="false" outlineLevel="0" collapsed="false">
      <c r="B1494" s="21" t="n">
        <v>41088</v>
      </c>
      <c r="C1494" s="22" t="n">
        <v>1574.246</v>
      </c>
      <c r="D1494" s="22" t="n">
        <v>1579.136</v>
      </c>
      <c r="E1494" s="22" t="n">
        <v>1548.111</v>
      </c>
      <c r="F1494" s="22" t="n">
        <v>1552.905</v>
      </c>
      <c r="G1494" s="23" t="n">
        <v>1579.4</v>
      </c>
      <c r="H1494" s="23" t="n">
        <v>1577.82</v>
      </c>
      <c r="I1494" s="23" t="n">
        <v>1547.62</v>
      </c>
      <c r="J1494" s="23" t="n">
        <v>1546.07</v>
      </c>
      <c r="K1494" s="29" t="str">
        <f aca="false">IF(N1494&lt;=$F$3,"HIT","MISS")</f>
        <v>HIT</v>
      </c>
      <c r="L1494" s="29" t="str">
        <f aca="false">IF(O1494&lt;=$F$3,"HIT","MISS")</f>
        <v>HIT</v>
      </c>
      <c r="M1494" s="17" t="str">
        <f aca="false">IF(AND(K1494="HIT",L1494="HIT"),"HOD ✓ | LOD ✓",IF(K1494="HIT","HOD ✓",IF(L1494="HIT","LOD ✓","✗ MISS")))</f>
        <v>HOD ✓ | LOD ✓</v>
      </c>
      <c r="N1494" s="26" t="n">
        <f aca="false">IF(D1494&lt;H1494,(H1494-D1494)/D1494,IF(D1494&gt;G1494,(D1494-G1494)/D1494,0))</f>
        <v>0</v>
      </c>
      <c r="O1494" s="26" t="n">
        <f aca="false">IF(E1494&lt;J1494,(J1494-E1494)/E1494,IF(E1494&gt;I1494,(E1494-I1494)/E1494,0))</f>
        <v>0.000317160720387758</v>
      </c>
      <c r="P1494" s="27" t="n">
        <f aca="false">LN(F1494/F1493)</f>
        <v>-0.0136490571208329</v>
      </c>
      <c r="Q1494" s="28" t="n">
        <f aca="false">STDEV(P1475:P1494)*SQRT(252)</f>
        <v>0.204433127413399</v>
      </c>
      <c r="R1494" s="26" t="n">
        <f aca="false">(G1494-H1494)/H1494</f>
        <v>0.00100138165316713</v>
      </c>
      <c r="S1494" s="17" t="n">
        <f aca="false">YEAR(B1494)</f>
        <v>2012</v>
      </c>
      <c r="T1494" s="17" t="n">
        <f aca="false">WEEKDAY(B1494)</f>
        <v>5</v>
      </c>
    </row>
    <row r="1495" customFormat="false" ht="15" hidden="false" customHeight="false" outlineLevel="0" collapsed="false">
      <c r="B1495" s="21" t="n">
        <v>41089</v>
      </c>
      <c r="C1495" s="22" t="n">
        <v>1552.905</v>
      </c>
      <c r="D1495" s="22" t="n">
        <v>1607.251</v>
      </c>
      <c r="E1495" s="22" t="n">
        <v>1551.198</v>
      </c>
      <c r="F1495" s="22" t="n">
        <v>1597.584</v>
      </c>
      <c r="G1495" s="23" t="n">
        <v>1607.01</v>
      </c>
      <c r="H1495" s="23" t="n">
        <v>1605.4</v>
      </c>
      <c r="I1495" s="23" t="n">
        <v>1551.63</v>
      </c>
      <c r="J1495" s="23" t="n">
        <v>1550.08</v>
      </c>
      <c r="K1495" s="29" t="str">
        <f aca="false">IF(N1495&lt;=$F$3,"HIT","MISS")</f>
        <v>HIT</v>
      </c>
      <c r="L1495" s="29" t="str">
        <f aca="false">IF(O1495&lt;=$F$3,"HIT","MISS")</f>
        <v>HIT</v>
      </c>
      <c r="M1495" s="17" t="str">
        <f aca="false">IF(AND(K1495="HIT",L1495="HIT"),"HOD ✓ | LOD ✓",IF(K1495="HIT","HOD ✓",IF(L1495="HIT","LOD ✓","✗ MISS")))</f>
        <v>HOD ✓ | LOD ✓</v>
      </c>
      <c r="N1495" s="26" t="n">
        <f aca="false">IF(D1495&lt;H1495,(H1495-D1495)/D1495,IF(D1495&gt;G1495,(D1495-G1495)/D1495,0))</f>
        <v>0.000149945465891753</v>
      </c>
      <c r="O1495" s="26" t="n">
        <f aca="false">IF(E1495&lt;J1495,(J1495-E1495)/E1495,IF(E1495&gt;I1495,(E1495-I1495)/E1495,0))</f>
        <v>0</v>
      </c>
      <c r="P1495" s="27" t="n">
        <f aca="false">LN(F1495/F1494)</f>
        <v>0.0283651176766184</v>
      </c>
      <c r="Q1495" s="28" t="n">
        <f aca="false">STDEV(P1476:P1495)*SQRT(252)</f>
        <v>0.176180735233951</v>
      </c>
      <c r="R1495" s="26" t="n">
        <f aca="false">(G1495-H1495)/H1495</f>
        <v>0.00100286532951283</v>
      </c>
      <c r="S1495" s="17" t="n">
        <f aca="false">YEAR(B1495)</f>
        <v>2012</v>
      </c>
      <c r="T1495" s="17" t="n">
        <f aca="false">WEEKDAY(B1495)</f>
        <v>6</v>
      </c>
    </row>
    <row r="1496" customFormat="false" ht="15" hidden="false" customHeight="false" outlineLevel="0" collapsed="false">
      <c r="B1496" s="21" t="n">
        <v>41092</v>
      </c>
      <c r="C1496" s="22" t="n">
        <v>1597.584</v>
      </c>
      <c r="D1496" s="22" t="n">
        <v>1602.605</v>
      </c>
      <c r="E1496" s="22" t="n">
        <v>1587.36</v>
      </c>
      <c r="F1496" s="22" t="n">
        <v>1596.906</v>
      </c>
      <c r="G1496" s="23" t="n">
        <v>1602.75</v>
      </c>
      <c r="H1496" s="23" t="n">
        <v>1601.15</v>
      </c>
      <c r="I1496" s="23" t="n">
        <v>1588.69</v>
      </c>
      <c r="J1496" s="23" t="n">
        <v>1587.1</v>
      </c>
      <c r="K1496" s="29" t="str">
        <f aca="false">IF(N1496&lt;=$F$3,"HIT","MISS")</f>
        <v>HIT</v>
      </c>
      <c r="L1496" s="29" t="str">
        <f aca="false">IF(O1496&lt;=$F$3,"HIT","MISS")</f>
        <v>HIT</v>
      </c>
      <c r="M1496" s="17" t="str">
        <f aca="false">IF(AND(K1496="HIT",L1496="HIT"),"HOD ✓ | LOD ✓",IF(K1496="HIT","HOD ✓",IF(L1496="HIT","LOD ✓","✗ MISS")))</f>
        <v>HOD ✓ | LOD ✓</v>
      </c>
      <c r="N1496" s="26" t="n">
        <f aca="false">IF(D1496&lt;H1496,(H1496-D1496)/D1496,IF(D1496&gt;G1496,(D1496-G1496)/D1496,0))</f>
        <v>0</v>
      </c>
      <c r="O1496" s="26" t="n">
        <f aca="false">IF(E1496&lt;J1496,(J1496-E1496)/E1496,IF(E1496&gt;I1496,(E1496-I1496)/E1496,0))</f>
        <v>0</v>
      </c>
      <c r="P1496" s="27" t="n">
        <f aca="false">LN(F1496/F1495)</f>
        <v>-0.000424480909428693</v>
      </c>
      <c r="Q1496" s="28" t="n">
        <f aca="false">STDEV(P1477:P1496)*SQRT(252)</f>
        <v>0.175935574374985</v>
      </c>
      <c r="R1496" s="26" t="n">
        <f aca="false">(G1496-H1496)/H1496</f>
        <v>0.000999281766230465</v>
      </c>
      <c r="S1496" s="17" t="n">
        <f aca="false">YEAR(B1496)</f>
        <v>2012</v>
      </c>
      <c r="T1496" s="17" t="n">
        <f aca="false">WEEKDAY(B1496)</f>
        <v>2</v>
      </c>
    </row>
    <row r="1497" customFormat="false" ht="15" hidden="false" customHeight="false" outlineLevel="0" collapsed="false">
      <c r="B1497" s="21" t="n">
        <v>41093</v>
      </c>
      <c r="C1497" s="22" t="n">
        <v>1596.906</v>
      </c>
      <c r="D1497" s="22" t="n">
        <v>1624.961</v>
      </c>
      <c r="E1497" s="22" t="n">
        <v>1594.981</v>
      </c>
      <c r="F1497" s="22" t="n">
        <v>1617.462</v>
      </c>
      <c r="G1497" s="23" t="n">
        <v>1626.22</v>
      </c>
      <c r="H1497" s="23" t="n">
        <v>1624.6</v>
      </c>
      <c r="I1497" s="23" t="n">
        <v>1596.01</v>
      </c>
      <c r="J1497" s="23" t="n">
        <v>1594.42</v>
      </c>
      <c r="K1497" s="29" t="str">
        <f aca="false">IF(N1497&lt;=$F$3,"HIT","MISS")</f>
        <v>HIT</v>
      </c>
      <c r="L1497" s="29" t="str">
        <f aca="false">IF(O1497&lt;=$F$3,"HIT","MISS")</f>
        <v>HIT</v>
      </c>
      <c r="M1497" s="17" t="str">
        <f aca="false">IF(AND(K1497="HIT",L1497="HIT"),"HOD ✓ | LOD ✓",IF(K1497="HIT","HOD ✓",IF(L1497="HIT","LOD ✓","✗ MISS")))</f>
        <v>HOD ✓ | LOD ✓</v>
      </c>
      <c r="N1497" s="26" t="n">
        <f aca="false">IF(D1497&lt;H1497,(H1497-D1497)/D1497,IF(D1497&gt;G1497,(D1497-G1497)/D1497,0))</f>
        <v>0</v>
      </c>
      <c r="O1497" s="26" t="n">
        <f aca="false">IF(E1497&lt;J1497,(J1497-E1497)/E1497,IF(E1497&gt;I1497,(E1497-I1497)/E1497,0))</f>
        <v>0</v>
      </c>
      <c r="P1497" s="27" t="n">
        <f aca="false">LN(F1497/F1496)</f>
        <v>0.0127902469347753</v>
      </c>
      <c r="Q1497" s="28" t="n">
        <f aca="false">STDEV(P1478:P1497)*SQRT(252)</f>
        <v>0.182289045574216</v>
      </c>
      <c r="R1497" s="26" t="n">
        <f aca="false">(G1497-H1497)/H1497</f>
        <v>0.000997168533793006</v>
      </c>
      <c r="S1497" s="17" t="n">
        <f aca="false">YEAR(B1497)</f>
        <v>2012</v>
      </c>
      <c r="T1497" s="17" t="n">
        <f aca="false">WEEKDAY(B1497)</f>
        <v>3</v>
      </c>
    </row>
    <row r="1498" customFormat="false" ht="15" hidden="false" customHeight="false" outlineLevel="0" collapsed="false">
      <c r="B1498" s="21" t="n">
        <v>41094</v>
      </c>
      <c r="C1498" s="22" t="n">
        <v>1617.462</v>
      </c>
      <c r="D1498" s="22" t="n">
        <v>1620.47</v>
      </c>
      <c r="E1498" s="22" t="n">
        <v>1611.682</v>
      </c>
      <c r="F1498" s="22" t="n">
        <v>1615.15</v>
      </c>
      <c r="G1498" s="23" t="n">
        <v>1622.46</v>
      </c>
      <c r="H1498" s="23" t="n">
        <v>1620.84</v>
      </c>
      <c r="I1498" s="23" t="n">
        <v>1611.28</v>
      </c>
      <c r="J1498" s="23" t="n">
        <v>1609.67</v>
      </c>
      <c r="K1498" s="29" t="str">
        <f aca="false">IF(N1498&lt;=$F$3,"HIT","MISS")</f>
        <v>HIT</v>
      </c>
      <c r="L1498" s="29" t="str">
        <f aca="false">IF(O1498&lt;=$F$3,"HIT","MISS")</f>
        <v>HIT</v>
      </c>
      <c r="M1498" s="17" t="str">
        <f aca="false">IF(AND(K1498="HIT",L1498="HIT"),"HOD ✓ | LOD ✓",IF(K1498="HIT","HOD ✓",IF(L1498="HIT","LOD ✓","✗ MISS")))</f>
        <v>HOD ✓ | LOD ✓</v>
      </c>
      <c r="N1498" s="26" t="n">
        <f aca="false">IF(D1498&lt;H1498,(H1498-D1498)/D1498,IF(D1498&gt;G1498,(D1498-G1498)/D1498,0))</f>
        <v>0.000228328818182312</v>
      </c>
      <c r="O1498" s="26" t="n">
        <f aca="false">IF(E1498&lt;J1498,(J1498-E1498)/E1498,IF(E1498&gt;I1498,(E1498-I1498)/E1498,0))</f>
        <v>0.000249428857553813</v>
      </c>
      <c r="P1498" s="27" t="n">
        <f aca="false">LN(F1498/F1497)</f>
        <v>-0.00143042245355563</v>
      </c>
      <c r="Q1498" s="28" t="n">
        <f aca="false">STDEV(P1479:P1498)*SQRT(252)</f>
        <v>0.182282365755031</v>
      </c>
      <c r="R1498" s="26" t="n">
        <f aca="false">(G1498-H1498)/H1498</f>
        <v>0.000999481750203671</v>
      </c>
      <c r="S1498" s="17" t="n">
        <f aca="false">YEAR(B1498)</f>
        <v>2012</v>
      </c>
      <c r="T1498" s="17" t="n">
        <f aca="false">WEEKDAY(B1498)</f>
        <v>4</v>
      </c>
    </row>
    <row r="1499" customFormat="false" ht="15" hidden="false" customHeight="false" outlineLevel="0" collapsed="false">
      <c r="B1499" s="21" t="n">
        <v>41095</v>
      </c>
      <c r="C1499" s="22" t="n">
        <v>1615.15</v>
      </c>
      <c r="D1499" s="22" t="n">
        <v>1624.001</v>
      </c>
      <c r="E1499" s="22" t="n">
        <v>1597.53</v>
      </c>
      <c r="F1499" s="22" t="n">
        <v>1604.603</v>
      </c>
      <c r="G1499" s="23" t="n">
        <v>1623.46</v>
      </c>
      <c r="H1499" s="23" t="n">
        <v>1621.84</v>
      </c>
      <c r="I1499" s="23" t="n">
        <v>1596.82</v>
      </c>
      <c r="J1499" s="23" t="n">
        <v>1595.22</v>
      </c>
      <c r="K1499" s="29" t="str">
        <f aca="false">IF(N1499&lt;=$F$3,"HIT","MISS")</f>
        <v>HIT</v>
      </c>
      <c r="L1499" s="29" t="str">
        <f aca="false">IF(O1499&lt;=$F$3,"HIT","MISS")</f>
        <v>HIT</v>
      </c>
      <c r="M1499" s="17" t="str">
        <f aca="false">IF(AND(K1499="HIT",L1499="HIT"),"HOD ✓ | LOD ✓",IF(K1499="HIT","HOD ✓",IF(L1499="HIT","LOD ✓","✗ MISS")))</f>
        <v>HOD ✓ | LOD ✓</v>
      </c>
      <c r="N1499" s="26" t="n">
        <f aca="false">IF(D1499&lt;H1499,(H1499-D1499)/D1499,IF(D1499&gt;G1499,(D1499-G1499)/D1499,0))</f>
        <v>0.000333127873689696</v>
      </c>
      <c r="O1499" s="26" t="n">
        <f aca="false">IF(E1499&lt;J1499,(J1499-E1499)/E1499,IF(E1499&gt;I1499,(E1499-I1499)/E1499,0))</f>
        <v>0.00044443609822666</v>
      </c>
      <c r="P1499" s="27" t="n">
        <f aca="false">LN(F1499/F1498)</f>
        <v>-0.00655145765807531</v>
      </c>
      <c r="Q1499" s="28" t="n">
        <f aca="false">STDEV(P1480:P1499)*SQRT(252)</f>
        <v>0.170784312749477</v>
      </c>
      <c r="R1499" s="26" t="n">
        <f aca="false">(G1499-H1499)/H1499</f>
        <v>0.00099886548611461</v>
      </c>
      <c r="S1499" s="17" t="n">
        <f aca="false">YEAR(B1499)</f>
        <v>2012</v>
      </c>
      <c r="T1499" s="17" t="n">
        <f aca="false">WEEKDAY(B1499)</f>
        <v>5</v>
      </c>
    </row>
    <row r="1500" customFormat="false" ht="15" hidden="false" customHeight="false" outlineLevel="0" collapsed="false">
      <c r="B1500" s="21" t="n">
        <v>41096</v>
      </c>
      <c r="C1500" s="22" t="n">
        <v>1604.603</v>
      </c>
      <c r="D1500" s="22" t="n">
        <v>1609.966</v>
      </c>
      <c r="E1500" s="22" t="n">
        <v>1576.551</v>
      </c>
      <c r="F1500" s="22" t="n">
        <v>1583.823</v>
      </c>
      <c r="G1500" s="23" t="n">
        <v>1610.18</v>
      </c>
      <c r="H1500" s="23" t="n">
        <v>1608.57</v>
      </c>
      <c r="I1500" s="23" t="n">
        <v>1578.27</v>
      </c>
      <c r="J1500" s="23" t="n">
        <v>1576.69</v>
      </c>
      <c r="K1500" s="29" t="str">
        <f aca="false">IF(N1500&lt;=$F$3,"HIT","MISS")</f>
        <v>HIT</v>
      </c>
      <c r="L1500" s="29" t="str">
        <f aca="false">IF(O1500&lt;=$F$3,"HIT","MISS")</f>
        <v>HIT</v>
      </c>
      <c r="M1500" s="17" t="str">
        <f aca="false">IF(AND(K1500="HIT",L1500="HIT"),"HOD ✓ | LOD ✓",IF(K1500="HIT","HOD ✓",IF(L1500="HIT","LOD ✓","✗ MISS")))</f>
        <v>HOD ✓ | LOD ✓</v>
      </c>
      <c r="N1500" s="26" t="n">
        <f aca="false">IF(D1500&lt;H1500,(H1500-D1500)/D1500,IF(D1500&gt;G1500,(D1500-G1500)/D1500,0))</f>
        <v>0</v>
      </c>
      <c r="O1500" s="26" t="n">
        <f aca="false">IF(E1500&lt;J1500,(J1500-E1500)/E1500,IF(E1500&gt;I1500,(E1500-I1500)/E1500,0))</f>
        <v>8.81671446087844E-005</v>
      </c>
      <c r="P1500" s="27" t="n">
        <f aca="false">LN(F1500/F1499)</f>
        <v>-0.0130348292361575</v>
      </c>
      <c r="Q1500" s="28" t="n">
        <f aca="false">STDEV(P1481:P1500)*SQRT(252)</f>
        <v>0.17710774127131</v>
      </c>
      <c r="R1500" s="26" t="n">
        <f aca="false">(G1500-H1500)/H1500</f>
        <v>0.0010008889883562</v>
      </c>
      <c r="S1500" s="17" t="n">
        <f aca="false">YEAR(B1500)</f>
        <v>2012</v>
      </c>
      <c r="T1500" s="17" t="n">
        <f aca="false">WEEKDAY(B1500)</f>
        <v>6</v>
      </c>
    </row>
    <row r="1501" customFormat="false" ht="15" hidden="false" customHeight="false" outlineLevel="0" collapsed="false">
      <c r="B1501" s="21" t="n">
        <v>41099</v>
      </c>
      <c r="C1501" s="22" t="n">
        <v>1583.823</v>
      </c>
      <c r="D1501" s="22" t="n">
        <v>1593.042</v>
      </c>
      <c r="E1501" s="22" t="n">
        <v>1576.752</v>
      </c>
      <c r="F1501" s="22" t="n">
        <v>1587.625</v>
      </c>
      <c r="G1501" s="23" t="n">
        <v>1592.47</v>
      </c>
      <c r="H1501" s="23" t="n">
        <v>1590.88</v>
      </c>
      <c r="I1501" s="23" t="n">
        <v>1576.31</v>
      </c>
      <c r="J1501" s="23" t="n">
        <v>1574.74</v>
      </c>
      <c r="K1501" s="29" t="str">
        <f aca="false">IF(N1501&lt;=$F$3,"HIT","MISS")</f>
        <v>HIT</v>
      </c>
      <c r="L1501" s="29" t="str">
        <f aca="false">IF(O1501&lt;=$F$3,"HIT","MISS")</f>
        <v>HIT</v>
      </c>
      <c r="M1501" s="17" t="str">
        <f aca="false">IF(AND(K1501="HIT",L1501="HIT"),"HOD ✓ | LOD ✓",IF(K1501="HIT","HOD ✓",IF(L1501="HIT","LOD ✓","✗ MISS")))</f>
        <v>HOD ✓ | LOD ✓</v>
      </c>
      <c r="N1501" s="26" t="n">
        <f aca="false">IF(D1501&lt;H1501,(H1501-D1501)/D1501,IF(D1501&gt;G1501,(D1501-G1501)/D1501,0))</f>
        <v>0.000359061468561337</v>
      </c>
      <c r="O1501" s="26" t="n">
        <f aca="false">IF(E1501&lt;J1501,(J1501-E1501)/E1501,IF(E1501&gt;I1501,(E1501-I1501)/E1501,0))</f>
        <v>0.00028032309456402</v>
      </c>
      <c r="P1501" s="27" t="n">
        <f aca="false">LN(F1501/F1500)</f>
        <v>0.00239764411800454</v>
      </c>
      <c r="Q1501" s="28" t="n">
        <f aca="false">STDEV(P1482:P1501)*SQRT(252)</f>
        <v>0.177192842596729</v>
      </c>
      <c r="R1501" s="26" t="n">
        <f aca="false">(G1501-H1501)/H1501</f>
        <v>0.000999446847028009</v>
      </c>
      <c r="S1501" s="17" t="n">
        <f aca="false">YEAR(B1501)</f>
        <v>2012</v>
      </c>
      <c r="T1501" s="17" t="n">
        <f aca="false">WEEKDAY(B1501)</f>
        <v>2</v>
      </c>
    </row>
    <row r="1502" customFormat="false" ht="15" hidden="false" customHeight="false" outlineLevel="0" collapsed="false">
      <c r="B1502" s="21" t="n">
        <v>41100</v>
      </c>
      <c r="C1502" s="22" t="n">
        <v>1587.625</v>
      </c>
      <c r="D1502" s="22" t="n">
        <v>1601.598</v>
      </c>
      <c r="E1502" s="22" t="n">
        <v>1564.697</v>
      </c>
      <c r="F1502" s="22" t="n">
        <v>1567.349</v>
      </c>
      <c r="G1502" s="23" t="n">
        <v>1602.1</v>
      </c>
      <c r="H1502" s="23" t="n">
        <v>1600.5</v>
      </c>
      <c r="I1502" s="23" t="n">
        <v>1566.33</v>
      </c>
      <c r="J1502" s="23" t="n">
        <v>1564.77</v>
      </c>
      <c r="K1502" s="29" t="str">
        <f aca="false">IF(N1502&lt;=$F$3,"HIT","MISS")</f>
        <v>HIT</v>
      </c>
      <c r="L1502" s="29" t="str">
        <f aca="false">IF(O1502&lt;=$F$3,"HIT","MISS")</f>
        <v>HIT</v>
      </c>
      <c r="M1502" s="17" t="str">
        <f aca="false">IF(AND(K1502="HIT",L1502="HIT"),"HOD ✓ | LOD ✓",IF(K1502="HIT","HOD ✓",IF(L1502="HIT","LOD ✓","✗ MISS")))</f>
        <v>HOD ✓ | LOD ✓</v>
      </c>
      <c r="N1502" s="26" t="n">
        <f aca="false">IF(D1502&lt;H1502,(H1502-D1502)/D1502,IF(D1502&gt;G1502,(D1502-G1502)/D1502,0))</f>
        <v>0</v>
      </c>
      <c r="O1502" s="26" t="n">
        <f aca="false">IF(E1502&lt;J1502,(J1502-E1502)/E1502,IF(E1502&gt;I1502,(E1502-I1502)/E1502,0))</f>
        <v>4.66544001810528E-005</v>
      </c>
      <c r="P1502" s="27" t="n">
        <f aca="false">LN(F1502/F1501)</f>
        <v>-0.0128535316960448</v>
      </c>
      <c r="Q1502" s="28" t="n">
        <f aca="false">STDEV(P1483:P1502)*SQRT(252)</f>
        <v>0.17951582654191</v>
      </c>
      <c r="R1502" s="26" t="n">
        <f aca="false">(G1502-H1502)/H1502</f>
        <v>0.000999687597625685</v>
      </c>
      <c r="S1502" s="17" t="n">
        <f aca="false">YEAR(B1502)</f>
        <v>2012</v>
      </c>
      <c r="T1502" s="17" t="n">
        <f aca="false">WEEKDAY(B1502)</f>
        <v>3</v>
      </c>
    </row>
    <row r="1503" customFormat="false" ht="15" hidden="false" customHeight="false" outlineLevel="0" collapsed="false">
      <c r="B1503" s="21" t="n">
        <v>41101</v>
      </c>
      <c r="C1503" s="22" t="n">
        <v>1567.349</v>
      </c>
      <c r="D1503" s="22" t="n">
        <v>1583.618</v>
      </c>
      <c r="E1503" s="22" t="n">
        <v>1566.04</v>
      </c>
      <c r="F1503" s="22" t="n">
        <v>1576.318</v>
      </c>
      <c r="G1503" s="23" t="n">
        <v>1583.23</v>
      </c>
      <c r="H1503" s="23" t="n">
        <v>1581.65</v>
      </c>
      <c r="I1503" s="23" t="n">
        <v>1565.86</v>
      </c>
      <c r="J1503" s="23" t="n">
        <v>1564.3</v>
      </c>
      <c r="K1503" s="29" t="str">
        <f aca="false">IF(N1503&lt;=$F$3,"HIT","MISS")</f>
        <v>HIT</v>
      </c>
      <c r="L1503" s="29" t="str">
        <f aca="false">IF(O1503&lt;=$F$3,"HIT","MISS")</f>
        <v>HIT</v>
      </c>
      <c r="M1503" s="17" t="str">
        <f aca="false">IF(AND(K1503="HIT",L1503="HIT"),"HOD ✓ | LOD ✓",IF(K1503="HIT","HOD ✓",IF(L1503="HIT","LOD ✓","✗ MISS")))</f>
        <v>HOD ✓ | LOD ✓</v>
      </c>
      <c r="N1503" s="26" t="n">
        <f aca="false">IF(D1503&lt;H1503,(H1503-D1503)/D1503,IF(D1503&gt;G1503,(D1503-G1503)/D1503,0))</f>
        <v>0.00024500858161496</v>
      </c>
      <c r="O1503" s="26" t="n">
        <f aca="false">IF(E1503&lt;J1503,(J1503-E1503)/E1503,IF(E1503&gt;I1503,(E1503-I1503)/E1503,0))</f>
        <v>0.000114939592858461</v>
      </c>
      <c r="P1503" s="27" t="n">
        <f aca="false">LN(F1503/F1502)</f>
        <v>0.0057060905849615</v>
      </c>
      <c r="Q1503" s="28" t="n">
        <f aca="false">STDEV(P1484:P1503)*SQRT(252)</f>
        <v>0.180101290088275</v>
      </c>
      <c r="R1503" s="26" t="n">
        <f aca="false">(G1503-H1503)/H1503</f>
        <v>0.000998956785635208</v>
      </c>
      <c r="S1503" s="17" t="n">
        <f aca="false">YEAR(B1503)</f>
        <v>2012</v>
      </c>
      <c r="T1503" s="17" t="n">
        <f aca="false">WEEKDAY(B1503)</f>
        <v>4</v>
      </c>
    </row>
    <row r="1504" customFormat="false" ht="15" hidden="false" customHeight="false" outlineLevel="0" collapsed="false">
      <c r="B1504" s="21" t="n">
        <v>41102</v>
      </c>
      <c r="C1504" s="22" t="n">
        <v>1576.318</v>
      </c>
      <c r="D1504" s="22" t="n">
        <v>1578.147</v>
      </c>
      <c r="E1504" s="22" t="n">
        <v>1555.126</v>
      </c>
      <c r="F1504" s="22" t="n">
        <v>1572.1</v>
      </c>
      <c r="G1504" s="23" t="n">
        <v>1579.29</v>
      </c>
      <c r="H1504" s="23" t="n">
        <v>1577.71</v>
      </c>
      <c r="I1504" s="23" t="n">
        <v>1554.6</v>
      </c>
      <c r="J1504" s="23" t="n">
        <v>1553.05</v>
      </c>
      <c r="K1504" s="29" t="str">
        <f aca="false">IF(N1504&lt;=$F$3,"HIT","MISS")</f>
        <v>HIT</v>
      </c>
      <c r="L1504" s="29" t="str">
        <f aca="false">IF(O1504&lt;=$F$3,"HIT","MISS")</f>
        <v>HIT</v>
      </c>
      <c r="M1504" s="17" t="str">
        <f aca="false">IF(AND(K1504="HIT",L1504="HIT"),"HOD ✓ | LOD ✓",IF(K1504="HIT","HOD ✓",IF(L1504="HIT","LOD ✓","✗ MISS")))</f>
        <v>HOD ✓ | LOD ✓</v>
      </c>
      <c r="N1504" s="26" t="n">
        <f aca="false">IF(D1504&lt;H1504,(H1504-D1504)/D1504,IF(D1504&gt;G1504,(D1504-G1504)/D1504,0))</f>
        <v>0</v>
      </c>
      <c r="O1504" s="26" t="n">
        <f aca="false">IF(E1504&lt;J1504,(J1504-E1504)/E1504,IF(E1504&gt;I1504,(E1504-I1504)/E1504,0))</f>
        <v>0.000338236258669759</v>
      </c>
      <c r="P1504" s="27" t="n">
        <f aca="false">LN(F1504/F1503)</f>
        <v>-0.00267944251593226</v>
      </c>
      <c r="Q1504" s="28" t="n">
        <f aca="false">STDEV(P1485:P1504)*SQRT(252)</f>
        <v>0.179062723447718</v>
      </c>
      <c r="R1504" s="26" t="n">
        <f aca="false">(G1504-H1504)/H1504</f>
        <v>0.00100145147080257</v>
      </c>
      <c r="S1504" s="17" t="n">
        <f aca="false">YEAR(B1504)</f>
        <v>2012</v>
      </c>
      <c r="T1504" s="17" t="n">
        <f aca="false">WEEKDAY(B1504)</f>
        <v>5</v>
      </c>
    </row>
    <row r="1505" customFormat="false" ht="15" hidden="false" customHeight="false" outlineLevel="0" collapsed="false">
      <c r="B1505" s="21" t="n">
        <v>41103</v>
      </c>
      <c r="C1505" s="22" t="n">
        <v>1572.1</v>
      </c>
      <c r="D1505" s="22" t="n">
        <v>1596.894</v>
      </c>
      <c r="E1505" s="22" t="n">
        <v>1566.231</v>
      </c>
      <c r="F1505" s="22" t="n">
        <v>1589.548</v>
      </c>
      <c r="G1505" s="23" t="n">
        <v>1598.94</v>
      </c>
      <c r="H1505" s="23" t="n">
        <v>1597.34</v>
      </c>
      <c r="I1505" s="23" t="n">
        <v>1568.15</v>
      </c>
      <c r="J1505" s="23" t="n">
        <v>1566.58</v>
      </c>
      <c r="K1505" s="29" t="str">
        <f aca="false">IF(N1505&lt;=$F$3,"HIT","MISS")</f>
        <v>HIT</v>
      </c>
      <c r="L1505" s="29" t="str">
        <f aca="false">IF(O1505&lt;=$F$3,"HIT","MISS")</f>
        <v>HIT</v>
      </c>
      <c r="M1505" s="17" t="str">
        <f aca="false">IF(AND(K1505="HIT",L1505="HIT"),"HOD ✓ | LOD ✓",IF(K1505="HIT","HOD ✓",IF(L1505="HIT","LOD ✓","✗ MISS")))</f>
        <v>HOD ✓ | LOD ✓</v>
      </c>
      <c r="N1505" s="26" t="n">
        <f aca="false">IF(D1505&lt;H1505,(H1505-D1505)/D1505,IF(D1505&gt;G1505,(D1505-G1505)/D1505,0))</f>
        <v>0.000279292175936482</v>
      </c>
      <c r="O1505" s="26" t="n">
        <f aca="false">IF(E1505&lt;J1505,(J1505-E1505)/E1505,IF(E1505&gt;I1505,(E1505-I1505)/E1505,0))</f>
        <v>0.000222827922573319</v>
      </c>
      <c r="P1505" s="27" t="n">
        <f aca="false">LN(F1505/F1504)</f>
        <v>0.0110373938729603</v>
      </c>
      <c r="Q1505" s="28" t="n">
        <f aca="false">STDEV(P1486:P1505)*SQRT(252)</f>
        <v>0.184206312622827</v>
      </c>
      <c r="R1505" s="26" t="n">
        <f aca="false">(G1505-H1505)/H1505</f>
        <v>0.00100166526850898</v>
      </c>
      <c r="S1505" s="17" t="n">
        <f aca="false">YEAR(B1505)</f>
        <v>2012</v>
      </c>
      <c r="T1505" s="17" t="n">
        <f aca="false">WEEKDAY(B1505)</f>
        <v>6</v>
      </c>
    </row>
    <row r="1506" customFormat="false" ht="15" hidden="false" customHeight="false" outlineLevel="0" collapsed="false">
      <c r="B1506" s="21" t="n">
        <v>41106</v>
      </c>
      <c r="C1506" s="22" t="n">
        <v>1589.548</v>
      </c>
      <c r="D1506" s="22" t="n">
        <v>1594.961</v>
      </c>
      <c r="E1506" s="22" t="n">
        <v>1578.067</v>
      </c>
      <c r="F1506" s="22" t="n">
        <v>1589.466</v>
      </c>
      <c r="G1506" s="23" t="n">
        <v>1592.35</v>
      </c>
      <c r="H1506" s="23" t="n">
        <v>1590.76</v>
      </c>
      <c r="I1506" s="23" t="n">
        <v>1578.88</v>
      </c>
      <c r="J1506" s="23" t="n">
        <v>1577.3</v>
      </c>
      <c r="K1506" s="24" t="str">
        <f aca="false">IF(N1506&lt;=$F$3,"HIT","MISS")</f>
        <v>MISS</v>
      </c>
      <c r="L1506" s="24" t="str">
        <f aca="false">IF(O1506&lt;=$F$3,"HIT","MISS")</f>
        <v>HIT</v>
      </c>
      <c r="M1506" s="25" t="str">
        <f aca="false">IF(AND(K1506="HIT",L1506="HIT"),"HOD ✓ | LOD ✓",IF(K1506="HIT","HOD ✓",IF(L1506="HIT","LOD ✓","✗ MISS")))</f>
        <v>LOD ✓</v>
      </c>
      <c r="N1506" s="26" t="n">
        <f aca="false">IF(D1506&lt;H1506,(H1506-D1506)/D1506,IF(D1506&gt;G1506,(D1506-G1506)/D1506,0))</f>
        <v>0.00163703062331938</v>
      </c>
      <c r="O1506" s="26" t="n">
        <f aca="false">IF(E1506&lt;J1506,(J1506-E1506)/E1506,IF(E1506&gt;I1506,(E1506-I1506)/E1506,0))</f>
        <v>0</v>
      </c>
      <c r="P1506" s="27" t="n">
        <f aca="false">LN(F1506/F1505)</f>
        <v>-5.15883226800904E-005</v>
      </c>
      <c r="Q1506" s="28" t="n">
        <f aca="false">STDEV(P1487:P1506)*SQRT(252)</f>
        <v>0.184150709336613</v>
      </c>
      <c r="R1506" s="26" t="n">
        <f aca="false">(G1506-H1506)/H1506</f>
        <v>0.000999522240941385</v>
      </c>
      <c r="S1506" s="17" t="n">
        <f aca="false">YEAR(B1506)</f>
        <v>2012</v>
      </c>
      <c r="T1506" s="17" t="n">
        <f aca="false">WEEKDAY(B1506)</f>
        <v>2</v>
      </c>
    </row>
    <row r="1507" customFormat="false" ht="15" hidden="false" customHeight="false" outlineLevel="0" collapsed="false">
      <c r="B1507" s="21" t="n">
        <v>41107</v>
      </c>
      <c r="C1507" s="22" t="n">
        <v>1589.466</v>
      </c>
      <c r="D1507" s="22" t="n">
        <v>1599.261</v>
      </c>
      <c r="E1507" s="22" t="n">
        <v>1571.635</v>
      </c>
      <c r="F1507" s="22" t="n">
        <v>1583.296</v>
      </c>
      <c r="G1507" s="23" t="n">
        <v>1599.04</v>
      </c>
      <c r="H1507" s="23" t="n">
        <v>1597.44</v>
      </c>
      <c r="I1507" s="23" t="n">
        <v>1573.42</v>
      </c>
      <c r="J1507" s="23" t="n">
        <v>1571.85</v>
      </c>
      <c r="K1507" s="29" t="str">
        <f aca="false">IF(N1507&lt;=$F$3,"HIT","MISS")</f>
        <v>HIT</v>
      </c>
      <c r="L1507" s="29" t="str">
        <f aca="false">IF(O1507&lt;=$F$3,"HIT","MISS")</f>
        <v>HIT</v>
      </c>
      <c r="M1507" s="17" t="str">
        <f aca="false">IF(AND(K1507="HIT",L1507="HIT"),"HOD ✓ | LOD ✓",IF(K1507="HIT","HOD ✓",IF(L1507="HIT","LOD ✓","✗ MISS")))</f>
        <v>HOD ✓ | LOD ✓</v>
      </c>
      <c r="N1507" s="26" t="n">
        <f aca="false">IF(D1507&lt;H1507,(H1507-D1507)/D1507,IF(D1507&gt;G1507,(D1507-G1507)/D1507,0))</f>
        <v>0.000138188825963994</v>
      </c>
      <c r="O1507" s="26" t="n">
        <f aca="false">IF(E1507&lt;J1507,(J1507-E1507)/E1507,IF(E1507&gt;I1507,(E1507-I1507)/E1507,0))</f>
        <v>0.000136800211244925</v>
      </c>
      <c r="P1507" s="27" t="n">
        <f aca="false">LN(F1507/F1506)</f>
        <v>-0.00388936061252739</v>
      </c>
      <c r="Q1507" s="28" t="n">
        <f aca="false">STDEV(P1488:P1507)*SQRT(252)</f>
        <v>0.18356840609964</v>
      </c>
      <c r="R1507" s="26" t="n">
        <f aca="false">(G1507-H1507)/H1507</f>
        <v>0.00100160256410251</v>
      </c>
      <c r="S1507" s="17" t="n">
        <f aca="false">YEAR(B1507)</f>
        <v>2012</v>
      </c>
      <c r="T1507" s="17" t="n">
        <f aca="false">WEEKDAY(B1507)</f>
        <v>3</v>
      </c>
    </row>
    <row r="1508" customFormat="false" ht="15" hidden="false" customHeight="false" outlineLevel="0" collapsed="false">
      <c r="B1508" s="21" t="n">
        <v>41108</v>
      </c>
      <c r="C1508" s="22" t="n">
        <v>1583.296</v>
      </c>
      <c r="D1508" s="22" t="n">
        <v>1586.115</v>
      </c>
      <c r="E1508" s="22" t="n">
        <v>1567.903</v>
      </c>
      <c r="F1508" s="22" t="n">
        <v>1573.506</v>
      </c>
      <c r="G1508" s="23" t="n">
        <v>1586.66</v>
      </c>
      <c r="H1508" s="23" t="n">
        <v>1585.07</v>
      </c>
      <c r="I1508" s="23" t="n">
        <v>1570.88</v>
      </c>
      <c r="J1508" s="23" t="n">
        <v>1569.31</v>
      </c>
      <c r="K1508" s="24" t="str">
        <f aca="false">IF(N1508&lt;=$F$3,"HIT","MISS")</f>
        <v>HIT</v>
      </c>
      <c r="L1508" s="24" t="str">
        <f aca="false">IF(O1508&lt;=$F$3,"HIT","MISS")</f>
        <v>MISS</v>
      </c>
      <c r="M1508" s="25" t="str">
        <f aca="false">IF(AND(K1508="HIT",L1508="HIT"),"HOD ✓ | LOD ✓",IF(K1508="HIT","HOD ✓",IF(L1508="HIT","LOD ✓","✗ MISS")))</f>
        <v>HOD ✓</v>
      </c>
      <c r="N1508" s="26" t="n">
        <f aca="false">IF(D1508&lt;H1508,(H1508-D1508)/D1508,IF(D1508&gt;G1508,(D1508-G1508)/D1508,0))</f>
        <v>0</v>
      </c>
      <c r="O1508" s="26" t="n">
        <f aca="false">IF(E1508&lt;J1508,(J1508-E1508)/E1508,IF(E1508&gt;I1508,(E1508-I1508)/E1508,0))</f>
        <v>0.000897376942323553</v>
      </c>
      <c r="P1508" s="27" t="n">
        <f aca="false">LN(F1508/F1507)</f>
        <v>-0.00620249948264343</v>
      </c>
      <c r="Q1508" s="28" t="n">
        <f aca="false">STDEV(P1489:P1508)*SQRT(252)</f>
        <v>0.183342946470321</v>
      </c>
      <c r="R1508" s="26" t="n">
        <f aca="false">(G1508-H1508)/H1508</f>
        <v>0.00100311027273253</v>
      </c>
      <c r="S1508" s="17" t="n">
        <f aca="false">YEAR(B1508)</f>
        <v>2012</v>
      </c>
      <c r="T1508" s="17" t="n">
        <f aca="false">WEEKDAY(B1508)</f>
        <v>4</v>
      </c>
    </row>
    <row r="1509" customFormat="false" ht="15" hidden="false" customHeight="false" outlineLevel="0" collapsed="false">
      <c r="B1509" s="21" t="n">
        <v>41109</v>
      </c>
      <c r="C1509" s="22" t="n">
        <v>1573.506</v>
      </c>
      <c r="D1509" s="22" t="n">
        <v>1591.722</v>
      </c>
      <c r="E1509" s="22" t="n">
        <v>1572.951</v>
      </c>
      <c r="F1509" s="22" t="n">
        <v>1581.36</v>
      </c>
      <c r="G1509" s="23" t="n">
        <v>1591.26</v>
      </c>
      <c r="H1509" s="23" t="n">
        <v>1589.67</v>
      </c>
      <c r="I1509" s="23" t="n">
        <v>1573.93</v>
      </c>
      <c r="J1509" s="23" t="n">
        <v>1572.36</v>
      </c>
      <c r="K1509" s="29" t="str">
        <f aca="false">IF(N1509&lt;=$F$3,"HIT","MISS")</f>
        <v>HIT</v>
      </c>
      <c r="L1509" s="29" t="str">
        <f aca="false">IF(O1509&lt;=$F$3,"HIT","MISS")</f>
        <v>HIT</v>
      </c>
      <c r="M1509" s="17" t="str">
        <f aca="false">IF(AND(K1509="HIT",L1509="HIT"),"HOD ✓ | LOD ✓",IF(K1509="HIT","HOD ✓",IF(L1509="HIT","LOD ✓","✗ MISS")))</f>
        <v>HOD ✓ | LOD ✓</v>
      </c>
      <c r="N1509" s="26" t="n">
        <f aca="false">IF(D1509&lt;H1509,(H1509-D1509)/D1509,IF(D1509&gt;G1509,(D1509-G1509)/D1509,0))</f>
        <v>0.000290251689679472</v>
      </c>
      <c r="O1509" s="26" t="n">
        <f aca="false">IF(E1509&lt;J1509,(J1509-E1509)/E1509,IF(E1509&gt;I1509,(E1509-I1509)/E1509,0))</f>
        <v>0</v>
      </c>
      <c r="P1509" s="27" t="n">
        <f aca="false">LN(F1509/F1508)</f>
        <v>0.00497898562109644</v>
      </c>
      <c r="Q1509" s="28" t="n">
        <f aca="false">STDEV(P1490:P1509)*SQRT(252)</f>
        <v>0.158860182169935</v>
      </c>
      <c r="R1509" s="26" t="n">
        <f aca="false">(G1509-H1509)/H1509</f>
        <v>0.00100020759025453</v>
      </c>
      <c r="S1509" s="17" t="n">
        <f aca="false">YEAR(B1509)</f>
        <v>2012</v>
      </c>
      <c r="T1509" s="17" t="n">
        <f aca="false">WEEKDAY(B1509)</f>
        <v>5</v>
      </c>
    </row>
    <row r="1510" customFormat="false" ht="15" hidden="false" customHeight="false" outlineLevel="0" collapsed="false">
      <c r="B1510" s="21" t="n">
        <v>41110</v>
      </c>
      <c r="C1510" s="22" t="n">
        <v>1581.36</v>
      </c>
      <c r="D1510" s="22" t="n">
        <v>1587.27</v>
      </c>
      <c r="E1510" s="22" t="n">
        <v>1573.667</v>
      </c>
      <c r="F1510" s="22" t="n">
        <v>1584.534</v>
      </c>
      <c r="G1510" s="23" t="n">
        <v>1586.55</v>
      </c>
      <c r="H1510" s="23" t="n">
        <v>1584.97</v>
      </c>
      <c r="I1510" s="23" t="n">
        <v>1573.28</v>
      </c>
      <c r="J1510" s="23" t="n">
        <v>1571.71</v>
      </c>
      <c r="K1510" s="29" t="str">
        <f aca="false">IF(N1510&lt;=$F$3,"HIT","MISS")</f>
        <v>HIT</v>
      </c>
      <c r="L1510" s="29" t="str">
        <f aca="false">IF(O1510&lt;=$F$3,"HIT","MISS")</f>
        <v>HIT</v>
      </c>
      <c r="M1510" s="17" t="str">
        <f aca="false">IF(AND(K1510="HIT",L1510="HIT"),"HOD ✓ | LOD ✓",IF(K1510="HIT","HOD ✓",IF(L1510="HIT","LOD ✓","✗ MISS")))</f>
        <v>HOD ✓ | LOD ✓</v>
      </c>
      <c r="N1510" s="26" t="n">
        <f aca="false">IF(D1510&lt;H1510,(H1510-D1510)/D1510,IF(D1510&gt;G1510,(D1510-G1510)/D1510,0))</f>
        <v>0.000453609026819651</v>
      </c>
      <c r="O1510" s="26" t="n">
        <f aca="false">IF(E1510&lt;J1510,(J1510-E1510)/E1510,IF(E1510&gt;I1510,(E1510-I1510)/E1510,0))</f>
        <v>0.0002459224219609</v>
      </c>
      <c r="P1510" s="27" t="n">
        <f aca="false">LN(F1510/F1509)</f>
        <v>0.00200512150023067</v>
      </c>
      <c r="Q1510" s="28" t="n">
        <f aca="false">STDEV(P1491:P1510)*SQRT(252)</f>
        <v>0.158398056280789</v>
      </c>
      <c r="R1510" s="26" t="n">
        <f aca="false">(G1510-H1510)/H1510</f>
        <v>0.000996864293961354</v>
      </c>
      <c r="S1510" s="17" t="n">
        <f aca="false">YEAR(B1510)</f>
        <v>2012</v>
      </c>
      <c r="T1510" s="17" t="n">
        <f aca="false">WEEKDAY(B1510)</f>
        <v>6</v>
      </c>
    </row>
    <row r="1511" customFormat="false" ht="15" hidden="false" customHeight="false" outlineLevel="0" collapsed="false">
      <c r="B1511" s="21" t="n">
        <v>41113</v>
      </c>
      <c r="C1511" s="22" t="n">
        <v>1584.534</v>
      </c>
      <c r="D1511" s="22" t="n">
        <v>1584.534</v>
      </c>
      <c r="E1511" s="22" t="n">
        <v>1563.469</v>
      </c>
      <c r="F1511" s="22" t="n">
        <v>1576.909</v>
      </c>
      <c r="G1511" s="23" t="n">
        <v>1586.3</v>
      </c>
      <c r="H1511" s="23" t="n">
        <v>1584.72</v>
      </c>
      <c r="I1511" s="23" t="n">
        <v>1564.21</v>
      </c>
      <c r="J1511" s="23" t="n">
        <v>1562.65</v>
      </c>
      <c r="K1511" s="29" t="str">
        <f aca="false">IF(N1511&lt;=$F$3,"HIT","MISS")</f>
        <v>HIT</v>
      </c>
      <c r="L1511" s="29" t="str">
        <f aca="false">IF(O1511&lt;=$F$3,"HIT","MISS")</f>
        <v>HIT</v>
      </c>
      <c r="M1511" s="17" t="str">
        <f aca="false">IF(AND(K1511="HIT",L1511="HIT"),"HOD ✓ | LOD ✓",IF(K1511="HIT","HOD ✓",IF(L1511="HIT","LOD ✓","✗ MISS")))</f>
        <v>HOD ✓ | LOD ✓</v>
      </c>
      <c r="N1511" s="26" t="n">
        <f aca="false">IF(D1511&lt;H1511,(H1511-D1511)/D1511,IF(D1511&gt;G1511,(D1511-G1511)/D1511,0))</f>
        <v>0.000117384669562106</v>
      </c>
      <c r="O1511" s="26" t="n">
        <f aca="false">IF(E1511&lt;J1511,(J1511-E1511)/E1511,IF(E1511&gt;I1511,(E1511-I1511)/E1511,0))</f>
        <v>0</v>
      </c>
      <c r="P1511" s="27" t="n">
        <f aca="false">LN(F1511/F1510)</f>
        <v>-0.00482375597805448</v>
      </c>
      <c r="Q1511" s="28" t="n">
        <f aca="false">STDEV(P1492:P1511)*SQRT(252)</f>
        <v>0.157096521098021</v>
      </c>
      <c r="R1511" s="26" t="n">
        <f aca="false">(G1511-H1511)/H1511</f>
        <v>0.000997021555858402</v>
      </c>
      <c r="S1511" s="17" t="n">
        <f aca="false">YEAR(B1511)</f>
        <v>2012</v>
      </c>
      <c r="T1511" s="17" t="n">
        <f aca="false">WEEKDAY(B1511)</f>
        <v>2</v>
      </c>
    </row>
    <row r="1512" customFormat="false" ht="15" hidden="false" customHeight="false" outlineLevel="0" collapsed="false">
      <c r="B1512" s="21" t="n">
        <v>41114</v>
      </c>
      <c r="C1512" s="22" t="n">
        <v>1576.909</v>
      </c>
      <c r="D1512" s="22" t="n">
        <v>1584.717</v>
      </c>
      <c r="E1512" s="22" t="n">
        <v>1568.94</v>
      </c>
      <c r="F1512" s="22" t="n">
        <v>1581.078</v>
      </c>
      <c r="G1512" s="23" t="n">
        <v>1586.71</v>
      </c>
      <c r="H1512" s="23" t="n">
        <v>1585.12</v>
      </c>
      <c r="I1512" s="23" t="n">
        <v>1571</v>
      </c>
      <c r="J1512" s="23" t="n">
        <v>1569.43</v>
      </c>
      <c r="K1512" s="29" t="str">
        <f aca="false">IF(N1512&lt;=$F$3,"HIT","MISS")</f>
        <v>HIT</v>
      </c>
      <c r="L1512" s="29" t="str">
        <f aca="false">IF(O1512&lt;=$F$3,"HIT","MISS")</f>
        <v>HIT</v>
      </c>
      <c r="M1512" s="17" t="str">
        <f aca="false">IF(AND(K1512="HIT",L1512="HIT"),"HOD ✓ | LOD ✓",IF(K1512="HIT","HOD ✓",IF(L1512="HIT","LOD ✓","✗ MISS")))</f>
        <v>HOD ✓ | LOD ✓</v>
      </c>
      <c r="N1512" s="26" t="n">
        <f aca="false">IF(D1512&lt;H1512,(H1512-D1512)/D1512,IF(D1512&gt;G1512,(D1512-G1512)/D1512,0))</f>
        <v>0.000254304080791581</v>
      </c>
      <c r="O1512" s="26" t="n">
        <f aca="false">IF(E1512&lt;J1512,(J1512-E1512)/E1512,IF(E1512&gt;I1512,(E1512-I1512)/E1512,0))</f>
        <v>0.000312312771680249</v>
      </c>
      <c r="P1512" s="27" t="n">
        <f aca="false">LN(F1512/F1511)</f>
        <v>0.00264029106002574</v>
      </c>
      <c r="Q1512" s="28" t="n">
        <f aca="false">STDEV(P1493:P1512)*SQRT(252)</f>
        <v>0.155113098965811</v>
      </c>
      <c r="R1512" s="26" t="n">
        <f aca="false">(G1512-H1512)/H1512</f>
        <v>0.00100307863127091</v>
      </c>
      <c r="S1512" s="17" t="n">
        <f aca="false">YEAR(B1512)</f>
        <v>2012</v>
      </c>
      <c r="T1512" s="17" t="n">
        <f aca="false">WEEKDAY(B1512)</f>
        <v>3</v>
      </c>
    </row>
    <row r="1513" customFormat="false" ht="15" hidden="false" customHeight="false" outlineLevel="0" collapsed="false">
      <c r="B1513" s="21" t="n">
        <v>41115</v>
      </c>
      <c r="C1513" s="22" t="n">
        <v>1581.078</v>
      </c>
      <c r="D1513" s="22" t="n">
        <v>1610.657</v>
      </c>
      <c r="E1513" s="22" t="n">
        <v>1579.006</v>
      </c>
      <c r="F1513" s="22" t="n">
        <v>1604.4</v>
      </c>
      <c r="G1513" s="23" t="n">
        <v>1612.56</v>
      </c>
      <c r="H1513" s="23" t="n">
        <v>1610.95</v>
      </c>
      <c r="I1513" s="23" t="n">
        <v>1579.43</v>
      </c>
      <c r="J1513" s="23" t="n">
        <v>1577.85</v>
      </c>
      <c r="K1513" s="29" t="str">
        <f aca="false">IF(N1513&lt;=$F$3,"HIT","MISS")</f>
        <v>HIT</v>
      </c>
      <c r="L1513" s="29" t="str">
        <f aca="false">IF(O1513&lt;=$F$3,"HIT","MISS")</f>
        <v>HIT</v>
      </c>
      <c r="M1513" s="17" t="str">
        <f aca="false">IF(AND(K1513="HIT",L1513="HIT"),"HOD ✓ | LOD ✓",IF(K1513="HIT","HOD ✓",IF(L1513="HIT","LOD ✓","✗ MISS")))</f>
        <v>HOD ✓ | LOD ✓</v>
      </c>
      <c r="N1513" s="26" t="n">
        <f aca="false">IF(D1513&lt;H1513,(H1513-D1513)/D1513,IF(D1513&gt;G1513,(D1513-G1513)/D1513,0))</f>
        <v>0.000181913343436945</v>
      </c>
      <c r="O1513" s="26" t="n">
        <f aca="false">IF(E1513&lt;J1513,(J1513-E1513)/E1513,IF(E1513&gt;I1513,(E1513-I1513)/E1513,0))</f>
        <v>0</v>
      </c>
      <c r="P1513" s="27" t="n">
        <f aca="false">LN(F1513/F1512)</f>
        <v>0.014642962040022</v>
      </c>
      <c r="Q1513" s="28" t="n">
        <f aca="false">STDEV(P1494:P1513)*SQRT(252)</f>
        <v>0.163320951570586</v>
      </c>
      <c r="R1513" s="26" t="n">
        <f aca="false">(G1513-H1513)/H1513</f>
        <v>0.00099941028585611</v>
      </c>
      <c r="S1513" s="17" t="n">
        <f aca="false">YEAR(B1513)</f>
        <v>2012</v>
      </c>
      <c r="T1513" s="17" t="n">
        <f aca="false">WEEKDAY(B1513)</f>
        <v>4</v>
      </c>
    </row>
    <row r="1514" customFormat="false" ht="15" hidden="false" customHeight="false" outlineLevel="0" collapsed="false">
      <c r="B1514" s="21" t="n">
        <v>41116</v>
      </c>
      <c r="C1514" s="22" t="n">
        <v>1604.4</v>
      </c>
      <c r="D1514" s="22" t="n">
        <v>1622.039</v>
      </c>
      <c r="E1514" s="22" t="n">
        <v>1601.402</v>
      </c>
      <c r="F1514" s="22" t="n">
        <v>1615.771</v>
      </c>
      <c r="G1514" s="23" t="n">
        <v>1623.51</v>
      </c>
      <c r="H1514" s="23" t="n">
        <v>1621.89</v>
      </c>
      <c r="I1514" s="23" t="n">
        <v>1602.47</v>
      </c>
      <c r="J1514" s="23" t="n">
        <v>1600.87</v>
      </c>
      <c r="K1514" s="29" t="str">
        <f aca="false">IF(N1514&lt;=$F$3,"HIT","MISS")</f>
        <v>HIT</v>
      </c>
      <c r="L1514" s="29" t="str">
        <f aca="false">IF(O1514&lt;=$F$3,"HIT","MISS")</f>
        <v>HIT</v>
      </c>
      <c r="M1514" s="17" t="str">
        <f aca="false">IF(AND(K1514="HIT",L1514="HIT"),"HOD ✓ | LOD ✓",IF(K1514="HIT","HOD ✓",IF(L1514="HIT","LOD ✓","✗ MISS")))</f>
        <v>HOD ✓ | LOD ✓</v>
      </c>
      <c r="N1514" s="26" t="n">
        <f aca="false">IF(D1514&lt;H1514,(H1514-D1514)/D1514,IF(D1514&gt;G1514,(D1514-G1514)/D1514,0))</f>
        <v>0</v>
      </c>
      <c r="O1514" s="26" t="n">
        <f aca="false">IF(E1514&lt;J1514,(J1514-E1514)/E1514,IF(E1514&gt;I1514,(E1514-I1514)/E1514,0))</f>
        <v>0</v>
      </c>
      <c r="P1514" s="27" t="n">
        <f aca="false">LN(F1514/F1513)</f>
        <v>0.0070623872228347</v>
      </c>
      <c r="Q1514" s="28" t="n">
        <f aca="false">STDEV(P1495:P1514)*SQRT(252)</f>
        <v>0.155108707978613</v>
      </c>
      <c r="R1514" s="26" t="n">
        <f aca="false">(G1514-H1514)/H1514</f>
        <v>0.000998834692858265</v>
      </c>
      <c r="S1514" s="17" t="n">
        <f aca="false">YEAR(B1514)</f>
        <v>2012</v>
      </c>
      <c r="T1514" s="17" t="n">
        <f aca="false">WEEKDAY(B1514)</f>
        <v>5</v>
      </c>
    </row>
    <row r="1515" customFormat="false" ht="15" hidden="false" customHeight="false" outlineLevel="0" collapsed="false">
      <c r="B1515" s="21" t="n">
        <v>41117</v>
      </c>
      <c r="C1515" s="22" t="n">
        <v>1615.771</v>
      </c>
      <c r="D1515" s="22" t="n">
        <v>1629.692</v>
      </c>
      <c r="E1515" s="22" t="n">
        <v>1611.889</v>
      </c>
      <c r="F1515" s="22" t="n">
        <v>1623.526</v>
      </c>
      <c r="G1515" s="23" t="n">
        <v>1631.16</v>
      </c>
      <c r="H1515" s="23" t="n">
        <v>1629.53</v>
      </c>
      <c r="I1515" s="23" t="n">
        <v>1611.13</v>
      </c>
      <c r="J1515" s="23" t="n">
        <v>1609.52</v>
      </c>
      <c r="K1515" s="29" t="str">
        <f aca="false">IF(N1515&lt;=$F$3,"HIT","MISS")</f>
        <v>HIT</v>
      </c>
      <c r="L1515" s="29" t="str">
        <f aca="false">IF(O1515&lt;=$F$3,"HIT","MISS")</f>
        <v>HIT</v>
      </c>
      <c r="M1515" s="17" t="str">
        <f aca="false">IF(AND(K1515="HIT",L1515="HIT"),"HOD ✓ | LOD ✓",IF(K1515="HIT","HOD ✓",IF(L1515="HIT","LOD ✓","✗ MISS")))</f>
        <v>HOD ✓ | LOD ✓</v>
      </c>
      <c r="N1515" s="26" t="n">
        <f aca="false">IF(D1515&lt;H1515,(H1515-D1515)/D1515,IF(D1515&gt;G1515,(D1515-G1515)/D1515,0))</f>
        <v>0</v>
      </c>
      <c r="O1515" s="26" t="n">
        <f aca="false">IF(E1515&lt;J1515,(J1515-E1515)/E1515,IF(E1515&gt;I1515,(E1515-I1515)/E1515,0))</f>
        <v>0.000470876096306748</v>
      </c>
      <c r="P1515" s="27" t="n">
        <f aca="false">LN(F1515/F1514)</f>
        <v>0.00478808507880933</v>
      </c>
      <c r="Q1515" s="28" t="n">
        <f aca="false">STDEV(P1496:P1515)*SQRT(252)</f>
        <v>0.120680754457282</v>
      </c>
      <c r="R1515" s="26" t="n">
        <f aca="false">(G1515-H1515)/H1515</f>
        <v>0.00100028842672434</v>
      </c>
      <c r="S1515" s="17" t="n">
        <f aca="false">YEAR(B1515)</f>
        <v>2012</v>
      </c>
      <c r="T1515" s="17" t="n">
        <f aca="false">WEEKDAY(B1515)</f>
        <v>6</v>
      </c>
    </row>
    <row r="1516" customFormat="false" ht="15" hidden="false" customHeight="false" outlineLevel="0" collapsed="false">
      <c r="B1516" s="21" t="n">
        <v>41120</v>
      </c>
      <c r="C1516" s="22" t="n">
        <v>1623.526</v>
      </c>
      <c r="D1516" s="22" t="n">
        <v>1626.659</v>
      </c>
      <c r="E1516" s="22" t="n">
        <v>1614.37</v>
      </c>
      <c r="F1516" s="22" t="n">
        <v>1622.076</v>
      </c>
      <c r="G1516" s="23" t="n">
        <v>1628.72</v>
      </c>
      <c r="H1516" s="23" t="n">
        <v>1627.09</v>
      </c>
      <c r="I1516" s="23" t="n">
        <v>1614.55</v>
      </c>
      <c r="J1516" s="23" t="n">
        <v>1612.94</v>
      </c>
      <c r="K1516" s="29" t="str">
        <f aca="false">IF(N1516&lt;=$F$3,"HIT","MISS")</f>
        <v>HIT</v>
      </c>
      <c r="L1516" s="29" t="str">
        <f aca="false">IF(O1516&lt;=$F$3,"HIT","MISS")</f>
        <v>HIT</v>
      </c>
      <c r="M1516" s="17" t="str">
        <f aca="false">IF(AND(K1516="HIT",L1516="HIT"),"HOD ✓ | LOD ✓",IF(K1516="HIT","HOD ✓",IF(L1516="HIT","LOD ✓","✗ MISS")))</f>
        <v>HOD ✓ | LOD ✓</v>
      </c>
      <c r="N1516" s="26" t="n">
        <f aca="false">IF(D1516&lt;H1516,(H1516-D1516)/D1516,IF(D1516&gt;G1516,(D1516-G1516)/D1516,0))</f>
        <v>0.000264960265181463</v>
      </c>
      <c r="O1516" s="26" t="n">
        <f aca="false">IF(E1516&lt;J1516,(J1516-E1516)/E1516,IF(E1516&gt;I1516,(E1516-I1516)/E1516,0))</f>
        <v>0</v>
      </c>
      <c r="P1516" s="27" t="n">
        <f aca="false">LN(F1516/F1515)</f>
        <v>-0.000893516886217127</v>
      </c>
      <c r="Q1516" s="28" t="n">
        <f aca="false">STDEV(P1497:P1516)*SQRT(252)</f>
        <v>0.120755613774527</v>
      </c>
      <c r="R1516" s="26" t="n">
        <f aca="false">(G1516-H1516)/H1516</f>
        <v>0.00100178846898457</v>
      </c>
      <c r="S1516" s="17" t="n">
        <f aca="false">YEAR(B1516)</f>
        <v>2012</v>
      </c>
      <c r="T1516" s="17" t="n">
        <f aca="false">WEEKDAY(B1516)</f>
        <v>2</v>
      </c>
    </row>
    <row r="1517" customFormat="false" ht="15" hidden="false" customHeight="false" outlineLevel="0" collapsed="false">
      <c r="B1517" s="21" t="n">
        <v>41121</v>
      </c>
      <c r="C1517" s="22" t="n">
        <v>1622.076</v>
      </c>
      <c r="D1517" s="22" t="n">
        <v>1628.163</v>
      </c>
      <c r="E1517" s="22" t="n">
        <v>1610.995</v>
      </c>
      <c r="F1517" s="22" t="n">
        <v>1614.535</v>
      </c>
      <c r="G1517" s="23" t="n">
        <v>1627.92</v>
      </c>
      <c r="H1517" s="23" t="n">
        <v>1626.29</v>
      </c>
      <c r="I1517" s="23" t="n">
        <v>1611.36</v>
      </c>
      <c r="J1517" s="23" t="n">
        <v>1609.75</v>
      </c>
      <c r="K1517" s="29" t="str">
        <f aca="false">IF(N1517&lt;=$F$3,"HIT","MISS")</f>
        <v>HIT</v>
      </c>
      <c r="L1517" s="29" t="str">
        <f aca="false">IF(O1517&lt;=$F$3,"HIT","MISS")</f>
        <v>HIT</v>
      </c>
      <c r="M1517" s="17" t="str">
        <f aca="false">IF(AND(K1517="HIT",L1517="HIT"),"HOD ✓ | LOD ✓",IF(K1517="HIT","HOD ✓",IF(L1517="HIT","LOD ✓","✗ MISS")))</f>
        <v>HOD ✓ | LOD ✓</v>
      </c>
      <c r="N1517" s="26" t="n">
        <f aca="false">IF(D1517&lt;H1517,(H1517-D1517)/D1517,IF(D1517&gt;G1517,(D1517-G1517)/D1517,0))</f>
        <v>0.000149247956132118</v>
      </c>
      <c r="O1517" s="26" t="n">
        <f aca="false">IF(E1517&lt;J1517,(J1517-E1517)/E1517,IF(E1517&gt;I1517,(E1517-I1517)/E1517,0))</f>
        <v>0</v>
      </c>
      <c r="P1517" s="27" t="n">
        <f aca="false">LN(F1517/F1516)</f>
        <v>-0.00465982080972382</v>
      </c>
      <c r="Q1517" s="28" t="n">
        <f aca="false">STDEV(P1498:P1517)*SQRT(252)</f>
        <v>0.11340283227339</v>
      </c>
      <c r="R1517" s="26" t="n">
        <f aca="false">(G1517-H1517)/H1517</f>
        <v>0.00100228126594894</v>
      </c>
      <c r="S1517" s="17" t="n">
        <f aca="false">YEAR(B1517)</f>
        <v>2012</v>
      </c>
      <c r="T1517" s="17" t="n">
        <f aca="false">WEEKDAY(B1517)</f>
        <v>3</v>
      </c>
    </row>
    <row r="1518" customFormat="false" ht="15" hidden="false" customHeight="false" outlineLevel="0" collapsed="false">
      <c r="B1518" s="21" t="n">
        <v>41122</v>
      </c>
      <c r="C1518" s="22" t="n">
        <v>1614.535</v>
      </c>
      <c r="D1518" s="22" t="n">
        <v>1618.574</v>
      </c>
      <c r="E1518" s="22" t="n">
        <v>1592.061</v>
      </c>
      <c r="F1518" s="22" t="n">
        <v>1599.752</v>
      </c>
      <c r="G1518" s="23" t="n">
        <v>1618.74</v>
      </c>
      <c r="H1518" s="23" t="n">
        <v>1617.12</v>
      </c>
      <c r="I1518" s="23" t="n">
        <v>1591.46</v>
      </c>
      <c r="J1518" s="23" t="n">
        <v>1589.87</v>
      </c>
      <c r="K1518" s="29" t="str">
        <f aca="false">IF(N1518&lt;=$F$3,"HIT","MISS")</f>
        <v>HIT</v>
      </c>
      <c r="L1518" s="29" t="str">
        <f aca="false">IF(O1518&lt;=$F$3,"HIT","MISS")</f>
        <v>HIT</v>
      </c>
      <c r="M1518" s="17" t="str">
        <f aca="false">IF(AND(K1518="HIT",L1518="HIT"),"HOD ✓ | LOD ✓",IF(K1518="HIT","HOD ✓",IF(L1518="HIT","LOD ✓","✗ MISS")))</f>
        <v>HOD ✓ | LOD ✓</v>
      </c>
      <c r="N1518" s="26" t="n">
        <f aca="false">IF(D1518&lt;H1518,(H1518-D1518)/D1518,IF(D1518&gt;G1518,(D1518-G1518)/D1518,0))</f>
        <v>0</v>
      </c>
      <c r="O1518" s="26" t="n">
        <f aca="false">IF(E1518&lt;J1518,(J1518-E1518)/E1518,IF(E1518&gt;I1518,(E1518-I1518)/E1518,0))</f>
        <v>0.000377498098376812</v>
      </c>
      <c r="P1518" s="27" t="n">
        <f aca="false">LN(F1518/F1517)</f>
        <v>-0.00919837228746981</v>
      </c>
      <c r="Q1518" s="28" t="n">
        <f aca="false">STDEV(P1499:P1518)*SQRT(252)</f>
        <v>0.11788377472619</v>
      </c>
      <c r="R1518" s="26" t="n">
        <f aca="false">(G1518-H1518)/H1518</f>
        <v>0.00100178094390034</v>
      </c>
      <c r="S1518" s="17" t="n">
        <f aca="false">YEAR(B1518)</f>
        <v>2012</v>
      </c>
      <c r="T1518" s="17" t="n">
        <f aca="false">WEEKDAY(B1518)</f>
        <v>4</v>
      </c>
    </row>
    <row r="1519" customFormat="false" ht="15" hidden="false" customHeight="false" outlineLevel="0" collapsed="false">
      <c r="B1519" s="21" t="n">
        <v>41123</v>
      </c>
      <c r="C1519" s="22" t="n">
        <v>1599.752</v>
      </c>
      <c r="D1519" s="22" t="n">
        <v>1615.507</v>
      </c>
      <c r="E1519" s="22" t="n">
        <v>1584.153</v>
      </c>
      <c r="F1519" s="22" t="n">
        <v>1587.981</v>
      </c>
      <c r="G1519" s="23" t="n">
        <v>1615.91</v>
      </c>
      <c r="H1519" s="23" t="n">
        <v>1614.3</v>
      </c>
      <c r="I1519" s="23" t="n">
        <v>1584.63</v>
      </c>
      <c r="J1519" s="23" t="n">
        <v>1583.05</v>
      </c>
      <c r="K1519" s="29" t="str">
        <f aca="false">IF(N1519&lt;=$F$3,"HIT","MISS")</f>
        <v>HIT</v>
      </c>
      <c r="L1519" s="29" t="str">
        <f aca="false">IF(O1519&lt;=$F$3,"HIT","MISS")</f>
        <v>HIT</v>
      </c>
      <c r="M1519" s="17" t="str">
        <f aca="false">IF(AND(K1519="HIT",L1519="HIT"),"HOD ✓ | LOD ✓",IF(K1519="HIT","HOD ✓",IF(L1519="HIT","LOD ✓","✗ MISS")))</f>
        <v>HOD ✓ | LOD ✓</v>
      </c>
      <c r="N1519" s="26" t="n">
        <f aca="false">IF(D1519&lt;H1519,(H1519-D1519)/D1519,IF(D1519&gt;G1519,(D1519-G1519)/D1519,0))</f>
        <v>0</v>
      </c>
      <c r="O1519" s="26" t="n">
        <f aca="false">IF(E1519&lt;J1519,(J1519-E1519)/E1519,IF(E1519&gt;I1519,(E1519-I1519)/E1519,0))</f>
        <v>0</v>
      </c>
      <c r="P1519" s="27" t="n">
        <f aca="false">LN(F1519/F1518)</f>
        <v>-0.00738521921414455</v>
      </c>
      <c r="Q1519" s="28" t="n">
        <f aca="false">STDEV(P1500:P1519)*SQRT(252)</f>
        <v>0.118489014090226</v>
      </c>
      <c r="R1519" s="26" t="n">
        <f aca="false">(G1519-H1519)/H1519</f>
        <v>0.000997336306758426</v>
      </c>
      <c r="S1519" s="17" t="n">
        <f aca="false">YEAR(B1519)</f>
        <v>2012</v>
      </c>
      <c r="T1519" s="17" t="n">
        <f aca="false">WEEKDAY(B1519)</f>
        <v>5</v>
      </c>
    </row>
    <row r="1520" customFormat="false" ht="15" hidden="false" customHeight="false" outlineLevel="0" collapsed="false">
      <c r="B1520" s="21" t="n">
        <v>41124</v>
      </c>
      <c r="C1520" s="22" t="n">
        <v>1587.981</v>
      </c>
      <c r="D1520" s="22" t="n">
        <v>1606.875</v>
      </c>
      <c r="E1520" s="22" t="n">
        <v>1585.922</v>
      </c>
      <c r="F1520" s="22" t="n">
        <v>1603.546</v>
      </c>
      <c r="G1520" s="23" t="n">
        <v>1606.51</v>
      </c>
      <c r="H1520" s="23" t="n">
        <v>1604.91</v>
      </c>
      <c r="I1520" s="23" t="n">
        <v>1585.48</v>
      </c>
      <c r="J1520" s="23" t="n">
        <v>1583.9</v>
      </c>
      <c r="K1520" s="29" t="str">
        <f aca="false">IF(N1520&lt;=$F$3,"HIT","MISS")</f>
        <v>HIT</v>
      </c>
      <c r="L1520" s="29" t="str">
        <f aca="false">IF(O1520&lt;=$F$3,"HIT","MISS")</f>
        <v>HIT</v>
      </c>
      <c r="M1520" s="17" t="str">
        <f aca="false">IF(AND(K1520="HIT",L1520="HIT"),"HOD ✓ | LOD ✓",IF(K1520="HIT","HOD ✓",IF(L1520="HIT","LOD ✓","✗ MISS")))</f>
        <v>HOD ✓ | LOD ✓</v>
      </c>
      <c r="N1520" s="26" t="n">
        <f aca="false">IF(D1520&lt;H1520,(H1520-D1520)/D1520,IF(D1520&gt;G1520,(D1520-G1520)/D1520,0))</f>
        <v>0.000227148969272662</v>
      </c>
      <c r="O1520" s="26" t="n">
        <f aca="false">IF(E1520&lt;J1520,(J1520-E1520)/E1520,IF(E1520&gt;I1520,(E1520-I1520)/E1520,0))</f>
        <v>0.00027870223125728</v>
      </c>
      <c r="P1520" s="27" t="n">
        <f aca="false">LN(F1520/F1519)</f>
        <v>0.00975402896839968</v>
      </c>
      <c r="Q1520" s="28" t="n">
        <f aca="false">STDEV(P1501:P1520)*SQRT(252)</f>
        <v>0.114097995778039</v>
      </c>
      <c r="R1520" s="26" t="n">
        <f aca="false">(G1520-H1520)/H1520</f>
        <v>0.000996940638415805</v>
      </c>
      <c r="S1520" s="17" t="n">
        <f aca="false">YEAR(B1520)</f>
        <v>2012</v>
      </c>
      <c r="T1520" s="17" t="n">
        <f aca="false">WEEKDAY(B1520)</f>
        <v>6</v>
      </c>
    </row>
    <row r="1521" customFormat="false" ht="15" hidden="false" customHeight="false" outlineLevel="0" collapsed="false">
      <c r="B1521" s="21" t="n">
        <v>41127</v>
      </c>
      <c r="C1521" s="22" t="n">
        <v>1603.546</v>
      </c>
      <c r="D1521" s="22" t="n">
        <v>1615.597</v>
      </c>
      <c r="E1521" s="22" t="n">
        <v>1602.471</v>
      </c>
      <c r="F1521" s="22" t="n">
        <v>1610.762</v>
      </c>
      <c r="G1521" s="23" t="n">
        <v>1617.66</v>
      </c>
      <c r="H1521" s="23" t="n">
        <v>1616.04</v>
      </c>
      <c r="I1521" s="23" t="n">
        <v>1602.35</v>
      </c>
      <c r="J1521" s="23" t="n">
        <v>1600.75</v>
      </c>
      <c r="K1521" s="29" t="str">
        <f aca="false">IF(N1521&lt;=$F$3,"HIT","MISS")</f>
        <v>HIT</v>
      </c>
      <c r="L1521" s="29" t="str">
        <f aca="false">IF(O1521&lt;=$F$3,"HIT","MISS")</f>
        <v>HIT</v>
      </c>
      <c r="M1521" s="17" t="str">
        <f aca="false">IF(AND(K1521="HIT",L1521="HIT"),"HOD ✓ | LOD ✓",IF(K1521="HIT","HOD ✓",IF(L1521="HIT","LOD ✓","✗ MISS")))</f>
        <v>HOD ✓ | LOD ✓</v>
      </c>
      <c r="N1521" s="26" t="n">
        <f aca="false">IF(D1521&lt;H1521,(H1521-D1521)/D1521,IF(D1521&gt;G1521,(D1521-G1521)/D1521,0))</f>
        <v>0.000274202044197893</v>
      </c>
      <c r="O1521" s="26" t="n">
        <f aca="false">IF(E1521&lt;J1521,(J1521-E1521)/E1521,IF(E1521&gt;I1521,(E1521-I1521)/E1521,0))</f>
        <v>7.55083867352948E-005</v>
      </c>
      <c r="P1521" s="27" t="n">
        <f aca="false">LN(F1521/F1520)</f>
        <v>0.00448993196829215</v>
      </c>
      <c r="Q1521" s="28" t="n">
        <f aca="false">STDEV(P1502:P1521)*SQRT(252)</f>
        <v>0.114770373627356</v>
      </c>
      <c r="R1521" s="26" t="n">
        <f aca="false">(G1521-H1521)/H1521</f>
        <v>0.00100245043439526</v>
      </c>
      <c r="S1521" s="17" t="n">
        <f aca="false">YEAR(B1521)</f>
        <v>2012</v>
      </c>
      <c r="T1521" s="17" t="n">
        <f aca="false">WEEKDAY(B1521)</f>
        <v>2</v>
      </c>
    </row>
    <row r="1522" customFormat="false" ht="15" hidden="false" customHeight="false" outlineLevel="0" collapsed="false">
      <c r="B1522" s="21" t="n">
        <v>41128</v>
      </c>
      <c r="C1522" s="22" t="n">
        <v>1610.762</v>
      </c>
      <c r="D1522" s="22" t="n">
        <v>1618.579</v>
      </c>
      <c r="E1522" s="22" t="n">
        <v>1608.832</v>
      </c>
      <c r="F1522" s="22" t="n">
        <v>1612.239</v>
      </c>
      <c r="G1522" s="23" t="n">
        <v>1618.07</v>
      </c>
      <c r="H1522" s="23" t="n">
        <v>1616.45</v>
      </c>
      <c r="I1522" s="23" t="n">
        <v>1611.07</v>
      </c>
      <c r="J1522" s="23" t="n">
        <v>1609.46</v>
      </c>
      <c r="K1522" s="29" t="str">
        <f aca="false">IF(N1522&lt;=$F$3,"HIT","MISS")</f>
        <v>HIT</v>
      </c>
      <c r="L1522" s="29" t="str">
        <f aca="false">IF(O1522&lt;=$F$3,"HIT","MISS")</f>
        <v>HIT</v>
      </c>
      <c r="M1522" s="17" t="str">
        <f aca="false">IF(AND(K1522="HIT",L1522="HIT"),"HOD ✓ | LOD ✓",IF(K1522="HIT","HOD ✓",IF(L1522="HIT","LOD ✓","✗ MISS")))</f>
        <v>HOD ✓ | LOD ✓</v>
      </c>
      <c r="N1522" s="26" t="n">
        <f aca="false">IF(D1522&lt;H1522,(H1522-D1522)/D1522,IF(D1522&gt;G1522,(D1522-G1522)/D1522,0))</f>
        <v>0.000314473374484665</v>
      </c>
      <c r="O1522" s="26" t="n">
        <f aca="false">IF(E1522&lt;J1522,(J1522-E1522)/E1522,IF(E1522&gt;I1522,(E1522-I1522)/E1522,0))</f>
        <v>0.000390345293977201</v>
      </c>
      <c r="P1522" s="27" t="n">
        <f aca="false">LN(F1522/F1521)</f>
        <v>0.00091653716731397</v>
      </c>
      <c r="Q1522" s="28" t="n">
        <f aca="false">STDEV(P1503:P1522)*SQRT(252)</f>
        <v>0.102966728018997</v>
      </c>
      <c r="R1522" s="26" t="n">
        <f aca="false">(G1522-H1522)/H1522</f>
        <v>0.00100219617062074</v>
      </c>
      <c r="S1522" s="17" t="n">
        <f aca="false">YEAR(B1522)</f>
        <v>2012</v>
      </c>
      <c r="T1522" s="17" t="n">
        <f aca="false">WEEKDAY(B1522)</f>
        <v>3</v>
      </c>
    </row>
    <row r="1523" customFormat="false" ht="15" hidden="false" customHeight="false" outlineLevel="0" collapsed="false">
      <c r="B1523" s="21" t="n">
        <v>41129</v>
      </c>
      <c r="C1523" s="22" t="n">
        <v>1612.239</v>
      </c>
      <c r="D1523" s="22" t="n">
        <v>1616.841</v>
      </c>
      <c r="E1523" s="22" t="n">
        <v>1603.463</v>
      </c>
      <c r="F1523" s="22" t="n">
        <v>1612.373</v>
      </c>
      <c r="G1523" s="23" t="n">
        <v>1616.35</v>
      </c>
      <c r="H1523" s="23" t="n">
        <v>1614.74</v>
      </c>
      <c r="I1523" s="23" t="n">
        <v>1604.36</v>
      </c>
      <c r="J1523" s="23" t="n">
        <v>1602.76</v>
      </c>
      <c r="K1523" s="29" t="str">
        <f aca="false">IF(N1523&lt;=$F$3,"HIT","MISS")</f>
        <v>HIT</v>
      </c>
      <c r="L1523" s="29" t="str">
        <f aca="false">IF(O1523&lt;=$F$3,"HIT","MISS")</f>
        <v>HIT</v>
      </c>
      <c r="M1523" s="17" t="str">
        <f aca="false">IF(AND(K1523="HIT",L1523="HIT"),"HOD ✓ | LOD ✓",IF(K1523="HIT","HOD ✓",IF(L1523="HIT","LOD ✓","✗ MISS")))</f>
        <v>HOD ✓ | LOD ✓</v>
      </c>
      <c r="N1523" s="26" t="n">
        <f aca="false">IF(D1523&lt;H1523,(H1523-D1523)/D1523,IF(D1523&gt;G1523,(D1523-G1523)/D1523,0))</f>
        <v>0.000303678593009446</v>
      </c>
      <c r="O1523" s="26" t="n">
        <f aca="false">IF(E1523&lt;J1523,(J1523-E1523)/E1523,IF(E1523&gt;I1523,(E1523-I1523)/E1523,0))</f>
        <v>0</v>
      </c>
      <c r="P1523" s="27" t="n">
        <f aca="false">LN(F1523/F1522)</f>
        <v>8.31107743053927E-005</v>
      </c>
      <c r="Q1523" s="28" t="n">
        <f aca="false">STDEV(P1504:P1523)*SQRT(252)</f>
        <v>0.101784213443648</v>
      </c>
      <c r="R1523" s="26" t="n">
        <f aca="false">(G1523-H1523)/H1523</f>
        <v>0.000997064542898485</v>
      </c>
      <c r="S1523" s="17" t="n">
        <f aca="false">YEAR(B1523)</f>
        <v>2012</v>
      </c>
      <c r="T1523" s="17" t="n">
        <f aca="false">WEEKDAY(B1523)</f>
        <v>4</v>
      </c>
    </row>
    <row r="1524" customFormat="false" ht="15" hidden="false" customHeight="false" outlineLevel="0" collapsed="false">
      <c r="B1524" s="21" t="n">
        <v>41130</v>
      </c>
      <c r="C1524" s="22" t="n">
        <v>1612.373</v>
      </c>
      <c r="D1524" s="22" t="n">
        <v>1618.428</v>
      </c>
      <c r="E1524" s="22" t="n">
        <v>1609.758</v>
      </c>
      <c r="F1524" s="22" t="n">
        <v>1617.156</v>
      </c>
      <c r="G1524" s="23" t="n">
        <v>1620.12</v>
      </c>
      <c r="H1524" s="23" t="n">
        <v>1618.5</v>
      </c>
      <c r="I1524" s="23" t="n">
        <v>1611.28</v>
      </c>
      <c r="J1524" s="23" t="n">
        <v>1609.67</v>
      </c>
      <c r="K1524" s="29" t="str">
        <f aca="false">IF(N1524&lt;=$F$3,"HIT","MISS")</f>
        <v>HIT</v>
      </c>
      <c r="L1524" s="29" t="str">
        <f aca="false">IF(O1524&lt;=$F$3,"HIT","MISS")</f>
        <v>HIT</v>
      </c>
      <c r="M1524" s="17" t="str">
        <f aca="false">IF(AND(K1524="HIT",L1524="HIT"),"HOD ✓ | LOD ✓",IF(K1524="HIT","HOD ✓",IF(L1524="HIT","LOD ✓","✗ MISS")))</f>
        <v>HOD ✓ | LOD ✓</v>
      </c>
      <c r="N1524" s="26" t="n">
        <f aca="false">IF(D1524&lt;H1524,(H1524-D1524)/D1524,IF(D1524&gt;G1524,(D1524-G1524)/D1524,0))</f>
        <v>4.44876139067595E-005</v>
      </c>
      <c r="O1524" s="26" t="n">
        <f aca="false">IF(E1524&lt;J1524,(J1524-E1524)/E1524,IF(E1524&gt;I1524,(E1524-I1524)/E1524,0))</f>
        <v>0</v>
      </c>
      <c r="P1524" s="27" t="n">
        <f aca="false">LN(F1524/F1523)</f>
        <v>0.00296204399901765</v>
      </c>
      <c r="Q1524" s="28" t="n">
        <f aca="false">STDEV(P1505:P1524)*SQRT(252)</f>
        <v>0.100949736510685</v>
      </c>
      <c r="R1524" s="26" t="n">
        <f aca="false">(G1524-H1524)/H1524</f>
        <v>0.00100092678405925</v>
      </c>
      <c r="S1524" s="17" t="n">
        <f aca="false">YEAR(B1524)</f>
        <v>2012</v>
      </c>
      <c r="T1524" s="17" t="n">
        <f aca="false">WEEKDAY(B1524)</f>
        <v>5</v>
      </c>
    </row>
    <row r="1525" customFormat="false" ht="15" hidden="false" customHeight="false" outlineLevel="0" collapsed="false">
      <c r="B1525" s="21" t="n">
        <v>41131</v>
      </c>
      <c r="C1525" s="22" t="n">
        <v>1617.156</v>
      </c>
      <c r="D1525" s="22" t="n">
        <v>1626.606</v>
      </c>
      <c r="E1525" s="22" t="n">
        <v>1605.731</v>
      </c>
      <c r="F1525" s="22" t="n">
        <v>1620.164</v>
      </c>
      <c r="G1525" s="23" t="n">
        <v>1626.35</v>
      </c>
      <c r="H1525" s="23" t="n">
        <v>1624.73</v>
      </c>
      <c r="I1525" s="23" t="n">
        <v>1607.68</v>
      </c>
      <c r="J1525" s="23" t="n">
        <v>1606.07</v>
      </c>
      <c r="K1525" s="29" t="str">
        <f aca="false">IF(N1525&lt;=$F$3,"HIT","MISS")</f>
        <v>HIT</v>
      </c>
      <c r="L1525" s="29" t="str">
        <f aca="false">IF(O1525&lt;=$F$3,"HIT","MISS")</f>
        <v>HIT</v>
      </c>
      <c r="M1525" s="17" t="str">
        <f aca="false">IF(AND(K1525="HIT",L1525="HIT"),"HOD ✓ | LOD ✓",IF(K1525="HIT","HOD ✓",IF(L1525="HIT","LOD ✓","✗ MISS")))</f>
        <v>HOD ✓ | LOD ✓</v>
      </c>
      <c r="N1525" s="26" t="n">
        <f aca="false">IF(D1525&lt;H1525,(H1525-D1525)/D1525,IF(D1525&gt;G1525,(D1525-G1525)/D1525,0))</f>
        <v>0.000157382918789237</v>
      </c>
      <c r="O1525" s="26" t="n">
        <f aca="false">IF(E1525&lt;J1525,(J1525-E1525)/E1525,IF(E1525&gt;I1525,(E1525-I1525)/E1525,0))</f>
        <v>0.000211118798852324</v>
      </c>
      <c r="P1525" s="27" t="n">
        <f aca="false">LN(F1525/F1524)</f>
        <v>0.0018583277931424</v>
      </c>
      <c r="Q1525" s="28" t="n">
        <f aca="false">STDEV(P1506:P1525)*SQRT(252)</f>
        <v>0.0943875678526746</v>
      </c>
      <c r="R1525" s="26" t="n">
        <f aca="false">(G1525-H1525)/H1525</f>
        <v>0.000997088747053289</v>
      </c>
      <c r="S1525" s="17" t="n">
        <f aca="false">YEAR(B1525)</f>
        <v>2012</v>
      </c>
      <c r="T1525" s="17" t="n">
        <f aca="false">WEEKDAY(B1525)</f>
        <v>6</v>
      </c>
    </row>
    <row r="1526" customFormat="false" ht="15" hidden="false" customHeight="false" outlineLevel="0" collapsed="false">
      <c r="B1526" s="21" t="n">
        <v>41134</v>
      </c>
      <c r="C1526" s="22" t="n">
        <v>1620.164</v>
      </c>
      <c r="D1526" s="22" t="n">
        <v>1625.732</v>
      </c>
      <c r="E1526" s="22" t="n">
        <v>1607.471</v>
      </c>
      <c r="F1526" s="22" t="n">
        <v>1609.792</v>
      </c>
      <c r="G1526" s="23" t="n">
        <v>1626.57</v>
      </c>
      <c r="H1526" s="23" t="n">
        <v>1624.95</v>
      </c>
      <c r="I1526" s="23" t="n">
        <v>1608.3</v>
      </c>
      <c r="J1526" s="23" t="n">
        <v>1606.69</v>
      </c>
      <c r="K1526" s="29" t="str">
        <f aca="false">IF(N1526&lt;=$F$3,"HIT","MISS")</f>
        <v>HIT</v>
      </c>
      <c r="L1526" s="29" t="str">
        <f aca="false">IF(O1526&lt;=$F$3,"HIT","MISS")</f>
        <v>HIT</v>
      </c>
      <c r="M1526" s="17" t="str">
        <f aca="false">IF(AND(K1526="HIT",L1526="HIT"),"HOD ✓ | LOD ✓",IF(K1526="HIT","HOD ✓",IF(L1526="HIT","LOD ✓","✗ MISS")))</f>
        <v>HOD ✓ | LOD ✓</v>
      </c>
      <c r="N1526" s="26" t="n">
        <f aca="false">IF(D1526&lt;H1526,(H1526-D1526)/D1526,IF(D1526&gt;G1526,(D1526-G1526)/D1526,0))</f>
        <v>0</v>
      </c>
      <c r="O1526" s="26" t="n">
        <f aca="false">IF(E1526&lt;J1526,(J1526-E1526)/E1526,IF(E1526&gt;I1526,(E1526-I1526)/E1526,0))</f>
        <v>0</v>
      </c>
      <c r="P1526" s="27" t="n">
        <f aca="false">LN(F1526/F1525)</f>
        <v>-0.00642240058460902</v>
      </c>
      <c r="Q1526" s="28" t="n">
        <f aca="false">STDEV(P1507:P1526)*SQRT(252)</f>
        <v>0.0979302367309427</v>
      </c>
      <c r="R1526" s="26" t="n">
        <f aca="false">(G1526-H1526)/H1526</f>
        <v>0.000996953752423084</v>
      </c>
      <c r="S1526" s="17" t="n">
        <f aca="false">YEAR(B1526)</f>
        <v>2012</v>
      </c>
      <c r="T1526" s="17" t="n">
        <f aca="false">WEEKDAY(B1526)</f>
        <v>2</v>
      </c>
    </row>
    <row r="1527" customFormat="false" ht="15" hidden="false" customHeight="false" outlineLevel="0" collapsed="false">
      <c r="B1527" s="21" t="n">
        <v>41135</v>
      </c>
      <c r="C1527" s="22" t="n">
        <v>1609.792</v>
      </c>
      <c r="D1527" s="22" t="n">
        <v>1616.435</v>
      </c>
      <c r="E1527" s="22" t="n">
        <v>1592.796</v>
      </c>
      <c r="F1527" s="22" t="n">
        <v>1599.045</v>
      </c>
      <c r="G1527" s="23" t="n">
        <v>1617.18</v>
      </c>
      <c r="H1527" s="23" t="n">
        <v>1615.56</v>
      </c>
      <c r="I1527" s="23" t="n">
        <v>1592.51</v>
      </c>
      <c r="J1527" s="23" t="n">
        <v>1590.92</v>
      </c>
      <c r="K1527" s="29" t="str">
        <f aca="false">IF(N1527&lt;=$F$3,"HIT","MISS")</f>
        <v>HIT</v>
      </c>
      <c r="L1527" s="29" t="str">
        <f aca="false">IF(O1527&lt;=$F$3,"HIT","MISS")</f>
        <v>HIT</v>
      </c>
      <c r="M1527" s="17" t="str">
        <f aca="false">IF(AND(K1527="HIT",L1527="HIT"),"HOD ✓ | LOD ✓",IF(K1527="HIT","HOD ✓",IF(L1527="HIT","LOD ✓","✗ MISS")))</f>
        <v>HOD ✓ | LOD ✓</v>
      </c>
      <c r="N1527" s="26" t="n">
        <f aca="false">IF(D1527&lt;H1527,(H1527-D1527)/D1527,IF(D1527&gt;G1527,(D1527-G1527)/D1527,0))</f>
        <v>0</v>
      </c>
      <c r="O1527" s="26" t="n">
        <f aca="false">IF(E1527&lt;J1527,(J1527-E1527)/E1527,IF(E1527&gt;I1527,(E1527-I1527)/E1527,0))</f>
        <v>0.000179558461975079</v>
      </c>
      <c r="P1527" s="27" t="n">
        <f aca="false">LN(F1527/F1526)</f>
        <v>-0.00669840205877167</v>
      </c>
      <c r="Q1527" s="28" t="n">
        <f aca="false">STDEV(P1508:P1527)*SQRT(252)</f>
        <v>0.100134439046882</v>
      </c>
      <c r="R1527" s="26" t="n">
        <f aca="false">(G1527-H1527)/H1527</f>
        <v>0.00100274827304471</v>
      </c>
      <c r="S1527" s="17" t="n">
        <f aca="false">YEAR(B1527)</f>
        <v>2012</v>
      </c>
      <c r="T1527" s="17" t="n">
        <f aca="false">WEEKDAY(B1527)</f>
        <v>3</v>
      </c>
    </row>
    <row r="1528" customFormat="false" ht="15" hidden="false" customHeight="false" outlineLevel="0" collapsed="false">
      <c r="B1528" s="21" t="n">
        <v>41136</v>
      </c>
      <c r="C1528" s="22" t="n">
        <v>1599.045</v>
      </c>
      <c r="D1528" s="22" t="n">
        <v>1606.574</v>
      </c>
      <c r="E1528" s="22" t="n">
        <v>1590.117</v>
      </c>
      <c r="F1528" s="22" t="n">
        <v>1603.452</v>
      </c>
      <c r="G1528" s="23" t="n">
        <v>1608.28</v>
      </c>
      <c r="H1528" s="23" t="n">
        <v>1606.67</v>
      </c>
      <c r="I1528" s="23" t="n">
        <v>1589.75</v>
      </c>
      <c r="J1528" s="23" t="n">
        <v>1588.16</v>
      </c>
      <c r="K1528" s="29" t="str">
        <f aca="false">IF(N1528&lt;=$F$3,"HIT","MISS")</f>
        <v>HIT</v>
      </c>
      <c r="L1528" s="29" t="str">
        <f aca="false">IF(O1528&lt;=$F$3,"HIT","MISS")</f>
        <v>HIT</v>
      </c>
      <c r="M1528" s="17" t="str">
        <f aca="false">IF(AND(K1528="HIT",L1528="HIT"),"HOD ✓ | LOD ✓",IF(K1528="HIT","HOD ✓",IF(L1528="HIT","LOD ✓","✗ MISS")))</f>
        <v>HOD ✓ | LOD ✓</v>
      </c>
      <c r="N1528" s="26" t="n">
        <f aca="false">IF(D1528&lt;H1528,(H1528-D1528)/D1528,IF(D1528&gt;G1528,(D1528-G1528)/D1528,0))</f>
        <v>5.97544837648335E-005</v>
      </c>
      <c r="O1528" s="26" t="n">
        <f aca="false">IF(E1528&lt;J1528,(J1528-E1528)/E1528,IF(E1528&gt;I1528,(E1528-I1528)/E1528,0))</f>
        <v>0.000230800626620533</v>
      </c>
      <c r="P1528" s="27" t="n">
        <f aca="false">LN(F1528/F1527)</f>
        <v>0.00275222913984446</v>
      </c>
      <c r="Q1528" s="28" t="n">
        <f aca="false">STDEV(P1509:P1528)*SQRT(252)</f>
        <v>0.0971925563803466</v>
      </c>
      <c r="R1528" s="26" t="n">
        <f aca="false">(G1528-H1528)/H1528</f>
        <v>0.0010020726098078</v>
      </c>
      <c r="S1528" s="17" t="n">
        <f aca="false">YEAR(B1528)</f>
        <v>2012</v>
      </c>
      <c r="T1528" s="17" t="n">
        <f aca="false">WEEKDAY(B1528)</f>
        <v>4</v>
      </c>
    </row>
    <row r="1529" customFormat="false" ht="15" hidden="false" customHeight="false" outlineLevel="0" collapsed="false">
      <c r="B1529" s="21" t="n">
        <v>41137</v>
      </c>
      <c r="C1529" s="22" t="n">
        <v>1603.452</v>
      </c>
      <c r="D1529" s="22" t="n">
        <v>1619.063</v>
      </c>
      <c r="E1529" s="22" t="n">
        <v>1600.966</v>
      </c>
      <c r="F1529" s="22" t="n">
        <v>1615.107</v>
      </c>
      <c r="G1529" s="23" t="n">
        <v>1620.31</v>
      </c>
      <c r="H1529" s="23" t="n">
        <v>1618.69</v>
      </c>
      <c r="I1529" s="23" t="n">
        <v>1601.8</v>
      </c>
      <c r="J1529" s="23" t="n">
        <v>1600.2</v>
      </c>
      <c r="K1529" s="29" t="str">
        <f aca="false">IF(N1529&lt;=$F$3,"HIT","MISS")</f>
        <v>HIT</v>
      </c>
      <c r="L1529" s="29" t="str">
        <f aca="false">IF(O1529&lt;=$F$3,"HIT","MISS")</f>
        <v>HIT</v>
      </c>
      <c r="M1529" s="17" t="str">
        <f aca="false">IF(AND(K1529="HIT",L1529="HIT"),"HOD ✓ | LOD ✓",IF(K1529="HIT","HOD ✓",IF(L1529="HIT","LOD ✓","✗ MISS")))</f>
        <v>HOD ✓ | LOD ✓</v>
      </c>
      <c r="N1529" s="26" t="n">
        <f aca="false">IF(D1529&lt;H1529,(H1529-D1529)/D1529,IF(D1529&gt;G1529,(D1529-G1529)/D1529,0))</f>
        <v>0</v>
      </c>
      <c r="O1529" s="26" t="n">
        <f aca="false">IF(E1529&lt;J1529,(J1529-E1529)/E1529,IF(E1529&gt;I1529,(E1529-I1529)/E1529,0))</f>
        <v>0</v>
      </c>
      <c r="P1529" s="27" t="n">
        <f aca="false">LN(F1529/F1528)</f>
        <v>0.00724240316511354</v>
      </c>
      <c r="Q1529" s="28" t="n">
        <f aca="false">STDEV(P1510:P1529)*SQRT(252)</f>
        <v>0.0987587312885942</v>
      </c>
      <c r="R1529" s="26" t="n">
        <f aca="false">(G1529-H1529)/H1529</f>
        <v>0.00100080929640629</v>
      </c>
      <c r="S1529" s="17" t="n">
        <f aca="false">YEAR(B1529)</f>
        <v>2012</v>
      </c>
      <c r="T1529" s="17" t="n">
        <f aca="false">WEEKDAY(B1529)</f>
        <v>5</v>
      </c>
    </row>
    <row r="1530" customFormat="false" ht="15" hidden="false" customHeight="false" outlineLevel="0" collapsed="false">
      <c r="B1530" s="21" t="n">
        <v>41138</v>
      </c>
      <c r="C1530" s="22" t="n">
        <v>1615.107</v>
      </c>
      <c r="D1530" s="22" t="n">
        <v>1620.45</v>
      </c>
      <c r="E1530" s="22" t="n">
        <v>1611.756</v>
      </c>
      <c r="F1530" s="22" t="n">
        <v>1615.751</v>
      </c>
      <c r="G1530" s="23" t="n">
        <v>1622.59</v>
      </c>
      <c r="H1530" s="23" t="n">
        <v>1620.97</v>
      </c>
      <c r="I1530" s="23" t="n">
        <v>1612.26</v>
      </c>
      <c r="J1530" s="23" t="n">
        <v>1610.65</v>
      </c>
      <c r="K1530" s="29" t="str">
        <f aca="false">IF(N1530&lt;=$F$3,"HIT","MISS")</f>
        <v>HIT</v>
      </c>
      <c r="L1530" s="29" t="str">
        <f aca="false">IF(O1530&lt;=$F$3,"HIT","MISS")</f>
        <v>HIT</v>
      </c>
      <c r="M1530" s="17" t="str">
        <f aca="false">IF(AND(K1530="HIT",L1530="HIT"),"HOD ✓ | LOD ✓",IF(K1530="HIT","HOD ✓",IF(L1530="HIT","LOD ✓","✗ MISS")))</f>
        <v>HOD ✓ | LOD ✓</v>
      </c>
      <c r="N1530" s="26" t="n">
        <f aca="false">IF(D1530&lt;H1530,(H1530-D1530)/D1530,IF(D1530&gt;G1530,(D1530-G1530)/D1530,0))</f>
        <v>0.000320898515844353</v>
      </c>
      <c r="O1530" s="26" t="n">
        <f aca="false">IF(E1530&lt;J1530,(J1530-E1530)/E1530,IF(E1530&gt;I1530,(E1530-I1530)/E1530,0))</f>
        <v>0</v>
      </c>
      <c r="P1530" s="27" t="n">
        <f aca="false">LN(F1530/F1529)</f>
        <v>0.000398655718406049</v>
      </c>
      <c r="Q1530" s="28" t="n">
        <f aca="false">STDEV(P1511:P1530)*SQRT(252)</f>
        <v>0.098718540046485</v>
      </c>
      <c r="R1530" s="26" t="n">
        <f aca="false">(G1530-H1530)/H1530</f>
        <v>0.000999401592873336</v>
      </c>
      <c r="S1530" s="17" t="n">
        <f aca="false">YEAR(B1530)</f>
        <v>2012</v>
      </c>
      <c r="T1530" s="17" t="n">
        <f aca="false">WEEKDAY(B1530)</f>
        <v>6</v>
      </c>
    </row>
    <row r="1531" customFormat="false" ht="15" hidden="false" customHeight="false" outlineLevel="0" collapsed="false">
      <c r="B1531" s="21" t="n">
        <v>41141</v>
      </c>
      <c r="C1531" s="22" t="n">
        <v>1615.751</v>
      </c>
      <c r="D1531" s="22" t="n">
        <v>1622.559</v>
      </c>
      <c r="E1531" s="22" t="n">
        <v>1609.815</v>
      </c>
      <c r="F1531" s="22" t="n">
        <v>1620.491</v>
      </c>
      <c r="G1531" s="23" t="n">
        <v>1624.41</v>
      </c>
      <c r="H1531" s="23" t="n">
        <v>1622.79</v>
      </c>
      <c r="I1531" s="23" t="n">
        <v>1611.25</v>
      </c>
      <c r="J1531" s="23" t="n">
        <v>1609.64</v>
      </c>
      <c r="K1531" s="29" t="str">
        <f aca="false">IF(N1531&lt;=$F$3,"HIT","MISS")</f>
        <v>HIT</v>
      </c>
      <c r="L1531" s="29" t="str">
        <f aca="false">IF(O1531&lt;=$F$3,"HIT","MISS")</f>
        <v>HIT</v>
      </c>
      <c r="M1531" s="17" t="str">
        <f aca="false">IF(AND(K1531="HIT",L1531="HIT"),"HOD ✓ | LOD ✓",IF(K1531="HIT","HOD ✓",IF(L1531="HIT","LOD ✓","✗ MISS")))</f>
        <v>HOD ✓ | LOD ✓</v>
      </c>
      <c r="N1531" s="26" t="n">
        <f aca="false">IF(D1531&lt;H1531,(H1531-D1531)/D1531,IF(D1531&gt;G1531,(D1531-G1531)/D1531,0))</f>
        <v>0.000142367704348498</v>
      </c>
      <c r="O1531" s="26" t="n">
        <f aca="false">IF(E1531&lt;J1531,(J1531-E1531)/E1531,IF(E1531&gt;I1531,(E1531-I1531)/E1531,0))</f>
        <v>0</v>
      </c>
      <c r="P1531" s="27" t="n">
        <f aca="false">LN(F1531/F1530)</f>
        <v>0.00292932567433114</v>
      </c>
      <c r="Q1531" s="28" t="n">
        <f aca="false">STDEV(P1512:P1531)*SQRT(252)</f>
        <v>0.0964886816847196</v>
      </c>
      <c r="R1531" s="26" t="n">
        <f aca="false">(G1531-H1531)/H1531</f>
        <v>0.00099828073872782</v>
      </c>
      <c r="S1531" s="17" t="n">
        <f aca="false">YEAR(B1531)</f>
        <v>2012</v>
      </c>
      <c r="T1531" s="17" t="n">
        <f aca="false">WEEKDAY(B1531)</f>
        <v>2</v>
      </c>
    </row>
    <row r="1532" customFormat="false" ht="15" hidden="false" customHeight="false" outlineLevel="0" collapsed="false">
      <c r="B1532" s="21" t="n">
        <v>41142</v>
      </c>
      <c r="C1532" s="22" t="n">
        <v>1620.491</v>
      </c>
      <c r="D1532" s="22" t="n">
        <v>1641.464</v>
      </c>
      <c r="E1532" s="22" t="n">
        <v>1618.793</v>
      </c>
      <c r="F1532" s="22" t="n">
        <v>1637.826</v>
      </c>
      <c r="G1532" s="23" t="n">
        <v>1642.15</v>
      </c>
      <c r="H1532" s="23" t="n">
        <v>1640.51</v>
      </c>
      <c r="I1532" s="23" t="n">
        <v>1618.63</v>
      </c>
      <c r="J1532" s="23" t="n">
        <v>1617.01</v>
      </c>
      <c r="K1532" s="29" t="str">
        <f aca="false">IF(N1532&lt;=$F$3,"HIT","MISS")</f>
        <v>HIT</v>
      </c>
      <c r="L1532" s="29" t="str">
        <f aca="false">IF(O1532&lt;=$F$3,"HIT","MISS")</f>
        <v>HIT</v>
      </c>
      <c r="M1532" s="17" t="str">
        <f aca="false">IF(AND(K1532="HIT",L1532="HIT"),"HOD ✓ | LOD ✓",IF(K1532="HIT","HOD ✓",IF(L1532="HIT","LOD ✓","✗ MISS")))</f>
        <v>HOD ✓ | LOD ✓</v>
      </c>
      <c r="N1532" s="26" t="n">
        <f aca="false">IF(D1532&lt;H1532,(H1532-D1532)/D1532,IF(D1532&gt;G1532,(D1532-G1532)/D1532,0))</f>
        <v>0</v>
      </c>
      <c r="O1532" s="26" t="n">
        <f aca="false">IF(E1532&lt;J1532,(J1532-E1532)/E1532,IF(E1532&gt;I1532,(E1532-I1532)/E1532,0))</f>
        <v>0.000100692305933979</v>
      </c>
      <c r="P1532" s="27" t="n">
        <f aca="false">LN(F1532/F1531)</f>
        <v>0.0106405629395165</v>
      </c>
      <c r="Q1532" s="28" t="n">
        <f aca="false">STDEV(P1513:P1532)*SQRT(252)</f>
        <v>0.101919364522895</v>
      </c>
      <c r="R1532" s="26" t="n">
        <f aca="false">(G1532-H1532)/H1532</f>
        <v>0.000999689121066071</v>
      </c>
      <c r="S1532" s="17" t="n">
        <f aca="false">YEAR(B1532)</f>
        <v>2012</v>
      </c>
      <c r="T1532" s="17" t="n">
        <f aca="false">WEEKDAY(B1532)</f>
        <v>3</v>
      </c>
    </row>
    <row r="1533" customFormat="false" ht="15" hidden="false" customHeight="false" outlineLevel="0" collapsed="false">
      <c r="B1533" s="21" t="n">
        <v>41143</v>
      </c>
      <c r="C1533" s="22" t="n">
        <v>1637.826</v>
      </c>
      <c r="D1533" s="22" t="n">
        <v>1656.004</v>
      </c>
      <c r="E1533" s="22" t="n">
        <v>1634.638</v>
      </c>
      <c r="F1533" s="22" t="n">
        <v>1654.397</v>
      </c>
      <c r="G1533" s="23" t="n">
        <v>1657.1</v>
      </c>
      <c r="H1533" s="23" t="n">
        <v>1655.44</v>
      </c>
      <c r="I1533" s="23" t="n">
        <v>1636.41</v>
      </c>
      <c r="J1533" s="23" t="n">
        <v>1634.78</v>
      </c>
      <c r="K1533" s="29" t="str">
        <f aca="false">IF(N1533&lt;=$F$3,"HIT","MISS")</f>
        <v>HIT</v>
      </c>
      <c r="L1533" s="29" t="str">
        <f aca="false">IF(O1533&lt;=$F$3,"HIT","MISS")</f>
        <v>HIT</v>
      </c>
      <c r="M1533" s="17" t="str">
        <f aca="false">IF(AND(K1533="HIT",L1533="HIT"),"HOD ✓ | LOD ✓",IF(K1533="HIT","HOD ✓",IF(L1533="HIT","LOD ✓","✗ MISS")))</f>
        <v>HOD ✓ | LOD ✓</v>
      </c>
      <c r="N1533" s="26" t="n">
        <f aca="false">IF(D1533&lt;H1533,(H1533-D1533)/D1533,IF(D1533&gt;G1533,(D1533-G1533)/D1533,0))</f>
        <v>0</v>
      </c>
      <c r="O1533" s="26" t="n">
        <f aca="false">IF(E1533&lt;J1533,(J1533-E1533)/E1533,IF(E1533&gt;I1533,(E1533-I1533)/E1533,0))</f>
        <v>8.68693863718161E-005</v>
      </c>
      <c r="P1533" s="27" t="n">
        <f aca="false">LN(F1533/F1532)</f>
        <v>0.0100668393019487</v>
      </c>
      <c r="Q1533" s="28" t="n">
        <f aca="false">STDEV(P1514:P1533)*SQRT(252)</f>
        <v>0.095330797140986</v>
      </c>
      <c r="R1533" s="26" t="n">
        <f aca="false">(G1533-H1533)/H1533</f>
        <v>0.00100275455468024</v>
      </c>
      <c r="S1533" s="17" t="n">
        <f aca="false">YEAR(B1533)</f>
        <v>2012</v>
      </c>
      <c r="T1533" s="17" t="n">
        <f aca="false">WEEKDAY(B1533)</f>
        <v>4</v>
      </c>
    </row>
    <row r="1534" customFormat="false" ht="15" hidden="false" customHeight="false" outlineLevel="0" collapsed="false">
      <c r="B1534" s="21" t="n">
        <v>41144</v>
      </c>
      <c r="C1534" s="22" t="n">
        <v>1654.397</v>
      </c>
      <c r="D1534" s="22" t="n">
        <v>1675.033</v>
      </c>
      <c r="E1534" s="22" t="n">
        <v>1652.662</v>
      </c>
      <c r="F1534" s="22" t="n">
        <v>1670.508</v>
      </c>
      <c r="G1534" s="23" t="n">
        <v>1677.11</v>
      </c>
      <c r="H1534" s="23" t="n">
        <v>1675.43</v>
      </c>
      <c r="I1534" s="23" t="n">
        <v>1653.8</v>
      </c>
      <c r="J1534" s="23" t="n">
        <v>1652.15</v>
      </c>
      <c r="K1534" s="29" t="str">
        <f aca="false">IF(N1534&lt;=$F$3,"HIT","MISS")</f>
        <v>HIT</v>
      </c>
      <c r="L1534" s="29" t="str">
        <f aca="false">IF(O1534&lt;=$F$3,"HIT","MISS")</f>
        <v>HIT</v>
      </c>
      <c r="M1534" s="17" t="str">
        <f aca="false">IF(AND(K1534="HIT",L1534="HIT"),"HOD ✓ | LOD ✓",IF(K1534="HIT","HOD ✓",IF(L1534="HIT","LOD ✓","✗ MISS")))</f>
        <v>HOD ✓ | LOD ✓</v>
      </c>
      <c r="N1534" s="26" t="n">
        <f aca="false">IF(D1534&lt;H1534,(H1534-D1534)/D1534,IF(D1534&gt;G1534,(D1534-G1534)/D1534,0))</f>
        <v>0.000237010255917443</v>
      </c>
      <c r="O1534" s="26" t="n">
        <f aca="false">IF(E1534&lt;J1534,(J1534-E1534)/E1534,IF(E1534&gt;I1534,(E1534-I1534)/E1534,0))</f>
        <v>0</v>
      </c>
      <c r="P1534" s="27" t="n">
        <f aca="false">LN(F1534/F1533)</f>
        <v>0.00969117980444019</v>
      </c>
      <c r="Q1534" s="28" t="n">
        <f aca="false">STDEV(P1515:P1534)*SQRT(252)</f>
        <v>0.097777895428426</v>
      </c>
      <c r="R1534" s="26" t="n">
        <f aca="false">(G1534-H1534)/H1534</f>
        <v>0.00100272765797427</v>
      </c>
      <c r="S1534" s="17" t="n">
        <f aca="false">YEAR(B1534)</f>
        <v>2012</v>
      </c>
      <c r="T1534" s="17" t="n">
        <f aca="false">WEEKDAY(B1534)</f>
        <v>5</v>
      </c>
    </row>
    <row r="1535" customFormat="false" ht="15" hidden="false" customHeight="false" outlineLevel="0" collapsed="false">
      <c r="B1535" s="21" t="n">
        <v>41145</v>
      </c>
      <c r="C1535" s="22" t="n">
        <v>1670.508</v>
      </c>
      <c r="D1535" s="22" t="n">
        <v>1673.876</v>
      </c>
      <c r="E1535" s="22" t="n">
        <v>1662.73</v>
      </c>
      <c r="F1535" s="22" t="n">
        <v>1670.432</v>
      </c>
      <c r="G1535" s="23" t="n">
        <v>1675.33</v>
      </c>
      <c r="H1535" s="23" t="n">
        <v>1673.66</v>
      </c>
      <c r="I1535" s="23" t="n">
        <v>1662.55</v>
      </c>
      <c r="J1535" s="23" t="n">
        <v>1660.89</v>
      </c>
      <c r="K1535" s="29" t="str">
        <f aca="false">IF(N1535&lt;=$F$3,"HIT","MISS")</f>
        <v>HIT</v>
      </c>
      <c r="L1535" s="29" t="str">
        <f aca="false">IF(O1535&lt;=$F$3,"HIT","MISS")</f>
        <v>HIT</v>
      </c>
      <c r="M1535" s="17" t="str">
        <f aca="false">IF(AND(K1535="HIT",L1535="HIT"),"HOD ✓ | LOD ✓",IF(K1535="HIT","HOD ✓",IF(L1535="HIT","LOD ✓","✗ MISS")))</f>
        <v>HOD ✓ | LOD ✓</v>
      </c>
      <c r="N1535" s="26" t="n">
        <f aca="false">IF(D1535&lt;H1535,(H1535-D1535)/D1535,IF(D1535&gt;G1535,(D1535-G1535)/D1535,0))</f>
        <v>0</v>
      </c>
      <c r="O1535" s="26" t="n">
        <f aca="false">IF(E1535&lt;J1535,(J1535-E1535)/E1535,IF(E1535&gt;I1535,(E1535-I1535)/E1535,0))</f>
        <v>0.000108255699963352</v>
      </c>
      <c r="P1535" s="27" t="n">
        <f aca="false">LN(F1535/F1534)</f>
        <v>-4.54961777303478E-005</v>
      </c>
      <c r="Q1535" s="28" t="n">
        <f aca="false">STDEV(P1516:P1535)*SQRT(252)</f>
        <v>0.0972345806283114</v>
      </c>
      <c r="R1535" s="26" t="n">
        <f aca="false">(G1535-H1535)/H1535</f>
        <v>0.000997813175913773</v>
      </c>
      <c r="S1535" s="17" t="n">
        <f aca="false">YEAR(B1535)</f>
        <v>2012</v>
      </c>
      <c r="T1535" s="17" t="n">
        <f aca="false">WEEKDAY(B1535)</f>
        <v>6</v>
      </c>
    </row>
    <row r="1536" customFormat="false" ht="15" hidden="false" customHeight="false" outlineLevel="0" collapsed="false">
      <c r="B1536" s="21" t="n">
        <v>41148</v>
      </c>
      <c r="C1536" s="22" t="n">
        <v>1670.432</v>
      </c>
      <c r="D1536" s="22" t="n">
        <v>1676.898</v>
      </c>
      <c r="E1536" s="22" t="n">
        <v>1663.317</v>
      </c>
      <c r="F1536" s="22" t="n">
        <v>1664.029</v>
      </c>
      <c r="G1536" s="23" t="n">
        <v>1678.25</v>
      </c>
      <c r="H1536" s="23" t="n">
        <v>1676.57</v>
      </c>
      <c r="I1536" s="23" t="n">
        <v>1663.09</v>
      </c>
      <c r="J1536" s="23" t="n">
        <v>1661.43</v>
      </c>
      <c r="K1536" s="29" t="str">
        <f aca="false">IF(N1536&lt;=$F$3,"HIT","MISS")</f>
        <v>HIT</v>
      </c>
      <c r="L1536" s="29" t="str">
        <f aca="false">IF(O1536&lt;=$F$3,"HIT","MISS")</f>
        <v>HIT</v>
      </c>
      <c r="M1536" s="17" t="str">
        <f aca="false">IF(AND(K1536="HIT",L1536="HIT"),"HOD ✓ | LOD ✓",IF(K1536="HIT","HOD ✓",IF(L1536="HIT","LOD ✓","✗ MISS")))</f>
        <v>HOD ✓ | LOD ✓</v>
      </c>
      <c r="N1536" s="26" t="n">
        <f aca="false">IF(D1536&lt;H1536,(H1536-D1536)/D1536,IF(D1536&gt;G1536,(D1536-G1536)/D1536,0))</f>
        <v>0</v>
      </c>
      <c r="O1536" s="26" t="n">
        <f aca="false">IF(E1536&lt;J1536,(J1536-E1536)/E1536,IF(E1536&gt;I1536,(E1536-I1536)/E1536,0))</f>
        <v>0.000136474286020097</v>
      </c>
      <c r="P1536" s="27" t="n">
        <f aca="false">LN(F1536/F1535)</f>
        <v>-0.00384050547904208</v>
      </c>
      <c r="Q1536" s="28" t="n">
        <f aca="false">STDEV(P1517:P1536)*SQRT(252)</f>
        <v>0.0987176058261757</v>
      </c>
      <c r="R1536" s="26" t="n">
        <f aca="false">(G1536-H1536)/H1536</f>
        <v>0.00100204584359738</v>
      </c>
      <c r="S1536" s="17" t="n">
        <f aca="false">YEAR(B1536)</f>
        <v>2012</v>
      </c>
      <c r="T1536" s="17" t="n">
        <f aca="false">WEEKDAY(B1536)</f>
        <v>2</v>
      </c>
    </row>
    <row r="1537" customFormat="false" ht="15" hidden="false" customHeight="false" outlineLevel="0" collapsed="false">
      <c r="B1537" s="21" t="n">
        <v>41149</v>
      </c>
      <c r="C1537" s="22" t="n">
        <v>1664.029</v>
      </c>
      <c r="D1537" s="22" t="n">
        <v>1672.406</v>
      </c>
      <c r="E1537" s="22" t="n">
        <v>1657.181</v>
      </c>
      <c r="F1537" s="22" t="n">
        <v>1666.845</v>
      </c>
      <c r="G1537" s="23" t="n">
        <v>1674.64</v>
      </c>
      <c r="H1537" s="23" t="n">
        <v>1672.97</v>
      </c>
      <c r="I1537" s="23" t="n">
        <v>1657.69</v>
      </c>
      <c r="J1537" s="23" t="n">
        <v>1656.03</v>
      </c>
      <c r="K1537" s="29" t="str">
        <f aca="false">IF(N1537&lt;=$F$3,"HIT","MISS")</f>
        <v>HIT</v>
      </c>
      <c r="L1537" s="29" t="str">
        <f aca="false">IF(O1537&lt;=$F$3,"HIT","MISS")</f>
        <v>HIT</v>
      </c>
      <c r="M1537" s="17" t="str">
        <f aca="false">IF(AND(K1537="HIT",L1537="HIT"),"HOD ✓ | LOD ✓",IF(K1537="HIT","HOD ✓",IF(L1537="HIT","LOD ✓","✗ MISS")))</f>
        <v>HOD ✓ | LOD ✓</v>
      </c>
      <c r="N1537" s="26" t="n">
        <f aca="false">IF(D1537&lt;H1537,(H1537-D1537)/D1537,IF(D1537&gt;G1537,(D1537-G1537)/D1537,0))</f>
        <v>0.000337238684864846</v>
      </c>
      <c r="O1537" s="26" t="n">
        <f aca="false">IF(E1537&lt;J1537,(J1537-E1537)/E1537,IF(E1537&gt;I1537,(E1537-I1537)/E1537,0))</f>
        <v>0</v>
      </c>
      <c r="P1537" s="27" t="n">
        <f aca="false">LN(F1537/F1536)</f>
        <v>0.00169084791013068</v>
      </c>
      <c r="Q1537" s="28" t="n">
        <f aca="false">STDEV(P1518:P1537)*SQRT(252)</f>
        <v>0.0961938810979796</v>
      </c>
      <c r="R1537" s="26" t="n">
        <f aca="false">(G1537-H1537)/H1537</f>
        <v>0.0009982247141312</v>
      </c>
      <c r="S1537" s="17" t="n">
        <f aca="false">YEAR(B1537)</f>
        <v>2012</v>
      </c>
      <c r="T1537" s="17" t="n">
        <f aca="false">WEEKDAY(B1537)</f>
        <v>3</v>
      </c>
    </row>
    <row r="1538" customFormat="false" ht="15" hidden="false" customHeight="false" outlineLevel="0" collapsed="false">
      <c r="B1538" s="21" t="n">
        <v>41150</v>
      </c>
      <c r="C1538" s="22" t="n">
        <v>1666.845</v>
      </c>
      <c r="D1538" s="22" t="n">
        <v>1669.994</v>
      </c>
      <c r="E1538" s="22" t="n">
        <v>1652.362</v>
      </c>
      <c r="F1538" s="22" t="n">
        <v>1656.433</v>
      </c>
      <c r="G1538" s="23" t="n">
        <v>1669.85</v>
      </c>
      <c r="H1538" s="23" t="n">
        <v>1668.18</v>
      </c>
      <c r="I1538" s="23" t="n">
        <v>1654.21</v>
      </c>
      <c r="J1538" s="23" t="n">
        <v>1652.56</v>
      </c>
      <c r="K1538" s="29" t="str">
        <f aca="false">IF(N1538&lt;=$F$3,"HIT","MISS")</f>
        <v>HIT</v>
      </c>
      <c r="L1538" s="29" t="str">
        <f aca="false">IF(O1538&lt;=$F$3,"HIT","MISS")</f>
        <v>HIT</v>
      </c>
      <c r="M1538" s="17" t="str">
        <f aca="false">IF(AND(K1538="HIT",L1538="HIT"),"HOD ✓ | LOD ✓",IF(K1538="HIT","HOD ✓",IF(L1538="HIT","LOD ✓","✗ MISS")))</f>
        <v>HOD ✓ | LOD ✓</v>
      </c>
      <c r="N1538" s="26" t="n">
        <f aca="false">IF(D1538&lt;H1538,(H1538-D1538)/D1538,IF(D1538&gt;G1538,(D1538-G1538)/D1538,0))</f>
        <v>8.62278547108585E-005</v>
      </c>
      <c r="O1538" s="26" t="n">
        <f aca="false">IF(E1538&lt;J1538,(J1538-E1538)/E1538,IF(E1538&gt;I1538,(E1538-I1538)/E1538,0))</f>
        <v>0.000119828463738494</v>
      </c>
      <c r="P1538" s="27" t="n">
        <f aca="false">LN(F1538/F1537)</f>
        <v>-0.00626612282709898</v>
      </c>
      <c r="Q1538" s="28" t="n">
        <f aca="false">STDEV(P1519:P1538)*SQRT(252)</f>
        <v>0.0923153664948702</v>
      </c>
      <c r="R1538" s="26" t="n">
        <f aca="false">(G1538-H1538)/H1538</f>
        <v>0.00100109100936341</v>
      </c>
      <c r="S1538" s="17" t="n">
        <f aca="false">YEAR(B1538)</f>
        <v>2012</v>
      </c>
      <c r="T1538" s="17" t="n">
        <f aca="false">WEEKDAY(B1538)</f>
        <v>4</v>
      </c>
    </row>
    <row r="1539" customFormat="false" ht="15" hidden="false" customHeight="false" outlineLevel="0" collapsed="false">
      <c r="B1539" s="21" t="n">
        <v>41151</v>
      </c>
      <c r="C1539" s="22" t="n">
        <v>1656.433</v>
      </c>
      <c r="D1539" s="22" t="n">
        <v>1664.171</v>
      </c>
      <c r="E1539" s="22" t="n">
        <v>1651.319</v>
      </c>
      <c r="F1539" s="22" t="n">
        <v>1655.556</v>
      </c>
      <c r="G1539" s="23" t="n">
        <v>1665.28</v>
      </c>
      <c r="H1539" s="23" t="n">
        <v>1663.62</v>
      </c>
      <c r="I1539" s="23" t="n">
        <v>1652.17</v>
      </c>
      <c r="J1539" s="23" t="n">
        <v>1650.52</v>
      </c>
      <c r="K1539" s="29" t="str">
        <f aca="false">IF(N1539&lt;=$F$3,"HIT","MISS")</f>
        <v>HIT</v>
      </c>
      <c r="L1539" s="29" t="str">
        <f aca="false">IF(O1539&lt;=$F$3,"HIT","MISS")</f>
        <v>HIT</v>
      </c>
      <c r="M1539" s="17" t="str">
        <f aca="false">IF(AND(K1539="HIT",L1539="HIT"),"HOD ✓ | LOD ✓",IF(K1539="HIT","HOD ✓",IF(L1539="HIT","LOD ✓","✗ MISS")))</f>
        <v>HOD ✓ | LOD ✓</v>
      </c>
      <c r="N1539" s="26" t="n">
        <f aca="false">IF(D1539&lt;H1539,(H1539-D1539)/D1539,IF(D1539&gt;G1539,(D1539-G1539)/D1539,0))</f>
        <v>0</v>
      </c>
      <c r="O1539" s="26" t="n">
        <f aca="false">IF(E1539&lt;J1539,(J1539-E1539)/E1539,IF(E1539&gt;I1539,(E1539-I1539)/E1539,0))</f>
        <v>0</v>
      </c>
      <c r="P1539" s="27" t="n">
        <f aca="false">LN(F1539/F1538)</f>
        <v>-0.000529591143266087</v>
      </c>
      <c r="Q1539" s="28" t="n">
        <f aca="false">STDEV(P1520:P1539)*SQRT(252)</f>
        <v>0.0863405876015485</v>
      </c>
      <c r="R1539" s="26" t="n">
        <f aca="false">(G1539-H1539)/H1539</f>
        <v>0.000997824022312837</v>
      </c>
      <c r="S1539" s="17" t="n">
        <f aca="false">YEAR(B1539)</f>
        <v>2012</v>
      </c>
      <c r="T1539" s="17" t="n">
        <f aca="false">WEEKDAY(B1539)</f>
        <v>5</v>
      </c>
    </row>
    <row r="1540" customFormat="false" ht="15" hidden="false" customHeight="false" outlineLevel="0" collapsed="false">
      <c r="B1540" s="21" t="n">
        <v>41152</v>
      </c>
      <c r="C1540" s="22" t="n">
        <v>1655.556</v>
      </c>
      <c r="D1540" s="22" t="n">
        <v>1693.146</v>
      </c>
      <c r="E1540" s="22" t="n">
        <v>1646.488</v>
      </c>
      <c r="F1540" s="22" t="n">
        <v>1691.885</v>
      </c>
      <c r="G1540" s="23" t="n">
        <v>1692.84</v>
      </c>
      <c r="H1540" s="23" t="n">
        <v>1691.15</v>
      </c>
      <c r="I1540" s="23" t="n">
        <v>1647.34</v>
      </c>
      <c r="J1540" s="23" t="n">
        <v>1645.69</v>
      </c>
      <c r="K1540" s="29" t="str">
        <f aca="false">IF(N1540&lt;=$F$3,"HIT","MISS")</f>
        <v>HIT</v>
      </c>
      <c r="L1540" s="29" t="str">
        <f aca="false">IF(O1540&lt;=$F$3,"HIT","MISS")</f>
        <v>HIT</v>
      </c>
      <c r="M1540" s="17" t="str">
        <f aca="false">IF(AND(K1540="HIT",L1540="HIT"),"HOD ✓ | LOD ✓",IF(K1540="HIT","HOD ✓",IF(L1540="HIT","LOD ✓","✗ MISS")))</f>
        <v>HOD ✓ | LOD ✓</v>
      </c>
      <c r="N1540" s="26" t="n">
        <f aca="false">IF(D1540&lt;H1540,(H1540-D1540)/D1540,IF(D1540&gt;G1540,(D1540-G1540)/D1540,0))</f>
        <v>0.000180728655414264</v>
      </c>
      <c r="O1540" s="26" t="n">
        <f aca="false">IF(E1540&lt;J1540,(J1540-E1540)/E1540,IF(E1540&gt;I1540,(E1540-I1540)/E1540,0))</f>
        <v>0</v>
      </c>
      <c r="P1540" s="27" t="n">
        <f aca="false">LN(F1540/F1539)</f>
        <v>0.0217063878995696</v>
      </c>
      <c r="Q1540" s="28" t="n">
        <f aca="false">STDEV(P1521:P1540)*SQRT(252)</f>
        <v>0.108104673073417</v>
      </c>
      <c r="R1540" s="26" t="n">
        <f aca="false">(G1540-H1540)/H1540</f>
        <v>0.000999319989356253</v>
      </c>
      <c r="S1540" s="17" t="n">
        <f aca="false">YEAR(B1540)</f>
        <v>2012</v>
      </c>
      <c r="T1540" s="17" t="n">
        <f aca="false">WEEKDAY(B1540)</f>
        <v>6</v>
      </c>
    </row>
    <row r="1541" customFormat="false" ht="15" hidden="false" customHeight="false" outlineLevel="0" collapsed="false">
      <c r="B1541" s="21" t="n">
        <v>41155</v>
      </c>
      <c r="C1541" s="22" t="n">
        <v>1691.885</v>
      </c>
      <c r="D1541" s="22" t="n">
        <v>1695.449</v>
      </c>
      <c r="E1541" s="22" t="n">
        <v>1685.587</v>
      </c>
      <c r="F1541" s="22" t="n">
        <v>1693.65</v>
      </c>
      <c r="G1541" s="23" t="n">
        <v>1696.86</v>
      </c>
      <c r="H1541" s="23" t="n">
        <v>1695.16</v>
      </c>
      <c r="I1541" s="23" t="n">
        <v>1687.78</v>
      </c>
      <c r="J1541" s="23" t="n">
        <v>1686.09</v>
      </c>
      <c r="K1541" s="29" t="str">
        <f aca="false">IF(N1541&lt;=$F$3,"HIT","MISS")</f>
        <v>HIT</v>
      </c>
      <c r="L1541" s="29" t="str">
        <f aca="false">IF(O1541&lt;=$F$3,"HIT","MISS")</f>
        <v>HIT</v>
      </c>
      <c r="M1541" s="17" t="str">
        <f aca="false">IF(AND(K1541="HIT",L1541="HIT"),"HOD ✓ | LOD ✓",IF(K1541="HIT","HOD ✓",IF(L1541="HIT","LOD ✓","✗ MISS")))</f>
        <v>HOD ✓ | LOD ✓</v>
      </c>
      <c r="N1541" s="26" t="n">
        <f aca="false">IF(D1541&lt;H1541,(H1541-D1541)/D1541,IF(D1541&gt;G1541,(D1541-G1541)/D1541,0))</f>
        <v>0</v>
      </c>
      <c r="O1541" s="26" t="n">
        <f aca="false">IF(E1541&lt;J1541,(J1541-E1541)/E1541,IF(E1541&gt;I1541,(E1541-I1541)/E1541,0))</f>
        <v>0.00029841236317077</v>
      </c>
      <c r="P1541" s="27" t="n">
        <f aca="false">LN(F1541/F1540)</f>
        <v>0.00104267134140017</v>
      </c>
      <c r="Q1541" s="28" t="n">
        <f aca="false">STDEV(P1522:P1541)*SQRT(252)</f>
        <v>0.108032246107872</v>
      </c>
      <c r="R1541" s="26" t="n">
        <f aca="false">(G1541-H1541)/H1541</f>
        <v>0.00100285518771079</v>
      </c>
      <c r="S1541" s="17" t="n">
        <f aca="false">YEAR(B1541)</f>
        <v>2012</v>
      </c>
      <c r="T1541" s="17" t="n">
        <f aca="false">WEEKDAY(B1541)</f>
        <v>2</v>
      </c>
    </row>
    <row r="1542" customFormat="false" ht="15" hidden="false" customHeight="false" outlineLevel="0" collapsed="false">
      <c r="B1542" s="21" t="n">
        <v>41156</v>
      </c>
      <c r="C1542" s="22" t="n">
        <v>1693.65</v>
      </c>
      <c r="D1542" s="22" t="n">
        <v>1699.085</v>
      </c>
      <c r="E1542" s="22" t="n">
        <v>1688.094</v>
      </c>
      <c r="F1542" s="22" t="n">
        <v>1695.835</v>
      </c>
      <c r="G1542" s="23" t="n">
        <v>1698.83</v>
      </c>
      <c r="H1542" s="23" t="n">
        <v>1697.13</v>
      </c>
      <c r="I1542" s="23" t="n">
        <v>1688.44</v>
      </c>
      <c r="J1542" s="23" t="n">
        <v>1686.75</v>
      </c>
      <c r="K1542" s="29" t="str">
        <f aca="false">IF(N1542&lt;=$F$3,"HIT","MISS")</f>
        <v>HIT</v>
      </c>
      <c r="L1542" s="29" t="str">
        <f aca="false">IF(O1542&lt;=$F$3,"HIT","MISS")</f>
        <v>HIT</v>
      </c>
      <c r="M1542" s="17" t="str">
        <f aca="false">IF(AND(K1542="HIT",L1542="HIT"),"HOD ✓ | LOD ✓",IF(K1542="HIT","HOD ✓",IF(L1542="HIT","LOD ✓","✗ MISS")))</f>
        <v>HOD ✓ | LOD ✓</v>
      </c>
      <c r="N1542" s="26" t="n">
        <f aca="false">IF(D1542&lt;H1542,(H1542-D1542)/D1542,IF(D1542&gt;G1542,(D1542-G1542)/D1542,0))</f>
        <v>0.000150080778772168</v>
      </c>
      <c r="O1542" s="26" t="n">
        <f aca="false">IF(E1542&lt;J1542,(J1542-E1542)/E1542,IF(E1542&gt;I1542,(E1542-I1542)/E1542,0))</f>
        <v>0</v>
      </c>
      <c r="P1542" s="27" t="n">
        <f aca="false">LN(F1542/F1541)</f>
        <v>0.00128928158859971</v>
      </c>
      <c r="Q1542" s="28" t="n">
        <f aca="false">STDEV(P1523:P1542)*SQRT(252)</f>
        <v>0.107967457963132</v>
      </c>
      <c r="R1542" s="26" t="n">
        <f aca="false">(G1542-H1542)/H1542</f>
        <v>0.00100169109025226</v>
      </c>
      <c r="S1542" s="17" t="n">
        <f aca="false">YEAR(B1542)</f>
        <v>2012</v>
      </c>
      <c r="T1542" s="17" t="n">
        <f aca="false">WEEKDAY(B1542)</f>
        <v>3</v>
      </c>
    </row>
    <row r="1543" customFormat="false" ht="15" hidden="false" customHeight="false" outlineLevel="0" collapsed="false">
      <c r="B1543" s="21" t="n">
        <v>41157</v>
      </c>
      <c r="C1543" s="22" t="n">
        <v>1695.835</v>
      </c>
      <c r="D1543" s="22" t="n">
        <v>1696.164</v>
      </c>
      <c r="E1543" s="22" t="n">
        <v>1687.414</v>
      </c>
      <c r="F1543" s="22" t="n">
        <v>1692.987</v>
      </c>
      <c r="G1543" s="23" t="n">
        <v>1697.71</v>
      </c>
      <c r="H1543" s="23" t="n">
        <v>1696.01</v>
      </c>
      <c r="I1543" s="23" t="n">
        <v>1688.57</v>
      </c>
      <c r="J1543" s="23" t="n">
        <v>1686.88</v>
      </c>
      <c r="K1543" s="29" t="str">
        <f aca="false">IF(N1543&lt;=$F$3,"HIT","MISS")</f>
        <v>HIT</v>
      </c>
      <c r="L1543" s="29" t="str">
        <f aca="false">IF(O1543&lt;=$F$3,"HIT","MISS")</f>
        <v>HIT</v>
      </c>
      <c r="M1543" s="17" t="str">
        <f aca="false">IF(AND(K1543="HIT",L1543="HIT"),"HOD ✓ | LOD ✓",IF(K1543="HIT","HOD ✓",IF(L1543="HIT","LOD ✓","✗ MISS")))</f>
        <v>HOD ✓ | LOD ✓</v>
      </c>
      <c r="N1543" s="26" t="n">
        <f aca="false">IF(D1543&lt;H1543,(H1543-D1543)/D1543,IF(D1543&gt;G1543,(D1543-G1543)/D1543,0))</f>
        <v>0</v>
      </c>
      <c r="O1543" s="26" t="n">
        <f aca="false">IF(E1543&lt;J1543,(J1543-E1543)/E1543,IF(E1543&gt;I1543,(E1543-I1543)/E1543,0))</f>
        <v>0</v>
      </c>
      <c r="P1543" s="27" t="n">
        <f aca="false">LN(F1543/F1542)</f>
        <v>-0.00168082045649137</v>
      </c>
      <c r="Q1543" s="28" t="n">
        <f aca="false">STDEV(P1524:P1543)*SQRT(252)</f>
        <v>0.108676372216007</v>
      </c>
      <c r="R1543" s="26" t="n">
        <f aca="false">(G1543-H1543)/H1543</f>
        <v>0.0010023525804683</v>
      </c>
      <c r="S1543" s="17" t="n">
        <f aca="false">YEAR(B1543)</f>
        <v>2012</v>
      </c>
      <c r="T1543" s="17" t="n">
        <f aca="false">WEEKDAY(B1543)</f>
        <v>4</v>
      </c>
    </row>
    <row r="1544" customFormat="false" ht="15" hidden="false" customHeight="false" outlineLevel="0" collapsed="false">
      <c r="B1544" s="21" t="n">
        <v>41158</v>
      </c>
      <c r="C1544" s="22" t="n">
        <v>1692.987</v>
      </c>
      <c r="D1544" s="22" t="n">
        <v>1713.763</v>
      </c>
      <c r="E1544" s="22" t="n">
        <v>1691.627</v>
      </c>
      <c r="F1544" s="22" t="n">
        <v>1700.333</v>
      </c>
      <c r="G1544" s="23" t="n">
        <v>1716.04</v>
      </c>
      <c r="H1544" s="23" t="n">
        <v>1714.33</v>
      </c>
      <c r="I1544" s="23" t="n">
        <v>1692.52</v>
      </c>
      <c r="J1544" s="23" t="n">
        <v>1690.83</v>
      </c>
      <c r="K1544" s="29" t="str">
        <f aca="false">IF(N1544&lt;=$F$3,"HIT","MISS")</f>
        <v>HIT</v>
      </c>
      <c r="L1544" s="29" t="str">
        <f aca="false">IF(O1544&lt;=$F$3,"HIT","MISS")</f>
        <v>HIT</v>
      </c>
      <c r="M1544" s="17" t="str">
        <f aca="false">IF(AND(K1544="HIT",L1544="HIT"),"HOD ✓ | LOD ✓",IF(K1544="HIT","HOD ✓",IF(L1544="HIT","LOD ✓","✗ MISS")))</f>
        <v>HOD ✓ | LOD ✓</v>
      </c>
      <c r="N1544" s="26" t="n">
        <f aca="false">IF(D1544&lt;H1544,(H1544-D1544)/D1544,IF(D1544&gt;G1544,(D1544-G1544)/D1544,0))</f>
        <v>0.000330850881948092</v>
      </c>
      <c r="O1544" s="26" t="n">
        <f aca="false">IF(E1544&lt;J1544,(J1544-E1544)/E1544,IF(E1544&gt;I1544,(E1544-I1544)/E1544,0))</f>
        <v>0</v>
      </c>
      <c r="P1544" s="27" t="n">
        <f aca="false">LN(F1544/F1543)</f>
        <v>0.00432968978805617</v>
      </c>
      <c r="Q1544" s="28" t="n">
        <f aca="false">STDEV(P1525:P1544)*SQRT(252)</f>
        <v>0.108871867175739</v>
      </c>
      <c r="R1544" s="26" t="n">
        <f aca="false">(G1544-H1544)/H1544</f>
        <v>0.000997474231915697</v>
      </c>
      <c r="S1544" s="17" t="n">
        <f aca="false">YEAR(B1544)</f>
        <v>2012</v>
      </c>
      <c r="T1544" s="17" t="n">
        <f aca="false">WEEKDAY(B1544)</f>
        <v>5</v>
      </c>
    </row>
    <row r="1545" customFormat="false" ht="15" hidden="false" customHeight="false" outlineLevel="0" collapsed="false">
      <c r="B1545" s="21" t="n">
        <v>41159</v>
      </c>
      <c r="C1545" s="22" t="n">
        <v>1700.333</v>
      </c>
      <c r="D1545" s="22" t="n">
        <v>1741.984</v>
      </c>
      <c r="E1545" s="22" t="n">
        <v>1689.123</v>
      </c>
      <c r="F1545" s="22" t="n">
        <v>1735.758</v>
      </c>
      <c r="G1545" s="23" t="n">
        <v>1741.57</v>
      </c>
      <c r="H1545" s="23" t="n">
        <v>1739.83</v>
      </c>
      <c r="I1545" s="23" t="n">
        <v>1688.96</v>
      </c>
      <c r="J1545" s="23" t="n">
        <v>1687.27</v>
      </c>
      <c r="K1545" s="29" t="str">
        <f aca="false">IF(N1545&lt;=$F$3,"HIT","MISS")</f>
        <v>HIT</v>
      </c>
      <c r="L1545" s="29" t="str">
        <f aca="false">IF(O1545&lt;=$F$3,"HIT","MISS")</f>
        <v>HIT</v>
      </c>
      <c r="M1545" s="17" t="str">
        <f aca="false">IF(AND(K1545="HIT",L1545="HIT"),"HOD ✓ | LOD ✓",IF(K1545="HIT","HOD ✓",IF(L1545="HIT","LOD ✓","✗ MISS")))</f>
        <v>HOD ✓ | LOD ✓</v>
      </c>
      <c r="N1545" s="26" t="n">
        <f aca="false">IF(D1545&lt;H1545,(H1545-D1545)/D1545,IF(D1545&gt;G1545,(D1545-G1545)/D1545,0))</f>
        <v>0.000237660047394228</v>
      </c>
      <c r="O1545" s="26" t="n">
        <f aca="false">IF(E1545&lt;J1545,(J1545-E1545)/E1545,IF(E1545&gt;I1545,(E1545-I1545)/E1545,0))</f>
        <v>9.64997812474349E-005</v>
      </c>
      <c r="P1545" s="27" t="n">
        <f aca="false">LN(F1545/F1544)</f>
        <v>0.0206200913666194</v>
      </c>
      <c r="Q1545" s="28" t="n">
        <f aca="false">STDEV(P1526:P1545)*SQRT(252)</f>
        <v>0.126353174365429</v>
      </c>
      <c r="R1545" s="26" t="n">
        <f aca="false">(G1545-H1545)/H1545</f>
        <v>0.00100009771069588</v>
      </c>
      <c r="S1545" s="17" t="n">
        <f aca="false">YEAR(B1545)</f>
        <v>2012</v>
      </c>
      <c r="T1545" s="17" t="n">
        <f aca="false">WEEKDAY(B1545)</f>
        <v>6</v>
      </c>
    </row>
    <row r="1546" customFormat="false" ht="15" hidden="false" customHeight="false" outlineLevel="0" collapsed="false">
      <c r="B1546" s="21" t="n">
        <v>41162</v>
      </c>
      <c r="C1546" s="22" t="n">
        <v>1735.758</v>
      </c>
      <c r="D1546" s="22" t="n">
        <v>1740.049</v>
      </c>
      <c r="E1546" s="22" t="n">
        <v>1724.862</v>
      </c>
      <c r="F1546" s="22" t="n">
        <v>1725.971</v>
      </c>
      <c r="G1546" s="23" t="n">
        <v>1740.2</v>
      </c>
      <c r="H1546" s="23" t="n">
        <v>1738.46</v>
      </c>
      <c r="I1546" s="23" t="n">
        <v>1726.75</v>
      </c>
      <c r="J1546" s="23" t="n">
        <v>1725.02</v>
      </c>
      <c r="K1546" s="29" t="str">
        <f aca="false">IF(N1546&lt;=$F$3,"HIT","MISS")</f>
        <v>HIT</v>
      </c>
      <c r="L1546" s="29" t="str">
        <f aca="false">IF(O1546&lt;=$F$3,"HIT","MISS")</f>
        <v>HIT</v>
      </c>
      <c r="M1546" s="17" t="str">
        <f aca="false">IF(AND(K1546="HIT",L1546="HIT"),"HOD ✓ | LOD ✓",IF(K1546="HIT","HOD ✓",IF(L1546="HIT","LOD ✓","✗ MISS")))</f>
        <v>HOD ✓ | LOD ✓</v>
      </c>
      <c r="N1546" s="26" t="n">
        <f aca="false">IF(D1546&lt;H1546,(H1546-D1546)/D1546,IF(D1546&gt;G1546,(D1546-G1546)/D1546,0))</f>
        <v>0</v>
      </c>
      <c r="O1546" s="26" t="n">
        <f aca="false">IF(E1546&lt;J1546,(J1546-E1546)/E1546,IF(E1546&gt;I1546,(E1546-I1546)/E1546,0))</f>
        <v>9.16015310209755E-005</v>
      </c>
      <c r="P1546" s="27" t="n">
        <f aca="false">LN(F1546/F1545)</f>
        <v>-0.00565441493320207</v>
      </c>
      <c r="Q1546" s="28" t="n">
        <f aca="false">STDEV(P1527:P1546)*SQRT(252)</f>
        <v>0.125584720530821</v>
      </c>
      <c r="R1546" s="26" t="n">
        <f aca="false">(G1546-H1546)/H1546</f>
        <v>0.0010008858414919</v>
      </c>
      <c r="S1546" s="17" t="n">
        <f aca="false">YEAR(B1546)</f>
        <v>2012</v>
      </c>
      <c r="T1546" s="17" t="n">
        <f aca="false">WEEKDAY(B1546)</f>
        <v>2</v>
      </c>
    </row>
    <row r="1547" customFormat="false" ht="15" hidden="false" customHeight="false" outlineLevel="0" collapsed="false">
      <c r="B1547" s="21" t="n">
        <v>41163</v>
      </c>
      <c r="C1547" s="22" t="n">
        <v>1725.971</v>
      </c>
      <c r="D1547" s="22" t="n">
        <v>1738.081</v>
      </c>
      <c r="E1547" s="22" t="n">
        <v>1725.142</v>
      </c>
      <c r="F1547" s="22" t="n">
        <v>1732.003</v>
      </c>
      <c r="G1547" s="23" t="n">
        <v>1737.39</v>
      </c>
      <c r="H1547" s="23" t="n">
        <v>1735.65</v>
      </c>
      <c r="I1547" s="23" t="n">
        <v>1725.49</v>
      </c>
      <c r="J1547" s="23" t="n">
        <v>1723.77</v>
      </c>
      <c r="K1547" s="29" t="str">
        <f aca="false">IF(N1547&lt;=$F$3,"HIT","MISS")</f>
        <v>HIT</v>
      </c>
      <c r="L1547" s="29" t="str">
        <f aca="false">IF(O1547&lt;=$F$3,"HIT","MISS")</f>
        <v>HIT</v>
      </c>
      <c r="M1547" s="17" t="str">
        <f aca="false">IF(AND(K1547="HIT",L1547="HIT"),"HOD ✓ | LOD ✓",IF(K1547="HIT","HOD ✓",IF(L1547="HIT","LOD ✓","✗ MISS")))</f>
        <v>HOD ✓ | LOD ✓</v>
      </c>
      <c r="N1547" s="26" t="n">
        <f aca="false">IF(D1547&lt;H1547,(H1547-D1547)/D1547,IF(D1547&gt;G1547,(D1547-G1547)/D1547,0))</f>
        <v>0.000397564900600032</v>
      </c>
      <c r="O1547" s="26" t="n">
        <f aca="false">IF(E1547&lt;J1547,(J1547-E1547)/E1547,IF(E1547&gt;I1547,(E1547-I1547)/E1547,0))</f>
        <v>0</v>
      </c>
      <c r="P1547" s="27" t="n">
        <f aca="false">LN(F1547/F1546)</f>
        <v>0.00348875157427414</v>
      </c>
      <c r="Q1547" s="28" t="n">
        <f aca="false">STDEV(P1528:P1547)*SQRT(252)</f>
        <v>0.119697512223529</v>
      </c>
      <c r="R1547" s="26" t="n">
        <f aca="false">(G1547-H1547)/H1547</f>
        <v>0.00100250626566417</v>
      </c>
      <c r="S1547" s="17" t="n">
        <f aca="false">YEAR(B1547)</f>
        <v>2012</v>
      </c>
      <c r="T1547" s="17" t="n">
        <f aca="false">WEEKDAY(B1547)</f>
        <v>3</v>
      </c>
    </row>
    <row r="1548" customFormat="false" ht="15" hidden="false" customHeight="false" outlineLevel="0" collapsed="false">
      <c r="B1548" s="21" t="n">
        <v>41164</v>
      </c>
      <c r="C1548" s="22" t="n">
        <v>1732.003</v>
      </c>
      <c r="D1548" s="22" t="n">
        <v>1747.143</v>
      </c>
      <c r="E1548" s="22" t="n">
        <v>1725.351</v>
      </c>
      <c r="F1548" s="22" t="n">
        <v>1730.728</v>
      </c>
      <c r="G1548" s="23" t="n">
        <v>1748.26</v>
      </c>
      <c r="H1548" s="23" t="n">
        <v>1746.51</v>
      </c>
      <c r="I1548" s="23" t="n">
        <v>1725.44</v>
      </c>
      <c r="J1548" s="23" t="n">
        <v>1723.72</v>
      </c>
      <c r="K1548" s="29" t="str">
        <f aca="false">IF(N1548&lt;=$F$3,"HIT","MISS")</f>
        <v>HIT</v>
      </c>
      <c r="L1548" s="29" t="str">
        <f aca="false">IF(O1548&lt;=$F$3,"HIT","MISS")</f>
        <v>HIT</v>
      </c>
      <c r="M1548" s="17" t="str">
        <f aca="false">IF(AND(K1548="HIT",L1548="HIT"),"HOD ✓ | LOD ✓",IF(K1548="HIT","HOD ✓",IF(L1548="HIT","LOD ✓","✗ MISS")))</f>
        <v>HOD ✓ | LOD ✓</v>
      </c>
      <c r="N1548" s="26" t="n">
        <f aca="false">IF(D1548&lt;H1548,(H1548-D1548)/D1548,IF(D1548&gt;G1548,(D1548-G1548)/D1548,0))</f>
        <v>0</v>
      </c>
      <c r="O1548" s="26" t="n">
        <f aca="false">IF(E1548&lt;J1548,(J1548-E1548)/E1548,IF(E1548&gt;I1548,(E1548-I1548)/E1548,0))</f>
        <v>0</v>
      </c>
      <c r="P1548" s="27" t="n">
        <f aca="false">LN(F1548/F1547)</f>
        <v>-0.000736412997498066</v>
      </c>
      <c r="Q1548" s="28" t="n">
        <f aca="false">STDEV(P1529:P1548)*SQRT(252)</f>
        <v>0.12081275437252</v>
      </c>
      <c r="R1548" s="26" t="n">
        <f aca="false">(G1548-H1548)/H1548</f>
        <v>0.00100199827083727</v>
      </c>
      <c r="S1548" s="17" t="n">
        <f aca="false">YEAR(B1548)</f>
        <v>2012</v>
      </c>
      <c r="T1548" s="17" t="n">
        <f aca="false">WEEKDAY(B1548)</f>
        <v>4</v>
      </c>
    </row>
    <row r="1549" customFormat="false" ht="15" hidden="false" customHeight="false" outlineLevel="0" collapsed="false">
      <c r="B1549" s="21" t="n">
        <v>41165</v>
      </c>
      <c r="C1549" s="22" t="n">
        <v>1730.728</v>
      </c>
      <c r="D1549" s="22" t="n">
        <v>1772.81</v>
      </c>
      <c r="E1549" s="22" t="n">
        <v>1718.912</v>
      </c>
      <c r="F1549" s="22" t="n">
        <v>1766.977</v>
      </c>
      <c r="G1549" s="23" t="n">
        <v>1773.6</v>
      </c>
      <c r="H1549" s="23" t="n">
        <v>1771.83</v>
      </c>
      <c r="I1549" s="23" t="n">
        <v>1718.64</v>
      </c>
      <c r="J1549" s="23" t="n">
        <v>1716.92</v>
      </c>
      <c r="K1549" s="29" t="str">
        <f aca="false">IF(N1549&lt;=$F$3,"HIT","MISS")</f>
        <v>HIT</v>
      </c>
      <c r="L1549" s="29" t="str">
        <f aca="false">IF(O1549&lt;=$F$3,"HIT","MISS")</f>
        <v>HIT</v>
      </c>
      <c r="M1549" s="17" t="str">
        <f aca="false">IF(AND(K1549="HIT",L1549="HIT"),"HOD ✓ | LOD ✓",IF(K1549="HIT","HOD ✓",IF(L1549="HIT","LOD ✓","✗ MISS")))</f>
        <v>HOD ✓ | LOD ✓</v>
      </c>
      <c r="N1549" s="26" t="n">
        <f aca="false">IF(D1549&lt;H1549,(H1549-D1549)/D1549,IF(D1549&gt;G1549,(D1549-G1549)/D1549,0))</f>
        <v>0</v>
      </c>
      <c r="O1549" s="26" t="n">
        <f aca="false">IF(E1549&lt;J1549,(J1549-E1549)/E1549,IF(E1549&gt;I1549,(E1549-I1549)/E1549,0))</f>
        <v>0.000158239630650048</v>
      </c>
      <c r="P1549" s="27" t="n">
        <f aca="false">LN(F1549/F1548)</f>
        <v>0.0207280475979855</v>
      </c>
      <c r="Q1549" s="28" t="n">
        <f aca="false">STDEV(P1530:P1549)*SQRT(252)</f>
        <v>0.134579961566694</v>
      </c>
      <c r="R1549" s="26" t="n">
        <f aca="false">(G1549-H1549)/H1549</f>
        <v>0.000998967169536571</v>
      </c>
      <c r="S1549" s="17" t="n">
        <f aca="false">YEAR(B1549)</f>
        <v>2012</v>
      </c>
      <c r="T1549" s="17" t="n">
        <f aca="false">WEEKDAY(B1549)</f>
        <v>5</v>
      </c>
    </row>
    <row r="1550" customFormat="false" ht="15" hidden="false" customHeight="false" outlineLevel="0" collapsed="false">
      <c r="B1550" s="21" t="n">
        <v>41166</v>
      </c>
      <c r="C1550" s="22" t="n">
        <v>1766.977</v>
      </c>
      <c r="D1550" s="22" t="n">
        <v>1777.909</v>
      </c>
      <c r="E1550" s="22" t="n">
        <v>1765.695</v>
      </c>
      <c r="F1550" s="22" t="n">
        <v>1770.465</v>
      </c>
      <c r="G1550" s="23" t="n">
        <v>1779.76</v>
      </c>
      <c r="H1550" s="23" t="n">
        <v>1777.98</v>
      </c>
      <c r="I1550" s="23" t="n">
        <v>1768.01</v>
      </c>
      <c r="J1550" s="23" t="n">
        <v>1766.24</v>
      </c>
      <c r="K1550" s="29" t="str">
        <f aca="false">IF(N1550&lt;=$F$3,"HIT","MISS")</f>
        <v>HIT</v>
      </c>
      <c r="L1550" s="29" t="str">
        <f aca="false">IF(O1550&lt;=$F$3,"HIT","MISS")</f>
        <v>HIT</v>
      </c>
      <c r="M1550" s="17" t="str">
        <f aca="false">IF(AND(K1550="HIT",L1550="HIT"),"HOD ✓ | LOD ✓",IF(K1550="HIT","HOD ✓",IF(L1550="HIT","LOD ✓","✗ MISS")))</f>
        <v>HOD ✓ | LOD ✓</v>
      </c>
      <c r="N1550" s="26" t="n">
        <f aca="false">IF(D1550&lt;H1550,(H1550-D1550)/D1550,IF(D1550&gt;G1550,(D1550-G1550)/D1550,0))</f>
        <v>3.9934552330807E-005</v>
      </c>
      <c r="O1550" s="26" t="n">
        <f aca="false">IF(E1550&lt;J1550,(J1550-E1550)/E1550,IF(E1550&gt;I1550,(E1550-I1550)/E1550,0))</f>
        <v>0.000308660329218847</v>
      </c>
      <c r="P1550" s="27" t="n">
        <f aca="false">LN(F1550/F1549)</f>
        <v>0.00197204710657789</v>
      </c>
      <c r="Q1550" s="28" t="n">
        <f aca="false">STDEV(P1531:P1550)*SQRT(252)</f>
        <v>0.134059899728356</v>
      </c>
      <c r="R1550" s="26" t="n">
        <f aca="false">(G1550-H1550)/H1550</f>
        <v>0.00100113612076625</v>
      </c>
      <c r="S1550" s="17" t="n">
        <f aca="false">YEAR(B1550)</f>
        <v>2012</v>
      </c>
      <c r="T1550" s="17" t="n">
        <f aca="false">WEEKDAY(B1550)</f>
        <v>6</v>
      </c>
    </row>
    <row r="1551" customFormat="false" ht="15" hidden="false" customHeight="false" outlineLevel="0" collapsed="false">
      <c r="B1551" s="21" t="n">
        <v>41169</v>
      </c>
      <c r="C1551" s="22" t="n">
        <v>1770.465</v>
      </c>
      <c r="D1551" s="22" t="n">
        <v>1776.621</v>
      </c>
      <c r="E1551" s="22" t="n">
        <v>1754.223</v>
      </c>
      <c r="F1551" s="22" t="n">
        <v>1761.196</v>
      </c>
      <c r="G1551" s="23" t="n">
        <v>1776.76</v>
      </c>
      <c r="H1551" s="23" t="n">
        <v>1774.99</v>
      </c>
      <c r="I1551" s="23" t="n">
        <v>1753.59</v>
      </c>
      <c r="J1551" s="23" t="n">
        <v>1751.84</v>
      </c>
      <c r="K1551" s="29" t="str">
        <f aca="false">IF(N1551&lt;=$F$3,"HIT","MISS")</f>
        <v>HIT</v>
      </c>
      <c r="L1551" s="29" t="str">
        <f aca="false">IF(O1551&lt;=$F$3,"HIT","MISS")</f>
        <v>HIT</v>
      </c>
      <c r="M1551" s="17" t="str">
        <f aca="false">IF(AND(K1551="HIT",L1551="HIT"),"HOD ✓ | LOD ✓",IF(K1551="HIT","HOD ✓",IF(L1551="HIT","LOD ✓","✗ MISS")))</f>
        <v>HOD ✓ | LOD ✓</v>
      </c>
      <c r="N1551" s="26" t="n">
        <f aca="false">IF(D1551&lt;H1551,(H1551-D1551)/D1551,IF(D1551&gt;G1551,(D1551-G1551)/D1551,0))</f>
        <v>0</v>
      </c>
      <c r="O1551" s="26" t="n">
        <f aca="false">IF(E1551&lt;J1551,(J1551-E1551)/E1551,IF(E1551&gt;I1551,(E1551-I1551)/E1551,0))</f>
        <v>0.000360843518754479</v>
      </c>
      <c r="P1551" s="27" t="n">
        <f aca="false">LN(F1551/F1550)</f>
        <v>-0.00524910022928457</v>
      </c>
      <c r="Q1551" s="28" t="n">
        <f aca="false">STDEV(P1532:P1551)*SQRT(252)</f>
        <v>0.138460180692846</v>
      </c>
      <c r="R1551" s="26" t="n">
        <f aca="false">(G1551-H1551)/H1551</f>
        <v>0.000997188716556139</v>
      </c>
      <c r="S1551" s="17" t="n">
        <f aca="false">YEAR(B1551)</f>
        <v>2012</v>
      </c>
      <c r="T1551" s="17" t="n">
        <f aca="false">WEEKDAY(B1551)</f>
        <v>2</v>
      </c>
    </row>
    <row r="1552" customFormat="false" ht="15" hidden="false" customHeight="false" outlineLevel="0" collapsed="false">
      <c r="B1552" s="21" t="n">
        <v>41170</v>
      </c>
      <c r="C1552" s="22" t="n">
        <v>1761.196</v>
      </c>
      <c r="D1552" s="22" t="n">
        <v>1773.49</v>
      </c>
      <c r="E1552" s="22" t="n">
        <v>1752.392</v>
      </c>
      <c r="F1552" s="22" t="n">
        <v>1771.801</v>
      </c>
      <c r="G1552" s="23" t="n">
        <v>1774.24</v>
      </c>
      <c r="H1552" s="23" t="n">
        <v>1772.47</v>
      </c>
      <c r="I1552" s="23" t="n">
        <v>1754.62</v>
      </c>
      <c r="J1552" s="23" t="n">
        <v>1752.87</v>
      </c>
      <c r="K1552" s="29" t="str">
        <f aca="false">IF(N1552&lt;=$F$3,"HIT","MISS")</f>
        <v>HIT</v>
      </c>
      <c r="L1552" s="29" t="str">
        <f aca="false">IF(O1552&lt;=$F$3,"HIT","MISS")</f>
        <v>HIT</v>
      </c>
      <c r="M1552" s="17" t="str">
        <f aca="false">IF(AND(K1552="HIT",L1552="HIT"),"HOD ✓ | LOD ✓",IF(K1552="HIT","HOD ✓",IF(L1552="HIT","LOD ✓","✗ MISS")))</f>
        <v>HOD ✓ | LOD ✓</v>
      </c>
      <c r="N1552" s="26" t="n">
        <f aca="false">IF(D1552&lt;H1552,(H1552-D1552)/D1552,IF(D1552&gt;G1552,(D1552-G1552)/D1552,0))</f>
        <v>0</v>
      </c>
      <c r="O1552" s="26" t="n">
        <f aca="false">IF(E1552&lt;J1552,(J1552-E1552)/E1552,IF(E1552&gt;I1552,(E1552-I1552)/E1552,0))</f>
        <v>0.000272770019493263</v>
      </c>
      <c r="P1552" s="27" t="n">
        <f aca="false">LN(F1552/F1551)</f>
        <v>0.00600341967528235</v>
      </c>
      <c r="Q1552" s="28" t="n">
        <f aca="false">STDEV(P1533:P1552)*SQRT(252)</f>
        <v>0.136548173333386</v>
      </c>
      <c r="R1552" s="26" t="n">
        <f aca="false">(G1552-H1552)/H1552</f>
        <v>0.00099860646442534</v>
      </c>
      <c r="S1552" s="17" t="n">
        <f aca="false">YEAR(B1552)</f>
        <v>2012</v>
      </c>
      <c r="T1552" s="17" t="n">
        <f aca="false">WEEKDAY(B1552)</f>
        <v>3</v>
      </c>
    </row>
    <row r="1553" customFormat="false" ht="15" hidden="false" customHeight="false" outlineLevel="0" collapsed="false">
      <c r="B1553" s="21" t="n">
        <v>41171</v>
      </c>
      <c r="C1553" s="22" t="n">
        <v>1771.801</v>
      </c>
      <c r="D1553" s="22" t="n">
        <v>1779.449</v>
      </c>
      <c r="E1553" s="22" t="n">
        <v>1762.258</v>
      </c>
      <c r="F1553" s="22" t="n">
        <v>1770.344</v>
      </c>
      <c r="G1553" s="23" t="n">
        <v>1781.54</v>
      </c>
      <c r="H1553" s="23" t="n">
        <v>1779.76</v>
      </c>
      <c r="I1553" s="23" t="n">
        <v>1762.68</v>
      </c>
      <c r="J1553" s="23" t="n">
        <v>1760.92</v>
      </c>
      <c r="K1553" s="29" t="str">
        <f aca="false">IF(N1553&lt;=$F$3,"HIT","MISS")</f>
        <v>HIT</v>
      </c>
      <c r="L1553" s="29" t="str">
        <f aca="false">IF(O1553&lt;=$F$3,"HIT","MISS")</f>
        <v>HIT</v>
      </c>
      <c r="M1553" s="17" t="str">
        <f aca="false">IF(AND(K1553="HIT",L1553="HIT"),"HOD ✓ | LOD ✓",IF(K1553="HIT","HOD ✓",IF(L1553="HIT","LOD ✓","✗ MISS")))</f>
        <v>HOD ✓ | LOD ✓</v>
      </c>
      <c r="N1553" s="26" t="n">
        <f aca="false">IF(D1553&lt;H1553,(H1553-D1553)/D1553,IF(D1553&gt;G1553,(D1553-G1553)/D1553,0))</f>
        <v>0.0001747732022665</v>
      </c>
      <c r="O1553" s="26" t="n">
        <f aca="false">IF(E1553&lt;J1553,(J1553-E1553)/E1553,IF(E1553&gt;I1553,(E1553-I1553)/E1553,0))</f>
        <v>0</v>
      </c>
      <c r="P1553" s="27" t="n">
        <f aca="false">LN(F1553/F1552)</f>
        <v>-0.000822665408768972</v>
      </c>
      <c r="Q1553" s="28" t="n">
        <f aca="false">STDEV(P1534:P1553)*SQRT(252)</f>
        <v>0.135525780893539</v>
      </c>
      <c r="R1553" s="26" t="n">
        <f aca="false">(G1553-H1553)/H1553</f>
        <v>0.00100013484964263</v>
      </c>
      <c r="S1553" s="17" t="n">
        <f aca="false">YEAR(B1553)</f>
        <v>2012</v>
      </c>
      <c r="T1553" s="17" t="n">
        <f aca="false">WEEKDAY(B1553)</f>
        <v>4</v>
      </c>
    </row>
    <row r="1554" customFormat="false" ht="15" hidden="false" customHeight="false" outlineLevel="0" collapsed="false">
      <c r="B1554" s="21" t="n">
        <v>41172</v>
      </c>
      <c r="C1554" s="22" t="n">
        <v>1770.344</v>
      </c>
      <c r="D1554" s="22" t="n">
        <v>1772.31</v>
      </c>
      <c r="E1554" s="22" t="n">
        <v>1756.04</v>
      </c>
      <c r="F1554" s="22" t="n">
        <v>1768.521</v>
      </c>
      <c r="G1554" s="23" t="n">
        <v>1774.16</v>
      </c>
      <c r="H1554" s="23" t="n">
        <v>1772.39</v>
      </c>
      <c r="I1554" s="23" t="n">
        <v>1758.08</v>
      </c>
      <c r="J1554" s="23" t="n">
        <v>1756.32</v>
      </c>
      <c r="K1554" s="29" t="str">
        <f aca="false">IF(N1554&lt;=$F$3,"HIT","MISS")</f>
        <v>HIT</v>
      </c>
      <c r="L1554" s="29" t="str">
        <f aca="false">IF(O1554&lt;=$F$3,"HIT","MISS")</f>
        <v>HIT</v>
      </c>
      <c r="M1554" s="17" t="str">
        <f aca="false">IF(AND(K1554="HIT",L1554="HIT"),"HOD ✓ | LOD ✓",IF(K1554="HIT","HOD ✓",IF(L1554="HIT","LOD ✓","✗ MISS")))</f>
        <v>HOD ✓ | LOD ✓</v>
      </c>
      <c r="N1554" s="26" t="n">
        <f aca="false">IF(D1554&lt;H1554,(H1554-D1554)/D1554,IF(D1554&gt;G1554,(D1554-G1554)/D1554,0))</f>
        <v>4.51388301144578E-005</v>
      </c>
      <c r="O1554" s="26" t="n">
        <f aca="false">IF(E1554&lt;J1554,(J1554-E1554)/E1554,IF(E1554&gt;I1554,(E1554-I1554)/E1554,0))</f>
        <v>0.000159449670850307</v>
      </c>
      <c r="P1554" s="27" t="n">
        <f aca="false">LN(F1554/F1553)</f>
        <v>-0.00103027392186711</v>
      </c>
      <c r="Q1554" s="28" t="n">
        <f aca="false">STDEV(P1535:P1554)*SQRT(252)</f>
        <v>0.134248464917701</v>
      </c>
      <c r="R1554" s="26" t="n">
        <f aca="false">(G1554-H1554)/H1554</f>
        <v>0.000998651538318306</v>
      </c>
      <c r="S1554" s="17" t="n">
        <f aca="false">YEAR(B1554)</f>
        <v>2012</v>
      </c>
      <c r="T1554" s="17" t="n">
        <f aca="false">WEEKDAY(B1554)</f>
        <v>5</v>
      </c>
    </row>
    <row r="1555" customFormat="false" ht="15" hidden="false" customHeight="false" outlineLevel="0" collapsed="false">
      <c r="B1555" s="21" t="n">
        <v>41173</v>
      </c>
      <c r="C1555" s="22" t="n">
        <v>1768.521</v>
      </c>
      <c r="D1555" s="22" t="n">
        <v>1787.584</v>
      </c>
      <c r="E1555" s="22" t="n">
        <v>1766.896</v>
      </c>
      <c r="F1555" s="22" t="n">
        <v>1773.074</v>
      </c>
      <c r="G1555" s="23" t="n">
        <v>1787.46</v>
      </c>
      <c r="H1555" s="23" t="n">
        <v>1785.67</v>
      </c>
      <c r="I1555" s="23" t="n">
        <v>1766.75</v>
      </c>
      <c r="J1555" s="23" t="n">
        <v>1764.99</v>
      </c>
      <c r="K1555" s="29" t="str">
        <f aca="false">IF(N1555&lt;=$F$3,"HIT","MISS")</f>
        <v>HIT</v>
      </c>
      <c r="L1555" s="29" t="str">
        <f aca="false">IF(O1555&lt;=$F$3,"HIT","MISS")</f>
        <v>HIT</v>
      </c>
      <c r="M1555" s="17" t="str">
        <f aca="false">IF(AND(K1555="HIT",L1555="HIT"),"HOD ✓ | LOD ✓",IF(K1555="HIT","HOD ✓",IF(L1555="HIT","LOD ✓","✗ MISS")))</f>
        <v>HOD ✓ | LOD ✓</v>
      </c>
      <c r="N1555" s="26" t="n">
        <f aca="false">IF(D1555&lt;H1555,(H1555-D1555)/D1555,IF(D1555&gt;G1555,(D1555-G1555)/D1555,0))</f>
        <v>6.93673695893584E-005</v>
      </c>
      <c r="O1555" s="26" t="n">
        <f aca="false">IF(E1555&lt;J1555,(J1555-E1555)/E1555,IF(E1555&gt;I1555,(E1555-I1555)/E1555,0))</f>
        <v>8.26307830228594E-005</v>
      </c>
      <c r="P1555" s="27" t="n">
        <f aca="false">LN(F1555/F1554)</f>
        <v>0.00257115932695327</v>
      </c>
      <c r="Q1555" s="28" t="n">
        <f aca="false">STDEV(P1536:P1555)*SQRT(252)</f>
        <v>0.133820361284539</v>
      </c>
      <c r="R1555" s="26" t="n">
        <f aca="false">(G1555-H1555)/H1555</f>
        <v>0.00100242486013651</v>
      </c>
      <c r="S1555" s="17" t="n">
        <f aca="false">YEAR(B1555)</f>
        <v>2012</v>
      </c>
      <c r="T1555" s="17" t="n">
        <f aca="false">WEEKDAY(B1555)</f>
        <v>6</v>
      </c>
    </row>
    <row r="1556" customFormat="false" ht="15" hidden="false" customHeight="false" outlineLevel="0" collapsed="false">
      <c r="B1556" s="21" t="n">
        <v>41176</v>
      </c>
      <c r="C1556" s="22" t="n">
        <v>1773.074</v>
      </c>
      <c r="D1556" s="22" t="n">
        <v>1773.074</v>
      </c>
      <c r="E1556" s="22" t="n">
        <v>1755.743</v>
      </c>
      <c r="F1556" s="22" t="n">
        <v>1764.393</v>
      </c>
      <c r="G1556" s="23" t="n">
        <v>1774.15</v>
      </c>
      <c r="H1556" s="23" t="n">
        <v>1772.38</v>
      </c>
      <c r="I1556" s="23" t="n">
        <v>1757.66</v>
      </c>
      <c r="J1556" s="23" t="n">
        <v>1755.9</v>
      </c>
      <c r="K1556" s="29" t="str">
        <f aca="false">IF(N1556&lt;=$F$3,"HIT","MISS")</f>
        <v>HIT</v>
      </c>
      <c r="L1556" s="29" t="str">
        <f aca="false">IF(O1556&lt;=$F$3,"HIT","MISS")</f>
        <v>HIT</v>
      </c>
      <c r="M1556" s="17" t="str">
        <f aca="false">IF(AND(K1556="HIT",L1556="HIT"),"HOD ✓ | LOD ✓",IF(K1556="HIT","HOD ✓",IF(L1556="HIT","LOD ✓","✗ MISS")))</f>
        <v>HOD ✓ | LOD ✓</v>
      </c>
      <c r="N1556" s="26" t="n">
        <f aca="false">IF(D1556&lt;H1556,(H1556-D1556)/D1556,IF(D1556&gt;G1556,(D1556-G1556)/D1556,0))</f>
        <v>0</v>
      </c>
      <c r="O1556" s="26" t="n">
        <f aca="false">IF(E1556&lt;J1556,(J1556-E1556)/E1556,IF(E1556&gt;I1556,(E1556-I1556)/E1556,0))</f>
        <v>8.94208320922554E-005</v>
      </c>
      <c r="P1556" s="27" t="n">
        <f aca="false">LN(F1556/F1555)</f>
        <v>-0.00490804150330397</v>
      </c>
      <c r="Q1556" s="28" t="n">
        <f aca="false">STDEV(P1537:P1556)*SQRT(252)</f>
        <v>0.134593596302494</v>
      </c>
      <c r="R1556" s="26" t="n">
        <f aca="false">(G1556-H1556)/H1556</f>
        <v>0.000998657172841028</v>
      </c>
      <c r="S1556" s="17" t="n">
        <f aca="false">YEAR(B1556)</f>
        <v>2012</v>
      </c>
      <c r="T1556" s="17" t="n">
        <f aca="false">WEEKDAY(B1556)</f>
        <v>2</v>
      </c>
    </row>
    <row r="1557" customFormat="false" ht="15" hidden="false" customHeight="false" outlineLevel="0" collapsed="false">
      <c r="B1557" s="21" t="n">
        <v>41177</v>
      </c>
      <c r="C1557" s="22" t="n">
        <v>1764.393</v>
      </c>
      <c r="D1557" s="22" t="n">
        <v>1775.11</v>
      </c>
      <c r="E1557" s="22" t="n">
        <v>1758.876</v>
      </c>
      <c r="F1557" s="22" t="n">
        <v>1760.699</v>
      </c>
      <c r="G1557" s="23" t="n">
        <v>1777.4</v>
      </c>
      <c r="H1557" s="23" t="n">
        <v>1775.62</v>
      </c>
      <c r="I1557" s="23" t="n">
        <v>1758.11</v>
      </c>
      <c r="J1557" s="23" t="n">
        <v>1756.35</v>
      </c>
      <c r="K1557" s="29" t="str">
        <f aca="false">IF(N1557&lt;=$F$3,"HIT","MISS")</f>
        <v>HIT</v>
      </c>
      <c r="L1557" s="29" t="str">
        <f aca="false">IF(O1557&lt;=$F$3,"HIT","MISS")</f>
        <v>HIT</v>
      </c>
      <c r="M1557" s="17" t="str">
        <f aca="false">IF(AND(K1557="HIT",L1557="HIT"),"HOD ✓ | LOD ✓",IF(K1557="HIT","HOD ✓",IF(L1557="HIT","LOD ✓","✗ MISS")))</f>
        <v>HOD ✓ | LOD ✓</v>
      </c>
      <c r="N1557" s="26" t="n">
        <f aca="false">IF(D1557&lt;H1557,(H1557-D1557)/D1557,IF(D1557&gt;G1557,(D1557-G1557)/D1557,0))</f>
        <v>0.000287306138774493</v>
      </c>
      <c r="O1557" s="26" t="n">
        <f aca="false">IF(E1557&lt;J1557,(J1557-E1557)/E1557,IF(E1557&gt;I1557,(E1557-I1557)/E1557,0))</f>
        <v>0.000435505402313794</v>
      </c>
      <c r="P1557" s="27" t="n">
        <f aca="false">LN(F1557/F1556)</f>
        <v>-0.00209583259226269</v>
      </c>
      <c r="Q1557" s="28" t="n">
        <f aca="false">STDEV(P1538:P1557)*SQRT(252)</f>
        <v>0.135721772825198</v>
      </c>
      <c r="R1557" s="26" t="n">
        <f aca="false">(G1557-H1557)/H1557</f>
        <v>0.00100246674401066</v>
      </c>
      <c r="S1557" s="17" t="n">
        <f aca="false">YEAR(B1557)</f>
        <v>2012</v>
      </c>
      <c r="T1557" s="17" t="n">
        <f aca="false">WEEKDAY(B1557)</f>
        <v>3</v>
      </c>
    </row>
    <row r="1558" customFormat="false" ht="15" hidden="false" customHeight="false" outlineLevel="0" collapsed="false">
      <c r="B1558" s="21" t="n">
        <v>41178</v>
      </c>
      <c r="C1558" s="22" t="n">
        <v>1760.699</v>
      </c>
      <c r="D1558" s="22" t="n">
        <v>1765.62</v>
      </c>
      <c r="E1558" s="22" t="n">
        <v>1736.572</v>
      </c>
      <c r="F1558" s="22" t="n">
        <v>1752.718</v>
      </c>
      <c r="G1558" s="23" t="n">
        <v>1765.01</v>
      </c>
      <c r="H1558" s="23" t="n">
        <v>1763.25</v>
      </c>
      <c r="I1558" s="23" t="n">
        <v>1736.73</v>
      </c>
      <c r="J1558" s="23" t="n">
        <v>1735</v>
      </c>
      <c r="K1558" s="29" t="str">
        <f aca="false">IF(N1558&lt;=$F$3,"HIT","MISS")</f>
        <v>HIT</v>
      </c>
      <c r="L1558" s="29" t="str">
        <f aca="false">IF(O1558&lt;=$F$3,"HIT","MISS")</f>
        <v>HIT</v>
      </c>
      <c r="M1558" s="17" t="str">
        <f aca="false">IF(AND(K1558="HIT",L1558="HIT"),"HOD ✓ | LOD ✓",IF(K1558="HIT","HOD ✓",IF(L1558="HIT","LOD ✓","✗ MISS")))</f>
        <v>HOD ✓ | LOD ✓</v>
      </c>
      <c r="N1558" s="26" t="n">
        <f aca="false">IF(D1558&lt;H1558,(H1558-D1558)/D1558,IF(D1558&gt;G1558,(D1558-G1558)/D1558,0))</f>
        <v>0.000345487704035919</v>
      </c>
      <c r="O1558" s="26" t="n">
        <f aca="false">IF(E1558&lt;J1558,(J1558-E1558)/E1558,IF(E1558&gt;I1558,(E1558-I1558)/E1558,0))</f>
        <v>0</v>
      </c>
      <c r="P1558" s="27" t="n">
        <f aca="false">LN(F1558/F1557)</f>
        <v>-0.0045431633805706</v>
      </c>
      <c r="Q1558" s="28" t="n">
        <f aca="false">STDEV(P1539:P1558)*SQRT(252)</f>
        <v>0.13433629354758</v>
      </c>
      <c r="R1558" s="26" t="n">
        <f aca="false">(G1558-H1558)/H1558</f>
        <v>0.000998156812703809</v>
      </c>
      <c r="S1558" s="17" t="n">
        <f aca="false">YEAR(B1558)</f>
        <v>2012</v>
      </c>
      <c r="T1558" s="17" t="n">
        <f aca="false">WEEKDAY(B1558)</f>
        <v>4</v>
      </c>
    </row>
    <row r="1559" customFormat="false" ht="15" hidden="false" customHeight="false" outlineLevel="0" collapsed="false">
      <c r="B1559" s="21" t="n">
        <v>41179</v>
      </c>
      <c r="C1559" s="22" t="n">
        <v>1752.718</v>
      </c>
      <c r="D1559" s="22" t="n">
        <v>1780.389</v>
      </c>
      <c r="E1559" s="22" t="n">
        <v>1751.154</v>
      </c>
      <c r="F1559" s="22" t="n">
        <v>1777.389</v>
      </c>
      <c r="G1559" s="23" t="n">
        <v>1782.26</v>
      </c>
      <c r="H1559" s="23" t="n">
        <v>1780.48</v>
      </c>
      <c r="I1559" s="23" t="n">
        <v>1753.69</v>
      </c>
      <c r="J1559" s="23" t="n">
        <v>1751.94</v>
      </c>
      <c r="K1559" s="29" t="str">
        <f aca="false">IF(N1559&lt;=$F$3,"HIT","MISS")</f>
        <v>HIT</v>
      </c>
      <c r="L1559" s="29" t="str">
        <f aca="false">IF(O1559&lt;=$F$3,"HIT","MISS")</f>
        <v>HIT</v>
      </c>
      <c r="M1559" s="17" t="str">
        <f aca="false">IF(AND(K1559="HIT",L1559="HIT"),"HOD ✓ | LOD ✓",IF(K1559="HIT","HOD ✓",IF(L1559="HIT","LOD ✓","✗ MISS")))</f>
        <v>HOD ✓ | LOD ✓</v>
      </c>
      <c r="N1559" s="26" t="n">
        <f aca="false">IF(D1559&lt;H1559,(H1559-D1559)/D1559,IF(D1559&gt;G1559,(D1559-G1559)/D1559,0))</f>
        <v>5.11124254306906E-005</v>
      </c>
      <c r="O1559" s="26" t="n">
        <f aca="false">IF(E1559&lt;J1559,(J1559-E1559)/E1559,IF(E1559&gt;I1559,(E1559-I1559)/E1559,0))</f>
        <v>0.000448846874689524</v>
      </c>
      <c r="P1559" s="27" t="n">
        <f aca="false">LN(F1559/F1558)</f>
        <v>0.0139777075743608</v>
      </c>
      <c r="Q1559" s="28" t="n">
        <f aca="false">STDEV(P1540:P1559)*SQRT(252)</f>
        <v>0.139309377079969</v>
      </c>
      <c r="R1559" s="26" t="n">
        <f aca="false">(G1559-H1559)/H1559</f>
        <v>0.000999730409777123</v>
      </c>
      <c r="S1559" s="17" t="n">
        <f aca="false">YEAR(B1559)</f>
        <v>2012</v>
      </c>
      <c r="T1559" s="17" t="n">
        <f aca="false">WEEKDAY(B1559)</f>
        <v>5</v>
      </c>
    </row>
    <row r="1560" customFormat="false" ht="15" hidden="false" customHeight="false" outlineLevel="0" collapsed="false">
      <c r="B1560" s="21" t="n">
        <v>41180</v>
      </c>
      <c r="C1560" s="22" t="n">
        <v>1777.389</v>
      </c>
      <c r="D1560" s="22" t="n">
        <v>1783.274</v>
      </c>
      <c r="E1560" s="22" t="n">
        <v>1767.426</v>
      </c>
      <c r="F1560" s="22" t="n">
        <v>1772.262</v>
      </c>
      <c r="G1560" s="23" t="n">
        <v>1783.31</v>
      </c>
      <c r="H1560" s="23" t="n">
        <v>1781.53</v>
      </c>
      <c r="I1560" s="23" t="n">
        <v>1767.61</v>
      </c>
      <c r="J1560" s="23" t="n">
        <v>1765.84</v>
      </c>
      <c r="K1560" s="29" t="str">
        <f aca="false">IF(N1560&lt;=$F$3,"HIT","MISS")</f>
        <v>HIT</v>
      </c>
      <c r="L1560" s="29" t="str">
        <f aca="false">IF(O1560&lt;=$F$3,"HIT","MISS")</f>
        <v>HIT</v>
      </c>
      <c r="M1560" s="17" t="str">
        <f aca="false">IF(AND(K1560="HIT",L1560="HIT"),"HOD ✓ | LOD ✓",IF(K1560="HIT","HOD ✓",IF(L1560="HIT","LOD ✓","✗ MISS")))</f>
        <v>HOD ✓ | LOD ✓</v>
      </c>
      <c r="N1560" s="26" t="n">
        <f aca="false">IF(D1560&lt;H1560,(H1560-D1560)/D1560,IF(D1560&gt;G1560,(D1560-G1560)/D1560,0))</f>
        <v>0</v>
      </c>
      <c r="O1560" s="26" t="n">
        <f aca="false">IF(E1560&lt;J1560,(J1560-E1560)/E1560,IF(E1560&gt;I1560,(E1560-I1560)/E1560,0))</f>
        <v>0</v>
      </c>
      <c r="P1560" s="27" t="n">
        <f aca="false">LN(F1560/F1559)</f>
        <v>-0.00288873670415216</v>
      </c>
      <c r="Q1560" s="28" t="n">
        <f aca="false">STDEV(P1541:P1560)*SQRT(252)</f>
        <v>0.123222642716742</v>
      </c>
      <c r="R1560" s="26" t="n">
        <f aca="false">(G1560-H1560)/H1560</f>
        <v>0.000999141187630841</v>
      </c>
      <c r="S1560" s="17" t="n">
        <f aca="false">YEAR(B1560)</f>
        <v>2012</v>
      </c>
      <c r="T1560" s="17" t="n">
        <f aca="false">WEEKDAY(B1560)</f>
        <v>6</v>
      </c>
    </row>
    <row r="1561" customFormat="false" ht="15" hidden="false" customHeight="false" outlineLevel="0" collapsed="false">
      <c r="B1561" s="21" t="n">
        <v>41183</v>
      </c>
      <c r="C1561" s="22" t="n">
        <v>1772.262</v>
      </c>
      <c r="D1561" s="22" t="n">
        <v>1791.744</v>
      </c>
      <c r="E1561" s="22" t="n">
        <v>1763.549</v>
      </c>
      <c r="F1561" s="22" t="n">
        <v>1774.923</v>
      </c>
      <c r="G1561" s="23" t="n">
        <v>1792.87</v>
      </c>
      <c r="H1561" s="23" t="n">
        <v>1791.08</v>
      </c>
      <c r="I1561" s="23" t="n">
        <v>1765.81</v>
      </c>
      <c r="J1561" s="23" t="n">
        <v>1764.05</v>
      </c>
      <c r="K1561" s="29" t="str">
        <f aca="false">IF(N1561&lt;=$F$3,"HIT","MISS")</f>
        <v>HIT</v>
      </c>
      <c r="L1561" s="29" t="str">
        <f aca="false">IF(O1561&lt;=$F$3,"HIT","MISS")</f>
        <v>HIT</v>
      </c>
      <c r="M1561" s="17" t="str">
        <f aca="false">IF(AND(K1561="HIT",L1561="HIT"),"HOD ✓ | LOD ✓",IF(K1561="HIT","HOD ✓",IF(L1561="HIT","LOD ✓","✗ MISS")))</f>
        <v>HOD ✓ | LOD ✓</v>
      </c>
      <c r="N1561" s="26" t="n">
        <f aca="false">IF(D1561&lt;H1561,(H1561-D1561)/D1561,IF(D1561&gt;G1561,(D1561-G1561)/D1561,0))</f>
        <v>0</v>
      </c>
      <c r="O1561" s="26" t="n">
        <f aca="false">IF(E1561&lt;J1561,(J1561-E1561)/E1561,IF(E1561&gt;I1561,(E1561-I1561)/E1561,0))</f>
        <v>0.000284086237467729</v>
      </c>
      <c r="P1561" s="27" t="n">
        <f aca="false">LN(F1561/F1560)</f>
        <v>0.00150034492092583</v>
      </c>
      <c r="Q1561" s="28" t="n">
        <f aca="false">STDEV(P1542:P1561)*SQRT(252)</f>
        <v>0.123170384136717</v>
      </c>
      <c r="R1561" s="26" t="n">
        <f aca="false">(G1561-H1561)/H1561</f>
        <v>0.000999397011858747</v>
      </c>
      <c r="S1561" s="17" t="n">
        <f aca="false">YEAR(B1561)</f>
        <v>2012</v>
      </c>
      <c r="T1561" s="17" t="n">
        <f aca="false">WEEKDAY(B1561)</f>
        <v>2</v>
      </c>
    </row>
    <row r="1562" customFormat="false" ht="15" hidden="false" customHeight="false" outlineLevel="0" collapsed="false">
      <c r="B1562" s="21" t="n">
        <v>41184</v>
      </c>
      <c r="C1562" s="22" t="n">
        <v>1774.923</v>
      </c>
      <c r="D1562" s="22" t="n">
        <v>1784.402</v>
      </c>
      <c r="E1562" s="22" t="n">
        <v>1770.721</v>
      </c>
      <c r="F1562" s="22" t="n">
        <v>1774.526</v>
      </c>
      <c r="G1562" s="23" t="n">
        <v>1783.64</v>
      </c>
      <c r="H1562" s="23" t="n">
        <v>1781.86</v>
      </c>
      <c r="I1562" s="23" t="n">
        <v>1772.98</v>
      </c>
      <c r="J1562" s="23" t="n">
        <v>1771.21</v>
      </c>
      <c r="K1562" s="29" t="str">
        <f aca="false">IF(N1562&lt;=$F$3,"HIT","MISS")</f>
        <v>HIT</v>
      </c>
      <c r="L1562" s="29" t="str">
        <f aca="false">IF(O1562&lt;=$F$3,"HIT","MISS")</f>
        <v>HIT</v>
      </c>
      <c r="M1562" s="17" t="str">
        <f aca="false">IF(AND(K1562="HIT",L1562="HIT"),"HOD ✓ | LOD ✓",IF(K1562="HIT","HOD ✓",IF(L1562="HIT","LOD ✓","✗ MISS")))</f>
        <v>HOD ✓ | LOD ✓</v>
      </c>
      <c r="N1562" s="26" t="n">
        <f aca="false">IF(D1562&lt;H1562,(H1562-D1562)/D1562,IF(D1562&gt;G1562,(D1562-G1562)/D1562,0))</f>
        <v>0.00042703381861259</v>
      </c>
      <c r="O1562" s="26" t="n">
        <f aca="false">IF(E1562&lt;J1562,(J1562-E1562)/E1562,IF(E1562&gt;I1562,(E1562-I1562)/E1562,0))</f>
        <v>0.000276158694678627</v>
      </c>
      <c r="P1562" s="27" t="n">
        <f aca="false">LN(F1562/F1561)</f>
        <v>-0.000223696693010918</v>
      </c>
      <c r="Q1562" s="28" t="n">
        <f aca="false">STDEV(P1543:P1562)*SQRT(252)</f>
        <v>0.12345889243391</v>
      </c>
      <c r="R1562" s="26" t="n">
        <f aca="false">(G1562-H1562)/H1562</f>
        <v>0.000998956146947684</v>
      </c>
      <c r="S1562" s="17" t="n">
        <f aca="false">YEAR(B1562)</f>
        <v>2012</v>
      </c>
      <c r="T1562" s="17" t="n">
        <f aca="false">WEEKDAY(B1562)</f>
        <v>3</v>
      </c>
    </row>
    <row r="1563" customFormat="false" ht="15" hidden="false" customHeight="false" outlineLevel="0" collapsed="false">
      <c r="B1563" s="21" t="n">
        <v>41185</v>
      </c>
      <c r="C1563" s="22" t="n">
        <v>1774.526</v>
      </c>
      <c r="D1563" s="22" t="n">
        <v>1781.865</v>
      </c>
      <c r="E1563" s="22" t="n">
        <v>1771.035</v>
      </c>
      <c r="F1563" s="22" t="n">
        <v>1777.971</v>
      </c>
      <c r="G1563" s="23" t="n">
        <v>1782.42</v>
      </c>
      <c r="H1563" s="23" t="n">
        <v>1780.64</v>
      </c>
      <c r="I1563" s="23" t="n">
        <v>1770.5</v>
      </c>
      <c r="J1563" s="23" t="n">
        <v>1768.73</v>
      </c>
      <c r="K1563" s="29" t="str">
        <f aca="false">IF(N1563&lt;=$F$3,"HIT","MISS")</f>
        <v>HIT</v>
      </c>
      <c r="L1563" s="29" t="str">
        <f aca="false">IF(O1563&lt;=$F$3,"HIT","MISS")</f>
        <v>HIT</v>
      </c>
      <c r="M1563" s="17" t="str">
        <f aca="false">IF(AND(K1563="HIT",L1563="HIT"),"HOD ✓ | LOD ✓",IF(K1563="HIT","HOD ✓",IF(L1563="HIT","LOD ✓","✗ MISS")))</f>
        <v>HOD ✓ | LOD ✓</v>
      </c>
      <c r="N1563" s="26" t="n">
        <f aca="false">IF(D1563&lt;H1563,(H1563-D1563)/D1563,IF(D1563&gt;G1563,(D1563-G1563)/D1563,0))</f>
        <v>0</v>
      </c>
      <c r="O1563" s="26" t="n">
        <f aca="false">IF(E1563&lt;J1563,(J1563-E1563)/E1563,IF(E1563&gt;I1563,(E1563-I1563)/E1563,0))</f>
        <v>0.000302083245108133</v>
      </c>
      <c r="P1563" s="27" t="n">
        <f aca="false">LN(F1563/F1562)</f>
        <v>0.00193948148577705</v>
      </c>
      <c r="Q1563" s="28" t="n">
        <f aca="false">STDEV(P1544:P1563)*SQRT(252)</f>
        <v>0.122588874201227</v>
      </c>
      <c r="R1563" s="26" t="n">
        <f aca="false">(G1563-H1563)/H1563</f>
        <v>0.000999640578668329</v>
      </c>
      <c r="S1563" s="17" t="n">
        <f aca="false">YEAR(B1563)</f>
        <v>2012</v>
      </c>
      <c r="T1563" s="17" t="n">
        <f aca="false">WEEKDAY(B1563)</f>
        <v>4</v>
      </c>
    </row>
    <row r="1564" customFormat="false" ht="15" hidden="false" customHeight="false" outlineLevel="0" collapsed="false">
      <c r="B1564" s="21" t="n">
        <v>41186</v>
      </c>
      <c r="C1564" s="22" t="n">
        <v>1777.971</v>
      </c>
      <c r="D1564" s="22" t="n">
        <v>1795.301</v>
      </c>
      <c r="E1564" s="22" t="n">
        <v>1777.755</v>
      </c>
      <c r="F1564" s="22" t="n">
        <v>1790.372</v>
      </c>
      <c r="G1564" s="23" t="n">
        <v>1795.09</v>
      </c>
      <c r="H1564" s="23" t="n">
        <v>1793.3</v>
      </c>
      <c r="I1564" s="23" t="n">
        <v>1777.38</v>
      </c>
      <c r="J1564" s="23" t="n">
        <v>1775.6</v>
      </c>
      <c r="K1564" s="29" t="str">
        <f aca="false">IF(N1564&lt;=$F$3,"HIT","MISS")</f>
        <v>HIT</v>
      </c>
      <c r="L1564" s="29" t="str">
        <f aca="false">IF(O1564&lt;=$F$3,"HIT","MISS")</f>
        <v>HIT</v>
      </c>
      <c r="M1564" s="17" t="str">
        <f aca="false">IF(AND(K1564="HIT",L1564="HIT"),"HOD ✓ | LOD ✓",IF(K1564="HIT","HOD ✓",IF(L1564="HIT","LOD ✓","✗ MISS")))</f>
        <v>HOD ✓ | LOD ✓</v>
      </c>
      <c r="N1564" s="26" t="n">
        <f aca="false">IF(D1564&lt;H1564,(H1564-D1564)/D1564,IF(D1564&gt;G1564,(D1564-G1564)/D1564,0))</f>
        <v>0.000117529038306118</v>
      </c>
      <c r="O1564" s="26" t="n">
        <f aca="false">IF(E1564&lt;J1564,(J1564-E1564)/E1564,IF(E1564&gt;I1564,(E1564-I1564)/E1564,0))</f>
        <v>0.000210940202671347</v>
      </c>
      <c r="P1564" s="27" t="n">
        <f aca="false">LN(F1564/F1563)</f>
        <v>0.0069505929923702</v>
      </c>
      <c r="Q1564" s="28" t="n">
        <f aca="false">STDEV(P1545:P1564)*SQRT(252)</f>
        <v>0.123472020051134</v>
      </c>
      <c r="R1564" s="26" t="n">
        <f aca="false">(G1564-H1564)/H1564</f>
        <v>0.000998159817096952</v>
      </c>
      <c r="S1564" s="17" t="n">
        <f aca="false">YEAR(B1564)</f>
        <v>2012</v>
      </c>
      <c r="T1564" s="17" t="n">
        <f aca="false">WEEKDAY(B1564)</f>
        <v>5</v>
      </c>
    </row>
    <row r="1565" customFormat="false" ht="15" hidden="false" customHeight="false" outlineLevel="0" collapsed="false">
      <c r="B1565" s="21" t="n">
        <v>41187</v>
      </c>
      <c r="C1565" s="22" t="n">
        <v>1790.372</v>
      </c>
      <c r="D1565" s="22" t="n">
        <v>1796.001</v>
      </c>
      <c r="E1565" s="22" t="n">
        <v>1773.137</v>
      </c>
      <c r="F1565" s="22" t="n">
        <v>1780.757</v>
      </c>
      <c r="G1565" s="23" t="n">
        <v>1795.56</v>
      </c>
      <c r="H1565" s="23" t="n">
        <v>1793.77</v>
      </c>
      <c r="I1565" s="23" t="n">
        <v>1774.62</v>
      </c>
      <c r="J1565" s="23" t="n">
        <v>1772.85</v>
      </c>
      <c r="K1565" s="29" t="str">
        <f aca="false">IF(N1565&lt;=$F$3,"HIT","MISS")</f>
        <v>HIT</v>
      </c>
      <c r="L1565" s="29" t="str">
        <f aca="false">IF(O1565&lt;=$F$3,"HIT","MISS")</f>
        <v>HIT</v>
      </c>
      <c r="M1565" s="17" t="str">
        <f aca="false">IF(AND(K1565="HIT",L1565="HIT"),"HOD ✓ | LOD ✓",IF(K1565="HIT","HOD ✓",IF(L1565="HIT","LOD ✓","✗ MISS")))</f>
        <v>HOD ✓ | LOD ✓</v>
      </c>
      <c r="N1565" s="26" t="n">
        <f aca="false">IF(D1565&lt;H1565,(H1565-D1565)/D1565,IF(D1565&gt;G1565,(D1565-G1565)/D1565,0))</f>
        <v>0.000245545520297612</v>
      </c>
      <c r="O1565" s="26" t="n">
        <f aca="false">IF(E1565&lt;J1565,(J1565-E1565)/E1565,IF(E1565&gt;I1565,(E1565-I1565)/E1565,0))</f>
        <v>0</v>
      </c>
      <c r="P1565" s="27" t="n">
        <f aca="false">LN(F1565/F1564)</f>
        <v>-0.00538486469329388</v>
      </c>
      <c r="Q1565" s="28" t="n">
        <f aca="false">STDEV(P1546:P1565)*SQRT(252)</f>
        <v>0.106404066944735</v>
      </c>
      <c r="R1565" s="26" t="n">
        <f aca="false">(G1565-H1565)/H1565</f>
        <v>0.000997898281273499</v>
      </c>
      <c r="S1565" s="17" t="n">
        <f aca="false">YEAR(B1565)</f>
        <v>2012</v>
      </c>
      <c r="T1565" s="17" t="n">
        <f aca="false">WEEKDAY(B1565)</f>
        <v>6</v>
      </c>
    </row>
    <row r="1566" customFormat="false" ht="15" hidden="false" customHeight="false" outlineLevel="0" collapsed="false">
      <c r="B1566" s="21" t="n">
        <v>41190</v>
      </c>
      <c r="C1566" s="22" t="n">
        <v>1780.757</v>
      </c>
      <c r="D1566" s="22" t="n">
        <v>1780.757</v>
      </c>
      <c r="E1566" s="22" t="n">
        <v>1766.763</v>
      </c>
      <c r="F1566" s="22" t="n">
        <v>1774.814</v>
      </c>
      <c r="G1566" s="23" t="n">
        <v>1782.7</v>
      </c>
      <c r="H1566" s="23" t="n">
        <v>1780.92</v>
      </c>
      <c r="I1566" s="23" t="n">
        <v>1765.91</v>
      </c>
      <c r="J1566" s="23" t="n">
        <v>1764.15</v>
      </c>
      <c r="K1566" s="29" t="str">
        <f aca="false">IF(N1566&lt;=$F$3,"HIT","MISS")</f>
        <v>HIT</v>
      </c>
      <c r="L1566" s="29" t="str">
        <f aca="false">IF(O1566&lt;=$F$3,"HIT","MISS")</f>
        <v>HIT</v>
      </c>
      <c r="M1566" s="17" t="str">
        <f aca="false">IF(AND(K1566="HIT",L1566="HIT"),"HOD ✓ | LOD ✓",IF(K1566="HIT","HOD ✓",IF(L1566="HIT","LOD ✓","✗ MISS")))</f>
        <v>HOD ✓ | LOD ✓</v>
      </c>
      <c r="N1566" s="26" t="n">
        <f aca="false">IF(D1566&lt;H1566,(H1566-D1566)/D1566,IF(D1566&gt;G1566,(D1566-G1566)/D1566,0))</f>
        <v>9.15341060009934E-005</v>
      </c>
      <c r="O1566" s="26" t="n">
        <f aca="false">IF(E1566&lt;J1566,(J1566-E1566)/E1566,IF(E1566&gt;I1566,(E1566-I1566)/E1566,0))</f>
        <v>0.000482803862204403</v>
      </c>
      <c r="P1566" s="27" t="n">
        <f aca="false">LN(F1566/F1565)</f>
        <v>-0.00334292609231794</v>
      </c>
      <c r="Q1566" s="28" t="n">
        <f aca="false">STDEV(P1547:P1566)*SQRT(252)</f>
        <v>0.104709019330287</v>
      </c>
      <c r="R1566" s="26" t="n">
        <f aca="false">(G1566-H1566)/H1566</f>
        <v>0.000999483413067388</v>
      </c>
      <c r="S1566" s="17" t="n">
        <f aca="false">YEAR(B1566)</f>
        <v>2012</v>
      </c>
      <c r="T1566" s="17" t="n">
        <f aca="false">WEEKDAY(B1566)</f>
        <v>2</v>
      </c>
    </row>
    <row r="1567" customFormat="false" ht="15" hidden="false" customHeight="false" outlineLevel="0" collapsed="false">
      <c r="B1567" s="21" t="n">
        <v>41191</v>
      </c>
      <c r="C1567" s="22" t="n">
        <v>1774.814</v>
      </c>
      <c r="D1567" s="22" t="n">
        <v>1779.815</v>
      </c>
      <c r="E1567" s="22" t="n">
        <v>1760.583</v>
      </c>
      <c r="F1567" s="22" t="n">
        <v>1764.262</v>
      </c>
      <c r="G1567" s="23" t="n">
        <v>1779.31</v>
      </c>
      <c r="H1567" s="23" t="n">
        <v>1777.53</v>
      </c>
      <c r="I1567" s="23" t="n">
        <v>1761.74</v>
      </c>
      <c r="J1567" s="23" t="n">
        <v>1759.98</v>
      </c>
      <c r="K1567" s="29" t="str">
        <f aca="false">IF(N1567&lt;=$F$3,"HIT","MISS")</f>
        <v>HIT</v>
      </c>
      <c r="L1567" s="29" t="str">
        <f aca="false">IF(O1567&lt;=$F$3,"HIT","MISS")</f>
        <v>HIT</v>
      </c>
      <c r="M1567" s="17" t="str">
        <f aca="false">IF(AND(K1567="HIT",L1567="HIT"),"HOD ✓ | LOD ✓",IF(K1567="HIT","HOD ✓",IF(L1567="HIT","LOD ✓","✗ MISS")))</f>
        <v>HOD ✓ | LOD ✓</v>
      </c>
      <c r="N1567" s="26" t="n">
        <f aca="false">IF(D1567&lt;H1567,(H1567-D1567)/D1567,IF(D1567&gt;G1567,(D1567-G1567)/D1567,0))</f>
        <v>0.000283737354725131</v>
      </c>
      <c r="O1567" s="26" t="n">
        <f aca="false">IF(E1567&lt;J1567,(J1567-E1567)/E1567,IF(E1567&gt;I1567,(E1567-I1567)/E1567,0))</f>
        <v>0</v>
      </c>
      <c r="P1567" s="27" t="n">
        <f aca="false">LN(F1567/F1566)</f>
        <v>-0.00596315607147076</v>
      </c>
      <c r="Q1567" s="28" t="n">
        <f aca="false">STDEV(P1548:P1567)*SQRT(252)</f>
        <v>0.107539589816745</v>
      </c>
      <c r="R1567" s="26" t="n">
        <f aca="false">(G1567-H1567)/H1567</f>
        <v>0.00100138956867112</v>
      </c>
      <c r="S1567" s="17" t="n">
        <f aca="false">YEAR(B1567)</f>
        <v>2012</v>
      </c>
      <c r="T1567" s="17" t="n">
        <f aca="false">WEEKDAY(B1567)</f>
        <v>3</v>
      </c>
    </row>
    <row r="1568" customFormat="false" ht="15" hidden="false" customHeight="false" outlineLevel="0" collapsed="false">
      <c r="B1568" s="21" t="n">
        <v>41192</v>
      </c>
      <c r="C1568" s="22" t="n">
        <v>1764.262</v>
      </c>
      <c r="D1568" s="22" t="n">
        <v>1768.28</v>
      </c>
      <c r="E1568" s="22" t="n">
        <v>1757.093</v>
      </c>
      <c r="F1568" s="22" t="n">
        <v>1762.32</v>
      </c>
      <c r="G1568" s="23" t="n">
        <v>1770.49</v>
      </c>
      <c r="H1568" s="23" t="n">
        <v>1768.72</v>
      </c>
      <c r="I1568" s="23" t="n">
        <v>1758.91</v>
      </c>
      <c r="J1568" s="23" t="n">
        <v>1757.15</v>
      </c>
      <c r="K1568" s="29" t="str">
        <f aca="false">IF(N1568&lt;=$F$3,"HIT","MISS")</f>
        <v>HIT</v>
      </c>
      <c r="L1568" s="29" t="str">
        <f aca="false">IF(O1568&lt;=$F$3,"HIT","MISS")</f>
        <v>HIT</v>
      </c>
      <c r="M1568" s="17" t="str">
        <f aca="false">IF(AND(K1568="HIT",L1568="HIT"),"HOD ✓ | LOD ✓",IF(K1568="HIT","HOD ✓",IF(L1568="HIT","LOD ✓","✗ MISS")))</f>
        <v>HOD ✓ | LOD ✓</v>
      </c>
      <c r="N1568" s="26" t="n">
        <f aca="false">IF(D1568&lt;H1568,(H1568-D1568)/D1568,IF(D1568&gt;G1568,(D1568-G1568)/D1568,0))</f>
        <v>0.00024882937091414</v>
      </c>
      <c r="O1568" s="26" t="n">
        <f aca="false">IF(E1568&lt;J1568,(J1568-E1568)/E1568,IF(E1568&gt;I1568,(E1568-I1568)/E1568,0))</f>
        <v>3.24399448407207E-005</v>
      </c>
      <c r="P1568" s="27" t="n">
        <f aca="false">LN(F1568/F1567)</f>
        <v>-0.00110134980346361</v>
      </c>
      <c r="Q1568" s="28" t="n">
        <f aca="false">STDEV(P1549:P1568)*SQRT(252)</f>
        <v>0.107622034563373</v>
      </c>
      <c r="R1568" s="26" t="n">
        <f aca="false">(G1568-H1568)/H1568</f>
        <v>0.0010007236871862</v>
      </c>
      <c r="S1568" s="17" t="n">
        <f aca="false">YEAR(B1568)</f>
        <v>2012</v>
      </c>
      <c r="T1568" s="17" t="n">
        <f aca="false">WEEKDAY(B1568)</f>
        <v>4</v>
      </c>
    </row>
    <row r="1569" customFormat="false" ht="15" hidden="false" customHeight="false" outlineLevel="0" collapsed="false">
      <c r="B1569" s="21" t="n">
        <v>41193</v>
      </c>
      <c r="C1569" s="22" t="n">
        <v>1762.32</v>
      </c>
      <c r="D1569" s="22" t="n">
        <v>1774.976</v>
      </c>
      <c r="E1569" s="22" t="n">
        <v>1758.693</v>
      </c>
      <c r="F1569" s="22" t="n">
        <v>1767.241</v>
      </c>
      <c r="G1569" s="23" t="n">
        <v>1775.01</v>
      </c>
      <c r="H1569" s="23" t="n">
        <v>1773.24</v>
      </c>
      <c r="I1569" s="23" t="n">
        <v>1759.85</v>
      </c>
      <c r="J1569" s="23" t="n">
        <v>1758.09</v>
      </c>
      <c r="K1569" s="29" t="str">
        <f aca="false">IF(N1569&lt;=$F$3,"HIT","MISS")</f>
        <v>HIT</v>
      </c>
      <c r="L1569" s="29" t="str">
        <f aca="false">IF(O1569&lt;=$F$3,"HIT","MISS")</f>
        <v>HIT</v>
      </c>
      <c r="M1569" s="17" t="str">
        <f aca="false">IF(AND(K1569="HIT",L1569="HIT"),"HOD ✓ | LOD ✓",IF(K1569="HIT","HOD ✓",IF(L1569="HIT","LOD ✓","✗ MISS")))</f>
        <v>HOD ✓ | LOD ✓</v>
      </c>
      <c r="N1569" s="26" t="n">
        <f aca="false">IF(D1569&lt;H1569,(H1569-D1569)/D1569,IF(D1569&gt;G1569,(D1569-G1569)/D1569,0))</f>
        <v>0</v>
      </c>
      <c r="O1569" s="26" t="n">
        <f aca="false">IF(E1569&lt;J1569,(J1569-E1569)/E1569,IF(E1569&gt;I1569,(E1569-I1569)/E1569,0))</f>
        <v>0</v>
      </c>
      <c r="P1569" s="27" t="n">
        <f aca="false">LN(F1569/F1568)</f>
        <v>0.00278845056854651</v>
      </c>
      <c r="Q1569" s="28" t="n">
        <f aca="false">STDEV(P1550:P1569)*SQRT(252)</f>
        <v>0.0787658929797382</v>
      </c>
      <c r="R1569" s="26" t="n">
        <f aca="false">(G1569-H1569)/H1569</f>
        <v>0.000998172836164299</v>
      </c>
      <c r="S1569" s="17" t="n">
        <f aca="false">YEAR(B1569)</f>
        <v>2012</v>
      </c>
      <c r="T1569" s="17" t="n">
        <f aca="false">WEEKDAY(B1569)</f>
        <v>5</v>
      </c>
    </row>
    <row r="1570" customFormat="false" ht="15" hidden="false" customHeight="false" outlineLevel="0" collapsed="false">
      <c r="B1570" s="21" t="n">
        <v>41194</v>
      </c>
      <c r="C1570" s="22" t="n">
        <v>1767.241</v>
      </c>
      <c r="D1570" s="22" t="n">
        <v>1773.394</v>
      </c>
      <c r="E1570" s="22" t="n">
        <v>1752.265</v>
      </c>
      <c r="F1570" s="22" t="n">
        <v>1753.992</v>
      </c>
      <c r="G1570" s="23" t="n">
        <v>1773.17</v>
      </c>
      <c r="H1570" s="23" t="n">
        <v>1771.4</v>
      </c>
      <c r="I1570" s="23" t="n">
        <v>1753.53</v>
      </c>
      <c r="J1570" s="23" t="n">
        <v>1751.78</v>
      </c>
      <c r="K1570" s="29" t="str">
        <f aca="false">IF(N1570&lt;=$F$3,"HIT","MISS")</f>
        <v>HIT</v>
      </c>
      <c r="L1570" s="29" t="str">
        <f aca="false">IF(O1570&lt;=$F$3,"HIT","MISS")</f>
        <v>HIT</v>
      </c>
      <c r="M1570" s="17" t="str">
        <f aca="false">IF(AND(K1570="HIT",L1570="HIT"),"HOD ✓ | LOD ✓",IF(K1570="HIT","HOD ✓",IF(L1570="HIT","LOD ✓","✗ MISS")))</f>
        <v>HOD ✓ | LOD ✓</v>
      </c>
      <c r="N1570" s="26" t="n">
        <f aca="false">IF(D1570&lt;H1570,(H1570-D1570)/D1570,IF(D1570&gt;G1570,(D1570-G1570)/D1570,0))</f>
        <v>0.000126311468291836</v>
      </c>
      <c r="O1570" s="26" t="n">
        <f aca="false">IF(E1570&lt;J1570,(J1570-E1570)/E1570,IF(E1570&gt;I1570,(E1570-I1570)/E1570,0))</f>
        <v>0</v>
      </c>
      <c r="P1570" s="27" t="n">
        <f aca="false">LN(F1570/F1569)</f>
        <v>-0.00752524046170505</v>
      </c>
      <c r="Q1570" s="28" t="n">
        <f aca="false">STDEV(P1551:P1570)*SQRT(252)</f>
        <v>0.0827383497064809</v>
      </c>
      <c r="R1570" s="26" t="n">
        <f aca="false">(G1570-H1570)/H1570</f>
        <v>0.000999209664672</v>
      </c>
      <c r="S1570" s="17" t="n">
        <f aca="false">YEAR(B1570)</f>
        <v>2012</v>
      </c>
      <c r="T1570" s="17" t="n">
        <f aca="false">WEEKDAY(B1570)</f>
        <v>6</v>
      </c>
    </row>
    <row r="1571" customFormat="false" ht="15" hidden="false" customHeight="false" outlineLevel="0" collapsed="false">
      <c r="B1571" s="21" t="n">
        <v>41197</v>
      </c>
      <c r="C1571" s="22" t="n">
        <v>1753.992</v>
      </c>
      <c r="D1571" s="22" t="n">
        <v>1754.175</v>
      </c>
      <c r="E1571" s="22" t="n">
        <v>1728.659</v>
      </c>
      <c r="F1571" s="22" t="n">
        <v>1737.366</v>
      </c>
      <c r="G1571" s="23" t="n">
        <v>1753.92</v>
      </c>
      <c r="H1571" s="23" t="n">
        <v>1752.17</v>
      </c>
      <c r="I1571" s="23" t="n">
        <v>1728.23</v>
      </c>
      <c r="J1571" s="23" t="n">
        <v>1726.5</v>
      </c>
      <c r="K1571" s="29" t="str">
        <f aca="false">IF(N1571&lt;=$F$3,"HIT","MISS")</f>
        <v>HIT</v>
      </c>
      <c r="L1571" s="29" t="str">
        <f aca="false">IF(O1571&lt;=$F$3,"HIT","MISS")</f>
        <v>HIT</v>
      </c>
      <c r="M1571" s="17" t="str">
        <f aca="false">IF(AND(K1571="HIT",L1571="HIT"),"HOD ✓ | LOD ✓",IF(K1571="HIT","HOD ✓",IF(L1571="HIT","LOD ✓","✗ MISS")))</f>
        <v>HOD ✓ | LOD ✓</v>
      </c>
      <c r="N1571" s="26" t="n">
        <f aca="false">IF(D1571&lt;H1571,(H1571-D1571)/D1571,IF(D1571&gt;G1571,(D1571-G1571)/D1571,0))</f>
        <v>0.000145367480439455</v>
      </c>
      <c r="O1571" s="26" t="n">
        <f aca="false">IF(E1571&lt;J1571,(J1571-E1571)/E1571,IF(E1571&gt;I1571,(E1571-I1571)/E1571,0))</f>
        <v>0.000248169245640747</v>
      </c>
      <c r="P1571" s="27" t="n">
        <f aca="false">LN(F1571/F1570)</f>
        <v>-0.00952415975559488</v>
      </c>
      <c r="Q1571" s="28" t="n">
        <f aca="false">STDEV(P1552:P1571)*SQRT(252)</f>
        <v>0.0872821102764584</v>
      </c>
      <c r="R1571" s="26" t="n">
        <f aca="false">(G1571-H1571)/H1571</f>
        <v>0.000998761535695737</v>
      </c>
      <c r="S1571" s="17" t="n">
        <f aca="false">YEAR(B1571)</f>
        <v>2012</v>
      </c>
      <c r="T1571" s="17" t="n">
        <f aca="false">WEEKDAY(B1571)</f>
        <v>2</v>
      </c>
    </row>
    <row r="1572" customFormat="false" ht="15" hidden="false" customHeight="false" outlineLevel="0" collapsed="false">
      <c r="B1572" s="21" t="n">
        <v>41198</v>
      </c>
      <c r="C1572" s="22" t="n">
        <v>1737.366</v>
      </c>
      <c r="D1572" s="22" t="n">
        <v>1748.232</v>
      </c>
      <c r="E1572" s="22" t="n">
        <v>1734.955</v>
      </c>
      <c r="F1572" s="22" t="n">
        <v>1747.49</v>
      </c>
      <c r="G1572" s="23" t="n">
        <v>1748.69</v>
      </c>
      <c r="H1572" s="23" t="n">
        <v>1746.94</v>
      </c>
      <c r="I1572" s="23" t="n">
        <v>1736.88</v>
      </c>
      <c r="J1572" s="23" t="n">
        <v>1735.14</v>
      </c>
      <c r="K1572" s="29" t="str">
        <f aca="false">IF(N1572&lt;=$F$3,"HIT","MISS")</f>
        <v>HIT</v>
      </c>
      <c r="L1572" s="29" t="str">
        <f aca="false">IF(O1572&lt;=$F$3,"HIT","MISS")</f>
        <v>HIT</v>
      </c>
      <c r="M1572" s="17" t="str">
        <f aca="false">IF(AND(K1572="HIT",L1572="HIT"),"HOD ✓ | LOD ✓",IF(K1572="HIT","HOD ✓",IF(L1572="HIT","LOD ✓","✗ MISS")))</f>
        <v>HOD ✓ | LOD ✓</v>
      </c>
      <c r="N1572" s="26" t="n">
        <f aca="false">IF(D1572&lt;H1572,(H1572-D1572)/D1572,IF(D1572&gt;G1572,(D1572-G1572)/D1572,0))</f>
        <v>0</v>
      </c>
      <c r="O1572" s="26" t="n">
        <f aca="false">IF(E1572&lt;J1572,(J1572-E1572)/E1572,IF(E1572&gt;I1572,(E1572-I1572)/E1572,0))</f>
        <v>0.000106631007720761</v>
      </c>
      <c r="P1572" s="27" t="n">
        <f aca="false">LN(F1572/F1571)</f>
        <v>0.0058102994682227</v>
      </c>
      <c r="Q1572" s="28" t="n">
        <f aca="false">STDEV(P1553:P1572)*SQRT(252)</f>
        <v>0.0870884218037304</v>
      </c>
      <c r="R1572" s="26" t="n">
        <f aca="false">(G1572-H1572)/H1572</f>
        <v>0.00100175163428624</v>
      </c>
      <c r="S1572" s="17" t="n">
        <f aca="false">YEAR(B1572)</f>
        <v>2012</v>
      </c>
      <c r="T1572" s="17" t="n">
        <f aca="false">WEEKDAY(B1572)</f>
        <v>3</v>
      </c>
    </row>
    <row r="1573" customFormat="false" ht="15" hidden="false" customHeight="false" outlineLevel="0" collapsed="false">
      <c r="B1573" s="21" t="n">
        <v>41199</v>
      </c>
      <c r="C1573" s="22" t="n">
        <v>1747.49</v>
      </c>
      <c r="D1573" s="22" t="n">
        <v>1753.671</v>
      </c>
      <c r="E1573" s="22" t="n">
        <v>1742.939</v>
      </c>
      <c r="F1573" s="22" t="n">
        <v>1750.054</v>
      </c>
      <c r="G1573" s="23" t="n">
        <v>1753.87</v>
      </c>
      <c r="H1573" s="23" t="n">
        <v>1752.12</v>
      </c>
      <c r="I1573" s="23" t="n">
        <v>1742.66</v>
      </c>
      <c r="J1573" s="23" t="n">
        <v>1740.92</v>
      </c>
      <c r="K1573" s="29" t="str">
        <f aca="false">IF(N1573&lt;=$F$3,"HIT","MISS")</f>
        <v>HIT</v>
      </c>
      <c r="L1573" s="29" t="str">
        <f aca="false">IF(O1573&lt;=$F$3,"HIT","MISS")</f>
        <v>HIT</v>
      </c>
      <c r="M1573" s="17" t="str">
        <f aca="false">IF(AND(K1573="HIT",L1573="HIT"),"HOD ✓ | LOD ✓",IF(K1573="HIT","HOD ✓",IF(L1573="HIT","LOD ✓","✗ MISS")))</f>
        <v>HOD ✓ | LOD ✓</v>
      </c>
      <c r="N1573" s="26" t="n">
        <f aca="false">IF(D1573&lt;H1573,(H1573-D1573)/D1573,IF(D1573&gt;G1573,(D1573-G1573)/D1573,0))</f>
        <v>0</v>
      </c>
      <c r="O1573" s="26" t="n">
        <f aca="false">IF(E1573&lt;J1573,(J1573-E1573)/E1573,IF(E1573&gt;I1573,(E1573-I1573)/E1573,0))</f>
        <v>0.000160074448962354</v>
      </c>
      <c r="P1573" s="27" t="n">
        <f aca="false">LN(F1573/F1572)</f>
        <v>0.00146617195341128</v>
      </c>
      <c r="Q1573" s="28" t="n">
        <f aca="false">STDEV(P1554:P1573)*SQRT(252)</f>
        <v>0.0874207977451112</v>
      </c>
      <c r="R1573" s="26" t="n">
        <f aca="false">(G1573-H1573)/H1573</f>
        <v>0.000998790037212063</v>
      </c>
      <c r="S1573" s="17" t="n">
        <f aca="false">YEAR(B1573)</f>
        <v>2012</v>
      </c>
      <c r="T1573" s="17" t="n">
        <f aca="false">WEEKDAY(B1573)</f>
        <v>4</v>
      </c>
    </row>
    <row r="1574" customFormat="false" ht="15" hidden="false" customHeight="false" outlineLevel="0" collapsed="false">
      <c r="B1574" s="21" t="n">
        <v>41200</v>
      </c>
      <c r="C1574" s="22" t="n">
        <v>1750.054</v>
      </c>
      <c r="D1574" s="22" t="n">
        <v>1752.197</v>
      </c>
      <c r="E1574" s="22" t="n">
        <v>1738.265</v>
      </c>
      <c r="F1574" s="22" t="n">
        <v>1741.415</v>
      </c>
      <c r="G1574" s="23" t="n">
        <v>1754.66</v>
      </c>
      <c r="H1574" s="23" t="n">
        <v>1752.91</v>
      </c>
      <c r="I1574" s="23" t="n">
        <v>1739.27</v>
      </c>
      <c r="J1574" s="23" t="n">
        <v>1737.53</v>
      </c>
      <c r="K1574" s="29" t="str">
        <f aca="false">IF(N1574&lt;=$F$3,"HIT","MISS")</f>
        <v>HIT</v>
      </c>
      <c r="L1574" s="29" t="str">
        <f aca="false">IF(O1574&lt;=$F$3,"HIT","MISS")</f>
        <v>HIT</v>
      </c>
      <c r="M1574" s="17" t="str">
        <f aca="false">IF(AND(K1574="HIT",L1574="HIT"),"HOD ✓ | LOD ✓",IF(K1574="HIT","HOD ✓",IF(L1574="HIT","LOD ✓","✗ MISS")))</f>
        <v>HOD ✓ | LOD ✓</v>
      </c>
      <c r="N1574" s="26" t="n">
        <f aca="false">IF(D1574&lt;H1574,(H1574-D1574)/D1574,IF(D1574&gt;G1574,(D1574-G1574)/D1574,0))</f>
        <v>0.00040691771530267</v>
      </c>
      <c r="O1574" s="26" t="n">
        <f aca="false">IF(E1574&lt;J1574,(J1574-E1574)/E1574,IF(E1574&gt;I1574,(E1574-I1574)/E1574,0))</f>
        <v>0</v>
      </c>
      <c r="P1574" s="27" t="n">
        <f aca="false">LN(F1574/F1573)</f>
        <v>-0.0049486434678836</v>
      </c>
      <c r="Q1574" s="28" t="n">
        <f aca="false">STDEV(P1555:P1574)*SQRT(252)</f>
        <v>0.0887864352640199</v>
      </c>
      <c r="R1574" s="26" t="n">
        <f aca="false">(G1574-H1574)/H1574</f>
        <v>0.000998339903360697</v>
      </c>
      <c r="S1574" s="17" t="n">
        <f aca="false">YEAR(B1574)</f>
        <v>2012</v>
      </c>
      <c r="T1574" s="17" t="n">
        <f aca="false">WEEKDAY(B1574)</f>
        <v>5</v>
      </c>
    </row>
    <row r="1575" customFormat="false" ht="15" hidden="false" customHeight="false" outlineLevel="0" collapsed="false">
      <c r="B1575" s="21" t="n">
        <v>41201</v>
      </c>
      <c r="C1575" s="22" t="n">
        <v>1741.415</v>
      </c>
      <c r="D1575" s="22" t="n">
        <v>1743.502</v>
      </c>
      <c r="E1575" s="22" t="n">
        <v>1716.427</v>
      </c>
      <c r="F1575" s="22" t="n">
        <v>1721.717</v>
      </c>
      <c r="G1575" s="23" t="n">
        <v>1745.55</v>
      </c>
      <c r="H1575" s="23" t="n">
        <v>1743.81</v>
      </c>
      <c r="I1575" s="23" t="n">
        <v>1717.79</v>
      </c>
      <c r="J1575" s="23" t="n">
        <v>1716.07</v>
      </c>
      <c r="K1575" s="29" t="str">
        <f aca="false">IF(N1575&lt;=$F$3,"HIT","MISS")</f>
        <v>HIT</v>
      </c>
      <c r="L1575" s="29" t="str">
        <f aca="false">IF(O1575&lt;=$F$3,"HIT","MISS")</f>
        <v>HIT</v>
      </c>
      <c r="M1575" s="17" t="str">
        <f aca="false">IF(AND(K1575="HIT",L1575="HIT"),"HOD ✓ | LOD ✓",IF(K1575="HIT","HOD ✓",IF(L1575="HIT","LOD ✓","✗ MISS")))</f>
        <v>HOD ✓ | LOD ✓</v>
      </c>
      <c r="N1575" s="26" t="n">
        <f aca="false">IF(D1575&lt;H1575,(H1575-D1575)/D1575,IF(D1575&gt;G1575,(D1575-G1575)/D1575,0))</f>
        <v>0.000176655948774359</v>
      </c>
      <c r="O1575" s="26" t="n">
        <f aca="false">IF(E1575&lt;J1575,(J1575-E1575)/E1575,IF(E1575&gt;I1575,(E1575-I1575)/E1575,0))</f>
        <v>0</v>
      </c>
      <c r="P1575" s="27" t="n">
        <f aca="false">LN(F1575/F1574)</f>
        <v>-0.0113759524210001</v>
      </c>
      <c r="Q1575" s="28" t="n">
        <f aca="false">STDEV(P1556:P1575)*SQRT(252)</f>
        <v>0.0953784573732117</v>
      </c>
      <c r="R1575" s="26" t="n">
        <f aca="false">(G1575-H1575)/H1575</f>
        <v>0.000997815128941805</v>
      </c>
      <c r="S1575" s="17" t="n">
        <f aca="false">YEAR(B1575)</f>
        <v>2012</v>
      </c>
      <c r="T1575" s="17" t="n">
        <f aca="false">WEEKDAY(B1575)</f>
        <v>6</v>
      </c>
    </row>
    <row r="1576" customFormat="false" ht="15" hidden="false" customHeight="false" outlineLevel="0" collapsed="false">
      <c r="B1576" s="21" t="n">
        <v>41204</v>
      </c>
      <c r="C1576" s="22" t="n">
        <v>1721.717</v>
      </c>
      <c r="D1576" s="22" t="n">
        <v>1729.42</v>
      </c>
      <c r="E1576" s="22" t="n">
        <v>1713.819</v>
      </c>
      <c r="F1576" s="22" t="n">
        <v>1728.5</v>
      </c>
      <c r="G1576" s="23" t="n">
        <v>1729.61</v>
      </c>
      <c r="H1576" s="23" t="n">
        <v>1727.88</v>
      </c>
      <c r="I1576" s="23" t="n">
        <v>1714.91</v>
      </c>
      <c r="J1576" s="23" t="n">
        <v>1713.2</v>
      </c>
      <c r="K1576" s="29" t="str">
        <f aca="false">IF(N1576&lt;=$F$3,"HIT","MISS")</f>
        <v>HIT</v>
      </c>
      <c r="L1576" s="29" t="str">
        <f aca="false">IF(O1576&lt;=$F$3,"HIT","MISS")</f>
        <v>HIT</v>
      </c>
      <c r="M1576" s="17" t="str">
        <f aca="false">IF(AND(K1576="HIT",L1576="HIT"),"HOD ✓ | LOD ✓",IF(K1576="HIT","HOD ✓",IF(L1576="HIT","LOD ✓","✗ MISS")))</f>
        <v>HOD ✓ | LOD ✓</v>
      </c>
      <c r="N1576" s="26" t="n">
        <f aca="false">IF(D1576&lt;H1576,(H1576-D1576)/D1576,IF(D1576&gt;G1576,(D1576-G1576)/D1576,0))</f>
        <v>0</v>
      </c>
      <c r="O1576" s="26" t="n">
        <f aca="false">IF(E1576&lt;J1576,(J1576-E1576)/E1576,IF(E1576&gt;I1576,(E1576-I1576)/E1576,0))</f>
        <v>0</v>
      </c>
      <c r="P1576" s="27" t="n">
        <f aca="false">LN(F1576/F1575)</f>
        <v>0.00393193166621796</v>
      </c>
      <c r="Q1576" s="28" t="n">
        <f aca="false">STDEV(P1557:P1576)*SQRT(252)</f>
        <v>0.0963088798801489</v>
      </c>
      <c r="R1576" s="26" t="n">
        <f aca="false">(G1576-H1576)/H1576</f>
        <v>0.00100122693705569</v>
      </c>
      <c r="S1576" s="17" t="n">
        <f aca="false">YEAR(B1576)</f>
        <v>2012</v>
      </c>
      <c r="T1576" s="17" t="n">
        <f aca="false">WEEKDAY(B1576)</f>
        <v>2</v>
      </c>
    </row>
    <row r="1577" customFormat="false" ht="15" hidden="false" customHeight="false" outlineLevel="0" collapsed="false">
      <c r="B1577" s="21" t="n">
        <v>41205</v>
      </c>
      <c r="C1577" s="22" t="n">
        <v>1728.5</v>
      </c>
      <c r="D1577" s="22" t="n">
        <v>1730.346</v>
      </c>
      <c r="E1577" s="22" t="n">
        <v>1704.121</v>
      </c>
      <c r="F1577" s="22" t="n">
        <v>1707.685</v>
      </c>
      <c r="G1577" s="23" t="n">
        <v>1729.92</v>
      </c>
      <c r="H1577" s="23" t="n">
        <v>1728.19</v>
      </c>
      <c r="I1577" s="23" t="n">
        <v>1704.81</v>
      </c>
      <c r="J1577" s="23" t="n">
        <v>1703.11</v>
      </c>
      <c r="K1577" s="29" t="str">
        <f aca="false">IF(N1577&lt;=$F$3,"HIT","MISS")</f>
        <v>HIT</v>
      </c>
      <c r="L1577" s="29" t="str">
        <f aca="false">IF(O1577&lt;=$F$3,"HIT","MISS")</f>
        <v>HIT</v>
      </c>
      <c r="M1577" s="17" t="str">
        <f aca="false">IF(AND(K1577="HIT",L1577="HIT"),"HOD ✓ | LOD ✓",IF(K1577="HIT","HOD ✓",IF(L1577="HIT","LOD ✓","✗ MISS")))</f>
        <v>HOD ✓ | LOD ✓</v>
      </c>
      <c r="N1577" s="26" t="n">
        <f aca="false">IF(D1577&lt;H1577,(H1577-D1577)/D1577,IF(D1577&gt;G1577,(D1577-G1577)/D1577,0))</f>
        <v>0.000246193535859262</v>
      </c>
      <c r="O1577" s="26" t="n">
        <f aca="false">IF(E1577&lt;J1577,(J1577-E1577)/E1577,IF(E1577&gt;I1577,(E1577-I1577)/E1577,0))</f>
        <v>0</v>
      </c>
      <c r="P1577" s="27" t="n">
        <f aca="false">LN(F1577/F1576)</f>
        <v>-0.0121153282512806</v>
      </c>
      <c r="Q1577" s="28" t="n">
        <f aca="false">STDEV(P1558:P1577)*SQRT(252)</f>
        <v>0.104039527921404</v>
      </c>
      <c r="R1577" s="26" t="n">
        <f aca="false">(G1577-H1577)/H1577</f>
        <v>0.00100104733854496</v>
      </c>
      <c r="S1577" s="17" t="n">
        <f aca="false">YEAR(B1577)</f>
        <v>2012</v>
      </c>
      <c r="T1577" s="17" t="n">
        <f aca="false">WEEKDAY(B1577)</f>
        <v>3</v>
      </c>
    </row>
    <row r="1578" customFormat="false" ht="15" hidden="false" customHeight="false" outlineLevel="0" collapsed="false">
      <c r="B1578" s="21" t="n">
        <v>41206</v>
      </c>
      <c r="C1578" s="22" t="n">
        <v>1707.685</v>
      </c>
      <c r="D1578" s="22" t="n">
        <v>1714.388</v>
      </c>
      <c r="E1578" s="22" t="n">
        <v>1698.736</v>
      </c>
      <c r="F1578" s="22" t="n">
        <v>1702.008</v>
      </c>
      <c r="G1578" s="23" t="n">
        <v>1715.53</v>
      </c>
      <c r="H1578" s="23" t="n">
        <v>1713.82</v>
      </c>
      <c r="I1578" s="23" t="n">
        <v>1699.55</v>
      </c>
      <c r="J1578" s="23" t="n">
        <v>1697.85</v>
      </c>
      <c r="K1578" s="29" t="str">
        <f aca="false">IF(N1578&lt;=$F$3,"HIT","MISS")</f>
        <v>HIT</v>
      </c>
      <c r="L1578" s="29" t="str">
        <f aca="false">IF(O1578&lt;=$F$3,"HIT","MISS")</f>
        <v>HIT</v>
      </c>
      <c r="M1578" s="17" t="str">
        <f aca="false">IF(AND(K1578="HIT",L1578="HIT"),"HOD ✓ | LOD ✓",IF(K1578="HIT","HOD ✓",IF(L1578="HIT","LOD ✓","✗ MISS")))</f>
        <v>HOD ✓ | LOD ✓</v>
      </c>
      <c r="N1578" s="26" t="n">
        <f aca="false">IF(D1578&lt;H1578,(H1578-D1578)/D1578,IF(D1578&gt;G1578,(D1578-G1578)/D1578,0))</f>
        <v>0</v>
      </c>
      <c r="O1578" s="26" t="n">
        <f aca="false">IF(E1578&lt;J1578,(J1578-E1578)/E1578,IF(E1578&gt;I1578,(E1578-I1578)/E1578,0))</f>
        <v>0</v>
      </c>
      <c r="P1578" s="27" t="n">
        <f aca="false">LN(F1578/F1577)</f>
        <v>-0.00332992163559935</v>
      </c>
      <c r="Q1578" s="28" t="n">
        <f aca="false">STDEV(P1559:P1578)*SQRT(252)</f>
        <v>0.103661724853581</v>
      </c>
      <c r="R1578" s="26" t="n">
        <f aca="false">(G1578-H1578)/H1578</f>
        <v>0.000997771061138297</v>
      </c>
      <c r="S1578" s="17" t="n">
        <f aca="false">YEAR(B1578)</f>
        <v>2012</v>
      </c>
      <c r="T1578" s="17" t="n">
        <f aca="false">WEEKDAY(B1578)</f>
        <v>4</v>
      </c>
    </row>
    <row r="1579" customFormat="false" ht="15" hidden="false" customHeight="false" outlineLevel="0" collapsed="false">
      <c r="B1579" s="21" t="n">
        <v>41207</v>
      </c>
      <c r="C1579" s="22" t="n">
        <v>1702.008</v>
      </c>
      <c r="D1579" s="22" t="n">
        <v>1718.088</v>
      </c>
      <c r="E1579" s="22" t="n">
        <v>1701.624</v>
      </c>
      <c r="F1579" s="22" t="n">
        <v>1712.069</v>
      </c>
      <c r="G1579" s="23" t="n">
        <v>1717.91</v>
      </c>
      <c r="H1579" s="23" t="n">
        <v>1716.19</v>
      </c>
      <c r="I1579" s="23" t="n">
        <v>1702.93</v>
      </c>
      <c r="J1579" s="23" t="n">
        <v>1701.23</v>
      </c>
      <c r="K1579" s="29" t="str">
        <f aca="false">IF(N1579&lt;=$F$3,"HIT","MISS")</f>
        <v>HIT</v>
      </c>
      <c r="L1579" s="29" t="str">
        <f aca="false">IF(O1579&lt;=$F$3,"HIT","MISS")</f>
        <v>HIT</v>
      </c>
      <c r="M1579" s="17" t="str">
        <f aca="false">IF(AND(K1579="HIT",L1579="HIT"),"HOD ✓ | LOD ✓",IF(K1579="HIT","HOD ✓",IF(L1579="HIT","LOD ✓","✗ MISS")))</f>
        <v>HOD ✓ | LOD ✓</v>
      </c>
      <c r="N1579" s="26" t="n">
        <f aca="false">IF(D1579&lt;H1579,(H1579-D1579)/D1579,IF(D1579&gt;G1579,(D1579-G1579)/D1579,0))</f>
        <v>0.000103603540680037</v>
      </c>
      <c r="O1579" s="26" t="n">
        <f aca="false">IF(E1579&lt;J1579,(J1579-E1579)/E1579,IF(E1579&gt;I1579,(E1579-I1579)/E1579,0))</f>
        <v>0</v>
      </c>
      <c r="P1579" s="27" t="n">
        <f aca="false">LN(F1579/F1578)</f>
        <v>0.00589385015303196</v>
      </c>
      <c r="Q1579" s="28" t="n">
        <f aca="false">STDEV(P1560:P1579)*SQRT(252)</f>
        <v>0.090868358771232</v>
      </c>
      <c r="R1579" s="26" t="n">
        <f aca="false">(G1579-H1579)/H1579</f>
        <v>0.00100222003391235</v>
      </c>
      <c r="S1579" s="17" t="n">
        <f aca="false">YEAR(B1579)</f>
        <v>2012</v>
      </c>
      <c r="T1579" s="17" t="n">
        <f aca="false">WEEKDAY(B1579)</f>
        <v>5</v>
      </c>
    </row>
    <row r="1580" customFormat="false" ht="15" hidden="false" customHeight="false" outlineLevel="0" collapsed="false">
      <c r="B1580" s="21" t="n">
        <v>41208</v>
      </c>
      <c r="C1580" s="22" t="n">
        <v>1712.069</v>
      </c>
      <c r="D1580" s="22" t="n">
        <v>1718.892</v>
      </c>
      <c r="E1580" s="22" t="n">
        <v>1700.935</v>
      </c>
      <c r="F1580" s="22" t="n">
        <v>1711.268</v>
      </c>
      <c r="G1580" s="23" t="n">
        <v>1719.11</v>
      </c>
      <c r="H1580" s="23" t="n">
        <v>1717.39</v>
      </c>
      <c r="I1580" s="23" t="n">
        <v>1701.67</v>
      </c>
      <c r="J1580" s="23" t="n">
        <v>1699.97</v>
      </c>
      <c r="K1580" s="29" t="str">
        <f aca="false">IF(N1580&lt;=$F$3,"HIT","MISS")</f>
        <v>HIT</v>
      </c>
      <c r="L1580" s="29" t="str">
        <f aca="false">IF(O1580&lt;=$F$3,"HIT","MISS")</f>
        <v>HIT</v>
      </c>
      <c r="M1580" s="17" t="str">
        <f aca="false">IF(AND(K1580="HIT",L1580="HIT"),"HOD ✓ | LOD ✓",IF(K1580="HIT","HOD ✓",IF(L1580="HIT","LOD ✓","✗ MISS")))</f>
        <v>HOD ✓ | LOD ✓</v>
      </c>
      <c r="N1580" s="26" t="n">
        <f aca="false">IF(D1580&lt;H1580,(H1580-D1580)/D1580,IF(D1580&gt;G1580,(D1580-G1580)/D1580,0))</f>
        <v>0</v>
      </c>
      <c r="O1580" s="26" t="n">
        <f aca="false">IF(E1580&lt;J1580,(J1580-E1580)/E1580,IF(E1580&gt;I1580,(E1580-I1580)/E1580,0))</f>
        <v>0</v>
      </c>
      <c r="P1580" s="27" t="n">
        <f aca="false">LN(F1580/F1579)</f>
        <v>-0.000467964453758203</v>
      </c>
      <c r="Q1580" s="28" t="n">
        <f aca="false">STDEV(P1561:P1580)*SQRT(252)</f>
        <v>0.0909154366713065</v>
      </c>
      <c r="R1580" s="26" t="n">
        <f aca="false">(G1580-H1580)/H1580</f>
        <v>0.00100151974798957</v>
      </c>
      <c r="S1580" s="17" t="n">
        <f aca="false">YEAR(B1580)</f>
        <v>2012</v>
      </c>
      <c r="T1580" s="17" t="n">
        <f aca="false">WEEKDAY(B1580)</f>
        <v>6</v>
      </c>
    </row>
    <row r="1581" customFormat="false" ht="15" hidden="false" customHeight="false" outlineLevel="0" collapsed="false">
      <c r="B1581" s="21" t="n">
        <v>41211</v>
      </c>
      <c r="C1581" s="22" t="n">
        <v>1711.268</v>
      </c>
      <c r="D1581" s="22" t="n">
        <v>1717.36</v>
      </c>
      <c r="E1581" s="22" t="n">
        <v>1706.124</v>
      </c>
      <c r="F1581" s="22" t="n">
        <v>1709.294</v>
      </c>
      <c r="G1581" s="23" t="n">
        <v>1719.39</v>
      </c>
      <c r="H1581" s="23" t="n">
        <v>1717.67</v>
      </c>
      <c r="I1581" s="23" t="n">
        <v>1706.55</v>
      </c>
      <c r="J1581" s="23" t="n">
        <v>1704.85</v>
      </c>
      <c r="K1581" s="29" t="str">
        <f aca="false">IF(N1581&lt;=$F$3,"HIT","MISS")</f>
        <v>HIT</v>
      </c>
      <c r="L1581" s="29" t="str">
        <f aca="false">IF(O1581&lt;=$F$3,"HIT","MISS")</f>
        <v>HIT</v>
      </c>
      <c r="M1581" s="17" t="str">
        <f aca="false">IF(AND(K1581="HIT",L1581="HIT"),"HOD ✓ | LOD ✓",IF(K1581="HIT","HOD ✓",IF(L1581="HIT","LOD ✓","✗ MISS")))</f>
        <v>HOD ✓ | LOD ✓</v>
      </c>
      <c r="N1581" s="26" t="n">
        <f aca="false">IF(D1581&lt;H1581,(H1581-D1581)/D1581,IF(D1581&gt;G1581,(D1581-G1581)/D1581,0))</f>
        <v>0.000180509619415948</v>
      </c>
      <c r="O1581" s="26" t="n">
        <f aca="false">IF(E1581&lt;J1581,(J1581-E1581)/E1581,IF(E1581&gt;I1581,(E1581-I1581)/E1581,0))</f>
        <v>0</v>
      </c>
      <c r="P1581" s="27" t="n">
        <f aca="false">LN(F1581/F1580)</f>
        <v>-0.00115419642686895</v>
      </c>
      <c r="Q1581" s="28" t="n">
        <f aca="false">STDEV(P1562:P1581)*SQRT(252)</f>
        <v>0.0901412903243371</v>
      </c>
      <c r="R1581" s="26" t="n">
        <f aca="false">(G1581-H1581)/H1581</f>
        <v>0.00100135648873184</v>
      </c>
      <c r="S1581" s="17" t="n">
        <f aca="false">YEAR(B1581)</f>
        <v>2012</v>
      </c>
      <c r="T1581" s="17" t="n">
        <f aca="false">WEEKDAY(B1581)</f>
        <v>2</v>
      </c>
    </row>
    <row r="1582" customFormat="false" ht="15" hidden="false" customHeight="false" outlineLevel="0" collapsed="false">
      <c r="B1582" s="21" t="n">
        <v>41212</v>
      </c>
      <c r="C1582" s="22" t="n">
        <v>1709.294</v>
      </c>
      <c r="D1582" s="22" t="n">
        <v>1715.292</v>
      </c>
      <c r="E1582" s="22" t="n">
        <v>1705.281</v>
      </c>
      <c r="F1582" s="22" t="n">
        <v>1709.674</v>
      </c>
      <c r="G1582" s="23" t="n">
        <v>1715.67</v>
      </c>
      <c r="H1582" s="23" t="n">
        <v>1713.96</v>
      </c>
      <c r="I1582" s="23" t="n">
        <v>1704.9</v>
      </c>
      <c r="J1582" s="23" t="n">
        <v>1703.2</v>
      </c>
      <c r="K1582" s="29" t="str">
        <f aca="false">IF(N1582&lt;=$F$3,"HIT","MISS")</f>
        <v>HIT</v>
      </c>
      <c r="L1582" s="29" t="str">
        <f aca="false">IF(O1582&lt;=$F$3,"HIT","MISS")</f>
        <v>HIT</v>
      </c>
      <c r="M1582" s="17" t="str">
        <f aca="false">IF(AND(K1582="HIT",L1582="HIT"),"HOD ✓ | LOD ✓",IF(K1582="HIT","HOD ✓",IF(L1582="HIT","LOD ✓","✗ MISS")))</f>
        <v>HOD ✓ | LOD ✓</v>
      </c>
      <c r="N1582" s="26" t="n">
        <f aca="false">IF(D1582&lt;H1582,(H1582-D1582)/D1582,IF(D1582&gt;G1582,(D1582-G1582)/D1582,0))</f>
        <v>0</v>
      </c>
      <c r="O1582" s="26" t="n">
        <f aca="false">IF(E1582&lt;J1582,(J1582-E1582)/E1582,IF(E1582&gt;I1582,(E1582-I1582)/E1582,0))</f>
        <v>0.000223423588253114</v>
      </c>
      <c r="P1582" s="27" t="n">
        <f aca="false">LN(F1582/F1581)</f>
        <v>0.000222289299908367</v>
      </c>
      <c r="Q1582" s="28" t="n">
        <f aca="false">STDEV(P1563:P1582)*SQRT(252)</f>
        <v>0.0902640482248228</v>
      </c>
      <c r="R1582" s="26" t="n">
        <f aca="false">(G1582-H1582)/H1582</f>
        <v>0.000997689561016614</v>
      </c>
      <c r="S1582" s="17" t="n">
        <f aca="false">YEAR(B1582)</f>
        <v>2012</v>
      </c>
      <c r="T1582" s="17" t="n">
        <f aca="false">WEEKDAY(B1582)</f>
        <v>3</v>
      </c>
    </row>
    <row r="1583" customFormat="false" ht="15" hidden="false" customHeight="false" outlineLevel="0" collapsed="false">
      <c r="B1583" s="21" t="n">
        <v>41213</v>
      </c>
      <c r="C1583" s="22" t="n">
        <v>1709.674</v>
      </c>
      <c r="D1583" s="22" t="n">
        <v>1726.097</v>
      </c>
      <c r="E1583" s="22" t="n">
        <v>1709.359</v>
      </c>
      <c r="F1583" s="22" t="n">
        <v>1720.617</v>
      </c>
      <c r="G1583" s="23" t="n">
        <v>1725.63</v>
      </c>
      <c r="H1583" s="23" t="n">
        <v>1723.91</v>
      </c>
      <c r="I1583" s="23" t="n">
        <v>1711.27</v>
      </c>
      <c r="J1583" s="23" t="n">
        <v>1709.56</v>
      </c>
      <c r="K1583" s="29" t="str">
        <f aca="false">IF(N1583&lt;=$F$3,"HIT","MISS")</f>
        <v>HIT</v>
      </c>
      <c r="L1583" s="29" t="str">
        <f aca="false">IF(O1583&lt;=$F$3,"HIT","MISS")</f>
        <v>HIT</v>
      </c>
      <c r="M1583" s="17" t="str">
        <f aca="false">IF(AND(K1583="HIT",L1583="HIT"),"HOD ✓ | LOD ✓",IF(K1583="HIT","HOD ✓",IF(L1583="HIT","LOD ✓","✗ MISS")))</f>
        <v>HOD ✓ | LOD ✓</v>
      </c>
      <c r="N1583" s="26" t="n">
        <f aca="false">IF(D1583&lt;H1583,(H1583-D1583)/D1583,IF(D1583&gt;G1583,(D1583-G1583)/D1583,0))</f>
        <v>0.000270552581923189</v>
      </c>
      <c r="O1583" s="26" t="n">
        <f aca="false">IF(E1583&lt;J1583,(J1583-E1583)/E1583,IF(E1583&gt;I1583,(E1583-I1583)/E1583,0))</f>
        <v>0.000117587937934642</v>
      </c>
      <c r="P1583" s="27" t="n">
        <f aca="false">LN(F1583/F1582)</f>
        <v>0.00638023836564847</v>
      </c>
      <c r="Q1583" s="28" t="n">
        <f aca="false">STDEV(P1564:P1583)*SQRT(252)</f>
        <v>0.0940415977642164</v>
      </c>
      <c r="R1583" s="26" t="n">
        <f aca="false">(G1583-H1583)/H1583</f>
        <v>0.000997731900157217</v>
      </c>
      <c r="S1583" s="17" t="n">
        <f aca="false">YEAR(B1583)</f>
        <v>2012</v>
      </c>
      <c r="T1583" s="17" t="n">
        <f aca="false">WEEKDAY(B1583)</f>
        <v>4</v>
      </c>
    </row>
    <row r="1584" customFormat="false" ht="15" hidden="false" customHeight="false" outlineLevel="0" collapsed="false">
      <c r="B1584" s="21" t="n">
        <v>41214</v>
      </c>
      <c r="C1584" s="22" t="n">
        <v>1720.617</v>
      </c>
      <c r="D1584" s="22" t="n">
        <v>1727.071</v>
      </c>
      <c r="E1584" s="22" t="n">
        <v>1713.722</v>
      </c>
      <c r="F1584" s="22" t="n">
        <v>1714.28</v>
      </c>
      <c r="G1584" s="23" t="n">
        <v>1728.98</v>
      </c>
      <c r="H1584" s="23" t="n">
        <v>1727.25</v>
      </c>
      <c r="I1584" s="23" t="n">
        <v>1715.63</v>
      </c>
      <c r="J1584" s="23" t="n">
        <v>1713.92</v>
      </c>
      <c r="K1584" s="29" t="str">
        <f aca="false">IF(N1584&lt;=$F$3,"HIT","MISS")</f>
        <v>HIT</v>
      </c>
      <c r="L1584" s="29" t="str">
        <f aca="false">IF(O1584&lt;=$F$3,"HIT","MISS")</f>
        <v>HIT</v>
      </c>
      <c r="M1584" s="17" t="str">
        <f aca="false">IF(AND(K1584="HIT",L1584="HIT"),"HOD ✓ | LOD ✓",IF(K1584="HIT","HOD ✓",IF(L1584="HIT","LOD ✓","✗ MISS")))</f>
        <v>HOD ✓ | LOD ✓</v>
      </c>
      <c r="N1584" s="26" t="n">
        <f aca="false">IF(D1584&lt;H1584,(H1584-D1584)/D1584,IF(D1584&gt;G1584,(D1584-G1584)/D1584,0))</f>
        <v>0.000103643683438658</v>
      </c>
      <c r="O1584" s="26" t="n">
        <f aca="false">IF(E1584&lt;J1584,(J1584-E1584)/E1584,IF(E1584&gt;I1584,(E1584-I1584)/E1584,0))</f>
        <v>0.000115537992743335</v>
      </c>
      <c r="P1584" s="27" t="n">
        <f aca="false">LN(F1584/F1583)</f>
        <v>-0.00368978003682586</v>
      </c>
      <c r="Q1584" s="28" t="n">
        <f aca="false">STDEV(P1565:P1584)*SQRT(252)</f>
        <v>0.0885765880587431</v>
      </c>
      <c r="R1584" s="26" t="n">
        <f aca="false">(G1584-H1584)/H1584</f>
        <v>0.0010015921262122</v>
      </c>
      <c r="S1584" s="17" t="n">
        <f aca="false">YEAR(B1584)</f>
        <v>2012</v>
      </c>
      <c r="T1584" s="17" t="n">
        <f aca="false">WEEKDAY(B1584)</f>
        <v>5</v>
      </c>
    </row>
    <row r="1585" customFormat="false" ht="15" hidden="false" customHeight="false" outlineLevel="0" collapsed="false">
      <c r="B1585" s="21" t="n">
        <v>41215</v>
      </c>
      <c r="C1585" s="22" t="n">
        <v>1714.28</v>
      </c>
      <c r="D1585" s="22" t="n">
        <v>1717.004</v>
      </c>
      <c r="E1585" s="22" t="n">
        <v>1674.669</v>
      </c>
      <c r="F1585" s="22" t="n">
        <v>1677.982</v>
      </c>
      <c r="G1585" s="23" t="n">
        <v>1716.58</v>
      </c>
      <c r="H1585" s="23" t="n">
        <v>1714.87</v>
      </c>
      <c r="I1585" s="23" t="n">
        <v>1676.83</v>
      </c>
      <c r="J1585" s="23" t="n">
        <v>1675.15</v>
      </c>
      <c r="K1585" s="29" t="str">
        <f aca="false">IF(N1585&lt;=$F$3,"HIT","MISS")</f>
        <v>HIT</v>
      </c>
      <c r="L1585" s="29" t="str">
        <f aca="false">IF(O1585&lt;=$F$3,"HIT","MISS")</f>
        <v>HIT</v>
      </c>
      <c r="M1585" s="17" t="str">
        <f aca="false">IF(AND(K1585="HIT",L1585="HIT"),"HOD ✓ | LOD ✓",IF(K1585="HIT","HOD ✓",IF(L1585="HIT","LOD ✓","✗ MISS")))</f>
        <v>HOD ✓ | LOD ✓</v>
      </c>
      <c r="N1585" s="26" t="n">
        <f aca="false">IF(D1585&lt;H1585,(H1585-D1585)/D1585,IF(D1585&gt;G1585,(D1585-G1585)/D1585,0))</f>
        <v>0.000246941766006357</v>
      </c>
      <c r="O1585" s="26" t="n">
        <f aca="false">IF(E1585&lt;J1585,(J1585-E1585)/E1585,IF(E1585&gt;I1585,(E1585-I1585)/E1585,0))</f>
        <v>0.000287220937391207</v>
      </c>
      <c r="P1585" s="27" t="n">
        <f aca="false">LN(F1585/F1584)</f>
        <v>-0.021401286462338</v>
      </c>
      <c r="Q1585" s="28" t="n">
        <f aca="false">STDEV(P1566:P1585)*SQRT(252)</f>
        <v>0.111549319354129</v>
      </c>
      <c r="R1585" s="26" t="n">
        <f aca="false">(G1585-H1585)/H1585</f>
        <v>0.000997160134587483</v>
      </c>
      <c r="S1585" s="17" t="n">
        <f aca="false">YEAR(B1585)</f>
        <v>2012</v>
      </c>
      <c r="T1585" s="17" t="n">
        <f aca="false">WEEKDAY(B1585)</f>
        <v>6</v>
      </c>
    </row>
    <row r="1586" customFormat="false" ht="15" hidden="false" customHeight="false" outlineLevel="0" collapsed="false">
      <c r="B1586" s="21" t="n">
        <v>41218</v>
      </c>
      <c r="C1586" s="22" t="n">
        <v>1677.982</v>
      </c>
      <c r="D1586" s="22" t="n">
        <v>1686.35</v>
      </c>
      <c r="E1586" s="22" t="n">
        <v>1672.738</v>
      </c>
      <c r="F1586" s="22" t="n">
        <v>1684.984</v>
      </c>
      <c r="G1586" s="23" t="n">
        <v>1685.67</v>
      </c>
      <c r="H1586" s="23" t="n">
        <v>1683.99</v>
      </c>
      <c r="I1586" s="23" t="n">
        <v>1674.5</v>
      </c>
      <c r="J1586" s="23" t="n">
        <v>1672.83</v>
      </c>
      <c r="K1586" s="29" t="str">
        <f aca="false">IF(N1586&lt;=$F$3,"HIT","MISS")</f>
        <v>HIT</v>
      </c>
      <c r="L1586" s="29" t="str">
        <f aca="false">IF(O1586&lt;=$F$3,"HIT","MISS")</f>
        <v>HIT</v>
      </c>
      <c r="M1586" s="17" t="str">
        <f aca="false">IF(AND(K1586="HIT",L1586="HIT"),"HOD ✓ | LOD ✓",IF(K1586="HIT","HOD ✓",IF(L1586="HIT","LOD ✓","✗ MISS")))</f>
        <v>HOD ✓ | LOD ✓</v>
      </c>
      <c r="N1586" s="26" t="n">
        <f aca="false">IF(D1586&lt;H1586,(H1586-D1586)/D1586,IF(D1586&gt;G1586,(D1586-G1586)/D1586,0))</f>
        <v>0.000403237762030324</v>
      </c>
      <c r="O1586" s="26" t="n">
        <f aca="false">IF(E1586&lt;J1586,(J1586-E1586)/E1586,IF(E1586&gt;I1586,(E1586-I1586)/E1586,0))</f>
        <v>5.49996472847935E-005</v>
      </c>
      <c r="P1586" s="27" t="n">
        <f aca="false">LN(F1586/F1585)</f>
        <v>0.00416418727882044</v>
      </c>
      <c r="Q1586" s="28" t="n">
        <f aca="false">STDEV(P1567:P1586)*SQRT(252)</f>
        <v>0.114365848936116</v>
      </c>
      <c r="R1586" s="26" t="n">
        <f aca="false">(G1586-H1586)/H1586</f>
        <v>0.000997630627260295</v>
      </c>
      <c r="S1586" s="17" t="n">
        <f aca="false">YEAR(B1586)</f>
        <v>2012</v>
      </c>
      <c r="T1586" s="17" t="n">
        <f aca="false">WEEKDAY(B1586)</f>
        <v>2</v>
      </c>
    </row>
    <row r="1587" customFormat="false" ht="15" hidden="false" customHeight="false" outlineLevel="0" collapsed="false">
      <c r="B1587" s="21" t="n">
        <v>41219</v>
      </c>
      <c r="C1587" s="22" t="n">
        <v>1684.984</v>
      </c>
      <c r="D1587" s="22" t="n">
        <v>1720.98</v>
      </c>
      <c r="E1587" s="22" t="n">
        <v>1683.749</v>
      </c>
      <c r="F1587" s="22" t="n">
        <v>1716.003</v>
      </c>
      <c r="G1587" s="23" t="n">
        <v>1720.66</v>
      </c>
      <c r="H1587" s="23" t="n">
        <v>1718.94</v>
      </c>
      <c r="I1587" s="23" t="n">
        <v>1683.28</v>
      </c>
      <c r="J1587" s="23" t="n">
        <v>1681.6</v>
      </c>
      <c r="K1587" s="29" t="str">
        <f aca="false">IF(N1587&lt;=$F$3,"HIT","MISS")</f>
        <v>HIT</v>
      </c>
      <c r="L1587" s="29" t="str">
        <f aca="false">IF(O1587&lt;=$F$3,"HIT","MISS")</f>
        <v>HIT</v>
      </c>
      <c r="M1587" s="17" t="str">
        <f aca="false">IF(AND(K1587="HIT",L1587="HIT"),"HOD ✓ | LOD ✓",IF(K1587="HIT","HOD ✓",IF(L1587="HIT","LOD ✓","✗ MISS")))</f>
        <v>HOD ✓ | LOD ✓</v>
      </c>
      <c r="N1587" s="26" t="n">
        <f aca="false">IF(D1587&lt;H1587,(H1587-D1587)/D1587,IF(D1587&gt;G1587,(D1587-G1587)/D1587,0))</f>
        <v>0.000185940568745678</v>
      </c>
      <c r="O1587" s="26" t="n">
        <f aca="false">IF(E1587&lt;J1587,(J1587-E1587)/E1587,IF(E1587&gt;I1587,(E1587-I1587)/E1587,0))</f>
        <v>0.000278545080056499</v>
      </c>
      <c r="P1587" s="27" t="n">
        <f aca="false">LN(F1587/F1586)</f>
        <v>0.01824168110571</v>
      </c>
      <c r="Q1587" s="28" t="n">
        <f aca="false">STDEV(P1568:P1587)*SQRT(252)</f>
        <v>0.135278438687897</v>
      </c>
      <c r="R1587" s="26" t="n">
        <f aca="false">(G1587-H1587)/H1587</f>
        <v>0.00100061665910388</v>
      </c>
      <c r="S1587" s="17" t="n">
        <f aca="false">YEAR(B1587)</f>
        <v>2012</v>
      </c>
      <c r="T1587" s="17" t="n">
        <f aca="false">WEEKDAY(B1587)</f>
        <v>3</v>
      </c>
    </row>
    <row r="1588" customFormat="false" ht="15" hidden="false" customHeight="false" outlineLevel="0" collapsed="false">
      <c r="B1588" s="21" t="n">
        <v>41220</v>
      </c>
      <c r="C1588" s="22" t="n">
        <v>1716.003</v>
      </c>
      <c r="D1588" s="22" t="n">
        <v>1732.159</v>
      </c>
      <c r="E1588" s="22" t="n">
        <v>1703.225</v>
      </c>
      <c r="F1588" s="22" t="n">
        <v>1717.613</v>
      </c>
      <c r="G1588" s="23" t="n">
        <v>1733.01</v>
      </c>
      <c r="H1588" s="23" t="n">
        <v>1731.28</v>
      </c>
      <c r="I1588" s="23" t="n">
        <v>1705.32</v>
      </c>
      <c r="J1588" s="23" t="n">
        <v>1703.62</v>
      </c>
      <c r="K1588" s="29" t="str">
        <f aca="false">IF(N1588&lt;=$F$3,"HIT","MISS")</f>
        <v>HIT</v>
      </c>
      <c r="L1588" s="29" t="str">
        <f aca="false">IF(O1588&lt;=$F$3,"HIT","MISS")</f>
        <v>HIT</v>
      </c>
      <c r="M1588" s="17" t="str">
        <f aca="false">IF(AND(K1588="HIT",L1588="HIT"),"HOD ✓ | LOD ✓",IF(K1588="HIT","HOD ✓",IF(L1588="HIT","LOD ✓","✗ MISS")))</f>
        <v>HOD ✓ | LOD ✓</v>
      </c>
      <c r="N1588" s="26" t="n">
        <f aca="false">IF(D1588&lt;H1588,(H1588-D1588)/D1588,IF(D1588&gt;G1588,(D1588-G1588)/D1588,0))</f>
        <v>0</v>
      </c>
      <c r="O1588" s="26" t="n">
        <f aca="false">IF(E1588&lt;J1588,(J1588-E1588)/E1588,IF(E1588&gt;I1588,(E1588-I1588)/E1588,0))</f>
        <v>0.000231912988595154</v>
      </c>
      <c r="P1588" s="27" t="n">
        <f aca="false">LN(F1588/F1587)</f>
        <v>0.000937786938313538</v>
      </c>
      <c r="Q1588" s="28" t="n">
        <f aca="false">STDEV(P1569:P1588)*SQRT(252)</f>
        <v>0.135528906648206</v>
      </c>
      <c r="R1588" s="26" t="n">
        <f aca="false">(G1588-H1588)/H1588</f>
        <v>0.000999260662631127</v>
      </c>
      <c r="S1588" s="17" t="n">
        <f aca="false">YEAR(B1588)</f>
        <v>2012</v>
      </c>
      <c r="T1588" s="17" t="n">
        <f aca="false">WEEKDAY(B1588)</f>
        <v>4</v>
      </c>
    </row>
    <row r="1589" customFormat="false" ht="15" hidden="false" customHeight="false" outlineLevel="0" collapsed="false">
      <c r="B1589" s="21" t="n">
        <v>41221</v>
      </c>
      <c r="C1589" s="22" t="n">
        <v>1717.613</v>
      </c>
      <c r="D1589" s="22" t="n">
        <v>1735.16</v>
      </c>
      <c r="E1589" s="22" t="n">
        <v>1712.87</v>
      </c>
      <c r="F1589" s="22" t="n">
        <v>1731.382</v>
      </c>
      <c r="G1589" s="23" t="n">
        <v>1737.05</v>
      </c>
      <c r="H1589" s="23" t="n">
        <v>1735.31</v>
      </c>
      <c r="I1589" s="23" t="n">
        <v>1712.54</v>
      </c>
      <c r="J1589" s="23" t="n">
        <v>1710.83</v>
      </c>
      <c r="K1589" s="29" t="str">
        <f aca="false">IF(N1589&lt;=$F$3,"HIT","MISS")</f>
        <v>HIT</v>
      </c>
      <c r="L1589" s="29" t="str">
        <f aca="false">IF(O1589&lt;=$F$3,"HIT","MISS")</f>
        <v>HIT</v>
      </c>
      <c r="M1589" s="17" t="str">
        <f aca="false">IF(AND(K1589="HIT",L1589="HIT"),"HOD ✓ | LOD ✓",IF(K1589="HIT","HOD ✓",IF(L1589="HIT","LOD ✓","✗ MISS")))</f>
        <v>HOD ✓ | LOD ✓</v>
      </c>
      <c r="N1589" s="26" t="n">
        <f aca="false">IF(D1589&lt;H1589,(H1589-D1589)/D1589,IF(D1589&gt;G1589,(D1589-G1589)/D1589,0))</f>
        <v>8.6447359321252E-005</v>
      </c>
      <c r="O1589" s="26" t="n">
        <f aca="false">IF(E1589&lt;J1589,(J1589-E1589)/E1589,IF(E1589&gt;I1589,(E1589-I1589)/E1589,0))</f>
        <v>0.000192659104310267</v>
      </c>
      <c r="P1589" s="27" t="n">
        <f aca="false">LN(F1589/F1588)</f>
        <v>0.00798439728003279</v>
      </c>
      <c r="Q1589" s="28" t="n">
        <f aca="false">STDEV(P1570:P1589)*SQRT(252)</f>
        <v>0.138815230150386</v>
      </c>
      <c r="R1589" s="26" t="n">
        <f aca="false">(G1589-H1589)/H1589</f>
        <v>0.00100270268712795</v>
      </c>
      <c r="S1589" s="17" t="n">
        <f aca="false">YEAR(B1589)</f>
        <v>2012</v>
      </c>
      <c r="T1589" s="17" t="n">
        <f aca="false">WEEKDAY(B1589)</f>
        <v>5</v>
      </c>
    </row>
    <row r="1590" customFormat="false" ht="15" hidden="false" customHeight="false" outlineLevel="0" collapsed="false">
      <c r="B1590" s="21" t="n">
        <v>41222</v>
      </c>
      <c r="C1590" s="22" t="n">
        <v>1731.382</v>
      </c>
      <c r="D1590" s="22" t="n">
        <v>1738.957</v>
      </c>
      <c r="E1590" s="22" t="n">
        <v>1727.156</v>
      </c>
      <c r="F1590" s="22" t="n">
        <v>1731.106</v>
      </c>
      <c r="G1590" s="23" t="n">
        <v>1739.02</v>
      </c>
      <c r="H1590" s="23" t="n">
        <v>1737.28</v>
      </c>
      <c r="I1590" s="23" t="n">
        <v>1728.72</v>
      </c>
      <c r="J1590" s="23" t="n">
        <v>1726.99</v>
      </c>
      <c r="K1590" s="29" t="str">
        <f aca="false">IF(N1590&lt;=$F$3,"HIT","MISS")</f>
        <v>HIT</v>
      </c>
      <c r="L1590" s="29" t="str">
        <f aca="false">IF(O1590&lt;=$F$3,"HIT","MISS")</f>
        <v>HIT</v>
      </c>
      <c r="M1590" s="17" t="str">
        <f aca="false">IF(AND(K1590="HIT",L1590="HIT"),"HOD ✓ | LOD ✓",IF(K1590="HIT","HOD ✓",IF(L1590="HIT","LOD ✓","✗ MISS")))</f>
        <v>HOD ✓ | LOD ✓</v>
      </c>
      <c r="N1590" s="26" t="n">
        <f aca="false">IF(D1590&lt;H1590,(H1590-D1590)/D1590,IF(D1590&gt;G1590,(D1590-G1590)/D1590,0))</f>
        <v>0</v>
      </c>
      <c r="O1590" s="26" t="n">
        <f aca="false">IF(E1590&lt;J1590,(J1590-E1590)/E1590,IF(E1590&gt;I1590,(E1590-I1590)/E1590,0))</f>
        <v>0</v>
      </c>
      <c r="P1590" s="27" t="n">
        <f aca="false">LN(F1590/F1589)</f>
        <v>-0.000159422935521873</v>
      </c>
      <c r="Q1590" s="28" t="n">
        <f aca="false">STDEV(P1571:P1590)*SQRT(252)</f>
        <v>0.136686546460669</v>
      </c>
      <c r="R1590" s="26" t="n">
        <f aca="false">(G1590-H1590)/H1590</f>
        <v>0.00100156566586849</v>
      </c>
      <c r="S1590" s="17" t="n">
        <f aca="false">YEAR(B1590)</f>
        <v>2012</v>
      </c>
      <c r="T1590" s="17" t="n">
        <f aca="false">WEEKDAY(B1590)</f>
        <v>6</v>
      </c>
    </row>
    <row r="1591" customFormat="false" ht="15" hidden="false" customHeight="false" outlineLevel="0" collapsed="false">
      <c r="B1591" s="21" t="n">
        <v>41225</v>
      </c>
      <c r="C1591" s="22" t="n">
        <v>1731.106</v>
      </c>
      <c r="D1591" s="22" t="n">
        <v>1738.105</v>
      </c>
      <c r="E1591" s="22" t="n">
        <v>1725.927</v>
      </c>
      <c r="F1591" s="22" t="n">
        <v>1728.265</v>
      </c>
      <c r="G1591" s="23" t="n">
        <v>1740.3</v>
      </c>
      <c r="H1591" s="23" t="n">
        <v>1738.56</v>
      </c>
      <c r="I1591" s="23" t="n">
        <v>1725.81</v>
      </c>
      <c r="J1591" s="23" t="n">
        <v>1724.09</v>
      </c>
      <c r="K1591" s="29" t="str">
        <f aca="false">IF(N1591&lt;=$F$3,"HIT","MISS")</f>
        <v>HIT</v>
      </c>
      <c r="L1591" s="29" t="str">
        <f aca="false">IF(O1591&lt;=$F$3,"HIT","MISS")</f>
        <v>HIT</v>
      </c>
      <c r="M1591" s="17" t="str">
        <f aca="false">IF(AND(K1591="HIT",L1591="HIT"),"HOD ✓ | LOD ✓",IF(K1591="HIT","HOD ✓",IF(L1591="HIT","LOD ✓","✗ MISS")))</f>
        <v>HOD ✓ | LOD ✓</v>
      </c>
      <c r="N1591" s="26" t="n">
        <f aca="false">IF(D1591&lt;H1591,(H1591-D1591)/D1591,IF(D1591&gt;G1591,(D1591-G1591)/D1591,0))</f>
        <v>0.000261779351650175</v>
      </c>
      <c r="O1591" s="26" t="n">
        <f aca="false">IF(E1591&lt;J1591,(J1591-E1591)/E1591,IF(E1591&gt;I1591,(E1591-I1591)/E1591,0))</f>
        <v>6.77896573840967E-005</v>
      </c>
      <c r="P1591" s="27" t="n">
        <f aca="false">LN(F1591/F1590)</f>
        <v>-0.0016424954933726</v>
      </c>
      <c r="Q1591" s="28" t="n">
        <f aca="false">STDEV(P1572:P1591)*SQRT(252)</f>
        <v>0.132710198691699</v>
      </c>
      <c r="R1591" s="26" t="n">
        <f aca="false">(G1591-H1591)/H1591</f>
        <v>0.00100082827167311</v>
      </c>
      <c r="S1591" s="17" t="n">
        <f aca="false">YEAR(B1591)</f>
        <v>2012</v>
      </c>
      <c r="T1591" s="17" t="n">
        <f aca="false">WEEKDAY(B1591)</f>
        <v>2</v>
      </c>
    </row>
    <row r="1592" customFormat="false" ht="15" hidden="false" customHeight="false" outlineLevel="0" collapsed="false">
      <c r="B1592" s="21" t="n">
        <v>41226</v>
      </c>
      <c r="C1592" s="22" t="n">
        <v>1728.265</v>
      </c>
      <c r="D1592" s="22" t="n">
        <v>1733.125</v>
      </c>
      <c r="E1592" s="22" t="n">
        <v>1717.965</v>
      </c>
      <c r="F1592" s="22" t="n">
        <v>1725.015</v>
      </c>
      <c r="G1592" s="23" t="n">
        <v>1734.6</v>
      </c>
      <c r="H1592" s="23" t="n">
        <v>1732.87</v>
      </c>
      <c r="I1592" s="23" t="n">
        <v>1717.87</v>
      </c>
      <c r="J1592" s="23" t="n">
        <v>1716.15</v>
      </c>
      <c r="K1592" s="29" t="str">
        <f aca="false">IF(N1592&lt;=$F$3,"HIT","MISS")</f>
        <v>HIT</v>
      </c>
      <c r="L1592" s="29" t="str">
        <f aca="false">IF(O1592&lt;=$F$3,"HIT","MISS")</f>
        <v>HIT</v>
      </c>
      <c r="M1592" s="17" t="str">
        <f aca="false">IF(AND(K1592="HIT",L1592="HIT"),"HOD ✓ | LOD ✓",IF(K1592="HIT","HOD ✓",IF(L1592="HIT","LOD ✓","✗ MISS")))</f>
        <v>HOD ✓ | LOD ✓</v>
      </c>
      <c r="N1592" s="26" t="n">
        <f aca="false">IF(D1592&lt;H1592,(H1592-D1592)/D1592,IF(D1592&gt;G1592,(D1592-G1592)/D1592,0))</f>
        <v>0</v>
      </c>
      <c r="O1592" s="26" t="n">
        <f aca="false">IF(E1592&lt;J1592,(J1592-E1592)/E1592,IF(E1592&gt;I1592,(E1592-I1592)/E1592,0))</f>
        <v>5.5297983369875E-005</v>
      </c>
      <c r="P1592" s="27" t="n">
        <f aca="false">LN(F1592/F1591)</f>
        <v>-0.00188226900775216</v>
      </c>
      <c r="Q1592" s="28" t="n">
        <f aca="false">STDEV(P1573:P1592)*SQRT(252)</f>
        <v>0.130837301125068</v>
      </c>
      <c r="R1592" s="26" t="n">
        <f aca="false">(G1592-H1592)/H1592</f>
        <v>0.000998343788051047</v>
      </c>
      <c r="S1592" s="17" t="n">
        <f aca="false">YEAR(B1592)</f>
        <v>2012</v>
      </c>
      <c r="T1592" s="17" t="n">
        <f aca="false">WEEKDAY(B1592)</f>
        <v>3</v>
      </c>
    </row>
    <row r="1593" customFormat="false" ht="15" hidden="false" customHeight="false" outlineLevel="0" collapsed="false">
      <c r="B1593" s="21" t="n">
        <v>41227</v>
      </c>
      <c r="C1593" s="22" t="n">
        <v>1725.015</v>
      </c>
      <c r="D1593" s="22" t="n">
        <v>1734.116</v>
      </c>
      <c r="E1593" s="22" t="n">
        <v>1720.817</v>
      </c>
      <c r="F1593" s="22" t="n">
        <v>1726.404</v>
      </c>
      <c r="G1593" s="23" t="n">
        <v>1735.65</v>
      </c>
      <c r="H1593" s="23" t="n">
        <v>1733.92</v>
      </c>
      <c r="I1593" s="23" t="n">
        <v>1720.63</v>
      </c>
      <c r="J1593" s="23" t="n">
        <v>1718.91</v>
      </c>
      <c r="K1593" s="29" t="str">
        <f aca="false">IF(N1593&lt;=$F$3,"HIT","MISS")</f>
        <v>HIT</v>
      </c>
      <c r="L1593" s="29" t="str">
        <f aca="false">IF(O1593&lt;=$F$3,"HIT","MISS")</f>
        <v>HIT</v>
      </c>
      <c r="M1593" s="17" t="str">
        <f aca="false">IF(AND(K1593="HIT",L1593="HIT"),"HOD ✓ | LOD ✓",IF(K1593="HIT","HOD ✓",IF(L1593="HIT","LOD ✓","✗ MISS")))</f>
        <v>HOD ✓ | LOD ✓</v>
      </c>
      <c r="N1593" s="26" t="n">
        <f aca="false">IF(D1593&lt;H1593,(H1593-D1593)/D1593,IF(D1593&gt;G1593,(D1593-G1593)/D1593,0))</f>
        <v>0</v>
      </c>
      <c r="O1593" s="26" t="n">
        <f aca="false">IF(E1593&lt;J1593,(J1593-E1593)/E1593,IF(E1593&gt;I1593,(E1593-I1593)/E1593,0))</f>
        <v>0.000108669312309152</v>
      </c>
      <c r="P1593" s="27" t="n">
        <f aca="false">LN(F1593/F1592)</f>
        <v>0.000804886381507294</v>
      </c>
      <c r="Q1593" s="28" t="n">
        <f aca="false">STDEV(P1574:P1593)*SQRT(252)</f>
        <v>0.130716628782972</v>
      </c>
      <c r="R1593" s="26" t="n">
        <f aca="false">(G1593-H1593)/H1593</f>
        <v>0.000997739226723273</v>
      </c>
      <c r="S1593" s="17" t="n">
        <f aca="false">YEAR(B1593)</f>
        <v>2012</v>
      </c>
      <c r="T1593" s="17" t="n">
        <f aca="false">WEEKDAY(B1593)</f>
        <v>4</v>
      </c>
    </row>
    <row r="1594" customFormat="false" ht="15" hidden="false" customHeight="false" outlineLevel="0" collapsed="false">
      <c r="B1594" s="21" t="n">
        <v>41228</v>
      </c>
      <c r="C1594" s="22" t="n">
        <v>1726.404</v>
      </c>
      <c r="D1594" s="22" t="n">
        <v>1728.037</v>
      </c>
      <c r="E1594" s="22" t="n">
        <v>1704.884</v>
      </c>
      <c r="F1594" s="22" t="n">
        <v>1715.863</v>
      </c>
      <c r="G1594" s="23" t="n">
        <v>1728.71</v>
      </c>
      <c r="H1594" s="23" t="n">
        <v>1726.98</v>
      </c>
      <c r="I1594" s="23" t="n">
        <v>1706.55</v>
      </c>
      <c r="J1594" s="23" t="n">
        <v>1704.85</v>
      </c>
      <c r="K1594" s="29" t="str">
        <f aca="false">IF(N1594&lt;=$F$3,"HIT","MISS")</f>
        <v>HIT</v>
      </c>
      <c r="L1594" s="29" t="str">
        <f aca="false">IF(O1594&lt;=$F$3,"HIT","MISS")</f>
        <v>HIT</v>
      </c>
      <c r="M1594" s="17" t="str">
        <f aca="false">IF(AND(K1594="HIT",L1594="HIT"),"HOD ✓ | LOD ✓",IF(K1594="HIT","HOD ✓",IF(L1594="HIT","LOD ✓","✗ MISS")))</f>
        <v>HOD ✓ | LOD ✓</v>
      </c>
      <c r="N1594" s="26" t="n">
        <f aca="false">IF(D1594&lt;H1594,(H1594-D1594)/D1594,IF(D1594&gt;G1594,(D1594-G1594)/D1594,0))</f>
        <v>0</v>
      </c>
      <c r="O1594" s="26" t="n">
        <f aca="false">IF(E1594&lt;J1594,(J1594-E1594)/E1594,IF(E1594&gt;I1594,(E1594-I1594)/E1594,0))</f>
        <v>0</v>
      </c>
      <c r="P1594" s="27" t="n">
        <f aca="false">LN(F1594/F1593)</f>
        <v>-0.00612447143039294</v>
      </c>
      <c r="Q1594" s="28" t="n">
        <f aca="false">STDEV(P1575:P1594)*SQRT(252)</f>
        <v>0.131291236159324</v>
      </c>
      <c r="R1594" s="26" t="n">
        <f aca="false">(G1594-H1594)/H1594</f>
        <v>0.00100174871741423</v>
      </c>
      <c r="S1594" s="17" t="n">
        <f aca="false">YEAR(B1594)</f>
        <v>2012</v>
      </c>
      <c r="T1594" s="17" t="n">
        <f aca="false">WEEKDAY(B1594)</f>
        <v>5</v>
      </c>
    </row>
    <row r="1595" customFormat="false" ht="15" hidden="false" customHeight="false" outlineLevel="0" collapsed="false">
      <c r="B1595" s="21" t="n">
        <v>41229</v>
      </c>
      <c r="C1595" s="22" t="n">
        <v>1715.863</v>
      </c>
      <c r="D1595" s="22" t="n">
        <v>1717.517</v>
      </c>
      <c r="E1595" s="22" t="n">
        <v>1705.894</v>
      </c>
      <c r="F1595" s="22" t="n">
        <v>1713.962</v>
      </c>
      <c r="G1595" s="23" t="n">
        <v>1719.29</v>
      </c>
      <c r="H1595" s="23" t="n">
        <v>1717.57</v>
      </c>
      <c r="I1595" s="23" t="n">
        <v>1706.36</v>
      </c>
      <c r="J1595" s="23" t="n">
        <v>1704.66</v>
      </c>
      <c r="K1595" s="29" t="str">
        <f aca="false">IF(N1595&lt;=$F$3,"HIT","MISS")</f>
        <v>HIT</v>
      </c>
      <c r="L1595" s="29" t="str">
        <f aca="false">IF(O1595&lt;=$F$3,"HIT","MISS")</f>
        <v>HIT</v>
      </c>
      <c r="M1595" s="17" t="str">
        <f aca="false">IF(AND(K1595="HIT",L1595="HIT"),"HOD ✓ | LOD ✓",IF(K1595="HIT","HOD ✓",IF(L1595="HIT","LOD ✓","✗ MISS")))</f>
        <v>HOD ✓ | LOD ✓</v>
      </c>
      <c r="N1595" s="26" t="n">
        <f aca="false">IF(D1595&lt;H1595,(H1595-D1595)/D1595,IF(D1595&gt;G1595,(D1595-G1595)/D1595,0))</f>
        <v>3.08585009638237E-005</v>
      </c>
      <c r="O1595" s="26" t="n">
        <f aca="false">IF(E1595&lt;J1595,(J1595-E1595)/E1595,IF(E1595&gt;I1595,(E1595-I1595)/E1595,0))</f>
        <v>0</v>
      </c>
      <c r="P1595" s="27" t="n">
        <f aca="false">LN(F1595/F1594)</f>
        <v>-0.00110851148070938</v>
      </c>
      <c r="Q1595" s="28" t="n">
        <f aca="false">STDEV(P1576:P1595)*SQRT(252)</f>
        <v>0.125174508497373</v>
      </c>
      <c r="R1595" s="26" t="n">
        <f aca="false">(G1595-H1595)/H1595</f>
        <v>0.00100141478949913</v>
      </c>
      <c r="S1595" s="17" t="n">
        <f aca="false">YEAR(B1595)</f>
        <v>2012</v>
      </c>
      <c r="T1595" s="17" t="n">
        <f aca="false">WEEKDAY(B1595)</f>
        <v>6</v>
      </c>
    </row>
    <row r="1596" customFormat="false" ht="15" hidden="false" customHeight="false" outlineLevel="0" collapsed="false">
      <c r="B1596" s="21" t="n">
        <v>41232</v>
      </c>
      <c r="C1596" s="22" t="n">
        <v>1713.962</v>
      </c>
      <c r="D1596" s="22" t="n">
        <v>1735.708</v>
      </c>
      <c r="E1596" s="22" t="n">
        <v>1713.962</v>
      </c>
      <c r="F1596" s="22" t="n">
        <v>1731.71</v>
      </c>
      <c r="G1596" s="23" t="n">
        <v>1737</v>
      </c>
      <c r="H1596" s="23" t="n">
        <v>1735.26</v>
      </c>
      <c r="I1596" s="23" t="n">
        <v>1715.94</v>
      </c>
      <c r="J1596" s="23" t="n">
        <v>1714.23</v>
      </c>
      <c r="K1596" s="29" t="str">
        <f aca="false">IF(N1596&lt;=$F$3,"HIT","MISS")</f>
        <v>HIT</v>
      </c>
      <c r="L1596" s="29" t="str">
        <f aca="false">IF(O1596&lt;=$F$3,"HIT","MISS")</f>
        <v>HIT</v>
      </c>
      <c r="M1596" s="17" t="str">
        <f aca="false">IF(AND(K1596="HIT",L1596="HIT"),"HOD ✓ | LOD ✓",IF(K1596="HIT","HOD ✓",IF(L1596="HIT","LOD ✓","✗ MISS")))</f>
        <v>HOD ✓ | LOD ✓</v>
      </c>
      <c r="N1596" s="26" t="n">
        <f aca="false">IF(D1596&lt;H1596,(H1596-D1596)/D1596,IF(D1596&gt;G1596,(D1596-G1596)/D1596,0))</f>
        <v>0</v>
      </c>
      <c r="O1596" s="26" t="n">
        <f aca="false">IF(E1596&lt;J1596,(J1596-E1596)/E1596,IF(E1596&gt;I1596,(E1596-I1596)/E1596,0))</f>
        <v>0.000156362859853386</v>
      </c>
      <c r="P1596" s="27" t="n">
        <f aca="false">LN(F1596/F1595)</f>
        <v>0.0103017100634872</v>
      </c>
      <c r="Q1596" s="28" t="n">
        <f aca="false">STDEV(P1577:P1596)*SQRT(252)</f>
        <v>0.129932274057251</v>
      </c>
      <c r="R1596" s="26" t="n">
        <f aca="false">(G1596-H1596)/H1596</f>
        <v>0.00100273157912936</v>
      </c>
      <c r="S1596" s="17" t="n">
        <f aca="false">YEAR(B1596)</f>
        <v>2012</v>
      </c>
      <c r="T1596" s="17" t="n">
        <f aca="false">WEEKDAY(B1596)</f>
        <v>2</v>
      </c>
    </row>
    <row r="1597" customFormat="false" ht="15" hidden="false" customHeight="false" outlineLevel="0" collapsed="false">
      <c r="B1597" s="21" t="n">
        <v>41233</v>
      </c>
      <c r="C1597" s="22" t="n">
        <v>1731.71</v>
      </c>
      <c r="D1597" s="22" t="n">
        <v>1735.593</v>
      </c>
      <c r="E1597" s="22" t="n">
        <v>1722.231</v>
      </c>
      <c r="F1597" s="22" t="n">
        <v>1727.065</v>
      </c>
      <c r="G1597" s="23" t="n">
        <v>1736.15</v>
      </c>
      <c r="H1597" s="23" t="n">
        <v>1734.42</v>
      </c>
      <c r="I1597" s="23" t="n">
        <v>1724.61</v>
      </c>
      <c r="J1597" s="23" t="n">
        <v>1722.89</v>
      </c>
      <c r="K1597" s="29" t="str">
        <f aca="false">IF(N1597&lt;=$F$3,"HIT","MISS")</f>
        <v>HIT</v>
      </c>
      <c r="L1597" s="29" t="str">
        <f aca="false">IF(O1597&lt;=$F$3,"HIT","MISS")</f>
        <v>HIT</v>
      </c>
      <c r="M1597" s="17" t="str">
        <f aca="false">IF(AND(K1597="HIT",L1597="HIT"),"HOD ✓ | LOD ✓",IF(K1597="HIT","HOD ✓",IF(L1597="HIT","LOD ✓","✗ MISS")))</f>
        <v>HOD ✓ | LOD ✓</v>
      </c>
      <c r="N1597" s="26" t="n">
        <f aca="false">IF(D1597&lt;H1597,(H1597-D1597)/D1597,IF(D1597&gt;G1597,(D1597-G1597)/D1597,0))</f>
        <v>0</v>
      </c>
      <c r="O1597" s="26" t="n">
        <f aca="false">IF(E1597&lt;J1597,(J1597-E1597)/E1597,IF(E1597&gt;I1597,(E1597-I1597)/E1597,0))</f>
        <v>0.000382643211044341</v>
      </c>
      <c r="P1597" s="27" t="n">
        <f aca="false">LN(F1597/F1596)</f>
        <v>-0.0026859236536004</v>
      </c>
      <c r="Q1597" s="28" t="n">
        <f aca="false">STDEV(P1578:P1597)*SQRT(252)</f>
        <v>0.122266630446637</v>
      </c>
      <c r="R1597" s="26" t="n">
        <f aca="false">(G1597-H1597)/H1597</f>
        <v>0.000997451597652252</v>
      </c>
      <c r="S1597" s="17" t="n">
        <f aca="false">YEAR(B1597)</f>
        <v>2012</v>
      </c>
      <c r="T1597" s="17" t="n">
        <f aca="false">WEEKDAY(B1597)</f>
        <v>3</v>
      </c>
    </row>
    <row r="1598" customFormat="false" ht="15" hidden="false" customHeight="false" outlineLevel="0" collapsed="false">
      <c r="B1598" s="21" t="n">
        <v>41234</v>
      </c>
      <c r="C1598" s="22" t="n">
        <v>1727.065</v>
      </c>
      <c r="D1598" s="22" t="n">
        <v>1732.095</v>
      </c>
      <c r="E1598" s="22" t="n">
        <v>1719.826</v>
      </c>
      <c r="F1598" s="22" t="n">
        <v>1728.783</v>
      </c>
      <c r="G1598" s="23" t="n">
        <v>1732.3</v>
      </c>
      <c r="H1598" s="23" t="n">
        <v>1730.57</v>
      </c>
      <c r="I1598" s="23" t="n">
        <v>1721.65</v>
      </c>
      <c r="J1598" s="23" t="n">
        <v>1719.93</v>
      </c>
      <c r="K1598" s="29" t="str">
        <f aca="false">IF(N1598&lt;=$F$3,"HIT","MISS")</f>
        <v>HIT</v>
      </c>
      <c r="L1598" s="29" t="str">
        <f aca="false">IF(O1598&lt;=$F$3,"HIT","MISS")</f>
        <v>HIT</v>
      </c>
      <c r="M1598" s="17" t="str">
        <f aca="false">IF(AND(K1598="HIT",L1598="HIT"),"HOD ✓ | LOD ✓",IF(K1598="HIT","HOD ✓",IF(L1598="HIT","LOD ✓","✗ MISS")))</f>
        <v>HOD ✓ | LOD ✓</v>
      </c>
      <c r="N1598" s="26" t="n">
        <f aca="false">IF(D1598&lt;H1598,(H1598-D1598)/D1598,IF(D1598&gt;G1598,(D1598-G1598)/D1598,0))</f>
        <v>0</v>
      </c>
      <c r="O1598" s="26" t="n">
        <f aca="false">IF(E1598&lt;J1598,(J1598-E1598)/E1598,IF(E1598&gt;I1598,(E1598-I1598)/E1598,0))</f>
        <v>6.04712337178539E-005</v>
      </c>
      <c r="P1598" s="27" t="n">
        <f aca="false">LN(F1598/F1597)</f>
        <v>0.000994256773750912</v>
      </c>
      <c r="Q1598" s="28" t="n">
        <f aca="false">STDEV(P1579:P1598)*SQRT(252)</f>
        <v>0.121400380570549</v>
      </c>
      <c r="R1598" s="26" t="n">
        <f aca="false">(G1598-H1598)/H1598</f>
        <v>0.000999670628752387</v>
      </c>
      <c r="S1598" s="17" t="n">
        <f aca="false">YEAR(B1598)</f>
        <v>2012</v>
      </c>
      <c r="T1598" s="17" t="n">
        <f aca="false">WEEKDAY(B1598)</f>
        <v>4</v>
      </c>
    </row>
    <row r="1599" customFormat="false" ht="15" hidden="false" customHeight="false" outlineLevel="0" collapsed="false">
      <c r="B1599" s="21" t="n">
        <v>41235</v>
      </c>
      <c r="C1599" s="22" t="n">
        <v>1728.783</v>
      </c>
      <c r="D1599" s="22" t="n">
        <v>1732.627</v>
      </c>
      <c r="E1599" s="22" t="n">
        <v>1728.35</v>
      </c>
      <c r="F1599" s="22" t="n">
        <v>1730.438</v>
      </c>
      <c r="G1599" s="23" t="n">
        <v>1734.06</v>
      </c>
      <c r="H1599" s="23" t="n">
        <v>1732.33</v>
      </c>
      <c r="I1599" s="23" t="n">
        <v>1730.33</v>
      </c>
      <c r="J1599" s="23" t="n">
        <v>1728.6</v>
      </c>
      <c r="K1599" s="29" t="str">
        <f aca="false">IF(N1599&lt;=$F$3,"HIT","MISS")</f>
        <v>HIT</v>
      </c>
      <c r="L1599" s="29" t="str">
        <f aca="false">IF(O1599&lt;=$F$3,"HIT","MISS")</f>
        <v>HIT</v>
      </c>
      <c r="M1599" s="17" t="str">
        <f aca="false">IF(AND(K1599="HIT",L1599="HIT"),"HOD ✓ | LOD ✓",IF(K1599="HIT","HOD ✓",IF(L1599="HIT","LOD ✓","✗ MISS")))</f>
        <v>HOD ✓ | LOD ✓</v>
      </c>
      <c r="N1599" s="26" t="n">
        <f aca="false">IF(D1599&lt;H1599,(H1599-D1599)/D1599,IF(D1599&gt;G1599,(D1599-G1599)/D1599,0))</f>
        <v>0</v>
      </c>
      <c r="O1599" s="26" t="n">
        <f aca="false">IF(E1599&lt;J1599,(J1599-E1599)/E1599,IF(E1599&gt;I1599,(E1599-I1599)/E1599,0))</f>
        <v>0.000144646628287095</v>
      </c>
      <c r="P1599" s="27" t="n">
        <f aca="false">LN(F1599/F1598)</f>
        <v>0.000956862904263575</v>
      </c>
      <c r="Q1599" s="28" t="n">
        <f aca="false">STDEV(P1580:P1599)*SQRT(252)</f>
        <v>0.119897920211563</v>
      </c>
      <c r="R1599" s="26" t="n">
        <f aca="false">(G1599-H1599)/H1599</f>
        <v>0.000998654990677307</v>
      </c>
      <c r="S1599" s="17" t="n">
        <f aca="false">YEAR(B1599)</f>
        <v>2012</v>
      </c>
      <c r="T1599" s="17" t="n">
        <f aca="false">WEEKDAY(B1599)</f>
        <v>5</v>
      </c>
    </row>
    <row r="1600" customFormat="false" ht="15" hidden="false" customHeight="false" outlineLevel="0" collapsed="false">
      <c r="B1600" s="21" t="n">
        <v>41236</v>
      </c>
      <c r="C1600" s="22" t="n">
        <v>1730.438</v>
      </c>
      <c r="D1600" s="22" t="n">
        <v>1754.49</v>
      </c>
      <c r="E1600" s="22" t="n">
        <v>1728.279</v>
      </c>
      <c r="F1600" s="22" t="n">
        <v>1750.792</v>
      </c>
      <c r="G1600" s="23" t="n">
        <v>1756.03</v>
      </c>
      <c r="H1600" s="23" t="n">
        <v>1754.28</v>
      </c>
      <c r="I1600" s="23" t="n">
        <v>1730.26</v>
      </c>
      <c r="J1600" s="23" t="n">
        <v>1728.53</v>
      </c>
      <c r="K1600" s="29" t="str">
        <f aca="false">IF(N1600&lt;=$F$3,"HIT","MISS")</f>
        <v>HIT</v>
      </c>
      <c r="L1600" s="29" t="str">
        <f aca="false">IF(O1600&lt;=$F$3,"HIT","MISS")</f>
        <v>HIT</v>
      </c>
      <c r="M1600" s="17" t="str">
        <f aca="false">IF(AND(K1600="HIT",L1600="HIT"),"HOD ✓ | LOD ✓",IF(K1600="HIT","HOD ✓",IF(L1600="HIT","LOD ✓","✗ MISS")))</f>
        <v>HOD ✓ | LOD ✓</v>
      </c>
      <c r="N1600" s="26" t="n">
        <f aca="false">IF(D1600&lt;H1600,(H1600-D1600)/D1600,IF(D1600&gt;G1600,(D1600-G1600)/D1600,0))</f>
        <v>0</v>
      </c>
      <c r="O1600" s="26" t="n">
        <f aca="false">IF(E1600&lt;J1600,(J1600-E1600)/E1600,IF(E1600&gt;I1600,(E1600-I1600)/E1600,0))</f>
        <v>0.000145231180845209</v>
      </c>
      <c r="P1600" s="27" t="n">
        <f aca="false">LN(F1600/F1599)</f>
        <v>0.011693701328437</v>
      </c>
      <c r="Q1600" s="28" t="n">
        <f aca="false">STDEV(P1581:P1600)*SQRT(252)</f>
        <v>0.126158708901456</v>
      </c>
      <c r="R1600" s="26" t="n">
        <f aca="false">(G1600-H1600)/H1600</f>
        <v>0.000997560252639259</v>
      </c>
      <c r="S1600" s="17" t="n">
        <f aca="false">YEAR(B1600)</f>
        <v>2012</v>
      </c>
      <c r="T1600" s="17" t="n">
        <f aca="false">WEEKDAY(B1600)</f>
        <v>6</v>
      </c>
    </row>
    <row r="1601" customFormat="false" ht="15" hidden="false" customHeight="false" outlineLevel="0" collapsed="false">
      <c r="B1601" s="21" t="n">
        <v>41239</v>
      </c>
      <c r="C1601" s="22" t="n">
        <v>1750.792</v>
      </c>
      <c r="D1601" s="22" t="n">
        <v>1752.244</v>
      </c>
      <c r="E1601" s="22" t="n">
        <v>1746.115</v>
      </c>
      <c r="F1601" s="22" t="n">
        <v>1748.699</v>
      </c>
      <c r="G1601" s="23" t="n">
        <v>1752.13</v>
      </c>
      <c r="H1601" s="23" t="n">
        <v>1750.38</v>
      </c>
      <c r="I1601" s="23" t="n">
        <v>1748.5</v>
      </c>
      <c r="J1601" s="23" t="n">
        <v>1746.75</v>
      </c>
      <c r="K1601" s="29" t="str">
        <f aca="false">IF(N1601&lt;=$F$3,"HIT","MISS")</f>
        <v>HIT</v>
      </c>
      <c r="L1601" s="29" t="str">
        <f aca="false">IF(O1601&lt;=$F$3,"HIT","MISS")</f>
        <v>HIT</v>
      </c>
      <c r="M1601" s="17" t="str">
        <f aca="false">IF(AND(K1601="HIT",L1601="HIT"),"HOD ✓ | LOD ✓",IF(K1601="HIT","HOD ✓",IF(L1601="HIT","LOD ✓","✗ MISS")))</f>
        <v>HOD ✓ | LOD ✓</v>
      </c>
      <c r="N1601" s="26" t="n">
        <f aca="false">IF(D1601&lt;H1601,(H1601-D1601)/D1601,IF(D1601&gt;G1601,(D1601-G1601)/D1601,0))</f>
        <v>6.50594323620485E-005</v>
      </c>
      <c r="O1601" s="26" t="n">
        <f aca="false">IF(E1601&lt;J1601,(J1601-E1601)/E1601,IF(E1601&gt;I1601,(E1601-I1601)/E1601,0))</f>
        <v>0.000363664477998294</v>
      </c>
      <c r="P1601" s="27" t="n">
        <f aca="false">LN(F1601/F1600)</f>
        <v>-0.00119617410049681</v>
      </c>
      <c r="Q1601" s="28" t="n">
        <f aca="false">STDEV(P1582:P1601)*SQRT(252)</f>
        <v>0.126168928524573</v>
      </c>
      <c r="R1601" s="26" t="n">
        <f aca="false">(G1601-H1601)/H1601</f>
        <v>0.000999782904283641</v>
      </c>
      <c r="S1601" s="17" t="n">
        <f aca="false">YEAR(B1601)</f>
        <v>2012</v>
      </c>
      <c r="T1601" s="17" t="n">
        <f aca="false">WEEKDAY(B1601)</f>
        <v>2</v>
      </c>
    </row>
    <row r="1602" customFormat="false" ht="15" hidden="false" customHeight="false" outlineLevel="0" collapsed="false">
      <c r="B1602" s="21" t="n">
        <v>41240</v>
      </c>
      <c r="C1602" s="22" t="n">
        <v>1748.699</v>
      </c>
      <c r="D1602" s="22" t="n">
        <v>1751.928</v>
      </c>
      <c r="E1602" s="22" t="n">
        <v>1740.594</v>
      </c>
      <c r="F1602" s="22" t="n">
        <v>1742.185</v>
      </c>
      <c r="G1602" s="23" t="n">
        <v>1754.12</v>
      </c>
      <c r="H1602" s="23" t="n">
        <v>1752.37</v>
      </c>
      <c r="I1602" s="23" t="n">
        <v>1740.4</v>
      </c>
      <c r="J1602" s="23" t="n">
        <v>1738.66</v>
      </c>
      <c r="K1602" s="29" t="str">
        <f aca="false">IF(N1602&lt;=$F$3,"HIT","MISS")</f>
        <v>HIT</v>
      </c>
      <c r="L1602" s="29" t="str">
        <f aca="false">IF(O1602&lt;=$F$3,"HIT","MISS")</f>
        <v>HIT</v>
      </c>
      <c r="M1602" s="17" t="str">
        <f aca="false">IF(AND(K1602="HIT",L1602="HIT"),"HOD ✓ | LOD ✓",IF(K1602="HIT","HOD ✓",IF(L1602="HIT","LOD ✓","✗ MISS")))</f>
        <v>HOD ✓ | LOD ✓</v>
      </c>
      <c r="N1602" s="26" t="n">
        <f aca="false">IF(D1602&lt;H1602,(H1602-D1602)/D1602,IF(D1602&gt;G1602,(D1602-G1602)/D1602,0))</f>
        <v>0.000252293473247633</v>
      </c>
      <c r="O1602" s="26" t="n">
        <f aca="false">IF(E1602&lt;J1602,(J1602-E1602)/E1602,IF(E1602&gt;I1602,(E1602-I1602)/E1602,0))</f>
        <v>0.000111456204031474</v>
      </c>
      <c r="P1602" s="27" t="n">
        <f aca="false">LN(F1602/F1601)</f>
        <v>-0.00373201032204293</v>
      </c>
      <c r="Q1602" s="28" t="n">
        <f aca="false">STDEV(P1583:P1602)*SQRT(252)</f>
        <v>0.127325708115992</v>
      </c>
      <c r="R1602" s="26" t="n">
        <f aca="false">(G1602-H1602)/H1602</f>
        <v>0.000998647545894988</v>
      </c>
      <c r="S1602" s="17" t="n">
        <f aca="false">YEAR(B1602)</f>
        <v>2012</v>
      </c>
      <c r="T1602" s="17" t="n">
        <f aca="false">WEEKDAY(B1602)</f>
        <v>3</v>
      </c>
    </row>
    <row r="1603" customFormat="false" ht="15" hidden="false" customHeight="false" outlineLevel="0" collapsed="false">
      <c r="B1603" s="21" t="n">
        <v>41241</v>
      </c>
      <c r="C1603" s="22" t="n">
        <v>1742.185</v>
      </c>
      <c r="D1603" s="22" t="n">
        <v>1743.177</v>
      </c>
      <c r="E1603" s="22" t="n">
        <v>1705.89</v>
      </c>
      <c r="F1603" s="22" t="n">
        <v>1719.638</v>
      </c>
      <c r="G1603" s="23" t="n">
        <v>1741.32</v>
      </c>
      <c r="H1603" s="23" t="n">
        <v>1739.58</v>
      </c>
      <c r="I1603" s="23" t="n">
        <v>1705.73</v>
      </c>
      <c r="J1603" s="23" t="n">
        <v>1704.03</v>
      </c>
      <c r="K1603" s="24" t="str">
        <f aca="false">IF(N1603&lt;=$F$3,"HIT","MISS")</f>
        <v>MISS</v>
      </c>
      <c r="L1603" s="24" t="str">
        <f aca="false">IF(O1603&lt;=$F$3,"HIT","MISS")</f>
        <v>HIT</v>
      </c>
      <c r="M1603" s="25" t="str">
        <f aca="false">IF(AND(K1603="HIT",L1603="HIT"),"HOD ✓ | LOD ✓",IF(K1603="HIT","HOD ✓",IF(L1603="HIT","LOD ✓","✗ MISS")))</f>
        <v>LOD ✓</v>
      </c>
      <c r="N1603" s="26" t="n">
        <f aca="false">IF(D1603&lt;H1603,(H1603-D1603)/D1603,IF(D1603&gt;G1603,(D1603-G1603)/D1603,0))</f>
        <v>0.00106529629521269</v>
      </c>
      <c r="O1603" s="26" t="n">
        <f aca="false">IF(E1603&lt;J1603,(J1603-E1603)/E1603,IF(E1603&gt;I1603,(E1603-I1603)/E1603,0))</f>
        <v>9.37926829983656E-005</v>
      </c>
      <c r="P1603" s="27" t="n">
        <f aca="false">LN(F1603/F1602)</f>
        <v>-0.0130262690037016</v>
      </c>
      <c r="Q1603" s="28" t="n">
        <f aca="false">STDEV(P1584:P1603)*SQRT(252)</f>
        <v>0.134750037123263</v>
      </c>
      <c r="R1603" s="26" t="n">
        <f aca="false">(G1603-H1603)/H1603</f>
        <v>0.00100024143758839</v>
      </c>
      <c r="S1603" s="17" t="n">
        <f aca="false">YEAR(B1603)</f>
        <v>2012</v>
      </c>
      <c r="T1603" s="17" t="n">
        <f aca="false">WEEKDAY(B1603)</f>
        <v>4</v>
      </c>
    </row>
    <row r="1604" customFormat="false" ht="15" hidden="false" customHeight="false" outlineLevel="0" collapsed="false">
      <c r="B1604" s="21" t="n">
        <v>41242</v>
      </c>
      <c r="C1604" s="22" t="n">
        <v>1719.638</v>
      </c>
      <c r="D1604" s="22" t="n">
        <v>1728.712</v>
      </c>
      <c r="E1604" s="22" t="n">
        <v>1718.146</v>
      </c>
      <c r="F1604" s="22" t="n">
        <v>1725.697</v>
      </c>
      <c r="G1604" s="23" t="n">
        <v>1730.69</v>
      </c>
      <c r="H1604" s="23" t="n">
        <v>1728.96</v>
      </c>
      <c r="I1604" s="23" t="n">
        <v>1717.87</v>
      </c>
      <c r="J1604" s="23" t="n">
        <v>1716.15</v>
      </c>
      <c r="K1604" s="29" t="str">
        <f aca="false">IF(N1604&lt;=$F$3,"HIT","MISS")</f>
        <v>HIT</v>
      </c>
      <c r="L1604" s="29" t="str">
        <f aca="false">IF(O1604&lt;=$F$3,"HIT","MISS")</f>
        <v>HIT</v>
      </c>
      <c r="M1604" s="17" t="str">
        <f aca="false">IF(AND(K1604="HIT",L1604="HIT"),"HOD ✓ | LOD ✓",IF(K1604="HIT","HOD ✓",IF(L1604="HIT","LOD ✓","✗ MISS")))</f>
        <v>HOD ✓ | LOD ✓</v>
      </c>
      <c r="N1604" s="26" t="n">
        <f aca="false">IF(D1604&lt;H1604,(H1604-D1604)/D1604,IF(D1604&gt;G1604,(D1604-G1604)/D1604,0))</f>
        <v>0.000143459407929168</v>
      </c>
      <c r="O1604" s="26" t="n">
        <f aca="false">IF(E1604&lt;J1604,(J1604-E1604)/E1604,IF(E1604&gt;I1604,(E1604-I1604)/E1604,0))</f>
        <v>0.000160638269390417</v>
      </c>
      <c r="P1604" s="27" t="n">
        <f aca="false">LN(F1604/F1603)</f>
        <v>0.00351722328670618</v>
      </c>
      <c r="Q1604" s="28" t="n">
        <f aca="false">STDEV(P1585:P1604)*SQRT(252)</f>
        <v>0.13458110383813</v>
      </c>
      <c r="R1604" s="26" t="n">
        <f aca="false">(G1604-H1604)/H1604</f>
        <v>0.00100060151767538</v>
      </c>
      <c r="S1604" s="17" t="n">
        <f aca="false">YEAR(B1604)</f>
        <v>2012</v>
      </c>
      <c r="T1604" s="17" t="n">
        <f aca="false">WEEKDAY(B1604)</f>
        <v>5</v>
      </c>
    </row>
    <row r="1605" customFormat="false" ht="15" hidden="false" customHeight="false" outlineLevel="0" collapsed="false">
      <c r="B1605" s="21" t="n">
        <v>41243</v>
      </c>
      <c r="C1605" s="22" t="n">
        <v>1725.697</v>
      </c>
      <c r="D1605" s="22" t="n">
        <v>1731.811</v>
      </c>
      <c r="E1605" s="22" t="n">
        <v>1708.571</v>
      </c>
      <c r="F1605" s="22" t="n">
        <v>1714.878</v>
      </c>
      <c r="G1605" s="23" t="n">
        <v>1734.09</v>
      </c>
      <c r="H1605" s="23" t="n">
        <v>1732.36</v>
      </c>
      <c r="I1605" s="23" t="n">
        <v>1710.78</v>
      </c>
      <c r="J1605" s="23" t="n">
        <v>1709.07</v>
      </c>
      <c r="K1605" s="29" t="str">
        <f aca="false">IF(N1605&lt;=$F$3,"HIT","MISS")</f>
        <v>HIT</v>
      </c>
      <c r="L1605" s="29" t="str">
        <f aca="false">IF(O1605&lt;=$F$3,"HIT","MISS")</f>
        <v>HIT</v>
      </c>
      <c r="M1605" s="17" t="str">
        <f aca="false">IF(AND(K1605="HIT",L1605="HIT"),"HOD ✓ | LOD ✓",IF(K1605="HIT","HOD ✓",IF(L1605="HIT","LOD ✓","✗ MISS")))</f>
        <v>HOD ✓ | LOD ✓</v>
      </c>
      <c r="N1605" s="26" t="n">
        <f aca="false">IF(D1605&lt;H1605,(H1605-D1605)/D1605,IF(D1605&gt;G1605,(D1605-G1605)/D1605,0))</f>
        <v>0.000317009188647016</v>
      </c>
      <c r="O1605" s="26" t="n">
        <f aca="false">IF(E1605&lt;J1605,(J1605-E1605)/E1605,IF(E1605&gt;I1605,(E1605-I1605)/E1605,0))</f>
        <v>0.000292056929445732</v>
      </c>
      <c r="P1605" s="27" t="n">
        <f aca="false">LN(F1605/F1604)</f>
        <v>-0.00628908578359223</v>
      </c>
      <c r="Q1605" s="28" t="n">
        <f aca="false">STDEV(P1586:P1605)*SQRT(252)</f>
        <v>0.110803621115855</v>
      </c>
      <c r="R1605" s="26" t="n">
        <f aca="false">(G1605-H1605)/H1605</f>
        <v>0.00099863769655269</v>
      </c>
      <c r="S1605" s="17" t="n">
        <f aca="false">YEAR(B1605)</f>
        <v>2012</v>
      </c>
      <c r="T1605" s="17" t="n">
        <f aca="false">WEEKDAY(B1605)</f>
        <v>6</v>
      </c>
    </row>
    <row r="1606" customFormat="false" ht="15" hidden="false" customHeight="false" outlineLevel="0" collapsed="false">
      <c r="B1606" s="21" t="n">
        <v>41246</v>
      </c>
      <c r="C1606" s="22" t="n">
        <v>1714.878</v>
      </c>
      <c r="D1606" s="22" t="n">
        <v>1722.767</v>
      </c>
      <c r="E1606" s="22" t="n">
        <v>1712.837</v>
      </c>
      <c r="F1606" s="22" t="n">
        <v>1715.847</v>
      </c>
      <c r="G1606" s="23" t="n">
        <v>1724.08</v>
      </c>
      <c r="H1606" s="23" t="n">
        <v>1722.36</v>
      </c>
      <c r="I1606" s="23" t="n">
        <v>1713.21</v>
      </c>
      <c r="J1606" s="23" t="n">
        <v>1711.5</v>
      </c>
      <c r="K1606" s="29" t="str">
        <f aca="false">IF(N1606&lt;=$F$3,"HIT","MISS")</f>
        <v>HIT</v>
      </c>
      <c r="L1606" s="29" t="str">
        <f aca="false">IF(O1606&lt;=$F$3,"HIT","MISS")</f>
        <v>HIT</v>
      </c>
      <c r="M1606" s="17" t="str">
        <f aca="false">IF(AND(K1606="HIT",L1606="HIT"),"HOD ✓ | LOD ✓",IF(K1606="HIT","HOD ✓",IF(L1606="HIT","LOD ✓","✗ MISS")))</f>
        <v>HOD ✓ | LOD ✓</v>
      </c>
      <c r="N1606" s="26" t="n">
        <f aca="false">IF(D1606&lt;H1606,(H1606-D1606)/D1606,IF(D1606&gt;G1606,(D1606-G1606)/D1606,0))</f>
        <v>0</v>
      </c>
      <c r="O1606" s="26" t="n">
        <f aca="false">IF(E1606&lt;J1606,(J1606-E1606)/E1606,IF(E1606&gt;I1606,(E1606-I1606)/E1606,0))</f>
        <v>0</v>
      </c>
      <c r="P1606" s="27" t="n">
        <f aca="false">LN(F1606/F1605)</f>
        <v>0.000564895190239974</v>
      </c>
      <c r="Q1606" s="28" t="n">
        <f aca="false">STDEV(P1587:P1606)*SQRT(252)</f>
        <v>0.110213088410082</v>
      </c>
      <c r="R1606" s="26" t="n">
        <f aca="false">(G1606-H1606)/H1606</f>
        <v>0.000998629787036408</v>
      </c>
      <c r="S1606" s="17" t="n">
        <f aca="false">YEAR(B1606)</f>
        <v>2012</v>
      </c>
      <c r="T1606" s="17" t="n">
        <f aca="false">WEEKDAY(B1606)</f>
        <v>2</v>
      </c>
    </row>
    <row r="1607" customFormat="false" ht="15" hidden="false" customHeight="false" outlineLevel="0" collapsed="false">
      <c r="B1607" s="21" t="n">
        <v>41247</v>
      </c>
      <c r="C1607" s="22" t="n">
        <v>1715.847</v>
      </c>
      <c r="D1607" s="22" t="n">
        <v>1717.474</v>
      </c>
      <c r="E1607" s="22" t="n">
        <v>1691.434</v>
      </c>
      <c r="F1607" s="22" t="n">
        <v>1697.6</v>
      </c>
      <c r="G1607" s="23" t="n">
        <v>1717.55</v>
      </c>
      <c r="H1607" s="23" t="n">
        <v>1715.83</v>
      </c>
      <c r="I1607" s="23" t="n">
        <v>1693.78</v>
      </c>
      <c r="J1607" s="23" t="n">
        <v>1692.09</v>
      </c>
      <c r="K1607" s="29" t="str">
        <f aca="false">IF(N1607&lt;=$F$3,"HIT","MISS")</f>
        <v>HIT</v>
      </c>
      <c r="L1607" s="29" t="str">
        <f aca="false">IF(O1607&lt;=$F$3,"HIT","MISS")</f>
        <v>HIT</v>
      </c>
      <c r="M1607" s="17" t="str">
        <f aca="false">IF(AND(K1607="HIT",L1607="HIT"),"HOD ✓ | LOD ✓",IF(K1607="HIT","HOD ✓",IF(L1607="HIT","LOD ✓","✗ MISS")))</f>
        <v>HOD ✓ | LOD ✓</v>
      </c>
      <c r="N1607" s="26" t="n">
        <f aca="false">IF(D1607&lt;H1607,(H1607-D1607)/D1607,IF(D1607&gt;G1607,(D1607-G1607)/D1607,0))</f>
        <v>0</v>
      </c>
      <c r="O1607" s="26" t="n">
        <f aca="false">IF(E1607&lt;J1607,(J1607-E1607)/E1607,IF(E1607&gt;I1607,(E1607-I1607)/E1607,0))</f>
        <v>0.000387836593091985</v>
      </c>
      <c r="P1607" s="27" t="n">
        <f aca="false">LN(F1607/F1606)</f>
        <v>-0.0106913473739642</v>
      </c>
      <c r="Q1607" s="28" t="n">
        <f aca="false">STDEV(P1588:P1607)*SQRT(252)</f>
        <v>0.0969067359139158</v>
      </c>
      <c r="R1607" s="26" t="n">
        <f aca="false">(G1607-H1607)/H1607</f>
        <v>0.00100243031069513</v>
      </c>
      <c r="S1607" s="17" t="n">
        <f aca="false">YEAR(B1607)</f>
        <v>2012</v>
      </c>
      <c r="T1607" s="17" t="n">
        <f aca="false">WEEKDAY(B1607)</f>
        <v>3</v>
      </c>
    </row>
    <row r="1608" customFormat="false" ht="15" hidden="false" customHeight="false" outlineLevel="0" collapsed="false">
      <c r="B1608" s="21" t="n">
        <v>41248</v>
      </c>
      <c r="C1608" s="22" t="n">
        <v>1697.6</v>
      </c>
      <c r="D1608" s="22" t="n">
        <v>1706.995</v>
      </c>
      <c r="E1608" s="22" t="n">
        <v>1684.86</v>
      </c>
      <c r="F1608" s="22" t="n">
        <v>1693.907</v>
      </c>
      <c r="G1608" s="23" t="n">
        <v>1709.18</v>
      </c>
      <c r="H1608" s="23" t="n">
        <v>1707.47</v>
      </c>
      <c r="I1608" s="23" t="n">
        <v>1684.65</v>
      </c>
      <c r="J1608" s="23" t="n">
        <v>1682.97</v>
      </c>
      <c r="K1608" s="29" t="str">
        <f aca="false">IF(N1608&lt;=$F$3,"HIT","MISS")</f>
        <v>HIT</v>
      </c>
      <c r="L1608" s="29" t="str">
        <f aca="false">IF(O1608&lt;=$F$3,"HIT","MISS")</f>
        <v>HIT</v>
      </c>
      <c r="M1608" s="17" t="str">
        <f aca="false">IF(AND(K1608="HIT",L1608="HIT"),"HOD ✓ | LOD ✓",IF(K1608="HIT","HOD ✓",IF(L1608="HIT","LOD ✓","✗ MISS")))</f>
        <v>HOD ✓ | LOD ✓</v>
      </c>
      <c r="N1608" s="26" t="n">
        <f aca="false">IF(D1608&lt;H1608,(H1608-D1608)/D1608,IF(D1608&gt;G1608,(D1608-G1608)/D1608,0))</f>
        <v>0.000278266778754558</v>
      </c>
      <c r="O1608" s="26" t="n">
        <f aca="false">IF(E1608&lt;J1608,(J1608-E1608)/E1608,IF(E1608&gt;I1608,(E1608-I1608)/E1608,0))</f>
        <v>0.000124639435917411</v>
      </c>
      <c r="P1608" s="27" t="n">
        <f aca="false">LN(F1608/F1607)</f>
        <v>-0.00217779380056842</v>
      </c>
      <c r="Q1608" s="28" t="n">
        <f aca="false">STDEV(P1589:P1608)*SQRT(252)</f>
        <v>0.0969080155288496</v>
      </c>
      <c r="R1608" s="26" t="n">
        <f aca="false">(G1608-H1608)/H1608</f>
        <v>0.00100148172442271</v>
      </c>
      <c r="S1608" s="17" t="n">
        <f aca="false">YEAR(B1608)</f>
        <v>2012</v>
      </c>
      <c r="T1608" s="17" t="n">
        <f aca="false">WEEKDAY(B1608)</f>
        <v>4</v>
      </c>
    </row>
    <row r="1609" customFormat="false" ht="15" hidden="false" customHeight="false" outlineLevel="0" collapsed="false">
      <c r="B1609" s="21" t="n">
        <v>41249</v>
      </c>
      <c r="C1609" s="22" t="n">
        <v>1693.907</v>
      </c>
      <c r="D1609" s="22" t="n">
        <v>1703.359</v>
      </c>
      <c r="E1609" s="22" t="n">
        <v>1686.049</v>
      </c>
      <c r="F1609" s="22" t="n">
        <v>1699.891</v>
      </c>
      <c r="G1609" s="23" t="n">
        <v>1698.62</v>
      </c>
      <c r="H1609" s="23" t="n">
        <v>1696.92</v>
      </c>
      <c r="I1609" s="23" t="n">
        <v>1687.56</v>
      </c>
      <c r="J1609" s="23" t="n">
        <v>1685.87</v>
      </c>
      <c r="K1609" s="24" t="str">
        <f aca="false">IF(N1609&lt;=$F$3,"HIT","MISS")</f>
        <v>MISS</v>
      </c>
      <c r="L1609" s="24" t="str">
        <f aca="false">IF(O1609&lt;=$F$3,"HIT","MISS")</f>
        <v>HIT</v>
      </c>
      <c r="M1609" s="25" t="str">
        <f aca="false">IF(AND(K1609="HIT",L1609="HIT"),"HOD ✓ | LOD ✓",IF(K1609="HIT","HOD ✓",IF(L1609="HIT","LOD ✓","✗ MISS")))</f>
        <v>LOD ✓</v>
      </c>
      <c r="N1609" s="26" t="n">
        <f aca="false">IF(D1609&lt;H1609,(H1609-D1609)/D1609,IF(D1609&gt;G1609,(D1609-G1609)/D1609,0))</f>
        <v>0.00278214985801586</v>
      </c>
      <c r="O1609" s="26" t="n">
        <f aca="false">IF(E1609&lt;J1609,(J1609-E1609)/E1609,IF(E1609&gt;I1609,(E1609-I1609)/E1609,0))</f>
        <v>0</v>
      </c>
      <c r="P1609" s="27" t="n">
        <f aca="false">LN(F1609/F1608)</f>
        <v>0.00352643628247433</v>
      </c>
      <c r="Q1609" s="28" t="n">
        <f aca="false">STDEV(P1590:P1609)*SQRT(252)</f>
        <v>0.0928181775072501</v>
      </c>
      <c r="R1609" s="26" t="n">
        <f aca="false">(G1609-H1609)/H1609</f>
        <v>0.00100181505315502</v>
      </c>
      <c r="S1609" s="17" t="n">
        <f aca="false">YEAR(B1609)</f>
        <v>2012</v>
      </c>
      <c r="T1609" s="17" t="n">
        <f aca="false">WEEKDAY(B1609)</f>
        <v>5</v>
      </c>
    </row>
    <row r="1610" customFormat="false" ht="15" hidden="false" customHeight="false" outlineLevel="0" collapsed="false">
      <c r="B1610" s="21" t="n">
        <v>41250</v>
      </c>
      <c r="C1610" s="22" t="n">
        <v>1699.891</v>
      </c>
      <c r="D1610" s="22" t="n">
        <v>1705.538</v>
      </c>
      <c r="E1610" s="22" t="n">
        <v>1684.008</v>
      </c>
      <c r="F1610" s="22" t="n">
        <v>1704.266</v>
      </c>
      <c r="G1610" s="23" t="n">
        <v>1706.51</v>
      </c>
      <c r="H1610" s="23" t="n">
        <v>1704.81</v>
      </c>
      <c r="I1610" s="23" t="n">
        <v>1685.06</v>
      </c>
      <c r="J1610" s="23" t="n">
        <v>1683.38</v>
      </c>
      <c r="K1610" s="29" t="str">
        <f aca="false">IF(N1610&lt;=$F$3,"HIT","MISS")</f>
        <v>HIT</v>
      </c>
      <c r="L1610" s="29" t="str">
        <f aca="false">IF(O1610&lt;=$F$3,"HIT","MISS")</f>
        <v>HIT</v>
      </c>
      <c r="M1610" s="17" t="str">
        <f aca="false">IF(AND(K1610="HIT",L1610="HIT"),"HOD ✓ | LOD ✓",IF(K1610="HIT","HOD ✓",IF(L1610="HIT","LOD ✓","✗ MISS")))</f>
        <v>HOD ✓ | LOD ✓</v>
      </c>
      <c r="N1610" s="26" t="n">
        <f aca="false">IF(D1610&lt;H1610,(H1610-D1610)/D1610,IF(D1610&gt;G1610,(D1610-G1610)/D1610,0))</f>
        <v>0</v>
      </c>
      <c r="O1610" s="26" t="n">
        <f aca="false">IF(E1610&lt;J1610,(J1610-E1610)/E1610,IF(E1610&gt;I1610,(E1610-I1610)/E1610,0))</f>
        <v>0</v>
      </c>
      <c r="P1610" s="27" t="n">
        <f aca="false">LN(F1610/F1609)</f>
        <v>0.00257038815117153</v>
      </c>
      <c r="Q1610" s="28" t="n">
        <f aca="false">STDEV(P1591:P1610)*SQRT(252)</f>
        <v>0.093616357412945</v>
      </c>
      <c r="R1610" s="26" t="n">
        <f aca="false">(G1610-H1610)/H1610</f>
        <v>0.000997178571219107</v>
      </c>
      <c r="S1610" s="17" t="n">
        <f aca="false">YEAR(B1610)</f>
        <v>2012</v>
      </c>
      <c r="T1610" s="17" t="n">
        <f aca="false">WEEKDAY(B1610)</f>
        <v>6</v>
      </c>
    </row>
    <row r="1611" customFormat="false" ht="15" hidden="false" customHeight="false" outlineLevel="0" collapsed="false">
      <c r="B1611" s="21" t="n">
        <v>41253</v>
      </c>
      <c r="C1611" s="22" t="n">
        <v>1704.266</v>
      </c>
      <c r="D1611" s="22" t="n">
        <v>1717.345</v>
      </c>
      <c r="E1611" s="22" t="n">
        <v>1702.905</v>
      </c>
      <c r="F1611" s="22" t="n">
        <v>1712.962</v>
      </c>
      <c r="G1611" s="23" t="n">
        <v>1718.7</v>
      </c>
      <c r="H1611" s="23" t="n">
        <v>1716.98</v>
      </c>
      <c r="I1611" s="23" t="n">
        <v>1702.16</v>
      </c>
      <c r="J1611" s="23" t="n">
        <v>1700.46</v>
      </c>
      <c r="K1611" s="29" t="str">
        <f aca="false">IF(N1611&lt;=$F$3,"HIT","MISS")</f>
        <v>HIT</v>
      </c>
      <c r="L1611" s="29" t="str">
        <f aca="false">IF(O1611&lt;=$F$3,"HIT","MISS")</f>
        <v>HIT</v>
      </c>
      <c r="M1611" s="17" t="str">
        <f aca="false">IF(AND(K1611="HIT",L1611="HIT"),"HOD ✓ | LOD ✓",IF(K1611="HIT","HOD ✓",IF(L1611="HIT","LOD ✓","✗ MISS")))</f>
        <v>HOD ✓ | LOD ✓</v>
      </c>
      <c r="N1611" s="26" t="n">
        <f aca="false">IF(D1611&lt;H1611,(H1611-D1611)/D1611,IF(D1611&gt;G1611,(D1611-G1611)/D1611,0))</f>
        <v>0</v>
      </c>
      <c r="O1611" s="26" t="n">
        <f aca="false">IF(E1611&lt;J1611,(J1611-E1611)/E1611,IF(E1611&gt;I1611,(E1611-I1611)/E1611,0))</f>
        <v>0.000437487704833735</v>
      </c>
      <c r="P1611" s="27" t="n">
        <f aca="false">LN(F1611/F1610)</f>
        <v>0.00508951628112611</v>
      </c>
      <c r="Q1611" s="28" t="n">
        <f aca="false">STDEV(P1592:P1611)*SQRT(252)</f>
        <v>0.0958189213329578</v>
      </c>
      <c r="R1611" s="26" t="n">
        <f aca="false">(G1611-H1611)/H1611</f>
        <v>0.00100175890225863</v>
      </c>
      <c r="S1611" s="17" t="n">
        <f aca="false">YEAR(B1611)</f>
        <v>2012</v>
      </c>
      <c r="T1611" s="17" t="n">
        <f aca="false">WEEKDAY(B1611)</f>
        <v>2</v>
      </c>
    </row>
    <row r="1612" customFormat="false" ht="15" hidden="false" customHeight="false" outlineLevel="0" collapsed="false">
      <c r="B1612" s="21" t="n">
        <v>41254</v>
      </c>
      <c r="C1612" s="22" t="n">
        <v>1712.962</v>
      </c>
      <c r="D1612" s="22" t="n">
        <v>1714.515</v>
      </c>
      <c r="E1612" s="22" t="n">
        <v>1704.99</v>
      </c>
      <c r="F1612" s="22" t="n">
        <v>1710.079</v>
      </c>
      <c r="G1612" s="23" t="n">
        <v>1714.02</v>
      </c>
      <c r="H1612" s="23" t="n">
        <v>1712.31</v>
      </c>
      <c r="I1612" s="23" t="n">
        <v>1705.79</v>
      </c>
      <c r="J1612" s="23" t="n">
        <v>1704.09</v>
      </c>
      <c r="K1612" s="29" t="str">
        <f aca="false">IF(N1612&lt;=$F$3,"HIT","MISS")</f>
        <v>HIT</v>
      </c>
      <c r="L1612" s="29" t="str">
        <f aca="false">IF(O1612&lt;=$F$3,"HIT","MISS")</f>
        <v>HIT</v>
      </c>
      <c r="M1612" s="17" t="str">
        <f aca="false">IF(AND(K1612="HIT",L1612="HIT"),"HOD ✓ | LOD ✓",IF(K1612="HIT","HOD ✓",IF(L1612="HIT","LOD ✓","✗ MISS")))</f>
        <v>HOD ✓ | LOD ✓</v>
      </c>
      <c r="N1612" s="26" t="n">
        <f aca="false">IF(D1612&lt;H1612,(H1612-D1612)/D1612,IF(D1612&gt;G1612,(D1612-G1612)/D1612,0))</f>
        <v>0.000288711384852345</v>
      </c>
      <c r="O1612" s="26" t="n">
        <f aca="false">IF(E1612&lt;J1612,(J1612-E1612)/E1612,IF(E1612&gt;I1612,(E1612-I1612)/E1612,0))</f>
        <v>0</v>
      </c>
      <c r="P1612" s="27" t="n">
        <f aca="false">LN(F1612/F1611)</f>
        <v>-0.00168446751394025</v>
      </c>
      <c r="Q1612" s="28" t="n">
        <f aca="false">STDEV(P1593:P1612)*SQRT(252)</f>
        <v>0.095782126803791</v>
      </c>
      <c r="R1612" s="26" t="n">
        <f aca="false">(G1612-H1612)/H1612</f>
        <v>0.000998650945214381</v>
      </c>
      <c r="S1612" s="17" t="n">
        <f aca="false">YEAR(B1612)</f>
        <v>2012</v>
      </c>
      <c r="T1612" s="17" t="n">
        <f aca="false">WEEKDAY(B1612)</f>
        <v>3</v>
      </c>
    </row>
    <row r="1613" customFormat="false" ht="15" hidden="false" customHeight="false" outlineLevel="0" collapsed="false">
      <c r="B1613" s="21" t="n">
        <v>41255</v>
      </c>
      <c r="C1613" s="22" t="n">
        <v>1710.079</v>
      </c>
      <c r="D1613" s="22" t="n">
        <v>1723.4385</v>
      </c>
      <c r="E1613" s="22" t="n">
        <v>1707.517</v>
      </c>
      <c r="F1613" s="22" t="n">
        <v>1711.697</v>
      </c>
      <c r="G1613" s="23" t="n">
        <v>1723.71</v>
      </c>
      <c r="H1613" s="23" t="n">
        <v>1721.99</v>
      </c>
      <c r="I1613" s="23" t="n">
        <v>1707.98</v>
      </c>
      <c r="J1613" s="23" t="n">
        <v>1706.27</v>
      </c>
      <c r="K1613" s="29" t="str">
        <f aca="false">IF(N1613&lt;=$F$3,"HIT","MISS")</f>
        <v>HIT</v>
      </c>
      <c r="L1613" s="29" t="str">
        <f aca="false">IF(O1613&lt;=$F$3,"HIT","MISS")</f>
        <v>HIT</v>
      </c>
      <c r="M1613" s="17" t="str">
        <f aca="false">IF(AND(K1613="HIT",L1613="HIT"),"HOD ✓ | LOD ✓",IF(K1613="HIT","HOD ✓",IF(L1613="HIT","LOD ✓","✗ MISS")))</f>
        <v>HOD ✓ | LOD ✓</v>
      </c>
      <c r="N1613" s="26" t="n">
        <f aca="false">IF(D1613&lt;H1613,(H1613-D1613)/D1613,IF(D1613&gt;G1613,(D1613-G1613)/D1613,0))</f>
        <v>0</v>
      </c>
      <c r="O1613" s="26" t="n">
        <f aca="false">IF(E1613&lt;J1613,(J1613-E1613)/E1613,IF(E1613&gt;I1613,(E1613-I1613)/E1613,0))</f>
        <v>0</v>
      </c>
      <c r="P1613" s="27" t="n">
        <f aca="false">LN(F1613/F1612)</f>
        <v>0.000945707796530159</v>
      </c>
      <c r="Q1613" s="28" t="n">
        <f aca="false">STDEV(P1594:P1613)*SQRT(252)</f>
        <v>0.0958076016302075</v>
      </c>
      <c r="R1613" s="26" t="n">
        <f aca="false">(G1613-H1613)/H1613</f>
        <v>0.000998844360304083</v>
      </c>
      <c r="S1613" s="17" t="n">
        <f aca="false">YEAR(B1613)</f>
        <v>2012</v>
      </c>
      <c r="T1613" s="17" t="n">
        <f aca="false">WEEKDAY(B1613)</f>
        <v>4</v>
      </c>
    </row>
    <row r="1614" customFormat="false" ht="15" hidden="false" customHeight="false" outlineLevel="0" collapsed="false">
      <c r="B1614" s="21" t="n">
        <v>41256</v>
      </c>
      <c r="C1614" s="22" t="n">
        <v>1711.697</v>
      </c>
      <c r="D1614" s="22" t="n">
        <v>1711.9985</v>
      </c>
      <c r="E1614" s="22" t="n">
        <v>1689.614</v>
      </c>
      <c r="F1614" s="22" t="n">
        <v>1697.136</v>
      </c>
      <c r="G1614" s="23" t="n">
        <v>1712.23</v>
      </c>
      <c r="H1614" s="23" t="n">
        <v>1710.52</v>
      </c>
      <c r="I1614" s="23" t="n">
        <v>1690.61</v>
      </c>
      <c r="J1614" s="23" t="n">
        <v>1688.92</v>
      </c>
      <c r="K1614" s="29" t="str">
        <f aca="false">IF(N1614&lt;=$F$3,"HIT","MISS")</f>
        <v>HIT</v>
      </c>
      <c r="L1614" s="29" t="str">
        <f aca="false">IF(O1614&lt;=$F$3,"HIT","MISS")</f>
        <v>HIT</v>
      </c>
      <c r="M1614" s="17" t="str">
        <f aca="false">IF(AND(K1614="HIT",L1614="HIT"),"HOD ✓ | LOD ✓",IF(K1614="HIT","HOD ✓",IF(L1614="HIT","LOD ✓","✗ MISS")))</f>
        <v>HOD ✓ | LOD ✓</v>
      </c>
      <c r="N1614" s="26" t="n">
        <f aca="false">IF(D1614&lt;H1614,(H1614-D1614)/D1614,IF(D1614&gt;G1614,(D1614-G1614)/D1614,0))</f>
        <v>0</v>
      </c>
      <c r="O1614" s="26" t="n">
        <f aca="false">IF(E1614&lt;J1614,(J1614-E1614)/E1614,IF(E1614&gt;I1614,(E1614-I1614)/E1614,0))</f>
        <v>0</v>
      </c>
      <c r="P1614" s="27" t="n">
        <f aca="false">LN(F1614/F1613)</f>
        <v>-0.00854315160739216</v>
      </c>
      <c r="Q1614" s="28" t="n">
        <f aca="false">STDEV(P1595:P1614)*SQRT(252)</f>
        <v>0.0980729302853498</v>
      </c>
      <c r="R1614" s="26" t="n">
        <f aca="false">(G1614-H1614)/H1614</f>
        <v>0.000999695998877556</v>
      </c>
      <c r="S1614" s="17" t="n">
        <f aca="false">YEAR(B1614)</f>
        <v>2012</v>
      </c>
      <c r="T1614" s="17" t="n">
        <f aca="false">WEEKDAY(B1614)</f>
        <v>5</v>
      </c>
    </row>
    <row r="1615" customFormat="false" ht="15" hidden="false" customHeight="false" outlineLevel="0" collapsed="false">
      <c r="B1615" s="21" t="n">
        <v>41257</v>
      </c>
      <c r="C1615" s="22" t="n">
        <v>1697.136</v>
      </c>
      <c r="D1615" s="22" t="n">
        <v>1700.607</v>
      </c>
      <c r="E1615" s="22" t="n">
        <v>1693.432</v>
      </c>
      <c r="F1615" s="22" t="n">
        <v>1696.064</v>
      </c>
      <c r="G1615" s="23" t="n">
        <v>1702.88</v>
      </c>
      <c r="H1615" s="23" t="n">
        <v>1701.18</v>
      </c>
      <c r="I1615" s="23" t="n">
        <v>1694.4</v>
      </c>
      <c r="J1615" s="23" t="n">
        <v>1692.71</v>
      </c>
      <c r="K1615" s="29" t="str">
        <f aca="false">IF(N1615&lt;=$F$3,"HIT","MISS")</f>
        <v>HIT</v>
      </c>
      <c r="L1615" s="29" t="str">
        <f aca="false">IF(O1615&lt;=$F$3,"HIT","MISS")</f>
        <v>HIT</v>
      </c>
      <c r="M1615" s="17" t="str">
        <f aca="false">IF(AND(K1615="HIT",L1615="HIT"),"HOD ✓ | LOD ✓",IF(K1615="HIT","HOD ✓",IF(L1615="HIT","LOD ✓","✗ MISS")))</f>
        <v>HOD ✓ | LOD ✓</v>
      </c>
      <c r="N1615" s="26" t="n">
        <f aca="false">IF(D1615&lt;H1615,(H1615-D1615)/D1615,IF(D1615&gt;G1615,(D1615-G1615)/D1615,0))</f>
        <v>0.000336938516659106</v>
      </c>
      <c r="O1615" s="26" t="n">
        <f aca="false">IF(E1615&lt;J1615,(J1615-E1615)/E1615,IF(E1615&gt;I1615,(E1615-I1615)/E1615,0))</f>
        <v>0</v>
      </c>
      <c r="P1615" s="27" t="n">
        <f aca="false">LN(F1615/F1614)</f>
        <v>-0.000631851960193939</v>
      </c>
      <c r="Q1615" s="28" t="n">
        <f aca="false">STDEV(P1596:P1615)*SQRT(252)</f>
        <v>0.0980514364195882</v>
      </c>
      <c r="R1615" s="26" t="n">
        <f aca="false">(G1615-H1615)/H1615</f>
        <v>0.000999306363818082</v>
      </c>
      <c r="S1615" s="17" t="n">
        <f aca="false">YEAR(B1615)</f>
        <v>2012</v>
      </c>
      <c r="T1615" s="17" t="n">
        <f aca="false">WEEKDAY(B1615)</f>
        <v>6</v>
      </c>
    </row>
    <row r="1616" customFormat="false" ht="15" hidden="false" customHeight="false" outlineLevel="0" collapsed="false">
      <c r="B1616" s="21" t="n">
        <v>41260</v>
      </c>
      <c r="C1616" s="22" t="n">
        <v>1696.064</v>
      </c>
      <c r="D1616" s="22" t="n">
        <v>1699.9525</v>
      </c>
      <c r="E1616" s="22" t="n">
        <v>1686.658</v>
      </c>
      <c r="F1616" s="22" t="n">
        <v>1698.2325</v>
      </c>
      <c r="G1616" s="23" t="n">
        <v>1700.04</v>
      </c>
      <c r="H1616" s="23" t="n">
        <v>1698.34</v>
      </c>
      <c r="I1616" s="23" t="n">
        <v>1688.27</v>
      </c>
      <c r="J1616" s="23" t="n">
        <v>1686.58</v>
      </c>
      <c r="K1616" s="29" t="str">
        <f aca="false">IF(N1616&lt;=$F$3,"HIT","MISS")</f>
        <v>HIT</v>
      </c>
      <c r="L1616" s="29" t="str">
        <f aca="false">IF(O1616&lt;=$F$3,"HIT","MISS")</f>
        <v>HIT</v>
      </c>
      <c r="M1616" s="17" t="str">
        <f aca="false">IF(AND(K1616="HIT",L1616="HIT"),"HOD ✓ | LOD ✓",IF(K1616="HIT","HOD ✓",IF(L1616="HIT","LOD ✓","✗ MISS")))</f>
        <v>HOD ✓ | LOD ✓</v>
      </c>
      <c r="N1616" s="26" t="n">
        <f aca="false">IF(D1616&lt;H1616,(H1616-D1616)/D1616,IF(D1616&gt;G1616,(D1616-G1616)/D1616,0))</f>
        <v>0</v>
      </c>
      <c r="O1616" s="26" t="n">
        <f aca="false">IF(E1616&lt;J1616,(J1616-E1616)/E1616,IF(E1616&gt;I1616,(E1616-I1616)/E1616,0))</f>
        <v>0</v>
      </c>
      <c r="P1616" s="27" t="n">
        <f aca="false">LN(F1616/F1615)</f>
        <v>0.00127773180393884</v>
      </c>
      <c r="Q1616" s="28" t="n">
        <f aca="false">STDEV(P1597:P1616)*SQRT(252)</f>
        <v>0.0897136563624517</v>
      </c>
      <c r="R1616" s="26" t="n">
        <f aca="false">(G1616-H1616)/H1616</f>
        <v>0.00100097742501504</v>
      </c>
      <c r="S1616" s="17" t="n">
        <f aca="false">YEAR(B1616)</f>
        <v>2012</v>
      </c>
      <c r="T1616" s="17" t="n">
        <f aca="false">WEEKDAY(B1616)</f>
        <v>2</v>
      </c>
    </row>
    <row r="1617" customFormat="false" ht="15" hidden="false" customHeight="false" outlineLevel="0" collapsed="false">
      <c r="B1617" s="21" t="n">
        <v>41261</v>
      </c>
      <c r="C1617" s="22" t="n">
        <v>1698.2325</v>
      </c>
      <c r="D1617" s="22" t="n">
        <v>1703.296</v>
      </c>
      <c r="E1617" s="22" t="n">
        <v>1661.0455</v>
      </c>
      <c r="F1617" s="22" t="n">
        <v>1671.1615</v>
      </c>
      <c r="G1617" s="23" t="n">
        <v>1703.12</v>
      </c>
      <c r="H1617" s="23" t="n">
        <v>1701.42</v>
      </c>
      <c r="I1617" s="23" t="n">
        <v>1662.2</v>
      </c>
      <c r="J1617" s="23" t="n">
        <v>1660.54</v>
      </c>
      <c r="K1617" s="29" t="str">
        <f aca="false">IF(N1617&lt;=$F$3,"HIT","MISS")</f>
        <v>HIT</v>
      </c>
      <c r="L1617" s="29" t="str">
        <f aca="false">IF(O1617&lt;=$F$3,"HIT","MISS")</f>
        <v>HIT</v>
      </c>
      <c r="M1617" s="17" t="str">
        <f aca="false">IF(AND(K1617="HIT",L1617="HIT"),"HOD ✓ | LOD ✓",IF(K1617="HIT","HOD ✓",IF(L1617="HIT","LOD ✓","✗ MISS")))</f>
        <v>HOD ✓ | LOD ✓</v>
      </c>
      <c r="N1617" s="26" t="n">
        <f aca="false">IF(D1617&lt;H1617,(H1617-D1617)/D1617,IF(D1617&gt;G1617,(D1617-G1617)/D1617,0))</f>
        <v>0.000103329074923066</v>
      </c>
      <c r="O1617" s="26" t="n">
        <f aca="false">IF(E1617&lt;J1617,(J1617-E1617)/E1617,IF(E1617&gt;I1617,(E1617-I1617)/E1617,0))</f>
        <v>0</v>
      </c>
      <c r="P1617" s="27" t="n">
        <f aca="false">LN(F1617/F1616)</f>
        <v>-0.0160691106543116</v>
      </c>
      <c r="Q1617" s="28" t="n">
        <f aca="false">STDEV(P1598:P1617)*SQRT(252)</f>
        <v>0.104462110296161</v>
      </c>
      <c r="R1617" s="26" t="n">
        <f aca="false">(G1617-H1617)/H1617</f>
        <v>0.000999165403016197</v>
      </c>
      <c r="S1617" s="17" t="n">
        <f aca="false">YEAR(B1617)</f>
        <v>2012</v>
      </c>
      <c r="T1617" s="17" t="n">
        <f aca="false">WEEKDAY(B1617)</f>
        <v>3</v>
      </c>
    </row>
    <row r="1618" customFormat="false" ht="15" hidden="false" customHeight="false" outlineLevel="0" collapsed="false">
      <c r="B1618" s="21" t="n">
        <v>41262</v>
      </c>
      <c r="C1618" s="22" t="n">
        <v>1671.1615</v>
      </c>
      <c r="D1618" s="22" t="n">
        <v>1676.95</v>
      </c>
      <c r="E1618" s="22" t="n">
        <v>1663.5355</v>
      </c>
      <c r="F1618" s="22" t="n">
        <v>1667.256</v>
      </c>
      <c r="G1618" s="23" t="n">
        <v>1676.47</v>
      </c>
      <c r="H1618" s="23" t="n">
        <v>1674.8</v>
      </c>
      <c r="I1618" s="23" t="n">
        <v>1664.26</v>
      </c>
      <c r="J1618" s="23" t="n">
        <v>1662.6</v>
      </c>
      <c r="K1618" s="29" t="str">
        <f aca="false">IF(N1618&lt;=$F$3,"HIT","MISS")</f>
        <v>HIT</v>
      </c>
      <c r="L1618" s="29" t="str">
        <f aca="false">IF(O1618&lt;=$F$3,"HIT","MISS")</f>
        <v>HIT</v>
      </c>
      <c r="M1618" s="17" t="str">
        <f aca="false">IF(AND(K1618="HIT",L1618="HIT"),"HOD ✓ | LOD ✓",IF(K1618="HIT","HOD ✓",IF(L1618="HIT","LOD ✓","✗ MISS")))</f>
        <v>HOD ✓ | LOD ✓</v>
      </c>
      <c r="N1618" s="26" t="n">
        <f aca="false">IF(D1618&lt;H1618,(H1618-D1618)/D1618,IF(D1618&gt;G1618,(D1618-G1618)/D1618,0))</f>
        <v>0.00028623393661112</v>
      </c>
      <c r="O1618" s="26" t="n">
        <f aca="false">IF(E1618&lt;J1618,(J1618-E1618)/E1618,IF(E1618&gt;I1618,(E1618-I1618)/E1618,0))</f>
        <v>0</v>
      </c>
      <c r="P1618" s="27" t="n">
        <f aca="false">LN(F1618/F1617)</f>
        <v>-0.00233973239217184</v>
      </c>
      <c r="Q1618" s="28" t="n">
        <f aca="false">STDEV(P1599:P1618)*SQRT(252)</f>
        <v>0.104014209223111</v>
      </c>
      <c r="R1618" s="26" t="n">
        <f aca="false">(G1618-H1618)/H1618</f>
        <v>0.000997133986147643</v>
      </c>
      <c r="S1618" s="17" t="n">
        <f aca="false">YEAR(B1618)</f>
        <v>2012</v>
      </c>
      <c r="T1618" s="17" t="n">
        <f aca="false">WEEKDAY(B1618)</f>
        <v>4</v>
      </c>
    </row>
    <row r="1619" customFormat="false" ht="15" hidden="false" customHeight="false" outlineLevel="0" collapsed="false">
      <c r="B1619" s="21" t="n">
        <v>41263</v>
      </c>
      <c r="C1619" s="22" t="n">
        <v>1667.256</v>
      </c>
      <c r="D1619" s="22" t="n">
        <v>1672.0125</v>
      </c>
      <c r="E1619" s="22" t="n">
        <v>1635.8375</v>
      </c>
      <c r="F1619" s="22" t="n">
        <v>1647.956</v>
      </c>
      <c r="G1619" s="23" t="n">
        <v>1672.74</v>
      </c>
      <c r="H1619" s="23" t="n">
        <v>1671.07</v>
      </c>
      <c r="I1619" s="23" t="n">
        <v>1637.02</v>
      </c>
      <c r="J1619" s="23" t="n">
        <v>1635.38</v>
      </c>
      <c r="K1619" s="29" t="str">
        <f aca="false">IF(N1619&lt;=$F$3,"HIT","MISS")</f>
        <v>HIT</v>
      </c>
      <c r="L1619" s="29" t="str">
        <f aca="false">IF(O1619&lt;=$F$3,"HIT","MISS")</f>
        <v>HIT</v>
      </c>
      <c r="M1619" s="17" t="str">
        <f aca="false">IF(AND(K1619="HIT",L1619="HIT"),"HOD ✓ | LOD ✓",IF(K1619="HIT","HOD ✓",IF(L1619="HIT","LOD ✓","✗ MISS")))</f>
        <v>HOD ✓ | LOD ✓</v>
      </c>
      <c r="N1619" s="26" t="n">
        <f aca="false">IF(D1619&lt;H1619,(H1619-D1619)/D1619,IF(D1619&gt;G1619,(D1619-G1619)/D1619,0))</f>
        <v>0</v>
      </c>
      <c r="O1619" s="26" t="n">
        <f aca="false">IF(E1619&lt;J1619,(J1619-E1619)/E1619,IF(E1619&gt;I1619,(E1619-I1619)/E1619,0))</f>
        <v>0</v>
      </c>
      <c r="P1619" s="27" t="n">
        <f aca="false">LN(F1619/F1618)</f>
        <v>-0.0116434291625158</v>
      </c>
      <c r="Q1619" s="28" t="n">
        <f aca="false">STDEV(P1600:P1619)*SQRT(252)</f>
        <v>0.109059553126428</v>
      </c>
      <c r="R1619" s="26" t="n">
        <f aca="false">(G1619-H1619)/H1619</f>
        <v>0.000999359691694587</v>
      </c>
      <c r="S1619" s="17" t="n">
        <f aca="false">YEAR(B1619)</f>
        <v>2012</v>
      </c>
      <c r="T1619" s="17" t="n">
        <f aca="false">WEEKDAY(B1619)</f>
        <v>5</v>
      </c>
    </row>
    <row r="1620" customFormat="false" ht="15" hidden="false" customHeight="false" outlineLevel="0" collapsed="false">
      <c r="B1620" s="21" t="n">
        <v>41264</v>
      </c>
      <c r="C1620" s="22" t="n">
        <v>1647.956</v>
      </c>
      <c r="D1620" s="22" t="n">
        <v>1659.855</v>
      </c>
      <c r="E1620" s="22" t="n">
        <v>1635.807</v>
      </c>
      <c r="F1620" s="22" t="n">
        <v>1657.0375</v>
      </c>
      <c r="G1620" s="23" t="n">
        <v>1661.77</v>
      </c>
      <c r="H1620" s="23" t="n">
        <v>1660.11</v>
      </c>
      <c r="I1620" s="23" t="n">
        <v>1637.53</v>
      </c>
      <c r="J1620" s="23" t="n">
        <v>1635.89</v>
      </c>
      <c r="K1620" s="29" t="str">
        <f aca="false">IF(N1620&lt;=$F$3,"HIT","MISS")</f>
        <v>HIT</v>
      </c>
      <c r="L1620" s="29" t="str">
        <f aca="false">IF(O1620&lt;=$F$3,"HIT","MISS")</f>
        <v>HIT</v>
      </c>
      <c r="M1620" s="17" t="str">
        <f aca="false">IF(AND(K1620="HIT",L1620="HIT"),"HOD ✓ | LOD ✓",IF(K1620="HIT","HOD ✓",IF(L1620="HIT","LOD ✓","✗ MISS")))</f>
        <v>HOD ✓ | LOD ✓</v>
      </c>
      <c r="N1620" s="26" t="n">
        <f aca="false">IF(D1620&lt;H1620,(H1620-D1620)/D1620,IF(D1620&gt;G1620,(D1620-G1620)/D1620,0))</f>
        <v>0.000153627877133775</v>
      </c>
      <c r="O1620" s="26" t="n">
        <f aca="false">IF(E1620&lt;J1620,(J1620-E1620)/E1620,IF(E1620&gt;I1620,(E1620-I1620)/E1620,0))</f>
        <v>5.07394821027686E-005</v>
      </c>
      <c r="P1620" s="27" t="n">
        <f aca="false">LN(F1620/F1619)</f>
        <v>0.00549563734793002</v>
      </c>
      <c r="Q1620" s="28" t="n">
        <f aca="false">STDEV(P1601:P1620)*SQRT(252)</f>
        <v>0.100269443145612</v>
      </c>
      <c r="R1620" s="26" t="n">
        <f aca="false">(G1620-H1620)/H1620</f>
        <v>0.000999933739330576</v>
      </c>
      <c r="S1620" s="17" t="n">
        <f aca="false">YEAR(B1620)</f>
        <v>2012</v>
      </c>
      <c r="T1620" s="17" t="n">
        <f aca="false">WEEKDAY(B1620)</f>
        <v>6</v>
      </c>
    </row>
    <row r="1621" customFormat="false" ht="15" hidden="false" customHeight="false" outlineLevel="0" collapsed="false">
      <c r="B1621" s="21" t="n">
        <v>41267</v>
      </c>
      <c r="C1621" s="22" t="n">
        <v>1657.0375</v>
      </c>
      <c r="D1621" s="22" t="n">
        <v>1665.97</v>
      </c>
      <c r="E1621" s="22" t="n">
        <v>1652.115</v>
      </c>
      <c r="F1621" s="22" t="n">
        <v>1658.4545</v>
      </c>
      <c r="G1621" s="23" t="n">
        <v>1667</v>
      </c>
      <c r="H1621" s="23" t="n">
        <v>1665.33</v>
      </c>
      <c r="I1621" s="23" t="n">
        <v>1652.32</v>
      </c>
      <c r="J1621" s="23" t="n">
        <v>1650.67</v>
      </c>
      <c r="K1621" s="29" t="str">
        <f aca="false">IF(N1621&lt;=$F$3,"HIT","MISS")</f>
        <v>HIT</v>
      </c>
      <c r="L1621" s="29" t="str">
        <f aca="false">IF(O1621&lt;=$F$3,"HIT","MISS")</f>
        <v>HIT</v>
      </c>
      <c r="M1621" s="17" t="str">
        <f aca="false">IF(AND(K1621="HIT",L1621="HIT"),"HOD ✓ | LOD ✓",IF(K1621="HIT","HOD ✓",IF(L1621="HIT","LOD ✓","✗ MISS")))</f>
        <v>HOD ✓ | LOD ✓</v>
      </c>
      <c r="N1621" s="26" t="n">
        <f aca="false">IF(D1621&lt;H1621,(H1621-D1621)/D1621,IF(D1621&gt;G1621,(D1621-G1621)/D1621,0))</f>
        <v>0</v>
      </c>
      <c r="O1621" s="26" t="n">
        <f aca="false">IF(E1621&lt;J1621,(J1621-E1621)/E1621,IF(E1621&gt;I1621,(E1621-I1621)/E1621,0))</f>
        <v>0</v>
      </c>
      <c r="P1621" s="27" t="n">
        <f aca="false">LN(F1621/F1620)</f>
        <v>0.000854775150280263</v>
      </c>
      <c r="Q1621" s="28" t="n">
        <f aca="false">STDEV(P1602:P1621)*SQRT(252)</f>
        <v>0.10095343809117</v>
      </c>
      <c r="R1621" s="26" t="n">
        <f aca="false">(G1621-H1621)/H1621</f>
        <v>0.00100280424900775</v>
      </c>
      <c r="S1621" s="17" t="n">
        <f aca="false">YEAR(B1621)</f>
        <v>2012</v>
      </c>
      <c r="T1621" s="17" t="n">
        <f aca="false">WEEKDAY(B1621)</f>
        <v>2</v>
      </c>
    </row>
    <row r="1622" customFormat="false" ht="15" hidden="false" customHeight="false" outlineLevel="0" collapsed="false">
      <c r="B1622" s="21" t="n">
        <v>41269</v>
      </c>
      <c r="C1622" s="22" t="n">
        <v>1658.4545</v>
      </c>
      <c r="D1622" s="22" t="n">
        <v>1668.083</v>
      </c>
      <c r="E1622" s="22" t="n">
        <v>1657.7505</v>
      </c>
      <c r="F1622" s="22" t="n">
        <v>1659.513</v>
      </c>
      <c r="G1622" s="23" t="n">
        <v>1674.51</v>
      </c>
      <c r="H1622" s="23" t="n">
        <v>1672.84</v>
      </c>
      <c r="I1622" s="23" t="n">
        <v>1658.06</v>
      </c>
      <c r="J1622" s="23" t="n">
        <v>1656.4</v>
      </c>
      <c r="K1622" s="24" t="str">
        <f aca="false">IF(N1622&lt;=$F$3,"HIT","MISS")</f>
        <v>MISS</v>
      </c>
      <c r="L1622" s="24" t="str">
        <f aca="false">IF(O1622&lt;=$F$3,"HIT","MISS")</f>
        <v>HIT</v>
      </c>
      <c r="M1622" s="25" t="str">
        <f aca="false">IF(AND(K1622="HIT",L1622="HIT"),"HOD ✓ | LOD ✓",IF(K1622="HIT","HOD ✓",IF(L1622="HIT","LOD ✓","✗ MISS")))</f>
        <v>LOD ✓</v>
      </c>
      <c r="N1622" s="26" t="n">
        <f aca="false">IF(D1622&lt;H1622,(H1622-D1622)/D1622,IF(D1622&gt;G1622,(D1622-G1622)/D1622,0))</f>
        <v>0.00285177656027898</v>
      </c>
      <c r="O1622" s="26" t="n">
        <f aca="false">IF(E1622&lt;J1622,(J1622-E1622)/E1622,IF(E1622&gt;I1622,(E1622-I1622)/E1622,0))</f>
        <v>0</v>
      </c>
      <c r="P1622" s="27" t="n">
        <f aca="false">LN(F1622/F1621)</f>
        <v>0.000638041232115297</v>
      </c>
      <c r="Q1622" s="28" t="n">
        <f aca="false">STDEV(P1603:P1622)*SQRT(252)</f>
        <v>0.101521986096205</v>
      </c>
      <c r="R1622" s="26" t="n">
        <f aca="false">(G1622-H1622)/H1622</f>
        <v>0.000998302288324091</v>
      </c>
      <c r="S1622" s="17" t="n">
        <f aca="false">YEAR(B1622)</f>
        <v>2012</v>
      </c>
      <c r="T1622" s="17" t="n">
        <f aca="false">WEEKDAY(B1622)</f>
        <v>4</v>
      </c>
    </row>
    <row r="1623" customFormat="false" ht="15" hidden="false" customHeight="false" outlineLevel="0" collapsed="false">
      <c r="B1623" s="21" t="n">
        <v>41270</v>
      </c>
      <c r="C1623" s="22" t="n">
        <v>1659.513</v>
      </c>
      <c r="D1623" s="22" t="n">
        <v>1665.4695</v>
      </c>
      <c r="E1623" s="22" t="n">
        <v>1652.738</v>
      </c>
      <c r="F1623" s="22" t="n">
        <v>1664.1235</v>
      </c>
      <c r="G1623" s="23" t="n">
        <v>1664.97</v>
      </c>
      <c r="H1623" s="23" t="n">
        <v>1663.31</v>
      </c>
      <c r="I1623" s="23" t="n">
        <v>1653.6</v>
      </c>
      <c r="J1623" s="23" t="n">
        <v>1651.95</v>
      </c>
      <c r="K1623" s="29" t="str">
        <f aca="false">IF(N1623&lt;=$F$3,"HIT","MISS")</f>
        <v>HIT</v>
      </c>
      <c r="L1623" s="29" t="str">
        <f aca="false">IF(O1623&lt;=$F$3,"HIT","MISS")</f>
        <v>HIT</v>
      </c>
      <c r="M1623" s="17" t="str">
        <f aca="false">IF(AND(K1623="HIT",L1623="HIT"),"HOD ✓ | LOD ✓",IF(K1623="HIT","HOD ✓",IF(L1623="HIT","LOD ✓","✗ MISS")))</f>
        <v>HOD ✓ | LOD ✓</v>
      </c>
      <c r="N1623" s="26" t="n">
        <f aca="false">IF(D1623&lt;H1623,(H1623-D1623)/D1623,IF(D1623&gt;G1623,(D1623-G1623)/D1623,0))</f>
        <v>0.000299915429252771</v>
      </c>
      <c r="O1623" s="26" t="n">
        <f aca="false">IF(E1623&lt;J1623,(J1623-E1623)/E1623,IF(E1623&gt;I1623,(E1623-I1623)/E1623,0))</f>
        <v>0</v>
      </c>
      <c r="P1623" s="27" t="n">
        <f aca="false">LN(F1623/F1622)</f>
        <v>0.0027743725628878</v>
      </c>
      <c r="Q1623" s="28" t="n">
        <f aca="false">STDEV(P1604:P1623)*SQRT(252)</f>
        <v>0.0949290369921515</v>
      </c>
      <c r="R1623" s="26" t="n">
        <f aca="false">(G1623-H1623)/H1623</f>
        <v>0.000998009992124187</v>
      </c>
      <c r="S1623" s="17" t="n">
        <f aca="false">YEAR(B1623)</f>
        <v>2012</v>
      </c>
      <c r="T1623" s="17" t="n">
        <f aca="false">WEEKDAY(B1623)</f>
        <v>5</v>
      </c>
    </row>
    <row r="1624" customFormat="false" ht="15" hidden="false" customHeight="false" outlineLevel="0" collapsed="false">
      <c r="B1624" s="21" t="n">
        <v>41271</v>
      </c>
      <c r="C1624" s="22" t="n">
        <v>1664.1235</v>
      </c>
      <c r="D1624" s="22" t="n">
        <v>1666.5015</v>
      </c>
      <c r="E1624" s="22" t="n">
        <v>1653.8235</v>
      </c>
      <c r="F1624" s="22" t="n">
        <v>1656.088</v>
      </c>
      <c r="G1624" s="23" t="n">
        <v>1667.74</v>
      </c>
      <c r="H1624" s="23" t="n">
        <v>1666.07</v>
      </c>
      <c r="I1624" s="23" t="n">
        <v>1655.55</v>
      </c>
      <c r="J1624" s="23" t="n">
        <v>1653.9</v>
      </c>
      <c r="K1624" s="29" t="str">
        <f aca="false">IF(N1624&lt;=$F$3,"HIT","MISS")</f>
        <v>HIT</v>
      </c>
      <c r="L1624" s="29" t="str">
        <f aca="false">IF(O1624&lt;=$F$3,"HIT","MISS")</f>
        <v>HIT</v>
      </c>
      <c r="M1624" s="17" t="str">
        <f aca="false">IF(AND(K1624="HIT",L1624="HIT"),"HOD ✓ | LOD ✓",IF(K1624="HIT","HOD ✓",IF(L1624="HIT","LOD ✓","✗ MISS")))</f>
        <v>HOD ✓ | LOD ✓</v>
      </c>
      <c r="N1624" s="26" t="n">
        <f aca="false">IF(D1624&lt;H1624,(H1624-D1624)/D1624,IF(D1624&gt;G1624,(D1624-G1624)/D1624,0))</f>
        <v>0</v>
      </c>
      <c r="O1624" s="26" t="n">
        <f aca="false">IF(E1624&lt;J1624,(J1624-E1624)/E1624,IF(E1624&gt;I1624,(E1624-I1624)/E1624,0))</f>
        <v>4.62564475593216E-005</v>
      </c>
      <c r="P1624" s="27" t="n">
        <f aca="false">LN(F1624/F1623)</f>
        <v>-0.00484036374714022</v>
      </c>
      <c r="Q1624" s="28" t="n">
        <f aca="false">STDEV(P1605:P1624)*SQRT(252)</f>
        <v>0.0935313745568395</v>
      </c>
      <c r="R1624" s="26" t="n">
        <f aca="false">(G1624-H1624)/H1624</f>
        <v>0.00100235884446636</v>
      </c>
      <c r="S1624" s="17" t="n">
        <f aca="false">YEAR(B1624)</f>
        <v>2012</v>
      </c>
      <c r="T1624" s="17" t="n">
        <f aca="false">WEEKDAY(B1624)</f>
        <v>6</v>
      </c>
    </row>
    <row r="1625" customFormat="false" ht="15" hidden="false" customHeight="false" outlineLevel="0" collapsed="false">
      <c r="B1625" s="21" t="n">
        <v>41274</v>
      </c>
      <c r="C1625" s="22" t="n">
        <v>1656.088</v>
      </c>
      <c r="D1625" s="22" t="n">
        <v>1680.5195</v>
      </c>
      <c r="E1625" s="22" t="n">
        <v>1655.626</v>
      </c>
      <c r="F1625" s="22" t="n">
        <v>1676.2445</v>
      </c>
      <c r="G1625" s="23" t="n">
        <v>1680.64</v>
      </c>
      <c r="H1625" s="23" t="n">
        <v>1678.96</v>
      </c>
      <c r="I1625" s="23" t="n">
        <v>1657.6</v>
      </c>
      <c r="J1625" s="23" t="n">
        <v>1655.94</v>
      </c>
      <c r="K1625" s="29" t="str">
        <f aca="false">IF(N1625&lt;=$F$3,"HIT","MISS")</f>
        <v>HIT</v>
      </c>
      <c r="L1625" s="29" t="str">
        <f aca="false">IF(O1625&lt;=$F$3,"HIT","MISS")</f>
        <v>HIT</v>
      </c>
      <c r="M1625" s="17" t="str">
        <f aca="false">IF(AND(K1625="HIT",L1625="HIT"),"HOD ✓ | LOD ✓",IF(K1625="HIT","HOD ✓",IF(L1625="HIT","LOD ✓","✗ MISS")))</f>
        <v>HOD ✓ | LOD ✓</v>
      </c>
      <c r="N1625" s="26" t="n">
        <f aca="false">IF(D1625&lt;H1625,(H1625-D1625)/D1625,IF(D1625&gt;G1625,(D1625-G1625)/D1625,0))</f>
        <v>0</v>
      </c>
      <c r="O1625" s="26" t="n">
        <f aca="false">IF(E1625&lt;J1625,(J1625-E1625)/E1625,IF(E1625&gt;I1625,(E1625-I1625)/E1625,0))</f>
        <v>0.000189656359588505</v>
      </c>
      <c r="P1625" s="27" t="n">
        <f aca="false">LN(F1625/F1624)</f>
        <v>0.0120976798270844</v>
      </c>
      <c r="Q1625" s="28" t="n">
        <f aca="false">STDEV(P1606:P1625)*SQRT(252)</f>
        <v>0.104616020976777</v>
      </c>
      <c r="R1625" s="26" t="n">
        <f aca="false">(G1625-H1625)/H1625</f>
        <v>0.00100061943107642</v>
      </c>
      <c r="S1625" s="17" t="n">
        <f aca="false">YEAR(B1625)</f>
        <v>2012</v>
      </c>
      <c r="T1625" s="17" t="n">
        <f aca="false">WEEKDAY(B1625)</f>
        <v>2</v>
      </c>
    </row>
    <row r="1626" customFormat="false" ht="15" hidden="false" customHeight="false" outlineLevel="0" collapsed="false">
      <c r="B1626" s="21" t="n">
        <v>41276</v>
      </c>
      <c r="C1626" s="22" t="n">
        <v>1676.2445</v>
      </c>
      <c r="D1626" s="22" t="n">
        <v>1694.972</v>
      </c>
      <c r="E1626" s="22" t="n">
        <v>1673.1455</v>
      </c>
      <c r="F1626" s="22" t="n">
        <v>1686.886</v>
      </c>
      <c r="G1626" s="23" t="n">
        <v>1696.82</v>
      </c>
      <c r="H1626" s="23" t="n">
        <v>1695.12</v>
      </c>
      <c r="I1626" s="23" t="n">
        <v>1675</v>
      </c>
      <c r="J1626" s="23" t="n">
        <v>1673.33</v>
      </c>
      <c r="K1626" s="29" t="str">
        <f aca="false">IF(N1626&lt;=$F$3,"HIT","MISS")</f>
        <v>HIT</v>
      </c>
      <c r="L1626" s="29" t="str">
        <f aca="false">IF(O1626&lt;=$F$3,"HIT","MISS")</f>
        <v>HIT</v>
      </c>
      <c r="M1626" s="17" t="str">
        <f aca="false">IF(AND(K1626="HIT",L1626="HIT"),"HOD ✓ | LOD ✓",IF(K1626="HIT","HOD ✓",IF(L1626="HIT","LOD ✓","✗ MISS")))</f>
        <v>HOD ✓ | LOD ✓</v>
      </c>
      <c r="N1626" s="26" t="n">
        <f aca="false">IF(D1626&lt;H1626,(H1626-D1626)/D1626,IF(D1626&gt;G1626,(D1626-G1626)/D1626,0))</f>
        <v>8.7317076624222E-005</v>
      </c>
      <c r="O1626" s="26" t="n">
        <f aca="false">IF(E1626&lt;J1626,(J1626-E1626)/E1626,IF(E1626&gt;I1626,(E1626-I1626)/E1626,0))</f>
        <v>0.000110271342211328</v>
      </c>
      <c r="P1626" s="27" t="n">
        <f aca="false">LN(F1626/F1625)</f>
        <v>0.00632835122766422</v>
      </c>
      <c r="Q1626" s="28" t="n">
        <f aca="false">STDEV(P1607:P1626)*SQRT(252)</f>
        <v>0.10781277671454</v>
      </c>
      <c r="R1626" s="26" t="n">
        <f aca="false">(G1626-H1626)/H1626</f>
        <v>0.00100287885223468</v>
      </c>
      <c r="S1626" s="17" t="n">
        <f aca="false">YEAR(B1626)</f>
        <v>2013</v>
      </c>
      <c r="T1626" s="17" t="n">
        <f aca="false">WEEKDAY(B1626)</f>
        <v>4</v>
      </c>
    </row>
    <row r="1627" customFormat="false" ht="15" hidden="false" customHeight="false" outlineLevel="0" collapsed="false">
      <c r="B1627" s="21" t="n">
        <v>41277</v>
      </c>
      <c r="C1627" s="22" t="n">
        <v>1686.886</v>
      </c>
      <c r="D1627" s="22" t="n">
        <v>1690.119</v>
      </c>
      <c r="E1627" s="22" t="n">
        <v>1660.9705</v>
      </c>
      <c r="F1627" s="22" t="n">
        <v>1664.025</v>
      </c>
      <c r="G1627" s="23" t="n">
        <v>1689.61</v>
      </c>
      <c r="H1627" s="23" t="n">
        <v>1687.92</v>
      </c>
      <c r="I1627" s="23" t="n">
        <v>1662.86</v>
      </c>
      <c r="J1627" s="23" t="n">
        <v>1661.2</v>
      </c>
      <c r="K1627" s="29" t="str">
        <f aca="false">IF(N1627&lt;=$F$3,"HIT","MISS")</f>
        <v>HIT</v>
      </c>
      <c r="L1627" s="29" t="str">
        <f aca="false">IF(O1627&lt;=$F$3,"HIT","MISS")</f>
        <v>HIT</v>
      </c>
      <c r="M1627" s="17" t="str">
        <f aca="false">IF(AND(K1627="HIT",L1627="HIT"),"HOD ✓ | LOD ✓",IF(K1627="HIT","HOD ✓",IF(L1627="HIT","LOD ✓","✗ MISS")))</f>
        <v>HOD ✓ | LOD ✓</v>
      </c>
      <c r="N1627" s="26" t="n">
        <f aca="false">IF(D1627&lt;H1627,(H1627-D1627)/D1627,IF(D1627&gt;G1627,(D1627-G1627)/D1627,0))</f>
        <v>0.000301162225855111</v>
      </c>
      <c r="O1627" s="26" t="n">
        <f aca="false">IF(E1627&lt;J1627,(J1627-E1627)/E1627,IF(E1627&gt;I1627,(E1627-I1627)/E1627,0))</f>
        <v>0.000138172231234777</v>
      </c>
      <c r="P1627" s="27" t="n">
        <f aca="false">LN(F1627/F1626)</f>
        <v>-0.0136448593779313</v>
      </c>
      <c r="Q1627" s="28" t="n">
        <f aca="false">STDEV(P1608:P1627)*SQRT(252)</f>
        <v>0.111823285339021</v>
      </c>
      <c r="R1627" s="26" t="n">
        <f aca="false">(G1627-H1627)/H1627</f>
        <v>0.00100123228589022</v>
      </c>
      <c r="S1627" s="17" t="n">
        <f aca="false">YEAR(B1627)</f>
        <v>2013</v>
      </c>
      <c r="T1627" s="17" t="n">
        <f aca="false">WEEKDAY(B1627)</f>
        <v>5</v>
      </c>
    </row>
    <row r="1628" customFormat="false" ht="15" hidden="false" customHeight="false" outlineLevel="0" collapsed="false">
      <c r="B1628" s="21" t="n">
        <v>41278</v>
      </c>
      <c r="C1628" s="22" t="n">
        <v>1664.025</v>
      </c>
      <c r="D1628" s="22" t="n">
        <v>1664.307</v>
      </c>
      <c r="E1628" s="22" t="n">
        <v>1626.0225</v>
      </c>
      <c r="F1628" s="22" t="n">
        <v>1655.7705</v>
      </c>
      <c r="G1628" s="23" t="n">
        <v>1663.65</v>
      </c>
      <c r="H1628" s="23" t="n">
        <v>1661.99</v>
      </c>
      <c r="I1628" s="23" t="n">
        <v>1632.91</v>
      </c>
      <c r="J1628" s="23" t="n">
        <v>1631.28</v>
      </c>
      <c r="K1628" s="24" t="str">
        <f aca="false">IF(N1628&lt;=$F$3,"HIT","MISS")</f>
        <v>HIT</v>
      </c>
      <c r="L1628" s="24" t="str">
        <f aca="false">IF(O1628&lt;=$F$3,"HIT","MISS")</f>
        <v>MISS</v>
      </c>
      <c r="M1628" s="25" t="str">
        <f aca="false">IF(AND(K1628="HIT",L1628="HIT"),"HOD ✓ | LOD ✓",IF(K1628="HIT","HOD ✓",IF(L1628="HIT","LOD ✓","✗ MISS")))</f>
        <v>HOD ✓</v>
      </c>
      <c r="N1628" s="26" t="n">
        <f aca="false">IF(D1628&lt;H1628,(H1628-D1628)/D1628,IF(D1628&gt;G1628,(D1628-G1628)/D1628,0))</f>
        <v>0.00039475889965008</v>
      </c>
      <c r="O1628" s="26" t="n">
        <f aca="false">IF(E1628&lt;J1628,(J1628-E1628)/E1628,IF(E1628&gt;I1628,(E1628-I1628)/E1628,0))</f>
        <v>0.00323335009201898</v>
      </c>
      <c r="P1628" s="27" t="n">
        <f aca="false">LN(F1628/F1627)</f>
        <v>-0.00497290692213202</v>
      </c>
      <c r="Q1628" s="28" t="n">
        <f aca="false">STDEV(P1609:P1628)*SQRT(252)</f>
        <v>0.112651238571415</v>
      </c>
      <c r="R1628" s="26" t="n">
        <f aca="false">(G1628-H1628)/H1628</f>
        <v>0.000998802640208474</v>
      </c>
      <c r="S1628" s="17" t="n">
        <f aca="false">YEAR(B1628)</f>
        <v>2013</v>
      </c>
      <c r="T1628" s="17" t="n">
        <f aca="false">WEEKDAY(B1628)</f>
        <v>6</v>
      </c>
    </row>
    <row r="1629" customFormat="false" ht="15" hidden="false" customHeight="false" outlineLevel="0" collapsed="false">
      <c r="B1629" s="21" t="n">
        <v>41281</v>
      </c>
      <c r="C1629" s="22" t="n">
        <v>1655.7705</v>
      </c>
      <c r="D1629" s="22" t="n">
        <v>1662.828</v>
      </c>
      <c r="E1629" s="22" t="n">
        <v>1642.932</v>
      </c>
      <c r="F1629" s="22" t="n">
        <v>1646.9935</v>
      </c>
      <c r="G1629" s="23" t="n">
        <v>1663.77</v>
      </c>
      <c r="H1629" s="23" t="n">
        <v>1662.11</v>
      </c>
      <c r="I1629" s="23" t="n">
        <v>1645.16</v>
      </c>
      <c r="J1629" s="23" t="n">
        <v>1643.52</v>
      </c>
      <c r="K1629" s="29" t="str">
        <f aca="false">IF(N1629&lt;=$F$3,"HIT","MISS")</f>
        <v>HIT</v>
      </c>
      <c r="L1629" s="29" t="str">
        <f aca="false">IF(O1629&lt;=$F$3,"HIT","MISS")</f>
        <v>HIT</v>
      </c>
      <c r="M1629" s="17" t="str">
        <f aca="false">IF(AND(K1629="HIT",L1629="HIT"),"HOD ✓ | LOD ✓",IF(K1629="HIT","HOD ✓",IF(L1629="HIT","LOD ✓","✗ MISS")))</f>
        <v>HOD ✓ | LOD ✓</v>
      </c>
      <c r="N1629" s="26" t="n">
        <f aca="false">IF(D1629&lt;H1629,(H1629-D1629)/D1629,IF(D1629&gt;G1629,(D1629-G1629)/D1629,0))</f>
        <v>0</v>
      </c>
      <c r="O1629" s="26" t="n">
        <f aca="false">IF(E1629&lt;J1629,(J1629-E1629)/E1629,IF(E1629&gt;I1629,(E1629-I1629)/E1629,0))</f>
        <v>0.000357896735835668</v>
      </c>
      <c r="P1629" s="27" t="n">
        <f aca="false">LN(F1629/F1628)</f>
        <v>-0.00531495478429139</v>
      </c>
      <c r="Q1629" s="28" t="n">
        <f aca="false">STDEV(P1610:P1629)*SQRT(252)</f>
        <v>0.112165797864194</v>
      </c>
      <c r="R1629" s="26" t="n">
        <f aca="false">(G1629-H1629)/H1629</f>
        <v>0.000998730529267065</v>
      </c>
      <c r="S1629" s="17" t="n">
        <f aca="false">YEAR(B1629)</f>
        <v>2013</v>
      </c>
      <c r="T1629" s="17" t="n">
        <f aca="false">WEEKDAY(B1629)</f>
        <v>2</v>
      </c>
    </row>
    <row r="1630" customFormat="false" ht="15" hidden="false" customHeight="false" outlineLevel="0" collapsed="false">
      <c r="B1630" s="21" t="n">
        <v>41282</v>
      </c>
      <c r="C1630" s="22" t="n">
        <v>1646.9935</v>
      </c>
      <c r="D1630" s="22" t="n">
        <v>1662.719</v>
      </c>
      <c r="E1630" s="22" t="n">
        <v>1646.849</v>
      </c>
      <c r="F1630" s="22" t="n">
        <v>1659.2565</v>
      </c>
      <c r="G1630" s="23" t="n">
        <v>1661.98</v>
      </c>
      <c r="H1630" s="23" t="n">
        <v>1660.32</v>
      </c>
      <c r="I1630" s="23" t="n">
        <v>1648.81</v>
      </c>
      <c r="J1630" s="23" t="n">
        <v>1647.16</v>
      </c>
      <c r="K1630" s="29" t="str">
        <f aca="false">IF(N1630&lt;=$F$3,"HIT","MISS")</f>
        <v>HIT</v>
      </c>
      <c r="L1630" s="29" t="str">
        <f aca="false">IF(O1630&lt;=$F$3,"HIT","MISS")</f>
        <v>HIT</v>
      </c>
      <c r="M1630" s="17" t="str">
        <f aca="false">IF(AND(K1630="HIT",L1630="HIT"),"HOD ✓ | LOD ✓",IF(K1630="HIT","HOD ✓",IF(L1630="HIT","LOD ✓","✗ MISS")))</f>
        <v>HOD ✓ | LOD ✓</v>
      </c>
      <c r="N1630" s="26" t="n">
        <f aca="false">IF(D1630&lt;H1630,(H1630-D1630)/D1630,IF(D1630&gt;G1630,(D1630-G1630)/D1630,0))</f>
        <v>0.000444452730738046</v>
      </c>
      <c r="O1630" s="26" t="n">
        <f aca="false">IF(E1630&lt;J1630,(J1630-E1630)/E1630,IF(E1630&gt;I1630,(E1630-I1630)/E1630,0))</f>
        <v>0.000188845486137557</v>
      </c>
      <c r="P1630" s="27" t="n">
        <f aca="false">LN(F1630/F1629)</f>
        <v>0.00741810585060384</v>
      </c>
      <c r="Q1630" s="28" t="n">
        <f aca="false">STDEV(P1611:P1630)*SQRT(252)</f>
        <v>0.115806127244149</v>
      </c>
      <c r="R1630" s="26" t="n">
        <f aca="false">(G1630-H1630)/H1630</f>
        <v>0.000999807266069241</v>
      </c>
      <c r="S1630" s="17" t="n">
        <f aca="false">YEAR(B1630)</f>
        <v>2013</v>
      </c>
      <c r="T1630" s="17" t="n">
        <f aca="false">WEEKDAY(B1630)</f>
        <v>3</v>
      </c>
    </row>
    <row r="1631" customFormat="false" ht="15" hidden="false" customHeight="false" outlineLevel="0" collapsed="false">
      <c r="B1631" s="21" t="n">
        <v>41283</v>
      </c>
      <c r="C1631" s="22" t="n">
        <v>1659.2565</v>
      </c>
      <c r="D1631" s="22" t="n">
        <v>1666.0625</v>
      </c>
      <c r="E1631" s="22" t="n">
        <v>1651.538</v>
      </c>
      <c r="F1631" s="22" t="n">
        <v>1657.81</v>
      </c>
      <c r="G1631" s="23" t="n">
        <v>1665.41</v>
      </c>
      <c r="H1631" s="23" t="n">
        <v>1663.75</v>
      </c>
      <c r="I1631" s="23" t="n">
        <v>1652.53</v>
      </c>
      <c r="J1631" s="23" t="n">
        <v>1650.88</v>
      </c>
      <c r="K1631" s="29" t="str">
        <f aca="false">IF(N1631&lt;=$F$3,"HIT","MISS")</f>
        <v>HIT</v>
      </c>
      <c r="L1631" s="29" t="str">
        <f aca="false">IF(O1631&lt;=$F$3,"HIT","MISS")</f>
        <v>HIT</v>
      </c>
      <c r="M1631" s="17" t="str">
        <f aca="false">IF(AND(K1631="HIT",L1631="HIT"),"HOD ✓ | LOD ✓",IF(K1631="HIT","HOD ✓",IF(L1631="HIT","LOD ✓","✗ MISS")))</f>
        <v>HOD ✓ | LOD ✓</v>
      </c>
      <c r="N1631" s="26" t="n">
        <f aca="false">IF(D1631&lt;H1631,(H1631-D1631)/D1631,IF(D1631&gt;G1631,(D1631-G1631)/D1631,0))</f>
        <v>0.000391641970214154</v>
      </c>
      <c r="O1631" s="26" t="n">
        <f aca="false">IF(E1631&lt;J1631,(J1631-E1631)/E1631,IF(E1631&gt;I1631,(E1631-I1631)/E1631,0))</f>
        <v>0</v>
      </c>
      <c r="P1631" s="27" t="n">
        <f aca="false">LN(F1631/F1630)</f>
        <v>-0.000872156220980705</v>
      </c>
      <c r="Q1631" s="28" t="n">
        <f aca="false">STDEV(P1612:P1631)*SQRT(252)</f>
        <v>0.113324262615924</v>
      </c>
      <c r="R1631" s="26" t="n">
        <f aca="false">(G1631-H1631)/H1631</f>
        <v>0.000997746055597345</v>
      </c>
      <c r="S1631" s="17" t="n">
        <f aca="false">YEAR(B1631)</f>
        <v>2013</v>
      </c>
      <c r="T1631" s="17" t="n">
        <f aca="false">WEEKDAY(B1631)</f>
        <v>4</v>
      </c>
    </row>
    <row r="1632" customFormat="false" ht="15" hidden="false" customHeight="false" outlineLevel="0" collapsed="false">
      <c r="B1632" s="21" t="n">
        <v>41284</v>
      </c>
      <c r="C1632" s="22" t="n">
        <v>1657.81</v>
      </c>
      <c r="D1632" s="22" t="n">
        <v>1678.9675</v>
      </c>
      <c r="E1632" s="22" t="n">
        <v>1653.9715</v>
      </c>
      <c r="F1632" s="22" t="n">
        <v>1675.454</v>
      </c>
      <c r="G1632" s="23" t="n">
        <v>1680.13</v>
      </c>
      <c r="H1632" s="23" t="n">
        <v>1678.45</v>
      </c>
      <c r="I1632" s="23" t="n">
        <v>1655.82</v>
      </c>
      <c r="J1632" s="23" t="n">
        <v>1654.17</v>
      </c>
      <c r="K1632" s="29" t="str">
        <f aca="false">IF(N1632&lt;=$F$3,"HIT","MISS")</f>
        <v>HIT</v>
      </c>
      <c r="L1632" s="29" t="str">
        <f aca="false">IF(O1632&lt;=$F$3,"HIT","MISS")</f>
        <v>HIT</v>
      </c>
      <c r="M1632" s="17" t="str">
        <f aca="false">IF(AND(K1632="HIT",L1632="HIT"),"HOD ✓ | LOD ✓",IF(K1632="HIT","HOD ✓",IF(L1632="HIT","LOD ✓","✗ MISS")))</f>
        <v>HOD ✓ | LOD ✓</v>
      </c>
      <c r="N1632" s="26" t="n">
        <f aca="false">IF(D1632&lt;H1632,(H1632-D1632)/D1632,IF(D1632&gt;G1632,(D1632-G1632)/D1632,0))</f>
        <v>0</v>
      </c>
      <c r="O1632" s="26" t="n">
        <f aca="false">IF(E1632&lt;J1632,(J1632-E1632)/E1632,IF(E1632&gt;I1632,(E1632-I1632)/E1632,0))</f>
        <v>0.000120014159857027</v>
      </c>
      <c r="P1632" s="27" t="n">
        <f aca="false">LN(F1632/F1631)</f>
        <v>0.0105867190793314</v>
      </c>
      <c r="Q1632" s="28" t="n">
        <f aca="false">STDEV(P1613:P1632)*SQRT(252)</f>
        <v>0.121342706588901</v>
      </c>
      <c r="R1632" s="26" t="n">
        <f aca="false">(G1632-H1632)/H1632</f>
        <v>0.00100092347105965</v>
      </c>
      <c r="S1632" s="17" t="n">
        <f aca="false">YEAR(B1632)</f>
        <v>2013</v>
      </c>
      <c r="T1632" s="17" t="n">
        <f aca="false">WEEKDAY(B1632)</f>
        <v>5</v>
      </c>
    </row>
    <row r="1633" customFormat="false" ht="15" hidden="false" customHeight="false" outlineLevel="0" collapsed="false">
      <c r="B1633" s="21" t="n">
        <v>41285</v>
      </c>
      <c r="C1633" s="22" t="n">
        <v>1675.454</v>
      </c>
      <c r="D1633" s="22" t="n">
        <v>1676.974</v>
      </c>
      <c r="E1633" s="22" t="n">
        <v>1653.4955</v>
      </c>
      <c r="F1633" s="22" t="n">
        <v>1662.8785</v>
      </c>
      <c r="G1633" s="23" t="n">
        <v>1678.28</v>
      </c>
      <c r="H1633" s="23" t="n">
        <v>1676.6</v>
      </c>
      <c r="I1633" s="23" t="n">
        <v>1654.31</v>
      </c>
      <c r="J1633" s="23" t="n">
        <v>1652.66</v>
      </c>
      <c r="K1633" s="29" t="str">
        <f aca="false">IF(N1633&lt;=$F$3,"HIT","MISS")</f>
        <v>HIT</v>
      </c>
      <c r="L1633" s="29" t="str">
        <f aca="false">IF(O1633&lt;=$F$3,"HIT","MISS")</f>
        <v>HIT</v>
      </c>
      <c r="M1633" s="17" t="str">
        <f aca="false">IF(AND(K1633="HIT",L1633="HIT"),"HOD ✓ | LOD ✓",IF(K1633="HIT","HOD ✓",IF(L1633="HIT","LOD ✓","✗ MISS")))</f>
        <v>HOD ✓ | LOD ✓</v>
      </c>
      <c r="N1633" s="26" t="n">
        <f aca="false">IF(D1633&lt;H1633,(H1633-D1633)/D1633,IF(D1633&gt;G1633,(D1633-G1633)/D1633,0))</f>
        <v>0</v>
      </c>
      <c r="O1633" s="26" t="n">
        <f aca="false">IF(E1633&lt;J1633,(J1633-E1633)/E1633,IF(E1633&gt;I1633,(E1633-I1633)/E1633,0))</f>
        <v>0</v>
      </c>
      <c r="P1633" s="27" t="n">
        <f aca="false">LN(F1633/F1632)</f>
        <v>-0.0075340365190386</v>
      </c>
      <c r="Q1633" s="28" t="n">
        <f aca="false">STDEV(P1614:P1633)*SQRT(252)</f>
        <v>0.123236709791896</v>
      </c>
      <c r="R1633" s="26" t="n">
        <f aca="false">(G1633-H1633)/H1633</f>
        <v>0.00100202791363478</v>
      </c>
      <c r="S1633" s="17" t="n">
        <f aca="false">YEAR(B1633)</f>
        <v>2013</v>
      </c>
      <c r="T1633" s="17" t="n">
        <f aca="false">WEEKDAY(B1633)</f>
        <v>6</v>
      </c>
    </row>
    <row r="1634" customFormat="false" ht="15" hidden="false" customHeight="false" outlineLevel="0" collapsed="false">
      <c r="B1634" s="21" t="n">
        <v>41288</v>
      </c>
      <c r="C1634" s="22" t="n">
        <v>1662.8785</v>
      </c>
      <c r="D1634" s="22" t="n">
        <v>1675.016</v>
      </c>
      <c r="E1634" s="22" t="n">
        <v>1660.213</v>
      </c>
      <c r="F1634" s="22" t="n">
        <v>1667.793</v>
      </c>
      <c r="G1634" s="23" t="n">
        <v>1677.04</v>
      </c>
      <c r="H1634" s="23" t="n">
        <v>1675.36</v>
      </c>
      <c r="I1634" s="23" t="n">
        <v>1661.38</v>
      </c>
      <c r="J1634" s="23" t="n">
        <v>1659.72</v>
      </c>
      <c r="K1634" s="29" t="str">
        <f aca="false">IF(N1634&lt;=$F$3,"HIT","MISS")</f>
        <v>HIT</v>
      </c>
      <c r="L1634" s="29" t="str">
        <f aca="false">IF(O1634&lt;=$F$3,"HIT","MISS")</f>
        <v>HIT</v>
      </c>
      <c r="M1634" s="17" t="str">
        <f aca="false">IF(AND(K1634="HIT",L1634="HIT"),"HOD ✓ | LOD ✓",IF(K1634="HIT","HOD ✓",IF(L1634="HIT","LOD ✓","✗ MISS")))</f>
        <v>HOD ✓ | LOD ✓</v>
      </c>
      <c r="N1634" s="26" t="n">
        <f aca="false">IF(D1634&lt;H1634,(H1634-D1634)/D1634,IF(D1634&gt;G1634,(D1634-G1634)/D1634,0))</f>
        <v>0.000205371172573769</v>
      </c>
      <c r="O1634" s="26" t="n">
        <f aca="false">IF(E1634&lt;J1634,(J1634-E1634)/E1634,IF(E1634&gt;I1634,(E1634-I1634)/E1634,0))</f>
        <v>0</v>
      </c>
      <c r="P1634" s="27" t="n">
        <f aca="false">LN(F1634/F1633)</f>
        <v>0.00295105870788769</v>
      </c>
      <c r="Q1634" s="28" t="n">
        <f aca="false">STDEV(P1615:P1634)*SQRT(252)</f>
        <v>0.121195194658818</v>
      </c>
      <c r="R1634" s="26" t="n">
        <f aca="false">(G1634-H1634)/H1634</f>
        <v>0.00100276955400634</v>
      </c>
      <c r="S1634" s="17" t="n">
        <f aca="false">YEAR(B1634)</f>
        <v>2013</v>
      </c>
      <c r="T1634" s="17" t="n">
        <f aca="false">WEEKDAY(B1634)</f>
        <v>2</v>
      </c>
    </row>
    <row r="1635" customFormat="false" ht="15" hidden="false" customHeight="false" outlineLevel="0" collapsed="false">
      <c r="B1635" s="21" t="n">
        <v>41289</v>
      </c>
      <c r="C1635" s="22" t="n">
        <v>1667.793</v>
      </c>
      <c r="D1635" s="22" t="n">
        <v>1685.221</v>
      </c>
      <c r="E1635" s="22" t="n">
        <v>1666.642</v>
      </c>
      <c r="F1635" s="22" t="n">
        <v>1679.455</v>
      </c>
      <c r="G1635" s="23" t="n">
        <v>1687.55</v>
      </c>
      <c r="H1635" s="23" t="n">
        <v>1685.86</v>
      </c>
      <c r="I1635" s="23" t="n">
        <v>1668.46</v>
      </c>
      <c r="J1635" s="23" t="n">
        <v>1666.79</v>
      </c>
      <c r="K1635" s="29" t="str">
        <f aca="false">IF(N1635&lt;=$F$3,"HIT","MISS")</f>
        <v>HIT</v>
      </c>
      <c r="L1635" s="29" t="str">
        <f aca="false">IF(O1635&lt;=$F$3,"HIT","MISS")</f>
        <v>HIT</v>
      </c>
      <c r="M1635" s="17" t="str">
        <f aca="false">IF(AND(K1635="HIT",L1635="HIT"),"HOD ✓ | LOD ✓",IF(K1635="HIT","HOD ✓",IF(L1635="HIT","LOD ✓","✗ MISS")))</f>
        <v>HOD ✓ | LOD ✓</v>
      </c>
      <c r="N1635" s="26" t="n">
        <f aca="false">IF(D1635&lt;H1635,(H1635-D1635)/D1635,IF(D1635&gt;G1635,(D1635-G1635)/D1635,0))</f>
        <v>0.000379178754596517</v>
      </c>
      <c r="O1635" s="26" t="n">
        <f aca="false">IF(E1635&lt;J1635,(J1635-E1635)/E1635,IF(E1635&gt;I1635,(E1635-I1635)/E1635,0))</f>
        <v>8.88013142593976E-005</v>
      </c>
      <c r="P1635" s="27" t="n">
        <f aca="false">LN(F1635/F1634)</f>
        <v>0.00696814050665623</v>
      </c>
      <c r="Q1635" s="28" t="n">
        <f aca="false">STDEV(P1616:P1635)*SQRT(252)</f>
        <v>0.124356233966352</v>
      </c>
      <c r="R1635" s="26" t="n">
        <f aca="false">(G1635-H1635)/H1635</f>
        <v>0.00100245571992933</v>
      </c>
      <c r="S1635" s="17" t="n">
        <f aca="false">YEAR(B1635)</f>
        <v>2013</v>
      </c>
      <c r="T1635" s="17" t="n">
        <f aca="false">WEEKDAY(B1635)</f>
        <v>3</v>
      </c>
    </row>
    <row r="1636" customFormat="false" ht="15" hidden="false" customHeight="false" outlineLevel="0" collapsed="false">
      <c r="B1636" s="21" t="n">
        <v>41290</v>
      </c>
      <c r="C1636" s="22" t="n">
        <v>1679.455</v>
      </c>
      <c r="D1636" s="22" t="n">
        <v>1684.9055</v>
      </c>
      <c r="E1636" s="22" t="n">
        <v>1673.7115</v>
      </c>
      <c r="F1636" s="22" t="n">
        <v>1680</v>
      </c>
      <c r="G1636" s="23" t="n">
        <v>1684.18</v>
      </c>
      <c r="H1636" s="23" t="n">
        <v>1682.5</v>
      </c>
      <c r="I1636" s="23" t="n">
        <v>1673.93</v>
      </c>
      <c r="J1636" s="23" t="n">
        <v>1672.26</v>
      </c>
      <c r="K1636" s="29" t="str">
        <f aca="false">IF(N1636&lt;=$F$3,"HIT","MISS")</f>
        <v>HIT</v>
      </c>
      <c r="L1636" s="29" t="str">
        <f aca="false">IF(O1636&lt;=$F$3,"HIT","MISS")</f>
        <v>HIT</v>
      </c>
      <c r="M1636" s="17" t="str">
        <f aca="false">IF(AND(K1636="HIT",L1636="HIT"),"HOD ✓ | LOD ✓",IF(K1636="HIT","HOD ✓",IF(L1636="HIT","LOD ✓","✗ MISS")))</f>
        <v>HOD ✓ | LOD ✓</v>
      </c>
      <c r="N1636" s="26" t="n">
        <f aca="false">IF(D1636&lt;H1636,(H1636-D1636)/D1636,IF(D1636&gt;G1636,(D1636-G1636)/D1636,0))</f>
        <v>0.000430587946920472</v>
      </c>
      <c r="O1636" s="26" t="n">
        <f aca="false">IF(E1636&lt;J1636,(J1636-E1636)/E1636,IF(E1636&gt;I1636,(E1636-I1636)/E1636,0))</f>
        <v>0</v>
      </c>
      <c r="P1636" s="27" t="n">
        <f aca="false">LN(F1636/F1635)</f>
        <v>0.000324457392512302</v>
      </c>
      <c r="Q1636" s="28" t="n">
        <f aca="false">STDEV(P1617:P1636)*SQRT(252)</f>
        <v>0.124222263744508</v>
      </c>
      <c r="R1636" s="26" t="n">
        <f aca="false">(G1636-H1636)/H1636</f>
        <v>0.000998514115898998</v>
      </c>
      <c r="S1636" s="17" t="n">
        <f aca="false">YEAR(B1636)</f>
        <v>2013</v>
      </c>
      <c r="T1636" s="17" t="n">
        <f aca="false">WEEKDAY(B1636)</f>
        <v>4</v>
      </c>
    </row>
    <row r="1637" customFormat="false" ht="15" hidden="false" customHeight="false" outlineLevel="0" collapsed="false">
      <c r="B1637" s="21" t="n">
        <v>41291</v>
      </c>
      <c r="C1637" s="22" t="n">
        <v>1680</v>
      </c>
      <c r="D1637" s="22" t="n">
        <v>1697.37</v>
      </c>
      <c r="E1637" s="22" t="n">
        <v>1666.861</v>
      </c>
      <c r="F1637" s="22" t="n">
        <v>1687.709</v>
      </c>
      <c r="G1637" s="23" t="n">
        <v>1699.63</v>
      </c>
      <c r="H1637" s="23" t="n">
        <v>1697.93</v>
      </c>
      <c r="I1637" s="23" t="n">
        <v>1666.73</v>
      </c>
      <c r="J1637" s="23" t="n">
        <v>1665.06</v>
      </c>
      <c r="K1637" s="29" t="str">
        <f aca="false">IF(N1637&lt;=$F$3,"HIT","MISS")</f>
        <v>HIT</v>
      </c>
      <c r="L1637" s="29" t="str">
        <f aca="false">IF(O1637&lt;=$F$3,"HIT","MISS")</f>
        <v>HIT</v>
      </c>
      <c r="M1637" s="17" t="str">
        <f aca="false">IF(AND(K1637="HIT",L1637="HIT"),"HOD ✓ | LOD ✓",IF(K1637="HIT","HOD ✓",IF(L1637="HIT","LOD ✓","✗ MISS")))</f>
        <v>HOD ✓ | LOD ✓</v>
      </c>
      <c r="N1637" s="26" t="n">
        <f aca="false">IF(D1637&lt;H1637,(H1637-D1637)/D1637,IF(D1637&gt;G1637,(D1637-G1637)/D1637,0))</f>
        <v>0.000329922173715909</v>
      </c>
      <c r="O1637" s="26" t="n">
        <f aca="false">IF(E1637&lt;J1637,(J1637-E1637)/E1637,IF(E1637&gt;I1637,(E1637-I1637)/E1637,0))</f>
        <v>7.85908363085377E-005</v>
      </c>
      <c r="P1637" s="27" t="n">
        <f aca="false">LN(F1637/F1636)</f>
        <v>0.00457819453222474</v>
      </c>
      <c r="Q1637" s="28" t="n">
        <f aca="false">STDEV(P1618:P1637)*SQRT(252)</f>
        <v>0.110893134105948</v>
      </c>
      <c r="R1637" s="26" t="n">
        <f aca="false">(G1637-H1637)/H1637</f>
        <v>0.00100121913153077</v>
      </c>
      <c r="S1637" s="17" t="n">
        <f aca="false">YEAR(B1637)</f>
        <v>2013</v>
      </c>
      <c r="T1637" s="17" t="n">
        <f aca="false">WEEKDAY(B1637)</f>
        <v>5</v>
      </c>
    </row>
    <row r="1638" customFormat="false" ht="15" hidden="false" customHeight="false" outlineLevel="0" collapsed="false">
      <c r="B1638" s="21" t="n">
        <v>41292</v>
      </c>
      <c r="C1638" s="22" t="n">
        <v>1687.709</v>
      </c>
      <c r="D1638" s="22" t="n">
        <v>1695.397</v>
      </c>
      <c r="E1638" s="22" t="n">
        <v>1683.818</v>
      </c>
      <c r="F1638" s="22" t="n">
        <v>1684.394</v>
      </c>
      <c r="G1638" s="23" t="n">
        <v>1694.88</v>
      </c>
      <c r="H1638" s="23" t="n">
        <v>1693.19</v>
      </c>
      <c r="I1638" s="23" t="n">
        <v>1684.92</v>
      </c>
      <c r="J1638" s="23" t="n">
        <v>1683.24</v>
      </c>
      <c r="K1638" s="29" t="str">
        <f aca="false">IF(N1638&lt;=$F$3,"HIT","MISS")</f>
        <v>HIT</v>
      </c>
      <c r="L1638" s="29" t="str">
        <f aca="false">IF(O1638&lt;=$F$3,"HIT","MISS")</f>
        <v>HIT</v>
      </c>
      <c r="M1638" s="17" t="str">
        <f aca="false">IF(AND(K1638="HIT",L1638="HIT"),"HOD ✓ | LOD ✓",IF(K1638="HIT","HOD ✓",IF(L1638="HIT","LOD ✓","✗ MISS")))</f>
        <v>HOD ✓ | LOD ✓</v>
      </c>
      <c r="N1638" s="26" t="n">
        <f aca="false">IF(D1638&lt;H1638,(H1638-D1638)/D1638,IF(D1638&gt;G1638,(D1638-G1638)/D1638,0))</f>
        <v>0.00030494332595836</v>
      </c>
      <c r="O1638" s="26" t="n">
        <f aca="false">IF(E1638&lt;J1638,(J1638-E1638)/E1638,IF(E1638&gt;I1638,(E1638-I1638)/E1638,0))</f>
        <v>0</v>
      </c>
      <c r="P1638" s="27" t="n">
        <f aca="false">LN(F1638/F1637)</f>
        <v>-0.00196613274736477</v>
      </c>
      <c r="Q1638" s="28" t="n">
        <f aca="false">STDEV(P1619:P1638)*SQRT(252)</f>
        <v>0.11077443871548</v>
      </c>
      <c r="R1638" s="26" t="n">
        <f aca="false">(G1638-H1638)/H1638</f>
        <v>0.000998115982258373</v>
      </c>
      <c r="S1638" s="17" t="n">
        <f aca="false">YEAR(B1638)</f>
        <v>2013</v>
      </c>
      <c r="T1638" s="17" t="n">
        <f aca="false">WEEKDAY(B1638)</f>
        <v>6</v>
      </c>
    </row>
    <row r="1639" customFormat="false" ht="15" hidden="false" customHeight="false" outlineLevel="0" collapsed="false">
      <c r="B1639" s="21" t="n">
        <v>41295</v>
      </c>
      <c r="C1639" s="22" t="n">
        <v>1684.394</v>
      </c>
      <c r="D1639" s="22" t="n">
        <v>1691.402</v>
      </c>
      <c r="E1639" s="22" t="n">
        <v>1684.394</v>
      </c>
      <c r="F1639" s="22" t="n">
        <v>1689.915</v>
      </c>
      <c r="G1639" s="23" t="n">
        <v>1693.28</v>
      </c>
      <c r="H1639" s="23" t="n">
        <v>1691.59</v>
      </c>
      <c r="I1639" s="23" t="n">
        <v>1685.82</v>
      </c>
      <c r="J1639" s="23" t="n">
        <v>1684.14</v>
      </c>
      <c r="K1639" s="29" t="str">
        <f aca="false">IF(N1639&lt;=$F$3,"HIT","MISS")</f>
        <v>HIT</v>
      </c>
      <c r="L1639" s="29" t="str">
        <f aca="false">IF(O1639&lt;=$F$3,"HIT","MISS")</f>
        <v>HIT</v>
      </c>
      <c r="M1639" s="17" t="str">
        <f aca="false">IF(AND(K1639="HIT",L1639="HIT"),"HOD ✓ | LOD ✓",IF(K1639="HIT","HOD ✓",IF(L1639="HIT","LOD ✓","✗ MISS")))</f>
        <v>HOD ✓ | LOD ✓</v>
      </c>
      <c r="N1639" s="26" t="n">
        <f aca="false">IF(D1639&lt;H1639,(H1639-D1639)/D1639,IF(D1639&gt;G1639,(D1639-G1639)/D1639,0))</f>
        <v>0.000111150394761195</v>
      </c>
      <c r="O1639" s="26" t="n">
        <f aca="false">IF(E1639&lt;J1639,(J1639-E1639)/E1639,IF(E1639&gt;I1639,(E1639-I1639)/E1639,0))</f>
        <v>0</v>
      </c>
      <c r="P1639" s="27" t="n">
        <f aca="false">LN(F1639/F1638)</f>
        <v>0.00327237661208725</v>
      </c>
      <c r="Q1639" s="28" t="n">
        <f aca="false">STDEV(P1620:P1639)*SQRT(252)</f>
        <v>0.101316679775387</v>
      </c>
      <c r="R1639" s="26" t="n">
        <f aca="false">(G1639-H1639)/H1639</f>
        <v>0.000999060055923749</v>
      </c>
      <c r="S1639" s="17" t="n">
        <f aca="false">YEAR(B1639)</f>
        <v>2013</v>
      </c>
      <c r="T1639" s="17" t="n">
        <f aca="false">WEEKDAY(B1639)</f>
        <v>2</v>
      </c>
    </row>
    <row r="1640" customFormat="false" ht="15" hidden="false" customHeight="false" outlineLevel="0" collapsed="false">
      <c r="B1640" s="21" t="n">
        <v>41296</v>
      </c>
      <c r="C1640" s="22" t="n">
        <v>1689.915</v>
      </c>
      <c r="D1640" s="22" t="n">
        <v>1696.1745</v>
      </c>
      <c r="E1640" s="22" t="n">
        <v>1686.8295</v>
      </c>
      <c r="F1640" s="22" t="n">
        <v>1692.7385</v>
      </c>
      <c r="G1640" s="23" t="n">
        <v>1695.86</v>
      </c>
      <c r="H1640" s="23" t="n">
        <v>1694.17</v>
      </c>
      <c r="I1640" s="23" t="n">
        <v>1687.83</v>
      </c>
      <c r="J1640" s="23" t="n">
        <v>1686.14</v>
      </c>
      <c r="K1640" s="29" t="str">
        <f aca="false">IF(N1640&lt;=$F$3,"HIT","MISS")</f>
        <v>HIT</v>
      </c>
      <c r="L1640" s="29" t="str">
        <f aca="false">IF(O1640&lt;=$F$3,"HIT","MISS")</f>
        <v>HIT</v>
      </c>
      <c r="M1640" s="17" t="str">
        <f aca="false">IF(AND(K1640="HIT",L1640="HIT"),"HOD ✓ | LOD ✓",IF(K1640="HIT","HOD ✓",IF(L1640="HIT","LOD ✓","✗ MISS")))</f>
        <v>HOD ✓ | LOD ✓</v>
      </c>
      <c r="N1640" s="26" t="n">
        <f aca="false">IF(D1640&lt;H1640,(H1640-D1640)/D1640,IF(D1640&gt;G1640,(D1640-G1640)/D1640,0))</f>
        <v>0.000185417243332086</v>
      </c>
      <c r="O1640" s="26" t="n">
        <f aca="false">IF(E1640&lt;J1640,(J1640-E1640)/E1640,IF(E1640&gt;I1640,(E1640-I1640)/E1640,0))</f>
        <v>0</v>
      </c>
      <c r="P1640" s="27" t="n">
        <f aca="false">LN(F1640/F1639)</f>
        <v>0.00166939986950078</v>
      </c>
      <c r="Q1640" s="28" t="n">
        <f aca="false">STDEV(P1621:P1640)*SQRT(252)</f>
        <v>0.100096667248031</v>
      </c>
      <c r="R1640" s="26" t="n">
        <f aca="false">(G1640-H1640)/H1640</f>
        <v>0.000997538617730114</v>
      </c>
      <c r="S1640" s="17" t="n">
        <f aca="false">YEAR(B1640)</f>
        <v>2013</v>
      </c>
      <c r="T1640" s="17" t="n">
        <f aca="false">WEEKDAY(B1640)</f>
        <v>3</v>
      </c>
    </row>
    <row r="1641" customFormat="false" ht="15" hidden="false" customHeight="false" outlineLevel="0" collapsed="false">
      <c r="B1641" s="21" t="n">
        <v>41297</v>
      </c>
      <c r="C1641" s="22" t="n">
        <v>1692.7385</v>
      </c>
      <c r="D1641" s="22" t="n">
        <v>1695.151</v>
      </c>
      <c r="E1641" s="22" t="n">
        <v>1683.8415</v>
      </c>
      <c r="F1641" s="22" t="n">
        <v>1685.852</v>
      </c>
      <c r="G1641" s="23" t="n">
        <v>1694.67</v>
      </c>
      <c r="H1641" s="23" t="n">
        <v>1692.98</v>
      </c>
      <c r="I1641" s="23" t="n">
        <v>1684.3</v>
      </c>
      <c r="J1641" s="23" t="n">
        <v>1682.62</v>
      </c>
      <c r="K1641" s="29" t="str">
        <f aca="false">IF(N1641&lt;=$F$3,"HIT","MISS")</f>
        <v>HIT</v>
      </c>
      <c r="L1641" s="29" t="str">
        <f aca="false">IF(O1641&lt;=$F$3,"HIT","MISS")</f>
        <v>HIT</v>
      </c>
      <c r="M1641" s="17" t="str">
        <f aca="false">IF(AND(K1641="HIT",L1641="HIT"),"HOD ✓ | LOD ✓",IF(K1641="HIT","HOD ✓",IF(L1641="HIT","LOD ✓","✗ MISS")))</f>
        <v>HOD ✓ | LOD ✓</v>
      </c>
      <c r="N1641" s="26" t="n">
        <f aca="false">IF(D1641&lt;H1641,(H1641-D1641)/D1641,IF(D1641&gt;G1641,(D1641-G1641)/D1641,0))</f>
        <v>0.000283750533138343</v>
      </c>
      <c r="O1641" s="26" t="n">
        <f aca="false">IF(E1641&lt;J1641,(J1641-E1641)/E1641,IF(E1641&gt;I1641,(E1641-I1641)/E1641,0))</f>
        <v>0</v>
      </c>
      <c r="P1641" s="27" t="n">
        <f aca="false">LN(F1641/F1640)</f>
        <v>-0.00407655768690353</v>
      </c>
      <c r="Q1641" s="28" t="n">
        <f aca="false">STDEV(P1622:P1641)*SQRT(252)</f>
        <v>0.101751442437263</v>
      </c>
      <c r="R1641" s="26" t="n">
        <f aca="false">(G1641-H1641)/H1641</f>
        <v>0.000998239790192474</v>
      </c>
      <c r="S1641" s="17" t="n">
        <f aca="false">YEAR(B1641)</f>
        <v>2013</v>
      </c>
      <c r="T1641" s="17" t="n">
        <f aca="false">WEEKDAY(B1641)</f>
        <v>4</v>
      </c>
    </row>
    <row r="1642" customFormat="false" ht="15" hidden="false" customHeight="false" outlineLevel="0" collapsed="false">
      <c r="B1642" s="21" t="n">
        <v>41298</v>
      </c>
      <c r="C1642" s="22" t="n">
        <v>1685.852</v>
      </c>
      <c r="D1642" s="22" t="n">
        <v>1686.3125</v>
      </c>
      <c r="E1642" s="22" t="n">
        <v>1665.125</v>
      </c>
      <c r="F1642" s="22" t="n">
        <v>1668.04</v>
      </c>
      <c r="G1642" s="23" t="n">
        <v>1688.21</v>
      </c>
      <c r="H1642" s="23" t="n">
        <v>1686.52</v>
      </c>
      <c r="I1642" s="23" t="n">
        <v>1664.58</v>
      </c>
      <c r="J1642" s="23" t="n">
        <v>1662.92</v>
      </c>
      <c r="K1642" s="29" t="str">
        <f aca="false">IF(N1642&lt;=$F$3,"HIT","MISS")</f>
        <v>HIT</v>
      </c>
      <c r="L1642" s="29" t="str">
        <f aca="false">IF(O1642&lt;=$F$3,"HIT","MISS")</f>
        <v>HIT</v>
      </c>
      <c r="M1642" s="17" t="str">
        <f aca="false">IF(AND(K1642="HIT",L1642="HIT"),"HOD ✓ | LOD ✓",IF(K1642="HIT","HOD ✓",IF(L1642="HIT","LOD ✓","✗ MISS")))</f>
        <v>HOD ✓ | LOD ✓</v>
      </c>
      <c r="N1642" s="26" t="n">
        <f aca="false">IF(D1642&lt;H1642,(H1642-D1642)/D1642,IF(D1642&gt;G1642,(D1642-G1642)/D1642,0))</f>
        <v>0.000123049553389411</v>
      </c>
      <c r="O1642" s="26" t="n">
        <f aca="false">IF(E1642&lt;J1642,(J1642-E1642)/E1642,IF(E1642&gt;I1642,(E1642-I1642)/E1642,0))</f>
        <v>0.000327302755048464</v>
      </c>
      <c r="P1642" s="27" t="n">
        <f aca="false">LN(F1642/F1641)</f>
        <v>-0.0106217895303447</v>
      </c>
      <c r="Q1642" s="28" t="n">
        <f aca="false">STDEV(P1623:P1642)*SQRT(252)</f>
        <v>0.109567123208955</v>
      </c>
      <c r="R1642" s="26" t="n">
        <f aca="false">(G1642-H1642)/H1642</f>
        <v>0.00100206342053462</v>
      </c>
      <c r="S1642" s="17" t="n">
        <f aca="false">YEAR(B1642)</f>
        <v>2013</v>
      </c>
      <c r="T1642" s="17" t="n">
        <f aca="false">WEEKDAY(B1642)</f>
        <v>5</v>
      </c>
    </row>
    <row r="1643" customFormat="false" ht="15" hidden="false" customHeight="false" outlineLevel="0" collapsed="false">
      <c r="B1643" s="21" t="n">
        <v>41299</v>
      </c>
      <c r="C1643" s="22" t="n">
        <v>1668.04</v>
      </c>
      <c r="D1643" s="22" t="n">
        <v>1672.3705</v>
      </c>
      <c r="E1643" s="22" t="n">
        <v>1656.046</v>
      </c>
      <c r="F1643" s="22" t="n">
        <v>1658.7695</v>
      </c>
      <c r="G1643" s="23" t="n">
        <v>1673.67</v>
      </c>
      <c r="H1643" s="23" t="n">
        <v>1672</v>
      </c>
      <c r="I1643" s="23" t="n">
        <v>1650.1</v>
      </c>
      <c r="J1643" s="23" t="n">
        <v>1648.45</v>
      </c>
      <c r="K1643" s="24" t="str">
        <f aca="false">IF(N1643&lt;=$F$3,"HIT","MISS")</f>
        <v>HIT</v>
      </c>
      <c r="L1643" s="24" t="str">
        <f aca="false">IF(O1643&lt;=$F$3,"HIT","MISS")</f>
        <v>MISS</v>
      </c>
      <c r="M1643" s="25" t="str">
        <f aca="false">IF(AND(K1643="HIT",L1643="HIT"),"HOD ✓ | LOD ✓",IF(K1643="HIT","HOD ✓",IF(L1643="HIT","LOD ✓","✗ MISS")))</f>
        <v>HOD ✓</v>
      </c>
      <c r="N1643" s="26" t="n">
        <f aca="false">IF(D1643&lt;H1643,(H1643-D1643)/D1643,IF(D1643&gt;G1643,(D1643-G1643)/D1643,0))</f>
        <v>0</v>
      </c>
      <c r="O1643" s="26" t="n">
        <f aca="false">IF(E1643&lt;J1643,(J1643-E1643)/E1643,IF(E1643&gt;I1643,(E1643-I1643)/E1643,0))</f>
        <v>0.00359047997459016</v>
      </c>
      <c r="P1643" s="27" t="n">
        <f aca="false">LN(F1643/F1642)</f>
        <v>-0.00557322202894545</v>
      </c>
      <c r="Q1643" s="28" t="n">
        <f aca="false">STDEV(P1624:P1643)*SQRT(252)</f>
        <v>0.111019650448439</v>
      </c>
      <c r="R1643" s="26" t="n">
        <f aca="false">(G1643-H1643)/H1643</f>
        <v>0.00099880382775124</v>
      </c>
      <c r="S1643" s="17" t="n">
        <f aca="false">YEAR(B1643)</f>
        <v>2013</v>
      </c>
      <c r="T1643" s="17" t="n">
        <f aca="false">WEEKDAY(B1643)</f>
        <v>6</v>
      </c>
    </row>
    <row r="1644" customFormat="false" ht="15" hidden="false" customHeight="false" outlineLevel="0" collapsed="false">
      <c r="B1644" s="21" t="n">
        <v>41302</v>
      </c>
      <c r="C1644" s="22" t="n">
        <v>1658.7695</v>
      </c>
      <c r="D1644" s="22" t="n">
        <v>1662.527</v>
      </c>
      <c r="E1644" s="22" t="n">
        <v>1652.116</v>
      </c>
      <c r="F1644" s="22" t="n">
        <v>1655.6745</v>
      </c>
      <c r="G1644" s="23" t="n">
        <v>1662.16</v>
      </c>
      <c r="H1644" s="23" t="n">
        <v>1660.5</v>
      </c>
      <c r="I1644" s="23" t="n">
        <v>1652.29</v>
      </c>
      <c r="J1644" s="23" t="n">
        <v>1650.64</v>
      </c>
      <c r="K1644" s="29" t="str">
        <f aca="false">IF(N1644&lt;=$F$3,"HIT","MISS")</f>
        <v>HIT</v>
      </c>
      <c r="L1644" s="29" t="str">
        <f aca="false">IF(O1644&lt;=$F$3,"HIT","MISS")</f>
        <v>HIT</v>
      </c>
      <c r="M1644" s="17" t="str">
        <f aca="false">IF(AND(K1644="HIT",L1644="HIT"),"HOD ✓ | LOD ✓",IF(K1644="HIT","HOD ✓",IF(L1644="HIT","LOD ✓","✗ MISS")))</f>
        <v>HOD ✓ | LOD ✓</v>
      </c>
      <c r="N1644" s="26" t="n">
        <f aca="false">IF(D1644&lt;H1644,(H1644-D1644)/D1644,IF(D1644&gt;G1644,(D1644-G1644)/D1644,0))</f>
        <v>0.00022074829461414</v>
      </c>
      <c r="O1644" s="26" t="n">
        <f aca="false">IF(E1644&lt;J1644,(J1644-E1644)/E1644,IF(E1644&gt;I1644,(E1644-I1644)/E1644,0))</f>
        <v>0</v>
      </c>
      <c r="P1644" s="27" t="n">
        <f aca="false">LN(F1644/F1643)</f>
        <v>-0.00186758376341831</v>
      </c>
      <c r="Q1644" s="28" t="n">
        <f aca="false">STDEV(P1625:P1644)*SQRT(252)</f>
        <v>0.109853192977612</v>
      </c>
      <c r="R1644" s="26" t="n">
        <f aca="false">(G1644-H1644)/H1644</f>
        <v>0.000999698885877797</v>
      </c>
      <c r="S1644" s="17" t="n">
        <f aca="false">YEAR(B1644)</f>
        <v>2013</v>
      </c>
      <c r="T1644" s="17" t="n">
        <f aca="false">WEEKDAY(B1644)</f>
        <v>2</v>
      </c>
    </row>
    <row r="1645" customFormat="false" ht="15" hidden="false" customHeight="false" outlineLevel="0" collapsed="false">
      <c r="B1645" s="21" t="n">
        <v>41303</v>
      </c>
      <c r="C1645" s="22" t="n">
        <v>1655.6745</v>
      </c>
      <c r="D1645" s="22" t="n">
        <v>1666.1685</v>
      </c>
      <c r="E1645" s="22" t="n">
        <v>1654.7495</v>
      </c>
      <c r="F1645" s="22" t="n">
        <v>1663.847</v>
      </c>
      <c r="G1645" s="23" t="n">
        <v>1665.87</v>
      </c>
      <c r="H1645" s="23" t="n">
        <v>1664.21</v>
      </c>
      <c r="I1645" s="23" t="n">
        <v>1654.44</v>
      </c>
      <c r="J1645" s="23" t="n">
        <v>1652.79</v>
      </c>
      <c r="K1645" s="29" t="str">
        <f aca="false">IF(N1645&lt;=$F$3,"HIT","MISS")</f>
        <v>HIT</v>
      </c>
      <c r="L1645" s="29" t="str">
        <f aca="false">IF(O1645&lt;=$F$3,"HIT","MISS")</f>
        <v>HIT</v>
      </c>
      <c r="M1645" s="17" t="str">
        <f aca="false">IF(AND(K1645="HIT",L1645="HIT"),"HOD ✓ | LOD ✓",IF(K1645="HIT","HOD ✓",IF(L1645="HIT","LOD ✓","✗ MISS")))</f>
        <v>HOD ✓ | LOD ✓</v>
      </c>
      <c r="N1645" s="26" t="n">
        <f aca="false">IF(D1645&lt;H1645,(H1645-D1645)/D1645,IF(D1645&gt;G1645,(D1645-G1645)/D1645,0))</f>
        <v>0.000179153548995857</v>
      </c>
      <c r="O1645" s="26" t="n">
        <f aca="false">IF(E1645&lt;J1645,(J1645-E1645)/E1645,IF(E1645&gt;I1645,(E1645-I1645)/E1645,0))</f>
        <v>0.000187037373330431</v>
      </c>
      <c r="P1645" s="27" t="n">
        <f aca="false">LN(F1645/F1644)</f>
        <v>0.00492391238423337</v>
      </c>
      <c r="Q1645" s="28" t="n">
        <f aca="false">STDEV(P1626:P1645)*SQRT(252)</f>
        <v>0.102037590034146</v>
      </c>
      <c r="R1645" s="26" t="n">
        <f aca="false">(G1645-H1645)/H1645</f>
        <v>0.000997470271179631</v>
      </c>
      <c r="S1645" s="17" t="n">
        <f aca="false">YEAR(B1645)</f>
        <v>2013</v>
      </c>
      <c r="T1645" s="17" t="n">
        <f aca="false">WEEKDAY(B1645)</f>
        <v>3</v>
      </c>
    </row>
    <row r="1646" customFormat="false" ht="15" hidden="false" customHeight="false" outlineLevel="0" collapsed="false">
      <c r="B1646" s="21" t="n">
        <v>41304</v>
      </c>
      <c r="C1646" s="22" t="n">
        <v>1663.847</v>
      </c>
      <c r="D1646" s="22" t="n">
        <v>1684.0985</v>
      </c>
      <c r="E1646" s="22" t="n">
        <v>1662.9615</v>
      </c>
      <c r="F1646" s="22" t="n">
        <v>1677.0625</v>
      </c>
      <c r="G1646" s="23" t="n">
        <v>1686.13</v>
      </c>
      <c r="H1646" s="23" t="n">
        <v>1684.45</v>
      </c>
      <c r="I1646" s="23" t="n">
        <v>1664.76</v>
      </c>
      <c r="J1646" s="23" t="n">
        <v>1663.1</v>
      </c>
      <c r="K1646" s="29" t="str">
        <f aca="false">IF(N1646&lt;=$F$3,"HIT","MISS")</f>
        <v>HIT</v>
      </c>
      <c r="L1646" s="29" t="str">
        <f aca="false">IF(O1646&lt;=$F$3,"HIT","MISS")</f>
        <v>HIT</v>
      </c>
      <c r="M1646" s="17" t="str">
        <f aca="false">IF(AND(K1646="HIT",L1646="HIT"),"HOD ✓ | LOD ✓",IF(K1646="HIT","HOD ✓",IF(L1646="HIT","LOD ✓","✗ MISS")))</f>
        <v>HOD ✓ | LOD ✓</v>
      </c>
      <c r="N1646" s="26" t="n">
        <f aca="false">IF(D1646&lt;H1646,(H1646-D1646)/D1646,IF(D1646&gt;G1646,(D1646-G1646)/D1646,0))</f>
        <v>0.000208717007942224</v>
      </c>
      <c r="O1646" s="26" t="n">
        <f aca="false">IF(E1646&lt;J1646,(J1646-E1646)/E1646,IF(E1646&gt;I1646,(E1646-I1646)/E1646,0))</f>
        <v>8.32851512196896E-005</v>
      </c>
      <c r="P1646" s="27" t="n">
        <f aca="false">LN(F1646/F1645)</f>
        <v>0.00791136002298315</v>
      </c>
      <c r="Q1646" s="28" t="n">
        <f aca="false">STDEV(P1627:P1646)*SQRT(252)</f>
        <v>0.103559483989241</v>
      </c>
      <c r="R1646" s="26" t="n">
        <f aca="false">(G1646-H1646)/H1646</f>
        <v>0.000997358188132663</v>
      </c>
      <c r="S1646" s="17" t="n">
        <f aca="false">YEAR(B1646)</f>
        <v>2013</v>
      </c>
      <c r="T1646" s="17" t="n">
        <f aca="false">WEEKDAY(B1646)</f>
        <v>4</v>
      </c>
    </row>
    <row r="1647" customFormat="false" ht="15" hidden="false" customHeight="false" outlineLevel="0" collapsed="false">
      <c r="B1647" s="21" t="n">
        <v>41305</v>
      </c>
      <c r="C1647" s="22" t="n">
        <v>1677.0625</v>
      </c>
      <c r="D1647" s="22" t="n">
        <v>1680.882</v>
      </c>
      <c r="E1647" s="22" t="n">
        <v>1658.0125</v>
      </c>
      <c r="F1647" s="22" t="n">
        <v>1663.6705</v>
      </c>
      <c r="G1647" s="23" t="n">
        <v>1680.41</v>
      </c>
      <c r="H1647" s="23" t="n">
        <v>1678.73</v>
      </c>
      <c r="I1647" s="23" t="n">
        <v>1660.03</v>
      </c>
      <c r="J1647" s="23" t="n">
        <v>1658.37</v>
      </c>
      <c r="K1647" s="29" t="str">
        <f aca="false">IF(N1647&lt;=$F$3,"HIT","MISS")</f>
        <v>HIT</v>
      </c>
      <c r="L1647" s="29" t="str">
        <f aca="false">IF(O1647&lt;=$F$3,"HIT","MISS")</f>
        <v>HIT</v>
      </c>
      <c r="M1647" s="17" t="str">
        <f aca="false">IF(AND(K1647="HIT",L1647="HIT"),"HOD ✓ | LOD ✓",IF(K1647="HIT","HOD ✓",IF(L1647="HIT","LOD ✓","✗ MISS")))</f>
        <v>HOD ✓ | LOD ✓</v>
      </c>
      <c r="N1647" s="26" t="n">
        <f aca="false">IF(D1647&lt;H1647,(H1647-D1647)/D1647,IF(D1647&gt;G1647,(D1647-G1647)/D1647,0))</f>
        <v>0.000280804958349236</v>
      </c>
      <c r="O1647" s="26" t="n">
        <f aca="false">IF(E1647&lt;J1647,(J1647-E1647)/E1647,IF(E1647&gt;I1647,(E1647-I1647)/E1647,0))</f>
        <v>0.00021561960479782</v>
      </c>
      <c r="P1647" s="27" t="n">
        <f aca="false">LN(F1647/F1646)</f>
        <v>-0.00801744511504678</v>
      </c>
      <c r="Q1647" s="28" t="n">
        <f aca="false">STDEV(P1628:P1647)*SQRT(252)</f>
        <v>0.0955528237366186</v>
      </c>
      <c r="R1647" s="26" t="n">
        <f aca="false">(G1647-H1647)/H1647</f>
        <v>0.00100075652427732</v>
      </c>
      <c r="S1647" s="17" t="n">
        <f aca="false">YEAR(B1647)</f>
        <v>2013</v>
      </c>
      <c r="T1647" s="17" t="n">
        <f aca="false">WEEKDAY(B1647)</f>
        <v>5</v>
      </c>
    </row>
    <row r="1648" customFormat="false" ht="15" hidden="false" customHeight="false" outlineLevel="0" collapsed="false">
      <c r="B1648" s="21" t="n">
        <v>41306</v>
      </c>
      <c r="C1648" s="22" t="n">
        <v>1663.6705</v>
      </c>
      <c r="D1648" s="22" t="n">
        <v>1682.444</v>
      </c>
      <c r="E1648" s="22" t="n">
        <v>1660.124</v>
      </c>
      <c r="F1648" s="22" t="n">
        <v>1667.4585</v>
      </c>
      <c r="G1648" s="23" t="n">
        <v>1681.74</v>
      </c>
      <c r="H1648" s="23" t="n">
        <v>1680.06</v>
      </c>
      <c r="I1648" s="23" t="n">
        <v>1660.12</v>
      </c>
      <c r="J1648" s="23" t="n">
        <v>1658.46</v>
      </c>
      <c r="K1648" s="29" t="str">
        <f aca="false">IF(N1648&lt;=$F$3,"HIT","MISS")</f>
        <v>HIT</v>
      </c>
      <c r="L1648" s="29" t="str">
        <f aca="false">IF(O1648&lt;=$F$3,"HIT","MISS")</f>
        <v>HIT</v>
      </c>
      <c r="M1648" s="17" t="str">
        <f aca="false">IF(AND(K1648="HIT",L1648="HIT"),"HOD ✓ | LOD ✓",IF(K1648="HIT","HOD ✓",IF(L1648="HIT","LOD ✓","✗ MISS")))</f>
        <v>HOD ✓ | LOD ✓</v>
      </c>
      <c r="N1648" s="26" t="n">
        <f aca="false">IF(D1648&lt;H1648,(H1648-D1648)/D1648,IF(D1648&gt;G1648,(D1648-G1648)/D1648,0))</f>
        <v>0.000418438890090815</v>
      </c>
      <c r="O1648" s="26" t="n">
        <f aca="false">IF(E1648&lt;J1648,(J1648-E1648)/E1648,IF(E1648&gt;I1648,(E1648-I1648)/E1648,0))</f>
        <v>2.40945857064459E-006</v>
      </c>
      <c r="P1648" s="27" t="n">
        <f aca="false">LN(F1648/F1647)</f>
        <v>0.00227430497754606</v>
      </c>
      <c r="Q1648" s="28" t="n">
        <f aca="false">STDEV(P1629:P1648)*SQRT(252)</f>
        <v>0.0940115288538697</v>
      </c>
      <c r="R1648" s="26" t="n">
        <f aca="false">(G1648-H1648)/H1648</f>
        <v>0.000999964286989788</v>
      </c>
      <c r="S1648" s="17" t="n">
        <f aca="false">YEAR(B1648)</f>
        <v>2013</v>
      </c>
      <c r="T1648" s="17" t="n">
        <f aca="false">WEEKDAY(B1648)</f>
        <v>6</v>
      </c>
    </row>
    <row r="1649" customFormat="false" ht="15" hidden="false" customHeight="false" outlineLevel="0" collapsed="false">
      <c r="B1649" s="21" t="n">
        <v>41309</v>
      </c>
      <c r="C1649" s="22" t="n">
        <v>1667.4585</v>
      </c>
      <c r="D1649" s="22" t="n">
        <v>1677.708</v>
      </c>
      <c r="E1649" s="22" t="n">
        <v>1661.5595</v>
      </c>
      <c r="F1649" s="22" t="n">
        <v>1674.412</v>
      </c>
      <c r="G1649" s="23" t="n">
        <v>1678.56</v>
      </c>
      <c r="H1649" s="23" t="n">
        <v>1676.88</v>
      </c>
      <c r="I1649" s="23" t="n">
        <v>1663.56</v>
      </c>
      <c r="J1649" s="23" t="n">
        <v>1661.9</v>
      </c>
      <c r="K1649" s="29" t="str">
        <f aca="false">IF(N1649&lt;=$F$3,"HIT","MISS")</f>
        <v>HIT</v>
      </c>
      <c r="L1649" s="29" t="str">
        <f aca="false">IF(O1649&lt;=$F$3,"HIT","MISS")</f>
        <v>HIT</v>
      </c>
      <c r="M1649" s="17" t="str">
        <f aca="false">IF(AND(K1649="HIT",L1649="HIT"),"HOD ✓ | LOD ✓",IF(K1649="HIT","HOD ✓",IF(L1649="HIT","LOD ✓","✗ MISS")))</f>
        <v>HOD ✓ | LOD ✓</v>
      </c>
      <c r="N1649" s="26" t="n">
        <f aca="false">IF(D1649&lt;H1649,(H1649-D1649)/D1649,IF(D1649&gt;G1649,(D1649-G1649)/D1649,0))</f>
        <v>0</v>
      </c>
      <c r="O1649" s="26" t="n">
        <f aca="false">IF(E1649&lt;J1649,(J1649-E1649)/E1649,IF(E1649&gt;I1649,(E1649-I1649)/E1649,0))</f>
        <v>0.000204927960750139</v>
      </c>
      <c r="P1649" s="27" t="n">
        <f aca="false">LN(F1649/F1648)</f>
        <v>0.00416144792854963</v>
      </c>
      <c r="Q1649" s="28" t="n">
        <f aca="false">STDEV(P1630:P1649)*SQRT(252)</f>
        <v>0.0924403781369204</v>
      </c>
      <c r="R1649" s="26" t="n">
        <f aca="false">(G1649-H1649)/H1649</f>
        <v>0.0010018605982538</v>
      </c>
      <c r="S1649" s="17" t="n">
        <f aca="false">YEAR(B1649)</f>
        <v>2013</v>
      </c>
      <c r="T1649" s="17" t="n">
        <f aca="false">WEEKDAY(B1649)</f>
        <v>2</v>
      </c>
    </row>
    <row r="1650" customFormat="false" ht="15" hidden="false" customHeight="false" outlineLevel="0" collapsed="false">
      <c r="B1650" s="21" t="n">
        <v>41310</v>
      </c>
      <c r="C1650" s="22" t="n">
        <v>1674.412</v>
      </c>
      <c r="D1650" s="22" t="n">
        <v>1685.483</v>
      </c>
      <c r="E1650" s="22" t="n">
        <v>1666.761</v>
      </c>
      <c r="F1650" s="22" t="n">
        <v>1672.877</v>
      </c>
      <c r="G1650" s="23" t="n">
        <v>1687.1</v>
      </c>
      <c r="H1650" s="23" t="n">
        <v>1685.41</v>
      </c>
      <c r="I1650" s="23" t="n">
        <v>1668.74</v>
      </c>
      <c r="J1650" s="23" t="n">
        <v>1667.07</v>
      </c>
      <c r="K1650" s="29" t="str">
        <f aca="false">IF(N1650&lt;=$F$3,"HIT","MISS")</f>
        <v>HIT</v>
      </c>
      <c r="L1650" s="29" t="str">
        <f aca="false">IF(O1650&lt;=$F$3,"HIT","MISS")</f>
        <v>HIT</v>
      </c>
      <c r="M1650" s="17" t="str">
        <f aca="false">IF(AND(K1650="HIT",L1650="HIT"),"HOD ✓ | LOD ✓",IF(K1650="HIT","HOD ✓",IF(L1650="HIT","LOD ✓","✗ MISS")))</f>
        <v>HOD ✓ | LOD ✓</v>
      </c>
      <c r="N1650" s="26" t="n">
        <f aca="false">IF(D1650&lt;H1650,(H1650-D1650)/D1650,IF(D1650&gt;G1650,(D1650-G1650)/D1650,0))</f>
        <v>0</v>
      </c>
      <c r="O1650" s="26" t="n">
        <f aca="false">IF(E1650&lt;J1650,(J1650-E1650)/E1650,IF(E1650&gt;I1650,(E1650-I1650)/E1650,0))</f>
        <v>0.000185389506953888</v>
      </c>
      <c r="P1650" s="27" t="n">
        <f aca="false">LN(F1650/F1649)</f>
        <v>-0.000917160189993426</v>
      </c>
      <c r="Q1650" s="28" t="n">
        <f aca="false">STDEV(P1631:P1650)*SQRT(252)</f>
        <v>0.0892355573396214</v>
      </c>
      <c r="R1650" s="26" t="n">
        <f aca="false">(G1650-H1650)/H1650</f>
        <v>0.00100272337294773</v>
      </c>
      <c r="S1650" s="17" t="n">
        <f aca="false">YEAR(B1650)</f>
        <v>2013</v>
      </c>
      <c r="T1650" s="17" t="n">
        <f aca="false">WEEKDAY(B1650)</f>
        <v>3</v>
      </c>
    </row>
    <row r="1651" customFormat="false" ht="15" hidden="false" customHeight="false" outlineLevel="0" collapsed="false">
      <c r="B1651" s="21" t="n">
        <v>41311</v>
      </c>
      <c r="C1651" s="22" t="n">
        <v>1672.877</v>
      </c>
      <c r="D1651" s="22" t="n">
        <v>1679.879</v>
      </c>
      <c r="E1651" s="22" t="n">
        <v>1668.325</v>
      </c>
      <c r="F1651" s="22" t="n">
        <v>1677.611</v>
      </c>
      <c r="G1651" s="23" t="n">
        <v>1679.46</v>
      </c>
      <c r="H1651" s="23" t="n">
        <v>1677.78</v>
      </c>
      <c r="I1651" s="23" t="n">
        <v>1668.11</v>
      </c>
      <c r="J1651" s="23" t="n">
        <v>1666.44</v>
      </c>
      <c r="K1651" s="29" t="str">
        <f aca="false">IF(N1651&lt;=$F$3,"HIT","MISS")</f>
        <v>HIT</v>
      </c>
      <c r="L1651" s="29" t="str">
        <f aca="false">IF(O1651&lt;=$F$3,"HIT","MISS")</f>
        <v>HIT</v>
      </c>
      <c r="M1651" s="17" t="str">
        <f aca="false">IF(AND(K1651="HIT",L1651="HIT"),"HOD ✓ | LOD ✓",IF(K1651="HIT","HOD ✓",IF(L1651="HIT","LOD ✓","✗ MISS")))</f>
        <v>HOD ✓ | LOD ✓</v>
      </c>
      <c r="N1651" s="26" t="n">
        <f aca="false">IF(D1651&lt;H1651,(H1651-D1651)/D1651,IF(D1651&gt;G1651,(D1651-G1651)/D1651,0))</f>
        <v>0.000249422726279612</v>
      </c>
      <c r="O1651" s="26" t="n">
        <f aca="false">IF(E1651&lt;J1651,(J1651-E1651)/E1651,IF(E1651&gt;I1651,(E1651-I1651)/E1651,0))</f>
        <v>0.000128871772586364</v>
      </c>
      <c r="P1651" s="27" t="n">
        <f aca="false">LN(F1651/F1650)</f>
        <v>0.00282585888997114</v>
      </c>
      <c r="Q1651" s="28" t="n">
        <f aca="false">STDEV(P1632:P1651)*SQRT(252)</f>
        <v>0.0894966039910165</v>
      </c>
      <c r="R1651" s="26" t="n">
        <f aca="false">(G1651-H1651)/H1651</f>
        <v>0.00100132317705543</v>
      </c>
      <c r="S1651" s="17" t="n">
        <f aca="false">YEAR(B1651)</f>
        <v>2013</v>
      </c>
      <c r="T1651" s="17" t="n">
        <f aca="false">WEEKDAY(B1651)</f>
        <v>4</v>
      </c>
    </row>
    <row r="1652" customFormat="false" ht="15" hidden="false" customHeight="false" outlineLevel="0" collapsed="false">
      <c r="B1652" s="21" t="n">
        <v>41312</v>
      </c>
      <c r="C1652" s="22" t="n">
        <v>1677.611</v>
      </c>
      <c r="D1652" s="22" t="n">
        <v>1683.237</v>
      </c>
      <c r="E1652" s="22" t="n">
        <v>1663.19</v>
      </c>
      <c r="F1652" s="22" t="n">
        <v>1671.452</v>
      </c>
      <c r="G1652" s="23" t="n">
        <v>1685.23</v>
      </c>
      <c r="H1652" s="23" t="n">
        <v>1683.55</v>
      </c>
      <c r="I1652" s="23" t="n">
        <v>1663.47</v>
      </c>
      <c r="J1652" s="23" t="n">
        <v>1661.81</v>
      </c>
      <c r="K1652" s="29" t="str">
        <f aca="false">IF(N1652&lt;=$F$3,"HIT","MISS")</f>
        <v>HIT</v>
      </c>
      <c r="L1652" s="29" t="str">
        <f aca="false">IF(O1652&lt;=$F$3,"HIT","MISS")</f>
        <v>HIT</v>
      </c>
      <c r="M1652" s="17" t="str">
        <f aca="false">IF(AND(K1652="HIT",L1652="HIT"),"HOD ✓ | LOD ✓",IF(K1652="HIT","HOD ✓",IF(L1652="HIT","LOD ✓","✗ MISS")))</f>
        <v>HOD ✓ | LOD ✓</v>
      </c>
      <c r="N1652" s="26" t="n">
        <f aca="false">IF(D1652&lt;H1652,(H1652-D1652)/D1652,IF(D1652&gt;G1652,(D1652-G1652)/D1652,0))</f>
        <v>0.000185951235625093</v>
      </c>
      <c r="O1652" s="26" t="n">
        <f aca="false">IF(E1652&lt;J1652,(J1652-E1652)/E1652,IF(E1652&gt;I1652,(E1652-I1652)/E1652,0))</f>
        <v>0</v>
      </c>
      <c r="P1652" s="27" t="n">
        <f aca="false">LN(F1652/F1651)</f>
        <v>-0.00367804782607131</v>
      </c>
      <c r="Q1652" s="28" t="n">
        <f aca="false">STDEV(P1633:P1652)*SQRT(252)</f>
        <v>0.0824150859669496</v>
      </c>
      <c r="R1652" s="26" t="n">
        <f aca="false">(G1652-H1652)/H1652</f>
        <v>0.000997891360517991</v>
      </c>
      <c r="S1652" s="17" t="n">
        <f aca="false">YEAR(B1652)</f>
        <v>2013</v>
      </c>
      <c r="T1652" s="17" t="n">
        <f aca="false">WEEKDAY(B1652)</f>
        <v>5</v>
      </c>
    </row>
    <row r="1653" customFormat="false" ht="15" hidden="false" customHeight="false" outlineLevel="0" collapsed="false">
      <c r="B1653" s="21" t="n">
        <v>41313</v>
      </c>
      <c r="C1653" s="22" t="n">
        <v>1671.452</v>
      </c>
      <c r="D1653" s="22" t="n">
        <v>1673.6485</v>
      </c>
      <c r="E1653" s="22" t="n">
        <v>1665.24</v>
      </c>
      <c r="F1653" s="22" t="n">
        <v>1667.3135</v>
      </c>
      <c r="G1653" s="23" t="n">
        <v>1673.87</v>
      </c>
      <c r="H1653" s="23" t="n">
        <v>1672.2</v>
      </c>
      <c r="I1653" s="23" t="n">
        <v>1665.68</v>
      </c>
      <c r="J1653" s="23" t="n">
        <v>1664.02</v>
      </c>
      <c r="K1653" s="29" t="str">
        <f aca="false">IF(N1653&lt;=$F$3,"HIT","MISS")</f>
        <v>HIT</v>
      </c>
      <c r="L1653" s="29" t="str">
        <f aca="false">IF(O1653&lt;=$F$3,"HIT","MISS")</f>
        <v>HIT</v>
      </c>
      <c r="M1653" s="17" t="str">
        <f aca="false">IF(AND(K1653="HIT",L1653="HIT"),"HOD ✓ | LOD ✓",IF(K1653="HIT","HOD ✓",IF(L1653="HIT","LOD ✓","✗ MISS")))</f>
        <v>HOD ✓ | LOD ✓</v>
      </c>
      <c r="N1653" s="26" t="n">
        <f aca="false">IF(D1653&lt;H1653,(H1653-D1653)/D1653,IF(D1653&gt;G1653,(D1653-G1653)/D1653,0))</f>
        <v>0</v>
      </c>
      <c r="O1653" s="26" t="n">
        <f aca="false">IF(E1653&lt;J1653,(J1653-E1653)/E1653,IF(E1653&gt;I1653,(E1653-I1653)/E1653,0))</f>
        <v>0</v>
      </c>
      <c r="P1653" s="27" t="n">
        <f aca="false">LN(F1653/F1652)</f>
        <v>-0.00247906126951031</v>
      </c>
      <c r="Q1653" s="28" t="n">
        <f aca="false">STDEV(P1634:P1653)*SQRT(252)</f>
        <v>0.0782304731761986</v>
      </c>
      <c r="R1653" s="26" t="n">
        <f aca="false">(G1653-H1653)/H1653</f>
        <v>0.000998684367898484</v>
      </c>
      <c r="S1653" s="17" t="n">
        <f aca="false">YEAR(B1653)</f>
        <v>2013</v>
      </c>
      <c r="T1653" s="17" t="n">
        <f aca="false">WEEKDAY(B1653)</f>
        <v>6</v>
      </c>
    </row>
    <row r="1654" customFormat="false" ht="15" hidden="false" customHeight="false" outlineLevel="0" collapsed="false">
      <c r="B1654" s="21" t="n">
        <v>41316</v>
      </c>
      <c r="C1654" s="22" t="n">
        <v>1667.3135</v>
      </c>
      <c r="D1654" s="22" t="n">
        <v>1669.7465</v>
      </c>
      <c r="E1654" s="22" t="n">
        <v>1643.822</v>
      </c>
      <c r="F1654" s="22" t="n">
        <v>1648.021</v>
      </c>
      <c r="G1654" s="23" t="n">
        <v>1671.58</v>
      </c>
      <c r="H1654" s="23" t="n">
        <v>1669.91</v>
      </c>
      <c r="I1654" s="23" t="n">
        <v>1645.63</v>
      </c>
      <c r="J1654" s="23" t="n">
        <v>1643.99</v>
      </c>
      <c r="K1654" s="29" t="str">
        <f aca="false">IF(N1654&lt;=$F$3,"HIT","MISS")</f>
        <v>HIT</v>
      </c>
      <c r="L1654" s="29" t="str">
        <f aca="false">IF(O1654&lt;=$F$3,"HIT","MISS")</f>
        <v>HIT</v>
      </c>
      <c r="M1654" s="17" t="str">
        <f aca="false">IF(AND(K1654="HIT",L1654="HIT"),"HOD ✓ | LOD ✓",IF(K1654="HIT","HOD ✓",IF(L1654="HIT","LOD ✓","✗ MISS")))</f>
        <v>HOD ✓ | LOD ✓</v>
      </c>
      <c r="N1654" s="26" t="n">
        <f aca="false">IF(D1654&lt;H1654,(H1654-D1654)/D1654,IF(D1654&gt;G1654,(D1654-G1654)/D1654,0))</f>
        <v>9.79190553776353E-005</v>
      </c>
      <c r="O1654" s="26" t="n">
        <f aca="false">IF(E1654&lt;J1654,(J1654-E1654)/E1654,IF(E1654&gt;I1654,(E1654-I1654)/E1654,0))</f>
        <v>0.000102200846563752</v>
      </c>
      <c r="P1654" s="27" t="n">
        <f aca="false">LN(F1654/F1653)</f>
        <v>-0.0116384743501266</v>
      </c>
      <c r="Q1654" s="28" t="n">
        <f aca="false">STDEV(P1635:P1654)*SQRT(252)</f>
        <v>0.0878147713020149</v>
      </c>
      <c r="R1654" s="26" t="n">
        <f aca="false">(G1654-H1654)/H1654</f>
        <v>0.00100005389512</v>
      </c>
      <c r="S1654" s="17" t="n">
        <f aca="false">YEAR(B1654)</f>
        <v>2013</v>
      </c>
      <c r="T1654" s="17" t="n">
        <f aca="false">WEEKDAY(B1654)</f>
        <v>2</v>
      </c>
    </row>
    <row r="1655" customFormat="false" ht="15" hidden="false" customHeight="false" outlineLevel="0" collapsed="false">
      <c r="B1655" s="21" t="n">
        <v>41317</v>
      </c>
      <c r="C1655" s="22" t="n">
        <v>1648.021</v>
      </c>
      <c r="D1655" s="22" t="n">
        <v>1653.449</v>
      </c>
      <c r="E1655" s="22" t="n">
        <v>1639.3525</v>
      </c>
      <c r="F1655" s="22" t="n">
        <v>1651.3275</v>
      </c>
      <c r="G1655" s="23" t="n">
        <v>1653.21</v>
      </c>
      <c r="H1655" s="23" t="n">
        <v>1651.56</v>
      </c>
      <c r="I1655" s="23" t="n">
        <v>1639.04</v>
      </c>
      <c r="J1655" s="23" t="n">
        <v>1637.4</v>
      </c>
      <c r="K1655" s="29" t="str">
        <f aca="false">IF(N1655&lt;=$F$3,"HIT","MISS")</f>
        <v>HIT</v>
      </c>
      <c r="L1655" s="29" t="str">
        <f aca="false">IF(O1655&lt;=$F$3,"HIT","MISS")</f>
        <v>HIT</v>
      </c>
      <c r="M1655" s="17" t="str">
        <f aca="false">IF(AND(K1655="HIT",L1655="HIT"),"HOD ✓ | LOD ✓",IF(K1655="HIT","HOD ✓",IF(L1655="HIT","LOD ✓","✗ MISS")))</f>
        <v>HOD ✓ | LOD ✓</v>
      </c>
      <c r="N1655" s="26" t="n">
        <f aca="false">IF(D1655&lt;H1655,(H1655-D1655)/D1655,IF(D1655&gt;G1655,(D1655-G1655)/D1655,0))</f>
        <v>0.000144546339197661</v>
      </c>
      <c r="O1655" s="26" t="n">
        <f aca="false">IF(E1655&lt;J1655,(J1655-E1655)/E1655,IF(E1655&gt;I1655,(E1655-I1655)/E1655,0))</f>
        <v>0.000190624042114188</v>
      </c>
      <c r="P1655" s="27" t="n">
        <f aca="false">LN(F1655/F1654)</f>
        <v>0.00200433576928936</v>
      </c>
      <c r="Q1655" s="28" t="n">
        <f aca="false">STDEV(P1636:P1655)*SQRT(252)</f>
        <v>0.0838204566749129</v>
      </c>
      <c r="R1655" s="26" t="n">
        <f aca="false">(G1655-H1655)/H1655</f>
        <v>0.000999055438494569</v>
      </c>
      <c r="S1655" s="17" t="n">
        <f aca="false">YEAR(B1655)</f>
        <v>2013</v>
      </c>
      <c r="T1655" s="17" t="n">
        <f aca="false">WEEKDAY(B1655)</f>
        <v>3</v>
      </c>
    </row>
    <row r="1656" customFormat="false" ht="15" hidden="false" customHeight="false" outlineLevel="0" collapsed="false">
      <c r="B1656" s="21" t="n">
        <v>41318</v>
      </c>
      <c r="C1656" s="22" t="n">
        <v>1651.3275</v>
      </c>
      <c r="D1656" s="22" t="n">
        <v>1653.9565</v>
      </c>
      <c r="E1656" s="22" t="n">
        <v>1640.5415</v>
      </c>
      <c r="F1656" s="22" t="n">
        <v>1642.5765</v>
      </c>
      <c r="G1656" s="23" t="n">
        <v>1654.15</v>
      </c>
      <c r="H1656" s="23" t="n">
        <v>1652.5</v>
      </c>
      <c r="I1656" s="23" t="n">
        <v>1640.34</v>
      </c>
      <c r="J1656" s="23" t="n">
        <v>1638.7</v>
      </c>
      <c r="K1656" s="29" t="str">
        <f aca="false">IF(N1656&lt;=$F$3,"HIT","MISS")</f>
        <v>HIT</v>
      </c>
      <c r="L1656" s="29" t="str">
        <f aca="false">IF(O1656&lt;=$F$3,"HIT","MISS")</f>
        <v>HIT</v>
      </c>
      <c r="M1656" s="17" t="str">
        <f aca="false">IF(AND(K1656="HIT",L1656="HIT"),"HOD ✓ | LOD ✓",IF(K1656="HIT","HOD ✓",IF(L1656="HIT","LOD ✓","✗ MISS")))</f>
        <v>HOD ✓ | LOD ✓</v>
      </c>
      <c r="N1656" s="26" t="n">
        <f aca="false">IF(D1656&lt;H1656,(H1656-D1656)/D1656,IF(D1656&gt;G1656,(D1656-G1656)/D1656,0))</f>
        <v>0</v>
      </c>
      <c r="O1656" s="26" t="n">
        <f aca="false">IF(E1656&lt;J1656,(J1656-E1656)/E1656,IF(E1656&gt;I1656,(E1656-I1656)/E1656,0))</f>
        <v>0.000122825298841952</v>
      </c>
      <c r="P1656" s="27" t="n">
        <f aca="false">LN(F1656/F1655)</f>
        <v>-0.00531346425933151</v>
      </c>
      <c r="Q1656" s="28" t="n">
        <f aca="false">STDEV(P1637:P1656)*SQRT(252)</f>
        <v>0.085156059421658</v>
      </c>
      <c r="R1656" s="26" t="n">
        <f aca="false">(G1656-H1656)/H1656</f>
        <v>0.00099848714069597</v>
      </c>
      <c r="S1656" s="17" t="n">
        <f aca="false">YEAR(B1656)</f>
        <v>2013</v>
      </c>
      <c r="T1656" s="17" t="n">
        <f aca="false">WEEKDAY(B1656)</f>
        <v>4</v>
      </c>
    </row>
    <row r="1657" customFormat="false" ht="15" hidden="false" customHeight="false" outlineLevel="0" collapsed="false">
      <c r="B1657" s="21" t="n">
        <v>41319</v>
      </c>
      <c r="C1657" s="22" t="n">
        <v>1642.5765</v>
      </c>
      <c r="D1657" s="22" t="n">
        <v>1650.141</v>
      </c>
      <c r="E1657" s="22" t="n">
        <v>1632.9665</v>
      </c>
      <c r="F1657" s="22" t="n">
        <v>1634.8815</v>
      </c>
      <c r="G1657" s="23" t="n">
        <v>1651.17</v>
      </c>
      <c r="H1657" s="23" t="n">
        <v>1649.52</v>
      </c>
      <c r="I1657" s="23" t="n">
        <v>1635.07</v>
      </c>
      <c r="J1657" s="23" t="n">
        <v>1633.44</v>
      </c>
      <c r="K1657" s="29" t="str">
        <f aca="false">IF(N1657&lt;=$F$3,"HIT","MISS")</f>
        <v>HIT</v>
      </c>
      <c r="L1657" s="29" t="str">
        <f aca="false">IF(O1657&lt;=$F$3,"HIT","MISS")</f>
        <v>HIT</v>
      </c>
      <c r="M1657" s="17" t="str">
        <f aca="false">IF(AND(K1657="HIT",L1657="HIT"),"HOD ✓ | LOD ✓",IF(K1657="HIT","HOD ✓",IF(L1657="HIT","LOD ✓","✗ MISS")))</f>
        <v>HOD ✓ | LOD ✓</v>
      </c>
      <c r="N1657" s="26" t="n">
        <f aca="false">IF(D1657&lt;H1657,(H1657-D1657)/D1657,IF(D1657&gt;G1657,(D1657-G1657)/D1657,0))</f>
        <v>0</v>
      </c>
      <c r="O1657" s="26" t="n">
        <f aca="false">IF(E1657&lt;J1657,(J1657-E1657)/E1657,IF(E1657&gt;I1657,(E1657-I1657)/E1657,0))</f>
        <v>0.000289963082524999</v>
      </c>
      <c r="P1657" s="27" t="n">
        <f aca="false">LN(F1657/F1656)</f>
        <v>-0.00469572097608948</v>
      </c>
      <c r="Q1657" s="28" t="n">
        <f aca="false">STDEV(P1638:P1657)*SQRT(252)</f>
        <v>0.0832579166051746</v>
      </c>
      <c r="R1657" s="26" t="n">
        <f aca="false">(G1657-H1657)/H1657</f>
        <v>0.00100029099374369</v>
      </c>
      <c r="S1657" s="17" t="n">
        <f aca="false">YEAR(B1657)</f>
        <v>2013</v>
      </c>
      <c r="T1657" s="17" t="n">
        <f aca="false">WEEKDAY(B1657)</f>
        <v>5</v>
      </c>
    </row>
    <row r="1658" customFormat="false" ht="15" hidden="false" customHeight="false" outlineLevel="0" collapsed="false">
      <c r="B1658" s="21" t="n">
        <v>41320</v>
      </c>
      <c r="C1658" s="22" t="n">
        <v>1634.8815</v>
      </c>
      <c r="D1658" s="22" t="n">
        <v>1636.12</v>
      </c>
      <c r="E1658" s="22" t="n">
        <v>1598.0195</v>
      </c>
      <c r="F1658" s="22" t="n">
        <v>1610.084</v>
      </c>
      <c r="G1658" s="23" t="n">
        <v>1637.63</v>
      </c>
      <c r="H1658" s="23" t="n">
        <v>1635.99</v>
      </c>
      <c r="I1658" s="23" t="n">
        <v>1597.54</v>
      </c>
      <c r="J1658" s="23" t="n">
        <v>1595.94</v>
      </c>
      <c r="K1658" s="29" t="str">
        <f aca="false">IF(N1658&lt;=$F$3,"HIT","MISS")</f>
        <v>HIT</v>
      </c>
      <c r="L1658" s="29" t="str">
        <f aca="false">IF(O1658&lt;=$F$3,"HIT","MISS")</f>
        <v>HIT</v>
      </c>
      <c r="M1658" s="17" t="str">
        <f aca="false">IF(AND(K1658="HIT",L1658="HIT"),"HOD ✓ | LOD ✓",IF(K1658="HIT","HOD ✓",IF(L1658="HIT","LOD ✓","✗ MISS")))</f>
        <v>HOD ✓ | LOD ✓</v>
      </c>
      <c r="N1658" s="26" t="n">
        <f aca="false">IF(D1658&lt;H1658,(H1658-D1658)/D1658,IF(D1658&gt;G1658,(D1658-G1658)/D1658,0))</f>
        <v>0</v>
      </c>
      <c r="O1658" s="26" t="n">
        <f aca="false">IF(E1658&lt;J1658,(J1658-E1658)/E1658,IF(E1658&gt;I1658,(E1658-I1658)/E1658,0))</f>
        <v>0.00030005891667789</v>
      </c>
      <c r="P1658" s="27" t="n">
        <f aca="false">LN(F1658/F1657)</f>
        <v>-0.0152839731100033</v>
      </c>
      <c r="Q1658" s="28" t="n">
        <f aca="false">STDEV(P1639:P1658)*SQRT(252)</f>
        <v>0.0964340516513847</v>
      </c>
      <c r="R1658" s="26" t="n">
        <f aca="false">(G1658-H1658)/H1658</f>
        <v>0.00100245111522693</v>
      </c>
      <c r="S1658" s="17" t="n">
        <f aca="false">YEAR(B1658)</f>
        <v>2013</v>
      </c>
      <c r="T1658" s="17" t="n">
        <f aca="false">WEEKDAY(B1658)</f>
        <v>6</v>
      </c>
    </row>
    <row r="1659" customFormat="false" ht="15" hidden="false" customHeight="false" outlineLevel="0" collapsed="false">
      <c r="B1659" s="21" t="n">
        <v>41323</v>
      </c>
      <c r="C1659" s="22" t="n">
        <v>1610.084</v>
      </c>
      <c r="D1659" s="22" t="n">
        <v>1618.912</v>
      </c>
      <c r="E1659" s="22" t="n">
        <v>1607.285</v>
      </c>
      <c r="F1659" s="22" t="n">
        <v>1609.891</v>
      </c>
      <c r="G1659" s="23" t="n">
        <v>1619.97</v>
      </c>
      <c r="H1659" s="23" t="n">
        <v>1618.35</v>
      </c>
      <c r="I1659" s="23" t="n">
        <v>1612.44</v>
      </c>
      <c r="J1659" s="23" t="n">
        <v>1610.83</v>
      </c>
      <c r="K1659" s="24" t="str">
        <f aca="false">IF(N1659&lt;=$F$3,"HIT","MISS")</f>
        <v>HIT</v>
      </c>
      <c r="L1659" s="24" t="str">
        <f aca="false">IF(O1659&lt;=$F$3,"HIT","MISS")</f>
        <v>MISS</v>
      </c>
      <c r="M1659" s="25" t="str">
        <f aca="false">IF(AND(K1659="HIT",L1659="HIT"),"HOD ✓ | LOD ✓",IF(K1659="HIT","HOD ✓",IF(L1659="HIT","LOD ✓","✗ MISS")))</f>
        <v>HOD ✓</v>
      </c>
      <c r="N1659" s="26" t="n">
        <f aca="false">IF(D1659&lt;H1659,(H1659-D1659)/D1659,IF(D1659&gt;G1659,(D1659-G1659)/D1659,0))</f>
        <v>0</v>
      </c>
      <c r="O1659" s="26" t="n">
        <f aca="false">IF(E1659&lt;J1659,(J1659-E1659)/E1659,IF(E1659&gt;I1659,(E1659-I1659)/E1659,0))</f>
        <v>0.00220558270624055</v>
      </c>
      <c r="P1659" s="27" t="n">
        <f aca="false">LN(F1659/F1658)</f>
        <v>-0.000119876707260815</v>
      </c>
      <c r="Q1659" s="28" t="n">
        <f aca="false">STDEV(P1640:P1659)*SQRT(252)</f>
        <v>0.0945888800320184</v>
      </c>
      <c r="R1659" s="26" t="n">
        <f aca="false">(G1659-H1659)/H1659</f>
        <v>0.00100101955695623</v>
      </c>
      <c r="S1659" s="17" t="n">
        <f aca="false">YEAR(B1659)</f>
        <v>2013</v>
      </c>
      <c r="T1659" s="17" t="n">
        <f aca="false">WEEKDAY(B1659)</f>
        <v>2</v>
      </c>
    </row>
    <row r="1660" customFormat="false" ht="15" hidden="false" customHeight="false" outlineLevel="0" collapsed="false">
      <c r="B1660" s="21" t="n">
        <v>41324</v>
      </c>
      <c r="C1660" s="22" t="n">
        <v>1609.891</v>
      </c>
      <c r="D1660" s="22" t="n">
        <v>1615.289</v>
      </c>
      <c r="E1660" s="22" t="n">
        <v>1600.8695</v>
      </c>
      <c r="F1660" s="22" t="n">
        <v>1605.1085</v>
      </c>
      <c r="G1660" s="23" t="n">
        <v>1617.21</v>
      </c>
      <c r="H1660" s="23" t="n">
        <v>1615.59</v>
      </c>
      <c r="I1660" s="23" t="n">
        <v>1602.99</v>
      </c>
      <c r="J1660" s="23" t="n">
        <v>1601.39</v>
      </c>
      <c r="K1660" s="29" t="str">
        <f aca="false">IF(N1660&lt;=$F$3,"HIT","MISS")</f>
        <v>HIT</v>
      </c>
      <c r="L1660" s="29" t="str">
        <f aca="false">IF(O1660&lt;=$F$3,"HIT","MISS")</f>
        <v>HIT</v>
      </c>
      <c r="M1660" s="17" t="str">
        <f aca="false">IF(AND(K1660="HIT",L1660="HIT"),"HOD ✓ | LOD ✓",IF(K1660="HIT","HOD ✓",IF(L1660="HIT","LOD ✓","✗ MISS")))</f>
        <v>HOD ✓ | LOD ✓</v>
      </c>
      <c r="N1660" s="26" t="n">
        <f aca="false">IF(D1660&lt;H1660,(H1660-D1660)/D1660,IF(D1660&gt;G1660,(D1660-G1660)/D1660,0))</f>
        <v>0.000186344363144881</v>
      </c>
      <c r="O1660" s="26" t="n">
        <f aca="false">IF(E1660&lt;J1660,(J1660-E1660)/E1660,IF(E1660&gt;I1660,(E1660-I1660)/E1660,0))</f>
        <v>0.000325135809008844</v>
      </c>
      <c r="P1660" s="27" t="n">
        <f aca="false">LN(F1660/F1659)</f>
        <v>-0.00297511929791915</v>
      </c>
      <c r="Q1660" s="28" t="n">
        <f aca="false">STDEV(P1641:P1660)*SQRT(252)</f>
        <v>0.0933506682172423</v>
      </c>
      <c r="R1660" s="26" t="n">
        <f aca="false">(G1660-H1660)/H1660</f>
        <v>0.0010027296529442</v>
      </c>
      <c r="S1660" s="17" t="n">
        <f aca="false">YEAR(B1660)</f>
        <v>2013</v>
      </c>
      <c r="T1660" s="17" t="n">
        <f aca="false">WEEKDAY(B1660)</f>
        <v>3</v>
      </c>
    </row>
    <row r="1661" customFormat="false" ht="15" hidden="false" customHeight="false" outlineLevel="0" collapsed="false">
      <c r="B1661" s="21" t="n">
        <v>41325</v>
      </c>
      <c r="C1661" s="22" t="n">
        <v>1605.1085</v>
      </c>
      <c r="D1661" s="22" t="n">
        <v>1609.582</v>
      </c>
      <c r="E1661" s="22" t="n">
        <v>1558.7555</v>
      </c>
      <c r="F1661" s="22" t="n">
        <v>1564.5105</v>
      </c>
      <c r="G1661" s="23" t="n">
        <v>1610.51</v>
      </c>
      <c r="H1661" s="23" t="n">
        <v>1608.9</v>
      </c>
      <c r="I1661" s="23" t="n">
        <v>1560.57</v>
      </c>
      <c r="J1661" s="23" t="n">
        <v>1559.01</v>
      </c>
      <c r="K1661" s="29" t="str">
        <f aca="false">IF(N1661&lt;=$F$3,"HIT","MISS")</f>
        <v>HIT</v>
      </c>
      <c r="L1661" s="29" t="str">
        <f aca="false">IF(O1661&lt;=$F$3,"HIT","MISS")</f>
        <v>HIT</v>
      </c>
      <c r="M1661" s="17" t="str">
        <f aca="false">IF(AND(K1661="HIT",L1661="HIT"),"HOD ✓ | LOD ✓",IF(K1661="HIT","HOD ✓",IF(L1661="HIT","LOD ✓","✗ MISS")))</f>
        <v>HOD ✓ | LOD ✓</v>
      </c>
      <c r="N1661" s="26" t="n">
        <f aca="false">IF(D1661&lt;H1661,(H1661-D1661)/D1661,IF(D1661&gt;G1661,(D1661-G1661)/D1661,0))</f>
        <v>0</v>
      </c>
      <c r="O1661" s="26" t="n">
        <f aca="false">IF(E1661&lt;J1661,(J1661-E1661)/E1661,IF(E1661&gt;I1661,(E1661-I1661)/E1661,0))</f>
        <v>0.000163271276348348</v>
      </c>
      <c r="P1661" s="27" t="n">
        <f aca="false">LN(F1661/F1660)</f>
        <v>-0.0256183600295495</v>
      </c>
      <c r="Q1661" s="28" t="n">
        <f aca="false">STDEV(P1642:P1661)*SQRT(252)</f>
        <v>0.12398416435535</v>
      </c>
      <c r="R1661" s="26" t="n">
        <f aca="false">(G1661-H1661)/H1661</f>
        <v>0.00100068369693573</v>
      </c>
      <c r="S1661" s="17" t="n">
        <f aca="false">YEAR(B1661)</f>
        <v>2013</v>
      </c>
      <c r="T1661" s="17" t="n">
        <f aca="false">WEEKDAY(B1661)</f>
        <v>4</v>
      </c>
    </row>
    <row r="1662" customFormat="false" ht="15" hidden="false" customHeight="false" outlineLevel="0" collapsed="false">
      <c r="B1662" s="21" t="n">
        <v>41326</v>
      </c>
      <c r="C1662" s="22" t="n">
        <v>1564.5105</v>
      </c>
      <c r="D1662" s="22" t="n">
        <v>1585.116</v>
      </c>
      <c r="E1662" s="22" t="n">
        <v>1555.0955</v>
      </c>
      <c r="F1662" s="22" t="n">
        <v>1576.2965</v>
      </c>
      <c r="G1662" s="23" t="n">
        <v>1586.91</v>
      </c>
      <c r="H1662" s="23" t="n">
        <v>1585.32</v>
      </c>
      <c r="I1662" s="23" t="n">
        <v>1555.01</v>
      </c>
      <c r="J1662" s="23" t="n">
        <v>1553.46</v>
      </c>
      <c r="K1662" s="29" t="str">
        <f aca="false">IF(N1662&lt;=$F$3,"HIT","MISS")</f>
        <v>HIT</v>
      </c>
      <c r="L1662" s="29" t="str">
        <f aca="false">IF(O1662&lt;=$F$3,"HIT","MISS")</f>
        <v>HIT</v>
      </c>
      <c r="M1662" s="17" t="str">
        <f aca="false">IF(AND(K1662="HIT",L1662="HIT"),"HOD ✓ | LOD ✓",IF(K1662="HIT","HOD ✓",IF(L1662="HIT","LOD ✓","✗ MISS")))</f>
        <v>HOD ✓ | LOD ✓</v>
      </c>
      <c r="N1662" s="26" t="n">
        <f aca="false">IF(D1662&lt;H1662,(H1662-D1662)/D1662,IF(D1662&gt;G1662,(D1662-G1662)/D1662,0))</f>
        <v>0.000128697205756519</v>
      </c>
      <c r="O1662" s="26" t="n">
        <f aca="false">IF(E1662&lt;J1662,(J1662-E1662)/E1662,IF(E1662&gt;I1662,(E1662-I1662)/E1662,0))</f>
        <v>5.49805462107703E-005</v>
      </c>
      <c r="P1662" s="27" t="n">
        <f aca="false">LN(F1662/F1661)</f>
        <v>0.00750511274470032</v>
      </c>
      <c r="Q1662" s="28" t="n">
        <f aca="false">STDEV(P1643:P1662)*SQRT(252)</f>
        <v>0.127282163616883</v>
      </c>
      <c r="R1662" s="26" t="n">
        <f aca="false">(G1662-H1662)/H1662</f>
        <v>0.00100295208538348</v>
      </c>
      <c r="S1662" s="17" t="n">
        <f aca="false">YEAR(B1662)</f>
        <v>2013</v>
      </c>
      <c r="T1662" s="17" t="n">
        <f aca="false">WEEKDAY(B1662)</f>
        <v>5</v>
      </c>
    </row>
    <row r="1663" customFormat="false" ht="15" hidden="false" customHeight="false" outlineLevel="0" collapsed="false">
      <c r="B1663" s="21" t="n">
        <v>41327</v>
      </c>
      <c r="C1663" s="22" t="n">
        <v>1576.2965</v>
      </c>
      <c r="D1663" s="22" t="n">
        <v>1587.296</v>
      </c>
      <c r="E1663" s="22" t="n">
        <v>1570.06</v>
      </c>
      <c r="F1663" s="22" t="n">
        <v>1581.3815</v>
      </c>
      <c r="G1663" s="23" t="n">
        <v>1588.31</v>
      </c>
      <c r="H1663" s="23" t="n">
        <v>1586.72</v>
      </c>
      <c r="I1663" s="23" t="n">
        <v>1570.97</v>
      </c>
      <c r="J1663" s="23" t="n">
        <v>1569.4</v>
      </c>
      <c r="K1663" s="29" t="str">
        <f aca="false">IF(N1663&lt;=$F$3,"HIT","MISS")</f>
        <v>HIT</v>
      </c>
      <c r="L1663" s="29" t="str">
        <f aca="false">IF(O1663&lt;=$F$3,"HIT","MISS")</f>
        <v>HIT</v>
      </c>
      <c r="M1663" s="17" t="str">
        <f aca="false">IF(AND(K1663="HIT",L1663="HIT"),"HOD ✓ | LOD ✓",IF(K1663="HIT","HOD ✓",IF(L1663="HIT","LOD ✓","✗ MISS")))</f>
        <v>HOD ✓ | LOD ✓</v>
      </c>
      <c r="N1663" s="26" t="n">
        <f aca="false">IF(D1663&lt;H1663,(H1663-D1663)/D1663,IF(D1663&gt;G1663,(D1663-G1663)/D1663,0))</f>
        <v>0</v>
      </c>
      <c r="O1663" s="26" t="n">
        <f aca="false">IF(E1663&lt;J1663,(J1663-E1663)/E1663,IF(E1663&gt;I1663,(E1663-I1663)/E1663,0))</f>
        <v>0</v>
      </c>
      <c r="P1663" s="27" t="n">
        <f aca="false">LN(F1663/F1662)</f>
        <v>0.00322072383288236</v>
      </c>
      <c r="Q1663" s="28" t="n">
        <f aca="false">STDEV(P1644:P1663)*SQRT(252)</f>
        <v>0.128588105121438</v>
      </c>
      <c r="R1663" s="26" t="n">
        <f aca="false">(G1663-H1663)/H1663</f>
        <v>0.00100206715740642</v>
      </c>
      <c r="S1663" s="17" t="n">
        <f aca="false">YEAR(B1663)</f>
        <v>2013</v>
      </c>
      <c r="T1663" s="17" t="n">
        <f aca="false">WEEKDAY(B1663)</f>
        <v>6</v>
      </c>
    </row>
    <row r="1664" customFormat="false" ht="15" hidden="false" customHeight="false" outlineLevel="0" collapsed="false">
      <c r="B1664" s="21" t="n">
        <v>41330</v>
      </c>
      <c r="C1664" s="22" t="n">
        <v>1581.3815</v>
      </c>
      <c r="D1664" s="22" t="n">
        <v>1597.074</v>
      </c>
      <c r="E1664" s="22" t="n">
        <v>1575.305</v>
      </c>
      <c r="F1664" s="22" t="n">
        <v>1593.437</v>
      </c>
      <c r="G1664" s="23" t="n">
        <v>1598.77</v>
      </c>
      <c r="H1664" s="23" t="n">
        <v>1597.17</v>
      </c>
      <c r="I1664" s="23" t="n">
        <v>1574.78</v>
      </c>
      <c r="J1664" s="23" t="n">
        <v>1573.21</v>
      </c>
      <c r="K1664" s="29" t="str">
        <f aca="false">IF(N1664&lt;=$F$3,"HIT","MISS")</f>
        <v>HIT</v>
      </c>
      <c r="L1664" s="29" t="str">
        <f aca="false">IF(O1664&lt;=$F$3,"HIT","MISS")</f>
        <v>HIT</v>
      </c>
      <c r="M1664" s="17" t="str">
        <f aca="false">IF(AND(K1664="HIT",L1664="HIT"),"HOD ✓ | LOD ✓",IF(K1664="HIT","HOD ✓",IF(L1664="HIT","LOD ✓","✗ MISS")))</f>
        <v>HOD ✓ | LOD ✓</v>
      </c>
      <c r="N1664" s="26" t="n">
        <f aca="false">IF(D1664&lt;H1664,(H1664-D1664)/D1664,IF(D1664&gt;G1664,(D1664-G1664)/D1664,0))</f>
        <v>6.01099260272246E-005</v>
      </c>
      <c r="O1664" s="26" t="n">
        <f aca="false">IF(E1664&lt;J1664,(J1664-E1664)/E1664,IF(E1664&gt;I1664,(E1664-I1664)/E1664,0))</f>
        <v>0.000333268795566631</v>
      </c>
      <c r="P1664" s="27" t="n">
        <f aca="false">LN(F1664/F1663)</f>
        <v>0.00759448638901413</v>
      </c>
      <c r="Q1664" s="28" t="n">
        <f aca="false">STDEV(P1645:P1664)*SQRT(252)</f>
        <v>0.133393500653203</v>
      </c>
      <c r="R1664" s="26" t="n">
        <f aca="false">(G1664-H1664)/H1664</f>
        <v>0.0010017718840198</v>
      </c>
      <c r="S1664" s="17" t="n">
        <f aca="false">YEAR(B1664)</f>
        <v>2013</v>
      </c>
      <c r="T1664" s="17" t="n">
        <f aca="false">WEEKDAY(B1664)</f>
        <v>2</v>
      </c>
    </row>
    <row r="1665" customFormat="false" ht="15" hidden="false" customHeight="false" outlineLevel="0" collapsed="false">
      <c r="B1665" s="21" t="n">
        <v>41331</v>
      </c>
      <c r="C1665" s="22" t="n">
        <v>1593.437</v>
      </c>
      <c r="D1665" s="22" t="n">
        <v>1620.1655</v>
      </c>
      <c r="E1665" s="22" t="n">
        <v>1584.2665</v>
      </c>
      <c r="F1665" s="22" t="n">
        <v>1613.7045</v>
      </c>
      <c r="G1665" s="23" t="n">
        <v>1620.03</v>
      </c>
      <c r="H1665" s="23" t="n">
        <v>1618.41</v>
      </c>
      <c r="I1665" s="23" t="n">
        <v>1586.02</v>
      </c>
      <c r="J1665" s="23" t="n">
        <v>1584.44</v>
      </c>
      <c r="K1665" s="29" t="str">
        <f aca="false">IF(N1665&lt;=$F$3,"HIT","MISS")</f>
        <v>HIT</v>
      </c>
      <c r="L1665" s="29" t="str">
        <f aca="false">IF(O1665&lt;=$F$3,"HIT","MISS")</f>
        <v>HIT</v>
      </c>
      <c r="M1665" s="17" t="str">
        <f aca="false">IF(AND(K1665="HIT",L1665="HIT"),"HOD ✓ | LOD ✓",IF(K1665="HIT","HOD ✓",IF(L1665="HIT","LOD ✓","✗ MISS")))</f>
        <v>HOD ✓ | LOD ✓</v>
      </c>
      <c r="N1665" s="26" t="n">
        <f aca="false">IF(D1665&lt;H1665,(H1665-D1665)/D1665,IF(D1665&gt;G1665,(D1665-G1665)/D1665,0))</f>
        <v>8.36334312760596E-005</v>
      </c>
      <c r="O1665" s="26" t="n">
        <f aca="false">IF(E1665&lt;J1665,(J1665-E1665)/E1665,IF(E1665&gt;I1665,(E1665-I1665)/E1665,0))</f>
        <v>0.000109514403037686</v>
      </c>
      <c r="P1665" s="27" t="n">
        <f aca="false">LN(F1665/F1664)</f>
        <v>0.0126391491034304</v>
      </c>
      <c r="Q1665" s="28" t="n">
        <f aca="false">STDEV(P1646:P1665)*SQRT(252)</f>
        <v>0.141221898333361</v>
      </c>
      <c r="R1665" s="26" t="n">
        <f aca="false">(G1665-H1665)/H1665</f>
        <v>0.00100098244573371</v>
      </c>
      <c r="S1665" s="17" t="n">
        <f aca="false">YEAR(B1665)</f>
        <v>2013</v>
      </c>
      <c r="T1665" s="17" t="n">
        <f aca="false">WEEKDAY(B1665)</f>
        <v>3</v>
      </c>
    </row>
    <row r="1666" customFormat="false" ht="15" hidden="false" customHeight="false" outlineLevel="0" collapsed="false">
      <c r="B1666" s="21" t="n">
        <v>41332</v>
      </c>
      <c r="C1666" s="22" t="n">
        <v>1613.7045</v>
      </c>
      <c r="D1666" s="22" t="n">
        <v>1614.9595</v>
      </c>
      <c r="E1666" s="22" t="n">
        <v>1592.432</v>
      </c>
      <c r="F1666" s="22" t="n">
        <v>1597.153</v>
      </c>
      <c r="G1666" s="23" t="n">
        <v>1616.96</v>
      </c>
      <c r="H1666" s="23" t="n">
        <v>1615.34</v>
      </c>
      <c r="I1666" s="23" t="n">
        <v>1593.41</v>
      </c>
      <c r="J1666" s="23" t="n">
        <v>1591.82</v>
      </c>
      <c r="K1666" s="29" t="str">
        <f aca="false">IF(N1666&lt;=$F$3,"HIT","MISS")</f>
        <v>HIT</v>
      </c>
      <c r="L1666" s="29" t="str">
        <f aca="false">IF(O1666&lt;=$F$3,"HIT","MISS")</f>
        <v>HIT</v>
      </c>
      <c r="M1666" s="17" t="str">
        <f aca="false">IF(AND(K1666="HIT",L1666="HIT"),"HOD ✓ | LOD ✓",IF(K1666="HIT","HOD ✓",IF(L1666="HIT","LOD ✓","✗ MISS")))</f>
        <v>HOD ✓ | LOD ✓</v>
      </c>
      <c r="N1666" s="26" t="n">
        <f aca="false">IF(D1666&lt;H1666,(H1666-D1666)/D1666,IF(D1666&gt;G1666,(D1666-G1666)/D1666,0))</f>
        <v>0.000235609623646899</v>
      </c>
      <c r="O1666" s="26" t="n">
        <f aca="false">IF(E1666&lt;J1666,(J1666-E1666)/E1666,IF(E1666&gt;I1666,(E1666-I1666)/E1666,0))</f>
        <v>0</v>
      </c>
      <c r="P1666" s="27" t="n">
        <f aca="false">LN(F1666/F1665)</f>
        <v>-0.0103097983061091</v>
      </c>
      <c r="Q1666" s="28" t="n">
        <f aca="false">STDEV(P1647:P1666)*SQRT(252)</f>
        <v>0.139869836899733</v>
      </c>
      <c r="R1666" s="26" t="n">
        <f aca="false">(G1666-H1666)/H1666</f>
        <v>0.00100288484158141</v>
      </c>
      <c r="S1666" s="17" t="n">
        <f aca="false">YEAR(B1666)</f>
        <v>2013</v>
      </c>
      <c r="T1666" s="17" t="n">
        <f aca="false">WEEKDAY(B1666)</f>
        <v>4</v>
      </c>
    </row>
    <row r="1667" customFormat="false" ht="15" hidden="false" customHeight="false" outlineLevel="0" collapsed="false">
      <c r="B1667" s="21" t="n">
        <v>41333</v>
      </c>
      <c r="C1667" s="22" t="n">
        <v>1597.153</v>
      </c>
      <c r="D1667" s="22" t="n">
        <v>1603.098</v>
      </c>
      <c r="E1667" s="22" t="n">
        <v>1575.054</v>
      </c>
      <c r="F1667" s="22" t="n">
        <v>1579.6075</v>
      </c>
      <c r="G1667" s="23" t="n">
        <v>1603.03</v>
      </c>
      <c r="H1667" s="23" t="n">
        <v>1601.43</v>
      </c>
      <c r="I1667" s="23" t="n">
        <v>1575.67</v>
      </c>
      <c r="J1667" s="23" t="n">
        <v>1574.1</v>
      </c>
      <c r="K1667" s="29" t="str">
        <f aca="false">IF(N1667&lt;=$F$3,"HIT","MISS")</f>
        <v>HIT</v>
      </c>
      <c r="L1667" s="29" t="str">
        <f aca="false">IF(O1667&lt;=$F$3,"HIT","MISS")</f>
        <v>HIT</v>
      </c>
      <c r="M1667" s="17" t="str">
        <f aca="false">IF(AND(K1667="HIT",L1667="HIT"),"HOD ✓ | LOD ✓",IF(K1667="HIT","HOD ✓",IF(L1667="HIT","LOD ✓","✗ MISS")))</f>
        <v>HOD ✓ | LOD ✓</v>
      </c>
      <c r="N1667" s="26" t="n">
        <f aca="false">IF(D1667&lt;H1667,(H1667-D1667)/D1667,IF(D1667&gt;G1667,(D1667-G1667)/D1667,0))</f>
        <v>4.24178684022958E-005</v>
      </c>
      <c r="O1667" s="26" t="n">
        <f aca="false">IF(E1667&lt;J1667,(J1667-E1667)/E1667,IF(E1667&gt;I1667,(E1667-I1667)/E1667,0))</f>
        <v>0</v>
      </c>
      <c r="P1667" s="27" t="n">
        <f aca="false">LN(F1667/F1666)</f>
        <v>-0.0110462708210295</v>
      </c>
      <c r="Q1667" s="28" t="n">
        <f aca="false">STDEV(P1648:P1667)*SQRT(252)</f>
        <v>0.141870321863403</v>
      </c>
      <c r="R1667" s="26" t="n">
        <f aca="false">(G1667-H1667)/H1667</f>
        <v>0.000999107048075725</v>
      </c>
      <c r="S1667" s="17" t="n">
        <f aca="false">YEAR(B1667)</f>
        <v>2013</v>
      </c>
      <c r="T1667" s="17" t="n">
        <f aca="false">WEEKDAY(B1667)</f>
        <v>5</v>
      </c>
    </row>
    <row r="1668" customFormat="false" ht="15" hidden="false" customHeight="false" outlineLevel="0" collapsed="false">
      <c r="B1668" s="21" t="n">
        <v>41334</v>
      </c>
      <c r="C1668" s="22" t="n">
        <v>1579.6075</v>
      </c>
      <c r="D1668" s="22" t="n">
        <v>1587.3835</v>
      </c>
      <c r="E1668" s="22" t="n">
        <v>1564.937</v>
      </c>
      <c r="F1668" s="22" t="n">
        <v>1576.35</v>
      </c>
      <c r="G1668" s="23" t="n">
        <v>1589.17</v>
      </c>
      <c r="H1668" s="23" t="n">
        <v>1587.58</v>
      </c>
      <c r="I1668" s="23" t="n">
        <v>1565.79</v>
      </c>
      <c r="J1668" s="23" t="n">
        <v>1564.23</v>
      </c>
      <c r="K1668" s="29" t="str">
        <f aca="false">IF(N1668&lt;=$F$3,"HIT","MISS")</f>
        <v>HIT</v>
      </c>
      <c r="L1668" s="29" t="str">
        <f aca="false">IF(O1668&lt;=$F$3,"HIT","MISS")</f>
        <v>HIT</v>
      </c>
      <c r="M1668" s="17" t="str">
        <f aca="false">IF(AND(K1668="HIT",L1668="HIT"),"HOD ✓ | LOD ✓",IF(K1668="HIT","HOD ✓",IF(L1668="HIT","LOD ✓","✗ MISS")))</f>
        <v>HOD ✓ | LOD ✓</v>
      </c>
      <c r="N1668" s="26" t="n">
        <f aca="false">IF(D1668&lt;H1668,(H1668-D1668)/D1668,IF(D1668&gt;G1668,(D1668-G1668)/D1668,0))</f>
        <v>0.000123788611888693</v>
      </c>
      <c r="O1668" s="26" t="n">
        <f aca="false">IF(E1668&lt;J1668,(J1668-E1668)/E1668,IF(E1668&gt;I1668,(E1668-I1668)/E1668,0))</f>
        <v>0</v>
      </c>
      <c r="P1668" s="27" t="n">
        <f aca="false">LN(F1668/F1667)</f>
        <v>-0.00206435045898516</v>
      </c>
      <c r="Q1668" s="28" t="n">
        <f aca="false">STDEV(P1649:P1668)*SQRT(252)</f>
        <v>0.140727597821474</v>
      </c>
      <c r="R1668" s="26" t="n">
        <f aca="false">(G1668-H1668)/H1668</f>
        <v>0.00100152433263215</v>
      </c>
      <c r="S1668" s="17" t="n">
        <f aca="false">YEAR(B1668)</f>
        <v>2013</v>
      </c>
      <c r="T1668" s="17" t="n">
        <f aca="false">WEEKDAY(B1668)</f>
        <v>6</v>
      </c>
    </row>
    <row r="1669" customFormat="false" ht="15" hidden="false" customHeight="false" outlineLevel="0" collapsed="false">
      <c r="B1669" s="21" t="n">
        <v>41337</v>
      </c>
      <c r="C1669" s="22" t="n">
        <v>1576.35</v>
      </c>
      <c r="D1669" s="22" t="n">
        <v>1585.034</v>
      </c>
      <c r="E1669" s="22" t="n">
        <v>1569.529</v>
      </c>
      <c r="F1669" s="22" t="n">
        <v>1573.9025</v>
      </c>
      <c r="G1669" s="23" t="n">
        <v>1585.68</v>
      </c>
      <c r="H1669" s="23" t="n">
        <v>1584.1</v>
      </c>
      <c r="I1669" s="23" t="n">
        <v>1570.87</v>
      </c>
      <c r="J1669" s="23" t="n">
        <v>1569.3</v>
      </c>
      <c r="K1669" s="29" t="str">
        <f aca="false">IF(N1669&lt;=$F$3,"HIT","MISS")</f>
        <v>HIT</v>
      </c>
      <c r="L1669" s="29" t="str">
        <f aca="false">IF(O1669&lt;=$F$3,"HIT","MISS")</f>
        <v>HIT</v>
      </c>
      <c r="M1669" s="17" t="str">
        <f aca="false">IF(AND(K1669="HIT",L1669="HIT"),"HOD ✓ | LOD ✓",IF(K1669="HIT","HOD ✓",IF(L1669="HIT","LOD ✓","✗ MISS")))</f>
        <v>HOD ✓ | LOD ✓</v>
      </c>
      <c r="N1669" s="26" t="n">
        <f aca="false">IF(D1669&lt;H1669,(H1669-D1669)/D1669,IF(D1669&gt;G1669,(D1669-G1669)/D1669,0))</f>
        <v>0</v>
      </c>
      <c r="O1669" s="26" t="n">
        <f aca="false">IF(E1669&lt;J1669,(J1669-E1669)/E1669,IF(E1669&gt;I1669,(E1669-I1669)/E1669,0))</f>
        <v>0</v>
      </c>
      <c r="P1669" s="27" t="n">
        <f aca="false">LN(F1669/F1668)</f>
        <v>-0.00155384401246782</v>
      </c>
      <c r="Q1669" s="28" t="n">
        <f aca="false">STDEV(P1650:P1669)*SQRT(252)</f>
        <v>0.138416061743511</v>
      </c>
      <c r="R1669" s="26" t="n">
        <f aca="false">(G1669-H1669)/H1669</f>
        <v>0.000997411779559469</v>
      </c>
      <c r="S1669" s="17" t="n">
        <f aca="false">YEAR(B1669)</f>
        <v>2013</v>
      </c>
      <c r="T1669" s="17" t="n">
        <f aca="false">WEEKDAY(B1669)</f>
        <v>2</v>
      </c>
    </row>
    <row r="1670" customFormat="false" ht="15" hidden="false" customHeight="false" outlineLevel="0" collapsed="false">
      <c r="B1670" s="21" t="n">
        <v>41338</v>
      </c>
      <c r="C1670" s="22" t="n">
        <v>1573.9025</v>
      </c>
      <c r="D1670" s="22" t="n">
        <v>1586.6635</v>
      </c>
      <c r="E1670" s="22" t="n">
        <v>1572.169</v>
      </c>
      <c r="F1670" s="22" t="n">
        <v>1575.379</v>
      </c>
      <c r="G1670" s="23" t="n">
        <v>1587.23</v>
      </c>
      <c r="H1670" s="23" t="n">
        <v>1585.64</v>
      </c>
      <c r="I1670" s="23" t="n">
        <v>1574.08</v>
      </c>
      <c r="J1670" s="23" t="n">
        <v>1572.51</v>
      </c>
      <c r="K1670" s="29" t="str">
        <f aca="false">IF(N1670&lt;=$F$3,"HIT","MISS")</f>
        <v>HIT</v>
      </c>
      <c r="L1670" s="29" t="str">
        <f aca="false">IF(O1670&lt;=$F$3,"HIT","MISS")</f>
        <v>HIT</v>
      </c>
      <c r="M1670" s="17" t="str">
        <f aca="false">IF(AND(K1670="HIT",L1670="HIT"),"HOD ✓ | LOD ✓",IF(K1670="HIT","HOD ✓",IF(L1670="HIT","LOD ✓","✗ MISS")))</f>
        <v>HOD ✓ | LOD ✓</v>
      </c>
      <c r="N1670" s="26" t="n">
        <f aca="false">IF(D1670&lt;H1670,(H1670-D1670)/D1670,IF(D1670&gt;G1670,(D1670-G1670)/D1670,0))</f>
        <v>0</v>
      </c>
      <c r="O1670" s="26" t="n">
        <f aca="false">IF(E1670&lt;J1670,(J1670-E1670)/E1670,IF(E1670&gt;I1670,(E1670-I1670)/E1670,0))</f>
        <v>0.000216897801699369</v>
      </c>
      <c r="P1670" s="27" t="n">
        <f aca="false">LN(F1670/F1669)</f>
        <v>0.000937674265182311</v>
      </c>
      <c r="Q1670" s="28" t="n">
        <f aca="false">STDEV(P1651:P1670)*SQRT(252)</f>
        <v>0.138958694289539</v>
      </c>
      <c r="R1670" s="26" t="n">
        <f aca="false">(G1670-H1670)/H1670</f>
        <v>0.00100274967836326</v>
      </c>
      <c r="S1670" s="17" t="n">
        <f aca="false">YEAR(B1670)</f>
        <v>2013</v>
      </c>
      <c r="T1670" s="17" t="n">
        <f aca="false">WEEKDAY(B1670)</f>
        <v>3</v>
      </c>
    </row>
    <row r="1671" customFormat="false" ht="15" hidden="false" customHeight="false" outlineLevel="0" collapsed="false">
      <c r="B1671" s="21" t="n">
        <v>41339</v>
      </c>
      <c r="C1671" s="22" t="n">
        <v>1575.379</v>
      </c>
      <c r="D1671" s="22" t="n">
        <v>1585.1475</v>
      </c>
      <c r="E1671" s="22" t="n">
        <v>1567.3995</v>
      </c>
      <c r="F1671" s="22" t="n">
        <v>1583.879</v>
      </c>
      <c r="G1671" s="23" t="n">
        <v>1585.61</v>
      </c>
      <c r="H1671" s="23" t="n">
        <v>1584.03</v>
      </c>
      <c r="I1671" s="23" t="n">
        <v>1568.6</v>
      </c>
      <c r="J1671" s="23" t="n">
        <v>1567.03</v>
      </c>
      <c r="K1671" s="29" t="str">
        <f aca="false">IF(N1671&lt;=$F$3,"HIT","MISS")</f>
        <v>HIT</v>
      </c>
      <c r="L1671" s="29" t="str">
        <f aca="false">IF(O1671&lt;=$F$3,"HIT","MISS")</f>
        <v>HIT</v>
      </c>
      <c r="M1671" s="17" t="str">
        <f aca="false">IF(AND(K1671="HIT",L1671="HIT"),"HOD ✓ | LOD ✓",IF(K1671="HIT","HOD ✓",IF(L1671="HIT","LOD ✓","✗ MISS")))</f>
        <v>HOD ✓ | LOD ✓</v>
      </c>
      <c r="N1671" s="26" t="n">
        <f aca="false">IF(D1671&lt;H1671,(H1671-D1671)/D1671,IF(D1671&gt;G1671,(D1671-G1671)/D1671,0))</f>
        <v>0</v>
      </c>
      <c r="O1671" s="26" t="n">
        <f aca="false">IF(E1671&lt;J1671,(J1671-E1671)/E1671,IF(E1671&gt;I1671,(E1671-I1671)/E1671,0))</f>
        <v>0</v>
      </c>
      <c r="P1671" s="27" t="n">
        <f aca="false">LN(F1671/F1670)</f>
        <v>0.00538102333527293</v>
      </c>
      <c r="Q1671" s="28" t="n">
        <f aca="false">STDEV(P1652:P1671)*SQRT(252)</f>
        <v>0.14066563196562</v>
      </c>
      <c r="R1671" s="26" t="n">
        <f aca="false">(G1671-H1671)/H1671</f>
        <v>0.000997455856265303</v>
      </c>
      <c r="S1671" s="17" t="n">
        <f aca="false">YEAR(B1671)</f>
        <v>2013</v>
      </c>
      <c r="T1671" s="17" t="n">
        <f aca="false">WEEKDAY(B1671)</f>
        <v>4</v>
      </c>
    </row>
    <row r="1672" customFormat="false" ht="15" hidden="false" customHeight="false" outlineLevel="0" collapsed="false">
      <c r="B1672" s="21" t="n">
        <v>41340</v>
      </c>
      <c r="C1672" s="22" t="n">
        <v>1583.879</v>
      </c>
      <c r="D1672" s="22" t="n">
        <v>1585.626</v>
      </c>
      <c r="E1672" s="22" t="n">
        <v>1575.0565</v>
      </c>
      <c r="F1672" s="22" t="n">
        <v>1578.963</v>
      </c>
      <c r="G1672" s="23" t="n">
        <v>1586.49</v>
      </c>
      <c r="H1672" s="23" t="n">
        <v>1584.91</v>
      </c>
      <c r="I1672" s="23" t="n">
        <v>1576.95</v>
      </c>
      <c r="J1672" s="23" t="n">
        <v>1575.37</v>
      </c>
      <c r="K1672" s="29" t="str">
        <f aca="false">IF(N1672&lt;=$F$3,"HIT","MISS")</f>
        <v>HIT</v>
      </c>
      <c r="L1672" s="29" t="str">
        <f aca="false">IF(O1672&lt;=$F$3,"HIT","MISS")</f>
        <v>HIT</v>
      </c>
      <c r="M1672" s="17" t="str">
        <f aca="false">IF(AND(K1672="HIT",L1672="HIT"),"HOD ✓ | LOD ✓",IF(K1672="HIT","HOD ✓",IF(L1672="HIT","LOD ✓","✗ MISS")))</f>
        <v>HOD ✓ | LOD ✓</v>
      </c>
      <c r="N1672" s="26" t="n">
        <f aca="false">IF(D1672&lt;H1672,(H1672-D1672)/D1672,IF(D1672&gt;G1672,(D1672-G1672)/D1672,0))</f>
        <v>0</v>
      </c>
      <c r="O1672" s="26" t="n">
        <f aca="false">IF(E1672&lt;J1672,(J1672-E1672)/E1672,IF(E1672&gt;I1672,(E1672-I1672)/E1672,0))</f>
        <v>0.000199040478865346</v>
      </c>
      <c r="P1672" s="27" t="n">
        <f aca="false">LN(F1672/F1671)</f>
        <v>-0.00310859913885515</v>
      </c>
      <c r="Q1672" s="28" t="n">
        <f aca="false">STDEV(P1653:P1672)*SQRT(252)</f>
        <v>0.140637018105323</v>
      </c>
      <c r="R1672" s="26" t="n">
        <f aca="false">(G1672-H1672)/H1672</f>
        <v>0.000996902032292009</v>
      </c>
      <c r="S1672" s="17" t="n">
        <f aca="false">YEAR(B1672)</f>
        <v>2013</v>
      </c>
      <c r="T1672" s="17" t="n">
        <f aca="false">WEEKDAY(B1672)</f>
        <v>5</v>
      </c>
    </row>
    <row r="1673" customFormat="false" ht="15" hidden="false" customHeight="false" outlineLevel="0" collapsed="false">
      <c r="B1673" s="21" t="n">
        <v>41341</v>
      </c>
      <c r="C1673" s="22" t="n">
        <v>1578.963</v>
      </c>
      <c r="D1673" s="22" t="n">
        <v>1583.9815</v>
      </c>
      <c r="E1673" s="22" t="n">
        <v>1561.5515</v>
      </c>
      <c r="F1673" s="22" t="n">
        <v>1578.793</v>
      </c>
      <c r="G1673" s="23" t="n">
        <v>1586.22</v>
      </c>
      <c r="H1673" s="23" t="n">
        <v>1584.64</v>
      </c>
      <c r="I1673" s="23" t="n">
        <v>1561.16</v>
      </c>
      <c r="J1673" s="23" t="n">
        <v>1559.6</v>
      </c>
      <c r="K1673" s="29" t="str">
        <f aca="false">IF(N1673&lt;=$F$3,"HIT","MISS")</f>
        <v>HIT</v>
      </c>
      <c r="L1673" s="29" t="str">
        <f aca="false">IF(O1673&lt;=$F$3,"HIT","MISS")</f>
        <v>HIT</v>
      </c>
      <c r="M1673" s="17" t="str">
        <f aca="false">IF(AND(K1673="HIT",L1673="HIT"),"HOD ✓ | LOD ✓",IF(K1673="HIT","HOD ✓",IF(L1673="HIT","LOD ✓","✗ MISS")))</f>
        <v>HOD ✓ | LOD ✓</v>
      </c>
      <c r="N1673" s="26" t="n">
        <f aca="false">IF(D1673&lt;H1673,(H1673-D1673)/D1673,IF(D1673&gt;G1673,(D1673-G1673)/D1673,0))</f>
        <v>0.000415724552338524</v>
      </c>
      <c r="O1673" s="26" t="n">
        <f aca="false">IF(E1673&lt;J1673,(J1673-E1673)/E1673,IF(E1673&gt;I1673,(E1673-I1673)/E1673,0))</f>
        <v>0.0002507121923292</v>
      </c>
      <c r="P1673" s="27" t="n">
        <f aca="false">LN(F1673/F1672)</f>
        <v>-0.000107671397134085</v>
      </c>
      <c r="Q1673" s="28" t="n">
        <f aca="false">STDEV(P1654:P1673)*SQRT(252)</f>
        <v>0.140970644806799</v>
      </c>
      <c r="R1673" s="26" t="n">
        <f aca="false">(G1673-H1673)/H1673</f>
        <v>0.00099707189014535</v>
      </c>
      <c r="S1673" s="17" t="n">
        <f aca="false">YEAR(B1673)</f>
        <v>2013</v>
      </c>
      <c r="T1673" s="17" t="n">
        <f aca="false">WEEKDAY(B1673)</f>
        <v>6</v>
      </c>
    </row>
    <row r="1674" customFormat="false" ht="15" hidden="false" customHeight="false" outlineLevel="0" collapsed="false">
      <c r="B1674" s="21" t="n">
        <v>41344</v>
      </c>
      <c r="C1674" s="22" t="n">
        <v>1578.793</v>
      </c>
      <c r="D1674" s="22" t="n">
        <v>1583.325</v>
      </c>
      <c r="E1674" s="22" t="n">
        <v>1575.666</v>
      </c>
      <c r="F1674" s="22" t="n">
        <v>1581.5345</v>
      </c>
      <c r="G1674" s="23" t="n">
        <v>1584.34</v>
      </c>
      <c r="H1674" s="23" t="n">
        <v>1582.76</v>
      </c>
      <c r="I1674" s="23" t="n">
        <v>1576.89</v>
      </c>
      <c r="J1674" s="23" t="n">
        <v>1575.31</v>
      </c>
      <c r="K1674" s="29" t="str">
        <f aca="false">IF(N1674&lt;=$F$3,"HIT","MISS")</f>
        <v>HIT</v>
      </c>
      <c r="L1674" s="29" t="str">
        <f aca="false">IF(O1674&lt;=$F$3,"HIT","MISS")</f>
        <v>HIT</v>
      </c>
      <c r="M1674" s="17" t="str">
        <f aca="false">IF(AND(K1674="HIT",L1674="HIT"),"HOD ✓ | LOD ✓",IF(K1674="HIT","HOD ✓",IF(L1674="HIT","LOD ✓","✗ MISS")))</f>
        <v>HOD ✓ | LOD ✓</v>
      </c>
      <c r="N1674" s="26" t="n">
        <f aca="false">IF(D1674&lt;H1674,(H1674-D1674)/D1674,IF(D1674&gt;G1674,(D1674-G1674)/D1674,0))</f>
        <v>0</v>
      </c>
      <c r="O1674" s="26" t="n">
        <f aca="false">IF(E1674&lt;J1674,(J1674-E1674)/E1674,IF(E1674&gt;I1674,(E1674-I1674)/E1674,0))</f>
        <v>0</v>
      </c>
      <c r="P1674" s="27" t="n">
        <f aca="false">LN(F1674/F1673)</f>
        <v>0.00173494720890105</v>
      </c>
      <c r="Q1674" s="28" t="n">
        <f aca="false">STDEV(P1655:P1674)*SQRT(252)</f>
        <v>0.137713903859116</v>
      </c>
      <c r="R1674" s="26" t="n">
        <f aca="false">(G1674-H1674)/H1674</f>
        <v>0.000998256210669923</v>
      </c>
      <c r="S1674" s="17" t="n">
        <f aca="false">YEAR(B1674)</f>
        <v>2013</v>
      </c>
      <c r="T1674" s="17" t="n">
        <f aca="false">WEEKDAY(B1674)</f>
        <v>2</v>
      </c>
    </row>
    <row r="1675" customFormat="false" ht="15" hidden="false" customHeight="false" outlineLevel="0" collapsed="false">
      <c r="B1675" s="21" t="n">
        <v>41345</v>
      </c>
      <c r="C1675" s="22" t="n">
        <v>1581.5345</v>
      </c>
      <c r="D1675" s="22" t="n">
        <v>1598.4785</v>
      </c>
      <c r="E1675" s="22" t="n">
        <v>1580.0815</v>
      </c>
      <c r="F1675" s="22" t="n">
        <v>1592.8575</v>
      </c>
      <c r="G1675" s="23" t="n">
        <v>1598.16</v>
      </c>
      <c r="H1675" s="23" t="n">
        <v>1596.56</v>
      </c>
      <c r="I1675" s="23" t="n">
        <v>1580.2</v>
      </c>
      <c r="J1675" s="23" t="n">
        <v>1578.62</v>
      </c>
      <c r="K1675" s="29" t="str">
        <f aca="false">IF(N1675&lt;=$F$3,"HIT","MISS")</f>
        <v>HIT</v>
      </c>
      <c r="L1675" s="29" t="str">
        <f aca="false">IF(O1675&lt;=$F$3,"HIT","MISS")</f>
        <v>HIT</v>
      </c>
      <c r="M1675" s="17" t="str">
        <f aca="false">IF(AND(K1675="HIT",L1675="HIT"),"HOD ✓ | LOD ✓",IF(K1675="HIT","HOD ✓",IF(L1675="HIT","LOD ✓","✗ MISS")))</f>
        <v>HOD ✓ | LOD ✓</v>
      </c>
      <c r="N1675" s="26" t="n">
        <f aca="false">IF(D1675&lt;H1675,(H1675-D1675)/D1675,IF(D1675&gt;G1675,(D1675-G1675)/D1675,0))</f>
        <v>0.000199251976176006</v>
      </c>
      <c r="O1675" s="26" t="n">
        <f aca="false">IF(E1675&lt;J1675,(J1675-E1675)/E1675,IF(E1675&gt;I1675,(E1675-I1675)/E1675,0))</f>
        <v>0</v>
      </c>
      <c r="P1675" s="27" t="n">
        <f aca="false">LN(F1675/F1674)</f>
        <v>0.00713399480755891</v>
      </c>
      <c r="Q1675" s="28" t="n">
        <f aca="false">STDEV(P1656:P1675)*SQRT(252)</f>
        <v>0.140888492825648</v>
      </c>
      <c r="R1675" s="26" t="n">
        <f aca="false">(G1675-H1675)/H1675</f>
        <v>0.00100215463245987</v>
      </c>
      <c r="S1675" s="17" t="n">
        <f aca="false">YEAR(B1675)</f>
        <v>2013</v>
      </c>
      <c r="T1675" s="17" t="n">
        <f aca="false">WEEKDAY(B1675)</f>
        <v>3</v>
      </c>
    </row>
    <row r="1676" customFormat="false" ht="15" hidden="false" customHeight="false" outlineLevel="0" collapsed="false">
      <c r="B1676" s="21" t="n">
        <v>41346</v>
      </c>
      <c r="C1676" s="22" t="n">
        <v>1592.8575</v>
      </c>
      <c r="D1676" s="22" t="n">
        <v>1599.498</v>
      </c>
      <c r="E1676" s="22" t="n">
        <v>1585.632</v>
      </c>
      <c r="F1676" s="22" t="n">
        <v>1587.782</v>
      </c>
      <c r="G1676" s="23" t="n">
        <v>1599.1</v>
      </c>
      <c r="H1676" s="23" t="n">
        <v>1597.5</v>
      </c>
      <c r="I1676" s="23" t="n">
        <v>1585.99</v>
      </c>
      <c r="J1676" s="23" t="n">
        <v>1584.41</v>
      </c>
      <c r="K1676" s="29" t="str">
        <f aca="false">IF(N1676&lt;=$F$3,"HIT","MISS")</f>
        <v>HIT</v>
      </c>
      <c r="L1676" s="29" t="str">
        <f aca="false">IF(O1676&lt;=$F$3,"HIT","MISS")</f>
        <v>HIT</v>
      </c>
      <c r="M1676" s="17" t="str">
        <f aca="false">IF(AND(K1676="HIT",L1676="HIT"),"HOD ✓ | LOD ✓",IF(K1676="HIT","HOD ✓",IF(L1676="HIT","LOD ✓","✗ MISS")))</f>
        <v>HOD ✓ | LOD ✓</v>
      </c>
      <c r="N1676" s="26" t="n">
        <f aca="false">IF(D1676&lt;H1676,(H1676-D1676)/D1676,IF(D1676&gt;G1676,(D1676-G1676)/D1676,0))</f>
        <v>0.000248828069806988</v>
      </c>
      <c r="O1676" s="26" t="n">
        <f aca="false">IF(E1676&lt;J1676,(J1676-E1676)/E1676,IF(E1676&gt;I1676,(E1676-I1676)/E1676,0))</f>
        <v>0</v>
      </c>
      <c r="P1676" s="27" t="n">
        <f aca="false">LN(F1676/F1675)</f>
        <v>-0.00319149926177579</v>
      </c>
      <c r="Q1676" s="28" t="n">
        <f aca="false">STDEV(P1657:P1676)*SQRT(252)</f>
        <v>0.140387595059612</v>
      </c>
      <c r="R1676" s="26" t="n">
        <f aca="false">(G1676-H1676)/H1676</f>
        <v>0.00100156494522686</v>
      </c>
      <c r="S1676" s="17" t="n">
        <f aca="false">YEAR(B1676)</f>
        <v>2013</v>
      </c>
      <c r="T1676" s="17" t="n">
        <f aca="false">WEEKDAY(B1676)</f>
        <v>4</v>
      </c>
    </row>
    <row r="1677" customFormat="false" ht="15" hidden="false" customHeight="false" outlineLevel="0" collapsed="false">
      <c r="B1677" s="21" t="n">
        <v>41347</v>
      </c>
      <c r="C1677" s="22" t="n">
        <v>1587.782</v>
      </c>
      <c r="D1677" s="22" t="n">
        <v>1593.4015</v>
      </c>
      <c r="E1677" s="22" t="n">
        <v>1576.854</v>
      </c>
      <c r="F1677" s="22" t="n">
        <v>1590.041</v>
      </c>
      <c r="G1677" s="23" t="n">
        <v>1595.36</v>
      </c>
      <c r="H1677" s="23" t="n">
        <v>1593.77</v>
      </c>
      <c r="I1677" s="23" t="n">
        <v>1577.5</v>
      </c>
      <c r="J1677" s="23" t="n">
        <v>1575.92</v>
      </c>
      <c r="K1677" s="29" t="str">
        <f aca="false">IF(N1677&lt;=$F$3,"HIT","MISS")</f>
        <v>HIT</v>
      </c>
      <c r="L1677" s="29" t="str">
        <f aca="false">IF(O1677&lt;=$F$3,"HIT","MISS")</f>
        <v>HIT</v>
      </c>
      <c r="M1677" s="17" t="str">
        <f aca="false">IF(AND(K1677="HIT",L1677="HIT"),"HOD ✓ | LOD ✓",IF(K1677="HIT","HOD ✓",IF(L1677="HIT","LOD ✓","✗ MISS")))</f>
        <v>HOD ✓ | LOD ✓</v>
      </c>
      <c r="N1677" s="26" t="n">
        <f aca="false">IF(D1677&lt;H1677,(H1677-D1677)/D1677,IF(D1677&gt;G1677,(D1677-G1677)/D1677,0))</f>
        <v>0.000231266256495955</v>
      </c>
      <c r="O1677" s="26" t="n">
        <f aca="false">IF(E1677&lt;J1677,(J1677-E1677)/E1677,IF(E1677&gt;I1677,(E1677-I1677)/E1677,0))</f>
        <v>0</v>
      </c>
      <c r="P1677" s="27" t="n">
        <f aca="false">LN(F1677/F1676)</f>
        <v>0.00142172825894455</v>
      </c>
      <c r="Q1677" s="28" t="n">
        <f aca="false">STDEV(P1658:P1677)*SQRT(252)</f>
        <v>0.1403335268839</v>
      </c>
      <c r="R1677" s="26" t="n">
        <f aca="false">(G1677-H1677)/H1677</f>
        <v>0.000997634539488081</v>
      </c>
      <c r="S1677" s="17" t="n">
        <f aca="false">YEAR(B1677)</f>
        <v>2013</v>
      </c>
      <c r="T1677" s="17" t="n">
        <f aca="false">WEEKDAY(B1677)</f>
        <v>5</v>
      </c>
    </row>
    <row r="1678" customFormat="false" ht="15" hidden="false" customHeight="false" outlineLevel="0" collapsed="false">
      <c r="B1678" s="21" t="n">
        <v>41348</v>
      </c>
      <c r="C1678" s="22" t="n">
        <v>1590.041</v>
      </c>
      <c r="D1678" s="22" t="n">
        <v>1598.991</v>
      </c>
      <c r="E1678" s="22" t="n">
        <v>1588.667</v>
      </c>
      <c r="F1678" s="22" t="n">
        <v>1592.0765</v>
      </c>
      <c r="G1678" s="23" t="n">
        <v>1599.07</v>
      </c>
      <c r="H1678" s="23" t="n">
        <v>1597.47</v>
      </c>
      <c r="I1678" s="23" t="n">
        <v>1588.86</v>
      </c>
      <c r="J1678" s="23" t="n">
        <v>1587.27</v>
      </c>
      <c r="K1678" s="29" t="str">
        <f aca="false">IF(N1678&lt;=$F$3,"HIT","MISS")</f>
        <v>HIT</v>
      </c>
      <c r="L1678" s="29" t="str">
        <f aca="false">IF(O1678&lt;=$F$3,"HIT","MISS")</f>
        <v>HIT</v>
      </c>
      <c r="M1678" s="17" t="str">
        <f aca="false">IF(AND(K1678="HIT",L1678="HIT"),"HOD ✓ | LOD ✓",IF(K1678="HIT","HOD ✓",IF(L1678="HIT","LOD ✓","✗ MISS")))</f>
        <v>HOD ✓ | LOD ✓</v>
      </c>
      <c r="N1678" s="26" t="n">
        <f aca="false">IF(D1678&lt;H1678,(H1678-D1678)/D1678,IF(D1678&gt;G1678,(D1678-G1678)/D1678,0))</f>
        <v>0</v>
      </c>
      <c r="O1678" s="26" t="n">
        <f aca="false">IF(E1678&lt;J1678,(J1678-E1678)/E1678,IF(E1678&gt;I1678,(E1678-I1678)/E1678,0))</f>
        <v>0</v>
      </c>
      <c r="P1678" s="27" t="n">
        <f aca="false">LN(F1678/F1677)</f>
        <v>0.00127933696830856</v>
      </c>
      <c r="Q1678" s="28" t="n">
        <f aca="false">STDEV(P1659:P1678)*SQRT(252)</f>
        <v>0.130560134833017</v>
      </c>
      <c r="R1678" s="26" t="n">
        <f aca="false">(G1678-H1678)/H1678</f>
        <v>0.00100158375431145</v>
      </c>
      <c r="S1678" s="17" t="n">
        <f aca="false">YEAR(B1678)</f>
        <v>2013</v>
      </c>
      <c r="T1678" s="17" t="n">
        <f aca="false">WEEKDAY(B1678)</f>
        <v>6</v>
      </c>
    </row>
    <row r="1679" customFormat="false" ht="15" hidden="false" customHeight="false" outlineLevel="0" collapsed="false">
      <c r="B1679" s="21" t="n">
        <v>41351</v>
      </c>
      <c r="C1679" s="22" t="n">
        <v>1592.0765</v>
      </c>
      <c r="D1679" s="22" t="n">
        <v>1611.252</v>
      </c>
      <c r="E1679" s="22" t="n">
        <v>1591.2255</v>
      </c>
      <c r="F1679" s="22" t="n">
        <v>1605.5645</v>
      </c>
      <c r="G1679" s="23" t="n">
        <v>1612.6</v>
      </c>
      <c r="H1679" s="23" t="n">
        <v>1610.99</v>
      </c>
      <c r="I1679" s="23" t="n">
        <v>1590.77</v>
      </c>
      <c r="J1679" s="23" t="n">
        <v>1589.18</v>
      </c>
      <c r="K1679" s="29" t="str">
        <f aca="false">IF(N1679&lt;=$F$3,"HIT","MISS")</f>
        <v>HIT</v>
      </c>
      <c r="L1679" s="29" t="str">
        <f aca="false">IF(O1679&lt;=$F$3,"HIT","MISS")</f>
        <v>HIT</v>
      </c>
      <c r="M1679" s="17" t="str">
        <f aca="false">IF(AND(K1679="HIT",L1679="HIT"),"HOD ✓ | LOD ✓",IF(K1679="HIT","HOD ✓",IF(L1679="HIT","LOD ✓","✗ MISS")))</f>
        <v>HOD ✓ | LOD ✓</v>
      </c>
      <c r="N1679" s="26" t="n">
        <f aca="false">IF(D1679&lt;H1679,(H1679-D1679)/D1679,IF(D1679&gt;G1679,(D1679-G1679)/D1679,0))</f>
        <v>0</v>
      </c>
      <c r="O1679" s="26" t="n">
        <f aca="false">IF(E1679&lt;J1679,(J1679-E1679)/E1679,IF(E1679&gt;I1679,(E1679-I1679)/E1679,0))</f>
        <v>0.00028625735321614</v>
      </c>
      <c r="P1679" s="27" t="n">
        <f aca="false">LN(F1679/F1678)</f>
        <v>0.00843626910944701</v>
      </c>
      <c r="Q1679" s="28" t="n">
        <f aca="false">STDEV(P1660:P1679)*SQRT(252)</f>
        <v>0.134420208489132</v>
      </c>
      <c r="R1679" s="26" t="n">
        <f aca="false">(G1679-H1679)/H1679</f>
        <v>0.000999385471045693</v>
      </c>
      <c r="S1679" s="17" t="n">
        <f aca="false">YEAR(B1679)</f>
        <v>2013</v>
      </c>
      <c r="T1679" s="17" t="n">
        <f aca="false">WEEKDAY(B1679)</f>
        <v>2</v>
      </c>
    </row>
    <row r="1680" customFormat="false" ht="15" hidden="false" customHeight="false" outlineLevel="0" collapsed="false">
      <c r="B1680" s="21" t="n">
        <v>41352</v>
      </c>
      <c r="C1680" s="22" t="n">
        <v>1605.5645</v>
      </c>
      <c r="D1680" s="22" t="n">
        <v>1615.7095</v>
      </c>
      <c r="E1680" s="22" t="n">
        <v>1600.1705</v>
      </c>
      <c r="F1680" s="22" t="n">
        <v>1612.897</v>
      </c>
      <c r="G1680" s="23" t="n">
        <v>1616.45</v>
      </c>
      <c r="H1680" s="23" t="n">
        <v>1614.84</v>
      </c>
      <c r="I1680" s="23" t="n">
        <v>1600.04</v>
      </c>
      <c r="J1680" s="23" t="n">
        <v>1598.44</v>
      </c>
      <c r="K1680" s="29" t="str">
        <f aca="false">IF(N1680&lt;=$F$3,"HIT","MISS")</f>
        <v>HIT</v>
      </c>
      <c r="L1680" s="29" t="str">
        <f aca="false">IF(O1680&lt;=$F$3,"HIT","MISS")</f>
        <v>HIT</v>
      </c>
      <c r="M1680" s="17" t="str">
        <f aca="false">IF(AND(K1680="HIT",L1680="HIT"),"HOD ✓ | LOD ✓",IF(K1680="HIT","HOD ✓",IF(L1680="HIT","LOD ✓","✗ MISS")))</f>
        <v>HOD ✓ | LOD ✓</v>
      </c>
      <c r="N1680" s="26" t="n">
        <f aca="false">IF(D1680&lt;H1680,(H1680-D1680)/D1680,IF(D1680&gt;G1680,(D1680-G1680)/D1680,0))</f>
        <v>0</v>
      </c>
      <c r="O1680" s="26" t="n">
        <f aca="false">IF(E1680&lt;J1680,(J1680-E1680)/E1680,IF(E1680&gt;I1680,(E1680-I1680)/E1680,0))</f>
        <v>8.15538094221732E-005</v>
      </c>
      <c r="P1680" s="27" t="n">
        <f aca="false">LN(F1680/F1679)</f>
        <v>0.00455653279458976</v>
      </c>
      <c r="Q1680" s="28" t="n">
        <f aca="false">STDEV(P1661:P1680)*SQRT(252)</f>
        <v>0.134966770794597</v>
      </c>
      <c r="R1680" s="26" t="n">
        <f aca="false">(G1680-H1680)/H1680</f>
        <v>0.000997002799038993</v>
      </c>
      <c r="S1680" s="17" t="n">
        <f aca="false">YEAR(B1680)</f>
        <v>2013</v>
      </c>
      <c r="T1680" s="17" t="n">
        <f aca="false">WEEKDAY(B1680)</f>
        <v>3</v>
      </c>
    </row>
    <row r="1681" customFormat="false" ht="15" hidden="false" customHeight="false" outlineLevel="0" collapsed="false">
      <c r="B1681" s="21" t="n">
        <v>41353</v>
      </c>
      <c r="C1681" s="22" t="n">
        <v>1612.897</v>
      </c>
      <c r="D1681" s="22" t="n">
        <v>1614.8665</v>
      </c>
      <c r="E1681" s="22" t="n">
        <v>1600.827</v>
      </c>
      <c r="F1681" s="22" t="n">
        <v>1606.973</v>
      </c>
      <c r="G1681" s="23" t="n">
        <v>1614.47</v>
      </c>
      <c r="H1681" s="23" t="n">
        <v>1612.86</v>
      </c>
      <c r="I1681" s="23" t="n">
        <v>1604.03</v>
      </c>
      <c r="J1681" s="23" t="n">
        <v>1602.43</v>
      </c>
      <c r="K1681" s="24" t="str">
        <f aca="false">IF(N1681&lt;=$F$3,"HIT","MISS")</f>
        <v>HIT</v>
      </c>
      <c r="L1681" s="24" t="str">
        <f aca="false">IF(O1681&lt;=$F$3,"HIT","MISS")</f>
        <v>MISS</v>
      </c>
      <c r="M1681" s="25" t="str">
        <f aca="false">IF(AND(K1681="HIT",L1681="HIT"),"HOD ✓ | LOD ✓",IF(K1681="HIT","HOD ✓",IF(L1681="HIT","LOD ✓","✗ MISS")))</f>
        <v>HOD ✓</v>
      </c>
      <c r="N1681" s="26" t="n">
        <f aca="false">IF(D1681&lt;H1681,(H1681-D1681)/D1681,IF(D1681&gt;G1681,(D1681-G1681)/D1681,0))</f>
        <v>0.000245531132140062</v>
      </c>
      <c r="O1681" s="26" t="n">
        <f aca="false">IF(E1681&lt;J1681,(J1681-E1681)/E1681,IF(E1681&gt;I1681,(E1681-I1681)/E1681,0))</f>
        <v>0.00100135742338183</v>
      </c>
      <c r="P1681" s="27" t="n">
        <f aca="false">LN(F1681/F1680)</f>
        <v>-0.00367965581478718</v>
      </c>
      <c r="Q1681" s="28" t="n">
        <f aca="false">STDEV(P1662:P1681)*SQRT(252)</f>
        <v>0.0960779014397488</v>
      </c>
      <c r="R1681" s="26" t="n">
        <f aca="false">(G1681-H1681)/H1681</f>
        <v>0.000998226752477045</v>
      </c>
      <c r="S1681" s="17" t="n">
        <f aca="false">YEAR(B1681)</f>
        <v>2013</v>
      </c>
      <c r="T1681" s="17" t="n">
        <f aca="false">WEEKDAY(B1681)</f>
        <v>4</v>
      </c>
    </row>
    <row r="1682" customFormat="false" ht="15" hidden="false" customHeight="false" outlineLevel="0" collapsed="false">
      <c r="B1682" s="21" t="n">
        <v>41354</v>
      </c>
      <c r="C1682" s="22" t="n">
        <v>1606.973</v>
      </c>
      <c r="D1682" s="22" t="n">
        <v>1616.9575</v>
      </c>
      <c r="E1682" s="22" t="n">
        <v>1604.632</v>
      </c>
      <c r="F1682" s="22" t="n">
        <v>1614.8375</v>
      </c>
      <c r="G1682" s="23" t="n">
        <v>1617.13</v>
      </c>
      <c r="H1682" s="23" t="n">
        <v>1615.51</v>
      </c>
      <c r="I1682" s="23" t="n">
        <v>1606.07</v>
      </c>
      <c r="J1682" s="23" t="n">
        <v>1604.47</v>
      </c>
      <c r="K1682" s="29" t="str">
        <f aca="false">IF(N1682&lt;=$F$3,"HIT","MISS")</f>
        <v>HIT</v>
      </c>
      <c r="L1682" s="29" t="str">
        <f aca="false">IF(O1682&lt;=$F$3,"HIT","MISS")</f>
        <v>HIT</v>
      </c>
      <c r="M1682" s="17" t="str">
        <f aca="false">IF(AND(K1682="HIT",L1682="HIT"),"HOD ✓ | LOD ✓",IF(K1682="HIT","HOD ✓",IF(L1682="HIT","LOD ✓","✗ MISS")))</f>
        <v>HOD ✓ | LOD ✓</v>
      </c>
      <c r="N1682" s="26" t="n">
        <f aca="false">IF(D1682&lt;H1682,(H1682-D1682)/D1682,IF(D1682&gt;G1682,(D1682-G1682)/D1682,0))</f>
        <v>0</v>
      </c>
      <c r="O1682" s="26" t="n">
        <f aca="false">IF(E1682&lt;J1682,(J1682-E1682)/E1682,IF(E1682&gt;I1682,(E1682-I1682)/E1682,0))</f>
        <v>0</v>
      </c>
      <c r="P1682" s="27" t="n">
        <f aca="false">LN(F1682/F1681)</f>
        <v>0.00488204729635984</v>
      </c>
      <c r="Q1682" s="28" t="n">
        <f aca="false">STDEV(P1663:P1682)*SQRT(252)</f>
        <v>0.0942794510075271</v>
      </c>
      <c r="R1682" s="26" t="n">
        <f aca="false">(G1682-H1682)/H1682</f>
        <v>0.00100277930808235</v>
      </c>
      <c r="S1682" s="17" t="n">
        <f aca="false">YEAR(B1682)</f>
        <v>2013</v>
      </c>
      <c r="T1682" s="17" t="n">
        <f aca="false">WEEKDAY(B1682)</f>
        <v>5</v>
      </c>
    </row>
    <row r="1683" customFormat="false" ht="15" hidden="false" customHeight="false" outlineLevel="0" collapsed="false">
      <c r="B1683" s="21" t="n">
        <v>41355</v>
      </c>
      <c r="C1683" s="22" t="n">
        <v>1614.8375</v>
      </c>
      <c r="D1683" s="22" t="n">
        <v>1616.114</v>
      </c>
      <c r="E1683" s="22" t="n">
        <v>1603.662</v>
      </c>
      <c r="F1683" s="22" t="n">
        <v>1608.8025</v>
      </c>
      <c r="G1683" s="23" t="n">
        <v>1617.44</v>
      </c>
      <c r="H1683" s="23" t="n">
        <v>1615.82</v>
      </c>
      <c r="I1683" s="23" t="n">
        <v>1605.46</v>
      </c>
      <c r="J1683" s="23" t="n">
        <v>1603.86</v>
      </c>
      <c r="K1683" s="29" t="str">
        <f aca="false">IF(N1683&lt;=$F$3,"HIT","MISS")</f>
        <v>HIT</v>
      </c>
      <c r="L1683" s="29" t="str">
        <f aca="false">IF(O1683&lt;=$F$3,"HIT","MISS")</f>
        <v>HIT</v>
      </c>
      <c r="M1683" s="17" t="str">
        <f aca="false">IF(AND(K1683="HIT",L1683="HIT"),"HOD ✓ | LOD ✓",IF(K1683="HIT","HOD ✓",IF(L1683="HIT","LOD ✓","✗ MISS")))</f>
        <v>HOD ✓ | LOD ✓</v>
      </c>
      <c r="N1683" s="26" t="n">
        <f aca="false">IF(D1683&lt;H1683,(H1683-D1683)/D1683,IF(D1683&gt;G1683,(D1683-G1683)/D1683,0))</f>
        <v>0</v>
      </c>
      <c r="O1683" s="26" t="n">
        <f aca="false">IF(E1683&lt;J1683,(J1683-E1683)/E1683,IF(E1683&gt;I1683,(E1683-I1683)/E1683,0))</f>
        <v>0.000123467413956224</v>
      </c>
      <c r="P1683" s="27" t="n">
        <f aca="false">LN(F1683/F1682)</f>
        <v>-0.0037442189887677</v>
      </c>
      <c r="Q1683" s="28" t="n">
        <f aca="false">STDEV(P1664:P1683)*SQRT(252)</f>
        <v>0.0955403164814516</v>
      </c>
      <c r="R1683" s="26" t="n">
        <f aca="false">(G1683-H1683)/H1683</f>
        <v>0.00100258692181067</v>
      </c>
      <c r="S1683" s="17" t="n">
        <f aca="false">YEAR(B1683)</f>
        <v>2013</v>
      </c>
      <c r="T1683" s="17" t="n">
        <f aca="false">WEEKDAY(B1683)</f>
        <v>6</v>
      </c>
    </row>
    <row r="1684" customFormat="false" ht="15" hidden="false" customHeight="false" outlineLevel="0" collapsed="false">
      <c r="B1684" s="21" t="n">
        <v>41358</v>
      </c>
      <c r="C1684" s="22" t="n">
        <v>1608.8025</v>
      </c>
      <c r="D1684" s="22" t="n">
        <v>1613.7775</v>
      </c>
      <c r="E1684" s="22" t="n">
        <v>1589.827</v>
      </c>
      <c r="F1684" s="22" t="n">
        <v>1605.1465</v>
      </c>
      <c r="G1684" s="23" t="n">
        <v>1619.12</v>
      </c>
      <c r="H1684" s="23" t="n">
        <v>1617.5</v>
      </c>
      <c r="I1684" s="23" t="n">
        <v>1590.69</v>
      </c>
      <c r="J1684" s="23" t="n">
        <v>1589.1</v>
      </c>
      <c r="K1684" s="24" t="str">
        <f aca="false">IF(N1684&lt;=$F$3,"HIT","MISS")</f>
        <v>MISS</v>
      </c>
      <c r="L1684" s="24" t="str">
        <f aca="false">IF(O1684&lt;=$F$3,"HIT","MISS")</f>
        <v>HIT</v>
      </c>
      <c r="M1684" s="25" t="str">
        <f aca="false">IF(AND(K1684="HIT",L1684="HIT"),"HOD ✓ | LOD ✓",IF(K1684="HIT","HOD ✓",IF(L1684="HIT","LOD ✓","✗ MISS")))</f>
        <v>LOD ✓</v>
      </c>
      <c r="N1684" s="26" t="n">
        <f aca="false">IF(D1684&lt;H1684,(H1684-D1684)/D1684,IF(D1684&gt;G1684,(D1684-G1684)/D1684,0))</f>
        <v>0.0023066996534529</v>
      </c>
      <c r="O1684" s="26" t="n">
        <f aca="false">IF(E1684&lt;J1684,(J1684-E1684)/E1684,IF(E1684&gt;I1684,(E1684-I1684)/E1684,0))</f>
        <v>0</v>
      </c>
      <c r="P1684" s="27" t="n">
        <f aca="false">LN(F1684/F1683)</f>
        <v>-0.00227508375332426</v>
      </c>
      <c r="Q1684" s="28" t="n">
        <f aca="false">STDEV(P1665:P1684)*SQRT(252)</f>
        <v>0.0926934354718857</v>
      </c>
      <c r="R1684" s="26" t="n">
        <f aca="false">(G1684-H1684)/H1684</f>
        <v>0.00100154559505403</v>
      </c>
      <c r="S1684" s="17" t="n">
        <f aca="false">YEAR(B1684)</f>
        <v>2013</v>
      </c>
      <c r="T1684" s="17" t="n">
        <f aca="false">WEEKDAY(B1684)</f>
        <v>2</v>
      </c>
    </row>
    <row r="1685" customFormat="false" ht="15" hidden="false" customHeight="false" outlineLevel="0" collapsed="false">
      <c r="B1685" s="21" t="n">
        <v>41359</v>
      </c>
      <c r="C1685" s="22" t="n">
        <v>1605.1465</v>
      </c>
      <c r="D1685" s="22" t="n">
        <v>1606.201</v>
      </c>
      <c r="E1685" s="22" t="n">
        <v>1594.6505</v>
      </c>
      <c r="F1685" s="22" t="n">
        <v>1599.9245</v>
      </c>
      <c r="G1685" s="23" t="n">
        <v>1607.74</v>
      </c>
      <c r="H1685" s="23" t="n">
        <v>1606.13</v>
      </c>
      <c r="I1685" s="23" t="n">
        <v>1594.35</v>
      </c>
      <c r="J1685" s="23" t="n">
        <v>1592.76</v>
      </c>
      <c r="K1685" s="29" t="str">
        <f aca="false">IF(N1685&lt;=$F$3,"HIT","MISS")</f>
        <v>HIT</v>
      </c>
      <c r="L1685" s="29" t="str">
        <f aca="false">IF(O1685&lt;=$F$3,"HIT","MISS")</f>
        <v>HIT</v>
      </c>
      <c r="M1685" s="17" t="str">
        <f aca="false">IF(AND(K1685="HIT",L1685="HIT"),"HOD ✓ | LOD ✓",IF(K1685="HIT","HOD ✓",IF(L1685="HIT","LOD ✓","✗ MISS")))</f>
        <v>HOD ✓ | LOD ✓</v>
      </c>
      <c r="N1685" s="26" t="n">
        <f aca="false">IF(D1685&lt;H1685,(H1685-D1685)/D1685,IF(D1685&gt;G1685,(D1685-G1685)/D1685,0))</f>
        <v>0</v>
      </c>
      <c r="O1685" s="26" t="n">
        <f aca="false">IF(E1685&lt;J1685,(J1685-E1685)/E1685,IF(E1685&gt;I1685,(E1685-I1685)/E1685,0))</f>
        <v>0.000188442545874508</v>
      </c>
      <c r="P1685" s="27" t="n">
        <f aca="false">LN(F1685/F1684)</f>
        <v>-0.00325858904266021</v>
      </c>
      <c r="Q1685" s="28" t="n">
        <f aca="false">STDEV(P1666:P1685)*SQRT(252)</f>
        <v>0.0812460368225612</v>
      </c>
      <c r="R1685" s="26" t="n">
        <f aca="false">(G1685-H1685)/H1685</f>
        <v>0.00100240951853206</v>
      </c>
      <c r="S1685" s="17" t="n">
        <f aca="false">YEAR(B1685)</f>
        <v>2013</v>
      </c>
      <c r="T1685" s="17" t="n">
        <f aca="false">WEEKDAY(B1685)</f>
        <v>3</v>
      </c>
    </row>
    <row r="1686" customFormat="false" ht="15" hidden="false" customHeight="false" outlineLevel="0" collapsed="false">
      <c r="B1686" s="21" t="n">
        <v>41360</v>
      </c>
      <c r="C1686" s="22" t="n">
        <v>1599.9245</v>
      </c>
      <c r="D1686" s="22" t="n">
        <v>1608.4345</v>
      </c>
      <c r="E1686" s="22" t="n">
        <v>1591.5645</v>
      </c>
      <c r="F1686" s="22" t="n">
        <v>1605.31</v>
      </c>
      <c r="G1686" s="23" t="n">
        <v>1609.09</v>
      </c>
      <c r="H1686" s="23" t="n">
        <v>1607.48</v>
      </c>
      <c r="I1686" s="23" t="n">
        <v>1593.5</v>
      </c>
      <c r="J1686" s="23" t="n">
        <v>1591.91</v>
      </c>
      <c r="K1686" s="29" t="str">
        <f aca="false">IF(N1686&lt;=$F$3,"HIT","MISS")</f>
        <v>HIT</v>
      </c>
      <c r="L1686" s="29" t="str">
        <f aca="false">IF(O1686&lt;=$F$3,"HIT","MISS")</f>
        <v>HIT</v>
      </c>
      <c r="M1686" s="17" t="str">
        <f aca="false">IF(AND(K1686="HIT",L1686="HIT"),"HOD ✓ | LOD ✓",IF(K1686="HIT","HOD ✓",IF(L1686="HIT","LOD ✓","✗ MISS")))</f>
        <v>HOD ✓ | LOD ✓</v>
      </c>
      <c r="N1686" s="26" t="n">
        <f aca="false">IF(D1686&lt;H1686,(H1686-D1686)/D1686,IF(D1686&gt;G1686,(D1686-G1686)/D1686,0))</f>
        <v>0</v>
      </c>
      <c r="O1686" s="26" t="n">
        <f aca="false">IF(E1686&lt;J1686,(J1686-E1686)/E1686,IF(E1686&gt;I1686,(E1686-I1686)/E1686,0))</f>
        <v>0.000217081996991092</v>
      </c>
      <c r="P1686" s="27" t="n">
        <f aca="false">LN(F1686/F1685)</f>
        <v>0.00336044371668639</v>
      </c>
      <c r="Q1686" s="28" t="n">
        <f aca="false">STDEV(P1667:P1686)*SQRT(252)</f>
        <v>0.0732972814331982</v>
      </c>
      <c r="R1686" s="26" t="n">
        <f aca="false">(G1686-H1686)/H1686</f>
        <v>0.00100156767113737</v>
      </c>
      <c r="S1686" s="17" t="n">
        <f aca="false">YEAR(B1686)</f>
        <v>2013</v>
      </c>
      <c r="T1686" s="17" t="n">
        <f aca="false">WEEKDAY(B1686)</f>
        <v>4</v>
      </c>
    </row>
    <row r="1687" customFormat="false" ht="15" hidden="false" customHeight="false" outlineLevel="0" collapsed="false">
      <c r="B1687" s="21" t="n">
        <v>41361</v>
      </c>
      <c r="C1687" s="22" t="n">
        <v>1605.31</v>
      </c>
      <c r="D1687" s="22" t="n">
        <v>1607.7665</v>
      </c>
      <c r="E1687" s="22" t="n">
        <v>1594.0565</v>
      </c>
      <c r="F1687" s="22" t="n">
        <v>1597.0015</v>
      </c>
      <c r="G1687" s="23" t="n">
        <v>1608.89</v>
      </c>
      <c r="H1687" s="23" t="n">
        <v>1607.28</v>
      </c>
      <c r="I1687" s="23" t="n">
        <v>1594.66</v>
      </c>
      <c r="J1687" s="23" t="n">
        <v>1593.07</v>
      </c>
      <c r="K1687" s="29" t="str">
        <f aca="false">IF(N1687&lt;=$F$3,"HIT","MISS")</f>
        <v>HIT</v>
      </c>
      <c r="L1687" s="29" t="str">
        <f aca="false">IF(O1687&lt;=$F$3,"HIT","MISS")</f>
        <v>HIT</v>
      </c>
      <c r="M1687" s="17" t="str">
        <f aca="false">IF(AND(K1687="HIT",L1687="HIT"),"HOD ✓ | LOD ✓",IF(K1687="HIT","HOD ✓",IF(L1687="HIT","LOD ✓","✗ MISS")))</f>
        <v>HOD ✓ | LOD ✓</v>
      </c>
      <c r="N1687" s="26" t="n">
        <f aca="false">IF(D1687&lt;H1687,(H1687-D1687)/D1687,IF(D1687&gt;G1687,(D1687-G1687)/D1687,0))</f>
        <v>0</v>
      </c>
      <c r="O1687" s="26" t="n">
        <f aca="false">IF(E1687&lt;J1687,(J1687-E1687)/E1687,IF(E1687&gt;I1687,(E1687-I1687)/E1687,0))</f>
        <v>0</v>
      </c>
      <c r="P1687" s="27" t="n">
        <f aca="false">LN(F1687/F1686)</f>
        <v>-0.00518907585550792</v>
      </c>
      <c r="Q1687" s="28" t="n">
        <f aca="false">STDEV(P1668:P1687)*SQRT(252)</f>
        <v>0.0636311638687243</v>
      </c>
      <c r="R1687" s="26" t="n">
        <f aca="false">(G1687-H1687)/H1687</f>
        <v>0.00100169230003492</v>
      </c>
      <c r="S1687" s="17" t="n">
        <f aca="false">YEAR(B1687)</f>
        <v>2013</v>
      </c>
      <c r="T1687" s="17" t="n">
        <f aca="false">WEEKDAY(B1687)</f>
        <v>5</v>
      </c>
    </row>
    <row r="1688" customFormat="false" ht="15" hidden="false" customHeight="false" outlineLevel="0" collapsed="false">
      <c r="B1688" s="21" t="n">
        <v>41362</v>
      </c>
      <c r="C1688" s="22" t="n">
        <v>1597.0015</v>
      </c>
      <c r="D1688" s="22" t="n">
        <v>1597.1375</v>
      </c>
      <c r="E1688" s="22" t="n">
        <v>1596.686</v>
      </c>
      <c r="F1688" s="22" t="n">
        <v>1596.9465</v>
      </c>
      <c r="G1688" s="23" t="n">
        <v>1598.96</v>
      </c>
      <c r="H1688" s="23" t="n">
        <v>1597.36</v>
      </c>
      <c r="I1688" s="23" t="n">
        <v>1597.13</v>
      </c>
      <c r="J1688" s="23" t="n">
        <v>1595.53</v>
      </c>
      <c r="K1688" s="29" t="str">
        <f aca="false">IF(N1688&lt;=$F$3,"HIT","MISS")</f>
        <v>HIT</v>
      </c>
      <c r="L1688" s="29" t="str">
        <f aca="false">IF(O1688&lt;=$F$3,"HIT","MISS")</f>
        <v>HIT</v>
      </c>
      <c r="M1688" s="17" t="str">
        <f aca="false">IF(AND(K1688="HIT",L1688="HIT"),"HOD ✓ | LOD ✓",IF(K1688="HIT","HOD ✓",IF(L1688="HIT","LOD ✓","✗ MISS")))</f>
        <v>HOD ✓ | LOD ✓</v>
      </c>
      <c r="N1688" s="26" t="n">
        <f aca="false">IF(D1688&lt;H1688,(H1688-D1688)/D1688,IF(D1688&gt;G1688,(D1688-G1688)/D1688,0))</f>
        <v>0.00013931173740511</v>
      </c>
      <c r="O1688" s="26" t="n">
        <f aca="false">IF(E1688&lt;J1688,(J1688-E1688)/E1688,IF(E1688&gt;I1688,(E1688-I1688)/E1688,0))</f>
        <v>0</v>
      </c>
      <c r="P1688" s="27" t="n">
        <f aca="false">LN(F1688/F1687)</f>
        <v>-3.44401349085303E-005</v>
      </c>
      <c r="Q1688" s="28" t="n">
        <f aca="false">STDEV(P1669:P1688)*SQRT(252)</f>
        <v>0.0629301371477698</v>
      </c>
      <c r="R1688" s="26" t="n">
        <f aca="false">(G1688-H1688)/H1688</f>
        <v>0.00100165272699963</v>
      </c>
      <c r="S1688" s="17" t="n">
        <f aca="false">YEAR(B1688)</f>
        <v>2013</v>
      </c>
      <c r="T1688" s="17" t="n">
        <f aca="false">WEEKDAY(B1688)</f>
        <v>6</v>
      </c>
    </row>
    <row r="1689" customFormat="false" ht="15" hidden="false" customHeight="false" outlineLevel="0" collapsed="false">
      <c r="B1689" s="21" t="n">
        <v>41365</v>
      </c>
      <c r="C1689" s="22" t="n">
        <v>1596.9465</v>
      </c>
      <c r="D1689" s="22" t="n">
        <v>1601.2115</v>
      </c>
      <c r="E1689" s="22" t="n">
        <v>1594.864</v>
      </c>
      <c r="F1689" s="22" t="n">
        <v>1599.5435</v>
      </c>
      <c r="G1689" s="23" t="n">
        <v>1602.99</v>
      </c>
      <c r="H1689" s="23" t="n">
        <v>1601.39</v>
      </c>
      <c r="I1689" s="23" t="n">
        <v>1596.69</v>
      </c>
      <c r="J1689" s="23" t="n">
        <v>1595.09</v>
      </c>
      <c r="K1689" s="29" t="str">
        <f aca="false">IF(N1689&lt;=$F$3,"HIT","MISS")</f>
        <v>HIT</v>
      </c>
      <c r="L1689" s="29" t="str">
        <f aca="false">IF(O1689&lt;=$F$3,"HIT","MISS")</f>
        <v>HIT</v>
      </c>
      <c r="M1689" s="17" t="str">
        <f aca="false">IF(AND(K1689="HIT",L1689="HIT"),"HOD ✓ | LOD ✓",IF(K1689="HIT","HOD ✓",IF(L1689="HIT","LOD ✓","✗ MISS")))</f>
        <v>HOD ✓ | LOD ✓</v>
      </c>
      <c r="N1689" s="26" t="n">
        <f aca="false">IF(D1689&lt;H1689,(H1689-D1689)/D1689,IF(D1689&gt;G1689,(D1689-G1689)/D1689,0))</f>
        <v>0.000111478090183722</v>
      </c>
      <c r="O1689" s="26" t="n">
        <f aca="false">IF(E1689&lt;J1689,(J1689-E1689)/E1689,IF(E1689&gt;I1689,(E1689-I1689)/E1689,0))</f>
        <v>0.000141704872641106</v>
      </c>
      <c r="P1689" s="27" t="n">
        <f aca="false">LN(F1689/F1688)</f>
        <v>0.00162490767774051</v>
      </c>
      <c r="Q1689" s="28" t="n">
        <f aca="false">STDEV(P1670:P1689)*SQRT(252)</f>
        <v>0.0624641317441507</v>
      </c>
      <c r="R1689" s="26" t="n">
        <f aca="false">(G1689-H1689)/H1689</f>
        <v>0.000999132004071406</v>
      </c>
      <c r="S1689" s="17" t="n">
        <f aca="false">YEAR(B1689)</f>
        <v>2013</v>
      </c>
      <c r="T1689" s="17" t="n">
        <f aca="false">WEEKDAY(B1689)</f>
        <v>2</v>
      </c>
    </row>
    <row r="1690" customFormat="false" ht="15" hidden="false" customHeight="false" outlineLevel="0" collapsed="false">
      <c r="B1690" s="21" t="n">
        <v>41366</v>
      </c>
      <c r="C1690" s="22" t="n">
        <v>1599.5435</v>
      </c>
      <c r="D1690" s="22" t="n">
        <v>1604.019</v>
      </c>
      <c r="E1690" s="22" t="n">
        <v>1573.8615</v>
      </c>
      <c r="F1690" s="22" t="n">
        <v>1575.9755</v>
      </c>
      <c r="G1690" s="23" t="n">
        <v>1604.61</v>
      </c>
      <c r="H1690" s="23" t="n">
        <v>1603.01</v>
      </c>
      <c r="I1690" s="23" t="n">
        <v>1574.24</v>
      </c>
      <c r="J1690" s="23" t="n">
        <v>1572.67</v>
      </c>
      <c r="K1690" s="29" t="str">
        <f aca="false">IF(N1690&lt;=$F$3,"HIT","MISS")</f>
        <v>HIT</v>
      </c>
      <c r="L1690" s="29" t="str">
        <f aca="false">IF(O1690&lt;=$F$3,"HIT","MISS")</f>
        <v>HIT</v>
      </c>
      <c r="M1690" s="17" t="str">
        <f aca="false">IF(AND(K1690="HIT",L1690="HIT"),"HOD ✓ | LOD ✓",IF(K1690="HIT","HOD ✓",IF(L1690="HIT","LOD ✓","✗ MISS")))</f>
        <v>HOD ✓ | LOD ✓</v>
      </c>
      <c r="N1690" s="26" t="n">
        <f aca="false">IF(D1690&lt;H1690,(H1690-D1690)/D1690,IF(D1690&gt;G1690,(D1690-G1690)/D1690,0))</f>
        <v>0</v>
      </c>
      <c r="O1690" s="26" t="n">
        <f aca="false">IF(E1690&lt;J1690,(J1690-E1690)/E1690,IF(E1690&gt;I1690,(E1690-I1690)/E1690,0))</f>
        <v>0</v>
      </c>
      <c r="P1690" s="27" t="n">
        <f aca="false">LN(F1690/F1689)</f>
        <v>-0.014843830406808</v>
      </c>
      <c r="Q1690" s="28" t="n">
        <f aca="false">STDEV(P1671:P1690)*SQRT(252)</f>
        <v>0.0835798334581299</v>
      </c>
      <c r="R1690" s="26" t="n">
        <f aca="false">(G1690-H1690)/H1690</f>
        <v>0.000998122282456073</v>
      </c>
      <c r="S1690" s="17" t="n">
        <f aca="false">YEAR(B1690)</f>
        <v>2013</v>
      </c>
      <c r="T1690" s="17" t="n">
        <f aca="false">WEEKDAY(B1690)</f>
        <v>3</v>
      </c>
    </row>
    <row r="1691" customFormat="false" ht="15" hidden="false" customHeight="false" outlineLevel="0" collapsed="false">
      <c r="B1691" s="21" t="n">
        <v>41367</v>
      </c>
      <c r="C1691" s="22" t="n">
        <v>1575.9755</v>
      </c>
      <c r="D1691" s="22" t="n">
        <v>1577.2205</v>
      </c>
      <c r="E1691" s="22" t="n">
        <v>1549.8865</v>
      </c>
      <c r="F1691" s="22" t="n">
        <v>1557.9685</v>
      </c>
      <c r="G1691" s="23" t="n">
        <v>1579.06</v>
      </c>
      <c r="H1691" s="23" t="n">
        <v>1577.48</v>
      </c>
      <c r="I1691" s="23" t="n">
        <v>1550.99</v>
      </c>
      <c r="J1691" s="23" t="n">
        <v>1549.44</v>
      </c>
      <c r="K1691" s="29" t="str">
        <f aca="false">IF(N1691&lt;=$F$3,"HIT","MISS")</f>
        <v>HIT</v>
      </c>
      <c r="L1691" s="29" t="str">
        <f aca="false">IF(O1691&lt;=$F$3,"HIT","MISS")</f>
        <v>HIT</v>
      </c>
      <c r="M1691" s="17" t="str">
        <f aca="false">IF(AND(K1691="HIT",L1691="HIT"),"HOD ✓ | LOD ✓",IF(K1691="HIT","HOD ✓",IF(L1691="HIT","LOD ✓","✗ MISS")))</f>
        <v>HOD ✓ | LOD ✓</v>
      </c>
      <c r="N1691" s="26" t="n">
        <f aca="false">IF(D1691&lt;H1691,(H1691-D1691)/D1691,IF(D1691&gt;G1691,(D1691-G1691)/D1691,0))</f>
        <v>0.000164529943657286</v>
      </c>
      <c r="O1691" s="26" t="n">
        <f aca="false">IF(E1691&lt;J1691,(J1691-E1691)/E1691,IF(E1691&gt;I1691,(E1691-I1691)/E1691,0))</f>
        <v>0</v>
      </c>
      <c r="P1691" s="27" t="n">
        <f aca="false">LN(F1691/F1690)</f>
        <v>-0.0114917166139055</v>
      </c>
      <c r="Q1691" s="28" t="n">
        <f aca="false">STDEV(P1672:P1691)*SQRT(252)</f>
        <v>0.090403278919521</v>
      </c>
      <c r="R1691" s="26" t="n">
        <f aca="false">(G1691-H1691)/H1691</f>
        <v>0.00100159748459564</v>
      </c>
      <c r="S1691" s="17" t="n">
        <f aca="false">YEAR(B1691)</f>
        <v>2013</v>
      </c>
      <c r="T1691" s="17" t="n">
        <f aca="false">WEEKDAY(B1691)</f>
        <v>4</v>
      </c>
    </row>
    <row r="1692" customFormat="false" ht="15" hidden="false" customHeight="false" outlineLevel="0" collapsed="false">
      <c r="B1692" s="21" t="n">
        <v>41368</v>
      </c>
      <c r="C1692" s="22" t="n">
        <v>1557.9685</v>
      </c>
      <c r="D1692" s="22" t="n">
        <v>1559.6405</v>
      </c>
      <c r="E1692" s="22" t="n">
        <v>1540.208</v>
      </c>
      <c r="F1692" s="22" t="n">
        <v>1554.7385</v>
      </c>
      <c r="G1692" s="23" t="n">
        <v>1560.36</v>
      </c>
      <c r="H1692" s="23" t="n">
        <v>1558.8</v>
      </c>
      <c r="I1692" s="23" t="n">
        <v>1541.68</v>
      </c>
      <c r="J1692" s="23" t="n">
        <v>1540.14</v>
      </c>
      <c r="K1692" s="29" t="str">
        <f aca="false">IF(N1692&lt;=$F$3,"HIT","MISS")</f>
        <v>HIT</v>
      </c>
      <c r="L1692" s="29" t="str">
        <f aca="false">IF(O1692&lt;=$F$3,"HIT","MISS")</f>
        <v>HIT</v>
      </c>
      <c r="M1692" s="17" t="str">
        <f aca="false">IF(AND(K1692="HIT",L1692="HIT"),"HOD ✓ | LOD ✓",IF(K1692="HIT","HOD ✓",IF(L1692="HIT","LOD ✓","✗ MISS")))</f>
        <v>HOD ✓ | LOD ✓</v>
      </c>
      <c r="N1692" s="26" t="n">
        <f aca="false">IF(D1692&lt;H1692,(H1692-D1692)/D1692,IF(D1692&gt;G1692,(D1692-G1692)/D1692,0))</f>
        <v>0</v>
      </c>
      <c r="O1692" s="26" t="n">
        <f aca="false">IF(E1692&lt;J1692,(J1692-E1692)/E1692,IF(E1692&gt;I1692,(E1692-I1692)/E1692,0))</f>
        <v>0</v>
      </c>
      <c r="P1692" s="27" t="n">
        <f aca="false">LN(F1692/F1691)</f>
        <v>-0.00207536472873164</v>
      </c>
      <c r="Q1692" s="28" t="n">
        <f aca="false">STDEV(P1673:P1692)*SQRT(252)</f>
        <v>0.0901310579972947</v>
      </c>
      <c r="R1692" s="26" t="n">
        <f aca="false">(G1692-H1692)/H1692</f>
        <v>0.00100076982294069</v>
      </c>
      <c r="S1692" s="17" t="n">
        <f aca="false">YEAR(B1692)</f>
        <v>2013</v>
      </c>
      <c r="T1692" s="17" t="n">
        <f aca="false">WEEKDAY(B1692)</f>
        <v>5</v>
      </c>
    </row>
    <row r="1693" customFormat="false" ht="15" hidden="false" customHeight="false" outlineLevel="0" collapsed="false">
      <c r="B1693" s="21" t="n">
        <v>41369</v>
      </c>
      <c r="C1693" s="22" t="n">
        <v>1554.7385</v>
      </c>
      <c r="D1693" s="22" t="n">
        <v>1581.352</v>
      </c>
      <c r="E1693" s="22" t="n">
        <v>1549.462</v>
      </c>
      <c r="F1693" s="22" t="n">
        <v>1581.136</v>
      </c>
      <c r="G1693" s="23" t="n">
        <v>1583.3</v>
      </c>
      <c r="H1693" s="23" t="n">
        <v>1581.72</v>
      </c>
      <c r="I1693" s="23" t="n">
        <v>1549.65</v>
      </c>
      <c r="J1693" s="23" t="n">
        <v>1548.1</v>
      </c>
      <c r="K1693" s="29" t="str">
        <f aca="false">IF(N1693&lt;=$F$3,"HIT","MISS")</f>
        <v>HIT</v>
      </c>
      <c r="L1693" s="29" t="str">
        <f aca="false">IF(O1693&lt;=$F$3,"HIT","MISS")</f>
        <v>HIT</v>
      </c>
      <c r="M1693" s="17" t="str">
        <f aca="false">IF(AND(K1693="HIT",L1693="HIT"),"HOD ✓ | LOD ✓",IF(K1693="HIT","HOD ✓",IF(L1693="HIT","LOD ✓","✗ MISS")))</f>
        <v>HOD ✓ | LOD ✓</v>
      </c>
      <c r="N1693" s="26" t="n">
        <f aca="false">IF(D1693&lt;H1693,(H1693-D1693)/D1693,IF(D1693&gt;G1693,(D1693-G1693)/D1693,0))</f>
        <v>0.000232712261406656</v>
      </c>
      <c r="O1693" s="26" t="n">
        <f aca="false">IF(E1693&lt;J1693,(J1693-E1693)/E1693,IF(E1693&gt;I1693,(E1693-I1693)/E1693,0))</f>
        <v>0</v>
      </c>
      <c r="P1693" s="27" t="n">
        <f aca="false">LN(F1693/F1692)</f>
        <v>0.0168362117461383</v>
      </c>
      <c r="Q1693" s="28" t="n">
        <f aca="false">STDEV(P1674:P1693)*SQRT(252)</f>
        <v>0.109727233211602</v>
      </c>
      <c r="R1693" s="26" t="n">
        <f aca="false">(G1693-H1693)/H1693</f>
        <v>0.000998912576182843</v>
      </c>
      <c r="S1693" s="17" t="n">
        <f aca="false">YEAR(B1693)</f>
        <v>2013</v>
      </c>
      <c r="T1693" s="17" t="n">
        <f aca="false">WEEKDAY(B1693)</f>
        <v>6</v>
      </c>
    </row>
    <row r="1694" customFormat="false" ht="15" hidden="false" customHeight="false" outlineLevel="0" collapsed="false">
      <c r="B1694" s="21" t="n">
        <v>41372</v>
      </c>
      <c r="C1694" s="22" t="n">
        <v>1581.136</v>
      </c>
      <c r="D1694" s="22" t="n">
        <v>1583.2695</v>
      </c>
      <c r="E1694" s="22" t="n">
        <v>1567.3965</v>
      </c>
      <c r="F1694" s="22" t="n">
        <v>1573.5065</v>
      </c>
      <c r="G1694" s="23" t="n">
        <v>1585.47</v>
      </c>
      <c r="H1694" s="23" t="n">
        <v>1583.89</v>
      </c>
      <c r="I1694" s="23" t="n">
        <v>1568.01</v>
      </c>
      <c r="J1694" s="23" t="n">
        <v>1566.44</v>
      </c>
      <c r="K1694" s="29" t="str">
        <f aca="false">IF(N1694&lt;=$F$3,"HIT","MISS")</f>
        <v>HIT</v>
      </c>
      <c r="L1694" s="29" t="str">
        <f aca="false">IF(O1694&lt;=$F$3,"HIT","MISS")</f>
        <v>HIT</v>
      </c>
      <c r="M1694" s="17" t="str">
        <f aca="false">IF(AND(K1694="HIT",L1694="HIT"),"HOD ✓ | LOD ✓",IF(K1694="HIT","HOD ✓",IF(L1694="HIT","LOD ✓","✗ MISS")))</f>
        <v>HOD ✓ | LOD ✓</v>
      </c>
      <c r="N1694" s="26" t="n">
        <f aca="false">IF(D1694&lt;H1694,(H1694-D1694)/D1694,IF(D1694&gt;G1694,(D1694-G1694)/D1694,0))</f>
        <v>0.000391910537024804</v>
      </c>
      <c r="O1694" s="26" t="n">
        <f aca="false">IF(E1694&lt;J1694,(J1694-E1694)/E1694,IF(E1694&gt;I1694,(E1694-I1694)/E1694,0))</f>
        <v>0</v>
      </c>
      <c r="P1694" s="27" t="n">
        <f aca="false">LN(F1694/F1693)</f>
        <v>-0.00483700760094658</v>
      </c>
      <c r="Q1694" s="28" t="n">
        <f aca="false">STDEV(P1675:P1694)*SQRT(252)</f>
        <v>0.110881649983388</v>
      </c>
      <c r="R1694" s="26" t="n">
        <f aca="false">(G1694-H1694)/H1694</f>
        <v>0.000997544021365074</v>
      </c>
      <c r="S1694" s="17" t="n">
        <f aca="false">YEAR(B1694)</f>
        <v>2013</v>
      </c>
      <c r="T1694" s="17" t="n">
        <f aca="false">WEEKDAY(B1694)</f>
        <v>2</v>
      </c>
    </row>
    <row r="1695" customFormat="false" ht="15" hidden="false" customHeight="false" outlineLevel="0" collapsed="false">
      <c r="B1695" s="21" t="n">
        <v>41373</v>
      </c>
      <c r="C1695" s="22" t="n">
        <v>1573.5065</v>
      </c>
      <c r="D1695" s="22" t="n">
        <v>1590.39</v>
      </c>
      <c r="E1695" s="22" t="n">
        <v>1570.609</v>
      </c>
      <c r="F1695" s="22" t="n">
        <v>1585.361</v>
      </c>
      <c r="G1695" s="23" t="n">
        <v>1589.93</v>
      </c>
      <c r="H1695" s="23" t="n">
        <v>1588.34</v>
      </c>
      <c r="I1695" s="23" t="n">
        <v>1571.36</v>
      </c>
      <c r="J1695" s="23" t="n">
        <v>1569.79</v>
      </c>
      <c r="K1695" s="29" t="str">
        <f aca="false">IF(N1695&lt;=$F$3,"HIT","MISS")</f>
        <v>HIT</v>
      </c>
      <c r="L1695" s="29" t="str">
        <f aca="false">IF(O1695&lt;=$F$3,"HIT","MISS")</f>
        <v>HIT</v>
      </c>
      <c r="M1695" s="17" t="str">
        <f aca="false">IF(AND(K1695="HIT",L1695="HIT"),"HOD ✓ | LOD ✓",IF(K1695="HIT","HOD ✓",IF(L1695="HIT","LOD ✓","✗ MISS")))</f>
        <v>HOD ✓ | LOD ✓</v>
      </c>
      <c r="N1695" s="26" t="n">
        <f aca="false">IF(D1695&lt;H1695,(H1695-D1695)/D1695,IF(D1695&gt;G1695,(D1695-G1695)/D1695,0))</f>
        <v>0.000289237231119434</v>
      </c>
      <c r="O1695" s="26" t="n">
        <f aca="false">IF(E1695&lt;J1695,(J1695-E1695)/E1695,IF(E1695&gt;I1695,(E1695-I1695)/E1695,0))</f>
        <v>0</v>
      </c>
      <c r="P1695" s="27" t="n">
        <f aca="false">LN(F1695/F1694)</f>
        <v>0.00750557321605418</v>
      </c>
      <c r="Q1695" s="28" t="n">
        <f aca="false">STDEV(P1676:P1695)*SQRT(252)</f>
        <v>0.111217377182181</v>
      </c>
      <c r="R1695" s="26" t="n">
        <f aca="false">(G1695-H1695)/H1695</f>
        <v>0.00100104511628502</v>
      </c>
      <c r="S1695" s="17" t="n">
        <f aca="false">YEAR(B1695)</f>
        <v>2013</v>
      </c>
      <c r="T1695" s="17" t="n">
        <f aca="false">WEEKDAY(B1695)</f>
        <v>3</v>
      </c>
    </row>
    <row r="1696" customFormat="false" ht="15" hidden="false" customHeight="false" outlineLevel="0" collapsed="false">
      <c r="B1696" s="21" t="n">
        <v>41374</v>
      </c>
      <c r="C1696" s="22" t="n">
        <v>1585.361</v>
      </c>
      <c r="D1696" s="22" t="n">
        <v>1588.791</v>
      </c>
      <c r="E1696" s="22" t="n">
        <v>1555.8755</v>
      </c>
      <c r="F1696" s="22" t="n">
        <v>1558.48</v>
      </c>
      <c r="G1696" s="23" t="n">
        <v>1590.26</v>
      </c>
      <c r="H1696" s="23" t="n">
        <v>1588.67</v>
      </c>
      <c r="I1696" s="23" t="n">
        <v>1556.74</v>
      </c>
      <c r="J1696" s="23" t="n">
        <v>1555.18</v>
      </c>
      <c r="K1696" s="29" t="str">
        <f aca="false">IF(N1696&lt;=$F$3,"HIT","MISS")</f>
        <v>HIT</v>
      </c>
      <c r="L1696" s="29" t="str">
        <f aca="false">IF(O1696&lt;=$F$3,"HIT","MISS")</f>
        <v>HIT</v>
      </c>
      <c r="M1696" s="17" t="str">
        <f aca="false">IF(AND(K1696="HIT",L1696="HIT"),"HOD ✓ | LOD ✓",IF(K1696="HIT","HOD ✓",IF(L1696="HIT","LOD ✓","✗ MISS")))</f>
        <v>HOD ✓ | LOD ✓</v>
      </c>
      <c r="N1696" s="26" t="n">
        <f aca="false">IF(D1696&lt;H1696,(H1696-D1696)/D1696,IF(D1696&gt;G1696,(D1696-G1696)/D1696,0))</f>
        <v>0</v>
      </c>
      <c r="O1696" s="26" t="n">
        <f aca="false">IF(E1696&lt;J1696,(J1696-E1696)/E1696,IF(E1696&gt;I1696,(E1696-I1696)/E1696,0))</f>
        <v>0</v>
      </c>
      <c r="P1696" s="27" t="n">
        <f aca="false">LN(F1696/F1695)</f>
        <v>-0.0171011543573697</v>
      </c>
      <c r="Q1696" s="28" t="n">
        <f aca="false">STDEV(P1677:P1696)*SQRT(252)</f>
        <v>0.126085993370219</v>
      </c>
      <c r="R1696" s="26" t="n">
        <f aca="false">(G1696-H1696)/H1696</f>
        <v>0.00100083717826856</v>
      </c>
      <c r="S1696" s="17" t="n">
        <f aca="false">YEAR(B1696)</f>
        <v>2013</v>
      </c>
      <c r="T1696" s="17" t="n">
        <f aca="false">WEEKDAY(B1696)</f>
        <v>4</v>
      </c>
    </row>
    <row r="1697" customFormat="false" ht="15" hidden="false" customHeight="false" outlineLevel="0" collapsed="false">
      <c r="B1697" s="21" t="n">
        <v>41375</v>
      </c>
      <c r="C1697" s="22" t="n">
        <v>1558.48</v>
      </c>
      <c r="D1697" s="22" t="n">
        <v>1568.492</v>
      </c>
      <c r="E1697" s="22" t="n">
        <v>1553.515</v>
      </c>
      <c r="F1697" s="22" t="n">
        <v>1561.452</v>
      </c>
      <c r="G1697" s="23" t="n">
        <v>1567.84</v>
      </c>
      <c r="H1697" s="23" t="n">
        <v>1566.27</v>
      </c>
      <c r="I1697" s="23" t="n">
        <v>1553.01</v>
      </c>
      <c r="J1697" s="23" t="n">
        <v>1551.46</v>
      </c>
      <c r="K1697" s="29" t="str">
        <f aca="false">IF(N1697&lt;=$F$3,"HIT","MISS")</f>
        <v>HIT</v>
      </c>
      <c r="L1697" s="29" t="str">
        <f aca="false">IF(O1697&lt;=$F$3,"HIT","MISS")</f>
        <v>HIT</v>
      </c>
      <c r="M1697" s="17" t="str">
        <f aca="false">IF(AND(K1697="HIT",L1697="HIT"),"HOD ✓ | LOD ✓",IF(K1697="HIT","HOD ✓",IF(L1697="HIT","LOD ✓","✗ MISS")))</f>
        <v>HOD ✓ | LOD ✓</v>
      </c>
      <c r="N1697" s="26" t="n">
        <f aca="false">IF(D1697&lt;H1697,(H1697-D1697)/D1697,IF(D1697&gt;G1697,(D1697-G1697)/D1697,0))</f>
        <v>0.000415685894477016</v>
      </c>
      <c r="O1697" s="26" t="n">
        <f aca="false">IF(E1697&lt;J1697,(J1697-E1697)/E1697,IF(E1697&gt;I1697,(E1697-I1697)/E1697,0))</f>
        <v>0.000325069278378457</v>
      </c>
      <c r="P1697" s="27" t="n">
        <f aca="false">LN(F1697/F1696)</f>
        <v>0.0019051703043203</v>
      </c>
      <c r="Q1697" s="28" t="n">
        <f aca="false">STDEV(P1678:P1697)*SQRT(252)</f>
        <v>0.126217266369285</v>
      </c>
      <c r="R1697" s="26" t="n">
        <f aca="false">(G1697-H1697)/H1697</f>
        <v>0.00100238145402768</v>
      </c>
      <c r="S1697" s="17" t="n">
        <f aca="false">YEAR(B1697)</f>
        <v>2013</v>
      </c>
      <c r="T1697" s="17" t="n">
        <f aca="false">WEEKDAY(B1697)</f>
        <v>5</v>
      </c>
    </row>
    <row r="1698" customFormat="false" ht="15" hidden="false" customHeight="false" outlineLevel="0" collapsed="false">
      <c r="B1698" s="21" t="n">
        <v>41376</v>
      </c>
      <c r="C1698" s="22" t="n">
        <v>1561.452</v>
      </c>
      <c r="D1698" s="22" t="n">
        <v>1564.761</v>
      </c>
      <c r="E1698" s="22" t="n">
        <v>1480.8975</v>
      </c>
      <c r="F1698" s="22" t="n">
        <v>1483.187</v>
      </c>
      <c r="G1698" s="23" t="n">
        <v>1565.08</v>
      </c>
      <c r="H1698" s="23" t="n">
        <v>1563.52</v>
      </c>
      <c r="I1698" s="23" t="n">
        <v>1481.95</v>
      </c>
      <c r="J1698" s="23" t="n">
        <v>1480.47</v>
      </c>
      <c r="K1698" s="29" t="str">
        <f aca="false">IF(N1698&lt;=$F$3,"HIT","MISS")</f>
        <v>HIT</v>
      </c>
      <c r="L1698" s="29" t="str">
        <f aca="false">IF(O1698&lt;=$F$3,"HIT","MISS")</f>
        <v>HIT</v>
      </c>
      <c r="M1698" s="17" t="str">
        <f aca="false">IF(AND(K1698="HIT",L1698="HIT"),"HOD ✓ | LOD ✓",IF(K1698="HIT","HOD ✓",IF(L1698="HIT","LOD ✓","✗ MISS")))</f>
        <v>HOD ✓ | LOD ✓</v>
      </c>
      <c r="N1698" s="26" t="n">
        <f aca="false">IF(D1698&lt;H1698,(H1698-D1698)/D1698,IF(D1698&gt;G1698,(D1698-G1698)/D1698,0))</f>
        <v>0</v>
      </c>
      <c r="O1698" s="26" t="n">
        <f aca="false">IF(E1698&lt;J1698,(J1698-E1698)/E1698,IF(E1698&gt;I1698,(E1698-I1698)/E1698,0))</f>
        <v>0</v>
      </c>
      <c r="P1698" s="27" t="n">
        <f aca="false">LN(F1698/F1697)</f>
        <v>-0.0514230066368835</v>
      </c>
      <c r="Q1698" s="28" t="n">
        <f aca="false">STDEV(P1679:P1698)*SQRT(252)</f>
        <v>0.218794454080797</v>
      </c>
      <c r="R1698" s="26" t="n">
        <f aca="false">(G1698-H1698)/H1698</f>
        <v>0.000997748669668406</v>
      </c>
      <c r="S1698" s="17" t="n">
        <f aca="false">YEAR(B1698)</f>
        <v>2013</v>
      </c>
      <c r="T1698" s="17" t="n">
        <f aca="false">WEEKDAY(B1698)</f>
        <v>6</v>
      </c>
    </row>
    <row r="1699" customFormat="false" ht="15" hidden="false" customHeight="false" outlineLevel="0" collapsed="false">
      <c r="B1699" s="21" t="n">
        <v>41379</v>
      </c>
      <c r="C1699" s="22" t="n">
        <v>1483.187</v>
      </c>
      <c r="D1699" s="22" t="n">
        <v>1495.676</v>
      </c>
      <c r="E1699" s="22" t="n">
        <v>1335.7025</v>
      </c>
      <c r="F1699" s="22" t="n">
        <v>1347.795</v>
      </c>
      <c r="G1699" s="23" t="n">
        <v>1496.95</v>
      </c>
      <c r="H1699" s="23" t="n">
        <v>1495.45</v>
      </c>
      <c r="I1699" s="23" t="n">
        <v>1336.95</v>
      </c>
      <c r="J1699" s="23" t="n">
        <v>1335.61</v>
      </c>
      <c r="K1699" s="29" t="str">
        <f aca="false">IF(N1699&lt;=$F$3,"HIT","MISS")</f>
        <v>HIT</v>
      </c>
      <c r="L1699" s="29" t="str">
        <f aca="false">IF(O1699&lt;=$F$3,"HIT","MISS")</f>
        <v>HIT</v>
      </c>
      <c r="M1699" s="17" t="str">
        <f aca="false">IF(AND(K1699="HIT",L1699="HIT"),"HOD ✓ | LOD ✓",IF(K1699="HIT","HOD ✓",IF(L1699="HIT","LOD ✓","✗ MISS")))</f>
        <v>HOD ✓ | LOD ✓</v>
      </c>
      <c r="N1699" s="26" t="n">
        <f aca="false">IF(D1699&lt;H1699,(H1699-D1699)/D1699,IF(D1699&gt;G1699,(D1699-G1699)/D1699,0))</f>
        <v>0</v>
      </c>
      <c r="O1699" s="26" t="n">
        <f aca="false">IF(E1699&lt;J1699,(J1699-E1699)/E1699,IF(E1699&gt;I1699,(E1699-I1699)/E1699,0))</f>
        <v>0</v>
      </c>
      <c r="P1699" s="27" t="n">
        <f aca="false">LN(F1699/F1698)</f>
        <v>-0.0957232271843707</v>
      </c>
      <c r="Q1699" s="28" t="n">
        <f aca="false">STDEV(P1680:P1699)*SQRT(252)</f>
        <v>0.389197306989022</v>
      </c>
      <c r="R1699" s="26" t="n">
        <f aca="false">(G1699-H1699)/H1699</f>
        <v>0.0010030425624394</v>
      </c>
      <c r="S1699" s="17" t="n">
        <f aca="false">YEAR(B1699)</f>
        <v>2013</v>
      </c>
      <c r="T1699" s="17" t="n">
        <f aca="false">WEEKDAY(B1699)</f>
        <v>2</v>
      </c>
    </row>
    <row r="1700" customFormat="false" ht="15" hidden="false" customHeight="false" outlineLevel="0" collapsed="false">
      <c r="B1700" s="21" t="n">
        <v>41380</v>
      </c>
      <c r="C1700" s="22" t="n">
        <v>1347.795</v>
      </c>
      <c r="D1700" s="22" t="n">
        <v>1403.7745</v>
      </c>
      <c r="E1700" s="22" t="n">
        <v>1321.9365</v>
      </c>
      <c r="F1700" s="22" t="n">
        <v>1367.399</v>
      </c>
      <c r="G1700" s="23" t="n">
        <v>1405.29</v>
      </c>
      <c r="H1700" s="23" t="n">
        <v>1403.89</v>
      </c>
      <c r="I1700" s="23" t="n">
        <v>1323.52</v>
      </c>
      <c r="J1700" s="23" t="n">
        <v>1322.2</v>
      </c>
      <c r="K1700" s="29" t="str">
        <f aca="false">IF(N1700&lt;=$F$3,"HIT","MISS")</f>
        <v>HIT</v>
      </c>
      <c r="L1700" s="29" t="str">
        <f aca="false">IF(O1700&lt;=$F$3,"HIT","MISS")</f>
        <v>HIT</v>
      </c>
      <c r="M1700" s="17" t="str">
        <f aca="false">IF(AND(K1700="HIT",L1700="HIT"),"HOD ✓ | LOD ✓",IF(K1700="HIT","HOD ✓",IF(L1700="HIT","LOD ✓","✗ MISS")))</f>
        <v>HOD ✓ | LOD ✓</v>
      </c>
      <c r="N1700" s="26" t="n">
        <f aca="false">IF(D1700&lt;H1700,(H1700-D1700)/D1700,IF(D1700&gt;G1700,(D1700-G1700)/D1700,0))</f>
        <v>8.22781721708942E-005</v>
      </c>
      <c r="O1700" s="26" t="n">
        <f aca="false">IF(E1700&lt;J1700,(J1700-E1700)/E1700,IF(E1700&gt;I1700,(E1700-I1700)/E1700,0))</f>
        <v>0.00019932878772923</v>
      </c>
      <c r="P1700" s="27" t="n">
        <f aca="false">LN(F1700/F1699)</f>
        <v>0.0144404714085072</v>
      </c>
      <c r="Q1700" s="28" t="n">
        <f aca="false">STDEV(P1681:P1700)*SQRT(252)</f>
        <v>0.395214251083414</v>
      </c>
      <c r="R1700" s="26" t="n">
        <f aca="false">(G1700-H1700)/H1700</f>
        <v>0.000997229127638108</v>
      </c>
      <c r="S1700" s="17" t="n">
        <f aca="false">YEAR(B1700)</f>
        <v>2013</v>
      </c>
      <c r="T1700" s="17" t="n">
        <f aca="false">WEEKDAY(B1700)</f>
        <v>3</v>
      </c>
    </row>
    <row r="1701" customFormat="false" ht="15" hidden="false" customHeight="false" outlineLevel="0" collapsed="false">
      <c r="B1701" s="21" t="n">
        <v>41381</v>
      </c>
      <c r="C1701" s="22" t="n">
        <v>1367.399</v>
      </c>
      <c r="D1701" s="22" t="n">
        <v>1395.248</v>
      </c>
      <c r="E1701" s="22" t="n">
        <v>1365.152</v>
      </c>
      <c r="F1701" s="22" t="n">
        <v>1376.4095</v>
      </c>
      <c r="G1701" s="23" t="n">
        <v>1396.6</v>
      </c>
      <c r="H1701" s="23" t="n">
        <v>1395.2</v>
      </c>
      <c r="I1701" s="23" t="n">
        <v>1366.01</v>
      </c>
      <c r="J1701" s="23" t="n">
        <v>1364.65</v>
      </c>
      <c r="K1701" s="29" t="str">
        <f aca="false">IF(N1701&lt;=$F$3,"HIT","MISS")</f>
        <v>HIT</v>
      </c>
      <c r="L1701" s="29" t="str">
        <f aca="false">IF(O1701&lt;=$F$3,"HIT","MISS")</f>
        <v>HIT</v>
      </c>
      <c r="M1701" s="17" t="str">
        <f aca="false">IF(AND(K1701="HIT",L1701="HIT"),"HOD ✓ | LOD ✓",IF(K1701="HIT","HOD ✓",IF(L1701="HIT","LOD ✓","✗ MISS")))</f>
        <v>HOD ✓ | LOD ✓</v>
      </c>
      <c r="N1701" s="26" t="n">
        <f aca="false">IF(D1701&lt;H1701,(H1701-D1701)/D1701,IF(D1701&gt;G1701,(D1701-G1701)/D1701,0))</f>
        <v>0</v>
      </c>
      <c r="O1701" s="26" t="n">
        <f aca="false">IF(E1701&lt;J1701,(J1701-E1701)/E1701,IF(E1701&gt;I1701,(E1701-I1701)/E1701,0))</f>
        <v>0</v>
      </c>
      <c r="P1701" s="27" t="n">
        <f aca="false">LN(F1701/F1700)</f>
        <v>0.00656790179833796</v>
      </c>
      <c r="Q1701" s="28" t="n">
        <f aca="false">STDEV(P1682:P1701)*SQRT(252)</f>
        <v>0.39844882906476</v>
      </c>
      <c r="R1701" s="26" t="n">
        <f aca="false">(G1701-H1701)/H1701</f>
        <v>0.00100344036697238</v>
      </c>
      <c r="S1701" s="17" t="n">
        <f aca="false">YEAR(B1701)</f>
        <v>2013</v>
      </c>
      <c r="T1701" s="17" t="n">
        <f aca="false">WEEKDAY(B1701)</f>
        <v>4</v>
      </c>
    </row>
    <row r="1702" customFormat="false" ht="15" hidden="false" customHeight="false" outlineLevel="0" collapsed="false">
      <c r="B1702" s="21" t="n">
        <v>41382</v>
      </c>
      <c r="C1702" s="22" t="n">
        <v>1376.4095</v>
      </c>
      <c r="D1702" s="22" t="n">
        <v>1402.2725</v>
      </c>
      <c r="E1702" s="22" t="n">
        <v>1337.049</v>
      </c>
      <c r="F1702" s="22" t="n">
        <v>1390.569</v>
      </c>
      <c r="G1702" s="23" t="n">
        <v>1403.22</v>
      </c>
      <c r="H1702" s="23" t="n">
        <v>1401.82</v>
      </c>
      <c r="I1702" s="23" t="n">
        <v>1337.78</v>
      </c>
      <c r="J1702" s="23" t="n">
        <v>1336.44</v>
      </c>
      <c r="K1702" s="29" t="str">
        <f aca="false">IF(N1702&lt;=$F$3,"HIT","MISS")</f>
        <v>HIT</v>
      </c>
      <c r="L1702" s="29" t="str">
        <f aca="false">IF(O1702&lt;=$F$3,"HIT","MISS")</f>
        <v>HIT</v>
      </c>
      <c r="M1702" s="17" t="str">
        <f aca="false">IF(AND(K1702="HIT",L1702="HIT"),"HOD ✓ | LOD ✓",IF(K1702="HIT","HOD ✓",IF(L1702="HIT","LOD ✓","✗ MISS")))</f>
        <v>HOD ✓ | LOD ✓</v>
      </c>
      <c r="N1702" s="26" t="n">
        <f aca="false">IF(D1702&lt;H1702,(H1702-D1702)/D1702,IF(D1702&gt;G1702,(D1702-G1702)/D1702,0))</f>
        <v>0</v>
      </c>
      <c r="O1702" s="26" t="n">
        <f aca="false">IF(E1702&lt;J1702,(J1702-E1702)/E1702,IF(E1702&gt;I1702,(E1702-I1702)/E1702,0))</f>
        <v>0</v>
      </c>
      <c r="P1702" s="27" t="n">
        <f aca="false">LN(F1702/F1701)</f>
        <v>0.0102347189179792</v>
      </c>
      <c r="Q1702" s="28" t="n">
        <f aca="false">STDEV(P1683:P1702)*SQRT(252)</f>
        <v>0.401142319803181</v>
      </c>
      <c r="R1702" s="26" t="n">
        <f aca="false">(G1702-H1702)/H1702</f>
        <v>0.000998701687805917</v>
      </c>
      <c r="S1702" s="17" t="n">
        <f aca="false">YEAR(B1702)</f>
        <v>2013</v>
      </c>
      <c r="T1702" s="17" t="n">
        <f aca="false">WEEKDAY(B1702)</f>
        <v>5</v>
      </c>
    </row>
    <row r="1703" customFormat="false" ht="15" hidden="false" customHeight="false" outlineLevel="0" collapsed="false">
      <c r="B1703" s="21" t="n">
        <v>41383</v>
      </c>
      <c r="C1703" s="22" t="n">
        <v>1390.569</v>
      </c>
      <c r="D1703" s="22" t="n">
        <v>1425.0905</v>
      </c>
      <c r="E1703" s="22" t="n">
        <v>1386.0375</v>
      </c>
      <c r="F1703" s="22" t="n">
        <v>1403.867</v>
      </c>
      <c r="G1703" s="23" t="n">
        <v>1425.14</v>
      </c>
      <c r="H1703" s="23" t="n">
        <v>1423.72</v>
      </c>
      <c r="I1703" s="23" t="n">
        <v>1387.17</v>
      </c>
      <c r="J1703" s="23" t="n">
        <v>1385.78</v>
      </c>
      <c r="K1703" s="29" t="str">
        <f aca="false">IF(N1703&lt;=$F$3,"HIT","MISS")</f>
        <v>HIT</v>
      </c>
      <c r="L1703" s="29" t="str">
        <f aca="false">IF(O1703&lt;=$F$3,"HIT","MISS")</f>
        <v>HIT</v>
      </c>
      <c r="M1703" s="17" t="str">
        <f aca="false">IF(AND(K1703="HIT",L1703="HIT"),"HOD ✓ | LOD ✓",IF(K1703="HIT","HOD ✓",IF(L1703="HIT","LOD ✓","✗ MISS")))</f>
        <v>HOD ✓ | LOD ✓</v>
      </c>
      <c r="N1703" s="26" t="n">
        <f aca="false">IF(D1703&lt;H1703,(H1703-D1703)/D1703,IF(D1703&gt;G1703,(D1703-G1703)/D1703,0))</f>
        <v>0</v>
      </c>
      <c r="O1703" s="26" t="n">
        <f aca="false">IF(E1703&lt;J1703,(J1703-E1703)/E1703,IF(E1703&gt;I1703,(E1703-I1703)/E1703,0))</f>
        <v>0</v>
      </c>
      <c r="P1703" s="27" t="n">
        <f aca="false">LN(F1703/F1702)</f>
        <v>0.00951755587308018</v>
      </c>
      <c r="Q1703" s="28" t="n">
        <f aca="false">STDEV(P1684:P1703)*SQRT(252)</f>
        <v>0.405516945621304</v>
      </c>
      <c r="R1703" s="26" t="n">
        <f aca="false">(G1703-H1703)/H1703</f>
        <v>0.000997387126682264</v>
      </c>
      <c r="S1703" s="17" t="n">
        <f aca="false">YEAR(B1703)</f>
        <v>2013</v>
      </c>
      <c r="T1703" s="17" t="n">
        <f aca="false">WEEKDAY(B1703)</f>
        <v>6</v>
      </c>
    </row>
    <row r="1704" customFormat="false" ht="15" hidden="false" customHeight="false" outlineLevel="0" collapsed="false">
      <c r="B1704" s="21" t="n">
        <v>41386</v>
      </c>
      <c r="C1704" s="22" t="n">
        <v>1403.867</v>
      </c>
      <c r="D1704" s="22" t="n">
        <v>1439.226</v>
      </c>
      <c r="E1704" s="22" t="n">
        <v>1403.867</v>
      </c>
      <c r="F1704" s="22" t="n">
        <v>1426.3985</v>
      </c>
      <c r="G1704" s="23" t="n">
        <v>1440.33</v>
      </c>
      <c r="H1704" s="23" t="n">
        <v>1438.89</v>
      </c>
      <c r="I1704" s="23" t="n">
        <v>1403.72</v>
      </c>
      <c r="J1704" s="23" t="n">
        <v>1402.32</v>
      </c>
      <c r="K1704" s="29" t="str">
        <f aca="false">IF(N1704&lt;=$F$3,"HIT","MISS")</f>
        <v>HIT</v>
      </c>
      <c r="L1704" s="29" t="str">
        <f aca="false">IF(O1704&lt;=$F$3,"HIT","MISS")</f>
        <v>HIT</v>
      </c>
      <c r="M1704" s="17" t="str">
        <f aca="false">IF(AND(K1704="HIT",L1704="HIT"),"HOD ✓ | LOD ✓",IF(K1704="HIT","HOD ✓",IF(L1704="HIT","LOD ✓","✗ MISS")))</f>
        <v>HOD ✓ | LOD ✓</v>
      </c>
      <c r="N1704" s="26" t="n">
        <f aca="false">IF(D1704&lt;H1704,(H1704-D1704)/D1704,IF(D1704&gt;G1704,(D1704-G1704)/D1704,0))</f>
        <v>0</v>
      </c>
      <c r="O1704" s="26" t="n">
        <f aca="false">IF(E1704&lt;J1704,(J1704-E1704)/E1704,IF(E1704&gt;I1704,(E1704-I1704)/E1704,0))</f>
        <v>0.000104710773883804</v>
      </c>
      <c r="P1704" s="27" t="n">
        <f aca="false">LN(F1704/F1703)</f>
        <v>0.0159221641960289</v>
      </c>
      <c r="Q1704" s="28" t="n">
        <f aca="false">STDEV(P1685:P1704)*SQRT(252)</f>
        <v>0.413287821223443</v>
      </c>
      <c r="R1704" s="26" t="n">
        <f aca="false">(G1704-H1704)/H1704</f>
        <v>0.00100077142797561</v>
      </c>
      <c r="S1704" s="17" t="n">
        <f aca="false">YEAR(B1704)</f>
        <v>2013</v>
      </c>
      <c r="T1704" s="17" t="n">
        <f aca="false">WEEKDAY(B1704)</f>
        <v>2</v>
      </c>
    </row>
    <row r="1705" customFormat="false" ht="15" hidden="false" customHeight="false" outlineLevel="0" collapsed="false">
      <c r="B1705" s="21" t="n">
        <v>41387</v>
      </c>
      <c r="C1705" s="22" t="n">
        <v>1426.3985</v>
      </c>
      <c r="D1705" s="22" t="n">
        <v>1432.9365</v>
      </c>
      <c r="E1705" s="22" t="n">
        <v>1404.898</v>
      </c>
      <c r="F1705" s="22" t="n">
        <v>1413.093</v>
      </c>
      <c r="G1705" s="23" t="n">
        <v>1434.98</v>
      </c>
      <c r="H1705" s="23" t="n">
        <v>1433.55</v>
      </c>
      <c r="I1705" s="23" t="n">
        <v>1406.21</v>
      </c>
      <c r="J1705" s="23" t="n">
        <v>1404.81</v>
      </c>
      <c r="K1705" s="29" t="str">
        <f aca="false">IF(N1705&lt;=$F$3,"HIT","MISS")</f>
        <v>HIT</v>
      </c>
      <c r="L1705" s="29" t="str">
        <f aca="false">IF(O1705&lt;=$F$3,"HIT","MISS")</f>
        <v>HIT</v>
      </c>
      <c r="M1705" s="17" t="str">
        <f aca="false">IF(AND(K1705="HIT",L1705="HIT"),"HOD ✓ | LOD ✓",IF(K1705="HIT","HOD ✓",IF(L1705="HIT","LOD ✓","✗ MISS")))</f>
        <v>HOD ✓ | LOD ✓</v>
      </c>
      <c r="N1705" s="26" t="n">
        <f aca="false">IF(D1705&lt;H1705,(H1705-D1705)/D1705,IF(D1705&gt;G1705,(D1705-G1705)/D1705,0))</f>
        <v>0.000428141791349394</v>
      </c>
      <c r="O1705" s="26" t="n">
        <f aca="false">IF(E1705&lt;J1705,(J1705-E1705)/E1705,IF(E1705&gt;I1705,(E1705-I1705)/E1705,0))</f>
        <v>0</v>
      </c>
      <c r="P1705" s="27" t="n">
        <f aca="false">LN(F1705/F1704)</f>
        <v>-0.00937181702152487</v>
      </c>
      <c r="Q1705" s="28" t="n">
        <f aca="false">STDEV(P1686:P1705)*SQRT(252)</f>
        <v>0.413338680453176</v>
      </c>
      <c r="R1705" s="26" t="n">
        <f aca="false">(G1705-H1705)/H1705</f>
        <v>0.000997523630148976</v>
      </c>
      <c r="S1705" s="17" t="n">
        <f aca="false">YEAR(B1705)</f>
        <v>2013</v>
      </c>
      <c r="T1705" s="17" t="n">
        <f aca="false">WEEKDAY(B1705)</f>
        <v>3</v>
      </c>
    </row>
    <row r="1706" customFormat="false" ht="15" hidden="false" customHeight="false" outlineLevel="0" collapsed="false">
      <c r="B1706" s="21" t="n">
        <v>41388</v>
      </c>
      <c r="C1706" s="22" t="n">
        <v>1413.093</v>
      </c>
      <c r="D1706" s="22" t="n">
        <v>1434.067</v>
      </c>
      <c r="E1706" s="22" t="n">
        <v>1412.477</v>
      </c>
      <c r="F1706" s="22" t="n">
        <v>1431.964</v>
      </c>
      <c r="G1706" s="23" t="n">
        <v>1434.22</v>
      </c>
      <c r="H1706" s="23" t="n">
        <v>1432.79</v>
      </c>
      <c r="I1706" s="23" t="n">
        <v>1412.95</v>
      </c>
      <c r="J1706" s="23" t="n">
        <v>1411.54</v>
      </c>
      <c r="K1706" s="29" t="str">
        <f aca="false">IF(N1706&lt;=$F$3,"HIT","MISS")</f>
        <v>HIT</v>
      </c>
      <c r="L1706" s="29" t="str">
        <f aca="false">IF(O1706&lt;=$F$3,"HIT","MISS")</f>
        <v>HIT</v>
      </c>
      <c r="M1706" s="17" t="str">
        <f aca="false">IF(AND(K1706="HIT",L1706="HIT"),"HOD ✓ | LOD ✓",IF(K1706="HIT","HOD ✓",IF(L1706="HIT","LOD ✓","✗ MISS")))</f>
        <v>HOD ✓ | LOD ✓</v>
      </c>
      <c r="N1706" s="26" t="n">
        <f aca="false">IF(D1706&lt;H1706,(H1706-D1706)/D1706,IF(D1706&gt;G1706,(D1706-G1706)/D1706,0))</f>
        <v>0</v>
      </c>
      <c r="O1706" s="26" t="n">
        <f aca="false">IF(E1706&lt;J1706,(J1706-E1706)/E1706,IF(E1706&gt;I1706,(E1706-I1706)/E1706,0))</f>
        <v>0</v>
      </c>
      <c r="P1706" s="27" t="n">
        <f aca="false">LN(F1706/F1705)</f>
        <v>0.0132660096113566</v>
      </c>
      <c r="Q1706" s="28" t="n">
        <f aca="false">STDEV(P1687:P1706)*SQRT(252)</f>
        <v>0.417851134259722</v>
      </c>
      <c r="R1706" s="26" t="n">
        <f aca="false">(G1706-H1706)/H1706</f>
        <v>0.000998052750228619</v>
      </c>
      <c r="S1706" s="17" t="n">
        <f aca="false">YEAR(B1706)</f>
        <v>2013</v>
      </c>
      <c r="T1706" s="17" t="n">
        <f aca="false">WEEKDAY(B1706)</f>
        <v>4</v>
      </c>
    </row>
    <row r="1707" customFormat="false" ht="15" hidden="false" customHeight="false" outlineLevel="0" collapsed="false">
      <c r="B1707" s="21" t="n">
        <v>41389</v>
      </c>
      <c r="C1707" s="22" t="n">
        <v>1431.964</v>
      </c>
      <c r="D1707" s="22" t="n">
        <v>1469.198</v>
      </c>
      <c r="E1707" s="22" t="n">
        <v>1427.233</v>
      </c>
      <c r="F1707" s="22" t="n">
        <v>1468</v>
      </c>
      <c r="G1707" s="23" t="n">
        <v>1470.14</v>
      </c>
      <c r="H1707" s="23" t="n">
        <v>1468.67</v>
      </c>
      <c r="I1707" s="23" t="n">
        <v>1427.16</v>
      </c>
      <c r="J1707" s="23" t="n">
        <v>1425.73</v>
      </c>
      <c r="K1707" s="29" t="str">
        <f aca="false">IF(N1707&lt;=$F$3,"HIT","MISS")</f>
        <v>HIT</v>
      </c>
      <c r="L1707" s="29" t="str">
        <f aca="false">IF(O1707&lt;=$F$3,"HIT","MISS")</f>
        <v>HIT</v>
      </c>
      <c r="M1707" s="17" t="str">
        <f aca="false">IF(AND(K1707="HIT",L1707="HIT"),"HOD ✓ | LOD ✓",IF(K1707="HIT","HOD ✓",IF(L1707="HIT","LOD ✓","✗ MISS")))</f>
        <v>HOD ✓ | LOD ✓</v>
      </c>
      <c r="N1707" s="26" t="n">
        <f aca="false">IF(D1707&lt;H1707,(H1707-D1707)/D1707,IF(D1707&gt;G1707,(D1707-G1707)/D1707,0))</f>
        <v>0</v>
      </c>
      <c r="O1707" s="26" t="n">
        <f aca="false">IF(E1707&lt;J1707,(J1707-E1707)/E1707,IF(E1707&gt;I1707,(E1707-I1707)/E1707,0))</f>
        <v>5.11479204866097E-005</v>
      </c>
      <c r="P1707" s="27" t="n">
        <f aca="false">LN(F1707/F1706)</f>
        <v>0.0248540016346812</v>
      </c>
      <c r="Q1707" s="28" t="n">
        <f aca="false">STDEV(P1688:P1707)*SQRT(252)</f>
        <v>0.43172918487316</v>
      </c>
      <c r="R1707" s="26" t="n">
        <f aca="false">(G1707-H1707)/H1707</f>
        <v>0.00100090558124019</v>
      </c>
      <c r="S1707" s="17" t="n">
        <f aca="false">YEAR(B1707)</f>
        <v>2013</v>
      </c>
      <c r="T1707" s="17" t="n">
        <f aca="false">WEEKDAY(B1707)</f>
        <v>5</v>
      </c>
    </row>
    <row r="1708" customFormat="false" ht="15" hidden="false" customHeight="false" outlineLevel="0" collapsed="false">
      <c r="B1708" s="21" t="n">
        <v>41390</v>
      </c>
      <c r="C1708" s="22" t="n">
        <v>1468</v>
      </c>
      <c r="D1708" s="22" t="n">
        <v>1485.4495</v>
      </c>
      <c r="E1708" s="22" t="n">
        <v>1448.289</v>
      </c>
      <c r="F1708" s="22" t="n">
        <v>1462.3225</v>
      </c>
      <c r="G1708" s="23" t="n">
        <v>1485.15</v>
      </c>
      <c r="H1708" s="23" t="n">
        <v>1483.67</v>
      </c>
      <c r="I1708" s="23" t="n">
        <v>1448.23</v>
      </c>
      <c r="J1708" s="23" t="n">
        <v>1446.78</v>
      </c>
      <c r="K1708" s="29" t="str">
        <f aca="false">IF(N1708&lt;=$F$3,"HIT","MISS")</f>
        <v>HIT</v>
      </c>
      <c r="L1708" s="29" t="str">
        <f aca="false">IF(O1708&lt;=$F$3,"HIT","MISS")</f>
        <v>HIT</v>
      </c>
      <c r="M1708" s="17" t="str">
        <f aca="false">IF(AND(K1708="HIT",L1708="HIT"),"HOD ✓ | LOD ✓",IF(K1708="HIT","HOD ✓",IF(L1708="HIT","LOD ✓","✗ MISS")))</f>
        <v>HOD ✓ | LOD ✓</v>
      </c>
      <c r="N1708" s="26" t="n">
        <f aca="false">IF(D1708&lt;H1708,(H1708-D1708)/D1708,IF(D1708&gt;G1708,(D1708-G1708)/D1708,0))</f>
        <v>0.000201622471851014</v>
      </c>
      <c r="O1708" s="26" t="n">
        <f aca="false">IF(E1708&lt;J1708,(J1708-E1708)/E1708,IF(E1708&gt;I1708,(E1708-I1708)/E1708,0))</f>
        <v>4.07377256887051E-005</v>
      </c>
      <c r="P1708" s="27" t="n">
        <f aca="false">LN(F1708/F1707)</f>
        <v>-0.00387500495545045</v>
      </c>
      <c r="Q1708" s="28" t="n">
        <f aca="false">STDEV(P1689:P1708)*SQRT(252)</f>
        <v>0.43145151743286</v>
      </c>
      <c r="R1708" s="26" t="n">
        <f aca="false">(G1708-H1708)/H1708</f>
        <v>0.000997526404119527</v>
      </c>
      <c r="S1708" s="17" t="n">
        <f aca="false">YEAR(B1708)</f>
        <v>2013</v>
      </c>
      <c r="T1708" s="17" t="n">
        <f aca="false">WEEKDAY(B1708)</f>
        <v>6</v>
      </c>
    </row>
    <row r="1709" customFormat="false" ht="15" hidden="false" customHeight="false" outlineLevel="0" collapsed="false">
      <c r="B1709" s="21" t="n">
        <v>41393</v>
      </c>
      <c r="C1709" s="22" t="n">
        <v>1462.3225</v>
      </c>
      <c r="D1709" s="22" t="n">
        <v>1479.014</v>
      </c>
      <c r="E1709" s="22" t="n">
        <v>1462.3225</v>
      </c>
      <c r="F1709" s="22" t="n">
        <v>1475.79</v>
      </c>
      <c r="G1709" s="23" t="n">
        <v>1479.82</v>
      </c>
      <c r="H1709" s="23" t="n">
        <v>1478.34</v>
      </c>
      <c r="I1709" s="23" t="n">
        <v>1462.95</v>
      </c>
      <c r="J1709" s="23" t="n">
        <v>1461.49</v>
      </c>
      <c r="K1709" s="29" t="str">
        <f aca="false">IF(N1709&lt;=$F$3,"HIT","MISS")</f>
        <v>HIT</v>
      </c>
      <c r="L1709" s="29" t="str">
        <f aca="false">IF(O1709&lt;=$F$3,"HIT","MISS")</f>
        <v>HIT</v>
      </c>
      <c r="M1709" s="17" t="str">
        <f aca="false">IF(AND(K1709="HIT",L1709="HIT"),"HOD ✓ | LOD ✓",IF(K1709="HIT","HOD ✓",IF(L1709="HIT","LOD ✓","✗ MISS")))</f>
        <v>HOD ✓ | LOD ✓</v>
      </c>
      <c r="N1709" s="26" t="n">
        <f aca="false">IF(D1709&lt;H1709,(H1709-D1709)/D1709,IF(D1709&gt;G1709,(D1709-G1709)/D1709,0))</f>
        <v>0</v>
      </c>
      <c r="O1709" s="26" t="n">
        <f aca="false">IF(E1709&lt;J1709,(J1709-E1709)/E1709,IF(E1709&gt;I1709,(E1709-I1709)/E1709,0))</f>
        <v>0</v>
      </c>
      <c r="P1709" s="27" t="n">
        <f aca="false">LN(F1709/F1708)</f>
        <v>0.00916751439639267</v>
      </c>
      <c r="Q1709" s="28" t="n">
        <f aca="false">STDEV(P1690:P1709)*SQRT(252)</f>
        <v>0.433674256792662</v>
      </c>
      <c r="R1709" s="26" t="n">
        <f aca="false">(G1709-H1709)/H1709</f>
        <v>0.00100112288106932</v>
      </c>
      <c r="S1709" s="17" t="n">
        <f aca="false">YEAR(B1709)</f>
        <v>2013</v>
      </c>
      <c r="T1709" s="17" t="n">
        <f aca="false">WEEKDAY(B1709)</f>
        <v>2</v>
      </c>
    </row>
    <row r="1710" customFormat="false" ht="15" hidden="false" customHeight="false" outlineLevel="0" collapsed="false">
      <c r="B1710" s="21" t="n">
        <v>41394</v>
      </c>
      <c r="C1710" s="22" t="n">
        <v>1475.79</v>
      </c>
      <c r="D1710" s="22" t="n">
        <v>1480.4135</v>
      </c>
      <c r="E1710" s="22" t="n">
        <v>1461.252</v>
      </c>
      <c r="F1710" s="22" t="n">
        <v>1476.744</v>
      </c>
      <c r="G1710" s="23" t="n">
        <v>1480.5</v>
      </c>
      <c r="H1710" s="23" t="n">
        <v>1479.02</v>
      </c>
      <c r="I1710" s="23" t="n">
        <v>1461.98</v>
      </c>
      <c r="J1710" s="23" t="n">
        <v>1460.52</v>
      </c>
      <c r="K1710" s="29" t="str">
        <f aca="false">IF(N1710&lt;=$F$3,"HIT","MISS")</f>
        <v>HIT</v>
      </c>
      <c r="L1710" s="29" t="str">
        <f aca="false">IF(O1710&lt;=$F$3,"HIT","MISS")</f>
        <v>HIT</v>
      </c>
      <c r="M1710" s="17" t="str">
        <f aca="false">IF(AND(K1710="HIT",L1710="HIT"),"HOD ✓ | LOD ✓",IF(K1710="HIT","HOD ✓",IF(L1710="HIT","LOD ✓","✗ MISS")))</f>
        <v>HOD ✓ | LOD ✓</v>
      </c>
      <c r="N1710" s="26" t="n">
        <f aca="false">IF(D1710&lt;H1710,(H1710-D1710)/D1710,IF(D1710&gt;G1710,(D1710-G1710)/D1710,0))</f>
        <v>0</v>
      </c>
      <c r="O1710" s="26" t="n">
        <f aca="false">IF(E1710&lt;J1710,(J1710-E1710)/E1710,IF(E1710&gt;I1710,(E1710-I1710)/E1710,0))</f>
        <v>0</v>
      </c>
      <c r="P1710" s="27" t="n">
        <f aca="false">LN(F1710/F1709)</f>
        <v>0.000646224587557345</v>
      </c>
      <c r="Q1710" s="28" t="n">
        <f aca="false">STDEV(P1691:P1710)*SQRT(252)</f>
        <v>0.432032110507151</v>
      </c>
      <c r="R1710" s="26" t="n">
        <f aca="false">(G1710-H1710)/H1710</f>
        <v>0.00100066260091143</v>
      </c>
      <c r="S1710" s="17" t="n">
        <f aca="false">YEAR(B1710)</f>
        <v>2013</v>
      </c>
      <c r="T1710" s="17" t="n">
        <f aca="false">WEEKDAY(B1710)</f>
        <v>3</v>
      </c>
    </row>
    <row r="1711" customFormat="false" ht="15" hidden="false" customHeight="false" outlineLevel="0" collapsed="false">
      <c r="B1711" s="21" t="n">
        <v>41395</v>
      </c>
      <c r="C1711" s="22" t="n">
        <v>1476.744</v>
      </c>
      <c r="D1711" s="22" t="n">
        <v>1478.064</v>
      </c>
      <c r="E1711" s="22" t="n">
        <v>1440.612</v>
      </c>
      <c r="F1711" s="22" t="n">
        <v>1457.594</v>
      </c>
      <c r="G1711" s="23" t="n">
        <v>1479.7</v>
      </c>
      <c r="H1711" s="23" t="n">
        <v>1478.22</v>
      </c>
      <c r="I1711" s="23" t="n">
        <v>1440.25</v>
      </c>
      <c r="J1711" s="23" t="n">
        <v>1438.81</v>
      </c>
      <c r="K1711" s="29" t="str">
        <f aca="false">IF(N1711&lt;=$F$3,"HIT","MISS")</f>
        <v>HIT</v>
      </c>
      <c r="L1711" s="29" t="str">
        <f aca="false">IF(O1711&lt;=$F$3,"HIT","MISS")</f>
        <v>HIT</v>
      </c>
      <c r="M1711" s="17" t="str">
        <f aca="false">IF(AND(K1711="HIT",L1711="HIT"),"HOD ✓ | LOD ✓",IF(K1711="HIT","HOD ✓",IF(L1711="HIT","LOD ✓","✗ MISS")))</f>
        <v>HOD ✓ | LOD ✓</v>
      </c>
      <c r="N1711" s="26" t="n">
        <f aca="false">IF(D1711&lt;H1711,(H1711-D1711)/D1711,IF(D1711&gt;G1711,(D1711-G1711)/D1711,0))</f>
        <v>0.00010554346767119</v>
      </c>
      <c r="O1711" s="26" t="n">
        <f aca="false">IF(E1711&lt;J1711,(J1711-E1711)/E1711,IF(E1711&gt;I1711,(E1711-I1711)/E1711,0))</f>
        <v>0.000251282093998995</v>
      </c>
      <c r="P1711" s="27" t="n">
        <f aca="false">LN(F1711/F1710)</f>
        <v>-0.013052533061392</v>
      </c>
      <c r="Q1711" s="28" t="n">
        <f aca="false">STDEV(P1692:P1711)*SQRT(252)</f>
        <v>0.432462249652246</v>
      </c>
      <c r="R1711" s="26" t="n">
        <f aca="false">(G1711-H1711)/H1711</f>
        <v>0.0010012041509383</v>
      </c>
      <c r="S1711" s="17" t="n">
        <f aca="false">YEAR(B1711)</f>
        <v>2013</v>
      </c>
      <c r="T1711" s="17" t="n">
        <f aca="false">WEEKDAY(B1711)</f>
        <v>4</v>
      </c>
    </row>
    <row r="1712" customFormat="false" ht="15" hidden="false" customHeight="false" outlineLevel="0" collapsed="false">
      <c r="B1712" s="21" t="n">
        <v>41396</v>
      </c>
      <c r="C1712" s="22" t="n">
        <v>1457.594</v>
      </c>
      <c r="D1712" s="22" t="n">
        <v>1473.9555</v>
      </c>
      <c r="E1712" s="22" t="n">
        <v>1448.927</v>
      </c>
      <c r="F1712" s="22" t="n">
        <v>1467.1335</v>
      </c>
      <c r="G1712" s="23" t="n">
        <v>1474.69</v>
      </c>
      <c r="H1712" s="23" t="n">
        <v>1473.22</v>
      </c>
      <c r="I1712" s="23" t="n">
        <v>1450.47</v>
      </c>
      <c r="J1712" s="23" t="n">
        <v>1449.02</v>
      </c>
      <c r="K1712" s="29" t="str">
        <f aca="false">IF(N1712&lt;=$F$3,"HIT","MISS")</f>
        <v>HIT</v>
      </c>
      <c r="L1712" s="29" t="str">
        <f aca="false">IF(O1712&lt;=$F$3,"HIT","MISS")</f>
        <v>HIT</v>
      </c>
      <c r="M1712" s="17" t="str">
        <f aca="false">IF(AND(K1712="HIT",L1712="HIT"),"HOD ✓ | LOD ✓",IF(K1712="HIT","HOD ✓",IF(L1712="HIT","LOD ✓","✗ MISS")))</f>
        <v>HOD ✓ | LOD ✓</v>
      </c>
      <c r="N1712" s="26" t="n">
        <f aca="false">IF(D1712&lt;H1712,(H1712-D1712)/D1712,IF(D1712&gt;G1712,(D1712-G1712)/D1712,0))</f>
        <v>0</v>
      </c>
      <c r="O1712" s="26" t="n">
        <f aca="false">IF(E1712&lt;J1712,(J1712-E1712)/E1712,IF(E1712&gt;I1712,(E1712-I1712)/E1712,0))</f>
        <v>6.41854282514403E-005</v>
      </c>
      <c r="P1712" s="27" t="n">
        <f aca="false">LN(F1712/F1711)</f>
        <v>0.00652336590596787</v>
      </c>
      <c r="Q1712" s="28" t="n">
        <f aca="false">STDEV(P1693:P1712)*SQRT(252)</f>
        <v>0.433867884464201</v>
      </c>
      <c r="R1712" s="26" t="n">
        <f aca="false">(G1712-H1712)/H1712</f>
        <v>0.000997814311508144</v>
      </c>
      <c r="S1712" s="17" t="n">
        <f aca="false">YEAR(B1712)</f>
        <v>2013</v>
      </c>
      <c r="T1712" s="17" t="n">
        <f aca="false">WEEKDAY(B1712)</f>
        <v>5</v>
      </c>
    </row>
    <row r="1713" customFormat="false" ht="15" hidden="false" customHeight="false" outlineLevel="0" collapsed="false">
      <c r="B1713" s="21" t="n">
        <v>41397</v>
      </c>
      <c r="C1713" s="22" t="n">
        <v>1467.1335</v>
      </c>
      <c r="D1713" s="22" t="n">
        <v>1488.081</v>
      </c>
      <c r="E1713" s="22" t="n">
        <v>1456.3315</v>
      </c>
      <c r="F1713" s="22" t="n">
        <v>1470.85</v>
      </c>
      <c r="G1713" s="23" t="n">
        <v>1487.96</v>
      </c>
      <c r="H1713" s="23" t="n">
        <v>1486.47</v>
      </c>
      <c r="I1713" s="23" t="n">
        <v>1456.1</v>
      </c>
      <c r="J1713" s="23" t="n">
        <v>1454.65</v>
      </c>
      <c r="K1713" s="29" t="str">
        <f aca="false">IF(N1713&lt;=$F$3,"HIT","MISS")</f>
        <v>HIT</v>
      </c>
      <c r="L1713" s="29" t="str">
        <f aca="false">IF(O1713&lt;=$F$3,"HIT","MISS")</f>
        <v>HIT</v>
      </c>
      <c r="M1713" s="17" t="str">
        <f aca="false">IF(AND(K1713="HIT",L1713="HIT"),"HOD ✓ | LOD ✓",IF(K1713="HIT","HOD ✓",IF(L1713="HIT","LOD ✓","✗ MISS")))</f>
        <v>HOD ✓ | LOD ✓</v>
      </c>
      <c r="N1713" s="26" t="n">
        <f aca="false">IF(D1713&lt;H1713,(H1713-D1713)/D1713,IF(D1713&gt;G1713,(D1713-G1713)/D1713,0))</f>
        <v>8.13127780005707E-005</v>
      </c>
      <c r="O1713" s="26" t="n">
        <f aca="false">IF(E1713&lt;J1713,(J1713-E1713)/E1713,IF(E1713&gt;I1713,(E1713-I1713)/E1713,0))</f>
        <v>0.000158961060720101</v>
      </c>
      <c r="P1713" s="27" t="n">
        <f aca="false">LN(F1713/F1712)</f>
        <v>0.00252996790646474</v>
      </c>
      <c r="Q1713" s="28" t="n">
        <f aca="false">STDEV(P1694:P1713)*SQRT(252)</f>
        <v>0.42817110109579</v>
      </c>
      <c r="R1713" s="26" t="n">
        <f aca="false">(G1713-H1713)/H1713</f>
        <v>0.00100237475361091</v>
      </c>
      <c r="S1713" s="17" t="n">
        <f aca="false">YEAR(B1713)</f>
        <v>2013</v>
      </c>
      <c r="T1713" s="17" t="n">
        <f aca="false">WEEKDAY(B1713)</f>
        <v>6</v>
      </c>
    </row>
    <row r="1714" customFormat="false" ht="15" hidden="false" customHeight="false" outlineLevel="0" collapsed="false">
      <c r="B1714" s="21" t="n">
        <v>41400</v>
      </c>
      <c r="C1714" s="22" t="n">
        <v>1470.85</v>
      </c>
      <c r="D1714" s="22" t="n">
        <v>1479.0805</v>
      </c>
      <c r="E1714" s="22" t="n">
        <v>1464.762</v>
      </c>
      <c r="F1714" s="22" t="n">
        <v>1469.491</v>
      </c>
      <c r="G1714" s="23" t="n">
        <v>1479.3</v>
      </c>
      <c r="H1714" s="23" t="n">
        <v>1477.82</v>
      </c>
      <c r="I1714" s="23" t="n">
        <v>1465.24</v>
      </c>
      <c r="J1714" s="23" t="n">
        <v>1463.78</v>
      </c>
      <c r="K1714" s="29" t="str">
        <f aca="false">IF(N1714&lt;=$F$3,"HIT","MISS")</f>
        <v>HIT</v>
      </c>
      <c r="L1714" s="29" t="str">
        <f aca="false">IF(O1714&lt;=$F$3,"HIT","MISS")</f>
        <v>HIT</v>
      </c>
      <c r="M1714" s="17" t="str">
        <f aca="false">IF(AND(K1714="HIT",L1714="HIT"),"HOD ✓ | LOD ✓",IF(K1714="HIT","HOD ✓",IF(L1714="HIT","LOD ✓","✗ MISS")))</f>
        <v>HOD ✓ | LOD ✓</v>
      </c>
      <c r="N1714" s="26" t="n">
        <f aca="false">IF(D1714&lt;H1714,(H1714-D1714)/D1714,IF(D1714&gt;G1714,(D1714-G1714)/D1714,0))</f>
        <v>0</v>
      </c>
      <c r="O1714" s="26" t="n">
        <f aca="false">IF(E1714&lt;J1714,(J1714-E1714)/E1714,IF(E1714&gt;I1714,(E1714-I1714)/E1714,0))</f>
        <v>0</v>
      </c>
      <c r="P1714" s="27" t="n">
        <f aca="false">LN(F1714/F1713)</f>
        <v>-0.000924382645938065</v>
      </c>
      <c r="Q1714" s="28" t="n">
        <f aca="false">STDEV(P1695:P1714)*SQRT(252)</f>
        <v>0.428248254640169</v>
      </c>
      <c r="R1714" s="26" t="n">
        <f aca="false">(G1714-H1714)/H1714</f>
        <v>0.00100147514582291</v>
      </c>
      <c r="S1714" s="17" t="n">
        <f aca="false">YEAR(B1714)</f>
        <v>2013</v>
      </c>
      <c r="T1714" s="17" t="n">
        <f aca="false">WEEKDAY(B1714)</f>
        <v>2</v>
      </c>
    </row>
    <row r="1715" customFormat="false" ht="15" hidden="false" customHeight="false" outlineLevel="0" collapsed="false">
      <c r="B1715" s="21" t="n">
        <v>41401</v>
      </c>
      <c r="C1715" s="22" t="n">
        <v>1469.491</v>
      </c>
      <c r="D1715" s="22" t="n">
        <v>1470.773</v>
      </c>
      <c r="E1715" s="22" t="n">
        <v>1441.396</v>
      </c>
      <c r="F1715" s="22" t="n">
        <v>1452.7055</v>
      </c>
      <c r="G1715" s="23" t="n">
        <v>1471.4</v>
      </c>
      <c r="H1715" s="23" t="n">
        <v>1469.93</v>
      </c>
      <c r="I1715" s="23" t="n">
        <v>1442.5</v>
      </c>
      <c r="J1715" s="23" t="n">
        <v>1441.06</v>
      </c>
      <c r="K1715" s="29" t="str">
        <f aca="false">IF(N1715&lt;=$F$3,"HIT","MISS")</f>
        <v>HIT</v>
      </c>
      <c r="L1715" s="29" t="str">
        <f aca="false">IF(O1715&lt;=$F$3,"HIT","MISS")</f>
        <v>HIT</v>
      </c>
      <c r="M1715" s="17" t="str">
        <f aca="false">IF(AND(K1715="HIT",L1715="HIT"),"HOD ✓ | LOD ✓",IF(K1715="HIT","HOD ✓",IF(L1715="HIT","LOD ✓","✗ MISS")))</f>
        <v>HOD ✓ | LOD ✓</v>
      </c>
      <c r="N1715" s="26" t="n">
        <f aca="false">IF(D1715&lt;H1715,(H1715-D1715)/D1715,IF(D1715&gt;G1715,(D1715-G1715)/D1715,0))</f>
        <v>0</v>
      </c>
      <c r="O1715" s="26" t="n">
        <f aca="false">IF(E1715&lt;J1715,(J1715-E1715)/E1715,IF(E1715&gt;I1715,(E1715-I1715)/E1715,0))</f>
        <v>0</v>
      </c>
      <c r="P1715" s="27" t="n">
        <f aca="false">LN(F1715/F1714)</f>
        <v>-0.011488402382837</v>
      </c>
      <c r="Q1715" s="28" t="n">
        <f aca="false">STDEV(P1696:P1715)*SQRT(252)</f>
        <v>0.427127358422117</v>
      </c>
      <c r="R1715" s="26" t="n">
        <f aca="false">(G1715-H1715)/H1715</f>
        <v>0.00100004762131532</v>
      </c>
      <c r="S1715" s="17" t="n">
        <f aca="false">YEAR(B1715)</f>
        <v>2013</v>
      </c>
      <c r="T1715" s="17" t="n">
        <f aca="false">WEEKDAY(B1715)</f>
        <v>3</v>
      </c>
    </row>
    <row r="1716" customFormat="false" ht="15" hidden="false" customHeight="false" outlineLevel="0" collapsed="false">
      <c r="B1716" s="21" t="n">
        <v>41402</v>
      </c>
      <c r="C1716" s="22" t="n">
        <v>1452.7055</v>
      </c>
      <c r="D1716" s="22" t="n">
        <v>1476.9505</v>
      </c>
      <c r="E1716" s="22" t="n">
        <v>1447.79</v>
      </c>
      <c r="F1716" s="22" t="n">
        <v>1474.0865</v>
      </c>
      <c r="G1716" s="23" t="n">
        <v>1477.14</v>
      </c>
      <c r="H1716" s="23" t="n">
        <v>1475.66</v>
      </c>
      <c r="I1716" s="23" t="n">
        <v>1447.38</v>
      </c>
      <c r="J1716" s="23" t="n">
        <v>1445.93</v>
      </c>
      <c r="K1716" s="29" t="str">
        <f aca="false">IF(N1716&lt;=$F$3,"HIT","MISS")</f>
        <v>HIT</v>
      </c>
      <c r="L1716" s="29" t="str">
        <f aca="false">IF(O1716&lt;=$F$3,"HIT","MISS")</f>
        <v>HIT</v>
      </c>
      <c r="M1716" s="17" t="str">
        <f aca="false">IF(AND(K1716="HIT",L1716="HIT"),"HOD ✓ | LOD ✓",IF(K1716="HIT","HOD ✓",IF(L1716="HIT","LOD ✓","✗ MISS")))</f>
        <v>HOD ✓ | LOD ✓</v>
      </c>
      <c r="N1716" s="26" t="n">
        <f aca="false">IF(D1716&lt;H1716,(H1716-D1716)/D1716,IF(D1716&gt;G1716,(D1716-G1716)/D1716,0))</f>
        <v>0</v>
      </c>
      <c r="O1716" s="26" t="n">
        <f aca="false">IF(E1716&lt;J1716,(J1716-E1716)/E1716,IF(E1716&gt;I1716,(E1716-I1716)/E1716,0))</f>
        <v>0.000283190241678596</v>
      </c>
      <c r="P1716" s="27" t="n">
        <f aca="false">LN(F1716/F1715)</f>
        <v>0.0146107959556856</v>
      </c>
      <c r="Q1716" s="28" t="n">
        <f aca="false">STDEV(P1697:P1716)*SQRT(252)</f>
        <v>0.42941684472083</v>
      </c>
      <c r="R1716" s="26" t="n">
        <f aca="false">(G1716-H1716)/H1716</f>
        <v>0.00100294105688303</v>
      </c>
      <c r="S1716" s="17" t="n">
        <f aca="false">YEAR(B1716)</f>
        <v>2013</v>
      </c>
      <c r="T1716" s="17" t="n">
        <f aca="false">WEEKDAY(B1716)</f>
        <v>4</v>
      </c>
    </row>
    <row r="1717" customFormat="false" ht="15" hidden="false" customHeight="false" outlineLevel="0" collapsed="false">
      <c r="B1717" s="21" t="n">
        <v>41403</v>
      </c>
      <c r="C1717" s="22" t="n">
        <v>1474.0865</v>
      </c>
      <c r="D1717" s="22" t="n">
        <v>1476.498</v>
      </c>
      <c r="E1717" s="22" t="n">
        <v>1453.607</v>
      </c>
      <c r="F1717" s="22" t="n">
        <v>1458.189</v>
      </c>
      <c r="G1717" s="23" t="n">
        <v>1476.79</v>
      </c>
      <c r="H1717" s="23" t="n">
        <v>1475.31</v>
      </c>
      <c r="I1717" s="23" t="n">
        <v>1453.54</v>
      </c>
      <c r="J1717" s="23" t="n">
        <v>1452.09</v>
      </c>
      <c r="K1717" s="29" t="str">
        <f aca="false">IF(N1717&lt;=$F$3,"HIT","MISS")</f>
        <v>HIT</v>
      </c>
      <c r="L1717" s="29" t="str">
        <f aca="false">IF(O1717&lt;=$F$3,"HIT","MISS")</f>
        <v>HIT</v>
      </c>
      <c r="M1717" s="17" t="str">
        <f aca="false">IF(AND(K1717="HIT",L1717="HIT"),"HOD ✓ | LOD ✓",IF(K1717="HIT","HOD ✓",IF(L1717="HIT","LOD ✓","✗ MISS")))</f>
        <v>HOD ✓ | LOD ✓</v>
      </c>
      <c r="N1717" s="26" t="n">
        <f aca="false">IF(D1717&lt;H1717,(H1717-D1717)/D1717,IF(D1717&gt;G1717,(D1717-G1717)/D1717,0))</f>
        <v>0</v>
      </c>
      <c r="O1717" s="26" t="n">
        <f aca="false">IF(E1717&lt;J1717,(J1717-E1717)/E1717,IF(E1717&gt;I1717,(E1717-I1717)/E1717,0))</f>
        <v>4.60922381358973E-005</v>
      </c>
      <c r="P1717" s="27" t="n">
        <f aca="false">LN(F1717/F1716)</f>
        <v>-0.0108432210838731</v>
      </c>
      <c r="Q1717" s="28" t="n">
        <f aca="false">STDEV(P1698:P1717)*SQRT(252)</f>
        <v>0.42995464547879</v>
      </c>
      <c r="R1717" s="26" t="n">
        <f aca="false">(G1717-H1717)/H1717</f>
        <v>0.00100317899288964</v>
      </c>
      <c r="S1717" s="17" t="n">
        <f aca="false">YEAR(B1717)</f>
        <v>2013</v>
      </c>
      <c r="T1717" s="17" t="n">
        <f aca="false">WEEKDAY(B1717)</f>
        <v>5</v>
      </c>
    </row>
    <row r="1718" customFormat="false" ht="15" hidden="false" customHeight="false" outlineLevel="0" collapsed="false">
      <c r="B1718" s="21" t="n">
        <v>41404</v>
      </c>
      <c r="C1718" s="22" t="n">
        <v>1458.189</v>
      </c>
      <c r="D1718" s="22" t="n">
        <v>1462.3245</v>
      </c>
      <c r="E1718" s="22" t="n">
        <v>1419.7785</v>
      </c>
      <c r="F1718" s="22" t="n">
        <v>1448.3</v>
      </c>
      <c r="G1718" s="23" t="n">
        <v>1462.62</v>
      </c>
      <c r="H1718" s="23" t="n">
        <v>1461.16</v>
      </c>
      <c r="I1718" s="23" t="n">
        <v>1421.59</v>
      </c>
      <c r="J1718" s="23" t="n">
        <v>1420.17</v>
      </c>
      <c r="K1718" s="29" t="str">
        <f aca="false">IF(N1718&lt;=$F$3,"HIT","MISS")</f>
        <v>HIT</v>
      </c>
      <c r="L1718" s="29" t="str">
        <f aca="false">IF(O1718&lt;=$F$3,"HIT","MISS")</f>
        <v>HIT</v>
      </c>
      <c r="M1718" s="17" t="str">
        <f aca="false">IF(AND(K1718="HIT",L1718="HIT"),"HOD ✓ | LOD ✓",IF(K1718="HIT","HOD ✓",IF(L1718="HIT","LOD ✓","✗ MISS")))</f>
        <v>HOD ✓ | LOD ✓</v>
      </c>
      <c r="N1718" s="26" t="n">
        <f aca="false">IF(D1718&lt;H1718,(H1718-D1718)/D1718,IF(D1718&gt;G1718,(D1718-G1718)/D1718,0))</f>
        <v>0</v>
      </c>
      <c r="O1718" s="26" t="n">
        <f aca="false">IF(E1718&lt;J1718,(J1718-E1718)/E1718,IF(E1718&gt;I1718,(E1718-I1718)/E1718,0))</f>
        <v>0.000275747238037608</v>
      </c>
      <c r="P1718" s="27" t="n">
        <f aca="false">LN(F1718/F1717)</f>
        <v>-0.00680479999022814</v>
      </c>
      <c r="Q1718" s="28" t="n">
        <f aca="false">STDEV(P1699:P1718)*SQRT(252)</f>
        <v>0.391320635695874</v>
      </c>
      <c r="R1718" s="26" t="n">
        <f aca="false">(G1718-H1718)/H1718</f>
        <v>0.000999206110213672</v>
      </c>
      <c r="S1718" s="17" t="n">
        <f aca="false">YEAR(B1718)</f>
        <v>2013</v>
      </c>
      <c r="T1718" s="17" t="n">
        <f aca="false">WEEKDAY(B1718)</f>
        <v>6</v>
      </c>
    </row>
    <row r="1719" customFormat="false" ht="15" hidden="false" customHeight="false" outlineLevel="0" collapsed="false">
      <c r="B1719" s="21" t="n">
        <v>41407</v>
      </c>
      <c r="C1719" s="22" t="n">
        <v>1448.3</v>
      </c>
      <c r="D1719" s="22" t="n">
        <v>1449.817</v>
      </c>
      <c r="E1719" s="22" t="n">
        <v>1426.0485</v>
      </c>
      <c r="F1719" s="22" t="n">
        <v>1430.5685</v>
      </c>
      <c r="G1719" s="23" t="n">
        <v>1449.63</v>
      </c>
      <c r="H1719" s="23" t="n">
        <v>1448.18</v>
      </c>
      <c r="I1719" s="23" t="n">
        <v>1427.61</v>
      </c>
      <c r="J1719" s="23" t="n">
        <v>1426.18</v>
      </c>
      <c r="K1719" s="29" t="str">
        <f aca="false">IF(N1719&lt;=$F$3,"HIT","MISS")</f>
        <v>HIT</v>
      </c>
      <c r="L1719" s="29" t="str">
        <f aca="false">IF(O1719&lt;=$F$3,"HIT","MISS")</f>
        <v>HIT</v>
      </c>
      <c r="M1719" s="17" t="str">
        <f aca="false">IF(AND(K1719="HIT",L1719="HIT"),"HOD ✓ | LOD ✓",IF(K1719="HIT","HOD ✓",IF(L1719="HIT","LOD ✓","✗ MISS")))</f>
        <v>HOD ✓ | LOD ✓</v>
      </c>
      <c r="N1719" s="26" t="n">
        <f aca="false">IF(D1719&lt;H1719,(H1719-D1719)/D1719,IF(D1719&gt;G1719,(D1719-G1719)/D1719,0))</f>
        <v>0.000128981795633448</v>
      </c>
      <c r="O1719" s="26" t="n">
        <f aca="false">IF(E1719&lt;J1719,(J1719-E1719)/E1719,IF(E1719&gt;I1719,(E1719-I1719)/E1719,0))</f>
        <v>9.2212852508144E-005</v>
      </c>
      <c r="P1719" s="27" t="n">
        <f aca="false">LN(F1719/F1718)</f>
        <v>-0.0123185371083415</v>
      </c>
      <c r="Q1719" s="28" t="n">
        <f aca="false">STDEV(P1700:P1719)*SQRT(252)</f>
        <v>0.177862108414311</v>
      </c>
      <c r="R1719" s="26" t="n">
        <f aca="false">(G1719-H1719)/H1719</f>
        <v>0.00100125674985157</v>
      </c>
      <c r="S1719" s="17" t="n">
        <f aca="false">YEAR(B1719)</f>
        <v>2013</v>
      </c>
      <c r="T1719" s="17" t="n">
        <f aca="false">WEEKDAY(B1719)</f>
        <v>2</v>
      </c>
    </row>
    <row r="1720" customFormat="false" ht="15" hidden="false" customHeight="false" outlineLevel="0" collapsed="false">
      <c r="B1720" s="21" t="n">
        <v>41408</v>
      </c>
      <c r="C1720" s="22" t="n">
        <v>1430.5685</v>
      </c>
      <c r="D1720" s="22" t="n">
        <v>1445.6705</v>
      </c>
      <c r="E1720" s="22" t="n">
        <v>1421.3235</v>
      </c>
      <c r="F1720" s="22" t="n">
        <v>1425.4915</v>
      </c>
      <c r="G1720" s="23" t="n">
        <v>1446.26</v>
      </c>
      <c r="H1720" s="23" t="n">
        <v>1444.82</v>
      </c>
      <c r="I1720" s="23" t="n">
        <v>1422.49</v>
      </c>
      <c r="J1720" s="23" t="n">
        <v>1421.07</v>
      </c>
      <c r="K1720" s="29" t="str">
        <f aca="false">IF(N1720&lt;=$F$3,"HIT","MISS")</f>
        <v>HIT</v>
      </c>
      <c r="L1720" s="29" t="str">
        <f aca="false">IF(O1720&lt;=$F$3,"HIT","MISS")</f>
        <v>HIT</v>
      </c>
      <c r="M1720" s="17" t="str">
        <f aca="false">IF(AND(K1720="HIT",L1720="HIT"),"HOD ✓ | LOD ✓",IF(K1720="HIT","HOD ✓",IF(L1720="HIT","LOD ✓","✗ MISS")))</f>
        <v>HOD ✓ | LOD ✓</v>
      </c>
      <c r="N1720" s="26" t="n">
        <f aca="false">IF(D1720&lt;H1720,(H1720-D1720)/D1720,IF(D1720&gt;G1720,(D1720-G1720)/D1720,0))</f>
        <v>0</v>
      </c>
      <c r="O1720" s="26" t="n">
        <f aca="false">IF(E1720&lt;J1720,(J1720-E1720)/E1720,IF(E1720&gt;I1720,(E1720-I1720)/E1720,0))</f>
        <v>0</v>
      </c>
      <c r="P1720" s="27" t="n">
        <f aca="false">LN(F1720/F1719)</f>
        <v>-0.00355525118358316</v>
      </c>
      <c r="Q1720" s="28" t="n">
        <f aca="false">STDEV(P1701:P1720)*SQRT(252)</f>
        <v>0.173909930833727</v>
      </c>
      <c r="R1720" s="26" t="n">
        <f aca="false">(G1720-H1720)/H1720</f>
        <v>0.000996663944297597</v>
      </c>
      <c r="S1720" s="17" t="n">
        <f aca="false">YEAR(B1720)</f>
        <v>2013</v>
      </c>
      <c r="T1720" s="17" t="n">
        <f aca="false">WEEKDAY(B1720)</f>
        <v>3</v>
      </c>
    </row>
    <row r="1721" customFormat="false" ht="15" hidden="false" customHeight="false" outlineLevel="0" collapsed="false">
      <c r="B1721" s="21" t="n">
        <v>41409</v>
      </c>
      <c r="C1721" s="22" t="n">
        <v>1425.4915</v>
      </c>
      <c r="D1721" s="22" t="n">
        <v>1430.931</v>
      </c>
      <c r="E1721" s="22" t="n">
        <v>1388.8695</v>
      </c>
      <c r="F1721" s="22" t="n">
        <v>1393.099</v>
      </c>
      <c r="G1721" s="23" t="n">
        <v>1430.72</v>
      </c>
      <c r="H1721" s="23" t="n">
        <v>1429.29</v>
      </c>
      <c r="I1721" s="23" t="n">
        <v>1390.71</v>
      </c>
      <c r="J1721" s="23" t="n">
        <v>1389.32</v>
      </c>
      <c r="K1721" s="29" t="str">
        <f aca="false">IF(N1721&lt;=$F$3,"HIT","MISS")</f>
        <v>HIT</v>
      </c>
      <c r="L1721" s="29" t="str">
        <f aca="false">IF(O1721&lt;=$F$3,"HIT","MISS")</f>
        <v>HIT</v>
      </c>
      <c r="M1721" s="17" t="str">
        <f aca="false">IF(AND(K1721="HIT",L1721="HIT"),"HOD ✓ | LOD ✓",IF(K1721="HIT","HOD ✓",IF(L1721="HIT","LOD ✓","✗ MISS")))</f>
        <v>HOD ✓ | LOD ✓</v>
      </c>
      <c r="N1721" s="26" t="n">
        <f aca="false">IF(D1721&lt;H1721,(H1721-D1721)/D1721,IF(D1721&gt;G1721,(D1721-G1721)/D1721,0))</f>
        <v>0.00014745644618784</v>
      </c>
      <c r="O1721" s="26" t="n">
        <f aca="false">IF(E1721&lt;J1721,(J1721-E1721)/E1721,IF(E1721&gt;I1721,(E1721-I1721)/E1721,0))</f>
        <v>0.000324364528128755</v>
      </c>
      <c r="P1721" s="27" t="n">
        <f aca="false">LN(F1721/F1720)</f>
        <v>-0.0229859046265233</v>
      </c>
      <c r="Q1721" s="28" t="n">
        <f aca="false">STDEV(P1702:P1721)*SQRT(252)</f>
        <v>0.194246722648322</v>
      </c>
      <c r="R1721" s="26" t="n">
        <f aca="false">(G1721-H1721)/H1721</f>
        <v>0.00100049675013473</v>
      </c>
      <c r="S1721" s="17" t="n">
        <f aca="false">YEAR(B1721)</f>
        <v>2013</v>
      </c>
      <c r="T1721" s="17" t="n">
        <f aca="false">WEEKDAY(B1721)</f>
        <v>4</v>
      </c>
    </row>
    <row r="1722" customFormat="false" ht="15" hidden="false" customHeight="false" outlineLevel="0" collapsed="false">
      <c r="B1722" s="21" t="n">
        <v>41410</v>
      </c>
      <c r="C1722" s="22" t="n">
        <v>1393.099</v>
      </c>
      <c r="D1722" s="22" t="n">
        <v>1398.2715</v>
      </c>
      <c r="E1722" s="22" t="n">
        <v>1369.802</v>
      </c>
      <c r="F1722" s="22" t="n">
        <v>1385.992</v>
      </c>
      <c r="G1722" s="23" t="n">
        <v>1399.33</v>
      </c>
      <c r="H1722" s="23" t="n">
        <v>1397.93</v>
      </c>
      <c r="I1722" s="23" t="n">
        <v>1371.32</v>
      </c>
      <c r="J1722" s="23" t="n">
        <v>1369.95</v>
      </c>
      <c r="K1722" s="29" t="str">
        <f aca="false">IF(N1722&lt;=$F$3,"HIT","MISS")</f>
        <v>HIT</v>
      </c>
      <c r="L1722" s="29" t="str">
        <f aca="false">IF(O1722&lt;=$F$3,"HIT","MISS")</f>
        <v>HIT</v>
      </c>
      <c r="M1722" s="17" t="str">
        <f aca="false">IF(AND(K1722="HIT",L1722="HIT"),"HOD ✓ | LOD ✓",IF(K1722="HIT","HOD ✓",IF(L1722="HIT","LOD ✓","✗ MISS")))</f>
        <v>HOD ✓ | LOD ✓</v>
      </c>
      <c r="N1722" s="26" t="n">
        <f aca="false">IF(D1722&lt;H1722,(H1722-D1722)/D1722,IF(D1722&gt;G1722,(D1722-G1722)/D1722,0))</f>
        <v>0</v>
      </c>
      <c r="O1722" s="26" t="n">
        <f aca="false">IF(E1722&lt;J1722,(J1722-E1722)/E1722,IF(E1722&gt;I1722,(E1722-I1722)/E1722,0))</f>
        <v>0.000108044812316041</v>
      </c>
      <c r="P1722" s="27" t="n">
        <f aca="false">LN(F1722/F1721)</f>
        <v>-0.00511463316094412</v>
      </c>
      <c r="Q1722" s="28" t="n">
        <f aca="false">STDEV(P1703:P1722)*SQRT(252)</f>
        <v>0.191777373811278</v>
      </c>
      <c r="R1722" s="26" t="n">
        <f aca="false">(G1722-H1722)/H1722</f>
        <v>0.00100148076083914</v>
      </c>
      <c r="S1722" s="17" t="n">
        <f aca="false">YEAR(B1722)</f>
        <v>2013</v>
      </c>
      <c r="T1722" s="17" t="n">
        <f aca="false">WEEKDAY(B1722)</f>
        <v>5</v>
      </c>
    </row>
    <row r="1723" customFormat="false" ht="15" hidden="false" customHeight="false" outlineLevel="0" collapsed="false">
      <c r="B1723" s="21" t="n">
        <v>41411</v>
      </c>
      <c r="C1723" s="22" t="n">
        <v>1385.992</v>
      </c>
      <c r="D1723" s="22" t="n">
        <v>1393.13</v>
      </c>
      <c r="E1723" s="22" t="n">
        <v>1355.414</v>
      </c>
      <c r="F1723" s="22" t="n">
        <v>1359.5035</v>
      </c>
      <c r="G1723" s="23" t="n">
        <v>1393.34</v>
      </c>
      <c r="H1723" s="23" t="n">
        <v>1391.95</v>
      </c>
      <c r="I1723" s="23" t="n">
        <v>1357.09</v>
      </c>
      <c r="J1723" s="23" t="n">
        <v>1355.73</v>
      </c>
      <c r="K1723" s="29" t="str">
        <f aca="false">IF(N1723&lt;=$F$3,"HIT","MISS")</f>
        <v>HIT</v>
      </c>
      <c r="L1723" s="29" t="str">
        <f aca="false">IF(O1723&lt;=$F$3,"HIT","MISS")</f>
        <v>HIT</v>
      </c>
      <c r="M1723" s="17" t="str">
        <f aca="false">IF(AND(K1723="HIT",L1723="HIT"),"HOD ✓ | LOD ✓",IF(K1723="HIT","HOD ✓",IF(L1723="HIT","LOD ✓","✗ MISS")))</f>
        <v>HOD ✓ | LOD ✓</v>
      </c>
      <c r="N1723" s="26" t="n">
        <f aca="false">IF(D1723&lt;H1723,(H1723-D1723)/D1723,IF(D1723&gt;G1723,(D1723-G1723)/D1723,0))</f>
        <v>0</v>
      </c>
      <c r="O1723" s="26" t="n">
        <f aca="false">IF(E1723&lt;J1723,(J1723-E1723)/E1723,IF(E1723&gt;I1723,(E1723-I1723)/E1723,0))</f>
        <v>0.000233139099935541</v>
      </c>
      <c r="P1723" s="27" t="n">
        <f aca="false">LN(F1723/F1722)</f>
        <v>-0.0192965691822967</v>
      </c>
      <c r="Q1723" s="28" t="n">
        <f aca="false">STDEV(P1704:P1723)*SQRT(252)</f>
        <v>0.199597557768285</v>
      </c>
      <c r="R1723" s="26" t="n">
        <f aca="false">(G1723-H1723)/H1723</f>
        <v>0.000998599087610814</v>
      </c>
      <c r="S1723" s="17" t="n">
        <f aca="false">YEAR(B1723)</f>
        <v>2013</v>
      </c>
      <c r="T1723" s="17" t="n">
        <f aca="false">WEEKDAY(B1723)</f>
        <v>6</v>
      </c>
    </row>
    <row r="1724" customFormat="false" ht="15" hidden="false" customHeight="false" outlineLevel="0" collapsed="false">
      <c r="B1724" s="21" t="n">
        <v>41414</v>
      </c>
      <c r="C1724" s="22" t="n">
        <v>1359.5035</v>
      </c>
      <c r="D1724" s="22" t="n">
        <v>1399.7155</v>
      </c>
      <c r="E1724" s="22" t="n">
        <v>1338.2725</v>
      </c>
      <c r="F1724" s="22" t="n">
        <v>1393.8645</v>
      </c>
      <c r="G1724" s="23" t="n">
        <v>1401.49</v>
      </c>
      <c r="H1724" s="23" t="n">
        <v>1400.09</v>
      </c>
      <c r="I1724" s="23" t="n">
        <v>1337.98</v>
      </c>
      <c r="J1724" s="23" t="n">
        <v>1336.64</v>
      </c>
      <c r="K1724" s="29" t="str">
        <f aca="false">IF(N1724&lt;=$F$3,"HIT","MISS")</f>
        <v>HIT</v>
      </c>
      <c r="L1724" s="29" t="str">
        <f aca="false">IF(O1724&lt;=$F$3,"HIT","MISS")</f>
        <v>HIT</v>
      </c>
      <c r="M1724" s="17" t="str">
        <f aca="false">IF(AND(K1724="HIT",L1724="HIT"),"HOD ✓ | LOD ✓",IF(K1724="HIT","HOD ✓",IF(L1724="HIT","LOD ✓","✗ MISS")))</f>
        <v>HOD ✓ | LOD ✓</v>
      </c>
      <c r="N1724" s="26" t="n">
        <f aca="false">IF(D1724&lt;H1724,(H1724-D1724)/D1724,IF(D1724&gt;G1724,(D1724-G1724)/D1724,0))</f>
        <v>0.000267554370870293</v>
      </c>
      <c r="O1724" s="26" t="n">
        <f aca="false">IF(E1724&lt;J1724,(J1724-E1724)/E1724,IF(E1724&gt;I1724,(E1724-I1724)/E1724,0))</f>
        <v>0.000218565351974294</v>
      </c>
      <c r="P1724" s="27" t="n">
        <f aca="false">LN(F1724/F1723)</f>
        <v>0.0249605457553457</v>
      </c>
      <c r="Q1724" s="28" t="n">
        <f aca="false">STDEV(P1705:P1724)*SQRT(252)</f>
        <v>0.212298999501737</v>
      </c>
      <c r="R1724" s="26" t="n">
        <f aca="false">(G1724-H1724)/H1724</f>
        <v>0.000999935718418167</v>
      </c>
      <c r="S1724" s="17" t="n">
        <f aca="false">YEAR(B1724)</f>
        <v>2013</v>
      </c>
      <c r="T1724" s="17" t="n">
        <f aca="false">WEEKDAY(B1724)</f>
        <v>2</v>
      </c>
    </row>
    <row r="1725" customFormat="false" ht="15" hidden="false" customHeight="false" outlineLevel="0" collapsed="false">
      <c r="B1725" s="21" t="n">
        <v>41415</v>
      </c>
      <c r="C1725" s="22" t="n">
        <v>1393.8645</v>
      </c>
      <c r="D1725" s="22" t="n">
        <v>1401.7295</v>
      </c>
      <c r="E1725" s="22" t="n">
        <v>1359.8665</v>
      </c>
      <c r="F1725" s="22" t="n">
        <v>1376.23</v>
      </c>
      <c r="G1725" s="23" t="n">
        <v>1401.38</v>
      </c>
      <c r="H1725" s="23" t="n">
        <v>1399.98</v>
      </c>
      <c r="I1725" s="23" t="n">
        <v>1359.71</v>
      </c>
      <c r="J1725" s="23" t="n">
        <v>1358.35</v>
      </c>
      <c r="K1725" s="29" t="str">
        <f aca="false">IF(N1725&lt;=$F$3,"HIT","MISS")</f>
        <v>HIT</v>
      </c>
      <c r="L1725" s="29" t="str">
        <f aca="false">IF(O1725&lt;=$F$3,"HIT","MISS")</f>
        <v>HIT</v>
      </c>
      <c r="M1725" s="17" t="str">
        <f aca="false">IF(AND(K1725="HIT",L1725="HIT"),"HOD ✓ | LOD ✓",IF(K1725="HIT","HOD ✓",IF(L1725="HIT","LOD ✓","✗ MISS")))</f>
        <v>HOD ✓ | LOD ✓</v>
      </c>
      <c r="N1725" s="26" t="n">
        <f aca="false">IF(D1725&lt;H1725,(H1725-D1725)/D1725,IF(D1725&gt;G1725,(D1725-G1725)/D1725,0))</f>
        <v>0.000249334839567696</v>
      </c>
      <c r="O1725" s="26" t="n">
        <f aca="false">IF(E1725&lt;J1725,(J1725-E1725)/E1725,IF(E1725&gt;I1725,(E1725-I1725)/E1725,0))</f>
        <v>0.000115084826341447</v>
      </c>
      <c r="P1725" s="27" t="n">
        <f aca="false">LN(F1725/F1724)</f>
        <v>-0.0127322286125869</v>
      </c>
      <c r="Q1725" s="28" t="n">
        <f aca="false">STDEV(P1706:P1725)*SQRT(252)</f>
        <v>0.214349510436744</v>
      </c>
      <c r="R1725" s="26" t="n">
        <f aca="false">(G1725-H1725)/H1725</f>
        <v>0.00100001428591844</v>
      </c>
      <c r="S1725" s="17" t="n">
        <f aca="false">YEAR(B1725)</f>
        <v>2013</v>
      </c>
      <c r="T1725" s="17" t="n">
        <f aca="false">WEEKDAY(B1725)</f>
        <v>3</v>
      </c>
    </row>
    <row r="1726" customFormat="false" ht="15" hidden="false" customHeight="false" outlineLevel="0" collapsed="false">
      <c r="B1726" s="21" t="n">
        <v>41416</v>
      </c>
      <c r="C1726" s="22" t="n">
        <v>1376.23</v>
      </c>
      <c r="D1726" s="22" t="n">
        <v>1414.598</v>
      </c>
      <c r="E1726" s="22" t="n">
        <v>1354.68</v>
      </c>
      <c r="F1726" s="22" t="n">
        <v>1370.2205</v>
      </c>
      <c r="G1726" s="23" t="n">
        <v>1414.38</v>
      </c>
      <c r="H1726" s="23" t="n">
        <v>1412.97</v>
      </c>
      <c r="I1726" s="23" t="n">
        <v>1356.83</v>
      </c>
      <c r="J1726" s="23" t="n">
        <v>1355.47</v>
      </c>
      <c r="K1726" s="24" t="str">
        <f aca="false">IF(N1726&lt;=$F$3,"HIT","MISS")</f>
        <v>HIT</v>
      </c>
      <c r="L1726" s="24" t="str">
        <f aca="false">IF(O1726&lt;=$F$3,"HIT","MISS")</f>
        <v>MISS</v>
      </c>
      <c r="M1726" s="25" t="str">
        <f aca="false">IF(AND(K1726="HIT",L1726="HIT"),"HOD ✓ | LOD ✓",IF(K1726="HIT","HOD ✓",IF(L1726="HIT","LOD ✓","✗ MISS")))</f>
        <v>HOD ✓</v>
      </c>
      <c r="N1726" s="26" t="n">
        <f aca="false">IF(D1726&lt;H1726,(H1726-D1726)/D1726,IF(D1726&gt;G1726,(D1726-G1726)/D1726,0))</f>
        <v>0.000154107385985168</v>
      </c>
      <c r="O1726" s="26" t="n">
        <f aca="false">IF(E1726&lt;J1726,(J1726-E1726)/E1726,IF(E1726&gt;I1726,(E1726-I1726)/E1726,0))</f>
        <v>0.00058316355153982</v>
      </c>
      <c r="P1726" s="27" t="n">
        <f aca="false">LN(F1726/F1725)</f>
        <v>-0.00437620091148601</v>
      </c>
      <c r="Q1726" s="28" t="n">
        <f aca="false">STDEV(P1707:P1726)*SQRT(252)</f>
        <v>0.207462422652599</v>
      </c>
      <c r="R1726" s="26" t="n">
        <f aca="false">(G1726-H1726)/H1726</f>
        <v>0.000997898044544528</v>
      </c>
      <c r="S1726" s="17" t="n">
        <f aca="false">YEAR(B1726)</f>
        <v>2013</v>
      </c>
      <c r="T1726" s="17" t="n">
        <f aca="false">WEEKDAY(B1726)</f>
        <v>4</v>
      </c>
    </row>
    <row r="1727" customFormat="false" ht="15" hidden="false" customHeight="false" outlineLevel="0" collapsed="false">
      <c r="B1727" s="21" t="n">
        <v>41417</v>
      </c>
      <c r="C1727" s="22" t="n">
        <v>1370.2205</v>
      </c>
      <c r="D1727" s="22" t="n">
        <v>1398.28</v>
      </c>
      <c r="E1727" s="22" t="n">
        <v>1356.851</v>
      </c>
      <c r="F1727" s="22" t="n">
        <v>1390.9625</v>
      </c>
      <c r="G1727" s="23" t="n">
        <v>1399.84</v>
      </c>
      <c r="H1727" s="23" t="n">
        <v>1398.44</v>
      </c>
      <c r="I1727" s="23" t="n">
        <v>1358.53</v>
      </c>
      <c r="J1727" s="23" t="n">
        <v>1357.17</v>
      </c>
      <c r="K1727" s="29" t="str">
        <f aca="false">IF(N1727&lt;=$F$3,"HIT","MISS")</f>
        <v>HIT</v>
      </c>
      <c r="L1727" s="29" t="str">
        <f aca="false">IF(O1727&lt;=$F$3,"HIT","MISS")</f>
        <v>HIT</v>
      </c>
      <c r="M1727" s="17" t="str">
        <f aca="false">IF(AND(K1727="HIT",L1727="HIT"),"HOD ✓ | LOD ✓",IF(K1727="HIT","HOD ✓",IF(L1727="HIT","LOD ✓","✗ MISS")))</f>
        <v>HOD ✓ | LOD ✓</v>
      </c>
      <c r="N1727" s="26" t="n">
        <f aca="false">IF(D1727&lt;H1727,(H1727-D1727)/D1727,IF(D1727&gt;G1727,(D1727-G1727)/D1727,0))</f>
        <v>0.000114426295162687</v>
      </c>
      <c r="O1727" s="26" t="n">
        <f aca="false">IF(E1727&lt;J1727,(J1727-E1727)/E1727,IF(E1727&gt;I1727,(E1727-I1727)/E1727,0))</f>
        <v>0.000235103191138865</v>
      </c>
      <c r="P1727" s="27" t="n">
        <f aca="false">LN(F1727/F1726)</f>
        <v>0.0150242777613612</v>
      </c>
      <c r="Q1727" s="28" t="n">
        <f aca="false">STDEV(P1708:P1727)*SQRT(252)</f>
        <v>0.192880530433064</v>
      </c>
      <c r="R1727" s="26" t="n">
        <f aca="false">(G1727-H1727)/H1727</f>
        <v>0.00100111552873192</v>
      </c>
      <c r="S1727" s="17" t="n">
        <f aca="false">YEAR(B1727)</f>
        <v>2013</v>
      </c>
      <c r="T1727" s="17" t="n">
        <f aca="false">WEEKDAY(B1727)</f>
        <v>5</v>
      </c>
    </row>
    <row r="1728" customFormat="false" ht="15" hidden="false" customHeight="false" outlineLevel="0" collapsed="false">
      <c r="B1728" s="21" t="n">
        <v>41418</v>
      </c>
      <c r="C1728" s="22" t="n">
        <v>1390.9625</v>
      </c>
      <c r="D1728" s="22" t="n">
        <v>1398.4295</v>
      </c>
      <c r="E1728" s="22" t="n">
        <v>1382.5945</v>
      </c>
      <c r="F1728" s="22" t="n">
        <v>1386.6045</v>
      </c>
      <c r="G1728" s="23" t="n">
        <v>1400.04</v>
      </c>
      <c r="H1728" s="23" t="n">
        <v>1398.64</v>
      </c>
      <c r="I1728" s="23" t="n">
        <v>1383.74</v>
      </c>
      <c r="J1728" s="23" t="n">
        <v>1382.36</v>
      </c>
      <c r="K1728" s="29" t="str">
        <f aca="false">IF(N1728&lt;=$F$3,"HIT","MISS")</f>
        <v>HIT</v>
      </c>
      <c r="L1728" s="29" t="str">
        <f aca="false">IF(O1728&lt;=$F$3,"HIT","MISS")</f>
        <v>HIT</v>
      </c>
      <c r="M1728" s="17" t="str">
        <f aca="false">IF(AND(K1728="HIT",L1728="HIT"),"HOD ✓ | LOD ✓",IF(K1728="HIT","HOD ✓",IF(L1728="HIT","LOD ✓","✗ MISS")))</f>
        <v>HOD ✓ | LOD ✓</v>
      </c>
      <c r="N1728" s="26" t="n">
        <f aca="false">IF(D1728&lt;H1728,(H1728-D1728)/D1728,IF(D1728&gt;G1728,(D1728-G1728)/D1728,0))</f>
        <v>0.000150526000774539</v>
      </c>
      <c r="O1728" s="26" t="n">
        <f aca="false">IF(E1728&lt;J1728,(J1728-E1728)/E1728,IF(E1728&gt;I1728,(E1728-I1728)/E1728,0))</f>
        <v>0</v>
      </c>
      <c r="P1728" s="27" t="n">
        <f aca="false">LN(F1728/F1727)</f>
        <v>-0.00313800068629801</v>
      </c>
      <c r="Q1728" s="28" t="n">
        <f aca="false">STDEV(P1709:P1728)*SQRT(252)</f>
        <v>0.192838478492223</v>
      </c>
      <c r="R1728" s="26" t="n">
        <f aca="false">(G1728-H1728)/H1728</f>
        <v>0.0010009723731624</v>
      </c>
      <c r="S1728" s="17" t="n">
        <f aca="false">YEAR(B1728)</f>
        <v>2013</v>
      </c>
      <c r="T1728" s="17" t="n">
        <f aca="false">WEEKDAY(B1728)</f>
        <v>6</v>
      </c>
    </row>
    <row r="1729" customFormat="false" ht="15" hidden="false" customHeight="false" outlineLevel="0" collapsed="false">
      <c r="B1729" s="21" t="n">
        <v>41421</v>
      </c>
      <c r="C1729" s="22" t="n">
        <v>1386.6045</v>
      </c>
      <c r="D1729" s="22" t="n">
        <v>1396.8125</v>
      </c>
      <c r="E1729" s="22" t="n">
        <v>1384.5255</v>
      </c>
      <c r="F1729" s="22" t="n">
        <v>1395.15</v>
      </c>
      <c r="G1729" s="23" t="n">
        <v>1398.36</v>
      </c>
      <c r="H1729" s="23" t="n">
        <v>1396.96</v>
      </c>
      <c r="I1729" s="23" t="n">
        <v>1386.44</v>
      </c>
      <c r="J1729" s="23" t="n">
        <v>1385.05</v>
      </c>
      <c r="K1729" s="29" t="str">
        <f aca="false">IF(N1729&lt;=$F$3,"HIT","MISS")</f>
        <v>HIT</v>
      </c>
      <c r="L1729" s="29" t="str">
        <f aca="false">IF(O1729&lt;=$F$3,"HIT","MISS")</f>
        <v>HIT</v>
      </c>
      <c r="M1729" s="17" t="str">
        <f aca="false">IF(AND(K1729="HIT",L1729="HIT"),"HOD ✓ | LOD ✓",IF(K1729="HIT","HOD ✓",IF(L1729="HIT","LOD ✓","✗ MISS")))</f>
        <v>HOD ✓ | LOD ✓</v>
      </c>
      <c r="N1729" s="26" t="n">
        <f aca="false">IF(D1729&lt;H1729,(H1729-D1729)/D1729,IF(D1729&gt;G1729,(D1729-G1729)/D1729,0))</f>
        <v>0.000105597565886643</v>
      </c>
      <c r="O1729" s="26" t="n">
        <f aca="false">IF(E1729&lt;J1729,(J1729-E1729)/E1729,IF(E1729&gt;I1729,(E1729-I1729)/E1729,0))</f>
        <v>0.000378830147945985</v>
      </c>
      <c r="P1729" s="27" t="n">
        <f aca="false">LN(F1729/F1728)</f>
        <v>0.00614398350512774</v>
      </c>
      <c r="Q1729" s="28" t="n">
        <f aca="false">STDEV(P1710:P1729)*SQRT(252)</f>
        <v>0.190665648187073</v>
      </c>
      <c r="R1729" s="26" t="n">
        <f aca="false">(G1729-H1729)/H1729</f>
        <v>0.00100217615393416</v>
      </c>
      <c r="S1729" s="17" t="n">
        <f aca="false">YEAR(B1729)</f>
        <v>2013</v>
      </c>
      <c r="T1729" s="17" t="n">
        <f aca="false">WEEKDAY(B1729)</f>
        <v>2</v>
      </c>
    </row>
    <row r="1730" customFormat="false" ht="15" hidden="false" customHeight="false" outlineLevel="0" collapsed="false">
      <c r="B1730" s="21" t="n">
        <v>41422</v>
      </c>
      <c r="C1730" s="22" t="n">
        <v>1395.15</v>
      </c>
      <c r="D1730" s="22" t="n">
        <v>1402.052</v>
      </c>
      <c r="E1730" s="22" t="n">
        <v>1373.7615</v>
      </c>
      <c r="F1730" s="22" t="n">
        <v>1381.183</v>
      </c>
      <c r="G1730" s="23" t="n">
        <v>1401.71</v>
      </c>
      <c r="H1730" s="23" t="n">
        <v>1400.31</v>
      </c>
      <c r="I1730" s="23" t="n">
        <v>1375.46</v>
      </c>
      <c r="J1730" s="23" t="n">
        <v>1374.09</v>
      </c>
      <c r="K1730" s="29" t="str">
        <f aca="false">IF(N1730&lt;=$F$3,"HIT","MISS")</f>
        <v>HIT</v>
      </c>
      <c r="L1730" s="29" t="str">
        <f aca="false">IF(O1730&lt;=$F$3,"HIT","MISS")</f>
        <v>HIT</v>
      </c>
      <c r="M1730" s="17" t="str">
        <f aca="false">IF(AND(K1730="HIT",L1730="HIT"),"HOD ✓ | LOD ✓",IF(K1730="HIT","HOD ✓",IF(L1730="HIT","LOD ✓","✗ MISS")))</f>
        <v>HOD ✓ | LOD ✓</v>
      </c>
      <c r="N1730" s="26" t="n">
        <f aca="false">IF(D1730&lt;H1730,(H1730-D1730)/D1730,IF(D1730&gt;G1730,(D1730-G1730)/D1730,0))</f>
        <v>0.000243928185259798</v>
      </c>
      <c r="O1730" s="26" t="n">
        <f aca="false">IF(E1730&lt;J1730,(J1730-E1730)/E1730,IF(E1730&gt;I1730,(E1730-I1730)/E1730,0))</f>
        <v>0.000239124476846854</v>
      </c>
      <c r="P1730" s="27" t="n">
        <f aca="false">LN(F1730/F1729)</f>
        <v>-0.0100615580543453</v>
      </c>
      <c r="Q1730" s="28" t="n">
        <f aca="false">STDEV(P1711:P1730)*SQRT(252)</f>
        <v>0.191876220886484</v>
      </c>
      <c r="R1730" s="26" t="n">
        <f aca="false">(G1730-H1730)/H1730</f>
        <v>0.000999778620448394</v>
      </c>
      <c r="S1730" s="17" t="n">
        <f aca="false">YEAR(B1730)</f>
        <v>2013</v>
      </c>
      <c r="T1730" s="17" t="n">
        <f aca="false">WEEKDAY(B1730)</f>
        <v>3</v>
      </c>
    </row>
    <row r="1731" customFormat="false" ht="15" hidden="false" customHeight="false" outlineLevel="0" collapsed="false">
      <c r="B1731" s="21" t="n">
        <v>41423</v>
      </c>
      <c r="C1731" s="22" t="n">
        <v>1381.183</v>
      </c>
      <c r="D1731" s="22" t="n">
        <v>1395.518</v>
      </c>
      <c r="E1731" s="22" t="n">
        <v>1380.4055</v>
      </c>
      <c r="F1731" s="22" t="n">
        <v>1392.9235</v>
      </c>
      <c r="G1731" s="23" t="n">
        <v>1397.16</v>
      </c>
      <c r="H1731" s="23" t="n">
        <v>1395.76</v>
      </c>
      <c r="I1731" s="23" t="n">
        <v>1380.54</v>
      </c>
      <c r="J1731" s="23" t="n">
        <v>1379.16</v>
      </c>
      <c r="K1731" s="29" t="str">
        <f aca="false">IF(N1731&lt;=$F$3,"HIT","MISS")</f>
        <v>HIT</v>
      </c>
      <c r="L1731" s="29" t="str">
        <f aca="false">IF(O1731&lt;=$F$3,"HIT","MISS")</f>
        <v>HIT</v>
      </c>
      <c r="M1731" s="17" t="str">
        <f aca="false">IF(AND(K1731="HIT",L1731="HIT"),"HOD ✓ | LOD ✓",IF(K1731="HIT","HOD ✓",IF(L1731="HIT","LOD ✓","✗ MISS")))</f>
        <v>HOD ✓ | LOD ✓</v>
      </c>
      <c r="N1731" s="26" t="n">
        <f aca="false">IF(D1731&lt;H1731,(H1731-D1731)/D1731,IF(D1731&gt;G1731,(D1731-G1731)/D1731,0))</f>
        <v>0.000173412309980926</v>
      </c>
      <c r="O1731" s="26" t="n">
        <f aca="false">IF(E1731&lt;J1731,(J1731-E1731)/E1731,IF(E1731&gt;I1731,(E1731-I1731)/E1731,0))</f>
        <v>0</v>
      </c>
      <c r="P1731" s="27" t="n">
        <f aca="false">LN(F1731/F1730)</f>
        <v>0.00846439752518259</v>
      </c>
      <c r="Q1731" s="28" t="n">
        <f aca="false">STDEV(P1712:P1731)*SQRT(252)</f>
        <v>0.192637668362503</v>
      </c>
      <c r="R1731" s="26" t="n">
        <f aca="false">(G1731-H1731)/H1731</f>
        <v>0.00100303777153672</v>
      </c>
      <c r="S1731" s="17" t="n">
        <f aca="false">YEAR(B1731)</f>
        <v>2013</v>
      </c>
      <c r="T1731" s="17" t="n">
        <f aca="false">WEEKDAY(B1731)</f>
        <v>4</v>
      </c>
    </row>
    <row r="1732" customFormat="false" ht="15" hidden="false" customHeight="false" outlineLevel="0" collapsed="false">
      <c r="B1732" s="21" t="n">
        <v>41424</v>
      </c>
      <c r="C1732" s="22" t="n">
        <v>1392.9235</v>
      </c>
      <c r="D1732" s="22" t="n">
        <v>1418.21</v>
      </c>
      <c r="E1732" s="22" t="n">
        <v>1388.949</v>
      </c>
      <c r="F1732" s="22" t="n">
        <v>1413.948</v>
      </c>
      <c r="G1732" s="23" t="n">
        <v>1419.39</v>
      </c>
      <c r="H1732" s="23" t="n">
        <v>1417.97</v>
      </c>
      <c r="I1732" s="23" t="n">
        <v>1390.07</v>
      </c>
      <c r="J1732" s="23" t="n">
        <v>1388.68</v>
      </c>
      <c r="K1732" s="29" t="str">
        <f aca="false">IF(N1732&lt;=$F$3,"HIT","MISS")</f>
        <v>HIT</v>
      </c>
      <c r="L1732" s="29" t="str">
        <f aca="false">IF(O1732&lt;=$F$3,"HIT","MISS")</f>
        <v>HIT</v>
      </c>
      <c r="M1732" s="17" t="str">
        <f aca="false">IF(AND(K1732="HIT",L1732="HIT"),"HOD ✓ | LOD ✓",IF(K1732="HIT","HOD ✓",IF(L1732="HIT","LOD ✓","✗ MISS")))</f>
        <v>HOD ✓ | LOD ✓</v>
      </c>
      <c r="N1732" s="26" t="n">
        <f aca="false">IF(D1732&lt;H1732,(H1732-D1732)/D1732,IF(D1732&gt;G1732,(D1732-G1732)/D1732,0))</f>
        <v>0</v>
      </c>
      <c r="O1732" s="26" t="n">
        <f aca="false">IF(E1732&lt;J1732,(J1732-E1732)/E1732,IF(E1732&gt;I1732,(E1732-I1732)/E1732,0))</f>
        <v>0</v>
      </c>
      <c r="P1732" s="27" t="n">
        <f aca="false">LN(F1732/F1731)</f>
        <v>0.0149810158467923</v>
      </c>
      <c r="Q1732" s="28" t="n">
        <f aca="false">STDEV(P1713:P1732)*SQRT(252)</f>
        <v>0.199957917515962</v>
      </c>
      <c r="R1732" s="26" t="n">
        <f aca="false">(G1732-H1732)/H1732</f>
        <v>0.00100143162408237</v>
      </c>
      <c r="S1732" s="17" t="n">
        <f aca="false">YEAR(B1732)</f>
        <v>2013</v>
      </c>
      <c r="T1732" s="17" t="n">
        <f aca="false">WEEKDAY(B1732)</f>
        <v>5</v>
      </c>
    </row>
    <row r="1733" customFormat="false" ht="15" hidden="false" customHeight="false" outlineLevel="0" collapsed="false">
      <c r="B1733" s="21" t="n">
        <v>41425</v>
      </c>
      <c r="C1733" s="22" t="n">
        <v>1413.948</v>
      </c>
      <c r="D1733" s="22" t="n">
        <v>1422.086</v>
      </c>
      <c r="E1733" s="22" t="n">
        <v>1385.0055</v>
      </c>
      <c r="F1733" s="22" t="n">
        <v>1387.9595</v>
      </c>
      <c r="G1733" s="23" t="n">
        <v>1422.01</v>
      </c>
      <c r="H1733" s="23" t="n">
        <v>1420.59</v>
      </c>
      <c r="I1733" s="23" t="n">
        <v>1385.11</v>
      </c>
      <c r="J1733" s="23" t="n">
        <v>1383.73</v>
      </c>
      <c r="K1733" s="29" t="str">
        <f aca="false">IF(N1733&lt;=$F$3,"HIT","MISS")</f>
        <v>HIT</v>
      </c>
      <c r="L1733" s="29" t="str">
        <f aca="false">IF(O1733&lt;=$F$3,"HIT","MISS")</f>
        <v>HIT</v>
      </c>
      <c r="M1733" s="17" t="str">
        <f aca="false">IF(AND(K1733="HIT",L1733="HIT"),"HOD ✓ | LOD ✓",IF(K1733="HIT","HOD ✓",IF(L1733="HIT","LOD ✓","✗ MISS")))</f>
        <v>HOD ✓ | LOD ✓</v>
      </c>
      <c r="N1733" s="26" t="n">
        <f aca="false">IF(D1733&lt;H1733,(H1733-D1733)/D1733,IF(D1733&gt;G1733,(D1733-G1733)/D1733,0))</f>
        <v>5.34426188008474E-005</v>
      </c>
      <c r="O1733" s="26" t="n">
        <f aca="false">IF(E1733&lt;J1733,(J1733-E1733)/E1733,IF(E1733&gt;I1733,(E1733-I1733)/E1733,0))</f>
        <v>0</v>
      </c>
      <c r="P1733" s="27" t="n">
        <f aca="false">LN(F1733/F1732)</f>
        <v>-0.0185511087075229</v>
      </c>
      <c r="Q1733" s="28" t="n">
        <f aca="false">STDEV(P1714:P1733)*SQRT(252)</f>
        <v>0.207691044846503</v>
      </c>
      <c r="R1733" s="26" t="n">
        <f aca="false">(G1733-H1733)/H1733</f>
        <v>0.000999584679605004</v>
      </c>
      <c r="S1733" s="17" t="n">
        <f aca="false">YEAR(B1733)</f>
        <v>2013</v>
      </c>
      <c r="T1733" s="17" t="n">
        <f aca="false">WEEKDAY(B1733)</f>
        <v>6</v>
      </c>
    </row>
    <row r="1734" customFormat="false" ht="15" hidden="false" customHeight="false" outlineLevel="0" collapsed="false">
      <c r="B1734" s="21" t="n">
        <v>41428</v>
      </c>
      <c r="C1734" s="22" t="n">
        <v>1387.9595</v>
      </c>
      <c r="D1734" s="22" t="n">
        <v>1417.067</v>
      </c>
      <c r="E1734" s="22" t="n">
        <v>1387.9595</v>
      </c>
      <c r="F1734" s="22" t="n">
        <v>1411.43</v>
      </c>
      <c r="G1734" s="23" t="n">
        <v>1417.65</v>
      </c>
      <c r="H1734" s="23" t="n">
        <v>1416.23</v>
      </c>
      <c r="I1734" s="23" t="n">
        <v>1388.1</v>
      </c>
      <c r="J1734" s="23" t="n">
        <v>1386.71</v>
      </c>
      <c r="K1734" s="29" t="str">
        <f aca="false">IF(N1734&lt;=$F$3,"HIT","MISS")</f>
        <v>HIT</v>
      </c>
      <c r="L1734" s="29" t="str">
        <f aca="false">IF(O1734&lt;=$F$3,"HIT","MISS")</f>
        <v>HIT</v>
      </c>
      <c r="M1734" s="17" t="str">
        <f aca="false">IF(AND(K1734="HIT",L1734="HIT"),"HOD ✓ | LOD ✓",IF(K1734="HIT","HOD ✓",IF(L1734="HIT","LOD ✓","✗ MISS")))</f>
        <v>HOD ✓ | LOD ✓</v>
      </c>
      <c r="N1734" s="26" t="n">
        <f aca="false">IF(D1734&lt;H1734,(H1734-D1734)/D1734,IF(D1734&gt;G1734,(D1734-G1734)/D1734,0))</f>
        <v>0</v>
      </c>
      <c r="O1734" s="26" t="n">
        <f aca="false">IF(E1734&lt;J1734,(J1734-E1734)/E1734,IF(E1734&gt;I1734,(E1734-I1734)/E1734,0))</f>
        <v>0</v>
      </c>
      <c r="P1734" s="27" t="n">
        <f aca="false">LN(F1734/F1733)</f>
        <v>0.0167686918651447</v>
      </c>
      <c r="Q1734" s="28" t="n">
        <f aca="false">STDEV(P1715:P1734)*SQRT(252)</f>
        <v>0.219105663910925</v>
      </c>
      <c r="R1734" s="26" t="n">
        <f aca="false">(G1734-H1734)/H1734</f>
        <v>0.00100266199699207</v>
      </c>
      <c r="S1734" s="17" t="n">
        <f aca="false">YEAR(B1734)</f>
        <v>2013</v>
      </c>
      <c r="T1734" s="17" t="n">
        <f aca="false">WEEKDAY(B1734)</f>
        <v>2</v>
      </c>
    </row>
    <row r="1735" customFormat="false" ht="15" hidden="false" customHeight="false" outlineLevel="0" collapsed="false">
      <c r="B1735" s="21" t="n">
        <v>41429</v>
      </c>
      <c r="C1735" s="22" t="n">
        <v>1411.43</v>
      </c>
      <c r="D1735" s="22" t="n">
        <v>1415.175</v>
      </c>
      <c r="E1735" s="22" t="n">
        <v>1389.1235</v>
      </c>
      <c r="F1735" s="22" t="n">
        <v>1399.53</v>
      </c>
      <c r="G1735" s="23" t="n">
        <v>1416.45</v>
      </c>
      <c r="H1735" s="23" t="n">
        <v>1415.03</v>
      </c>
      <c r="I1735" s="23" t="n">
        <v>1390.99</v>
      </c>
      <c r="J1735" s="23" t="n">
        <v>1389.6</v>
      </c>
      <c r="K1735" s="29" t="str">
        <f aca="false">IF(N1735&lt;=$F$3,"HIT","MISS")</f>
        <v>HIT</v>
      </c>
      <c r="L1735" s="29" t="str">
        <f aca="false">IF(O1735&lt;=$F$3,"HIT","MISS")</f>
        <v>HIT</v>
      </c>
      <c r="M1735" s="17" t="str">
        <f aca="false">IF(AND(K1735="HIT",L1735="HIT"),"HOD ✓ | LOD ✓",IF(K1735="HIT","HOD ✓",IF(L1735="HIT","LOD ✓","✗ MISS")))</f>
        <v>HOD ✓ | LOD ✓</v>
      </c>
      <c r="N1735" s="26" t="n">
        <f aca="false">IF(D1735&lt;H1735,(H1735-D1735)/D1735,IF(D1735&gt;G1735,(D1735-G1735)/D1735,0))</f>
        <v>0</v>
      </c>
      <c r="O1735" s="26" t="n">
        <f aca="false">IF(E1735&lt;J1735,(J1735-E1735)/E1735,IF(E1735&gt;I1735,(E1735-I1735)/E1735,0))</f>
        <v>0.000343022056714171</v>
      </c>
      <c r="P1735" s="27" t="n">
        <f aca="false">LN(F1735/F1734)</f>
        <v>-0.00846690887885743</v>
      </c>
      <c r="Q1735" s="28" t="n">
        <f aca="false">STDEV(P1716:P1735)*SQRT(252)</f>
        <v>0.217630625197934</v>
      </c>
      <c r="R1735" s="26" t="n">
        <f aca="false">(G1735-H1735)/H1735</f>
        <v>0.00100351229302564</v>
      </c>
      <c r="S1735" s="17" t="n">
        <f aca="false">YEAR(B1735)</f>
        <v>2013</v>
      </c>
      <c r="T1735" s="17" t="n">
        <f aca="false">WEEKDAY(B1735)</f>
        <v>3</v>
      </c>
    </row>
    <row r="1736" customFormat="false" ht="15" hidden="false" customHeight="false" outlineLevel="0" collapsed="false">
      <c r="B1736" s="21" t="n">
        <v>41430</v>
      </c>
      <c r="C1736" s="22" t="n">
        <v>1399.53</v>
      </c>
      <c r="D1736" s="22" t="n">
        <v>1410.6585</v>
      </c>
      <c r="E1736" s="22" t="n">
        <v>1395.891</v>
      </c>
      <c r="F1736" s="22" t="n">
        <v>1403.356</v>
      </c>
      <c r="G1736" s="23" t="n">
        <v>1410.47</v>
      </c>
      <c r="H1736" s="23" t="n">
        <v>1409.06</v>
      </c>
      <c r="I1736" s="23" t="n">
        <v>1396.59</v>
      </c>
      <c r="J1736" s="23" t="n">
        <v>1395.19</v>
      </c>
      <c r="K1736" s="29" t="str">
        <f aca="false">IF(N1736&lt;=$F$3,"HIT","MISS")</f>
        <v>HIT</v>
      </c>
      <c r="L1736" s="29" t="str">
        <f aca="false">IF(O1736&lt;=$F$3,"HIT","MISS")</f>
        <v>HIT</v>
      </c>
      <c r="M1736" s="17" t="str">
        <f aca="false">IF(AND(K1736="HIT",L1736="HIT"),"HOD ✓ | LOD ✓",IF(K1736="HIT","HOD ✓",IF(L1736="HIT","LOD ✓","✗ MISS")))</f>
        <v>HOD ✓ | LOD ✓</v>
      </c>
      <c r="N1736" s="26" t="n">
        <f aca="false">IF(D1736&lt;H1736,(H1736-D1736)/D1736,IF(D1736&gt;G1736,(D1736-G1736)/D1736,0))</f>
        <v>0.000133625537293382</v>
      </c>
      <c r="O1736" s="26" t="n">
        <f aca="false">IF(E1736&lt;J1736,(J1736-E1736)/E1736,IF(E1736&gt;I1736,(E1736-I1736)/E1736,0))</f>
        <v>0</v>
      </c>
      <c r="P1736" s="27" t="n">
        <f aca="false">LN(F1736/F1735)</f>
        <v>0.00273004494389771</v>
      </c>
      <c r="Q1736" s="28" t="n">
        <f aca="false">STDEV(P1717:P1736)*SQRT(252)</f>
        <v>0.20964101839172</v>
      </c>
      <c r="R1736" s="26" t="n">
        <f aca="false">(G1736-H1736)/H1736</f>
        <v>0.00100066711140766</v>
      </c>
      <c r="S1736" s="17" t="n">
        <f aca="false">YEAR(B1736)</f>
        <v>2013</v>
      </c>
      <c r="T1736" s="17" t="n">
        <f aca="false">WEEKDAY(B1736)</f>
        <v>4</v>
      </c>
    </row>
    <row r="1737" customFormat="false" ht="15" hidden="false" customHeight="false" outlineLevel="0" collapsed="false">
      <c r="B1737" s="21" t="n">
        <v>41431</v>
      </c>
      <c r="C1737" s="22" t="n">
        <v>1403.356</v>
      </c>
      <c r="D1737" s="22" t="n">
        <v>1423.7265</v>
      </c>
      <c r="E1737" s="22" t="n">
        <v>1391.857</v>
      </c>
      <c r="F1737" s="22" t="n">
        <v>1413.921</v>
      </c>
      <c r="G1737" s="23" t="n">
        <v>1422.83</v>
      </c>
      <c r="H1737" s="23" t="n">
        <v>1421.41</v>
      </c>
      <c r="I1737" s="23" t="n">
        <v>1391.36</v>
      </c>
      <c r="J1737" s="23" t="n">
        <v>1389.97</v>
      </c>
      <c r="K1737" s="24" t="str">
        <f aca="false">IF(N1737&lt;=$F$3,"HIT","MISS")</f>
        <v>MISS</v>
      </c>
      <c r="L1737" s="24" t="str">
        <f aca="false">IF(O1737&lt;=$F$3,"HIT","MISS")</f>
        <v>HIT</v>
      </c>
      <c r="M1737" s="25" t="str">
        <f aca="false">IF(AND(K1737="HIT",L1737="HIT"),"HOD ✓ | LOD ✓",IF(K1737="HIT","HOD ✓",IF(L1737="HIT","LOD ✓","✗ MISS")))</f>
        <v>LOD ✓</v>
      </c>
      <c r="N1737" s="26" t="n">
        <f aca="false">IF(D1737&lt;H1737,(H1737-D1737)/D1737,IF(D1737&gt;G1737,(D1737-G1737)/D1737,0))</f>
        <v>0.00062968554704858</v>
      </c>
      <c r="O1737" s="26" t="n">
        <f aca="false">IF(E1737&lt;J1737,(J1737-E1737)/E1737,IF(E1737&gt;I1737,(E1737-I1737)/E1737,0))</f>
        <v>0.000357076912355271</v>
      </c>
      <c r="P1737" s="27" t="n">
        <f aca="false">LN(F1737/F1736)</f>
        <v>0.00750018512615966</v>
      </c>
      <c r="Q1737" s="28" t="n">
        <f aca="false">STDEV(P1718:P1737)*SQRT(252)</f>
        <v>0.210021895825732</v>
      </c>
      <c r="R1737" s="26" t="n">
        <f aca="false">(G1737-H1737)/H1737</f>
        <v>0.000999008027240448</v>
      </c>
      <c r="S1737" s="17" t="n">
        <f aca="false">YEAR(B1737)</f>
        <v>2013</v>
      </c>
      <c r="T1737" s="17" t="n">
        <f aca="false">WEEKDAY(B1737)</f>
        <v>5</v>
      </c>
    </row>
    <row r="1738" customFormat="false" ht="15" hidden="false" customHeight="false" outlineLevel="0" collapsed="false">
      <c r="B1738" s="21" t="n">
        <v>41432</v>
      </c>
      <c r="C1738" s="22" t="n">
        <v>1413.921</v>
      </c>
      <c r="D1738" s="22" t="n">
        <v>1417.99</v>
      </c>
      <c r="E1738" s="22" t="n">
        <v>1377.909</v>
      </c>
      <c r="F1738" s="22" t="n">
        <v>1382.9415</v>
      </c>
      <c r="G1738" s="23" t="n">
        <v>1417.05</v>
      </c>
      <c r="H1738" s="23" t="n">
        <v>1415.63</v>
      </c>
      <c r="I1738" s="23" t="n">
        <v>1378.32</v>
      </c>
      <c r="J1738" s="23" t="n">
        <v>1376.94</v>
      </c>
      <c r="K1738" s="24" t="str">
        <f aca="false">IF(N1738&lt;=$F$3,"HIT","MISS")</f>
        <v>MISS</v>
      </c>
      <c r="L1738" s="24" t="str">
        <f aca="false">IF(O1738&lt;=$F$3,"HIT","MISS")</f>
        <v>HIT</v>
      </c>
      <c r="M1738" s="25" t="str">
        <f aca="false">IF(AND(K1738="HIT",L1738="HIT"),"HOD ✓ | LOD ✓",IF(K1738="HIT","HOD ✓",IF(L1738="HIT","LOD ✓","✗ MISS")))</f>
        <v>LOD ✓</v>
      </c>
      <c r="N1738" s="26" t="n">
        <f aca="false">IF(D1738&lt;H1738,(H1738-D1738)/D1738,IF(D1738&gt;G1738,(D1738-G1738)/D1738,0))</f>
        <v>0.000662910175671235</v>
      </c>
      <c r="O1738" s="26" t="n">
        <f aca="false">IF(E1738&lt;J1738,(J1738-E1738)/E1738,IF(E1738&gt;I1738,(E1738-I1738)/E1738,0))</f>
        <v>0</v>
      </c>
      <c r="P1738" s="27" t="n">
        <f aca="false">LN(F1738/F1737)</f>
        <v>-0.0221539436021624</v>
      </c>
      <c r="Q1738" s="28" t="n">
        <f aca="false">STDEV(P1719:P1738)*SQRT(252)</f>
        <v>0.221857440019298</v>
      </c>
      <c r="R1738" s="26" t="n">
        <f aca="false">(G1738-H1738)/H1738</f>
        <v>0.00100308696481414</v>
      </c>
      <c r="S1738" s="17" t="n">
        <f aca="false">YEAR(B1738)</f>
        <v>2013</v>
      </c>
      <c r="T1738" s="17" t="n">
        <f aca="false">WEEKDAY(B1738)</f>
        <v>6</v>
      </c>
    </row>
    <row r="1739" customFormat="false" ht="15" hidden="false" customHeight="false" outlineLevel="0" collapsed="false">
      <c r="B1739" s="21" t="n">
        <v>41435</v>
      </c>
      <c r="C1739" s="22" t="n">
        <v>1382.9415</v>
      </c>
      <c r="D1739" s="22" t="n">
        <v>1389.0615</v>
      </c>
      <c r="E1739" s="22" t="n">
        <v>1375.9415</v>
      </c>
      <c r="F1739" s="22" t="n">
        <v>1386.367</v>
      </c>
      <c r="G1739" s="23" t="n">
        <v>1389.8</v>
      </c>
      <c r="H1739" s="23" t="n">
        <v>1388.41</v>
      </c>
      <c r="I1739" s="23" t="n">
        <v>1375.71</v>
      </c>
      <c r="J1739" s="23" t="n">
        <v>1374.34</v>
      </c>
      <c r="K1739" s="29" t="str">
        <f aca="false">IF(N1739&lt;=$F$3,"HIT","MISS")</f>
        <v>HIT</v>
      </c>
      <c r="L1739" s="29" t="str">
        <f aca="false">IF(O1739&lt;=$F$3,"HIT","MISS")</f>
        <v>HIT</v>
      </c>
      <c r="M1739" s="17" t="str">
        <f aca="false">IF(AND(K1739="HIT",L1739="HIT"),"HOD ✓ | LOD ✓",IF(K1739="HIT","HOD ✓",IF(L1739="HIT","LOD ✓","✗ MISS")))</f>
        <v>HOD ✓ | LOD ✓</v>
      </c>
      <c r="N1739" s="26" t="n">
        <f aca="false">IF(D1739&lt;H1739,(H1739-D1739)/D1739,IF(D1739&gt;G1739,(D1739-G1739)/D1739,0))</f>
        <v>0</v>
      </c>
      <c r="O1739" s="26" t="n">
        <f aca="false">IF(E1739&lt;J1739,(J1739-E1739)/E1739,IF(E1739&gt;I1739,(E1739-I1739)/E1739,0))</f>
        <v>0.000168248432073507</v>
      </c>
      <c r="P1739" s="27" t="n">
        <f aca="false">LN(F1739/F1738)</f>
        <v>0.00247390404287725</v>
      </c>
      <c r="Q1739" s="28" t="n">
        <f aca="false">STDEV(P1720:P1739)*SQRT(252)</f>
        <v>0.21920340388975</v>
      </c>
      <c r="R1739" s="26" t="n">
        <f aca="false">(G1739-H1739)/H1739</f>
        <v>0.0010011451948631</v>
      </c>
      <c r="S1739" s="17" t="n">
        <f aca="false">YEAR(B1739)</f>
        <v>2013</v>
      </c>
      <c r="T1739" s="17" t="n">
        <f aca="false">WEEKDAY(B1739)</f>
        <v>2</v>
      </c>
    </row>
    <row r="1740" customFormat="false" ht="15" hidden="false" customHeight="false" outlineLevel="0" collapsed="false">
      <c r="B1740" s="21" t="n">
        <v>41436</v>
      </c>
      <c r="C1740" s="22" t="n">
        <v>1386.367</v>
      </c>
      <c r="D1740" s="22" t="n">
        <v>1387.8565</v>
      </c>
      <c r="E1740" s="22" t="n">
        <v>1366.087</v>
      </c>
      <c r="F1740" s="22" t="n">
        <v>1378.36</v>
      </c>
      <c r="G1740" s="23" t="n">
        <v>1389.21</v>
      </c>
      <c r="H1740" s="23" t="n">
        <v>1387.82</v>
      </c>
      <c r="I1740" s="23" t="n">
        <v>1367.98</v>
      </c>
      <c r="J1740" s="23" t="n">
        <v>1366.61</v>
      </c>
      <c r="K1740" s="29" t="str">
        <f aca="false">IF(N1740&lt;=$F$3,"HIT","MISS")</f>
        <v>HIT</v>
      </c>
      <c r="L1740" s="29" t="str">
        <f aca="false">IF(O1740&lt;=$F$3,"HIT","MISS")</f>
        <v>HIT</v>
      </c>
      <c r="M1740" s="17" t="str">
        <f aca="false">IF(AND(K1740="HIT",L1740="HIT"),"HOD ✓ | LOD ✓",IF(K1740="HIT","HOD ✓",IF(L1740="HIT","LOD ✓","✗ MISS")))</f>
        <v>HOD ✓ | LOD ✓</v>
      </c>
      <c r="N1740" s="26" t="n">
        <f aca="false">IF(D1740&lt;H1740,(H1740-D1740)/D1740,IF(D1740&gt;G1740,(D1740-G1740)/D1740,0))</f>
        <v>0</v>
      </c>
      <c r="O1740" s="26" t="n">
        <f aca="false">IF(E1740&lt;J1740,(J1740-E1740)/E1740,IF(E1740&gt;I1740,(E1740-I1740)/E1740,0))</f>
        <v>0.000382845309266475</v>
      </c>
      <c r="P1740" s="27" t="n">
        <f aca="false">LN(F1740/F1739)</f>
        <v>-0.00579226982373668</v>
      </c>
      <c r="Q1740" s="28" t="n">
        <f aca="false">STDEV(P1721:P1740)*SQRT(252)</f>
        <v>0.21961565089918</v>
      </c>
      <c r="R1740" s="26" t="n">
        <f aca="false">(G1740-H1740)/H1740</f>
        <v>0.0010015708088946</v>
      </c>
      <c r="S1740" s="17" t="n">
        <f aca="false">YEAR(B1740)</f>
        <v>2013</v>
      </c>
      <c r="T1740" s="17" t="n">
        <f aca="false">WEEKDAY(B1740)</f>
        <v>3</v>
      </c>
    </row>
    <row r="1741" customFormat="false" ht="15" hidden="false" customHeight="false" outlineLevel="0" collapsed="false">
      <c r="B1741" s="21" t="n">
        <v>41437</v>
      </c>
      <c r="C1741" s="22" t="n">
        <v>1378.36</v>
      </c>
      <c r="D1741" s="22" t="n">
        <v>1394.7495</v>
      </c>
      <c r="E1741" s="22" t="n">
        <v>1373.936</v>
      </c>
      <c r="F1741" s="22" t="n">
        <v>1388.7625</v>
      </c>
      <c r="G1741" s="23" t="n">
        <v>1395.61</v>
      </c>
      <c r="H1741" s="23" t="n">
        <v>1394.22</v>
      </c>
      <c r="I1741" s="23" t="n">
        <v>1375.67</v>
      </c>
      <c r="J1741" s="23" t="n">
        <v>1374.3</v>
      </c>
      <c r="K1741" s="29" t="str">
        <f aca="false">IF(N1741&lt;=$F$3,"HIT","MISS")</f>
        <v>HIT</v>
      </c>
      <c r="L1741" s="29" t="str">
        <f aca="false">IF(O1741&lt;=$F$3,"HIT","MISS")</f>
        <v>HIT</v>
      </c>
      <c r="M1741" s="17" t="str">
        <f aca="false">IF(AND(K1741="HIT",L1741="HIT"),"HOD ✓ | LOD ✓",IF(K1741="HIT","HOD ✓",IF(L1741="HIT","LOD ✓","✗ MISS")))</f>
        <v>HOD ✓ | LOD ✓</v>
      </c>
      <c r="N1741" s="26" t="n">
        <f aca="false">IF(D1741&lt;H1741,(H1741-D1741)/D1741,IF(D1741&gt;G1741,(D1741-G1741)/D1741,0))</f>
        <v>0</v>
      </c>
      <c r="O1741" s="26" t="n">
        <f aca="false">IF(E1741&lt;J1741,(J1741-E1741)/E1741,IF(E1741&gt;I1741,(E1741-I1741)/E1741,0))</f>
        <v>0.00026493228214417</v>
      </c>
      <c r="P1741" s="27" t="n">
        <f aca="false">LN(F1741/F1740)</f>
        <v>0.00751867617340653</v>
      </c>
      <c r="Q1741" s="28" t="n">
        <f aca="false">STDEV(P1722:P1741)*SQRT(252)</f>
        <v>0.20667950909102</v>
      </c>
      <c r="R1741" s="26" t="n">
        <f aca="false">(G1741-H1741)/H1741</f>
        <v>0.000996973217999937</v>
      </c>
      <c r="S1741" s="17" t="n">
        <f aca="false">YEAR(B1741)</f>
        <v>2013</v>
      </c>
      <c r="T1741" s="17" t="n">
        <f aca="false">WEEKDAY(B1741)</f>
        <v>4</v>
      </c>
    </row>
    <row r="1742" customFormat="false" ht="15" hidden="false" customHeight="false" outlineLevel="0" collapsed="false">
      <c r="B1742" s="21" t="n">
        <v>41438</v>
      </c>
      <c r="C1742" s="22" t="n">
        <v>1388.7625</v>
      </c>
      <c r="D1742" s="22" t="n">
        <v>1395.083</v>
      </c>
      <c r="E1742" s="22" t="n">
        <v>1374.5845</v>
      </c>
      <c r="F1742" s="22" t="n">
        <v>1386.0085</v>
      </c>
      <c r="G1742" s="23" t="n">
        <v>1395.42</v>
      </c>
      <c r="H1742" s="23" t="n">
        <v>1394.03</v>
      </c>
      <c r="I1742" s="23" t="n">
        <v>1374.9</v>
      </c>
      <c r="J1742" s="23" t="n">
        <v>1373.53</v>
      </c>
      <c r="K1742" s="29" t="str">
        <f aca="false">IF(N1742&lt;=$F$3,"HIT","MISS")</f>
        <v>HIT</v>
      </c>
      <c r="L1742" s="29" t="str">
        <f aca="false">IF(O1742&lt;=$F$3,"HIT","MISS")</f>
        <v>HIT</v>
      </c>
      <c r="M1742" s="17" t="str">
        <f aca="false">IF(AND(K1742="HIT",L1742="HIT"),"HOD ✓ | LOD ✓",IF(K1742="HIT","HOD ✓",IF(L1742="HIT","LOD ✓","✗ MISS")))</f>
        <v>HOD ✓ | LOD ✓</v>
      </c>
      <c r="N1742" s="26" t="n">
        <f aca="false">IF(D1742&lt;H1742,(H1742-D1742)/D1742,IF(D1742&gt;G1742,(D1742-G1742)/D1742,0))</f>
        <v>0</v>
      </c>
      <c r="O1742" s="26" t="n">
        <f aca="false">IF(E1742&lt;J1742,(J1742-E1742)/E1742,IF(E1742&gt;I1742,(E1742-I1742)/E1742,0))</f>
        <v>0</v>
      </c>
      <c r="P1742" s="27" t="n">
        <f aca="false">LN(F1742/F1741)</f>
        <v>-0.00198502932624598</v>
      </c>
      <c r="Q1742" s="28" t="n">
        <f aca="false">STDEV(P1723:P1742)*SQRT(252)</f>
        <v>0.205980992978392</v>
      </c>
      <c r="R1742" s="26" t="n">
        <f aca="false">(G1742-H1742)/H1742</f>
        <v>0.000997109100951988</v>
      </c>
      <c r="S1742" s="17" t="n">
        <f aca="false">YEAR(B1742)</f>
        <v>2013</v>
      </c>
      <c r="T1742" s="17" t="n">
        <f aca="false">WEEKDAY(B1742)</f>
        <v>5</v>
      </c>
    </row>
    <row r="1743" customFormat="false" ht="15" hidden="false" customHeight="false" outlineLevel="0" collapsed="false">
      <c r="B1743" s="21" t="n">
        <v>41439</v>
      </c>
      <c r="C1743" s="22" t="n">
        <v>1386.0085</v>
      </c>
      <c r="D1743" s="22" t="n">
        <v>1392.657</v>
      </c>
      <c r="E1743" s="22" t="n">
        <v>1378.533</v>
      </c>
      <c r="F1743" s="22" t="n">
        <v>1390.538</v>
      </c>
      <c r="G1743" s="23" t="n">
        <v>1391.79</v>
      </c>
      <c r="H1743" s="23" t="n">
        <v>1390.4</v>
      </c>
      <c r="I1743" s="23" t="n">
        <v>1378.69</v>
      </c>
      <c r="J1743" s="23" t="n">
        <v>1377.31</v>
      </c>
      <c r="K1743" s="24" t="str">
        <f aca="false">IF(N1743&lt;=$F$3,"HIT","MISS")</f>
        <v>MISS</v>
      </c>
      <c r="L1743" s="24" t="str">
        <f aca="false">IF(O1743&lt;=$F$3,"HIT","MISS")</f>
        <v>HIT</v>
      </c>
      <c r="M1743" s="25" t="str">
        <f aca="false">IF(AND(K1743="HIT",L1743="HIT"),"HOD ✓ | LOD ✓",IF(K1743="HIT","HOD ✓",IF(L1743="HIT","LOD ✓","✗ MISS")))</f>
        <v>LOD ✓</v>
      </c>
      <c r="N1743" s="26" t="n">
        <f aca="false">IF(D1743&lt;H1743,(H1743-D1743)/D1743,IF(D1743&gt;G1743,(D1743-G1743)/D1743,0))</f>
        <v>0.000622550994250531</v>
      </c>
      <c r="O1743" s="26" t="n">
        <f aca="false">IF(E1743&lt;J1743,(J1743-E1743)/E1743,IF(E1743&gt;I1743,(E1743-I1743)/E1743,0))</f>
        <v>0</v>
      </c>
      <c r="P1743" s="27" t="n">
        <f aca="false">LN(F1743/F1742)</f>
        <v>0.0032626891126053</v>
      </c>
      <c r="Q1743" s="28" t="n">
        <f aca="false">STDEV(P1724:P1743)*SQRT(252)</f>
        <v>0.193113618458646</v>
      </c>
      <c r="R1743" s="26" t="n">
        <f aca="false">(G1743-H1743)/H1743</f>
        <v>0.000999712313003361</v>
      </c>
      <c r="S1743" s="17" t="n">
        <f aca="false">YEAR(B1743)</f>
        <v>2013</v>
      </c>
      <c r="T1743" s="17" t="n">
        <f aca="false">WEEKDAY(B1743)</f>
        <v>6</v>
      </c>
    </row>
    <row r="1744" customFormat="false" ht="15" hidden="false" customHeight="false" outlineLevel="0" collapsed="false">
      <c r="B1744" s="21" t="n">
        <v>41442</v>
      </c>
      <c r="C1744" s="22" t="n">
        <v>1390.538</v>
      </c>
      <c r="D1744" s="22" t="n">
        <v>1392.0975</v>
      </c>
      <c r="E1744" s="22" t="n">
        <v>1380.609</v>
      </c>
      <c r="F1744" s="22" t="n">
        <v>1385.317</v>
      </c>
      <c r="G1744" s="23" t="n">
        <v>1392.34</v>
      </c>
      <c r="H1744" s="23" t="n">
        <v>1390.95</v>
      </c>
      <c r="I1744" s="23" t="n">
        <v>1382.4</v>
      </c>
      <c r="J1744" s="23" t="n">
        <v>1381.02</v>
      </c>
      <c r="K1744" s="29" t="str">
        <f aca="false">IF(N1744&lt;=$F$3,"HIT","MISS")</f>
        <v>HIT</v>
      </c>
      <c r="L1744" s="29" t="str">
        <f aca="false">IF(O1744&lt;=$F$3,"HIT","MISS")</f>
        <v>HIT</v>
      </c>
      <c r="M1744" s="17" t="str">
        <f aca="false">IF(AND(K1744="HIT",L1744="HIT"),"HOD ✓ | LOD ✓",IF(K1744="HIT","HOD ✓",IF(L1744="HIT","LOD ✓","✗ MISS")))</f>
        <v>HOD ✓ | LOD ✓</v>
      </c>
      <c r="N1744" s="26" t="n">
        <f aca="false">IF(D1744&lt;H1744,(H1744-D1744)/D1744,IF(D1744&gt;G1744,(D1744-G1744)/D1744,0))</f>
        <v>0</v>
      </c>
      <c r="O1744" s="26" t="n">
        <f aca="false">IF(E1744&lt;J1744,(J1744-E1744)/E1744,IF(E1744&gt;I1744,(E1744-I1744)/E1744,0))</f>
        <v>0.000297694712985399</v>
      </c>
      <c r="P1744" s="27" t="n">
        <f aca="false">LN(F1744/F1743)</f>
        <v>-0.00376172830114587</v>
      </c>
      <c r="Q1744" s="28" t="n">
        <f aca="false">STDEV(P1725:P1744)*SQRT(252)</f>
        <v>0.171842895351697</v>
      </c>
      <c r="R1744" s="26" t="n">
        <f aca="false">(G1744-H1744)/H1744</f>
        <v>0.000999317013551798</v>
      </c>
      <c r="S1744" s="17" t="n">
        <f aca="false">YEAR(B1744)</f>
        <v>2013</v>
      </c>
      <c r="T1744" s="17" t="n">
        <f aca="false">WEEKDAY(B1744)</f>
        <v>2</v>
      </c>
    </row>
    <row r="1745" customFormat="false" ht="15" hidden="false" customHeight="false" outlineLevel="0" collapsed="false">
      <c r="B1745" s="21" t="n">
        <v>41443</v>
      </c>
      <c r="C1745" s="22" t="n">
        <v>1385.317</v>
      </c>
      <c r="D1745" s="22" t="n">
        <v>1386.131</v>
      </c>
      <c r="E1745" s="22" t="n">
        <v>1361.18</v>
      </c>
      <c r="F1745" s="22" t="n">
        <v>1367.688</v>
      </c>
      <c r="G1745" s="23" t="n">
        <v>1386.61</v>
      </c>
      <c r="H1745" s="23" t="n">
        <v>1385.22</v>
      </c>
      <c r="I1745" s="23" t="n">
        <v>1361.29</v>
      </c>
      <c r="J1745" s="23" t="n">
        <v>1359.93</v>
      </c>
      <c r="K1745" s="29" t="str">
        <f aca="false">IF(N1745&lt;=$F$3,"HIT","MISS")</f>
        <v>HIT</v>
      </c>
      <c r="L1745" s="29" t="str">
        <f aca="false">IF(O1745&lt;=$F$3,"HIT","MISS")</f>
        <v>HIT</v>
      </c>
      <c r="M1745" s="17" t="str">
        <f aca="false">IF(AND(K1745="HIT",L1745="HIT"),"HOD ✓ | LOD ✓",IF(K1745="HIT","HOD ✓",IF(L1745="HIT","LOD ✓","✗ MISS")))</f>
        <v>HOD ✓ | LOD ✓</v>
      </c>
      <c r="N1745" s="26" t="n">
        <f aca="false">IF(D1745&lt;H1745,(H1745-D1745)/D1745,IF(D1745&gt;G1745,(D1745-G1745)/D1745,0))</f>
        <v>0</v>
      </c>
      <c r="O1745" s="26" t="n">
        <f aca="false">IF(E1745&lt;J1745,(J1745-E1745)/E1745,IF(E1745&gt;I1745,(E1745-I1745)/E1745,0))</f>
        <v>0</v>
      </c>
      <c r="P1745" s="27" t="n">
        <f aca="false">LN(F1745/F1744)</f>
        <v>-0.0128072713035357</v>
      </c>
      <c r="Q1745" s="28" t="n">
        <f aca="false">STDEV(P1726:P1745)*SQRT(252)</f>
        <v>0.171915049570342</v>
      </c>
      <c r="R1745" s="26" t="n">
        <f aca="false">(G1745-H1745)/H1745</f>
        <v>0.00100345071540973</v>
      </c>
      <c r="S1745" s="17" t="n">
        <f aca="false">YEAR(B1745)</f>
        <v>2013</v>
      </c>
      <c r="T1745" s="17" t="n">
        <f aca="false">WEEKDAY(B1745)</f>
        <v>3</v>
      </c>
    </row>
    <row r="1746" customFormat="false" ht="15" hidden="false" customHeight="false" outlineLevel="0" collapsed="false">
      <c r="B1746" s="21" t="n">
        <v>41444</v>
      </c>
      <c r="C1746" s="22" t="n">
        <v>1367.688</v>
      </c>
      <c r="D1746" s="22" t="n">
        <v>1376.7075</v>
      </c>
      <c r="E1746" s="22" t="n">
        <v>1349.304</v>
      </c>
      <c r="F1746" s="22" t="n">
        <v>1351.35</v>
      </c>
      <c r="G1746" s="23" t="n">
        <v>1376.78</v>
      </c>
      <c r="H1746" s="23" t="n">
        <v>1375.4</v>
      </c>
      <c r="I1746" s="23" t="n">
        <v>1350.91</v>
      </c>
      <c r="J1746" s="23" t="n">
        <v>1349.56</v>
      </c>
      <c r="K1746" s="29" t="str">
        <f aca="false">IF(N1746&lt;=$F$3,"HIT","MISS")</f>
        <v>HIT</v>
      </c>
      <c r="L1746" s="29" t="str">
        <f aca="false">IF(O1746&lt;=$F$3,"HIT","MISS")</f>
        <v>HIT</v>
      </c>
      <c r="M1746" s="17" t="str">
        <f aca="false">IF(AND(K1746="HIT",L1746="HIT"),"HOD ✓ | LOD ✓",IF(K1746="HIT","HOD ✓",IF(L1746="HIT","LOD ✓","✗ MISS")))</f>
        <v>HOD ✓ | LOD ✓</v>
      </c>
      <c r="N1746" s="26" t="n">
        <f aca="false">IF(D1746&lt;H1746,(H1746-D1746)/D1746,IF(D1746&gt;G1746,(D1746-G1746)/D1746,0))</f>
        <v>0</v>
      </c>
      <c r="O1746" s="26" t="n">
        <f aca="false">IF(E1746&lt;J1746,(J1746-E1746)/E1746,IF(E1746&gt;I1746,(E1746-I1746)/E1746,0))</f>
        <v>0.000189727444667664</v>
      </c>
      <c r="P1746" s="27" t="n">
        <f aca="false">LN(F1746/F1745)</f>
        <v>-0.0120176302295411</v>
      </c>
      <c r="Q1746" s="28" t="n">
        <f aca="false">STDEV(P1727:P1746)*SQRT(252)</f>
        <v>0.176392930972344</v>
      </c>
      <c r="R1746" s="26" t="n">
        <f aca="false">(G1746-H1746)/H1746</f>
        <v>0.00100334448160527</v>
      </c>
      <c r="S1746" s="17" t="n">
        <f aca="false">YEAR(B1746)</f>
        <v>2013</v>
      </c>
      <c r="T1746" s="17" t="n">
        <f aca="false">WEEKDAY(B1746)</f>
        <v>4</v>
      </c>
    </row>
    <row r="1747" customFormat="false" ht="15" hidden="false" customHeight="false" outlineLevel="0" collapsed="false">
      <c r="B1747" s="21" t="n">
        <v>41445</v>
      </c>
      <c r="C1747" s="22" t="n">
        <v>1351.35</v>
      </c>
      <c r="D1747" s="22" t="n">
        <v>1352.3625</v>
      </c>
      <c r="E1747" s="22" t="n">
        <v>1276.3995</v>
      </c>
      <c r="F1747" s="22" t="n">
        <v>1285.0025</v>
      </c>
      <c r="G1747" s="23" t="n">
        <v>1353.39</v>
      </c>
      <c r="H1747" s="23" t="n">
        <v>1352.04</v>
      </c>
      <c r="I1747" s="23" t="n">
        <v>1276.03</v>
      </c>
      <c r="J1747" s="23" t="n">
        <v>1274.76</v>
      </c>
      <c r="K1747" s="29" t="str">
        <f aca="false">IF(N1747&lt;=$F$3,"HIT","MISS")</f>
        <v>HIT</v>
      </c>
      <c r="L1747" s="29" t="str">
        <f aca="false">IF(O1747&lt;=$F$3,"HIT","MISS")</f>
        <v>HIT</v>
      </c>
      <c r="M1747" s="17" t="str">
        <f aca="false">IF(AND(K1747="HIT",L1747="HIT"),"HOD ✓ | LOD ✓",IF(K1747="HIT","HOD ✓",IF(L1747="HIT","LOD ✓","✗ MISS")))</f>
        <v>HOD ✓ | LOD ✓</v>
      </c>
      <c r="N1747" s="26" t="n">
        <f aca="false">IF(D1747&lt;H1747,(H1747-D1747)/D1747,IF(D1747&gt;G1747,(D1747-G1747)/D1747,0))</f>
        <v>0</v>
      </c>
      <c r="O1747" s="26" t="n">
        <f aca="false">IF(E1747&lt;J1747,(J1747-E1747)/E1747,IF(E1747&gt;I1747,(E1747-I1747)/E1747,0))</f>
        <v>0.000289486167927844</v>
      </c>
      <c r="P1747" s="27" t="n">
        <f aca="false">LN(F1747/F1746)</f>
        <v>-0.0503434289128391</v>
      </c>
      <c r="Q1747" s="28" t="n">
        <f aca="false">STDEV(P1728:P1747)*SQRT(252)</f>
        <v>0.240207442119515</v>
      </c>
      <c r="R1747" s="26" t="n">
        <f aca="false">(G1747-H1747)/H1747</f>
        <v>0.000998491168900429</v>
      </c>
      <c r="S1747" s="17" t="n">
        <f aca="false">YEAR(B1747)</f>
        <v>2013</v>
      </c>
      <c r="T1747" s="17" t="n">
        <f aca="false">WEEKDAY(B1747)</f>
        <v>5</v>
      </c>
    </row>
    <row r="1748" customFormat="false" ht="15" hidden="false" customHeight="false" outlineLevel="0" collapsed="false">
      <c r="B1748" s="21" t="n">
        <v>41446</v>
      </c>
      <c r="C1748" s="22" t="n">
        <v>1285.0025</v>
      </c>
      <c r="D1748" s="22" t="n">
        <v>1302.5545</v>
      </c>
      <c r="E1748" s="22" t="n">
        <v>1269.631</v>
      </c>
      <c r="F1748" s="22" t="n">
        <v>1296.352</v>
      </c>
      <c r="G1748" s="23" t="n">
        <v>1302.62</v>
      </c>
      <c r="H1748" s="23" t="n">
        <v>1301.32</v>
      </c>
      <c r="I1748" s="23" t="n">
        <v>1271.03</v>
      </c>
      <c r="J1748" s="23" t="n">
        <v>1269.76</v>
      </c>
      <c r="K1748" s="29" t="str">
        <f aca="false">IF(N1748&lt;=$F$3,"HIT","MISS")</f>
        <v>HIT</v>
      </c>
      <c r="L1748" s="29" t="str">
        <f aca="false">IF(O1748&lt;=$F$3,"HIT","MISS")</f>
        <v>HIT</v>
      </c>
      <c r="M1748" s="17" t="str">
        <f aca="false">IF(AND(K1748="HIT",L1748="HIT"),"HOD ✓ | LOD ✓",IF(K1748="HIT","HOD ✓",IF(L1748="HIT","LOD ✓","✗ MISS")))</f>
        <v>HOD ✓ | LOD ✓</v>
      </c>
      <c r="N1748" s="26" t="n">
        <f aca="false">IF(D1748&lt;H1748,(H1748-D1748)/D1748,IF(D1748&gt;G1748,(D1748-G1748)/D1748,0))</f>
        <v>0</v>
      </c>
      <c r="O1748" s="26" t="n">
        <f aca="false">IF(E1748&lt;J1748,(J1748-E1748)/E1748,IF(E1748&gt;I1748,(E1748-I1748)/E1748,0))</f>
        <v>0.000101604324405993</v>
      </c>
      <c r="P1748" s="27" t="n">
        <f aca="false">LN(F1748/F1747)</f>
        <v>0.00879350211982836</v>
      </c>
      <c r="Q1748" s="28" t="n">
        <f aca="false">STDEV(P1729:P1748)*SQRT(252)</f>
        <v>0.244446478965244</v>
      </c>
      <c r="R1748" s="26" t="n">
        <f aca="false">(G1748-H1748)/H1748</f>
        <v>0.000998985645344692</v>
      </c>
      <c r="S1748" s="17" t="n">
        <f aca="false">YEAR(B1748)</f>
        <v>2013</v>
      </c>
      <c r="T1748" s="17" t="n">
        <f aca="false">WEEKDAY(B1748)</f>
        <v>6</v>
      </c>
    </row>
    <row r="1749" customFormat="false" ht="15" hidden="false" customHeight="false" outlineLevel="0" collapsed="false">
      <c r="B1749" s="21" t="n">
        <v>41449</v>
      </c>
      <c r="C1749" s="22" t="n">
        <v>1296.352</v>
      </c>
      <c r="D1749" s="22" t="n">
        <v>1301.544</v>
      </c>
      <c r="E1749" s="22" t="n">
        <v>1276.2155</v>
      </c>
      <c r="F1749" s="22" t="n">
        <v>1282.333</v>
      </c>
      <c r="G1749" s="23" t="n">
        <v>1302.53</v>
      </c>
      <c r="H1749" s="23" t="n">
        <v>1301.23</v>
      </c>
      <c r="I1749" s="23" t="n">
        <v>1278.59</v>
      </c>
      <c r="J1749" s="23" t="n">
        <v>1277.31</v>
      </c>
      <c r="K1749" s="24" t="str">
        <f aca="false">IF(N1749&lt;=$F$3,"HIT","MISS")</f>
        <v>HIT</v>
      </c>
      <c r="L1749" s="24" t="str">
        <f aca="false">IF(O1749&lt;=$F$3,"HIT","MISS")</f>
        <v>MISS</v>
      </c>
      <c r="M1749" s="25" t="str">
        <f aca="false">IF(AND(K1749="HIT",L1749="HIT"),"HOD ✓ | LOD ✓",IF(K1749="HIT","HOD ✓",IF(L1749="HIT","LOD ✓","✗ MISS")))</f>
        <v>HOD ✓</v>
      </c>
      <c r="N1749" s="26" t="n">
        <f aca="false">IF(D1749&lt;H1749,(H1749-D1749)/D1749,IF(D1749&gt;G1749,(D1749-G1749)/D1749,0))</f>
        <v>0</v>
      </c>
      <c r="O1749" s="26" t="n">
        <f aca="false">IF(E1749&lt;J1749,(J1749-E1749)/E1749,IF(E1749&gt;I1749,(E1749-I1749)/E1749,0))</f>
        <v>0.000857613780744651</v>
      </c>
      <c r="P1749" s="27" t="n">
        <f aca="false">LN(F1749/F1748)</f>
        <v>-0.0108730908312087</v>
      </c>
      <c r="Q1749" s="28" t="n">
        <f aca="false">STDEV(P1730:P1749)*SQRT(252)</f>
        <v>0.243126214214017</v>
      </c>
      <c r="R1749" s="26" t="n">
        <f aca="false">(G1749-H1749)/H1749</f>
        <v>0.000999054740514709</v>
      </c>
      <c r="S1749" s="17" t="n">
        <f aca="false">YEAR(B1749)</f>
        <v>2013</v>
      </c>
      <c r="T1749" s="17" t="n">
        <f aca="false">WEEKDAY(B1749)</f>
        <v>2</v>
      </c>
    </row>
    <row r="1750" customFormat="false" ht="15" hidden="false" customHeight="false" outlineLevel="0" collapsed="false">
      <c r="B1750" s="21" t="n">
        <v>41450</v>
      </c>
      <c r="C1750" s="22" t="n">
        <v>1282.333</v>
      </c>
      <c r="D1750" s="22" t="n">
        <v>1289.637</v>
      </c>
      <c r="E1750" s="22" t="n">
        <v>1271.764</v>
      </c>
      <c r="F1750" s="22" t="n">
        <v>1277.711</v>
      </c>
      <c r="G1750" s="23" t="n">
        <v>1290.57</v>
      </c>
      <c r="H1750" s="23" t="n">
        <v>1289.28</v>
      </c>
      <c r="I1750" s="23" t="n">
        <v>1273.14</v>
      </c>
      <c r="J1750" s="23" t="n">
        <v>1271.87</v>
      </c>
      <c r="K1750" s="29" t="str">
        <f aca="false">IF(N1750&lt;=$F$3,"HIT","MISS")</f>
        <v>HIT</v>
      </c>
      <c r="L1750" s="29" t="str">
        <f aca="false">IF(O1750&lt;=$F$3,"HIT","MISS")</f>
        <v>HIT</v>
      </c>
      <c r="M1750" s="17" t="str">
        <f aca="false">IF(AND(K1750="HIT",L1750="HIT"),"HOD ✓ | LOD ✓",IF(K1750="HIT","HOD ✓",IF(L1750="HIT","LOD ✓","✗ MISS")))</f>
        <v>HOD ✓ | LOD ✓</v>
      </c>
      <c r="N1750" s="26" t="n">
        <f aca="false">IF(D1750&lt;H1750,(H1750-D1750)/D1750,IF(D1750&gt;G1750,(D1750-G1750)/D1750,0))</f>
        <v>0</v>
      </c>
      <c r="O1750" s="26" t="n">
        <f aca="false">IF(E1750&lt;J1750,(J1750-E1750)/E1750,IF(E1750&gt;I1750,(E1750-I1750)/E1750,0))</f>
        <v>8.33487974183847E-005</v>
      </c>
      <c r="P1750" s="27" t="n">
        <f aca="false">LN(F1750/F1749)</f>
        <v>-0.00361087936142916</v>
      </c>
      <c r="Q1750" s="28" t="n">
        <f aca="false">STDEV(P1731:P1750)*SQRT(252)</f>
        <v>0.242145443423883</v>
      </c>
      <c r="R1750" s="26" t="n">
        <f aca="false">(G1750-H1750)/H1750</f>
        <v>0.00100055845122856</v>
      </c>
      <c r="S1750" s="17" t="n">
        <f aca="false">YEAR(B1750)</f>
        <v>2013</v>
      </c>
      <c r="T1750" s="17" t="n">
        <f aca="false">WEEKDAY(B1750)</f>
        <v>3</v>
      </c>
    </row>
    <row r="1751" customFormat="false" ht="15" hidden="false" customHeight="false" outlineLevel="0" collapsed="false">
      <c r="B1751" s="21" t="n">
        <v>41451</v>
      </c>
      <c r="C1751" s="22" t="n">
        <v>1277.711</v>
      </c>
      <c r="D1751" s="22" t="n">
        <v>1278.247</v>
      </c>
      <c r="E1751" s="22" t="n">
        <v>1221.946</v>
      </c>
      <c r="F1751" s="22" t="n">
        <v>1226.6485</v>
      </c>
      <c r="G1751" s="23" t="n">
        <v>1279.77</v>
      </c>
      <c r="H1751" s="23" t="n">
        <v>1278.49</v>
      </c>
      <c r="I1751" s="23" t="n">
        <v>1221.85</v>
      </c>
      <c r="J1751" s="23" t="n">
        <v>1220.63</v>
      </c>
      <c r="K1751" s="29" t="str">
        <f aca="false">IF(N1751&lt;=$F$3,"HIT","MISS")</f>
        <v>HIT</v>
      </c>
      <c r="L1751" s="29" t="str">
        <f aca="false">IF(O1751&lt;=$F$3,"HIT","MISS")</f>
        <v>HIT</v>
      </c>
      <c r="M1751" s="17" t="str">
        <f aca="false">IF(AND(K1751="HIT",L1751="HIT"),"HOD ✓ | LOD ✓",IF(K1751="HIT","HOD ✓",IF(L1751="HIT","LOD ✓","✗ MISS")))</f>
        <v>HOD ✓ | LOD ✓</v>
      </c>
      <c r="N1751" s="26" t="n">
        <f aca="false">IF(D1751&lt;H1751,(H1751-D1751)/D1751,IF(D1751&gt;G1751,(D1751-G1751)/D1751,0))</f>
        <v>0.000190104103510462</v>
      </c>
      <c r="O1751" s="26" t="n">
        <f aca="false">IF(E1751&lt;J1751,(J1751-E1751)/E1751,IF(E1751&gt;I1751,(E1751-I1751)/E1751,0))</f>
        <v>7.85632098308793E-005</v>
      </c>
      <c r="P1751" s="27" t="n">
        <f aca="false">LN(F1751/F1750)</f>
        <v>-0.0407845421773177</v>
      </c>
      <c r="Q1751" s="28" t="n">
        <f aca="false">STDEV(P1732:P1751)*SQRT(252)</f>
        <v>0.270279310177483</v>
      </c>
      <c r="R1751" s="26" t="n">
        <f aca="false">(G1751-H1751)/H1751</f>
        <v>0.00100118108080624</v>
      </c>
      <c r="S1751" s="17" t="n">
        <f aca="false">YEAR(B1751)</f>
        <v>2013</v>
      </c>
      <c r="T1751" s="17" t="n">
        <f aca="false">WEEKDAY(B1751)</f>
        <v>4</v>
      </c>
    </row>
    <row r="1752" customFormat="false" ht="15" hidden="false" customHeight="false" outlineLevel="0" collapsed="false">
      <c r="B1752" s="21" t="n">
        <v>41452</v>
      </c>
      <c r="C1752" s="22" t="n">
        <v>1226.6485</v>
      </c>
      <c r="D1752" s="22" t="n">
        <v>1244.879</v>
      </c>
      <c r="E1752" s="22" t="n">
        <v>1197.0505</v>
      </c>
      <c r="F1752" s="22" t="n">
        <v>1200.6</v>
      </c>
      <c r="G1752" s="23" t="n">
        <v>1245.8</v>
      </c>
      <c r="H1752" s="23" t="n">
        <v>1244.56</v>
      </c>
      <c r="I1752" s="23" t="n">
        <v>1198.04</v>
      </c>
      <c r="J1752" s="23" t="n">
        <v>1196.84</v>
      </c>
      <c r="K1752" s="29" t="str">
        <f aca="false">IF(N1752&lt;=$F$3,"HIT","MISS")</f>
        <v>HIT</v>
      </c>
      <c r="L1752" s="29" t="str">
        <f aca="false">IF(O1752&lt;=$F$3,"HIT","MISS")</f>
        <v>HIT</v>
      </c>
      <c r="M1752" s="17" t="str">
        <f aca="false">IF(AND(K1752="HIT",L1752="HIT"),"HOD ✓ | LOD ✓",IF(K1752="HIT","HOD ✓",IF(L1752="HIT","LOD ✓","✗ MISS")))</f>
        <v>HOD ✓ | LOD ✓</v>
      </c>
      <c r="N1752" s="26" t="n">
        <f aca="false">IF(D1752&lt;H1752,(H1752-D1752)/D1752,IF(D1752&gt;G1752,(D1752-G1752)/D1752,0))</f>
        <v>0</v>
      </c>
      <c r="O1752" s="26" t="n">
        <f aca="false">IF(E1752&lt;J1752,(J1752-E1752)/E1752,IF(E1752&gt;I1752,(E1752-I1752)/E1752,0))</f>
        <v>0</v>
      </c>
      <c r="P1752" s="27" t="n">
        <f aca="false">LN(F1752/F1751)</f>
        <v>-0.0214642217848497</v>
      </c>
      <c r="Q1752" s="28" t="n">
        <f aca="false">STDEV(P1733:P1752)*SQRT(252)</f>
        <v>0.262981438588616</v>
      </c>
      <c r="R1752" s="26" t="n">
        <f aca="false">(G1752-H1752)/H1752</f>
        <v>0.000996336054509232</v>
      </c>
      <c r="S1752" s="17" t="n">
        <f aca="false">YEAR(B1752)</f>
        <v>2013</v>
      </c>
      <c r="T1752" s="17" t="n">
        <f aca="false">WEEKDAY(B1752)</f>
        <v>5</v>
      </c>
    </row>
    <row r="1753" customFormat="false" ht="15" hidden="false" customHeight="false" outlineLevel="0" collapsed="false">
      <c r="B1753" s="21" t="n">
        <v>41453</v>
      </c>
      <c r="C1753" s="22" t="n">
        <v>1200.6</v>
      </c>
      <c r="D1753" s="22" t="n">
        <v>1235.4635</v>
      </c>
      <c r="E1753" s="22" t="n">
        <v>1180.5125</v>
      </c>
      <c r="F1753" s="22" t="n">
        <v>1234.686</v>
      </c>
      <c r="G1753" s="23" t="n">
        <v>1236.23</v>
      </c>
      <c r="H1753" s="23" t="n">
        <v>1235</v>
      </c>
      <c r="I1753" s="23" t="n">
        <v>1181.99</v>
      </c>
      <c r="J1753" s="23" t="n">
        <v>1180.81</v>
      </c>
      <c r="K1753" s="29" t="str">
        <f aca="false">IF(N1753&lt;=$F$3,"HIT","MISS")</f>
        <v>HIT</v>
      </c>
      <c r="L1753" s="29" t="str">
        <f aca="false">IF(O1753&lt;=$F$3,"HIT","MISS")</f>
        <v>HIT</v>
      </c>
      <c r="M1753" s="17" t="str">
        <f aca="false">IF(AND(K1753="HIT",L1753="HIT"),"HOD ✓ | LOD ✓",IF(K1753="HIT","HOD ✓",IF(L1753="HIT","LOD ✓","✗ MISS")))</f>
        <v>HOD ✓ | LOD ✓</v>
      </c>
      <c r="N1753" s="26" t="n">
        <f aca="false">IF(D1753&lt;H1753,(H1753-D1753)/D1753,IF(D1753&gt;G1753,(D1753-G1753)/D1753,0))</f>
        <v>0</v>
      </c>
      <c r="O1753" s="26" t="n">
        <f aca="false">IF(E1753&lt;J1753,(J1753-E1753)/E1753,IF(E1753&gt;I1753,(E1753-I1753)/E1753,0))</f>
        <v>0.000252009190923349</v>
      </c>
      <c r="P1753" s="27" t="n">
        <f aca="false">LN(F1753/F1752)</f>
        <v>0.027995254904921</v>
      </c>
      <c r="Q1753" s="28" t="n">
        <f aca="false">STDEV(P1734:P1753)*SQRT(252)</f>
        <v>0.289223958416529</v>
      </c>
      <c r="R1753" s="26" t="n">
        <f aca="false">(G1753-H1753)/H1753</f>
        <v>0.000995951417004063</v>
      </c>
      <c r="S1753" s="17" t="n">
        <f aca="false">YEAR(B1753)</f>
        <v>2013</v>
      </c>
      <c r="T1753" s="17" t="n">
        <f aca="false">WEEKDAY(B1753)</f>
        <v>6</v>
      </c>
    </row>
    <row r="1754" customFormat="false" ht="15" hidden="false" customHeight="false" outlineLevel="0" collapsed="false">
      <c r="B1754" s="21" t="n">
        <v>41456</v>
      </c>
      <c r="C1754" s="22" t="n">
        <v>1234.686</v>
      </c>
      <c r="D1754" s="22" t="n">
        <v>1261.794</v>
      </c>
      <c r="E1754" s="22" t="n">
        <v>1225.426</v>
      </c>
      <c r="F1754" s="22" t="n">
        <v>1252.588</v>
      </c>
      <c r="G1754" s="23" t="n">
        <v>1262.93</v>
      </c>
      <c r="H1754" s="23" t="n">
        <v>1261.67</v>
      </c>
      <c r="I1754" s="23" t="n">
        <v>1225.22</v>
      </c>
      <c r="J1754" s="23" t="n">
        <v>1224</v>
      </c>
      <c r="K1754" s="29" t="str">
        <f aca="false">IF(N1754&lt;=$F$3,"HIT","MISS")</f>
        <v>HIT</v>
      </c>
      <c r="L1754" s="29" t="str">
        <f aca="false">IF(O1754&lt;=$F$3,"HIT","MISS")</f>
        <v>HIT</v>
      </c>
      <c r="M1754" s="17" t="str">
        <f aca="false">IF(AND(K1754="HIT",L1754="HIT"),"HOD ✓ | LOD ✓",IF(K1754="HIT","HOD ✓",IF(L1754="HIT","LOD ✓","✗ MISS")))</f>
        <v>HOD ✓ | LOD ✓</v>
      </c>
      <c r="N1754" s="26" t="n">
        <f aca="false">IF(D1754&lt;H1754,(H1754-D1754)/D1754,IF(D1754&gt;G1754,(D1754-G1754)/D1754,0))</f>
        <v>0</v>
      </c>
      <c r="O1754" s="26" t="n">
        <f aca="false">IF(E1754&lt;J1754,(J1754-E1754)/E1754,IF(E1754&gt;I1754,(E1754-I1754)/E1754,0))</f>
        <v>0.000168104806002079</v>
      </c>
      <c r="P1754" s="27" t="n">
        <f aca="false">LN(F1754/F1753)</f>
        <v>0.0143951242493124</v>
      </c>
      <c r="Q1754" s="28" t="n">
        <f aca="false">STDEV(P1735:P1754)*SQRT(252)</f>
        <v>0.286875076418788</v>
      </c>
      <c r="R1754" s="26" t="n">
        <f aca="false">(G1754-H1754)/H1754</f>
        <v>0.000998676357526129</v>
      </c>
      <c r="S1754" s="17" t="n">
        <f aca="false">YEAR(B1754)</f>
        <v>2013</v>
      </c>
      <c r="T1754" s="17" t="n">
        <f aca="false">WEEKDAY(B1754)</f>
        <v>2</v>
      </c>
    </row>
    <row r="1755" customFormat="false" ht="15" hidden="false" customHeight="false" outlineLevel="0" collapsed="false">
      <c r="B1755" s="21" t="n">
        <v>41457</v>
      </c>
      <c r="C1755" s="22" t="n">
        <v>1252.588</v>
      </c>
      <c r="D1755" s="22" t="n">
        <v>1267.6525</v>
      </c>
      <c r="E1755" s="22" t="n">
        <v>1239.7795</v>
      </c>
      <c r="F1755" s="22" t="n">
        <v>1243.42</v>
      </c>
      <c r="G1755" s="23" t="n">
        <v>1268.53</v>
      </c>
      <c r="H1755" s="23" t="n">
        <v>1267.26</v>
      </c>
      <c r="I1755" s="23" t="n">
        <v>1240.17</v>
      </c>
      <c r="J1755" s="23" t="n">
        <v>1238.93</v>
      </c>
      <c r="K1755" s="29" t="str">
        <f aca="false">IF(N1755&lt;=$F$3,"HIT","MISS")</f>
        <v>HIT</v>
      </c>
      <c r="L1755" s="29" t="str">
        <f aca="false">IF(O1755&lt;=$F$3,"HIT","MISS")</f>
        <v>HIT</v>
      </c>
      <c r="M1755" s="17" t="str">
        <f aca="false">IF(AND(K1755="HIT",L1755="HIT"),"HOD ✓ | LOD ✓",IF(K1755="HIT","HOD ✓",IF(L1755="HIT","LOD ✓","✗ MISS")))</f>
        <v>HOD ✓ | LOD ✓</v>
      </c>
      <c r="N1755" s="26" t="n">
        <f aca="false">IF(D1755&lt;H1755,(H1755-D1755)/D1755,IF(D1755&gt;G1755,(D1755-G1755)/D1755,0))</f>
        <v>0</v>
      </c>
      <c r="O1755" s="26" t="n">
        <f aca="false">IF(E1755&lt;J1755,(J1755-E1755)/E1755,IF(E1755&gt;I1755,(E1755-I1755)/E1755,0))</f>
        <v>0</v>
      </c>
      <c r="P1755" s="27" t="n">
        <f aca="false">LN(F1755/F1754)</f>
        <v>-0.00734616333767782</v>
      </c>
      <c r="Q1755" s="28" t="n">
        <f aca="false">STDEV(P1736:P1755)*SQRT(252)</f>
        <v>0.286773241762177</v>
      </c>
      <c r="R1755" s="26" t="n">
        <f aca="false">(G1755-H1755)/H1755</f>
        <v>0.00100216214510044</v>
      </c>
      <c r="S1755" s="17" t="n">
        <f aca="false">YEAR(B1755)</f>
        <v>2013</v>
      </c>
      <c r="T1755" s="17" t="n">
        <f aca="false">WEEKDAY(B1755)</f>
        <v>3</v>
      </c>
    </row>
    <row r="1756" customFormat="false" ht="15" hidden="false" customHeight="false" outlineLevel="0" collapsed="false">
      <c r="B1756" s="21" t="n">
        <v>41458</v>
      </c>
      <c r="C1756" s="22" t="n">
        <v>1243.42</v>
      </c>
      <c r="D1756" s="22" t="n">
        <v>1260.1655</v>
      </c>
      <c r="E1756" s="22" t="n">
        <v>1236.954</v>
      </c>
      <c r="F1756" s="22" t="n">
        <v>1252.7945</v>
      </c>
      <c r="G1756" s="23" t="n">
        <v>1259.94</v>
      </c>
      <c r="H1756" s="23" t="n">
        <v>1258.68</v>
      </c>
      <c r="I1756" s="23" t="n">
        <v>1238.49</v>
      </c>
      <c r="J1756" s="23" t="n">
        <v>1237.25</v>
      </c>
      <c r="K1756" s="29" t="str">
        <f aca="false">IF(N1756&lt;=$F$3,"HIT","MISS")</f>
        <v>HIT</v>
      </c>
      <c r="L1756" s="29" t="str">
        <f aca="false">IF(O1756&lt;=$F$3,"HIT","MISS")</f>
        <v>HIT</v>
      </c>
      <c r="M1756" s="17" t="str">
        <f aca="false">IF(AND(K1756="HIT",L1756="HIT"),"HOD ✓ | LOD ✓",IF(K1756="HIT","HOD ✓",IF(L1756="HIT","LOD ✓","✗ MISS")))</f>
        <v>HOD ✓ | LOD ✓</v>
      </c>
      <c r="N1756" s="26" t="n">
        <f aca="false">IF(D1756&lt;H1756,(H1756-D1756)/D1756,IF(D1756&gt;G1756,(D1756-G1756)/D1756,0))</f>
        <v>0.000178944749717407</v>
      </c>
      <c r="O1756" s="26" t="n">
        <f aca="false">IF(E1756&lt;J1756,(J1756-E1756)/E1756,IF(E1756&gt;I1756,(E1756-I1756)/E1756,0))</f>
        <v>0.000239297500149601</v>
      </c>
      <c r="P1756" s="27" t="n">
        <f aca="false">LN(F1756/F1755)</f>
        <v>0.0075110084265755</v>
      </c>
      <c r="Q1756" s="28" t="n">
        <f aca="false">STDEV(P1737:P1756)*SQRT(252)</f>
        <v>0.289176571150639</v>
      </c>
      <c r="R1756" s="26" t="n">
        <f aca="false">(G1756-H1756)/H1756</f>
        <v>0.00100104871770425</v>
      </c>
      <c r="S1756" s="17" t="n">
        <f aca="false">YEAR(B1756)</f>
        <v>2013</v>
      </c>
      <c r="T1756" s="17" t="n">
        <f aca="false">WEEKDAY(B1756)</f>
        <v>4</v>
      </c>
    </row>
    <row r="1757" customFormat="false" ht="15" hidden="false" customHeight="false" outlineLevel="0" collapsed="false">
      <c r="B1757" s="21" t="n">
        <v>41459</v>
      </c>
      <c r="C1757" s="22" t="n">
        <v>1252.7945</v>
      </c>
      <c r="D1757" s="22" t="n">
        <v>1258.1595</v>
      </c>
      <c r="E1757" s="22" t="n">
        <v>1245.049</v>
      </c>
      <c r="F1757" s="22" t="n">
        <v>1248.857</v>
      </c>
      <c r="G1757" s="23" t="n">
        <v>1259.13</v>
      </c>
      <c r="H1757" s="23" t="n">
        <v>1257.87</v>
      </c>
      <c r="I1757" s="23" t="n">
        <v>1246.7</v>
      </c>
      <c r="J1757" s="23" t="n">
        <v>1245.45</v>
      </c>
      <c r="K1757" s="29" t="str">
        <f aca="false">IF(N1757&lt;=$F$3,"HIT","MISS")</f>
        <v>HIT</v>
      </c>
      <c r="L1757" s="29" t="str">
        <f aca="false">IF(O1757&lt;=$F$3,"HIT","MISS")</f>
        <v>HIT</v>
      </c>
      <c r="M1757" s="17" t="str">
        <f aca="false">IF(AND(K1757="HIT",L1757="HIT"),"HOD ✓ | LOD ✓",IF(K1757="HIT","HOD ✓",IF(L1757="HIT","LOD ✓","✗ MISS")))</f>
        <v>HOD ✓ | LOD ✓</v>
      </c>
      <c r="N1757" s="26" t="n">
        <f aca="false">IF(D1757&lt;H1757,(H1757-D1757)/D1757,IF(D1757&gt;G1757,(D1757-G1757)/D1757,0))</f>
        <v>0</v>
      </c>
      <c r="O1757" s="26" t="n">
        <f aca="false">IF(E1757&lt;J1757,(J1757-E1757)/E1757,IF(E1757&gt;I1757,(E1757-I1757)/E1757,0))</f>
        <v>0.000322075677342874</v>
      </c>
      <c r="P1757" s="27" t="n">
        <f aca="false">LN(F1757/F1756)</f>
        <v>-0.00314792308323348</v>
      </c>
      <c r="Q1757" s="28" t="n">
        <f aca="false">STDEV(P1738:P1757)*SQRT(252)</f>
        <v>0.285184940740994</v>
      </c>
      <c r="R1757" s="26" t="n">
        <f aca="false">(G1757-H1757)/H1757</f>
        <v>0.00100169333873947</v>
      </c>
      <c r="S1757" s="17" t="n">
        <f aca="false">YEAR(B1757)</f>
        <v>2013</v>
      </c>
      <c r="T1757" s="17" t="n">
        <f aca="false">WEEKDAY(B1757)</f>
        <v>5</v>
      </c>
    </row>
    <row r="1758" customFormat="false" ht="15" hidden="false" customHeight="false" outlineLevel="0" collapsed="false">
      <c r="B1758" s="21" t="n">
        <v>41460</v>
      </c>
      <c r="C1758" s="22" t="n">
        <v>1248.857</v>
      </c>
      <c r="D1758" s="22" t="n">
        <v>1250.774</v>
      </c>
      <c r="E1758" s="22" t="n">
        <v>1208.306</v>
      </c>
      <c r="F1758" s="22" t="n">
        <v>1223.095</v>
      </c>
      <c r="G1758" s="23" t="n">
        <v>1250.69</v>
      </c>
      <c r="H1758" s="23" t="n">
        <v>1249.44</v>
      </c>
      <c r="I1758" s="23" t="n">
        <v>1210.35</v>
      </c>
      <c r="J1758" s="23" t="n">
        <v>1209.14</v>
      </c>
      <c r="K1758" s="24" t="str">
        <f aca="false">IF(N1758&lt;=$F$3,"HIT","MISS")</f>
        <v>HIT</v>
      </c>
      <c r="L1758" s="24" t="str">
        <f aca="false">IF(O1758&lt;=$F$3,"HIT","MISS")</f>
        <v>MISS</v>
      </c>
      <c r="M1758" s="25" t="str">
        <f aca="false">IF(AND(K1758="HIT",L1758="HIT"),"HOD ✓ | LOD ✓",IF(K1758="HIT","HOD ✓",IF(L1758="HIT","LOD ✓","✗ MISS")))</f>
        <v>HOD ✓</v>
      </c>
      <c r="N1758" s="26" t="n">
        <f aca="false">IF(D1758&lt;H1758,(H1758-D1758)/D1758,IF(D1758&gt;G1758,(D1758-G1758)/D1758,0))</f>
        <v>6.7158415508983E-005</v>
      </c>
      <c r="O1758" s="26" t="n">
        <f aca="false">IF(E1758&lt;J1758,(J1758-E1758)/E1758,IF(E1758&gt;I1758,(E1758-I1758)/E1758,0))</f>
        <v>0.000690222509860962</v>
      </c>
      <c r="P1758" s="27" t="n">
        <f aca="false">LN(F1758/F1757)</f>
        <v>-0.0208442014658615</v>
      </c>
      <c r="Q1758" s="28" t="n">
        <f aca="false">STDEV(P1739:P1758)*SQRT(252)</f>
        <v>0.284249929495239</v>
      </c>
      <c r="R1758" s="26" t="n">
        <f aca="false">(G1758-H1758)/H1758</f>
        <v>0.00100044820079396</v>
      </c>
      <c r="S1758" s="17" t="n">
        <f aca="false">YEAR(B1758)</f>
        <v>2013</v>
      </c>
      <c r="T1758" s="17" t="n">
        <f aca="false">WEEKDAY(B1758)</f>
        <v>6</v>
      </c>
    </row>
    <row r="1759" customFormat="false" ht="15" hidden="false" customHeight="false" outlineLevel="0" collapsed="false">
      <c r="B1759" s="21" t="n">
        <v>41463</v>
      </c>
      <c r="C1759" s="22" t="n">
        <v>1223.095</v>
      </c>
      <c r="D1759" s="22" t="n">
        <v>1238.8005</v>
      </c>
      <c r="E1759" s="22" t="n">
        <v>1215.8145</v>
      </c>
      <c r="F1759" s="22" t="n">
        <v>1237.0985</v>
      </c>
      <c r="G1759" s="23" t="n">
        <v>1239.18</v>
      </c>
      <c r="H1759" s="23" t="n">
        <v>1237.94</v>
      </c>
      <c r="I1759" s="23" t="n">
        <v>1215.58</v>
      </c>
      <c r="J1759" s="23" t="n">
        <v>1214.37</v>
      </c>
      <c r="K1759" s="29" t="str">
        <f aca="false">IF(N1759&lt;=$F$3,"HIT","MISS")</f>
        <v>HIT</v>
      </c>
      <c r="L1759" s="29" t="str">
        <f aca="false">IF(O1759&lt;=$F$3,"HIT","MISS")</f>
        <v>HIT</v>
      </c>
      <c r="M1759" s="17" t="str">
        <f aca="false">IF(AND(K1759="HIT",L1759="HIT"),"HOD ✓ | LOD ✓",IF(K1759="HIT","HOD ✓",IF(L1759="HIT","LOD ✓","✗ MISS")))</f>
        <v>HOD ✓ | LOD ✓</v>
      </c>
      <c r="N1759" s="26" t="n">
        <f aca="false">IF(D1759&lt;H1759,(H1759-D1759)/D1759,IF(D1759&gt;G1759,(D1759-G1759)/D1759,0))</f>
        <v>0</v>
      </c>
      <c r="O1759" s="26" t="n">
        <f aca="false">IF(E1759&lt;J1759,(J1759-E1759)/E1759,IF(E1759&gt;I1759,(E1759-I1759)/E1759,0))</f>
        <v>0.000192874817663406</v>
      </c>
      <c r="P1759" s="27" t="n">
        <f aca="false">LN(F1759/F1758)</f>
        <v>0.0113841868431366</v>
      </c>
      <c r="Q1759" s="28" t="n">
        <f aca="false">STDEV(P1740:P1759)*SQRT(252)</f>
        <v>0.289542165828372</v>
      </c>
      <c r="R1759" s="26" t="n">
        <f aca="false">(G1759-H1759)/H1759</f>
        <v>0.00100166405480072</v>
      </c>
      <c r="S1759" s="17" t="n">
        <f aca="false">YEAR(B1759)</f>
        <v>2013</v>
      </c>
      <c r="T1759" s="17" t="n">
        <f aca="false">WEEKDAY(B1759)</f>
        <v>2</v>
      </c>
    </row>
    <row r="1760" customFormat="false" ht="15" hidden="false" customHeight="false" outlineLevel="0" collapsed="false">
      <c r="B1760" s="21" t="n">
        <v>41464</v>
      </c>
      <c r="C1760" s="22" t="n">
        <v>1237.0985</v>
      </c>
      <c r="D1760" s="22" t="n">
        <v>1260.509</v>
      </c>
      <c r="E1760" s="22" t="n">
        <v>1233.6585</v>
      </c>
      <c r="F1760" s="22" t="n">
        <v>1251.3535</v>
      </c>
      <c r="G1760" s="23" t="n">
        <v>1261.11</v>
      </c>
      <c r="H1760" s="23" t="n">
        <v>1259.85</v>
      </c>
      <c r="I1760" s="23" t="n">
        <v>1234.01</v>
      </c>
      <c r="J1760" s="23" t="n">
        <v>1232.78</v>
      </c>
      <c r="K1760" s="29" t="str">
        <f aca="false">IF(N1760&lt;=$F$3,"HIT","MISS")</f>
        <v>HIT</v>
      </c>
      <c r="L1760" s="29" t="str">
        <f aca="false">IF(O1760&lt;=$F$3,"HIT","MISS")</f>
        <v>HIT</v>
      </c>
      <c r="M1760" s="17" t="str">
        <f aca="false">IF(AND(K1760="HIT",L1760="HIT"),"HOD ✓ | LOD ✓",IF(K1760="HIT","HOD ✓",IF(L1760="HIT","LOD ✓","✗ MISS")))</f>
        <v>HOD ✓ | LOD ✓</v>
      </c>
      <c r="N1760" s="26" t="n">
        <f aca="false">IF(D1760&lt;H1760,(H1760-D1760)/D1760,IF(D1760&gt;G1760,(D1760-G1760)/D1760,0))</f>
        <v>0</v>
      </c>
      <c r="O1760" s="26" t="n">
        <f aca="false">IF(E1760&lt;J1760,(J1760-E1760)/E1760,IF(E1760&gt;I1760,(E1760-I1760)/E1760,0))</f>
        <v>0</v>
      </c>
      <c r="P1760" s="27" t="n">
        <f aca="false">LN(F1760/F1759)</f>
        <v>0.0114570471363464</v>
      </c>
      <c r="Q1760" s="28" t="n">
        <f aca="false">STDEV(P1741:P1760)*SQRT(252)</f>
        <v>0.295870850048866</v>
      </c>
      <c r="R1760" s="26" t="n">
        <f aca="false">(G1760-H1760)/H1760</f>
        <v>0.00100011906179306</v>
      </c>
      <c r="S1760" s="17" t="n">
        <f aca="false">YEAR(B1760)</f>
        <v>2013</v>
      </c>
      <c r="T1760" s="17" t="n">
        <f aca="false">WEEKDAY(B1760)</f>
        <v>3</v>
      </c>
    </row>
    <row r="1761" customFormat="false" ht="15" hidden="false" customHeight="false" outlineLevel="0" collapsed="false">
      <c r="B1761" s="21" t="n">
        <v>41465</v>
      </c>
      <c r="C1761" s="22" t="n">
        <v>1251.3535</v>
      </c>
      <c r="D1761" s="22" t="n">
        <v>1266.0925</v>
      </c>
      <c r="E1761" s="22" t="n">
        <v>1243.998</v>
      </c>
      <c r="F1761" s="22" t="n">
        <v>1259.7745</v>
      </c>
      <c r="G1761" s="23" t="n">
        <v>1267.29</v>
      </c>
      <c r="H1761" s="23" t="n">
        <v>1266.02</v>
      </c>
      <c r="I1761" s="23" t="n">
        <v>1243.68</v>
      </c>
      <c r="J1761" s="23" t="n">
        <v>1242.44</v>
      </c>
      <c r="K1761" s="29" t="str">
        <f aca="false">IF(N1761&lt;=$F$3,"HIT","MISS")</f>
        <v>HIT</v>
      </c>
      <c r="L1761" s="29" t="str">
        <f aca="false">IF(O1761&lt;=$F$3,"HIT","MISS")</f>
        <v>HIT</v>
      </c>
      <c r="M1761" s="17" t="str">
        <f aca="false">IF(AND(K1761="HIT",L1761="HIT"),"HOD ✓ | LOD ✓",IF(K1761="HIT","HOD ✓",IF(L1761="HIT","LOD ✓","✗ MISS")))</f>
        <v>HOD ✓ | LOD ✓</v>
      </c>
      <c r="N1761" s="26" t="n">
        <f aca="false">IF(D1761&lt;H1761,(H1761-D1761)/D1761,IF(D1761&gt;G1761,(D1761-G1761)/D1761,0))</f>
        <v>0</v>
      </c>
      <c r="O1761" s="26" t="n">
        <f aca="false">IF(E1761&lt;J1761,(J1761-E1761)/E1761,IF(E1761&gt;I1761,(E1761-I1761)/E1761,0))</f>
        <v>0.00025562742062285</v>
      </c>
      <c r="P1761" s="27" t="n">
        <f aca="false">LN(F1761/F1760)</f>
        <v>0.00670697118356464</v>
      </c>
      <c r="Q1761" s="28" t="n">
        <f aca="false">STDEV(P1742:P1761)*SQRT(252)</f>
        <v>0.2954351057016</v>
      </c>
      <c r="R1761" s="26" t="n">
        <f aca="false">(G1761-H1761)/H1761</f>
        <v>0.00100314371020993</v>
      </c>
      <c r="S1761" s="17" t="n">
        <f aca="false">YEAR(B1761)</f>
        <v>2013</v>
      </c>
      <c r="T1761" s="17" t="n">
        <f aca="false">WEEKDAY(B1761)</f>
        <v>4</v>
      </c>
    </row>
    <row r="1762" customFormat="false" ht="15" hidden="false" customHeight="false" outlineLevel="0" collapsed="false">
      <c r="B1762" s="21" t="n">
        <v>41466</v>
      </c>
      <c r="C1762" s="22" t="n">
        <v>1259.7745</v>
      </c>
      <c r="D1762" s="22" t="n">
        <v>1299.023</v>
      </c>
      <c r="E1762" s="22" t="n">
        <v>1259.4585</v>
      </c>
      <c r="F1762" s="22" t="n">
        <v>1286.1575</v>
      </c>
      <c r="G1762" s="23" t="n">
        <v>1300.21</v>
      </c>
      <c r="H1762" s="23" t="n">
        <v>1298.91</v>
      </c>
      <c r="I1762" s="23" t="n">
        <v>1259.76</v>
      </c>
      <c r="J1762" s="23" t="n">
        <v>1258.5</v>
      </c>
      <c r="K1762" s="29" t="str">
        <f aca="false">IF(N1762&lt;=$F$3,"HIT","MISS")</f>
        <v>HIT</v>
      </c>
      <c r="L1762" s="29" t="str">
        <f aca="false">IF(O1762&lt;=$F$3,"HIT","MISS")</f>
        <v>HIT</v>
      </c>
      <c r="M1762" s="17" t="str">
        <f aca="false">IF(AND(K1762="HIT",L1762="HIT"),"HOD ✓ | LOD ✓",IF(K1762="HIT","HOD ✓",IF(L1762="HIT","LOD ✓","✗ MISS")))</f>
        <v>HOD ✓ | LOD ✓</v>
      </c>
      <c r="N1762" s="26" t="n">
        <f aca="false">IF(D1762&lt;H1762,(H1762-D1762)/D1762,IF(D1762&gt;G1762,(D1762-G1762)/D1762,0))</f>
        <v>0</v>
      </c>
      <c r="O1762" s="26" t="n">
        <f aca="false">IF(E1762&lt;J1762,(J1762-E1762)/E1762,IF(E1762&gt;I1762,(E1762-I1762)/E1762,0))</f>
        <v>0</v>
      </c>
      <c r="P1762" s="27" t="n">
        <f aca="false">LN(F1762/F1761)</f>
        <v>0.0207263544073849</v>
      </c>
      <c r="Q1762" s="28" t="n">
        <f aca="false">STDEV(P1743:P1762)*SQRT(252)</f>
        <v>0.309065587789473</v>
      </c>
      <c r="R1762" s="26" t="n">
        <f aca="false">(G1762-H1762)/H1762</f>
        <v>0.00100083916514613</v>
      </c>
      <c r="S1762" s="17" t="n">
        <f aca="false">YEAR(B1762)</f>
        <v>2013</v>
      </c>
      <c r="T1762" s="17" t="n">
        <f aca="false">WEEKDAY(B1762)</f>
        <v>5</v>
      </c>
    </row>
    <row r="1763" customFormat="false" ht="15" hidden="false" customHeight="false" outlineLevel="0" collapsed="false">
      <c r="B1763" s="21" t="n">
        <v>41467</v>
      </c>
      <c r="C1763" s="22" t="n">
        <v>1286.1575</v>
      </c>
      <c r="D1763" s="22" t="n">
        <v>1288.807</v>
      </c>
      <c r="E1763" s="22" t="n">
        <v>1267.9905</v>
      </c>
      <c r="F1763" s="22" t="n">
        <v>1285.589</v>
      </c>
      <c r="G1763" s="23" t="n">
        <v>1288.91</v>
      </c>
      <c r="H1763" s="23" t="n">
        <v>1287.62</v>
      </c>
      <c r="I1763" s="23" t="n">
        <v>1268.6</v>
      </c>
      <c r="J1763" s="23" t="n">
        <v>1267.33</v>
      </c>
      <c r="K1763" s="29" t="str">
        <f aca="false">IF(N1763&lt;=$F$3,"HIT","MISS")</f>
        <v>HIT</v>
      </c>
      <c r="L1763" s="29" t="str">
        <f aca="false">IF(O1763&lt;=$F$3,"HIT","MISS")</f>
        <v>HIT</v>
      </c>
      <c r="M1763" s="17" t="str">
        <f aca="false">IF(AND(K1763="HIT",L1763="HIT"),"HOD ✓ | LOD ✓",IF(K1763="HIT","HOD ✓",IF(L1763="HIT","LOD ✓","✗ MISS")))</f>
        <v>HOD ✓ | LOD ✓</v>
      </c>
      <c r="N1763" s="26" t="n">
        <f aca="false">IF(D1763&lt;H1763,(H1763-D1763)/D1763,IF(D1763&gt;G1763,(D1763-G1763)/D1763,0))</f>
        <v>0</v>
      </c>
      <c r="O1763" s="26" t="n">
        <f aca="false">IF(E1763&lt;J1763,(J1763-E1763)/E1763,IF(E1763&gt;I1763,(E1763-I1763)/E1763,0))</f>
        <v>0</v>
      </c>
      <c r="P1763" s="27" t="n">
        <f aca="false">LN(F1763/F1762)</f>
        <v>-0.000442112011631093</v>
      </c>
      <c r="Q1763" s="28" t="n">
        <f aca="false">STDEV(P1744:P1763)*SQRT(252)</f>
        <v>0.308231154765437</v>
      </c>
      <c r="R1763" s="26" t="n">
        <f aca="false">(G1763-H1763)/H1763</f>
        <v>0.00100184837141408</v>
      </c>
      <c r="S1763" s="17" t="n">
        <f aca="false">YEAR(B1763)</f>
        <v>2013</v>
      </c>
      <c r="T1763" s="17" t="n">
        <f aca="false">WEEKDAY(B1763)</f>
        <v>6</v>
      </c>
    </row>
    <row r="1764" customFormat="false" ht="15" hidden="false" customHeight="false" outlineLevel="0" collapsed="false">
      <c r="B1764" s="21" t="n">
        <v>41470</v>
      </c>
      <c r="C1764" s="22" t="n">
        <v>1285.589</v>
      </c>
      <c r="D1764" s="22" t="n">
        <v>1295.0705</v>
      </c>
      <c r="E1764" s="22" t="n">
        <v>1274.2615</v>
      </c>
      <c r="F1764" s="22" t="n">
        <v>1284.6725</v>
      </c>
      <c r="G1764" s="23" t="n">
        <v>1295.4</v>
      </c>
      <c r="H1764" s="23" t="n">
        <v>1294.11</v>
      </c>
      <c r="I1764" s="23" t="n">
        <v>1274</v>
      </c>
      <c r="J1764" s="23" t="n">
        <v>1272.73</v>
      </c>
      <c r="K1764" s="29" t="str">
        <f aca="false">IF(N1764&lt;=$F$3,"HIT","MISS")</f>
        <v>HIT</v>
      </c>
      <c r="L1764" s="29" t="str">
        <f aca="false">IF(O1764&lt;=$F$3,"HIT","MISS")</f>
        <v>HIT</v>
      </c>
      <c r="M1764" s="17" t="str">
        <f aca="false">IF(AND(K1764="HIT",L1764="HIT"),"HOD ✓ | LOD ✓",IF(K1764="HIT","HOD ✓",IF(L1764="HIT","LOD ✓","✗ MISS")))</f>
        <v>HOD ✓ | LOD ✓</v>
      </c>
      <c r="N1764" s="26" t="n">
        <f aca="false">IF(D1764&lt;H1764,(H1764-D1764)/D1764,IF(D1764&gt;G1764,(D1764-G1764)/D1764,0))</f>
        <v>0</v>
      </c>
      <c r="O1764" s="26" t="n">
        <f aca="false">IF(E1764&lt;J1764,(J1764-E1764)/E1764,IF(E1764&gt;I1764,(E1764-I1764)/E1764,0))</f>
        <v>0.000205216904065664</v>
      </c>
      <c r="P1764" s="27" t="n">
        <f aca="false">LN(F1764/F1763)</f>
        <v>-0.000713157037790791</v>
      </c>
      <c r="Q1764" s="28" t="n">
        <f aca="false">STDEV(P1745:P1764)*SQRT(252)</f>
        <v>0.308442285798147</v>
      </c>
      <c r="R1764" s="26" t="n">
        <f aca="false">(G1764-H1764)/H1764</f>
        <v>0.000996824072142392</v>
      </c>
      <c r="S1764" s="17" t="n">
        <f aca="false">YEAR(B1764)</f>
        <v>2013</v>
      </c>
      <c r="T1764" s="17" t="n">
        <f aca="false">WEEKDAY(B1764)</f>
        <v>2</v>
      </c>
    </row>
    <row r="1765" customFormat="false" ht="15" hidden="false" customHeight="false" outlineLevel="0" collapsed="false">
      <c r="B1765" s="21" t="n">
        <v>41471</v>
      </c>
      <c r="C1765" s="22" t="n">
        <v>1284.6725</v>
      </c>
      <c r="D1765" s="22" t="n">
        <v>1295.758</v>
      </c>
      <c r="E1765" s="22" t="n">
        <v>1277.294</v>
      </c>
      <c r="F1765" s="22" t="n">
        <v>1292.109</v>
      </c>
      <c r="G1765" s="23" t="n">
        <v>1295.49</v>
      </c>
      <c r="H1765" s="23" t="n">
        <v>1294.2</v>
      </c>
      <c r="I1765" s="23" t="n">
        <v>1279.1</v>
      </c>
      <c r="J1765" s="23" t="n">
        <v>1277.82</v>
      </c>
      <c r="K1765" s="29" t="str">
        <f aca="false">IF(N1765&lt;=$F$3,"HIT","MISS")</f>
        <v>HIT</v>
      </c>
      <c r="L1765" s="29" t="str">
        <f aca="false">IF(O1765&lt;=$F$3,"HIT","MISS")</f>
        <v>HIT</v>
      </c>
      <c r="M1765" s="17" t="str">
        <f aca="false">IF(AND(K1765="HIT",L1765="HIT"),"HOD ✓ | LOD ✓",IF(K1765="HIT","HOD ✓",IF(L1765="HIT","LOD ✓","✗ MISS")))</f>
        <v>HOD ✓ | LOD ✓</v>
      </c>
      <c r="N1765" s="26" t="n">
        <f aca="false">IF(D1765&lt;H1765,(H1765-D1765)/D1765,IF(D1765&gt;G1765,(D1765-G1765)/D1765,0))</f>
        <v>0.00020682874425628</v>
      </c>
      <c r="O1765" s="26" t="n">
        <f aca="false">IF(E1765&lt;J1765,(J1765-E1765)/E1765,IF(E1765&gt;I1765,(E1765-I1765)/E1765,0))</f>
        <v>0.000411808088035989</v>
      </c>
      <c r="P1765" s="27" t="n">
        <f aca="false">LN(F1765/F1764)</f>
        <v>0.00577194507628099</v>
      </c>
      <c r="Q1765" s="28" t="n">
        <f aca="false">STDEV(P1746:P1765)*SQRT(252)</f>
        <v>0.308273760701884</v>
      </c>
      <c r="R1765" s="26" t="n">
        <f aca="false">(G1765-H1765)/H1765</f>
        <v>0.000996754751970301</v>
      </c>
      <c r="S1765" s="17" t="n">
        <f aca="false">YEAR(B1765)</f>
        <v>2013</v>
      </c>
      <c r="T1765" s="17" t="n">
        <f aca="false">WEEKDAY(B1765)</f>
        <v>3</v>
      </c>
    </row>
    <row r="1766" customFormat="false" ht="15" hidden="false" customHeight="false" outlineLevel="0" collapsed="false">
      <c r="B1766" s="21" t="n">
        <v>41472</v>
      </c>
      <c r="C1766" s="22" t="n">
        <v>1292.109</v>
      </c>
      <c r="D1766" s="22" t="n">
        <v>1300.764</v>
      </c>
      <c r="E1766" s="22" t="n">
        <v>1270.3695</v>
      </c>
      <c r="F1766" s="22" t="n">
        <v>1275.9785</v>
      </c>
      <c r="G1766" s="23" t="n">
        <v>1300.67</v>
      </c>
      <c r="H1766" s="23" t="n">
        <v>1299.37</v>
      </c>
      <c r="I1766" s="23" t="n">
        <v>1271.23</v>
      </c>
      <c r="J1766" s="23" t="n">
        <v>1269.96</v>
      </c>
      <c r="K1766" s="29" t="str">
        <f aca="false">IF(N1766&lt;=$F$3,"HIT","MISS")</f>
        <v>HIT</v>
      </c>
      <c r="L1766" s="29" t="str">
        <f aca="false">IF(O1766&lt;=$F$3,"HIT","MISS")</f>
        <v>HIT</v>
      </c>
      <c r="M1766" s="17" t="str">
        <f aca="false">IF(AND(K1766="HIT",L1766="HIT"),"HOD ✓ | LOD ✓",IF(K1766="HIT","HOD ✓",IF(L1766="HIT","LOD ✓","✗ MISS")))</f>
        <v>HOD ✓ | LOD ✓</v>
      </c>
      <c r="N1766" s="26" t="n">
        <f aca="false">IF(D1766&lt;H1766,(H1766-D1766)/D1766,IF(D1766&gt;G1766,(D1766-G1766)/D1766,0))</f>
        <v>7.22652225921255E-005</v>
      </c>
      <c r="O1766" s="26" t="n">
        <f aca="false">IF(E1766&lt;J1766,(J1766-E1766)/E1766,IF(E1766&gt;I1766,(E1766-I1766)/E1766,0))</f>
        <v>0</v>
      </c>
      <c r="P1766" s="27" t="n">
        <f aca="false">LN(F1766/F1765)</f>
        <v>-0.0125624318760709</v>
      </c>
      <c r="Q1766" s="28" t="n">
        <f aca="false">STDEV(P1747:P1766)*SQRT(252)</f>
        <v>0.308494812572372</v>
      </c>
      <c r="R1766" s="26" t="n">
        <f aca="false">(G1766-H1766)/H1766</f>
        <v>0.00100048485035069</v>
      </c>
      <c r="S1766" s="17" t="n">
        <f aca="false">YEAR(B1766)</f>
        <v>2013</v>
      </c>
      <c r="T1766" s="17" t="n">
        <f aca="false">WEEKDAY(B1766)</f>
        <v>4</v>
      </c>
    </row>
    <row r="1767" customFormat="false" ht="15" hidden="false" customHeight="false" outlineLevel="0" collapsed="false">
      <c r="B1767" s="21" t="n">
        <v>41473</v>
      </c>
      <c r="C1767" s="22" t="n">
        <v>1275.9785</v>
      </c>
      <c r="D1767" s="22" t="n">
        <v>1288.8755</v>
      </c>
      <c r="E1767" s="22" t="n">
        <v>1274.537</v>
      </c>
      <c r="F1767" s="22" t="n">
        <v>1284.2635</v>
      </c>
      <c r="G1767" s="23" t="n">
        <v>1288.81</v>
      </c>
      <c r="H1767" s="23" t="n">
        <v>1287.52</v>
      </c>
      <c r="I1767" s="23" t="n">
        <v>1276.21</v>
      </c>
      <c r="J1767" s="23" t="n">
        <v>1274.94</v>
      </c>
      <c r="K1767" s="29" t="str">
        <f aca="false">IF(N1767&lt;=$F$3,"HIT","MISS")</f>
        <v>HIT</v>
      </c>
      <c r="L1767" s="29" t="str">
        <f aca="false">IF(O1767&lt;=$F$3,"HIT","MISS")</f>
        <v>HIT</v>
      </c>
      <c r="M1767" s="17" t="str">
        <f aca="false">IF(AND(K1767="HIT",L1767="HIT"),"HOD ✓ | LOD ✓",IF(K1767="HIT","HOD ✓",IF(L1767="HIT","LOD ✓","✗ MISS")))</f>
        <v>HOD ✓ | LOD ✓</v>
      </c>
      <c r="N1767" s="26" t="n">
        <f aca="false">IF(D1767&lt;H1767,(H1767-D1767)/D1767,IF(D1767&gt;G1767,(D1767-G1767)/D1767,0))</f>
        <v>5.08194934267557E-005</v>
      </c>
      <c r="O1767" s="26" t="n">
        <f aca="false">IF(E1767&lt;J1767,(J1767-E1767)/E1767,IF(E1767&gt;I1767,(E1767-I1767)/E1767,0))</f>
        <v>0.000316193252922449</v>
      </c>
      <c r="P1767" s="27" t="n">
        <f aca="false">LN(F1767/F1766)</f>
        <v>0.00647206703109537</v>
      </c>
      <c r="Q1767" s="28" t="n">
        <f aca="false">STDEV(P1748:P1767)*SQRT(252)</f>
        <v>0.253561986040897</v>
      </c>
      <c r="R1767" s="26" t="n">
        <f aca="false">(G1767-H1767)/H1767</f>
        <v>0.00100192618367091</v>
      </c>
      <c r="S1767" s="17" t="n">
        <f aca="false">YEAR(B1767)</f>
        <v>2013</v>
      </c>
      <c r="T1767" s="17" t="n">
        <f aca="false">WEEKDAY(B1767)</f>
        <v>5</v>
      </c>
    </row>
    <row r="1768" customFormat="false" ht="15" hidden="false" customHeight="false" outlineLevel="0" collapsed="false">
      <c r="B1768" s="21" t="n">
        <v>41474</v>
      </c>
      <c r="C1768" s="22" t="n">
        <v>1284.2635</v>
      </c>
      <c r="D1768" s="22" t="n">
        <v>1298.054</v>
      </c>
      <c r="E1768" s="22" t="n">
        <v>1282.596</v>
      </c>
      <c r="F1768" s="22" t="n">
        <v>1296.111</v>
      </c>
      <c r="G1768" s="23" t="n">
        <v>1299.6</v>
      </c>
      <c r="H1768" s="23" t="n">
        <v>1298.3</v>
      </c>
      <c r="I1768" s="23" t="n">
        <v>1283.17</v>
      </c>
      <c r="J1768" s="23" t="n">
        <v>1281.89</v>
      </c>
      <c r="K1768" s="29" t="str">
        <f aca="false">IF(N1768&lt;=$F$3,"HIT","MISS")</f>
        <v>HIT</v>
      </c>
      <c r="L1768" s="29" t="str">
        <f aca="false">IF(O1768&lt;=$F$3,"HIT","MISS")</f>
        <v>HIT</v>
      </c>
      <c r="M1768" s="17" t="str">
        <f aca="false">IF(AND(K1768="HIT",L1768="HIT"),"HOD ✓ | LOD ✓",IF(K1768="HIT","HOD ✓",IF(L1768="HIT","LOD ✓","✗ MISS")))</f>
        <v>HOD ✓ | LOD ✓</v>
      </c>
      <c r="N1768" s="26" t="n">
        <f aca="false">IF(D1768&lt;H1768,(H1768-D1768)/D1768,IF(D1768&gt;G1768,(D1768-G1768)/D1768,0))</f>
        <v>0.000189514457795952</v>
      </c>
      <c r="O1768" s="26" t="n">
        <f aca="false">IF(E1768&lt;J1768,(J1768-E1768)/E1768,IF(E1768&gt;I1768,(E1768-I1768)/E1768,0))</f>
        <v>0</v>
      </c>
      <c r="P1768" s="27" t="n">
        <f aca="false">LN(F1768/F1767)</f>
        <v>0.00918284012867997</v>
      </c>
      <c r="Q1768" s="28" t="n">
        <f aca="false">STDEV(P1749:P1768)*SQRT(252)</f>
        <v>0.253745353571236</v>
      </c>
      <c r="R1768" s="26" t="n">
        <f aca="false">(G1768-H1768)/H1768</f>
        <v>0.00100130940460599</v>
      </c>
      <c r="S1768" s="17" t="n">
        <f aca="false">YEAR(B1768)</f>
        <v>2013</v>
      </c>
      <c r="T1768" s="17" t="n">
        <f aca="false">WEEKDAY(B1768)</f>
        <v>6</v>
      </c>
    </row>
    <row r="1769" customFormat="false" ht="15" hidden="false" customHeight="false" outlineLevel="0" collapsed="false">
      <c r="B1769" s="21" t="n">
        <v>41477</v>
      </c>
      <c r="C1769" s="22" t="n">
        <v>1296.111</v>
      </c>
      <c r="D1769" s="22" t="n">
        <v>1339.5115</v>
      </c>
      <c r="E1769" s="22" t="n">
        <v>1296.111</v>
      </c>
      <c r="F1769" s="22" t="n">
        <v>1335.885</v>
      </c>
      <c r="G1769" s="23" t="n">
        <v>1340.28</v>
      </c>
      <c r="H1769" s="23" t="n">
        <v>1338.94</v>
      </c>
      <c r="I1769" s="23" t="n">
        <v>1296.14</v>
      </c>
      <c r="J1769" s="23" t="n">
        <v>1294.85</v>
      </c>
      <c r="K1769" s="29" t="str">
        <f aca="false">IF(N1769&lt;=$F$3,"HIT","MISS")</f>
        <v>HIT</v>
      </c>
      <c r="L1769" s="29" t="str">
        <f aca="false">IF(O1769&lt;=$F$3,"HIT","MISS")</f>
        <v>HIT</v>
      </c>
      <c r="M1769" s="17" t="str">
        <f aca="false">IF(AND(K1769="HIT",L1769="HIT"),"HOD ✓ | LOD ✓",IF(K1769="HIT","HOD ✓",IF(L1769="HIT","LOD ✓","✗ MISS")))</f>
        <v>HOD ✓ | LOD ✓</v>
      </c>
      <c r="N1769" s="26" t="n">
        <f aca="false">IF(D1769&lt;H1769,(H1769-D1769)/D1769,IF(D1769&gt;G1769,(D1769-G1769)/D1769,0))</f>
        <v>0</v>
      </c>
      <c r="O1769" s="26" t="n">
        <f aca="false">IF(E1769&lt;J1769,(J1769-E1769)/E1769,IF(E1769&gt;I1769,(E1769-I1769)/E1769,0))</f>
        <v>0</v>
      </c>
      <c r="P1769" s="27" t="n">
        <f aca="false">LN(F1769/F1768)</f>
        <v>0.0302257511545943</v>
      </c>
      <c r="Q1769" s="28" t="n">
        <f aca="false">STDEV(P1750:P1769)*SQRT(252)</f>
        <v>0.271709095933117</v>
      </c>
      <c r="R1769" s="26" t="n">
        <f aca="false">(G1769-H1769)/H1769</f>
        <v>0.00100079167102329</v>
      </c>
      <c r="S1769" s="17" t="n">
        <f aca="false">YEAR(B1769)</f>
        <v>2013</v>
      </c>
      <c r="T1769" s="17" t="n">
        <f aca="false">WEEKDAY(B1769)</f>
        <v>2</v>
      </c>
    </row>
    <row r="1770" customFormat="false" ht="15" hidden="false" customHeight="false" outlineLevel="0" collapsed="false">
      <c r="B1770" s="21" t="n">
        <v>41478</v>
      </c>
      <c r="C1770" s="22" t="n">
        <v>1335.885</v>
      </c>
      <c r="D1770" s="22" t="n">
        <v>1346.8825</v>
      </c>
      <c r="E1770" s="22" t="n">
        <v>1326.7395</v>
      </c>
      <c r="F1770" s="22" t="n">
        <v>1345.169</v>
      </c>
      <c r="G1770" s="23" t="n">
        <v>1347.49</v>
      </c>
      <c r="H1770" s="23" t="n">
        <v>1346.14</v>
      </c>
      <c r="I1770" s="23" t="n">
        <v>1326.97</v>
      </c>
      <c r="J1770" s="23" t="n">
        <v>1325.64</v>
      </c>
      <c r="K1770" s="29" t="str">
        <f aca="false">IF(N1770&lt;=$F$3,"HIT","MISS")</f>
        <v>HIT</v>
      </c>
      <c r="L1770" s="29" t="str">
        <f aca="false">IF(O1770&lt;=$F$3,"HIT","MISS")</f>
        <v>HIT</v>
      </c>
      <c r="M1770" s="17" t="str">
        <f aca="false">IF(AND(K1770="HIT",L1770="HIT"),"HOD ✓ | LOD ✓",IF(K1770="HIT","HOD ✓",IF(L1770="HIT","LOD ✓","✗ MISS")))</f>
        <v>HOD ✓ | LOD ✓</v>
      </c>
      <c r="N1770" s="26" t="n">
        <f aca="false">IF(D1770&lt;H1770,(H1770-D1770)/D1770,IF(D1770&gt;G1770,(D1770-G1770)/D1770,0))</f>
        <v>0</v>
      </c>
      <c r="O1770" s="26" t="n">
        <f aca="false">IF(E1770&lt;J1770,(J1770-E1770)/E1770,IF(E1770&gt;I1770,(E1770-I1770)/E1770,0))</f>
        <v>0</v>
      </c>
      <c r="P1770" s="27" t="n">
        <f aca="false">LN(F1770/F1769)</f>
        <v>0.00692566215282075</v>
      </c>
      <c r="Q1770" s="28" t="n">
        <f aca="false">STDEV(P1751:P1770)*SQRT(252)</f>
        <v>0.27137371729541</v>
      </c>
      <c r="R1770" s="26" t="n">
        <f aca="false">(G1770-H1770)/H1770</f>
        <v>0.00100286745806522</v>
      </c>
      <c r="S1770" s="17" t="n">
        <f aca="false">YEAR(B1770)</f>
        <v>2013</v>
      </c>
      <c r="T1770" s="17" t="n">
        <f aca="false">WEEKDAY(B1770)</f>
        <v>3</v>
      </c>
    </row>
    <row r="1771" customFormat="false" ht="15" hidden="false" customHeight="false" outlineLevel="0" collapsed="false">
      <c r="B1771" s="21" t="n">
        <v>41479</v>
      </c>
      <c r="C1771" s="22" t="n">
        <v>1345.169</v>
      </c>
      <c r="D1771" s="22" t="n">
        <v>1348.1765</v>
      </c>
      <c r="E1771" s="22" t="n">
        <v>1313.319</v>
      </c>
      <c r="F1771" s="22" t="n">
        <v>1322.2455</v>
      </c>
      <c r="G1771" s="23" t="n">
        <v>1347.91</v>
      </c>
      <c r="H1771" s="23" t="n">
        <v>1346.56</v>
      </c>
      <c r="I1771" s="23" t="n">
        <v>1312.94</v>
      </c>
      <c r="J1771" s="23" t="n">
        <v>1311.63</v>
      </c>
      <c r="K1771" s="29" t="str">
        <f aca="false">IF(N1771&lt;=$F$3,"HIT","MISS")</f>
        <v>HIT</v>
      </c>
      <c r="L1771" s="29" t="str">
        <f aca="false">IF(O1771&lt;=$F$3,"HIT","MISS")</f>
        <v>HIT</v>
      </c>
      <c r="M1771" s="17" t="str">
        <f aca="false">IF(AND(K1771="HIT",L1771="HIT"),"HOD ✓ | LOD ✓",IF(K1771="HIT","HOD ✓",IF(L1771="HIT","LOD ✓","✗ MISS")))</f>
        <v>HOD ✓ | LOD ✓</v>
      </c>
      <c r="N1771" s="26" t="n">
        <f aca="false">IF(D1771&lt;H1771,(H1771-D1771)/D1771,IF(D1771&gt;G1771,(D1771-G1771)/D1771,0))</f>
        <v>0.000197674414292158</v>
      </c>
      <c r="O1771" s="26" t="n">
        <f aca="false">IF(E1771&lt;J1771,(J1771-E1771)/E1771,IF(E1771&gt;I1771,(E1771-I1771)/E1771,0))</f>
        <v>0.0002885818297001</v>
      </c>
      <c r="P1771" s="27" t="n">
        <f aca="false">LN(F1771/F1770)</f>
        <v>-0.017188228049739</v>
      </c>
      <c r="Q1771" s="28" t="n">
        <f aca="false">STDEV(P1752:P1771)*SQRT(252)</f>
        <v>0.231346133313</v>
      </c>
      <c r="R1771" s="26" t="n">
        <f aca="false">(G1771-H1771)/H1771</f>
        <v>0.00100255465779478</v>
      </c>
      <c r="S1771" s="17" t="n">
        <f aca="false">YEAR(B1771)</f>
        <v>2013</v>
      </c>
      <c r="T1771" s="17" t="n">
        <f aca="false">WEEKDAY(B1771)</f>
        <v>4</v>
      </c>
    </row>
    <row r="1772" customFormat="false" ht="15" hidden="false" customHeight="false" outlineLevel="0" collapsed="false">
      <c r="B1772" s="21" t="n">
        <v>41480</v>
      </c>
      <c r="C1772" s="22" t="n">
        <v>1322.2455</v>
      </c>
      <c r="D1772" s="22" t="n">
        <v>1337.9555</v>
      </c>
      <c r="E1772" s="22" t="n">
        <v>1309.047</v>
      </c>
      <c r="F1772" s="22" t="n">
        <v>1333.8605</v>
      </c>
      <c r="G1772" s="23" t="n">
        <v>1337.79</v>
      </c>
      <c r="H1772" s="23" t="n">
        <v>1336.45</v>
      </c>
      <c r="I1772" s="23" t="n">
        <v>1310.24</v>
      </c>
      <c r="J1772" s="23" t="n">
        <v>1308.93</v>
      </c>
      <c r="K1772" s="29" t="str">
        <f aca="false">IF(N1772&lt;=$F$3,"HIT","MISS")</f>
        <v>HIT</v>
      </c>
      <c r="L1772" s="29" t="str">
        <f aca="false">IF(O1772&lt;=$F$3,"HIT","MISS")</f>
        <v>HIT</v>
      </c>
      <c r="M1772" s="17" t="str">
        <f aca="false">IF(AND(K1772="HIT",L1772="HIT"),"HOD ✓ | LOD ✓",IF(K1772="HIT","HOD ✓",IF(L1772="HIT","LOD ✓","✗ MISS")))</f>
        <v>HOD ✓ | LOD ✓</v>
      </c>
      <c r="N1772" s="26" t="n">
        <f aca="false">IF(D1772&lt;H1772,(H1772-D1772)/D1772,IF(D1772&gt;G1772,(D1772-G1772)/D1772,0))</f>
        <v>0.000123696191689533</v>
      </c>
      <c r="O1772" s="26" t="n">
        <f aca="false">IF(E1772&lt;J1772,(J1772-E1772)/E1772,IF(E1772&gt;I1772,(E1772-I1772)/E1772,0))</f>
        <v>0</v>
      </c>
      <c r="P1772" s="27" t="n">
        <f aca="false">LN(F1772/F1771)</f>
        <v>0.00874594164336728</v>
      </c>
      <c r="Q1772" s="28" t="n">
        <f aca="false">STDEV(P1753:P1772)*SQRT(252)</f>
        <v>0.211690484704516</v>
      </c>
      <c r="R1772" s="26" t="n">
        <f aca="false">(G1772-H1772)/H1772</f>
        <v>0.00100265629091991</v>
      </c>
      <c r="S1772" s="17" t="n">
        <f aca="false">YEAR(B1772)</f>
        <v>2013</v>
      </c>
      <c r="T1772" s="17" t="n">
        <f aca="false">WEEKDAY(B1772)</f>
        <v>5</v>
      </c>
    </row>
    <row r="1773" customFormat="false" ht="15" hidden="false" customHeight="false" outlineLevel="0" collapsed="false">
      <c r="B1773" s="21" t="n">
        <v>41481</v>
      </c>
      <c r="C1773" s="22" t="n">
        <v>1333.8605</v>
      </c>
      <c r="D1773" s="22" t="n">
        <v>1340.995</v>
      </c>
      <c r="E1773" s="22" t="n">
        <v>1312.5485</v>
      </c>
      <c r="F1773" s="22" t="n">
        <v>1333.2735</v>
      </c>
      <c r="G1773" s="23" t="n">
        <v>1341.53</v>
      </c>
      <c r="H1773" s="23" t="n">
        <v>1340.19</v>
      </c>
      <c r="I1773" s="23" t="n">
        <v>1313.49</v>
      </c>
      <c r="J1773" s="23" t="n">
        <v>1312.18</v>
      </c>
      <c r="K1773" s="29" t="str">
        <f aca="false">IF(N1773&lt;=$F$3,"HIT","MISS")</f>
        <v>HIT</v>
      </c>
      <c r="L1773" s="29" t="str">
        <f aca="false">IF(O1773&lt;=$F$3,"HIT","MISS")</f>
        <v>HIT</v>
      </c>
      <c r="M1773" s="17" t="str">
        <f aca="false">IF(AND(K1773="HIT",L1773="HIT"),"HOD ✓ | LOD ✓",IF(K1773="HIT","HOD ✓",IF(L1773="HIT","LOD ✓","✗ MISS")))</f>
        <v>HOD ✓ | LOD ✓</v>
      </c>
      <c r="N1773" s="26" t="n">
        <f aca="false">IF(D1773&lt;H1773,(H1773-D1773)/D1773,IF(D1773&gt;G1773,(D1773-G1773)/D1773,0))</f>
        <v>0</v>
      </c>
      <c r="O1773" s="26" t="n">
        <f aca="false">IF(E1773&lt;J1773,(J1773-E1773)/E1773,IF(E1773&gt;I1773,(E1773-I1773)/E1773,0))</f>
        <v>0</v>
      </c>
      <c r="P1773" s="27" t="n">
        <f aca="false">LN(F1773/F1772)</f>
        <v>-0.000440172866813382</v>
      </c>
      <c r="Q1773" s="28" t="n">
        <f aca="false">STDEV(P1754:P1773)*SQRT(252)</f>
        <v>0.194561269009733</v>
      </c>
      <c r="R1773" s="26" t="n">
        <f aca="false">(G1773-H1773)/H1773</f>
        <v>0.000999858229057013</v>
      </c>
      <c r="S1773" s="17" t="n">
        <f aca="false">YEAR(B1773)</f>
        <v>2013</v>
      </c>
      <c r="T1773" s="17" t="n">
        <f aca="false">WEEKDAY(B1773)</f>
        <v>6</v>
      </c>
    </row>
    <row r="1774" customFormat="false" ht="15" hidden="false" customHeight="false" outlineLevel="0" collapsed="false">
      <c r="B1774" s="21" t="n">
        <v>41484</v>
      </c>
      <c r="C1774" s="22" t="n">
        <v>1333.2735</v>
      </c>
      <c r="D1774" s="22" t="n">
        <v>1338.464</v>
      </c>
      <c r="E1774" s="22" t="n">
        <v>1322.991</v>
      </c>
      <c r="F1774" s="22" t="n">
        <v>1328.2515</v>
      </c>
      <c r="G1774" s="23" t="n">
        <v>1334.51</v>
      </c>
      <c r="H1774" s="23" t="n">
        <v>1333.18</v>
      </c>
      <c r="I1774" s="23" t="n">
        <v>1324.32</v>
      </c>
      <c r="J1774" s="23" t="n">
        <v>1323</v>
      </c>
      <c r="K1774" s="24" t="str">
        <f aca="false">IF(N1774&lt;=$F$3,"HIT","MISS")</f>
        <v>MISS</v>
      </c>
      <c r="L1774" s="24" t="str">
        <f aca="false">IF(O1774&lt;=$F$3,"HIT","MISS")</f>
        <v>HIT</v>
      </c>
      <c r="M1774" s="25" t="str">
        <f aca="false">IF(AND(K1774="HIT",L1774="HIT"),"HOD ✓ | LOD ✓",IF(K1774="HIT","HOD ✓",IF(L1774="HIT","LOD ✓","✗ MISS")))</f>
        <v>LOD ✓</v>
      </c>
      <c r="N1774" s="26" t="n">
        <f aca="false">IF(D1774&lt;H1774,(H1774-D1774)/D1774,IF(D1774&gt;G1774,(D1774-G1774)/D1774,0))</f>
        <v>0.00295413249814709</v>
      </c>
      <c r="O1774" s="26" t="n">
        <f aca="false">IF(E1774&lt;J1774,(J1774-E1774)/E1774,IF(E1774&gt;I1774,(E1774-I1774)/E1774,0))</f>
        <v>6.80276736577539E-006</v>
      </c>
      <c r="P1774" s="27" t="n">
        <f aca="false">LN(F1774/F1773)</f>
        <v>-0.00377378079111286</v>
      </c>
      <c r="Q1774" s="28" t="n">
        <f aca="false">STDEV(P1755:P1774)*SQRT(252)</f>
        <v>0.19216365651348</v>
      </c>
      <c r="R1774" s="26" t="n">
        <f aca="false">(G1774-H1774)/H1774</f>
        <v>0.0009976147256934</v>
      </c>
      <c r="S1774" s="17" t="n">
        <f aca="false">YEAR(B1774)</f>
        <v>2013</v>
      </c>
      <c r="T1774" s="17" t="n">
        <f aca="false">WEEKDAY(B1774)</f>
        <v>2</v>
      </c>
    </row>
    <row r="1775" customFormat="false" ht="15" hidden="false" customHeight="false" outlineLevel="0" collapsed="false">
      <c r="B1775" s="21" t="n">
        <v>41485</v>
      </c>
      <c r="C1775" s="22" t="n">
        <v>1328.2515</v>
      </c>
      <c r="D1775" s="22" t="n">
        <v>1330.2005</v>
      </c>
      <c r="E1775" s="22" t="n">
        <v>1317.435</v>
      </c>
      <c r="F1775" s="22" t="n">
        <v>1326.426</v>
      </c>
      <c r="G1775" s="23" t="n">
        <v>1331.2</v>
      </c>
      <c r="H1775" s="23" t="n">
        <v>1329.87</v>
      </c>
      <c r="I1775" s="23" t="n">
        <v>1317.38</v>
      </c>
      <c r="J1775" s="23" t="n">
        <v>1316.06</v>
      </c>
      <c r="K1775" s="29" t="str">
        <f aca="false">IF(N1775&lt;=$F$3,"HIT","MISS")</f>
        <v>HIT</v>
      </c>
      <c r="L1775" s="29" t="str">
        <f aca="false">IF(O1775&lt;=$F$3,"HIT","MISS")</f>
        <v>HIT</v>
      </c>
      <c r="M1775" s="17" t="str">
        <f aca="false">IF(AND(K1775="HIT",L1775="HIT"),"HOD ✓ | LOD ✓",IF(K1775="HIT","HOD ✓",IF(L1775="HIT","LOD ✓","✗ MISS")))</f>
        <v>HOD ✓ | LOD ✓</v>
      </c>
      <c r="N1775" s="26" t="n">
        <f aca="false">IF(D1775&lt;H1775,(H1775-D1775)/D1775,IF(D1775&gt;G1775,(D1775-G1775)/D1775,0))</f>
        <v>0</v>
      </c>
      <c r="O1775" s="26" t="n">
        <f aca="false">IF(E1775&lt;J1775,(J1775-E1775)/E1775,IF(E1775&gt;I1775,(E1775-I1775)/E1775,0))</f>
        <v>4.17477902134347E-005</v>
      </c>
      <c r="P1775" s="27" t="n">
        <f aca="false">LN(F1775/F1774)</f>
        <v>-0.00137530851694077</v>
      </c>
      <c r="Q1775" s="28" t="n">
        <f aca="false">STDEV(P1756:P1775)*SQRT(252)</f>
        <v>0.189071622122725</v>
      </c>
      <c r="R1775" s="26" t="n">
        <f aca="false">(G1775-H1775)/H1775</f>
        <v>0.00100009775391591</v>
      </c>
      <c r="S1775" s="17" t="n">
        <f aca="false">YEAR(B1775)</f>
        <v>2013</v>
      </c>
      <c r="T1775" s="17" t="n">
        <f aca="false">WEEKDAY(B1775)</f>
        <v>3</v>
      </c>
    </row>
    <row r="1776" customFormat="false" ht="15" hidden="false" customHeight="false" outlineLevel="0" collapsed="false">
      <c r="B1776" s="21" t="n">
        <v>41486</v>
      </c>
      <c r="C1776" s="22" t="n">
        <v>1326.426</v>
      </c>
      <c r="D1776" s="22" t="n">
        <v>1339.335</v>
      </c>
      <c r="E1776" s="22" t="n">
        <v>1305.964</v>
      </c>
      <c r="F1776" s="22" t="n">
        <v>1325.082</v>
      </c>
      <c r="G1776" s="23" t="n">
        <v>1341.06</v>
      </c>
      <c r="H1776" s="23" t="n">
        <v>1339.72</v>
      </c>
      <c r="I1776" s="23" t="n">
        <v>1306.42</v>
      </c>
      <c r="J1776" s="23" t="n">
        <v>1305.11</v>
      </c>
      <c r="K1776" s="29" t="str">
        <f aca="false">IF(N1776&lt;=$F$3,"HIT","MISS")</f>
        <v>HIT</v>
      </c>
      <c r="L1776" s="29" t="str">
        <f aca="false">IF(O1776&lt;=$F$3,"HIT","MISS")</f>
        <v>HIT</v>
      </c>
      <c r="M1776" s="17" t="str">
        <f aca="false">IF(AND(K1776="HIT",L1776="HIT"),"HOD ✓ | LOD ✓",IF(K1776="HIT","HOD ✓",IF(L1776="HIT","LOD ✓","✗ MISS")))</f>
        <v>HOD ✓ | LOD ✓</v>
      </c>
      <c r="N1776" s="26" t="n">
        <f aca="false">IF(D1776&lt;H1776,(H1776-D1776)/D1776,IF(D1776&gt;G1776,(D1776-G1776)/D1776,0))</f>
        <v>0.000287456088282611</v>
      </c>
      <c r="O1776" s="26" t="n">
        <f aca="false">IF(E1776&lt;J1776,(J1776-E1776)/E1776,IF(E1776&gt;I1776,(E1776-I1776)/E1776,0))</f>
        <v>0</v>
      </c>
      <c r="P1776" s="27" t="n">
        <f aca="false">LN(F1776/F1775)</f>
        <v>-0.00101376282108443</v>
      </c>
      <c r="Q1776" s="28" t="n">
        <f aca="false">STDEV(P1757:P1776)*SQRT(252)</f>
        <v>0.188933660882087</v>
      </c>
      <c r="R1776" s="26" t="n">
        <f aca="false">(G1776-H1776)/H1776</f>
        <v>0.00100020899889523</v>
      </c>
      <c r="S1776" s="17" t="n">
        <f aca="false">YEAR(B1776)</f>
        <v>2013</v>
      </c>
      <c r="T1776" s="17" t="n">
        <f aca="false">WEEKDAY(B1776)</f>
        <v>4</v>
      </c>
    </row>
    <row r="1777" customFormat="false" ht="15" hidden="false" customHeight="false" outlineLevel="0" collapsed="false">
      <c r="B1777" s="21" t="n">
        <v>41487</v>
      </c>
      <c r="C1777" s="22" t="n">
        <v>1325.082</v>
      </c>
      <c r="D1777" s="22" t="n">
        <v>1331.2395</v>
      </c>
      <c r="E1777" s="22" t="n">
        <v>1307.8795</v>
      </c>
      <c r="F1777" s="22" t="n">
        <v>1310.172</v>
      </c>
      <c r="G1777" s="23" t="n">
        <v>1331.31</v>
      </c>
      <c r="H1777" s="23" t="n">
        <v>1329.98</v>
      </c>
      <c r="I1777" s="23" t="n">
        <v>1308.19</v>
      </c>
      <c r="J1777" s="23" t="n">
        <v>1306.88</v>
      </c>
      <c r="K1777" s="29" t="str">
        <f aca="false">IF(N1777&lt;=$F$3,"HIT","MISS")</f>
        <v>HIT</v>
      </c>
      <c r="L1777" s="29" t="str">
        <f aca="false">IF(O1777&lt;=$F$3,"HIT","MISS")</f>
        <v>HIT</v>
      </c>
      <c r="M1777" s="17" t="str">
        <f aca="false">IF(AND(K1777="HIT",L1777="HIT"),"HOD ✓ | LOD ✓",IF(K1777="HIT","HOD ✓",IF(L1777="HIT","LOD ✓","✗ MISS")))</f>
        <v>HOD ✓ | LOD ✓</v>
      </c>
      <c r="N1777" s="26" t="n">
        <f aca="false">IF(D1777&lt;H1777,(H1777-D1777)/D1777,IF(D1777&gt;G1777,(D1777-G1777)/D1777,0))</f>
        <v>0</v>
      </c>
      <c r="O1777" s="26" t="n">
        <f aca="false">IF(E1777&lt;J1777,(J1777-E1777)/E1777,IF(E1777&gt;I1777,(E1777-I1777)/E1777,0))</f>
        <v>0</v>
      </c>
      <c r="P1777" s="27" t="n">
        <f aca="false">LN(F1777/F1776)</f>
        <v>-0.0113159180115359</v>
      </c>
      <c r="Q1777" s="28" t="n">
        <f aca="false">STDEV(P1758:P1777)*SQRT(252)</f>
        <v>0.194489915985796</v>
      </c>
      <c r="R1777" s="26" t="n">
        <f aca="false">(G1777-H1777)/H1777</f>
        <v>0.00100001503782006</v>
      </c>
      <c r="S1777" s="17" t="n">
        <f aca="false">YEAR(B1777)</f>
        <v>2013</v>
      </c>
      <c r="T1777" s="17" t="n">
        <f aca="false">WEEKDAY(B1777)</f>
        <v>5</v>
      </c>
    </row>
    <row r="1778" customFormat="false" ht="15" hidden="false" customHeight="false" outlineLevel="0" collapsed="false">
      <c r="B1778" s="21" t="n">
        <v>41488</v>
      </c>
      <c r="C1778" s="22" t="n">
        <v>1310.172</v>
      </c>
      <c r="D1778" s="22" t="n">
        <v>1318.687</v>
      </c>
      <c r="E1778" s="22" t="n">
        <v>1283.313</v>
      </c>
      <c r="F1778" s="22" t="n">
        <v>1311.832</v>
      </c>
      <c r="G1778" s="23" t="n">
        <v>1320.33</v>
      </c>
      <c r="H1778" s="23" t="n">
        <v>1319.01</v>
      </c>
      <c r="I1778" s="23" t="n">
        <v>1283.03</v>
      </c>
      <c r="J1778" s="23" t="n">
        <v>1281.75</v>
      </c>
      <c r="K1778" s="29" t="str">
        <f aca="false">IF(N1778&lt;=$F$3,"HIT","MISS")</f>
        <v>HIT</v>
      </c>
      <c r="L1778" s="29" t="str">
        <f aca="false">IF(O1778&lt;=$F$3,"HIT","MISS")</f>
        <v>HIT</v>
      </c>
      <c r="M1778" s="17" t="str">
        <f aca="false">IF(AND(K1778="HIT",L1778="HIT"),"HOD ✓ | LOD ✓",IF(K1778="HIT","HOD ✓",IF(L1778="HIT","LOD ✓","✗ MISS")))</f>
        <v>HOD ✓ | LOD ✓</v>
      </c>
      <c r="N1778" s="26" t="n">
        <f aca="false">IF(D1778&lt;H1778,(H1778-D1778)/D1778,IF(D1778&gt;G1778,(D1778-G1778)/D1778,0))</f>
        <v>0.000244940611380936</v>
      </c>
      <c r="O1778" s="26" t="n">
        <f aca="false">IF(E1778&lt;J1778,(J1778-E1778)/E1778,IF(E1778&gt;I1778,(E1778-I1778)/E1778,0))</f>
        <v>0.000220522974519957</v>
      </c>
      <c r="P1778" s="27" t="n">
        <f aca="false">LN(F1778/F1777)</f>
        <v>0.00126620723827066</v>
      </c>
      <c r="Q1778" s="28" t="n">
        <f aca="false">STDEV(P1759:P1778)*SQRT(252)</f>
        <v>0.174227582817648</v>
      </c>
      <c r="R1778" s="26" t="n">
        <f aca="false">(G1778-H1778)/H1778</f>
        <v>0.00100075056292214</v>
      </c>
      <c r="S1778" s="17" t="n">
        <f aca="false">YEAR(B1778)</f>
        <v>2013</v>
      </c>
      <c r="T1778" s="17" t="n">
        <f aca="false">WEEKDAY(B1778)</f>
        <v>6</v>
      </c>
    </row>
    <row r="1779" customFormat="false" ht="15" hidden="false" customHeight="false" outlineLevel="0" collapsed="false">
      <c r="B1779" s="21" t="n">
        <v>41491</v>
      </c>
      <c r="C1779" s="22" t="n">
        <v>1311.832</v>
      </c>
      <c r="D1779" s="22" t="n">
        <v>1320.8575</v>
      </c>
      <c r="E1779" s="22" t="n">
        <v>1297.6715</v>
      </c>
      <c r="F1779" s="22" t="n">
        <v>1303.0905</v>
      </c>
      <c r="G1779" s="23" t="n">
        <v>1322.36</v>
      </c>
      <c r="H1779" s="23" t="n">
        <v>1321.04</v>
      </c>
      <c r="I1779" s="23" t="n">
        <v>1299.29</v>
      </c>
      <c r="J1779" s="23" t="n">
        <v>1297.99</v>
      </c>
      <c r="K1779" s="29" t="str">
        <f aca="false">IF(N1779&lt;=$F$3,"HIT","MISS")</f>
        <v>HIT</v>
      </c>
      <c r="L1779" s="29" t="str">
        <f aca="false">IF(O1779&lt;=$F$3,"HIT","MISS")</f>
        <v>HIT</v>
      </c>
      <c r="M1779" s="17" t="str">
        <f aca="false">IF(AND(K1779="HIT",L1779="HIT"),"HOD ✓ | LOD ✓",IF(K1779="HIT","HOD ✓",IF(L1779="HIT","LOD ✓","✗ MISS")))</f>
        <v>HOD ✓ | LOD ✓</v>
      </c>
      <c r="N1779" s="26" t="n">
        <f aca="false">IF(D1779&lt;H1779,(H1779-D1779)/D1779,IF(D1779&gt;G1779,(D1779-G1779)/D1779,0))</f>
        <v>0.000138167819011431</v>
      </c>
      <c r="O1779" s="26" t="n">
        <f aca="false">IF(E1779&lt;J1779,(J1779-E1779)/E1779,IF(E1779&gt;I1779,(E1779-I1779)/E1779,0))</f>
        <v>0.000245439620119642</v>
      </c>
      <c r="P1779" s="27" t="n">
        <f aca="false">LN(F1779/F1778)</f>
        <v>-0.0066858827080435</v>
      </c>
      <c r="Q1779" s="28" t="n">
        <f aca="false">STDEV(P1760:P1779)*SQRT(252)</f>
        <v>0.175189358011188</v>
      </c>
      <c r="R1779" s="26" t="n">
        <f aca="false">(G1779-H1779)/H1779</f>
        <v>0.000999212741476364</v>
      </c>
      <c r="S1779" s="17" t="n">
        <f aca="false">YEAR(B1779)</f>
        <v>2013</v>
      </c>
      <c r="T1779" s="17" t="n">
        <f aca="false">WEEKDAY(B1779)</f>
        <v>2</v>
      </c>
    </row>
    <row r="1780" customFormat="false" ht="15" hidden="false" customHeight="false" outlineLevel="0" collapsed="false">
      <c r="B1780" s="21" t="n">
        <v>41492</v>
      </c>
      <c r="C1780" s="22" t="n">
        <v>1303.0905</v>
      </c>
      <c r="D1780" s="22" t="n">
        <v>1307.1745</v>
      </c>
      <c r="E1780" s="22" t="n">
        <v>1279.384</v>
      </c>
      <c r="F1780" s="22" t="n">
        <v>1283.1725</v>
      </c>
      <c r="G1780" s="23" t="n">
        <v>1306.95</v>
      </c>
      <c r="H1780" s="23" t="n">
        <v>1305.64</v>
      </c>
      <c r="I1780" s="23" t="n">
        <v>1279.09</v>
      </c>
      <c r="J1780" s="23" t="n">
        <v>1277.81</v>
      </c>
      <c r="K1780" s="29" t="str">
        <f aca="false">IF(N1780&lt;=$F$3,"HIT","MISS")</f>
        <v>HIT</v>
      </c>
      <c r="L1780" s="29" t="str">
        <f aca="false">IF(O1780&lt;=$F$3,"HIT","MISS")</f>
        <v>HIT</v>
      </c>
      <c r="M1780" s="17" t="str">
        <f aca="false">IF(AND(K1780="HIT",L1780="HIT"),"HOD ✓ | LOD ✓",IF(K1780="HIT","HOD ✓",IF(L1780="HIT","LOD ✓","✗ MISS")))</f>
        <v>HOD ✓ | LOD ✓</v>
      </c>
      <c r="N1780" s="26" t="n">
        <f aca="false">IF(D1780&lt;H1780,(H1780-D1780)/D1780,IF(D1780&gt;G1780,(D1780-G1780)/D1780,0))</f>
        <v>0.000171744476349588</v>
      </c>
      <c r="O1780" s="26" t="n">
        <f aca="false">IF(E1780&lt;J1780,(J1780-E1780)/E1780,IF(E1780&gt;I1780,(E1780-I1780)/E1780,0))</f>
        <v>0.000229798090331047</v>
      </c>
      <c r="P1780" s="27" t="n">
        <f aca="false">LN(F1780/F1779)</f>
        <v>-0.015403223731956</v>
      </c>
      <c r="Q1780" s="28" t="n">
        <f aca="false">STDEV(P1761:P1780)*SQRT(252)</f>
        <v>0.182948452058898</v>
      </c>
      <c r="R1780" s="26" t="n">
        <f aca="false">(G1780-H1780)/H1780</f>
        <v>0.0010033393584755</v>
      </c>
      <c r="S1780" s="17" t="n">
        <f aca="false">YEAR(B1780)</f>
        <v>2013</v>
      </c>
      <c r="T1780" s="17" t="n">
        <f aca="false">WEEKDAY(B1780)</f>
        <v>3</v>
      </c>
    </row>
    <row r="1781" customFormat="false" ht="15" hidden="false" customHeight="false" outlineLevel="0" collapsed="false">
      <c r="B1781" s="21" t="n">
        <v>41493</v>
      </c>
      <c r="C1781" s="22" t="n">
        <v>1283.1725</v>
      </c>
      <c r="D1781" s="22" t="n">
        <v>1289.577</v>
      </c>
      <c r="E1781" s="22" t="n">
        <v>1272.9645</v>
      </c>
      <c r="F1781" s="22" t="n">
        <v>1287.59</v>
      </c>
      <c r="G1781" s="23" t="n">
        <v>1289.37</v>
      </c>
      <c r="H1781" s="23" t="n">
        <v>1288.08</v>
      </c>
      <c r="I1781" s="23" t="n">
        <v>1273.68</v>
      </c>
      <c r="J1781" s="23" t="n">
        <v>1272.41</v>
      </c>
      <c r="K1781" s="29" t="str">
        <f aca="false">IF(N1781&lt;=$F$3,"HIT","MISS")</f>
        <v>HIT</v>
      </c>
      <c r="L1781" s="29" t="str">
        <f aca="false">IF(O1781&lt;=$F$3,"HIT","MISS")</f>
        <v>HIT</v>
      </c>
      <c r="M1781" s="17" t="str">
        <f aca="false">IF(AND(K1781="HIT",L1781="HIT"),"HOD ✓ | LOD ✓",IF(K1781="HIT","HOD ✓",IF(L1781="HIT","LOD ✓","✗ MISS")))</f>
        <v>HOD ✓ | LOD ✓</v>
      </c>
      <c r="N1781" s="26" t="n">
        <f aca="false">IF(D1781&lt;H1781,(H1781-D1781)/D1781,IF(D1781&gt;G1781,(D1781-G1781)/D1781,0))</f>
        <v>0.000160517751169653</v>
      </c>
      <c r="O1781" s="26" t="n">
        <f aca="false">IF(E1781&lt;J1781,(J1781-E1781)/E1781,IF(E1781&gt;I1781,(E1781-I1781)/E1781,0))</f>
        <v>0</v>
      </c>
      <c r="P1781" s="27" t="n">
        <f aca="false">LN(F1781/F1780)</f>
        <v>0.00343672692281558</v>
      </c>
      <c r="Q1781" s="28" t="n">
        <f aca="false">STDEV(P1762:P1781)*SQRT(252)</f>
        <v>0.182021932949646</v>
      </c>
      <c r="R1781" s="26" t="n">
        <f aca="false">(G1781-H1781)/H1781</f>
        <v>0.00100149059064652</v>
      </c>
      <c r="S1781" s="17" t="n">
        <f aca="false">YEAR(B1781)</f>
        <v>2013</v>
      </c>
      <c r="T1781" s="17" t="n">
        <f aca="false">WEEKDAY(B1781)</f>
        <v>4</v>
      </c>
    </row>
    <row r="1782" customFormat="false" ht="15" hidden="false" customHeight="false" outlineLevel="0" collapsed="false">
      <c r="B1782" s="21" t="n">
        <v>41494</v>
      </c>
      <c r="C1782" s="22" t="n">
        <v>1287.59</v>
      </c>
      <c r="D1782" s="22" t="n">
        <v>1314.4235</v>
      </c>
      <c r="E1782" s="22" t="n">
        <v>1283.1075</v>
      </c>
      <c r="F1782" s="22" t="n">
        <v>1313.297</v>
      </c>
      <c r="G1782" s="23" t="n">
        <v>1315.85</v>
      </c>
      <c r="H1782" s="23" t="n">
        <v>1314.54</v>
      </c>
      <c r="I1782" s="23" t="n">
        <v>1284.11</v>
      </c>
      <c r="J1782" s="23" t="n">
        <v>1282.83</v>
      </c>
      <c r="K1782" s="29" t="str">
        <f aca="false">IF(N1782&lt;=$F$3,"HIT","MISS")</f>
        <v>HIT</v>
      </c>
      <c r="L1782" s="29" t="str">
        <f aca="false">IF(O1782&lt;=$F$3,"HIT","MISS")</f>
        <v>HIT</v>
      </c>
      <c r="M1782" s="17" t="str">
        <f aca="false">IF(AND(K1782="HIT",L1782="HIT"),"HOD ✓ | LOD ✓",IF(K1782="HIT","HOD ✓",IF(L1782="HIT","LOD ✓","✗ MISS")))</f>
        <v>HOD ✓ | LOD ✓</v>
      </c>
      <c r="N1782" s="26" t="n">
        <f aca="false">IF(D1782&lt;H1782,(H1782-D1782)/D1782,IF(D1782&gt;G1782,(D1782-G1782)/D1782,0))</f>
        <v>8.86320124372852E-005</v>
      </c>
      <c r="O1782" s="26" t="n">
        <f aca="false">IF(E1782&lt;J1782,(J1782-E1782)/E1782,IF(E1782&gt;I1782,(E1782-I1782)/E1782,0))</f>
        <v>0</v>
      </c>
      <c r="P1782" s="27" t="n">
        <f aca="false">LN(F1782/F1781)</f>
        <v>0.0197685152591502</v>
      </c>
      <c r="Q1782" s="28" t="n">
        <f aca="false">STDEV(P1763:P1782)*SQRT(252)</f>
        <v>0.18067837400547</v>
      </c>
      <c r="R1782" s="26" t="n">
        <f aca="false">(G1782-H1782)/H1782</f>
        <v>0.000996546320385797</v>
      </c>
      <c r="S1782" s="17" t="n">
        <f aca="false">YEAR(B1782)</f>
        <v>2013</v>
      </c>
      <c r="T1782" s="17" t="n">
        <f aca="false">WEEKDAY(B1782)</f>
        <v>5</v>
      </c>
    </row>
    <row r="1783" customFormat="false" ht="15" hidden="false" customHeight="false" outlineLevel="0" collapsed="false">
      <c r="B1783" s="21" t="n">
        <v>41495</v>
      </c>
      <c r="C1783" s="22" t="n">
        <v>1313.297</v>
      </c>
      <c r="D1783" s="22" t="n">
        <v>1317.345</v>
      </c>
      <c r="E1783" s="22" t="n">
        <v>1305.035</v>
      </c>
      <c r="F1783" s="22" t="n">
        <v>1314.5005</v>
      </c>
      <c r="G1783" s="23" t="n">
        <v>1317.13</v>
      </c>
      <c r="H1783" s="23" t="n">
        <v>1315.81</v>
      </c>
      <c r="I1783" s="23" t="n">
        <v>1304.75</v>
      </c>
      <c r="J1783" s="23" t="n">
        <v>1303.45</v>
      </c>
      <c r="K1783" s="29" t="str">
        <f aca="false">IF(N1783&lt;=$F$3,"HIT","MISS")</f>
        <v>HIT</v>
      </c>
      <c r="L1783" s="29" t="str">
        <f aca="false">IF(O1783&lt;=$F$3,"HIT","MISS")</f>
        <v>HIT</v>
      </c>
      <c r="M1783" s="17" t="str">
        <f aca="false">IF(AND(K1783="HIT",L1783="HIT"),"HOD ✓ | LOD ✓",IF(K1783="HIT","HOD ✓",IF(L1783="HIT","LOD ✓","✗ MISS")))</f>
        <v>HOD ✓ | LOD ✓</v>
      </c>
      <c r="N1783" s="26" t="n">
        <f aca="false">IF(D1783&lt;H1783,(H1783-D1783)/D1783,IF(D1783&gt;G1783,(D1783-G1783)/D1783,0))</f>
        <v>0.000163207056617604</v>
      </c>
      <c r="O1783" s="26" t="n">
        <f aca="false">IF(E1783&lt;J1783,(J1783-E1783)/E1783,IF(E1783&gt;I1783,(E1783-I1783)/E1783,0))</f>
        <v>0.000218384947530206</v>
      </c>
      <c r="P1783" s="27" t="n">
        <f aca="false">LN(F1783/F1782)</f>
        <v>0.000915976276060814</v>
      </c>
      <c r="Q1783" s="28" t="n">
        <f aca="false">STDEV(P1764:P1783)*SQRT(252)</f>
        <v>0.180594501566244</v>
      </c>
      <c r="R1783" s="26" t="n">
        <f aca="false">(G1783-H1783)/H1783</f>
        <v>0.00100318435032426</v>
      </c>
      <c r="S1783" s="17" t="n">
        <f aca="false">YEAR(B1783)</f>
        <v>2013</v>
      </c>
      <c r="T1783" s="17" t="n">
        <f aca="false">WEEKDAY(B1783)</f>
        <v>6</v>
      </c>
    </row>
    <row r="1784" customFormat="false" ht="15" hidden="false" customHeight="false" outlineLevel="0" collapsed="false">
      <c r="B1784" s="21" t="n">
        <v>41498</v>
      </c>
      <c r="C1784" s="22" t="n">
        <v>1314.5005</v>
      </c>
      <c r="D1784" s="22" t="n">
        <v>1344.0715</v>
      </c>
      <c r="E1784" s="22" t="n">
        <v>1314.5005</v>
      </c>
      <c r="F1784" s="22" t="n">
        <v>1338.378</v>
      </c>
      <c r="G1784" s="23" t="n">
        <v>1344.47</v>
      </c>
      <c r="H1784" s="23" t="n">
        <v>1343.13</v>
      </c>
      <c r="I1784" s="23" t="n">
        <v>1315.91</v>
      </c>
      <c r="J1784" s="23" t="n">
        <v>1314.6</v>
      </c>
      <c r="K1784" s="29" t="str">
        <f aca="false">IF(N1784&lt;=$F$3,"HIT","MISS")</f>
        <v>HIT</v>
      </c>
      <c r="L1784" s="29" t="str">
        <f aca="false">IF(O1784&lt;=$F$3,"HIT","MISS")</f>
        <v>HIT</v>
      </c>
      <c r="M1784" s="17" t="str">
        <f aca="false">IF(AND(K1784="HIT",L1784="HIT"),"HOD ✓ | LOD ✓",IF(K1784="HIT","HOD ✓",IF(L1784="HIT","LOD ✓","✗ MISS")))</f>
        <v>HOD ✓ | LOD ✓</v>
      </c>
      <c r="N1784" s="26" t="n">
        <f aca="false">IF(D1784&lt;H1784,(H1784-D1784)/D1784,IF(D1784&gt;G1784,(D1784-G1784)/D1784,0))</f>
        <v>0</v>
      </c>
      <c r="O1784" s="26" t="n">
        <f aca="false">IF(E1784&lt;J1784,(J1784-E1784)/E1784,IF(E1784&gt;I1784,(E1784-I1784)/E1784,0))</f>
        <v>7.56941515045503E-005</v>
      </c>
      <c r="P1784" s="27" t="n">
        <f aca="false">LN(F1784/F1783)</f>
        <v>0.0180016874575294</v>
      </c>
      <c r="Q1784" s="28" t="n">
        <f aca="false">STDEV(P1765:P1784)*SQRT(252)</f>
        <v>0.190056303389052</v>
      </c>
      <c r="R1784" s="26" t="n">
        <f aca="false">(G1784-H1784)/H1784</f>
        <v>0.000997669622448995</v>
      </c>
      <c r="S1784" s="17" t="n">
        <f aca="false">YEAR(B1784)</f>
        <v>2013</v>
      </c>
      <c r="T1784" s="17" t="n">
        <f aca="false">WEEKDAY(B1784)</f>
        <v>2</v>
      </c>
    </row>
    <row r="1785" customFormat="false" ht="15" hidden="false" customHeight="false" outlineLevel="0" collapsed="false">
      <c r="B1785" s="21" t="n">
        <v>41499</v>
      </c>
      <c r="C1785" s="22" t="n">
        <v>1338.378</v>
      </c>
      <c r="D1785" s="22" t="n">
        <v>1341.493</v>
      </c>
      <c r="E1785" s="22" t="n">
        <v>1318.8795</v>
      </c>
      <c r="F1785" s="22" t="n">
        <v>1321.6145</v>
      </c>
      <c r="G1785" s="23" t="n">
        <v>1341.09</v>
      </c>
      <c r="H1785" s="23" t="n">
        <v>1339.75</v>
      </c>
      <c r="I1785" s="23" t="n">
        <v>1320.01</v>
      </c>
      <c r="J1785" s="23" t="n">
        <v>1318.69</v>
      </c>
      <c r="K1785" s="29" t="str">
        <f aca="false">IF(N1785&lt;=$F$3,"HIT","MISS")</f>
        <v>HIT</v>
      </c>
      <c r="L1785" s="29" t="str">
        <f aca="false">IF(O1785&lt;=$F$3,"HIT","MISS")</f>
        <v>HIT</v>
      </c>
      <c r="M1785" s="17" t="str">
        <f aca="false">IF(AND(K1785="HIT",L1785="HIT"),"HOD ✓ | LOD ✓",IF(K1785="HIT","HOD ✓",IF(L1785="HIT","LOD ✓","✗ MISS")))</f>
        <v>HOD ✓ | LOD ✓</v>
      </c>
      <c r="N1785" s="26" t="n">
        <f aca="false">IF(D1785&lt;H1785,(H1785-D1785)/D1785,IF(D1785&gt;G1785,(D1785-G1785)/D1785,0))</f>
        <v>0.000300411556377872</v>
      </c>
      <c r="O1785" s="26" t="n">
        <f aca="false">IF(E1785&lt;J1785,(J1785-E1785)/E1785,IF(E1785&gt;I1785,(E1785-I1785)/E1785,0))</f>
        <v>0</v>
      </c>
      <c r="P1785" s="27" t="n">
        <f aca="false">LN(F1785/F1784)</f>
        <v>-0.012604337743995</v>
      </c>
      <c r="Q1785" s="28" t="n">
        <f aca="false">STDEV(P1766:P1785)*SQRT(252)</f>
        <v>0.19636923656402</v>
      </c>
      <c r="R1785" s="26" t="n">
        <f aca="false">(G1785-H1785)/H1785</f>
        <v>0.00100018660197792</v>
      </c>
      <c r="S1785" s="17" t="n">
        <f aca="false">YEAR(B1785)</f>
        <v>2013</v>
      </c>
      <c r="T1785" s="17" t="n">
        <f aca="false">WEEKDAY(B1785)</f>
        <v>3</v>
      </c>
    </row>
    <row r="1786" customFormat="false" ht="15" hidden="false" customHeight="false" outlineLevel="0" collapsed="false">
      <c r="B1786" s="21" t="n">
        <v>41500</v>
      </c>
      <c r="C1786" s="22" t="n">
        <v>1321.6145</v>
      </c>
      <c r="D1786" s="22" t="n">
        <v>1336.5225</v>
      </c>
      <c r="E1786" s="22" t="n">
        <v>1316.006</v>
      </c>
      <c r="F1786" s="22" t="n">
        <v>1336.2045</v>
      </c>
      <c r="G1786" s="23" t="n">
        <v>1337.65</v>
      </c>
      <c r="H1786" s="23" t="n">
        <v>1336.31</v>
      </c>
      <c r="I1786" s="23" t="n">
        <v>1317.79</v>
      </c>
      <c r="J1786" s="23" t="n">
        <v>1316.47</v>
      </c>
      <c r="K1786" s="29" t="str">
        <f aca="false">IF(N1786&lt;=$F$3,"HIT","MISS")</f>
        <v>HIT</v>
      </c>
      <c r="L1786" s="29" t="str">
        <f aca="false">IF(O1786&lt;=$F$3,"HIT","MISS")</f>
        <v>HIT</v>
      </c>
      <c r="M1786" s="17" t="str">
        <f aca="false">IF(AND(K1786="HIT",L1786="HIT"),"HOD ✓ | LOD ✓",IF(K1786="HIT","HOD ✓",IF(L1786="HIT","LOD ✓","✗ MISS")))</f>
        <v>HOD ✓ | LOD ✓</v>
      </c>
      <c r="N1786" s="26" t="n">
        <f aca="false">IF(D1786&lt;H1786,(H1786-D1786)/D1786,IF(D1786&gt;G1786,(D1786-G1786)/D1786,0))</f>
        <v>0</v>
      </c>
      <c r="O1786" s="26" t="n">
        <f aca="false">IF(E1786&lt;J1786,(J1786-E1786)/E1786,IF(E1786&gt;I1786,(E1786-I1786)/E1786,0))</f>
        <v>0.000352581979109474</v>
      </c>
      <c r="P1786" s="27" t="n">
        <f aca="false">LN(F1786/F1785)</f>
        <v>0.0109790369888602</v>
      </c>
      <c r="Q1786" s="28" t="n">
        <f aca="false">STDEV(P1767:P1786)*SQRT(252)</f>
        <v>0.192338222233198</v>
      </c>
      <c r="R1786" s="26" t="n">
        <f aca="false">(G1786-H1786)/H1786</f>
        <v>0.00100276133531901</v>
      </c>
      <c r="S1786" s="17" t="n">
        <f aca="false">YEAR(B1786)</f>
        <v>2013</v>
      </c>
      <c r="T1786" s="17" t="n">
        <f aca="false">WEEKDAY(B1786)</f>
        <v>4</v>
      </c>
    </row>
    <row r="1787" customFormat="false" ht="15" hidden="false" customHeight="false" outlineLevel="0" collapsed="false">
      <c r="B1787" s="21" t="n">
        <v>41501</v>
      </c>
      <c r="C1787" s="22" t="n">
        <v>1336.2045</v>
      </c>
      <c r="D1787" s="22" t="n">
        <v>1370.2505</v>
      </c>
      <c r="E1787" s="22" t="n">
        <v>1318.917</v>
      </c>
      <c r="F1787" s="22" t="n">
        <v>1366.1825</v>
      </c>
      <c r="G1787" s="23" t="n">
        <v>1371.07</v>
      </c>
      <c r="H1787" s="23" t="n">
        <v>1369.7</v>
      </c>
      <c r="I1787" s="23" t="n">
        <v>1319.91</v>
      </c>
      <c r="J1787" s="23" t="n">
        <v>1318.59</v>
      </c>
      <c r="K1787" s="29" t="str">
        <f aca="false">IF(N1787&lt;=$F$3,"HIT","MISS")</f>
        <v>HIT</v>
      </c>
      <c r="L1787" s="29" t="str">
        <f aca="false">IF(O1787&lt;=$F$3,"HIT","MISS")</f>
        <v>HIT</v>
      </c>
      <c r="M1787" s="17" t="str">
        <f aca="false">IF(AND(K1787="HIT",L1787="HIT"),"HOD ✓ | LOD ✓",IF(K1787="HIT","HOD ✓",IF(L1787="HIT","LOD ✓","✗ MISS")))</f>
        <v>HOD ✓ | LOD ✓</v>
      </c>
      <c r="N1787" s="26" t="n">
        <f aca="false">IF(D1787&lt;H1787,(H1787-D1787)/D1787,IF(D1787&gt;G1787,(D1787-G1787)/D1787,0))</f>
        <v>0</v>
      </c>
      <c r="O1787" s="26" t="n">
        <f aca="false">IF(E1787&lt;J1787,(J1787-E1787)/E1787,IF(E1787&gt;I1787,(E1787-I1787)/E1787,0))</f>
        <v>0</v>
      </c>
      <c r="P1787" s="27" t="n">
        <f aca="false">LN(F1787/F1786)</f>
        <v>0.0221872217187465</v>
      </c>
      <c r="Q1787" s="28" t="n">
        <f aca="false">STDEV(P1768:P1787)*SQRT(252)</f>
        <v>0.204554288245603</v>
      </c>
      <c r="R1787" s="26" t="n">
        <f aca="false">(G1787-H1787)/H1787</f>
        <v>0.00100021902606402</v>
      </c>
      <c r="S1787" s="17" t="n">
        <f aca="false">YEAR(B1787)</f>
        <v>2013</v>
      </c>
      <c r="T1787" s="17" t="n">
        <f aca="false">WEEKDAY(B1787)</f>
        <v>5</v>
      </c>
    </row>
    <row r="1788" customFormat="false" ht="15" hidden="false" customHeight="false" outlineLevel="0" collapsed="false">
      <c r="B1788" s="21" t="n">
        <v>41502</v>
      </c>
      <c r="C1788" s="22" t="n">
        <v>1366.1825</v>
      </c>
      <c r="D1788" s="22" t="n">
        <v>1379.817</v>
      </c>
      <c r="E1788" s="22" t="n">
        <v>1357.804</v>
      </c>
      <c r="F1788" s="22" t="n">
        <v>1376.7015</v>
      </c>
      <c r="G1788" s="23" t="n">
        <v>1381.34</v>
      </c>
      <c r="H1788" s="23" t="n">
        <v>1379.96</v>
      </c>
      <c r="I1788" s="23" t="n">
        <v>1358.77</v>
      </c>
      <c r="J1788" s="23" t="n">
        <v>1357.41</v>
      </c>
      <c r="K1788" s="29" t="str">
        <f aca="false">IF(N1788&lt;=$F$3,"HIT","MISS")</f>
        <v>HIT</v>
      </c>
      <c r="L1788" s="29" t="str">
        <f aca="false">IF(O1788&lt;=$F$3,"HIT","MISS")</f>
        <v>HIT</v>
      </c>
      <c r="M1788" s="17" t="str">
        <f aca="false">IF(AND(K1788="HIT",L1788="HIT"),"HOD ✓ | LOD ✓",IF(K1788="HIT","HOD ✓",IF(L1788="HIT","LOD ✓","✗ MISS")))</f>
        <v>HOD ✓ | LOD ✓</v>
      </c>
      <c r="N1788" s="26" t="n">
        <f aca="false">IF(D1788&lt;H1788,(H1788-D1788)/D1788,IF(D1788&gt;G1788,(D1788-G1788)/D1788,0))</f>
        <v>0.000103636931564134</v>
      </c>
      <c r="O1788" s="26" t="n">
        <f aca="false">IF(E1788&lt;J1788,(J1788-E1788)/E1788,IF(E1788&gt;I1788,(E1788-I1788)/E1788,0))</f>
        <v>0</v>
      </c>
      <c r="P1788" s="27" t="n">
        <f aca="false">LN(F1788/F1787)</f>
        <v>0.0076700666665299</v>
      </c>
      <c r="Q1788" s="28" t="n">
        <f aca="false">STDEV(P1769:P1788)*SQRT(252)</f>
        <v>0.204026631848388</v>
      </c>
      <c r="R1788" s="26" t="n">
        <f aca="false">(G1788-H1788)/H1788</f>
        <v>0.00100002898634734</v>
      </c>
      <c r="S1788" s="17" t="n">
        <f aca="false">YEAR(B1788)</f>
        <v>2013</v>
      </c>
      <c r="T1788" s="17" t="n">
        <f aca="false">WEEKDAY(B1788)</f>
        <v>6</v>
      </c>
    </row>
    <row r="1789" customFormat="false" ht="15" hidden="false" customHeight="false" outlineLevel="0" collapsed="false">
      <c r="B1789" s="21" t="n">
        <v>41505</v>
      </c>
      <c r="C1789" s="22" t="n">
        <v>1376.7015</v>
      </c>
      <c r="D1789" s="22" t="n">
        <v>1384.652</v>
      </c>
      <c r="E1789" s="22" t="n">
        <v>1362.575</v>
      </c>
      <c r="F1789" s="22" t="n">
        <v>1365.948</v>
      </c>
      <c r="G1789" s="23" t="n">
        <v>1385.87</v>
      </c>
      <c r="H1789" s="23" t="n">
        <v>1384.49</v>
      </c>
      <c r="I1789" s="23" t="n">
        <v>1363.53</v>
      </c>
      <c r="J1789" s="23" t="n">
        <v>1362.17</v>
      </c>
      <c r="K1789" s="29" t="str">
        <f aca="false">IF(N1789&lt;=$F$3,"HIT","MISS")</f>
        <v>HIT</v>
      </c>
      <c r="L1789" s="29" t="str">
        <f aca="false">IF(O1789&lt;=$F$3,"HIT","MISS")</f>
        <v>HIT</v>
      </c>
      <c r="M1789" s="17" t="str">
        <f aca="false">IF(AND(K1789="HIT",L1789="HIT"),"HOD ✓ | LOD ✓",IF(K1789="HIT","HOD ✓",IF(L1789="HIT","LOD ✓","✗ MISS")))</f>
        <v>HOD ✓ | LOD ✓</v>
      </c>
      <c r="N1789" s="26" t="n">
        <f aca="false">IF(D1789&lt;H1789,(H1789-D1789)/D1789,IF(D1789&gt;G1789,(D1789-G1789)/D1789,0))</f>
        <v>0</v>
      </c>
      <c r="O1789" s="26" t="n">
        <f aca="false">IF(E1789&lt;J1789,(J1789-E1789)/E1789,IF(E1789&gt;I1789,(E1789-I1789)/E1789,0))</f>
        <v>0</v>
      </c>
      <c r="P1789" s="27" t="n">
        <f aca="false">LN(F1789/F1788)</f>
        <v>-0.0078417275740712</v>
      </c>
      <c r="Q1789" s="28" t="n">
        <f aca="false">STDEV(P1770:P1789)*SQRT(252)</f>
        <v>0.180027547609933</v>
      </c>
      <c r="R1789" s="26" t="n">
        <f aca="false">(G1789-H1789)/H1789</f>
        <v>0.000996756928543999</v>
      </c>
      <c r="S1789" s="17" t="n">
        <f aca="false">YEAR(B1789)</f>
        <v>2013</v>
      </c>
      <c r="T1789" s="17" t="n">
        <f aca="false">WEEKDAY(B1789)</f>
        <v>2</v>
      </c>
    </row>
    <row r="1790" customFormat="false" ht="15" hidden="false" customHeight="false" outlineLevel="0" collapsed="false">
      <c r="B1790" s="21" t="n">
        <v>41506</v>
      </c>
      <c r="C1790" s="22" t="n">
        <v>1365.948</v>
      </c>
      <c r="D1790" s="22" t="n">
        <v>1377.7635</v>
      </c>
      <c r="E1790" s="22" t="n">
        <v>1352.424</v>
      </c>
      <c r="F1790" s="22" t="n">
        <v>1371.256</v>
      </c>
      <c r="G1790" s="23" t="n">
        <v>1377.53</v>
      </c>
      <c r="H1790" s="23" t="n">
        <v>1376.15</v>
      </c>
      <c r="I1790" s="23" t="n">
        <v>1352.02</v>
      </c>
      <c r="J1790" s="23" t="n">
        <v>1350.67</v>
      </c>
      <c r="K1790" s="29" t="str">
        <f aca="false">IF(N1790&lt;=$F$3,"HIT","MISS")</f>
        <v>HIT</v>
      </c>
      <c r="L1790" s="29" t="str">
        <f aca="false">IF(O1790&lt;=$F$3,"HIT","MISS")</f>
        <v>HIT</v>
      </c>
      <c r="M1790" s="17" t="str">
        <f aca="false">IF(AND(K1790="HIT",L1790="HIT"),"HOD ✓ | LOD ✓",IF(K1790="HIT","HOD ✓",IF(L1790="HIT","LOD ✓","✗ MISS")))</f>
        <v>HOD ✓ | LOD ✓</v>
      </c>
      <c r="N1790" s="26" t="n">
        <f aca="false">IF(D1790&lt;H1790,(H1790-D1790)/D1790,IF(D1790&gt;G1790,(D1790-G1790)/D1790,0))</f>
        <v>0.00016947756273123</v>
      </c>
      <c r="O1790" s="26" t="n">
        <f aca="false">IF(E1790&lt;J1790,(J1790-E1790)/E1790,IF(E1790&gt;I1790,(E1790-I1790)/E1790,0))</f>
        <v>0.000298722885722226</v>
      </c>
      <c r="P1790" s="27" t="n">
        <f aca="false">LN(F1790/F1789)</f>
        <v>0.00387841509337414</v>
      </c>
      <c r="Q1790" s="28" t="n">
        <f aca="false">STDEV(P1771:P1790)*SQRT(252)</f>
        <v>0.179044815593985</v>
      </c>
      <c r="R1790" s="26" t="n">
        <f aca="false">(G1790-H1790)/H1790</f>
        <v>0.00100279766013871</v>
      </c>
      <c r="S1790" s="17" t="n">
        <f aca="false">YEAR(B1790)</f>
        <v>2013</v>
      </c>
      <c r="T1790" s="17" t="n">
        <f aca="false">WEEKDAY(B1790)</f>
        <v>3</v>
      </c>
    </row>
    <row r="1791" customFormat="false" ht="15" hidden="false" customHeight="false" outlineLevel="0" collapsed="false">
      <c r="B1791" s="21" t="n">
        <v>41507</v>
      </c>
      <c r="C1791" s="22" t="n">
        <v>1371.256</v>
      </c>
      <c r="D1791" s="22" t="n">
        <v>1379.24</v>
      </c>
      <c r="E1791" s="22" t="n">
        <v>1359.9745</v>
      </c>
      <c r="F1791" s="22" t="n">
        <v>1366.7195</v>
      </c>
      <c r="G1791" s="23" t="n">
        <v>1380.75</v>
      </c>
      <c r="H1791" s="23" t="n">
        <v>1379.37</v>
      </c>
      <c r="I1791" s="23" t="n">
        <v>1364.04</v>
      </c>
      <c r="J1791" s="23" t="n">
        <v>1362.68</v>
      </c>
      <c r="K1791" s="24" t="str">
        <f aca="false">IF(N1791&lt;=$F$3,"HIT","MISS")</f>
        <v>HIT</v>
      </c>
      <c r="L1791" s="24" t="str">
        <f aca="false">IF(O1791&lt;=$F$3,"HIT","MISS")</f>
        <v>MISS</v>
      </c>
      <c r="M1791" s="25" t="str">
        <f aca="false">IF(AND(K1791="HIT",L1791="HIT"),"HOD ✓ | LOD ✓",IF(K1791="HIT","HOD ✓",IF(L1791="HIT","LOD ✓","✗ MISS")))</f>
        <v>HOD ✓</v>
      </c>
      <c r="N1791" s="26" t="n">
        <f aca="false">IF(D1791&lt;H1791,(H1791-D1791)/D1791,IF(D1791&gt;G1791,(D1791-G1791)/D1791,0))</f>
        <v>9.4254806995071E-005</v>
      </c>
      <c r="O1791" s="26" t="n">
        <f aca="false">IF(E1791&lt;J1791,(J1791-E1791)/E1791,IF(E1791&gt;I1791,(E1791-I1791)/E1791,0))</f>
        <v>0.00198937553608544</v>
      </c>
      <c r="P1791" s="27" t="n">
        <f aca="false">LN(F1791/F1790)</f>
        <v>-0.00331376533595014</v>
      </c>
      <c r="Q1791" s="28" t="n">
        <f aca="false">STDEV(P1772:P1791)*SQRT(252)</f>
        <v>0.166742836213831</v>
      </c>
      <c r="R1791" s="26" t="n">
        <f aca="false">(G1791-H1791)/H1791</f>
        <v>0.0010004567302465</v>
      </c>
      <c r="S1791" s="17" t="n">
        <f aca="false">YEAR(B1791)</f>
        <v>2013</v>
      </c>
      <c r="T1791" s="17" t="n">
        <f aca="false">WEEKDAY(B1791)</f>
        <v>4</v>
      </c>
    </row>
    <row r="1792" customFormat="false" ht="15" hidden="false" customHeight="false" outlineLevel="0" collapsed="false">
      <c r="B1792" s="21" t="n">
        <v>41508</v>
      </c>
      <c r="C1792" s="22" t="n">
        <v>1366.7195</v>
      </c>
      <c r="D1792" s="22" t="n">
        <v>1382.005</v>
      </c>
      <c r="E1792" s="22" t="n">
        <v>1355.365</v>
      </c>
      <c r="F1792" s="22" t="n">
        <v>1376.082</v>
      </c>
      <c r="G1792" s="23" t="n">
        <v>1383.73</v>
      </c>
      <c r="H1792" s="23" t="n">
        <v>1382.35</v>
      </c>
      <c r="I1792" s="23" t="n">
        <v>1357.11</v>
      </c>
      <c r="J1792" s="23" t="n">
        <v>1355.75</v>
      </c>
      <c r="K1792" s="29" t="str">
        <f aca="false">IF(N1792&lt;=$F$3,"HIT","MISS")</f>
        <v>HIT</v>
      </c>
      <c r="L1792" s="29" t="str">
        <f aca="false">IF(O1792&lt;=$F$3,"HIT","MISS")</f>
        <v>HIT</v>
      </c>
      <c r="M1792" s="17" t="str">
        <f aca="false">IF(AND(K1792="HIT",L1792="HIT"),"HOD ✓ | LOD ✓",IF(K1792="HIT","HOD ✓",IF(L1792="HIT","LOD ✓","✗ MISS")))</f>
        <v>HOD ✓ | LOD ✓</v>
      </c>
      <c r="N1792" s="26" t="n">
        <f aca="false">IF(D1792&lt;H1792,(H1792-D1792)/D1792,IF(D1792&gt;G1792,(D1792-G1792)/D1792,0))</f>
        <v>0.0002496373023251</v>
      </c>
      <c r="O1792" s="26" t="n">
        <f aca="false">IF(E1792&lt;J1792,(J1792-E1792)/E1792,IF(E1792&gt;I1792,(E1792-I1792)/E1792,0))</f>
        <v>0.000284056324311157</v>
      </c>
      <c r="P1792" s="27" t="n">
        <f aca="false">LN(F1792/F1791)</f>
        <v>0.00682698792729844</v>
      </c>
      <c r="Q1792" s="28" t="n">
        <f aca="false">STDEV(P1773:P1792)*SQRT(252)</f>
        <v>0.165796793826182</v>
      </c>
      <c r="R1792" s="26" t="n">
        <f aca="false">(G1792-H1792)/H1792</f>
        <v>0.00099829999638305</v>
      </c>
      <c r="S1792" s="17" t="n">
        <f aca="false">YEAR(B1792)</f>
        <v>2013</v>
      </c>
      <c r="T1792" s="17" t="n">
        <f aca="false">WEEKDAY(B1792)</f>
        <v>5</v>
      </c>
    </row>
    <row r="1793" customFormat="false" ht="15" hidden="false" customHeight="false" outlineLevel="0" collapsed="false">
      <c r="B1793" s="21" t="n">
        <v>41509</v>
      </c>
      <c r="C1793" s="22" t="n">
        <v>1376.082</v>
      </c>
      <c r="D1793" s="22" t="n">
        <v>1400.187</v>
      </c>
      <c r="E1793" s="22" t="n">
        <v>1368.795</v>
      </c>
      <c r="F1793" s="22" t="n">
        <v>1397.7785</v>
      </c>
      <c r="G1793" s="23" t="n">
        <v>1402.08</v>
      </c>
      <c r="H1793" s="23" t="n">
        <v>1400.68</v>
      </c>
      <c r="I1793" s="23" t="n">
        <v>1369.73</v>
      </c>
      <c r="J1793" s="23" t="n">
        <v>1368.36</v>
      </c>
      <c r="K1793" s="29" t="str">
        <f aca="false">IF(N1793&lt;=$F$3,"HIT","MISS")</f>
        <v>HIT</v>
      </c>
      <c r="L1793" s="29" t="str">
        <f aca="false">IF(O1793&lt;=$F$3,"HIT","MISS")</f>
        <v>HIT</v>
      </c>
      <c r="M1793" s="17" t="str">
        <f aca="false">IF(AND(K1793="HIT",L1793="HIT"),"HOD ✓ | LOD ✓",IF(K1793="HIT","HOD ✓",IF(L1793="HIT","LOD ✓","✗ MISS")))</f>
        <v>HOD ✓ | LOD ✓</v>
      </c>
      <c r="N1793" s="26" t="n">
        <f aca="false">IF(D1793&lt;H1793,(H1793-D1793)/D1793,IF(D1793&gt;G1793,(D1793-G1793)/D1793,0))</f>
        <v>0.000352095827200342</v>
      </c>
      <c r="O1793" s="26" t="n">
        <f aca="false">IF(E1793&lt;J1793,(J1793-E1793)/E1793,IF(E1793&gt;I1793,(E1793-I1793)/E1793,0))</f>
        <v>0</v>
      </c>
      <c r="P1793" s="27" t="n">
        <f aca="false">LN(F1793/F1792)</f>
        <v>0.015643859870291</v>
      </c>
      <c r="Q1793" s="28" t="n">
        <f aca="false">STDEV(P1774:P1793)*SQRT(252)</f>
        <v>0.172903336942849</v>
      </c>
      <c r="R1793" s="26" t="n">
        <f aca="false">(G1793-H1793)/H1793</f>
        <v>0.000999514521518022</v>
      </c>
      <c r="S1793" s="17" t="n">
        <f aca="false">YEAR(B1793)</f>
        <v>2013</v>
      </c>
      <c r="T1793" s="17" t="n">
        <f aca="false">WEEKDAY(B1793)</f>
        <v>6</v>
      </c>
    </row>
    <row r="1794" customFormat="false" ht="15" hidden="false" customHeight="false" outlineLevel="0" collapsed="false">
      <c r="B1794" s="21" t="n">
        <v>41512</v>
      </c>
      <c r="C1794" s="22" t="n">
        <v>1397.7785</v>
      </c>
      <c r="D1794" s="22" t="n">
        <v>1406.9655</v>
      </c>
      <c r="E1794" s="22" t="n">
        <v>1389.552</v>
      </c>
      <c r="F1794" s="22" t="n">
        <v>1404.6315</v>
      </c>
      <c r="G1794" s="23" t="n">
        <v>1408.01</v>
      </c>
      <c r="H1794" s="23" t="n">
        <v>1406.6</v>
      </c>
      <c r="I1794" s="23" t="n">
        <v>1390.66</v>
      </c>
      <c r="J1794" s="23" t="n">
        <v>1389.27</v>
      </c>
      <c r="K1794" s="29" t="str">
        <f aca="false">IF(N1794&lt;=$F$3,"HIT","MISS")</f>
        <v>HIT</v>
      </c>
      <c r="L1794" s="29" t="str">
        <f aca="false">IF(O1794&lt;=$F$3,"HIT","MISS")</f>
        <v>HIT</v>
      </c>
      <c r="M1794" s="17" t="str">
        <f aca="false">IF(AND(K1794="HIT",L1794="HIT"),"HOD ✓ | LOD ✓",IF(K1794="HIT","HOD ✓",IF(L1794="HIT","LOD ✓","✗ MISS")))</f>
        <v>HOD ✓ | LOD ✓</v>
      </c>
      <c r="N1794" s="26" t="n">
        <f aca="false">IF(D1794&lt;H1794,(H1794-D1794)/D1794,IF(D1794&gt;G1794,(D1794-G1794)/D1794,0))</f>
        <v>0</v>
      </c>
      <c r="O1794" s="26" t="n">
        <f aca="false">IF(E1794&lt;J1794,(J1794-E1794)/E1794,IF(E1794&gt;I1794,(E1794-I1794)/E1794,0))</f>
        <v>0</v>
      </c>
      <c r="P1794" s="27" t="n">
        <f aca="false">LN(F1794/F1793)</f>
        <v>0.0048908001757529</v>
      </c>
      <c r="Q1794" s="28" t="n">
        <f aca="false">STDEV(P1775:P1794)*SQRT(252)</f>
        <v>0.171555191831908</v>
      </c>
      <c r="R1794" s="26" t="n">
        <f aca="false">(G1794-H1794)/H1794</f>
        <v>0.00100241717616955</v>
      </c>
      <c r="S1794" s="17" t="n">
        <f aca="false">YEAR(B1794)</f>
        <v>2013</v>
      </c>
      <c r="T1794" s="17" t="n">
        <f aca="false">WEEKDAY(B1794)</f>
        <v>2</v>
      </c>
    </row>
    <row r="1795" customFormat="false" ht="15" hidden="false" customHeight="false" outlineLevel="0" collapsed="false">
      <c r="B1795" s="21" t="n">
        <v>41513</v>
      </c>
      <c r="C1795" s="22" t="n">
        <v>1404.6315</v>
      </c>
      <c r="D1795" s="22" t="n">
        <v>1423.8375</v>
      </c>
      <c r="E1795" s="22" t="n">
        <v>1395.683</v>
      </c>
      <c r="F1795" s="22" t="n">
        <v>1415.2105</v>
      </c>
      <c r="G1795" s="23" t="n">
        <v>1424.43</v>
      </c>
      <c r="H1795" s="23" t="n">
        <v>1423.01</v>
      </c>
      <c r="I1795" s="23" t="n">
        <v>1396.01</v>
      </c>
      <c r="J1795" s="23" t="n">
        <v>1394.62</v>
      </c>
      <c r="K1795" s="29" t="str">
        <f aca="false">IF(N1795&lt;=$F$3,"HIT","MISS")</f>
        <v>HIT</v>
      </c>
      <c r="L1795" s="29" t="str">
        <f aca="false">IF(O1795&lt;=$F$3,"HIT","MISS")</f>
        <v>HIT</v>
      </c>
      <c r="M1795" s="17" t="str">
        <f aca="false">IF(AND(K1795="HIT",L1795="HIT"),"HOD ✓ | LOD ✓",IF(K1795="HIT","HOD ✓",IF(L1795="HIT","LOD ✓","✗ MISS")))</f>
        <v>HOD ✓ | LOD ✓</v>
      </c>
      <c r="N1795" s="26" t="n">
        <f aca="false">IF(D1795&lt;H1795,(H1795-D1795)/D1795,IF(D1795&gt;G1795,(D1795-G1795)/D1795,0))</f>
        <v>0</v>
      </c>
      <c r="O1795" s="26" t="n">
        <f aca="false">IF(E1795&lt;J1795,(J1795-E1795)/E1795,IF(E1795&gt;I1795,(E1795-I1795)/E1795,0))</f>
        <v>0</v>
      </c>
      <c r="P1795" s="27" t="n">
        <f aca="false">LN(F1795/F1794)</f>
        <v>0.0075032924770709</v>
      </c>
      <c r="Q1795" s="28" t="n">
        <f aca="false">STDEV(P1776:P1795)*SQRT(252)</f>
        <v>0.171587071671649</v>
      </c>
      <c r="R1795" s="26" t="n">
        <f aca="false">(G1795-H1795)/H1795</f>
        <v>0.000997884765391721</v>
      </c>
      <c r="S1795" s="17" t="n">
        <f aca="false">YEAR(B1795)</f>
        <v>2013</v>
      </c>
      <c r="T1795" s="17" t="n">
        <f aca="false">WEEKDAY(B1795)</f>
        <v>3</v>
      </c>
    </row>
    <row r="1796" customFormat="false" ht="15" hidden="false" customHeight="false" outlineLevel="0" collapsed="false">
      <c r="B1796" s="21" t="n">
        <v>41514</v>
      </c>
      <c r="C1796" s="22" t="n">
        <v>1415.2105</v>
      </c>
      <c r="D1796" s="22" t="n">
        <v>1433.773</v>
      </c>
      <c r="E1796" s="22" t="n">
        <v>1413.5965</v>
      </c>
      <c r="F1796" s="22" t="n">
        <v>1417.4775</v>
      </c>
      <c r="G1796" s="23" t="n">
        <v>1435.73</v>
      </c>
      <c r="H1796" s="23" t="n">
        <v>1434.3</v>
      </c>
      <c r="I1796" s="23" t="n">
        <v>1415.16</v>
      </c>
      <c r="J1796" s="23" t="n">
        <v>1413.75</v>
      </c>
      <c r="K1796" s="29" t="str">
        <f aca="false">IF(N1796&lt;=$F$3,"HIT","MISS")</f>
        <v>HIT</v>
      </c>
      <c r="L1796" s="29" t="str">
        <f aca="false">IF(O1796&lt;=$F$3,"HIT","MISS")</f>
        <v>HIT</v>
      </c>
      <c r="M1796" s="17" t="str">
        <f aca="false">IF(AND(K1796="HIT",L1796="HIT"),"HOD ✓ | LOD ✓",IF(K1796="HIT","HOD ✓",IF(L1796="HIT","LOD ✓","✗ MISS")))</f>
        <v>HOD ✓ | LOD ✓</v>
      </c>
      <c r="N1796" s="26" t="n">
        <f aca="false">IF(D1796&lt;H1796,(H1796-D1796)/D1796,IF(D1796&gt;G1796,(D1796-G1796)/D1796,0))</f>
        <v>0.000367561671199028</v>
      </c>
      <c r="O1796" s="26" t="n">
        <f aca="false">IF(E1796&lt;J1796,(J1796-E1796)/E1796,IF(E1796&gt;I1796,(E1796-I1796)/E1796,0))</f>
        <v>0.000108588271122555</v>
      </c>
      <c r="P1796" s="27" t="n">
        <f aca="false">LN(F1796/F1795)</f>
        <v>0.00160060019599014</v>
      </c>
      <c r="Q1796" s="28" t="n">
        <f aca="false">STDEV(P1777:P1796)*SQRT(252)</f>
        <v>0.170977428080074</v>
      </c>
      <c r="R1796" s="26" t="n">
        <f aca="false">(G1796-H1796)/H1796</f>
        <v>0.000997002021892257</v>
      </c>
      <c r="S1796" s="17" t="n">
        <f aca="false">YEAR(B1796)</f>
        <v>2013</v>
      </c>
      <c r="T1796" s="17" t="n">
        <f aca="false">WEEKDAY(B1796)</f>
        <v>4</v>
      </c>
    </row>
    <row r="1797" customFormat="false" ht="15" hidden="false" customHeight="false" outlineLevel="0" collapsed="false">
      <c r="B1797" s="21" t="n">
        <v>41515</v>
      </c>
      <c r="C1797" s="22" t="n">
        <v>1417.4775</v>
      </c>
      <c r="D1797" s="22" t="n">
        <v>1418.6835</v>
      </c>
      <c r="E1797" s="22" t="n">
        <v>1402.586</v>
      </c>
      <c r="F1797" s="22" t="n">
        <v>1407.794</v>
      </c>
      <c r="G1797" s="23" t="n">
        <v>1420.19</v>
      </c>
      <c r="H1797" s="23" t="n">
        <v>1418.77</v>
      </c>
      <c r="I1797" s="23" t="n">
        <v>1402.19</v>
      </c>
      <c r="J1797" s="23" t="n">
        <v>1400.79</v>
      </c>
      <c r="K1797" s="29" t="str">
        <f aca="false">IF(N1797&lt;=$F$3,"HIT","MISS")</f>
        <v>HIT</v>
      </c>
      <c r="L1797" s="29" t="str">
        <f aca="false">IF(O1797&lt;=$F$3,"HIT","MISS")</f>
        <v>HIT</v>
      </c>
      <c r="M1797" s="17" t="str">
        <f aca="false">IF(AND(K1797="HIT",L1797="HIT"),"HOD ✓ | LOD ✓",IF(K1797="HIT","HOD ✓",IF(L1797="HIT","LOD ✓","✗ MISS")))</f>
        <v>HOD ✓ | LOD ✓</v>
      </c>
      <c r="N1797" s="26" t="n">
        <f aca="false">IF(D1797&lt;H1797,(H1797-D1797)/D1797,IF(D1797&gt;G1797,(D1797-G1797)/D1797,0))</f>
        <v>6.097202089112E-005</v>
      </c>
      <c r="O1797" s="26" t="n">
        <f aca="false">IF(E1797&lt;J1797,(J1797-E1797)/E1797,IF(E1797&gt;I1797,(E1797-I1797)/E1797,0))</f>
        <v>0.000282335628617395</v>
      </c>
      <c r="P1797" s="27" t="n">
        <f aca="false">LN(F1797/F1796)</f>
        <v>-0.00685494326413706</v>
      </c>
      <c r="Q1797" s="28" t="n">
        <f aca="false">STDEV(P1778:P1797)*SQRT(252)</f>
        <v>0.166571803566417</v>
      </c>
      <c r="R1797" s="26" t="n">
        <f aca="false">(G1797-H1797)/H1797</f>
        <v>0.00100086694813118</v>
      </c>
      <c r="S1797" s="17" t="n">
        <f aca="false">YEAR(B1797)</f>
        <v>2013</v>
      </c>
      <c r="T1797" s="17" t="n">
        <f aca="false">WEEKDAY(B1797)</f>
        <v>5</v>
      </c>
    </row>
    <row r="1798" customFormat="false" ht="15" hidden="false" customHeight="false" outlineLevel="0" collapsed="false">
      <c r="B1798" s="21" t="n">
        <v>41516</v>
      </c>
      <c r="C1798" s="22" t="n">
        <v>1407.794</v>
      </c>
      <c r="D1798" s="22" t="n">
        <v>1411.343</v>
      </c>
      <c r="E1798" s="22" t="n">
        <v>1392.318</v>
      </c>
      <c r="F1798" s="22" t="n">
        <v>1395.2885</v>
      </c>
      <c r="G1798" s="23" t="n">
        <v>1412.08</v>
      </c>
      <c r="H1798" s="23" t="n">
        <v>1410.67</v>
      </c>
      <c r="I1798" s="23" t="n">
        <v>1392.17</v>
      </c>
      <c r="J1798" s="23" t="n">
        <v>1390.78</v>
      </c>
      <c r="K1798" s="29" t="str">
        <f aca="false">IF(N1798&lt;=$F$3,"HIT","MISS")</f>
        <v>HIT</v>
      </c>
      <c r="L1798" s="29" t="str">
        <f aca="false">IF(O1798&lt;=$F$3,"HIT","MISS")</f>
        <v>HIT</v>
      </c>
      <c r="M1798" s="17" t="str">
        <f aca="false">IF(AND(K1798="HIT",L1798="HIT"),"HOD ✓ | LOD ✓",IF(K1798="HIT","HOD ✓",IF(L1798="HIT","LOD ✓","✗ MISS")))</f>
        <v>HOD ✓ | LOD ✓</v>
      </c>
      <c r="N1798" s="26" t="n">
        <f aca="false">IF(D1798&lt;H1798,(H1798-D1798)/D1798,IF(D1798&gt;G1798,(D1798-G1798)/D1798,0))</f>
        <v>0</v>
      </c>
      <c r="O1798" s="26" t="n">
        <f aca="false">IF(E1798&lt;J1798,(J1798-E1798)/E1798,IF(E1798&gt;I1798,(E1798-I1798)/E1798,0))</f>
        <v>0.000106297555587094</v>
      </c>
      <c r="P1798" s="27" t="n">
        <f aca="false">LN(F1798/F1797)</f>
        <v>-0.00892273628685847</v>
      </c>
      <c r="Q1798" s="28" t="n">
        <f aca="false">STDEV(P1779:P1798)*SQRT(252)</f>
        <v>0.172288067100769</v>
      </c>
      <c r="R1798" s="26" t="n">
        <f aca="false">(G1798-H1798)/H1798</f>
        <v>0.000999525048381162</v>
      </c>
      <c r="S1798" s="17" t="n">
        <f aca="false">YEAR(B1798)</f>
        <v>2013</v>
      </c>
      <c r="T1798" s="17" t="n">
        <f aca="false">WEEKDAY(B1798)</f>
        <v>6</v>
      </c>
    </row>
    <row r="1799" customFormat="false" ht="15" hidden="false" customHeight="false" outlineLevel="0" collapsed="false">
      <c r="B1799" s="21" t="n">
        <v>41519</v>
      </c>
      <c r="C1799" s="22" t="n">
        <v>1395.2885</v>
      </c>
      <c r="D1799" s="22" t="n">
        <v>1398.3525</v>
      </c>
      <c r="E1799" s="22" t="n">
        <v>1374.0295</v>
      </c>
      <c r="F1799" s="22" t="n">
        <v>1390.5765</v>
      </c>
      <c r="G1799" s="23" t="n">
        <v>1398.55</v>
      </c>
      <c r="H1799" s="23" t="n">
        <v>1397.15</v>
      </c>
      <c r="I1799" s="23" t="n">
        <v>1375.54</v>
      </c>
      <c r="J1799" s="23" t="n">
        <v>1374.17</v>
      </c>
      <c r="K1799" s="29" t="str">
        <f aca="false">IF(N1799&lt;=$F$3,"HIT","MISS")</f>
        <v>HIT</v>
      </c>
      <c r="L1799" s="29" t="str">
        <f aca="false">IF(O1799&lt;=$F$3,"HIT","MISS")</f>
        <v>HIT</v>
      </c>
      <c r="M1799" s="17" t="str">
        <f aca="false">IF(AND(K1799="HIT",L1799="HIT"),"HOD ✓ | LOD ✓",IF(K1799="HIT","HOD ✓",IF(L1799="HIT","LOD ✓","✗ MISS")))</f>
        <v>HOD ✓ | LOD ✓</v>
      </c>
      <c r="N1799" s="26" t="n">
        <f aca="false">IF(D1799&lt;H1799,(H1799-D1799)/D1799,IF(D1799&gt;G1799,(D1799-G1799)/D1799,0))</f>
        <v>0</v>
      </c>
      <c r="O1799" s="26" t="n">
        <f aca="false">IF(E1799&lt;J1799,(J1799-E1799)/E1799,IF(E1799&gt;I1799,(E1799-I1799)/E1799,0))</f>
        <v>0.000102253990907746</v>
      </c>
      <c r="P1799" s="27" t="n">
        <f aca="false">LN(F1799/F1798)</f>
        <v>-0.00338279456714628</v>
      </c>
      <c r="Q1799" s="28" t="n">
        <f aca="false">STDEV(P1780:P1799)*SQRT(252)</f>
        <v>0.170190008580766</v>
      </c>
      <c r="R1799" s="26" t="n">
        <f aca="false">(G1799-H1799)/H1799</f>
        <v>0.00100203986687175</v>
      </c>
      <c r="S1799" s="17" t="n">
        <f aca="false">YEAR(B1799)</f>
        <v>2013</v>
      </c>
      <c r="T1799" s="17" t="n">
        <f aca="false">WEEKDAY(B1799)</f>
        <v>2</v>
      </c>
    </row>
    <row r="1800" customFormat="false" ht="15" hidden="false" customHeight="false" outlineLevel="0" collapsed="false">
      <c r="B1800" s="21" t="n">
        <v>41520</v>
      </c>
      <c r="C1800" s="22" t="n">
        <v>1390.5765</v>
      </c>
      <c r="D1800" s="22" t="n">
        <v>1416.4415</v>
      </c>
      <c r="E1800" s="22" t="n">
        <v>1384.629</v>
      </c>
      <c r="F1800" s="22" t="n">
        <v>1412.3595</v>
      </c>
      <c r="G1800" s="23" t="n">
        <v>1418.08</v>
      </c>
      <c r="H1800" s="23" t="n">
        <v>1416.66</v>
      </c>
      <c r="I1800" s="23" t="n">
        <v>1385.91</v>
      </c>
      <c r="J1800" s="23" t="n">
        <v>1384.53</v>
      </c>
      <c r="K1800" s="29" t="str">
        <f aca="false">IF(N1800&lt;=$F$3,"HIT","MISS")</f>
        <v>HIT</v>
      </c>
      <c r="L1800" s="29" t="str">
        <f aca="false">IF(O1800&lt;=$F$3,"HIT","MISS")</f>
        <v>HIT</v>
      </c>
      <c r="M1800" s="17" t="str">
        <f aca="false">IF(AND(K1800="HIT",L1800="HIT"),"HOD ✓ | LOD ✓",IF(K1800="HIT","HOD ✓",IF(L1800="HIT","LOD ✓","✗ MISS")))</f>
        <v>HOD ✓ | LOD ✓</v>
      </c>
      <c r="N1800" s="26" t="n">
        <f aca="false">IF(D1800&lt;H1800,(H1800-D1800)/D1800,IF(D1800&gt;G1800,(D1800-G1800)/D1800,0))</f>
        <v>0.000154259812353829</v>
      </c>
      <c r="O1800" s="26" t="n">
        <f aca="false">IF(E1800&lt;J1800,(J1800-E1800)/E1800,IF(E1800&gt;I1800,(E1800-I1800)/E1800,0))</f>
        <v>0</v>
      </c>
      <c r="P1800" s="27" t="n">
        <f aca="false">LN(F1800/F1799)</f>
        <v>0.0155433007047611</v>
      </c>
      <c r="Q1800" s="28" t="n">
        <f aca="false">STDEV(P1781:P1800)*SQRT(252)</f>
        <v>0.160374418889629</v>
      </c>
      <c r="R1800" s="26" t="n">
        <f aca="false">(G1800-H1800)/H1800</f>
        <v>0.00100235765815358</v>
      </c>
      <c r="S1800" s="17" t="n">
        <f aca="false">YEAR(B1800)</f>
        <v>2013</v>
      </c>
      <c r="T1800" s="17" t="n">
        <f aca="false">WEEKDAY(B1800)</f>
        <v>3</v>
      </c>
    </row>
    <row r="1801" customFormat="false" ht="15" hidden="false" customHeight="false" outlineLevel="0" collapsed="false">
      <c r="B1801" s="21" t="n">
        <v>41521</v>
      </c>
      <c r="C1801" s="22" t="n">
        <v>1412.3595</v>
      </c>
      <c r="D1801" s="22" t="n">
        <v>1415.0505</v>
      </c>
      <c r="E1801" s="22" t="n">
        <v>1384.854</v>
      </c>
      <c r="F1801" s="22" t="n">
        <v>1391.5855</v>
      </c>
      <c r="G1801" s="23" t="n">
        <v>1415.13</v>
      </c>
      <c r="H1801" s="23" t="n">
        <v>1413.72</v>
      </c>
      <c r="I1801" s="23" t="n">
        <v>1385.3</v>
      </c>
      <c r="J1801" s="23" t="n">
        <v>1383.92</v>
      </c>
      <c r="K1801" s="29" t="str">
        <f aca="false">IF(N1801&lt;=$F$3,"HIT","MISS")</f>
        <v>HIT</v>
      </c>
      <c r="L1801" s="29" t="str">
        <f aca="false">IF(O1801&lt;=$F$3,"HIT","MISS")</f>
        <v>HIT</v>
      </c>
      <c r="M1801" s="17" t="str">
        <f aca="false">IF(AND(K1801="HIT",L1801="HIT"),"HOD ✓ | LOD ✓",IF(K1801="HIT","HOD ✓",IF(L1801="HIT","LOD ✓","✗ MISS")))</f>
        <v>HOD ✓ | LOD ✓</v>
      </c>
      <c r="N1801" s="26" t="n">
        <f aca="false">IF(D1801&lt;H1801,(H1801-D1801)/D1801,IF(D1801&gt;G1801,(D1801-G1801)/D1801,0))</f>
        <v>0</v>
      </c>
      <c r="O1801" s="26" t="n">
        <f aca="false">IF(E1801&lt;J1801,(J1801-E1801)/E1801,IF(E1801&gt;I1801,(E1801-I1801)/E1801,0))</f>
        <v>0</v>
      </c>
      <c r="P1801" s="27" t="n">
        <f aca="false">LN(F1801/F1800)</f>
        <v>-0.0148179654839959</v>
      </c>
      <c r="Q1801" s="28" t="n">
        <f aca="false">STDEV(P1782:P1801)*SQRT(252)</f>
        <v>0.174862946877693</v>
      </c>
      <c r="R1801" s="26" t="n">
        <f aca="false">(G1801-H1801)/H1801</f>
        <v>0.000997368644427526</v>
      </c>
      <c r="S1801" s="17" t="n">
        <f aca="false">YEAR(B1801)</f>
        <v>2013</v>
      </c>
      <c r="T1801" s="17" t="n">
        <f aca="false">WEEKDAY(B1801)</f>
        <v>4</v>
      </c>
    </row>
    <row r="1802" customFormat="false" ht="15" hidden="false" customHeight="false" outlineLevel="0" collapsed="false">
      <c r="B1802" s="21" t="n">
        <v>41522</v>
      </c>
      <c r="C1802" s="22" t="n">
        <v>1391.5855</v>
      </c>
      <c r="D1802" s="22" t="n">
        <v>1400.072</v>
      </c>
      <c r="E1802" s="22" t="n">
        <v>1365.126</v>
      </c>
      <c r="F1802" s="22" t="n">
        <v>1367.5515</v>
      </c>
      <c r="G1802" s="23" t="n">
        <v>1401.77</v>
      </c>
      <c r="H1802" s="23" t="n">
        <v>1400.37</v>
      </c>
      <c r="I1802" s="23" t="n">
        <v>1366.84</v>
      </c>
      <c r="J1802" s="23" t="n">
        <v>1365.47</v>
      </c>
      <c r="K1802" s="29" t="str">
        <f aca="false">IF(N1802&lt;=$F$3,"HIT","MISS")</f>
        <v>HIT</v>
      </c>
      <c r="L1802" s="29" t="str">
        <f aca="false">IF(O1802&lt;=$F$3,"HIT","MISS")</f>
        <v>HIT</v>
      </c>
      <c r="M1802" s="17" t="str">
        <f aca="false">IF(AND(K1802="HIT",L1802="HIT"),"HOD ✓ | LOD ✓",IF(K1802="HIT","HOD ✓",IF(L1802="HIT","LOD ✓","✗ MISS")))</f>
        <v>HOD ✓ | LOD ✓</v>
      </c>
      <c r="N1802" s="26" t="n">
        <f aca="false">IF(D1802&lt;H1802,(H1802-D1802)/D1802,IF(D1802&gt;G1802,(D1802-G1802)/D1802,0))</f>
        <v>0.000212846196481325</v>
      </c>
      <c r="O1802" s="26" t="n">
        <f aca="false">IF(E1802&lt;J1802,(J1802-E1802)/E1802,IF(E1802&gt;I1802,(E1802-I1802)/E1802,0))</f>
        <v>0.00025199139127088</v>
      </c>
      <c r="P1802" s="27" t="n">
        <f aca="false">LN(F1802/F1801)</f>
        <v>-0.0174218300122252</v>
      </c>
      <c r="Q1802" s="28" t="n">
        <f aca="false">STDEV(P1783:P1802)*SQRT(252)</f>
        <v>0.17981526004602</v>
      </c>
      <c r="R1802" s="26" t="n">
        <f aca="false">(G1802-H1802)/H1802</f>
        <v>0.000999735784114263</v>
      </c>
      <c r="S1802" s="17" t="n">
        <f aca="false">YEAR(B1802)</f>
        <v>2013</v>
      </c>
      <c r="T1802" s="17" t="n">
        <f aca="false">WEEKDAY(B1802)</f>
        <v>5</v>
      </c>
    </row>
    <row r="1803" customFormat="false" ht="15" hidden="false" customHeight="false" outlineLevel="0" collapsed="false">
      <c r="B1803" s="21" t="n">
        <v>41523</v>
      </c>
      <c r="C1803" s="22" t="n">
        <v>1367.5515</v>
      </c>
      <c r="D1803" s="22" t="n">
        <v>1393.5555</v>
      </c>
      <c r="E1803" s="22" t="n">
        <v>1359.0425</v>
      </c>
      <c r="F1803" s="22" t="n">
        <v>1391.8705</v>
      </c>
      <c r="G1803" s="23" t="n">
        <v>1394.43</v>
      </c>
      <c r="H1803" s="23" t="n">
        <v>1393.04</v>
      </c>
      <c r="I1803" s="23" t="n">
        <v>1360.54</v>
      </c>
      <c r="J1803" s="23" t="n">
        <v>1359.18</v>
      </c>
      <c r="K1803" s="29" t="str">
        <f aca="false">IF(N1803&lt;=$F$3,"HIT","MISS")</f>
        <v>HIT</v>
      </c>
      <c r="L1803" s="29" t="str">
        <f aca="false">IF(O1803&lt;=$F$3,"HIT","MISS")</f>
        <v>HIT</v>
      </c>
      <c r="M1803" s="17" t="str">
        <f aca="false">IF(AND(K1803="HIT",L1803="HIT"),"HOD ✓ | LOD ✓",IF(K1803="HIT","HOD ✓",IF(L1803="HIT","LOD ✓","✗ MISS")))</f>
        <v>HOD ✓ | LOD ✓</v>
      </c>
      <c r="N1803" s="26" t="n">
        <f aca="false">IF(D1803&lt;H1803,(H1803-D1803)/D1803,IF(D1803&gt;G1803,(D1803-G1803)/D1803,0))</f>
        <v>0</v>
      </c>
      <c r="O1803" s="26" t="n">
        <f aca="false">IF(E1803&lt;J1803,(J1803-E1803)/E1803,IF(E1803&gt;I1803,(E1803-I1803)/E1803,0))</f>
        <v>0.00010117417225734</v>
      </c>
      <c r="P1803" s="27" t="n">
        <f aca="false">LN(F1803/F1802)</f>
        <v>0.0176266114070063</v>
      </c>
      <c r="Q1803" s="28" t="n">
        <f aca="false">STDEV(P1784:P1803)*SQRT(252)</f>
        <v>0.188044776698709</v>
      </c>
      <c r="R1803" s="26" t="n">
        <f aca="false">(G1803-H1803)/H1803</f>
        <v>0.000997817722391389</v>
      </c>
      <c r="S1803" s="17" t="n">
        <f aca="false">YEAR(B1803)</f>
        <v>2013</v>
      </c>
      <c r="T1803" s="17" t="n">
        <f aca="false">WEEKDAY(B1803)</f>
        <v>6</v>
      </c>
    </row>
    <row r="1804" customFormat="false" ht="15" hidden="false" customHeight="false" outlineLevel="0" collapsed="false">
      <c r="B1804" s="21" t="n">
        <v>41526</v>
      </c>
      <c r="C1804" s="22" t="n">
        <v>1391.8705</v>
      </c>
      <c r="D1804" s="22" t="n">
        <v>1394.6085</v>
      </c>
      <c r="E1804" s="22" t="n">
        <v>1382.1525</v>
      </c>
      <c r="F1804" s="22" t="n">
        <v>1386.8545</v>
      </c>
      <c r="G1804" s="23" t="n">
        <v>1396.49</v>
      </c>
      <c r="H1804" s="23" t="n">
        <v>1395.09</v>
      </c>
      <c r="I1804" s="23" t="n">
        <v>1381.84</v>
      </c>
      <c r="J1804" s="23" t="n">
        <v>1380.46</v>
      </c>
      <c r="K1804" s="29" t="str">
        <f aca="false">IF(N1804&lt;=$F$3,"HIT","MISS")</f>
        <v>HIT</v>
      </c>
      <c r="L1804" s="29" t="str">
        <f aca="false">IF(O1804&lt;=$F$3,"HIT","MISS")</f>
        <v>HIT</v>
      </c>
      <c r="M1804" s="17" t="str">
        <f aca="false">IF(AND(K1804="HIT",L1804="HIT"),"HOD ✓ | LOD ✓",IF(K1804="HIT","HOD ✓",IF(L1804="HIT","LOD ✓","✗ MISS")))</f>
        <v>HOD ✓ | LOD ✓</v>
      </c>
      <c r="N1804" s="26" t="n">
        <f aca="false">IF(D1804&lt;H1804,(H1804-D1804)/D1804,IF(D1804&gt;G1804,(D1804-G1804)/D1804,0))</f>
        <v>0.000345258185361604</v>
      </c>
      <c r="O1804" s="26" t="n">
        <f aca="false">IF(E1804&lt;J1804,(J1804-E1804)/E1804,IF(E1804&gt;I1804,(E1804-I1804)/E1804,0))</f>
        <v>0.000226096613796235</v>
      </c>
      <c r="P1804" s="27" t="n">
        <f aca="false">LN(F1804/F1803)</f>
        <v>-0.00361029281292705</v>
      </c>
      <c r="Q1804" s="28" t="n">
        <f aca="false">STDEV(P1785:P1804)*SQRT(252)</f>
        <v>0.180458473549462</v>
      </c>
      <c r="R1804" s="26" t="n">
        <f aca="false">(G1804-H1804)/H1804</f>
        <v>0.00100351948619809</v>
      </c>
      <c r="S1804" s="17" t="n">
        <f aca="false">YEAR(B1804)</f>
        <v>2013</v>
      </c>
      <c r="T1804" s="17" t="n">
        <f aca="false">WEEKDAY(B1804)</f>
        <v>2</v>
      </c>
    </row>
    <row r="1805" customFormat="false" ht="15" hidden="false" customHeight="false" outlineLevel="0" collapsed="false">
      <c r="B1805" s="21" t="n">
        <v>41527</v>
      </c>
      <c r="C1805" s="22" t="n">
        <v>1386.8545</v>
      </c>
      <c r="D1805" s="22" t="n">
        <v>1391.4335</v>
      </c>
      <c r="E1805" s="22" t="n">
        <v>1357.9635</v>
      </c>
      <c r="F1805" s="22" t="n">
        <v>1364.0285</v>
      </c>
      <c r="G1805" s="23" t="n">
        <v>1393.03</v>
      </c>
      <c r="H1805" s="23" t="n">
        <v>1391.64</v>
      </c>
      <c r="I1805" s="23" t="n">
        <v>1359.77</v>
      </c>
      <c r="J1805" s="23" t="n">
        <v>1358.41</v>
      </c>
      <c r="K1805" s="29" t="str">
        <f aca="false">IF(N1805&lt;=$F$3,"HIT","MISS")</f>
        <v>HIT</v>
      </c>
      <c r="L1805" s="29" t="str">
        <f aca="false">IF(O1805&lt;=$F$3,"HIT","MISS")</f>
        <v>HIT</v>
      </c>
      <c r="M1805" s="17" t="str">
        <f aca="false">IF(AND(K1805="HIT",L1805="HIT"),"HOD ✓ | LOD ✓",IF(K1805="HIT","HOD ✓",IF(L1805="HIT","LOD ✓","✗ MISS")))</f>
        <v>HOD ✓ | LOD ✓</v>
      </c>
      <c r="N1805" s="26" t="n">
        <f aca="false">IF(D1805&lt;H1805,(H1805-D1805)/D1805,IF(D1805&gt;G1805,(D1805-G1805)/D1805,0))</f>
        <v>0.00014840809855448</v>
      </c>
      <c r="O1805" s="26" t="n">
        <f aca="false">IF(E1805&lt;J1805,(J1805-E1805)/E1805,IF(E1805&gt;I1805,(E1805-I1805)/E1805,0))</f>
        <v>0.000328801179118595</v>
      </c>
      <c r="P1805" s="27" t="n">
        <f aca="false">LN(F1805/F1804)</f>
        <v>-0.0165957795312596</v>
      </c>
      <c r="Q1805" s="28" t="n">
        <f aca="false">STDEV(P1786:P1805)*SQRT(252)</f>
        <v>0.1851725693367</v>
      </c>
      <c r="R1805" s="26" t="n">
        <f aca="false">(G1805-H1805)/H1805</f>
        <v>0.000998821534304757</v>
      </c>
      <c r="S1805" s="17" t="n">
        <f aca="false">YEAR(B1805)</f>
        <v>2013</v>
      </c>
      <c r="T1805" s="17" t="n">
        <f aca="false">WEEKDAY(B1805)</f>
        <v>3</v>
      </c>
    </row>
    <row r="1806" customFormat="false" ht="15" hidden="false" customHeight="false" outlineLevel="0" collapsed="false">
      <c r="B1806" s="21" t="n">
        <v>41528</v>
      </c>
      <c r="C1806" s="22" t="n">
        <v>1364.0285</v>
      </c>
      <c r="D1806" s="22" t="n">
        <v>1368.7705</v>
      </c>
      <c r="E1806" s="22" t="n">
        <v>1356.852</v>
      </c>
      <c r="F1806" s="22" t="n">
        <v>1365.2425</v>
      </c>
      <c r="G1806" s="23" t="n">
        <v>1370.45</v>
      </c>
      <c r="H1806" s="23" t="n">
        <v>1369.08</v>
      </c>
      <c r="I1806" s="23" t="n">
        <v>1357.71</v>
      </c>
      <c r="J1806" s="23" t="n">
        <v>1356.35</v>
      </c>
      <c r="K1806" s="29" t="str">
        <f aca="false">IF(N1806&lt;=$F$3,"HIT","MISS")</f>
        <v>HIT</v>
      </c>
      <c r="L1806" s="29" t="str">
        <f aca="false">IF(O1806&lt;=$F$3,"HIT","MISS")</f>
        <v>HIT</v>
      </c>
      <c r="M1806" s="17" t="str">
        <f aca="false">IF(AND(K1806="HIT",L1806="HIT"),"HOD ✓ | LOD ✓",IF(K1806="HIT","HOD ✓",IF(L1806="HIT","LOD ✓","✗ MISS")))</f>
        <v>HOD ✓ | LOD ✓</v>
      </c>
      <c r="N1806" s="26" t="n">
        <f aca="false">IF(D1806&lt;H1806,(H1806-D1806)/D1806,IF(D1806&gt;G1806,(D1806-G1806)/D1806,0))</f>
        <v>0.0002261153348935</v>
      </c>
      <c r="O1806" s="26" t="n">
        <f aca="false">IF(E1806&lt;J1806,(J1806-E1806)/E1806,IF(E1806&gt;I1806,(E1806-I1806)/E1806,0))</f>
        <v>0</v>
      </c>
      <c r="P1806" s="27" t="n">
        <f aca="false">LN(F1806/F1805)</f>
        <v>0.000889614904540318</v>
      </c>
      <c r="Q1806" s="28" t="n">
        <f aca="false">STDEV(P1787:P1806)*SQRT(252)</f>
        <v>0.18181266913472</v>
      </c>
      <c r="R1806" s="26" t="n">
        <f aca="false">(G1806-H1806)/H1806</f>
        <v>0.0010006719841062</v>
      </c>
      <c r="S1806" s="17" t="n">
        <f aca="false">YEAR(B1806)</f>
        <v>2013</v>
      </c>
      <c r="T1806" s="17" t="n">
        <f aca="false">WEEKDAY(B1806)</f>
        <v>4</v>
      </c>
    </row>
    <row r="1807" customFormat="false" ht="15" hidden="false" customHeight="false" outlineLevel="0" collapsed="false">
      <c r="B1807" s="21" t="n">
        <v>41529</v>
      </c>
      <c r="C1807" s="22" t="n">
        <v>1365.2425</v>
      </c>
      <c r="D1807" s="22" t="n">
        <v>1366.782</v>
      </c>
      <c r="E1807" s="22" t="n">
        <v>1320.7545</v>
      </c>
      <c r="F1807" s="22" t="n">
        <v>1321.654</v>
      </c>
      <c r="G1807" s="23" t="n">
        <v>1367.61</v>
      </c>
      <c r="H1807" s="23" t="n">
        <v>1366.24</v>
      </c>
      <c r="I1807" s="23" t="n">
        <v>1321.57</v>
      </c>
      <c r="J1807" s="23" t="n">
        <v>1320.25</v>
      </c>
      <c r="K1807" s="29" t="str">
        <f aca="false">IF(N1807&lt;=$F$3,"HIT","MISS")</f>
        <v>HIT</v>
      </c>
      <c r="L1807" s="29" t="str">
        <f aca="false">IF(O1807&lt;=$F$3,"HIT","MISS")</f>
        <v>HIT</v>
      </c>
      <c r="M1807" s="17" t="str">
        <f aca="false">IF(AND(K1807="HIT",L1807="HIT"),"HOD ✓ | LOD ✓",IF(K1807="HIT","HOD ✓",IF(L1807="HIT","LOD ✓","✗ MISS")))</f>
        <v>HOD ✓ | LOD ✓</v>
      </c>
      <c r="N1807" s="26" t="n">
        <f aca="false">IF(D1807&lt;H1807,(H1807-D1807)/D1807,IF(D1807&gt;G1807,(D1807-G1807)/D1807,0))</f>
        <v>0</v>
      </c>
      <c r="O1807" s="26" t="n">
        <f aca="false">IF(E1807&lt;J1807,(J1807-E1807)/E1807,IF(E1807&gt;I1807,(E1807-I1807)/E1807,0))</f>
        <v>0</v>
      </c>
      <c r="P1807" s="27" t="n">
        <f aca="false">LN(F1807/F1806)</f>
        <v>-0.0324480860216657</v>
      </c>
      <c r="Q1807" s="28" t="n">
        <f aca="false">STDEV(P1788:P1807)*SQRT(252)</f>
        <v>0.200173924379167</v>
      </c>
      <c r="R1807" s="26" t="n">
        <f aca="false">(G1807-H1807)/H1807</f>
        <v>0.00100275207869766</v>
      </c>
      <c r="S1807" s="17" t="n">
        <f aca="false">YEAR(B1807)</f>
        <v>2013</v>
      </c>
      <c r="T1807" s="17" t="n">
        <f aca="false">WEEKDAY(B1807)</f>
        <v>5</v>
      </c>
    </row>
    <row r="1808" customFormat="false" ht="15" hidden="false" customHeight="false" outlineLevel="0" collapsed="false">
      <c r="B1808" s="21" t="n">
        <v>41530</v>
      </c>
      <c r="C1808" s="22" t="n">
        <v>1321.654</v>
      </c>
      <c r="D1808" s="22" t="n">
        <v>1331.045</v>
      </c>
      <c r="E1808" s="22" t="n">
        <v>1305.013</v>
      </c>
      <c r="F1808" s="22" t="n">
        <v>1326.311</v>
      </c>
      <c r="G1808" s="23" t="n">
        <v>1332.61</v>
      </c>
      <c r="H1808" s="23" t="n">
        <v>1331.28</v>
      </c>
      <c r="I1808" s="23" t="n">
        <v>1303.77</v>
      </c>
      <c r="J1808" s="23" t="n">
        <v>1302.47</v>
      </c>
      <c r="K1808" s="24" t="str">
        <f aca="false">IF(N1808&lt;=$F$3,"HIT","MISS")</f>
        <v>HIT</v>
      </c>
      <c r="L1808" s="24" t="str">
        <f aca="false">IF(O1808&lt;=$F$3,"HIT","MISS")</f>
        <v>MISS</v>
      </c>
      <c r="M1808" s="25" t="str">
        <f aca="false">IF(AND(K1808="HIT",L1808="HIT"),"HOD ✓ | LOD ✓",IF(K1808="HIT","HOD ✓",IF(L1808="HIT","LOD ✓","✗ MISS")))</f>
        <v>HOD ✓</v>
      </c>
      <c r="N1808" s="26" t="n">
        <f aca="false">IF(D1808&lt;H1808,(H1808-D1808)/D1808,IF(D1808&gt;G1808,(D1808-G1808)/D1808,0))</f>
        <v>0.000176553009101796</v>
      </c>
      <c r="O1808" s="26" t="n">
        <f aca="false">IF(E1808&lt;J1808,(J1808-E1808)/E1808,IF(E1808&gt;I1808,(E1808-I1808)/E1808,0))</f>
        <v>0.000952480933140082</v>
      </c>
      <c r="P1808" s="27" t="n">
        <f aca="false">LN(F1808/F1807)</f>
        <v>0.00351742171929406</v>
      </c>
      <c r="Q1808" s="28" t="n">
        <f aca="false">STDEV(P1789:P1808)*SQRT(252)</f>
        <v>0.198140059096918</v>
      </c>
      <c r="R1808" s="26" t="n">
        <f aca="false">(G1808-H1808)/H1808</f>
        <v>0.000999038519319698</v>
      </c>
      <c r="S1808" s="17" t="n">
        <f aca="false">YEAR(B1808)</f>
        <v>2013</v>
      </c>
      <c r="T1808" s="17" t="n">
        <f aca="false">WEEKDAY(B1808)</f>
        <v>6</v>
      </c>
    </row>
    <row r="1809" customFormat="false" ht="15" hidden="false" customHeight="false" outlineLevel="0" collapsed="false">
      <c r="B1809" s="21" t="n">
        <v>41533</v>
      </c>
      <c r="C1809" s="22" t="n">
        <v>1326.311</v>
      </c>
      <c r="D1809" s="22" t="n">
        <v>1334.94</v>
      </c>
      <c r="E1809" s="22" t="n">
        <v>1303.102</v>
      </c>
      <c r="F1809" s="22" t="n">
        <v>1313.015</v>
      </c>
      <c r="G1809" s="23" t="n">
        <v>1336.43</v>
      </c>
      <c r="H1809" s="23" t="n">
        <v>1335.09</v>
      </c>
      <c r="I1809" s="23" t="n">
        <v>1304.47</v>
      </c>
      <c r="J1809" s="23" t="n">
        <v>1303.17</v>
      </c>
      <c r="K1809" s="29" t="str">
        <f aca="false">IF(N1809&lt;=$F$3,"HIT","MISS")</f>
        <v>HIT</v>
      </c>
      <c r="L1809" s="29" t="str">
        <f aca="false">IF(O1809&lt;=$F$3,"HIT","MISS")</f>
        <v>HIT</v>
      </c>
      <c r="M1809" s="17" t="str">
        <f aca="false">IF(AND(K1809="HIT",L1809="HIT"),"HOD ✓ | LOD ✓",IF(K1809="HIT","HOD ✓",IF(L1809="HIT","LOD ✓","✗ MISS")))</f>
        <v>HOD ✓ | LOD ✓</v>
      </c>
      <c r="N1809" s="26" t="n">
        <f aca="false">IF(D1809&lt;H1809,(H1809-D1809)/D1809,IF(D1809&gt;G1809,(D1809-G1809)/D1809,0))</f>
        <v>0.000112364600656107</v>
      </c>
      <c r="O1809" s="26" t="n">
        <f aca="false">IF(E1809&lt;J1809,(J1809-E1809)/E1809,IF(E1809&gt;I1809,(E1809-I1809)/E1809,0))</f>
        <v>5.21831752234158E-005</v>
      </c>
      <c r="P1809" s="27" t="n">
        <f aca="false">LN(F1809/F1808)</f>
        <v>-0.0100753847585576</v>
      </c>
      <c r="Q1809" s="28" t="n">
        <f aca="false">STDEV(P1790:P1809)*SQRT(252)</f>
        <v>0.199189620847734</v>
      </c>
      <c r="R1809" s="26" t="n">
        <f aca="false">(G1809-H1809)/H1809</f>
        <v>0.00100367765469006</v>
      </c>
      <c r="S1809" s="17" t="n">
        <f aca="false">YEAR(B1809)</f>
        <v>2013</v>
      </c>
      <c r="T1809" s="17" t="n">
        <f aca="false">WEEKDAY(B1809)</f>
        <v>2</v>
      </c>
    </row>
    <row r="1810" customFormat="false" ht="15" hidden="false" customHeight="false" outlineLevel="0" collapsed="false">
      <c r="B1810" s="21" t="n">
        <v>41534</v>
      </c>
      <c r="C1810" s="22" t="n">
        <v>1313.015</v>
      </c>
      <c r="D1810" s="22" t="n">
        <v>1324.0435</v>
      </c>
      <c r="E1810" s="22" t="n">
        <v>1306.2165</v>
      </c>
      <c r="F1810" s="22" t="n">
        <v>1310.639</v>
      </c>
      <c r="G1810" s="23" t="n">
        <v>1323.53</v>
      </c>
      <c r="H1810" s="23" t="n">
        <v>1322.21</v>
      </c>
      <c r="I1810" s="23" t="n">
        <v>1306.51</v>
      </c>
      <c r="J1810" s="23" t="n">
        <v>1305.2</v>
      </c>
      <c r="K1810" s="29" t="str">
        <f aca="false">IF(N1810&lt;=$F$3,"HIT","MISS")</f>
        <v>HIT</v>
      </c>
      <c r="L1810" s="29" t="str">
        <f aca="false">IF(O1810&lt;=$F$3,"HIT","MISS")</f>
        <v>HIT</v>
      </c>
      <c r="M1810" s="17" t="str">
        <f aca="false">IF(AND(K1810="HIT",L1810="HIT"),"HOD ✓ | LOD ✓",IF(K1810="HIT","HOD ✓",IF(L1810="HIT","LOD ✓","✗ MISS")))</f>
        <v>HOD ✓ | LOD ✓</v>
      </c>
      <c r="N1810" s="26" t="n">
        <f aca="false">IF(D1810&lt;H1810,(H1810-D1810)/D1810,IF(D1810&gt;G1810,(D1810-G1810)/D1810,0))</f>
        <v>0.000387827137099364</v>
      </c>
      <c r="O1810" s="26" t="n">
        <f aca="false">IF(E1810&lt;J1810,(J1810-E1810)/E1810,IF(E1810&gt;I1810,(E1810-I1810)/E1810,0))</f>
        <v>0</v>
      </c>
      <c r="P1810" s="27" t="n">
        <f aca="false">LN(F1810/F1809)</f>
        <v>-0.00181121493119071</v>
      </c>
      <c r="Q1810" s="28" t="n">
        <f aca="false">STDEV(P1791:P1810)*SQRT(252)</f>
        <v>0.197991902722708</v>
      </c>
      <c r="R1810" s="26" t="n">
        <f aca="false">(G1810-H1810)/H1810</f>
        <v>0.0009983285559782</v>
      </c>
      <c r="S1810" s="17" t="n">
        <f aca="false">YEAR(B1810)</f>
        <v>2013</v>
      </c>
      <c r="T1810" s="17" t="n">
        <f aca="false">WEEKDAY(B1810)</f>
        <v>3</v>
      </c>
    </row>
    <row r="1811" customFormat="false" ht="15" hidden="false" customHeight="false" outlineLevel="0" collapsed="false">
      <c r="B1811" s="21" t="n">
        <v>41535</v>
      </c>
      <c r="C1811" s="22" t="n">
        <v>1310.639</v>
      </c>
      <c r="D1811" s="22" t="n">
        <v>1367.6485</v>
      </c>
      <c r="E1811" s="22" t="n">
        <v>1291.981</v>
      </c>
      <c r="F1811" s="22" t="n">
        <v>1364.076</v>
      </c>
      <c r="G1811" s="23" t="n">
        <v>1369.45</v>
      </c>
      <c r="H1811" s="23" t="n">
        <v>1368.08</v>
      </c>
      <c r="I1811" s="23" t="n">
        <v>1291.69</v>
      </c>
      <c r="J1811" s="23" t="n">
        <v>1290.4</v>
      </c>
      <c r="K1811" s="29" t="str">
        <f aca="false">IF(N1811&lt;=$F$3,"HIT","MISS")</f>
        <v>HIT</v>
      </c>
      <c r="L1811" s="29" t="str">
        <f aca="false">IF(O1811&lt;=$F$3,"HIT","MISS")</f>
        <v>HIT</v>
      </c>
      <c r="M1811" s="17" t="str">
        <f aca="false">IF(AND(K1811="HIT",L1811="HIT"),"HOD ✓ | LOD ✓",IF(K1811="HIT","HOD ✓",IF(L1811="HIT","LOD ✓","✗ MISS")))</f>
        <v>HOD ✓ | LOD ✓</v>
      </c>
      <c r="N1811" s="26" t="n">
        <f aca="false">IF(D1811&lt;H1811,(H1811-D1811)/D1811,IF(D1811&gt;G1811,(D1811-G1811)/D1811,0))</f>
        <v>0.000315505043876343</v>
      </c>
      <c r="O1811" s="26" t="n">
        <f aca="false">IF(E1811&lt;J1811,(J1811-E1811)/E1811,IF(E1811&gt;I1811,(E1811-I1811)/E1811,0))</f>
        <v>0.000225235510429287</v>
      </c>
      <c r="P1811" s="27" t="n">
        <f aca="false">LN(F1811/F1810)</f>
        <v>0.0399624718005694</v>
      </c>
      <c r="Q1811" s="28" t="n">
        <f aca="false">STDEV(P1792:P1811)*SQRT(252)</f>
        <v>0.248172343814788</v>
      </c>
      <c r="R1811" s="26" t="n">
        <f aca="false">(G1811-H1811)/H1811</f>
        <v>0.00100140342670028</v>
      </c>
      <c r="S1811" s="17" t="n">
        <f aca="false">YEAR(B1811)</f>
        <v>2013</v>
      </c>
      <c r="T1811" s="17" t="n">
        <f aca="false">WEEKDAY(B1811)</f>
        <v>4</v>
      </c>
    </row>
    <row r="1812" customFormat="false" ht="15" hidden="false" customHeight="false" outlineLevel="0" collapsed="false">
      <c r="B1812" s="21" t="n">
        <v>41536</v>
      </c>
      <c r="C1812" s="22" t="n">
        <v>1364.076</v>
      </c>
      <c r="D1812" s="22" t="n">
        <v>1375.453</v>
      </c>
      <c r="E1812" s="22" t="n">
        <v>1358.782</v>
      </c>
      <c r="F1812" s="22" t="n">
        <v>1366.3835</v>
      </c>
      <c r="G1812" s="23" t="n">
        <v>1376.9</v>
      </c>
      <c r="H1812" s="23" t="n">
        <v>1375.52</v>
      </c>
      <c r="I1812" s="23" t="n">
        <v>1358.43</v>
      </c>
      <c r="J1812" s="23" t="n">
        <v>1357.07</v>
      </c>
      <c r="K1812" s="29" t="str">
        <f aca="false">IF(N1812&lt;=$F$3,"HIT","MISS")</f>
        <v>HIT</v>
      </c>
      <c r="L1812" s="29" t="str">
        <f aca="false">IF(O1812&lt;=$F$3,"HIT","MISS")</f>
        <v>HIT</v>
      </c>
      <c r="M1812" s="17" t="str">
        <f aca="false">IF(AND(K1812="HIT",L1812="HIT"),"HOD ✓ | LOD ✓",IF(K1812="HIT","HOD ✓",IF(L1812="HIT","LOD ✓","✗ MISS")))</f>
        <v>HOD ✓ | LOD ✓</v>
      </c>
      <c r="N1812" s="26" t="n">
        <f aca="false">IF(D1812&lt;H1812,(H1812-D1812)/D1812,IF(D1812&gt;G1812,(D1812-G1812)/D1812,0))</f>
        <v>4.87112245929212E-005</v>
      </c>
      <c r="O1812" s="26" t="n">
        <f aca="false">IF(E1812&lt;J1812,(J1812-E1812)/E1812,IF(E1812&gt;I1812,(E1812-I1812)/E1812,0))</f>
        <v>0.000259055536502442</v>
      </c>
      <c r="P1812" s="27" t="n">
        <f aca="false">LN(F1812/F1811)</f>
        <v>0.0016901921081994</v>
      </c>
      <c r="Q1812" s="28" t="n">
        <f aca="false">STDEV(P1793:P1812)*SQRT(252)</f>
        <v>0.246938345829305</v>
      </c>
      <c r="R1812" s="26" t="n">
        <f aca="false">(G1812-H1812)/H1812</f>
        <v>0.00100325695009895</v>
      </c>
      <c r="S1812" s="17" t="n">
        <f aca="false">YEAR(B1812)</f>
        <v>2013</v>
      </c>
      <c r="T1812" s="17" t="n">
        <f aca="false">WEEKDAY(B1812)</f>
        <v>5</v>
      </c>
    </row>
    <row r="1813" customFormat="false" ht="15" hidden="false" customHeight="false" outlineLevel="0" collapsed="false">
      <c r="B1813" s="21" t="n">
        <v>41537</v>
      </c>
      <c r="C1813" s="22" t="n">
        <v>1366.3835</v>
      </c>
      <c r="D1813" s="22" t="n">
        <v>1368.2245</v>
      </c>
      <c r="E1813" s="22" t="n">
        <v>1324.995</v>
      </c>
      <c r="F1813" s="22" t="n">
        <v>1325.996</v>
      </c>
      <c r="G1813" s="23" t="n">
        <v>1368.97</v>
      </c>
      <c r="H1813" s="23" t="n">
        <v>1367.6</v>
      </c>
      <c r="I1813" s="23" t="n">
        <v>1324.36</v>
      </c>
      <c r="J1813" s="23" t="n">
        <v>1323.04</v>
      </c>
      <c r="K1813" s="29" t="str">
        <f aca="false">IF(N1813&lt;=$F$3,"HIT","MISS")</f>
        <v>HIT</v>
      </c>
      <c r="L1813" s="29" t="str">
        <f aca="false">IF(O1813&lt;=$F$3,"HIT","MISS")</f>
        <v>HIT</v>
      </c>
      <c r="M1813" s="17" t="str">
        <f aca="false">IF(AND(K1813="HIT",L1813="HIT"),"HOD ✓ | LOD ✓",IF(K1813="HIT","HOD ✓",IF(L1813="HIT","LOD ✓","✗ MISS")))</f>
        <v>HOD ✓ | LOD ✓</v>
      </c>
      <c r="N1813" s="26" t="n">
        <f aca="false">IF(D1813&lt;H1813,(H1813-D1813)/D1813,IF(D1813&gt;G1813,(D1813-G1813)/D1813,0))</f>
        <v>0</v>
      </c>
      <c r="O1813" s="26" t="n">
        <f aca="false">IF(E1813&lt;J1813,(J1813-E1813)/E1813,IF(E1813&gt;I1813,(E1813-I1813)/E1813,0))</f>
        <v>0.000479247091498452</v>
      </c>
      <c r="P1813" s="27" t="n">
        <f aca="false">LN(F1813/F1812)</f>
        <v>-0.0300035932844574</v>
      </c>
      <c r="Q1813" s="28" t="n">
        <f aca="false">STDEV(P1794:P1813)*SQRT(252)</f>
        <v>0.260503980385421</v>
      </c>
      <c r="R1813" s="26" t="n">
        <f aca="false">(G1813-H1813)/H1813</f>
        <v>0.00100175489909339</v>
      </c>
      <c r="S1813" s="17" t="n">
        <f aca="false">YEAR(B1813)</f>
        <v>2013</v>
      </c>
      <c r="T1813" s="17" t="n">
        <f aca="false">WEEKDAY(B1813)</f>
        <v>6</v>
      </c>
    </row>
    <row r="1814" customFormat="false" ht="15" hidden="false" customHeight="false" outlineLevel="0" collapsed="false">
      <c r="B1814" s="21" t="n">
        <v>41540</v>
      </c>
      <c r="C1814" s="22" t="n">
        <v>1325.996</v>
      </c>
      <c r="D1814" s="22" t="n">
        <v>1332.006</v>
      </c>
      <c r="E1814" s="22" t="n">
        <v>1313.6045</v>
      </c>
      <c r="F1814" s="22" t="n">
        <v>1322.728</v>
      </c>
      <c r="G1814" s="23" t="n">
        <v>1333.16</v>
      </c>
      <c r="H1814" s="23" t="n">
        <v>1331.83</v>
      </c>
      <c r="I1814" s="23" t="n">
        <v>1313.38</v>
      </c>
      <c r="J1814" s="23" t="n">
        <v>1312.07</v>
      </c>
      <c r="K1814" s="29" t="str">
        <f aca="false">IF(N1814&lt;=$F$3,"HIT","MISS")</f>
        <v>HIT</v>
      </c>
      <c r="L1814" s="29" t="str">
        <f aca="false">IF(O1814&lt;=$F$3,"HIT","MISS")</f>
        <v>HIT</v>
      </c>
      <c r="M1814" s="17" t="str">
        <f aca="false">IF(AND(K1814="HIT",L1814="HIT"),"HOD ✓ | LOD ✓",IF(K1814="HIT","HOD ✓",IF(L1814="HIT","LOD ✓","✗ MISS")))</f>
        <v>HOD ✓ | LOD ✓</v>
      </c>
      <c r="N1814" s="26" t="n">
        <f aca="false">IF(D1814&lt;H1814,(H1814-D1814)/D1814,IF(D1814&gt;G1814,(D1814-G1814)/D1814,0))</f>
        <v>0</v>
      </c>
      <c r="O1814" s="26" t="n">
        <f aca="false">IF(E1814&lt;J1814,(J1814-E1814)/E1814,IF(E1814&gt;I1814,(E1814-I1814)/E1814,0))</f>
        <v>0.000170903799431113</v>
      </c>
      <c r="P1814" s="27" t="n">
        <f aca="false">LN(F1814/F1813)</f>
        <v>-0.0024676045207105</v>
      </c>
      <c r="Q1814" s="28" t="n">
        <f aca="false">STDEV(P1795:P1814)*SQRT(252)</f>
        <v>0.258989180107472</v>
      </c>
      <c r="R1814" s="26" t="n">
        <f aca="false">(G1814-H1814)/H1814</f>
        <v>0.000998625950759598</v>
      </c>
      <c r="S1814" s="17" t="n">
        <f aca="false">YEAR(B1814)</f>
        <v>2013</v>
      </c>
      <c r="T1814" s="17" t="n">
        <f aca="false">WEEKDAY(B1814)</f>
        <v>2</v>
      </c>
    </row>
    <row r="1815" customFormat="false" ht="15" hidden="false" customHeight="false" outlineLevel="0" collapsed="false">
      <c r="B1815" s="21" t="n">
        <v>41541</v>
      </c>
      <c r="C1815" s="22" t="n">
        <v>1322.728</v>
      </c>
      <c r="D1815" s="22" t="n">
        <v>1329.4115</v>
      </c>
      <c r="E1815" s="22" t="n">
        <v>1305.8315</v>
      </c>
      <c r="F1815" s="22" t="n">
        <v>1323.4465</v>
      </c>
      <c r="G1815" s="23" t="n">
        <v>1328.81</v>
      </c>
      <c r="H1815" s="23" t="n">
        <v>1327.48</v>
      </c>
      <c r="I1815" s="23" t="n">
        <v>1307.57</v>
      </c>
      <c r="J1815" s="23" t="n">
        <v>1306.26</v>
      </c>
      <c r="K1815" s="29" t="str">
        <f aca="false">IF(N1815&lt;=$F$3,"HIT","MISS")</f>
        <v>HIT</v>
      </c>
      <c r="L1815" s="29" t="str">
        <f aca="false">IF(O1815&lt;=$F$3,"HIT","MISS")</f>
        <v>HIT</v>
      </c>
      <c r="M1815" s="17" t="str">
        <f aca="false">IF(AND(K1815="HIT",L1815="HIT"),"HOD ✓ | LOD ✓",IF(K1815="HIT","HOD ✓",IF(L1815="HIT","LOD ✓","✗ MISS")))</f>
        <v>HOD ✓ | LOD ✓</v>
      </c>
      <c r="N1815" s="26" t="n">
        <f aca="false">IF(D1815&lt;H1815,(H1815-D1815)/D1815,IF(D1815&gt;G1815,(D1815-G1815)/D1815,0))</f>
        <v>0.000452455842303145</v>
      </c>
      <c r="O1815" s="26" t="n">
        <f aca="false">IF(E1815&lt;J1815,(J1815-E1815)/E1815,IF(E1815&gt;I1815,(E1815-I1815)/E1815,0))</f>
        <v>0.000328143409007966</v>
      </c>
      <c r="P1815" s="27" t="n">
        <f aca="false">LN(F1815/F1814)</f>
        <v>0.000543048100310103</v>
      </c>
      <c r="Q1815" s="28" t="n">
        <f aca="false">STDEV(P1796:P1815)*SQRT(252)</f>
        <v>0.256409548611963</v>
      </c>
      <c r="R1815" s="26" t="n">
        <f aca="false">(G1815-H1815)/H1815</f>
        <v>0.00100189833368482</v>
      </c>
      <c r="S1815" s="17" t="n">
        <f aca="false">YEAR(B1815)</f>
        <v>2013</v>
      </c>
      <c r="T1815" s="17" t="n">
        <f aca="false">WEEKDAY(B1815)</f>
        <v>3</v>
      </c>
    </row>
    <row r="1816" customFormat="false" ht="15" hidden="false" customHeight="false" outlineLevel="0" collapsed="false">
      <c r="B1816" s="21" t="n">
        <v>41542</v>
      </c>
      <c r="C1816" s="22" t="n">
        <v>1323.4465</v>
      </c>
      <c r="D1816" s="22" t="n">
        <v>1338.206</v>
      </c>
      <c r="E1816" s="22" t="n">
        <v>1316.707</v>
      </c>
      <c r="F1816" s="22" t="n">
        <v>1334.4725</v>
      </c>
      <c r="G1816" s="23" t="n">
        <v>1339.85</v>
      </c>
      <c r="H1816" s="23" t="n">
        <v>1338.51</v>
      </c>
      <c r="I1816" s="23" t="n">
        <v>1317.31</v>
      </c>
      <c r="J1816" s="23" t="n">
        <v>1315.99</v>
      </c>
      <c r="K1816" s="29" t="str">
        <f aca="false">IF(N1816&lt;=$F$3,"HIT","MISS")</f>
        <v>HIT</v>
      </c>
      <c r="L1816" s="29" t="str">
        <f aca="false">IF(O1816&lt;=$F$3,"HIT","MISS")</f>
        <v>HIT</v>
      </c>
      <c r="M1816" s="17" t="str">
        <f aca="false">IF(AND(K1816="HIT",L1816="HIT"),"HOD ✓ | LOD ✓",IF(K1816="HIT","HOD ✓",IF(L1816="HIT","LOD ✓","✗ MISS")))</f>
        <v>HOD ✓ | LOD ✓</v>
      </c>
      <c r="N1816" s="26" t="n">
        <f aca="false">IF(D1816&lt;H1816,(H1816-D1816)/D1816,IF(D1816&gt;G1816,(D1816-G1816)/D1816,0))</f>
        <v>0.00022716980793696</v>
      </c>
      <c r="O1816" s="26" t="n">
        <f aca="false">IF(E1816&lt;J1816,(J1816-E1816)/E1816,IF(E1816&gt;I1816,(E1816-I1816)/E1816,0))</f>
        <v>0</v>
      </c>
      <c r="P1816" s="27" t="n">
        <f aca="false">LN(F1816/F1815)</f>
        <v>0.00829676393374431</v>
      </c>
      <c r="Q1816" s="28" t="n">
        <f aca="false">STDEV(P1797:P1816)*SQRT(252)</f>
        <v>0.25921133712569</v>
      </c>
      <c r="R1816" s="26" t="n">
        <f aca="false">(G1816-H1816)/H1816</f>
        <v>0.00100111317808602</v>
      </c>
      <c r="S1816" s="17" t="n">
        <f aca="false">YEAR(B1816)</f>
        <v>2013</v>
      </c>
      <c r="T1816" s="17" t="n">
        <f aca="false">WEEKDAY(B1816)</f>
        <v>4</v>
      </c>
    </row>
    <row r="1817" customFormat="false" ht="15" hidden="false" customHeight="false" outlineLevel="0" collapsed="false">
      <c r="B1817" s="21" t="n">
        <v>41543</v>
      </c>
      <c r="C1817" s="22" t="n">
        <v>1334.4725</v>
      </c>
      <c r="D1817" s="22" t="n">
        <v>1339.4955</v>
      </c>
      <c r="E1817" s="22" t="n">
        <v>1318.9755</v>
      </c>
      <c r="F1817" s="22" t="n">
        <v>1324.0445</v>
      </c>
      <c r="G1817" s="23" t="n">
        <v>1339.25</v>
      </c>
      <c r="H1817" s="23" t="n">
        <v>1337.91</v>
      </c>
      <c r="I1817" s="23" t="n">
        <v>1322.07</v>
      </c>
      <c r="J1817" s="23" t="n">
        <v>1320.75</v>
      </c>
      <c r="K1817" s="24" t="str">
        <f aca="false">IF(N1817&lt;=$F$3,"HIT","MISS")</f>
        <v>HIT</v>
      </c>
      <c r="L1817" s="24" t="str">
        <f aca="false">IF(O1817&lt;=$F$3,"HIT","MISS")</f>
        <v>MISS</v>
      </c>
      <c r="M1817" s="25" t="str">
        <f aca="false">IF(AND(K1817="HIT",L1817="HIT"),"HOD ✓ | LOD ✓",IF(K1817="HIT","HOD ✓",IF(L1817="HIT","LOD ✓","✗ MISS")))</f>
        <v>HOD ✓</v>
      </c>
      <c r="N1817" s="26" t="n">
        <f aca="false">IF(D1817&lt;H1817,(H1817-D1817)/D1817,IF(D1817&gt;G1817,(D1817-G1817)/D1817,0))</f>
        <v>0.000183277958007319</v>
      </c>
      <c r="O1817" s="26" t="n">
        <f aca="false">IF(E1817&lt;J1817,(J1817-E1817)/E1817,IF(E1817&gt;I1817,(E1817-I1817)/E1817,0))</f>
        <v>0.00134536236647306</v>
      </c>
      <c r="P1817" s="27" t="n">
        <f aca="false">LN(F1817/F1816)</f>
        <v>-0.00784501545930593</v>
      </c>
      <c r="Q1817" s="28" t="n">
        <f aca="false">STDEV(P1798:P1817)*SQRT(252)</f>
        <v>0.259429490339496</v>
      </c>
      <c r="R1817" s="26" t="n">
        <f aca="false">(G1817-H1817)/H1817</f>
        <v>0.00100156213796139</v>
      </c>
      <c r="S1817" s="17" t="n">
        <f aca="false">YEAR(B1817)</f>
        <v>2013</v>
      </c>
      <c r="T1817" s="17" t="n">
        <f aca="false">WEEKDAY(B1817)</f>
        <v>5</v>
      </c>
    </row>
    <row r="1818" customFormat="false" ht="15" hidden="false" customHeight="false" outlineLevel="0" collapsed="false">
      <c r="B1818" s="21" t="n">
        <v>41544</v>
      </c>
      <c r="C1818" s="22" t="n">
        <v>1324.0445</v>
      </c>
      <c r="D1818" s="22" t="n">
        <v>1344.3075</v>
      </c>
      <c r="E1818" s="22" t="n">
        <v>1319.8905</v>
      </c>
      <c r="F1818" s="22" t="n">
        <v>1336.751</v>
      </c>
      <c r="G1818" s="23" t="n">
        <v>1345.81</v>
      </c>
      <c r="H1818" s="23" t="n">
        <v>1344.47</v>
      </c>
      <c r="I1818" s="23" t="n">
        <v>1320.36</v>
      </c>
      <c r="J1818" s="23" t="n">
        <v>1319.04</v>
      </c>
      <c r="K1818" s="29" t="str">
        <f aca="false">IF(N1818&lt;=$F$3,"HIT","MISS")</f>
        <v>HIT</v>
      </c>
      <c r="L1818" s="29" t="str">
        <f aca="false">IF(O1818&lt;=$F$3,"HIT","MISS")</f>
        <v>HIT</v>
      </c>
      <c r="M1818" s="17" t="str">
        <f aca="false">IF(AND(K1818="HIT",L1818="HIT"),"HOD ✓ | LOD ✓",IF(K1818="HIT","HOD ✓",IF(L1818="HIT","LOD ✓","✗ MISS")))</f>
        <v>HOD ✓ | LOD ✓</v>
      </c>
      <c r="N1818" s="26" t="n">
        <f aca="false">IF(D1818&lt;H1818,(H1818-D1818)/D1818,IF(D1818&gt;G1818,(D1818-G1818)/D1818,0))</f>
        <v>0.000120880081380292</v>
      </c>
      <c r="O1818" s="26" t="n">
        <f aca="false">IF(E1818&lt;J1818,(J1818-E1818)/E1818,IF(E1818&gt;I1818,(E1818-I1818)/E1818,0))</f>
        <v>0</v>
      </c>
      <c r="P1818" s="27" t="n">
        <f aca="false">LN(F1818/F1817)</f>
        <v>0.00955097570755399</v>
      </c>
      <c r="Q1818" s="28" t="n">
        <f aca="false">STDEV(P1799:P1818)*SQRT(252)</f>
        <v>0.262171788876382</v>
      </c>
      <c r="R1818" s="26" t="n">
        <f aca="false">(G1818-H1818)/H1818</f>
        <v>0.00099667526980886</v>
      </c>
      <c r="S1818" s="17" t="n">
        <f aca="false">YEAR(B1818)</f>
        <v>2013</v>
      </c>
      <c r="T1818" s="17" t="n">
        <f aca="false">WEEKDAY(B1818)</f>
        <v>6</v>
      </c>
    </row>
    <row r="1819" customFormat="false" ht="15" hidden="false" customHeight="false" outlineLevel="0" collapsed="false">
      <c r="B1819" s="21" t="n">
        <v>41547</v>
      </c>
      <c r="C1819" s="22" t="n">
        <v>1336.751</v>
      </c>
      <c r="D1819" s="22" t="n">
        <v>1352.165</v>
      </c>
      <c r="E1819" s="22" t="n">
        <v>1322.8035</v>
      </c>
      <c r="F1819" s="22" t="n">
        <v>1328.9245</v>
      </c>
      <c r="G1819" s="23" t="n">
        <v>1352</v>
      </c>
      <c r="H1819" s="23" t="n">
        <v>1350.65</v>
      </c>
      <c r="I1819" s="23" t="n">
        <v>1322.53</v>
      </c>
      <c r="J1819" s="23" t="n">
        <v>1321.21</v>
      </c>
      <c r="K1819" s="29" t="str">
        <f aca="false">IF(N1819&lt;=$F$3,"HIT","MISS")</f>
        <v>HIT</v>
      </c>
      <c r="L1819" s="29" t="str">
        <f aca="false">IF(O1819&lt;=$F$3,"HIT","MISS")</f>
        <v>HIT</v>
      </c>
      <c r="M1819" s="17" t="str">
        <f aca="false">IF(AND(K1819="HIT",L1819="HIT"),"HOD ✓ | LOD ✓",IF(K1819="HIT","HOD ✓",IF(L1819="HIT","LOD ✓","✗ MISS")))</f>
        <v>HOD ✓ | LOD ✓</v>
      </c>
      <c r="N1819" s="26" t="n">
        <f aca="false">IF(D1819&lt;H1819,(H1819-D1819)/D1819,IF(D1819&gt;G1819,(D1819-G1819)/D1819,0))</f>
        <v>0.000122026527827568</v>
      </c>
      <c r="O1819" s="26" t="n">
        <f aca="false">IF(E1819&lt;J1819,(J1819-E1819)/E1819,IF(E1819&gt;I1819,(E1819-I1819)/E1819,0))</f>
        <v>0.000206757844230086</v>
      </c>
      <c r="P1819" s="27" t="n">
        <f aca="false">LN(F1819/F1818)</f>
        <v>-0.0058720744433829</v>
      </c>
      <c r="Q1819" s="28" t="n">
        <f aca="false">STDEV(P1800:P1819)*SQRT(252)</f>
        <v>0.262476648739882</v>
      </c>
      <c r="R1819" s="26" t="n">
        <f aca="false">(G1819-H1819)/H1819</f>
        <v>0.000999518750231303</v>
      </c>
      <c r="S1819" s="17" t="n">
        <f aca="false">YEAR(B1819)</f>
        <v>2013</v>
      </c>
      <c r="T1819" s="17" t="n">
        <f aca="false">WEEKDAY(B1819)</f>
        <v>2</v>
      </c>
    </row>
    <row r="1820" customFormat="false" ht="15" hidden="false" customHeight="false" outlineLevel="0" collapsed="false">
      <c r="B1820" s="21" t="n">
        <v>41548</v>
      </c>
      <c r="C1820" s="22" t="n">
        <v>1328.9245</v>
      </c>
      <c r="D1820" s="22" t="n">
        <v>1337.535</v>
      </c>
      <c r="E1820" s="22" t="n">
        <v>1282.5385</v>
      </c>
      <c r="F1820" s="22" t="n">
        <v>1287.642</v>
      </c>
      <c r="G1820" s="23" t="n">
        <v>1337.45</v>
      </c>
      <c r="H1820" s="23" t="n">
        <v>1336.11</v>
      </c>
      <c r="I1820" s="23" t="n">
        <v>1281.61</v>
      </c>
      <c r="J1820" s="23" t="n">
        <v>1280.33</v>
      </c>
      <c r="K1820" s="24" t="str">
        <f aca="false">IF(N1820&lt;=$F$3,"HIT","MISS")</f>
        <v>HIT</v>
      </c>
      <c r="L1820" s="24" t="str">
        <f aca="false">IF(O1820&lt;=$F$3,"HIT","MISS")</f>
        <v>MISS</v>
      </c>
      <c r="M1820" s="25" t="str">
        <f aca="false">IF(AND(K1820="HIT",L1820="HIT"),"HOD ✓ | LOD ✓",IF(K1820="HIT","HOD ✓",IF(L1820="HIT","LOD ✓","✗ MISS")))</f>
        <v>HOD ✓</v>
      </c>
      <c r="N1820" s="26" t="n">
        <f aca="false">IF(D1820&lt;H1820,(H1820-D1820)/D1820,IF(D1820&gt;G1820,(D1820-G1820)/D1820,0))</f>
        <v>6.35497388853648E-005</v>
      </c>
      <c r="O1820" s="26" t="n">
        <f aca="false">IF(E1820&lt;J1820,(J1820-E1820)/E1820,IF(E1820&gt;I1820,(E1820-I1820)/E1820,0))</f>
        <v>0.000723954875428857</v>
      </c>
      <c r="P1820" s="27" t="n">
        <f aca="false">LN(F1820/F1819)</f>
        <v>-0.0315573297498224</v>
      </c>
      <c r="Q1820" s="28" t="n">
        <f aca="false">STDEV(P1801:P1820)*SQRT(252)</f>
        <v>0.273118798432471</v>
      </c>
      <c r="R1820" s="26" t="n">
        <f aca="false">(G1820-H1820)/H1820</f>
        <v>0.0010029114369327</v>
      </c>
      <c r="S1820" s="17" t="n">
        <f aca="false">YEAR(B1820)</f>
        <v>2013</v>
      </c>
      <c r="T1820" s="17" t="n">
        <f aca="false">WEEKDAY(B1820)</f>
        <v>3</v>
      </c>
    </row>
    <row r="1821" customFormat="false" ht="15" hidden="false" customHeight="false" outlineLevel="0" collapsed="false">
      <c r="B1821" s="21" t="n">
        <v>41549</v>
      </c>
      <c r="C1821" s="22" t="n">
        <v>1287.642</v>
      </c>
      <c r="D1821" s="22" t="n">
        <v>1324.043</v>
      </c>
      <c r="E1821" s="22" t="n">
        <v>1277.9905</v>
      </c>
      <c r="F1821" s="22" t="n">
        <v>1315.9525</v>
      </c>
      <c r="G1821" s="23" t="n">
        <v>1325.85</v>
      </c>
      <c r="H1821" s="23" t="n">
        <v>1324.53</v>
      </c>
      <c r="I1821" s="23" t="n">
        <v>1279.13</v>
      </c>
      <c r="J1821" s="23" t="n">
        <v>1277.85</v>
      </c>
      <c r="K1821" s="29" t="str">
        <f aca="false">IF(N1821&lt;=$F$3,"HIT","MISS")</f>
        <v>HIT</v>
      </c>
      <c r="L1821" s="29" t="str">
        <f aca="false">IF(O1821&lt;=$F$3,"HIT","MISS")</f>
        <v>HIT</v>
      </c>
      <c r="M1821" s="17" t="str">
        <f aca="false">IF(AND(K1821="HIT",L1821="HIT"),"HOD ✓ | LOD ✓",IF(K1821="HIT","HOD ✓",IF(L1821="HIT","LOD ✓","✗ MISS")))</f>
        <v>HOD ✓ | LOD ✓</v>
      </c>
      <c r="N1821" s="26" t="n">
        <f aca="false">IF(D1821&lt;H1821,(H1821-D1821)/D1821,IF(D1821&gt;G1821,(D1821-G1821)/D1821,0))</f>
        <v>0.000367812827831181</v>
      </c>
      <c r="O1821" s="26" t="n">
        <f aca="false">IF(E1821&lt;J1821,(J1821-E1821)/E1821,IF(E1821&gt;I1821,(E1821-I1821)/E1821,0))</f>
        <v>0</v>
      </c>
      <c r="P1821" s="27" t="n">
        <f aca="false">LN(F1821/F1820)</f>
        <v>0.0217480992905334</v>
      </c>
      <c r="Q1821" s="28" t="n">
        <f aca="false">STDEV(P1802:P1821)*SQRT(252)</f>
        <v>0.285572723301517</v>
      </c>
      <c r="R1821" s="26" t="n">
        <f aca="false">(G1821-H1821)/H1821</f>
        <v>0.000996579918914586</v>
      </c>
      <c r="S1821" s="17" t="n">
        <f aca="false">YEAR(B1821)</f>
        <v>2013</v>
      </c>
      <c r="T1821" s="17" t="n">
        <f aca="false">WEEKDAY(B1821)</f>
        <v>4</v>
      </c>
    </row>
    <row r="1822" customFormat="false" ht="15" hidden="false" customHeight="false" outlineLevel="0" collapsed="false">
      <c r="B1822" s="21" t="n">
        <v>41550</v>
      </c>
      <c r="C1822" s="22" t="n">
        <v>1315.9525</v>
      </c>
      <c r="D1822" s="22" t="n">
        <v>1322.4835</v>
      </c>
      <c r="E1822" s="22" t="n">
        <v>1302.1495</v>
      </c>
      <c r="F1822" s="22" t="n">
        <v>1316.871</v>
      </c>
      <c r="G1822" s="23" t="n">
        <v>1323</v>
      </c>
      <c r="H1822" s="23" t="n">
        <v>1321.68</v>
      </c>
      <c r="I1822" s="23" t="n">
        <v>1301.85</v>
      </c>
      <c r="J1822" s="23" t="n">
        <v>1300.55</v>
      </c>
      <c r="K1822" s="29" t="str">
        <f aca="false">IF(N1822&lt;=$F$3,"HIT","MISS")</f>
        <v>HIT</v>
      </c>
      <c r="L1822" s="29" t="str">
        <f aca="false">IF(O1822&lt;=$F$3,"HIT","MISS")</f>
        <v>HIT</v>
      </c>
      <c r="M1822" s="17" t="str">
        <f aca="false">IF(AND(K1822="HIT",L1822="HIT"),"HOD ✓ | LOD ✓",IF(K1822="HIT","HOD ✓",IF(L1822="HIT","LOD ✓","✗ MISS")))</f>
        <v>HOD ✓ | LOD ✓</v>
      </c>
      <c r="N1822" s="26" t="n">
        <f aca="false">IF(D1822&lt;H1822,(H1822-D1822)/D1822,IF(D1822&gt;G1822,(D1822-G1822)/D1822,0))</f>
        <v>0</v>
      </c>
      <c r="O1822" s="26" t="n">
        <f aca="false">IF(E1822&lt;J1822,(J1822-E1822)/E1822,IF(E1822&gt;I1822,(E1822-I1822)/E1822,0))</f>
        <v>0.000230004312100938</v>
      </c>
      <c r="P1822" s="27" t="n">
        <f aca="false">LN(F1822/F1821)</f>
        <v>0.000697730050846674</v>
      </c>
      <c r="Q1822" s="28" t="n">
        <f aca="false">STDEV(P1803:P1822)*SQRT(252)</f>
        <v>0.28046010274132</v>
      </c>
      <c r="R1822" s="26" t="n">
        <f aca="false">(G1822-H1822)/H1822</f>
        <v>0.000998728890502948</v>
      </c>
      <c r="S1822" s="17" t="n">
        <f aca="false">YEAR(B1822)</f>
        <v>2013</v>
      </c>
      <c r="T1822" s="17" t="n">
        <f aca="false">WEEKDAY(B1822)</f>
        <v>5</v>
      </c>
    </row>
    <row r="1823" customFormat="false" ht="15" hidden="false" customHeight="false" outlineLevel="0" collapsed="false">
      <c r="B1823" s="21" t="n">
        <v>41551</v>
      </c>
      <c r="C1823" s="22" t="n">
        <v>1316.871</v>
      </c>
      <c r="D1823" s="22" t="n">
        <v>1325.163</v>
      </c>
      <c r="E1823" s="22" t="n">
        <v>1305.693</v>
      </c>
      <c r="F1823" s="22" t="n">
        <v>1310.911</v>
      </c>
      <c r="G1823" s="23" t="n">
        <v>1324.73</v>
      </c>
      <c r="H1823" s="23" t="n">
        <v>1323.41</v>
      </c>
      <c r="I1823" s="23" t="n">
        <v>1305.8</v>
      </c>
      <c r="J1823" s="23" t="n">
        <v>1304.5</v>
      </c>
      <c r="K1823" s="29" t="str">
        <f aca="false">IF(N1823&lt;=$F$3,"HIT","MISS")</f>
        <v>HIT</v>
      </c>
      <c r="L1823" s="29" t="str">
        <f aca="false">IF(O1823&lt;=$F$3,"HIT","MISS")</f>
        <v>HIT</v>
      </c>
      <c r="M1823" s="17" t="str">
        <f aca="false">IF(AND(K1823="HIT",L1823="HIT"),"HOD ✓ | LOD ✓",IF(K1823="HIT","HOD ✓",IF(L1823="HIT","LOD ✓","✗ MISS")))</f>
        <v>HOD ✓ | LOD ✓</v>
      </c>
      <c r="N1823" s="26" t="n">
        <f aca="false">IF(D1823&lt;H1823,(H1823-D1823)/D1823,IF(D1823&gt;G1823,(D1823-G1823)/D1823,0))</f>
        <v>0.000326752256137541</v>
      </c>
      <c r="O1823" s="26" t="n">
        <f aca="false">IF(E1823&lt;J1823,(J1823-E1823)/E1823,IF(E1823&gt;I1823,(E1823-I1823)/E1823,0))</f>
        <v>0</v>
      </c>
      <c r="P1823" s="27" t="n">
        <f aca="false">LN(F1823/F1822)</f>
        <v>-0.00453615270958426</v>
      </c>
      <c r="Q1823" s="28" t="n">
        <f aca="false">STDEV(P1804:P1823)*SQRT(252)</f>
        <v>0.270876663444348</v>
      </c>
      <c r="R1823" s="26" t="n">
        <f aca="false">(G1823-H1823)/H1823</f>
        <v>0.00099742332308199</v>
      </c>
      <c r="S1823" s="17" t="n">
        <f aca="false">YEAR(B1823)</f>
        <v>2013</v>
      </c>
      <c r="T1823" s="17" t="n">
        <f aca="false">WEEKDAY(B1823)</f>
        <v>6</v>
      </c>
    </row>
    <row r="1824" customFormat="false" ht="15" hidden="false" customHeight="false" outlineLevel="0" collapsed="false">
      <c r="B1824" s="21" t="n">
        <v>41554</v>
      </c>
      <c r="C1824" s="22" t="n">
        <v>1310.911</v>
      </c>
      <c r="D1824" s="22" t="n">
        <v>1329.1705</v>
      </c>
      <c r="E1824" s="22" t="n">
        <v>1308.6045</v>
      </c>
      <c r="F1824" s="22" t="n">
        <v>1323.1335</v>
      </c>
      <c r="G1824" s="23" t="n">
        <v>1330.37</v>
      </c>
      <c r="H1824" s="23" t="n">
        <v>1329.04</v>
      </c>
      <c r="I1824" s="23" t="n">
        <v>1309.34</v>
      </c>
      <c r="J1824" s="23" t="n">
        <v>1308.03</v>
      </c>
      <c r="K1824" s="29" t="str">
        <f aca="false">IF(N1824&lt;=$F$3,"HIT","MISS")</f>
        <v>HIT</v>
      </c>
      <c r="L1824" s="29" t="str">
        <f aca="false">IF(O1824&lt;=$F$3,"HIT","MISS")</f>
        <v>HIT</v>
      </c>
      <c r="M1824" s="17" t="str">
        <f aca="false">IF(AND(K1824="HIT",L1824="HIT"),"HOD ✓ | LOD ✓",IF(K1824="HIT","HOD ✓",IF(L1824="HIT","LOD ✓","✗ MISS")))</f>
        <v>HOD ✓ | LOD ✓</v>
      </c>
      <c r="N1824" s="26" t="n">
        <f aca="false">IF(D1824&lt;H1824,(H1824-D1824)/D1824,IF(D1824&gt;G1824,(D1824-G1824)/D1824,0))</f>
        <v>0</v>
      </c>
      <c r="O1824" s="26" t="n">
        <f aca="false">IF(E1824&lt;J1824,(J1824-E1824)/E1824,IF(E1824&gt;I1824,(E1824-I1824)/E1824,0))</f>
        <v>0</v>
      </c>
      <c r="P1824" s="27" t="n">
        <f aca="false">LN(F1824/F1823)</f>
        <v>0.00928047170347343</v>
      </c>
      <c r="Q1824" s="28" t="n">
        <f aca="false">STDEV(P1805:P1824)*SQRT(252)</f>
        <v>0.274331886122918</v>
      </c>
      <c r="R1824" s="26" t="n">
        <f aca="false">(G1824-H1824)/H1824</f>
        <v>0.00100072232588931</v>
      </c>
      <c r="S1824" s="17" t="n">
        <f aca="false">YEAR(B1824)</f>
        <v>2013</v>
      </c>
      <c r="T1824" s="17" t="n">
        <f aca="false">WEEKDAY(B1824)</f>
        <v>2</v>
      </c>
    </row>
    <row r="1825" customFormat="false" ht="15" hidden="false" customHeight="false" outlineLevel="0" collapsed="false">
      <c r="B1825" s="21" t="n">
        <v>41555</v>
      </c>
      <c r="C1825" s="22" t="n">
        <v>1323.1335</v>
      </c>
      <c r="D1825" s="22" t="n">
        <v>1330.1075</v>
      </c>
      <c r="E1825" s="22" t="n">
        <v>1315.707</v>
      </c>
      <c r="F1825" s="22" t="n">
        <v>1319.3475</v>
      </c>
      <c r="G1825" s="23" t="n">
        <v>1330.74</v>
      </c>
      <c r="H1825" s="23" t="n">
        <v>1329.41</v>
      </c>
      <c r="I1825" s="23" t="n">
        <v>1316.01</v>
      </c>
      <c r="J1825" s="23" t="n">
        <v>1314.7</v>
      </c>
      <c r="K1825" s="29" t="str">
        <f aca="false">IF(N1825&lt;=$F$3,"HIT","MISS")</f>
        <v>HIT</v>
      </c>
      <c r="L1825" s="29" t="str">
        <f aca="false">IF(O1825&lt;=$F$3,"HIT","MISS")</f>
        <v>HIT</v>
      </c>
      <c r="M1825" s="17" t="str">
        <f aca="false">IF(AND(K1825="HIT",L1825="HIT"),"HOD ✓ | LOD ✓",IF(K1825="HIT","HOD ✓",IF(L1825="HIT","LOD ✓","✗ MISS")))</f>
        <v>HOD ✓ | LOD ✓</v>
      </c>
      <c r="N1825" s="26" t="n">
        <f aca="false">IF(D1825&lt;H1825,(H1825-D1825)/D1825,IF(D1825&gt;G1825,(D1825-G1825)/D1825,0))</f>
        <v>0</v>
      </c>
      <c r="O1825" s="26" t="n">
        <f aca="false">IF(E1825&lt;J1825,(J1825-E1825)/E1825,IF(E1825&gt;I1825,(E1825-I1825)/E1825,0))</f>
        <v>0</v>
      </c>
      <c r="P1825" s="27" t="n">
        <f aca="false">LN(F1825/F1824)</f>
        <v>-0.0028654908705735</v>
      </c>
      <c r="Q1825" s="28" t="n">
        <f aca="false">STDEV(P1806:P1825)*SQRT(252)</f>
        <v>0.269156979657369</v>
      </c>
      <c r="R1825" s="26" t="n">
        <f aca="false">(G1825-H1825)/H1825</f>
        <v>0.0010004438058988</v>
      </c>
      <c r="S1825" s="17" t="n">
        <f aca="false">YEAR(B1825)</f>
        <v>2013</v>
      </c>
      <c r="T1825" s="17" t="n">
        <f aca="false">WEEKDAY(B1825)</f>
        <v>3</v>
      </c>
    </row>
    <row r="1826" customFormat="false" ht="15" hidden="false" customHeight="false" outlineLevel="0" collapsed="false">
      <c r="B1826" s="21" t="n">
        <v>41556</v>
      </c>
      <c r="C1826" s="22" t="n">
        <v>1319.3475</v>
      </c>
      <c r="D1826" s="22" t="n">
        <v>1321.952</v>
      </c>
      <c r="E1826" s="22" t="n">
        <v>1294.758</v>
      </c>
      <c r="F1826" s="22" t="n">
        <v>1305.869</v>
      </c>
      <c r="G1826" s="23" t="n">
        <v>1322.87</v>
      </c>
      <c r="H1826" s="23" t="n">
        <v>1321.55</v>
      </c>
      <c r="I1826" s="23" t="n">
        <v>1294.85</v>
      </c>
      <c r="J1826" s="23" t="n">
        <v>1293.56</v>
      </c>
      <c r="K1826" s="29" t="str">
        <f aca="false">IF(N1826&lt;=$F$3,"HIT","MISS")</f>
        <v>HIT</v>
      </c>
      <c r="L1826" s="29" t="str">
        <f aca="false">IF(O1826&lt;=$F$3,"HIT","MISS")</f>
        <v>HIT</v>
      </c>
      <c r="M1826" s="17" t="str">
        <f aca="false">IF(AND(K1826="HIT",L1826="HIT"),"HOD ✓ | LOD ✓",IF(K1826="HIT","HOD ✓",IF(L1826="HIT","LOD ✓","✗ MISS")))</f>
        <v>HOD ✓ | LOD ✓</v>
      </c>
      <c r="N1826" s="26" t="n">
        <f aca="false">IF(D1826&lt;H1826,(H1826-D1826)/D1826,IF(D1826&gt;G1826,(D1826-G1826)/D1826,0))</f>
        <v>0</v>
      </c>
      <c r="O1826" s="26" t="n">
        <f aca="false">IF(E1826&lt;J1826,(J1826-E1826)/E1826,IF(E1826&gt;I1826,(E1826-I1826)/E1826,0))</f>
        <v>0</v>
      </c>
      <c r="P1826" s="27" t="n">
        <f aca="false">LN(F1826/F1825)</f>
        <v>-0.0102685766564373</v>
      </c>
      <c r="Q1826" s="28" t="n">
        <f aca="false">STDEV(P1807:P1826)*SQRT(252)</f>
        <v>0.270662224679312</v>
      </c>
      <c r="R1826" s="26" t="n">
        <f aca="false">(G1826-H1826)/H1826</f>
        <v>0.000998827134803781</v>
      </c>
      <c r="S1826" s="17" t="n">
        <f aca="false">YEAR(B1826)</f>
        <v>2013</v>
      </c>
      <c r="T1826" s="17" t="n">
        <f aca="false">WEEKDAY(B1826)</f>
        <v>4</v>
      </c>
    </row>
    <row r="1827" customFormat="false" ht="15" hidden="false" customHeight="false" outlineLevel="0" collapsed="false">
      <c r="B1827" s="21" t="n">
        <v>41557</v>
      </c>
      <c r="C1827" s="22" t="n">
        <v>1305.869</v>
      </c>
      <c r="D1827" s="22" t="n">
        <v>1311.929</v>
      </c>
      <c r="E1827" s="22" t="n">
        <v>1281.7855</v>
      </c>
      <c r="F1827" s="22" t="n">
        <v>1287.5335</v>
      </c>
      <c r="G1827" s="23" t="n">
        <v>1311.01</v>
      </c>
      <c r="H1827" s="23" t="n">
        <v>1309.7</v>
      </c>
      <c r="I1827" s="23" t="n">
        <v>1282.51</v>
      </c>
      <c r="J1827" s="23" t="n">
        <v>1281.23</v>
      </c>
      <c r="K1827" s="24" t="str">
        <f aca="false">IF(N1827&lt;=$F$3,"HIT","MISS")</f>
        <v>MISS</v>
      </c>
      <c r="L1827" s="24" t="str">
        <f aca="false">IF(O1827&lt;=$F$3,"HIT","MISS")</f>
        <v>HIT</v>
      </c>
      <c r="M1827" s="25" t="str">
        <f aca="false">IF(AND(K1827="HIT",L1827="HIT"),"HOD ✓ | LOD ✓",IF(K1827="HIT","HOD ✓",IF(L1827="HIT","LOD ✓","✗ MISS")))</f>
        <v>LOD ✓</v>
      </c>
      <c r="N1827" s="26" t="n">
        <f aca="false">IF(D1827&lt;H1827,(H1827-D1827)/D1827,IF(D1827&gt;G1827,(D1827-G1827)/D1827,0))</f>
        <v>0.000700495224970327</v>
      </c>
      <c r="O1827" s="26" t="n">
        <f aca="false">IF(E1827&lt;J1827,(J1827-E1827)/E1827,IF(E1827&gt;I1827,(E1827-I1827)/E1827,0))</f>
        <v>0</v>
      </c>
      <c r="P1827" s="27" t="n">
        <f aca="false">LN(F1827/F1826)</f>
        <v>-0.0141403469097837</v>
      </c>
      <c r="Q1827" s="28" t="n">
        <f aca="false">STDEV(P1808:P1827)*SQRT(252)</f>
        <v>0.250605045377194</v>
      </c>
      <c r="R1827" s="26" t="n">
        <f aca="false">(G1827-H1827)/H1827</f>
        <v>0.00100022906009006</v>
      </c>
      <c r="S1827" s="17" t="n">
        <f aca="false">YEAR(B1827)</f>
        <v>2013</v>
      </c>
      <c r="T1827" s="17" t="n">
        <f aca="false">WEEKDAY(B1827)</f>
        <v>5</v>
      </c>
    </row>
    <row r="1828" customFormat="false" ht="15" hidden="false" customHeight="false" outlineLevel="0" collapsed="false">
      <c r="B1828" s="21" t="n">
        <v>41558</v>
      </c>
      <c r="C1828" s="22" t="n">
        <v>1287.5335</v>
      </c>
      <c r="D1828" s="22" t="n">
        <v>1294.7765</v>
      </c>
      <c r="E1828" s="22" t="n">
        <v>1261.149</v>
      </c>
      <c r="F1828" s="22" t="n">
        <v>1272.133</v>
      </c>
      <c r="G1828" s="23" t="n">
        <v>1295.2</v>
      </c>
      <c r="H1828" s="23" t="n">
        <v>1293.91</v>
      </c>
      <c r="I1828" s="23" t="n">
        <v>1262.14</v>
      </c>
      <c r="J1828" s="23" t="n">
        <v>1260.88</v>
      </c>
      <c r="K1828" s="29" t="str">
        <f aca="false">IF(N1828&lt;=$F$3,"HIT","MISS")</f>
        <v>HIT</v>
      </c>
      <c r="L1828" s="29" t="str">
        <f aca="false">IF(O1828&lt;=$F$3,"HIT","MISS")</f>
        <v>HIT</v>
      </c>
      <c r="M1828" s="17" t="str">
        <f aca="false">IF(AND(K1828="HIT",L1828="HIT"),"HOD ✓ | LOD ✓",IF(K1828="HIT","HOD ✓",IF(L1828="HIT","LOD ✓","✗ MISS")))</f>
        <v>HOD ✓ | LOD ✓</v>
      </c>
      <c r="N1828" s="26" t="n">
        <f aca="false">IF(D1828&lt;H1828,(H1828-D1828)/D1828,IF(D1828&gt;G1828,(D1828-G1828)/D1828,0))</f>
        <v>0</v>
      </c>
      <c r="O1828" s="26" t="n">
        <f aca="false">IF(E1828&lt;J1828,(J1828-E1828)/E1828,IF(E1828&gt;I1828,(E1828-I1828)/E1828,0))</f>
        <v>0</v>
      </c>
      <c r="P1828" s="27" t="n">
        <f aca="false">LN(F1828/F1827)</f>
        <v>-0.0120333534343621</v>
      </c>
      <c r="Q1828" s="28" t="n">
        <f aca="false">STDEV(P1809:P1828)*SQRT(252)</f>
        <v>0.252704343228517</v>
      </c>
      <c r="R1828" s="26" t="n">
        <f aca="false">(G1828-H1828)/H1828</f>
        <v>0.00099697815149428</v>
      </c>
      <c r="S1828" s="17" t="n">
        <f aca="false">YEAR(B1828)</f>
        <v>2013</v>
      </c>
      <c r="T1828" s="17" t="n">
        <f aca="false">WEEKDAY(B1828)</f>
        <v>6</v>
      </c>
    </row>
    <row r="1829" customFormat="false" ht="15" hidden="false" customHeight="false" outlineLevel="0" collapsed="false">
      <c r="B1829" s="21" t="n">
        <v>41561</v>
      </c>
      <c r="C1829" s="22" t="n">
        <v>1272.133</v>
      </c>
      <c r="D1829" s="22" t="n">
        <v>1290.2655</v>
      </c>
      <c r="E1829" s="22" t="n">
        <v>1268.687</v>
      </c>
      <c r="F1829" s="22" t="n">
        <v>1272.2735</v>
      </c>
      <c r="G1829" s="23" t="n">
        <v>1291.63</v>
      </c>
      <c r="H1829" s="23" t="n">
        <v>1290.34</v>
      </c>
      <c r="I1829" s="23" t="n">
        <v>1269.5</v>
      </c>
      <c r="J1829" s="23" t="n">
        <v>1268.23</v>
      </c>
      <c r="K1829" s="29" t="str">
        <f aca="false">IF(N1829&lt;=$F$3,"HIT","MISS")</f>
        <v>HIT</v>
      </c>
      <c r="L1829" s="29" t="str">
        <f aca="false">IF(O1829&lt;=$F$3,"HIT","MISS")</f>
        <v>HIT</v>
      </c>
      <c r="M1829" s="17" t="str">
        <f aca="false">IF(AND(K1829="HIT",L1829="HIT"),"HOD ✓ | LOD ✓",IF(K1829="HIT","HOD ✓",IF(L1829="HIT","LOD ✓","✗ MISS")))</f>
        <v>HOD ✓ | LOD ✓</v>
      </c>
      <c r="N1829" s="26" t="n">
        <f aca="false">IF(D1829&lt;H1829,(H1829-D1829)/D1829,IF(D1829&gt;G1829,(D1829-G1829)/D1829,0))</f>
        <v>5.77400542756073E-005</v>
      </c>
      <c r="O1829" s="26" t="n">
        <f aca="false">IF(E1829&lt;J1829,(J1829-E1829)/E1829,IF(E1829&gt;I1829,(E1829-I1829)/E1829,0))</f>
        <v>0</v>
      </c>
      <c r="P1829" s="27" t="n">
        <f aca="false">LN(F1829/F1828)</f>
        <v>0.000110438328264516</v>
      </c>
      <c r="Q1829" s="28" t="n">
        <f aca="false">STDEV(P1810:P1829)*SQRT(252)</f>
        <v>0.25101373056293</v>
      </c>
      <c r="R1829" s="26" t="n">
        <f aca="false">(G1829-H1829)/H1829</f>
        <v>0.00099973650355735</v>
      </c>
      <c r="S1829" s="17" t="n">
        <f aca="false">YEAR(B1829)</f>
        <v>2013</v>
      </c>
      <c r="T1829" s="17" t="n">
        <f aca="false">WEEKDAY(B1829)</f>
        <v>2</v>
      </c>
    </row>
    <row r="1830" customFormat="false" ht="15" hidden="false" customHeight="false" outlineLevel="0" collapsed="false">
      <c r="B1830" s="21" t="n">
        <v>41562</v>
      </c>
      <c r="C1830" s="22" t="n">
        <v>1272.2735</v>
      </c>
      <c r="D1830" s="22" t="n">
        <v>1288.1715</v>
      </c>
      <c r="E1830" s="22" t="n">
        <v>1251.691</v>
      </c>
      <c r="F1830" s="22" t="n">
        <v>1282.224</v>
      </c>
      <c r="G1830" s="23" t="n">
        <v>1288.9</v>
      </c>
      <c r="H1830" s="23" t="n">
        <v>1287.61</v>
      </c>
      <c r="I1830" s="23" t="n">
        <v>1253.17</v>
      </c>
      <c r="J1830" s="23" t="n">
        <v>1251.92</v>
      </c>
      <c r="K1830" s="29" t="str">
        <f aca="false">IF(N1830&lt;=$F$3,"HIT","MISS")</f>
        <v>HIT</v>
      </c>
      <c r="L1830" s="29" t="str">
        <f aca="false">IF(O1830&lt;=$F$3,"HIT","MISS")</f>
        <v>HIT</v>
      </c>
      <c r="M1830" s="17" t="str">
        <f aca="false">IF(AND(K1830="HIT",L1830="HIT"),"HOD ✓ | LOD ✓",IF(K1830="HIT","HOD ✓",IF(L1830="HIT","LOD ✓","✗ MISS")))</f>
        <v>HOD ✓ | LOD ✓</v>
      </c>
      <c r="N1830" s="26" t="n">
        <f aca="false">IF(D1830&lt;H1830,(H1830-D1830)/D1830,IF(D1830&gt;G1830,(D1830-G1830)/D1830,0))</f>
        <v>0</v>
      </c>
      <c r="O1830" s="26" t="n">
        <f aca="false">IF(E1830&lt;J1830,(J1830-E1830)/E1830,IF(E1830&gt;I1830,(E1830-I1830)/E1830,0))</f>
        <v>0.000182952501855523</v>
      </c>
      <c r="P1830" s="27" t="n">
        <f aca="false">LN(F1830/F1829)</f>
        <v>0.00779061269594217</v>
      </c>
      <c r="Q1830" s="28" t="n">
        <f aca="false">STDEV(P1811:P1830)*SQRT(252)</f>
        <v>0.253198832471029</v>
      </c>
      <c r="R1830" s="26" t="n">
        <f aca="false">(G1830-H1830)/H1830</f>
        <v>0.00100185615209589</v>
      </c>
      <c r="S1830" s="17" t="n">
        <f aca="false">YEAR(B1830)</f>
        <v>2013</v>
      </c>
      <c r="T1830" s="17" t="n">
        <f aca="false">WEEKDAY(B1830)</f>
        <v>3</v>
      </c>
    </row>
    <row r="1831" customFormat="false" ht="15" hidden="false" customHeight="false" outlineLevel="0" collapsed="false">
      <c r="B1831" s="21" t="n">
        <v>41563</v>
      </c>
      <c r="C1831" s="22" t="n">
        <v>1282.224</v>
      </c>
      <c r="D1831" s="22" t="n">
        <v>1288.887</v>
      </c>
      <c r="E1831" s="22" t="n">
        <v>1269.345</v>
      </c>
      <c r="F1831" s="22" t="n">
        <v>1282.563</v>
      </c>
      <c r="G1831" s="23" t="n">
        <v>1289.43</v>
      </c>
      <c r="H1831" s="23" t="n">
        <v>1288.14</v>
      </c>
      <c r="I1831" s="23" t="n">
        <v>1269.4</v>
      </c>
      <c r="J1831" s="23" t="n">
        <v>1268.13</v>
      </c>
      <c r="K1831" s="29" t="str">
        <f aca="false">IF(N1831&lt;=$F$3,"HIT","MISS")</f>
        <v>HIT</v>
      </c>
      <c r="L1831" s="29" t="str">
        <f aca="false">IF(O1831&lt;=$F$3,"HIT","MISS")</f>
        <v>HIT</v>
      </c>
      <c r="M1831" s="17" t="str">
        <f aca="false">IF(AND(K1831="HIT",L1831="HIT"),"HOD ✓ | LOD ✓",IF(K1831="HIT","HOD ✓",IF(L1831="HIT","LOD ✓","✗ MISS")))</f>
        <v>HOD ✓ | LOD ✓</v>
      </c>
      <c r="N1831" s="26" t="n">
        <f aca="false">IF(D1831&lt;H1831,(H1831-D1831)/D1831,IF(D1831&gt;G1831,(D1831-G1831)/D1831,0))</f>
        <v>0</v>
      </c>
      <c r="O1831" s="26" t="n">
        <f aca="false">IF(E1831&lt;J1831,(J1831-E1831)/E1831,IF(E1831&gt;I1831,(E1831-I1831)/E1831,0))</f>
        <v>0</v>
      </c>
      <c r="P1831" s="27" t="n">
        <f aca="false">LN(F1831/F1830)</f>
        <v>0.000264349438744259</v>
      </c>
      <c r="Q1831" s="28" t="n">
        <f aca="false">STDEV(P1812:P1831)*SQRT(252)</f>
        <v>0.201817133618065</v>
      </c>
      <c r="R1831" s="26" t="n">
        <f aca="false">(G1831-H1831)/H1831</f>
        <v>0.00100144394242859</v>
      </c>
      <c r="S1831" s="17" t="n">
        <f aca="false">YEAR(B1831)</f>
        <v>2013</v>
      </c>
      <c r="T1831" s="17" t="n">
        <f aca="false">WEEKDAY(B1831)</f>
        <v>4</v>
      </c>
    </row>
    <row r="1832" customFormat="false" ht="15" hidden="false" customHeight="false" outlineLevel="0" collapsed="false">
      <c r="B1832" s="21" t="n">
        <v>41564</v>
      </c>
      <c r="C1832" s="22" t="n">
        <v>1282.563</v>
      </c>
      <c r="D1832" s="22" t="n">
        <v>1324.51</v>
      </c>
      <c r="E1832" s="22" t="n">
        <v>1274.5465</v>
      </c>
      <c r="F1832" s="22" t="n">
        <v>1320.56</v>
      </c>
      <c r="G1832" s="23" t="n">
        <v>1325.25</v>
      </c>
      <c r="H1832" s="23" t="n">
        <v>1323.93</v>
      </c>
      <c r="I1832" s="23" t="n">
        <v>1276.12</v>
      </c>
      <c r="J1832" s="23" t="n">
        <v>1274.85</v>
      </c>
      <c r="K1832" s="29" t="str">
        <f aca="false">IF(N1832&lt;=$F$3,"HIT","MISS")</f>
        <v>HIT</v>
      </c>
      <c r="L1832" s="29" t="str">
        <f aca="false">IF(O1832&lt;=$F$3,"HIT","MISS")</f>
        <v>HIT</v>
      </c>
      <c r="M1832" s="17" t="str">
        <f aca="false">IF(AND(K1832="HIT",L1832="HIT"),"HOD ✓ | LOD ✓",IF(K1832="HIT","HOD ✓",IF(L1832="HIT","LOD ✓","✗ MISS")))</f>
        <v>HOD ✓ | LOD ✓</v>
      </c>
      <c r="N1832" s="26" t="n">
        <f aca="false">IF(D1832&lt;H1832,(H1832-D1832)/D1832,IF(D1832&gt;G1832,(D1832-G1832)/D1832,0))</f>
        <v>0</v>
      </c>
      <c r="O1832" s="26" t="n">
        <f aca="false">IF(E1832&lt;J1832,(J1832-E1832)/E1832,IF(E1832&gt;I1832,(E1832-I1832)/E1832,0))</f>
        <v>0.000238123913093783</v>
      </c>
      <c r="P1832" s="27" t="n">
        <f aca="false">LN(F1832/F1831)</f>
        <v>0.0291954693938289</v>
      </c>
      <c r="Q1832" s="28" t="n">
        <f aca="false">STDEV(P1813:P1832)*SQRT(252)</f>
        <v>0.231826606003451</v>
      </c>
      <c r="R1832" s="26" t="n">
        <f aca="false">(G1832-H1832)/H1832</f>
        <v>0.000997031565112911</v>
      </c>
      <c r="S1832" s="17" t="n">
        <f aca="false">YEAR(B1832)</f>
        <v>2013</v>
      </c>
      <c r="T1832" s="17" t="n">
        <f aca="false">WEEKDAY(B1832)</f>
        <v>5</v>
      </c>
    </row>
    <row r="1833" customFormat="false" ht="15" hidden="false" customHeight="false" outlineLevel="0" collapsed="false">
      <c r="B1833" s="21" t="n">
        <v>41565</v>
      </c>
      <c r="C1833" s="22" t="n">
        <v>1320.56</v>
      </c>
      <c r="D1833" s="22" t="n">
        <v>1329.139</v>
      </c>
      <c r="E1833" s="22" t="n">
        <v>1311.874</v>
      </c>
      <c r="F1833" s="22" t="n">
        <v>1315.76</v>
      </c>
      <c r="G1833" s="23" t="n">
        <v>1330.12</v>
      </c>
      <c r="H1833" s="23" t="n">
        <v>1328.79</v>
      </c>
      <c r="I1833" s="23" t="n">
        <v>1312.07</v>
      </c>
      <c r="J1833" s="23" t="n">
        <v>1310.76</v>
      </c>
      <c r="K1833" s="29" t="str">
        <f aca="false">IF(N1833&lt;=$F$3,"HIT","MISS")</f>
        <v>HIT</v>
      </c>
      <c r="L1833" s="29" t="str">
        <f aca="false">IF(O1833&lt;=$F$3,"HIT","MISS")</f>
        <v>HIT</v>
      </c>
      <c r="M1833" s="17" t="str">
        <f aca="false">IF(AND(K1833="HIT",L1833="HIT"),"HOD ✓ | LOD ✓",IF(K1833="HIT","HOD ✓",IF(L1833="HIT","LOD ✓","✗ MISS")))</f>
        <v>HOD ✓ | LOD ✓</v>
      </c>
      <c r="N1833" s="26" t="n">
        <f aca="false">IF(D1833&lt;H1833,(H1833-D1833)/D1833,IF(D1833&gt;G1833,(D1833-G1833)/D1833,0))</f>
        <v>0</v>
      </c>
      <c r="O1833" s="26" t="n">
        <f aca="false">IF(E1833&lt;J1833,(J1833-E1833)/E1833,IF(E1833&gt;I1833,(E1833-I1833)/E1833,0))</f>
        <v>0</v>
      </c>
      <c r="P1833" s="27" t="n">
        <f aca="false">LN(F1833/F1832)</f>
        <v>-0.00364144360627187</v>
      </c>
      <c r="Q1833" s="28" t="n">
        <f aca="false">STDEV(P1814:P1833)*SQRT(252)</f>
        <v>0.206667776386049</v>
      </c>
      <c r="R1833" s="26" t="n">
        <f aca="false">(G1833-H1833)/H1833</f>
        <v>0.00100091060287926</v>
      </c>
      <c r="S1833" s="17" t="n">
        <f aca="false">YEAR(B1833)</f>
        <v>2013</v>
      </c>
      <c r="T1833" s="17" t="n">
        <f aca="false">WEEKDAY(B1833)</f>
        <v>6</v>
      </c>
    </row>
    <row r="1834" customFormat="false" ht="15" hidden="false" customHeight="false" outlineLevel="0" collapsed="false">
      <c r="B1834" s="21" t="n">
        <v>41568</v>
      </c>
      <c r="C1834" s="22" t="n">
        <v>1315.76</v>
      </c>
      <c r="D1834" s="22" t="n">
        <v>1324.271</v>
      </c>
      <c r="E1834" s="22" t="n">
        <v>1313.2385</v>
      </c>
      <c r="F1834" s="22" t="n">
        <v>1316.067</v>
      </c>
      <c r="G1834" s="23" t="n">
        <v>1323.92</v>
      </c>
      <c r="H1834" s="23" t="n">
        <v>1322.6</v>
      </c>
      <c r="I1834" s="23" t="n">
        <v>1312.89</v>
      </c>
      <c r="J1834" s="23" t="n">
        <v>1311.58</v>
      </c>
      <c r="K1834" s="29" t="str">
        <f aca="false">IF(N1834&lt;=$F$3,"HIT","MISS")</f>
        <v>HIT</v>
      </c>
      <c r="L1834" s="29" t="str">
        <f aca="false">IF(O1834&lt;=$F$3,"HIT","MISS")</f>
        <v>HIT</v>
      </c>
      <c r="M1834" s="17" t="str">
        <f aca="false">IF(AND(K1834="HIT",L1834="HIT"),"HOD ✓ | LOD ✓",IF(K1834="HIT","HOD ✓",IF(L1834="HIT","LOD ✓","✗ MISS")))</f>
        <v>HOD ✓ | LOD ✓</v>
      </c>
      <c r="N1834" s="26" t="n">
        <f aca="false">IF(D1834&lt;H1834,(H1834-D1834)/D1834,IF(D1834&gt;G1834,(D1834-G1834)/D1834,0))</f>
        <v>0.000265051488705775</v>
      </c>
      <c r="O1834" s="26" t="n">
        <f aca="false">IF(E1834&lt;J1834,(J1834-E1834)/E1834,IF(E1834&gt;I1834,(E1834-I1834)/E1834,0))</f>
        <v>0.000265374492142768</v>
      </c>
      <c r="P1834" s="27" t="n">
        <f aca="false">LN(F1834/F1833)</f>
        <v>0.000233298010387732</v>
      </c>
      <c r="Q1834" s="28" t="n">
        <f aca="false">STDEV(P1815:P1834)*SQRT(252)</f>
        <v>0.206529547758093</v>
      </c>
      <c r="R1834" s="26" t="n">
        <f aca="false">(G1834-H1834)/H1834</f>
        <v>0.000998034175109756</v>
      </c>
      <c r="S1834" s="17" t="n">
        <f aca="false">YEAR(B1834)</f>
        <v>2013</v>
      </c>
      <c r="T1834" s="17" t="n">
        <f aca="false">WEEKDAY(B1834)</f>
        <v>2</v>
      </c>
    </row>
    <row r="1835" customFormat="false" ht="15" hidden="false" customHeight="false" outlineLevel="0" collapsed="false">
      <c r="B1835" s="21" t="n">
        <v>41569</v>
      </c>
      <c r="C1835" s="22" t="n">
        <v>1316.067</v>
      </c>
      <c r="D1835" s="22" t="n">
        <v>1344.866</v>
      </c>
      <c r="E1835" s="22" t="n">
        <v>1310.244</v>
      </c>
      <c r="F1835" s="22" t="n">
        <v>1340.3115</v>
      </c>
      <c r="G1835" s="23" t="n">
        <v>1344.72</v>
      </c>
      <c r="H1835" s="23" t="n">
        <v>1343.38</v>
      </c>
      <c r="I1835" s="23" t="n">
        <v>1310.13</v>
      </c>
      <c r="J1835" s="23" t="n">
        <v>1308.82</v>
      </c>
      <c r="K1835" s="29" t="str">
        <f aca="false">IF(N1835&lt;=$F$3,"HIT","MISS")</f>
        <v>HIT</v>
      </c>
      <c r="L1835" s="29" t="str">
        <f aca="false">IF(O1835&lt;=$F$3,"HIT","MISS")</f>
        <v>HIT</v>
      </c>
      <c r="M1835" s="17" t="str">
        <f aca="false">IF(AND(K1835="HIT",L1835="HIT"),"HOD ✓ | LOD ✓",IF(K1835="HIT","HOD ✓",IF(L1835="HIT","LOD ✓","✗ MISS")))</f>
        <v>HOD ✓ | LOD ✓</v>
      </c>
      <c r="N1835" s="26" t="n">
        <f aca="false">IF(D1835&lt;H1835,(H1835-D1835)/D1835,IF(D1835&gt;G1835,(D1835-G1835)/D1835,0))</f>
        <v>0.000108561001616487</v>
      </c>
      <c r="O1835" s="26" t="n">
        <f aca="false">IF(E1835&lt;J1835,(J1835-E1835)/E1835,IF(E1835&gt;I1835,(E1835-I1835)/E1835,0))</f>
        <v>8.70066949360618E-005</v>
      </c>
      <c r="P1835" s="27" t="n">
        <f aca="false">LN(F1835/F1834)</f>
        <v>0.0182543061728591</v>
      </c>
      <c r="Q1835" s="28" t="n">
        <f aca="false">STDEV(P1816:P1835)*SQRT(252)</f>
        <v>0.216750217117287</v>
      </c>
      <c r="R1835" s="26" t="n">
        <f aca="false">(G1835-H1835)/H1835</f>
        <v>0.000997483958373594</v>
      </c>
      <c r="S1835" s="17" t="n">
        <f aca="false">YEAR(B1835)</f>
        <v>2013</v>
      </c>
      <c r="T1835" s="17" t="n">
        <f aca="false">WEEKDAY(B1835)</f>
        <v>3</v>
      </c>
    </row>
    <row r="1836" customFormat="false" ht="15" hidden="false" customHeight="false" outlineLevel="0" collapsed="false">
      <c r="B1836" s="21" t="n">
        <v>41570</v>
      </c>
      <c r="C1836" s="22" t="n">
        <v>1340.3115</v>
      </c>
      <c r="D1836" s="22" t="n">
        <v>1342.351</v>
      </c>
      <c r="E1836" s="22" t="n">
        <v>1329.133</v>
      </c>
      <c r="F1836" s="22" t="n">
        <v>1333.3885</v>
      </c>
      <c r="G1836" s="23" t="n">
        <v>1343.96</v>
      </c>
      <c r="H1836" s="23" t="n">
        <v>1342.62</v>
      </c>
      <c r="I1836" s="23" t="n">
        <v>1329.02</v>
      </c>
      <c r="J1836" s="23" t="n">
        <v>1327.69</v>
      </c>
      <c r="K1836" s="29" t="str">
        <f aca="false">IF(N1836&lt;=$F$3,"HIT","MISS")</f>
        <v>HIT</v>
      </c>
      <c r="L1836" s="29" t="str">
        <f aca="false">IF(O1836&lt;=$F$3,"HIT","MISS")</f>
        <v>HIT</v>
      </c>
      <c r="M1836" s="17" t="str">
        <f aca="false">IF(AND(K1836="HIT",L1836="HIT"),"HOD ✓ | LOD ✓",IF(K1836="HIT","HOD ✓",IF(L1836="HIT","LOD ✓","✗ MISS")))</f>
        <v>HOD ✓ | LOD ✓</v>
      </c>
      <c r="N1836" s="26" t="n">
        <f aca="false">IF(D1836&lt;H1836,(H1836-D1836)/D1836,IF(D1836&gt;G1836,(D1836-G1836)/D1836,0))</f>
        <v>0.000200394680675753</v>
      </c>
      <c r="O1836" s="26" t="n">
        <f aca="false">IF(E1836&lt;J1836,(J1836-E1836)/E1836,IF(E1836&gt;I1836,(E1836-I1836)/E1836,0))</f>
        <v>8.50178274108433E-005</v>
      </c>
      <c r="P1836" s="27" t="n">
        <f aca="false">LN(F1836/F1835)</f>
        <v>-0.00517860303826424</v>
      </c>
      <c r="Q1836" s="28" t="n">
        <f aca="false">STDEV(P1817:P1836)*SQRT(252)</f>
        <v>0.215706412516681</v>
      </c>
      <c r="R1836" s="26" t="n">
        <f aca="false">(G1836-H1836)/H1836</f>
        <v>0.000998048591559895</v>
      </c>
      <c r="S1836" s="17" t="n">
        <f aca="false">YEAR(B1836)</f>
        <v>2013</v>
      </c>
      <c r="T1836" s="17" t="n">
        <f aca="false">WEEKDAY(B1836)</f>
        <v>4</v>
      </c>
    </row>
    <row r="1837" customFormat="false" ht="15" hidden="false" customHeight="false" outlineLevel="0" collapsed="false">
      <c r="B1837" s="21" t="n">
        <v>41571</v>
      </c>
      <c r="C1837" s="22" t="n">
        <v>1333.3885</v>
      </c>
      <c r="D1837" s="22" t="n">
        <v>1352.0745</v>
      </c>
      <c r="E1837" s="22" t="n">
        <v>1330.3975</v>
      </c>
      <c r="F1837" s="22" t="n">
        <v>1346.755</v>
      </c>
      <c r="G1837" s="23" t="n">
        <v>1353.31</v>
      </c>
      <c r="H1837" s="23" t="n">
        <v>1351.96</v>
      </c>
      <c r="I1837" s="23" t="n">
        <v>1331.34</v>
      </c>
      <c r="J1837" s="23" t="n">
        <v>1330.01</v>
      </c>
      <c r="K1837" s="29" t="str">
        <f aca="false">IF(N1837&lt;=$F$3,"HIT","MISS")</f>
        <v>HIT</v>
      </c>
      <c r="L1837" s="29" t="str">
        <f aca="false">IF(O1837&lt;=$F$3,"HIT","MISS")</f>
        <v>HIT</v>
      </c>
      <c r="M1837" s="17" t="str">
        <f aca="false">IF(AND(K1837="HIT",L1837="HIT"),"HOD ✓ | LOD ✓",IF(K1837="HIT","HOD ✓",IF(L1837="HIT","LOD ✓","✗ MISS")))</f>
        <v>HOD ✓ | LOD ✓</v>
      </c>
      <c r="N1837" s="26" t="n">
        <f aca="false">IF(D1837&lt;H1837,(H1837-D1837)/D1837,IF(D1837&gt;G1837,(D1837-G1837)/D1837,0))</f>
        <v>0</v>
      </c>
      <c r="O1837" s="26" t="n">
        <f aca="false">IF(E1837&lt;J1837,(J1837-E1837)/E1837,IF(E1837&gt;I1837,(E1837-I1837)/E1837,0))</f>
        <v>0</v>
      </c>
      <c r="P1837" s="27" t="n">
        <f aca="false">LN(F1837/F1836)</f>
        <v>0.0099745486172996</v>
      </c>
      <c r="Q1837" s="28" t="n">
        <f aca="false">STDEV(P1818:P1837)*SQRT(252)</f>
        <v>0.216428249525441</v>
      </c>
      <c r="R1837" s="26" t="n">
        <f aca="false">(G1837-H1837)/H1837</f>
        <v>0.000998550252965997</v>
      </c>
      <c r="S1837" s="17" t="n">
        <f aca="false">YEAR(B1837)</f>
        <v>2013</v>
      </c>
      <c r="T1837" s="17" t="n">
        <f aca="false">WEEKDAY(B1837)</f>
        <v>5</v>
      </c>
    </row>
    <row r="1838" customFormat="false" ht="15" hidden="false" customHeight="false" outlineLevel="0" collapsed="false">
      <c r="B1838" s="21" t="n">
        <v>41572</v>
      </c>
      <c r="C1838" s="22" t="n">
        <v>1346.755</v>
      </c>
      <c r="D1838" s="22" t="n">
        <v>1355.749</v>
      </c>
      <c r="E1838" s="22" t="n">
        <v>1336.4575</v>
      </c>
      <c r="F1838" s="22" t="n">
        <v>1350.775</v>
      </c>
      <c r="G1838" s="23" t="n">
        <v>1357.51</v>
      </c>
      <c r="H1838" s="23" t="n">
        <v>1356.15</v>
      </c>
      <c r="I1838" s="23" t="n">
        <v>1336.08</v>
      </c>
      <c r="J1838" s="23" t="n">
        <v>1334.75</v>
      </c>
      <c r="K1838" s="29" t="str">
        <f aca="false">IF(N1838&lt;=$F$3,"HIT","MISS")</f>
        <v>HIT</v>
      </c>
      <c r="L1838" s="29" t="str">
        <f aca="false">IF(O1838&lt;=$F$3,"HIT","MISS")</f>
        <v>HIT</v>
      </c>
      <c r="M1838" s="17" t="str">
        <f aca="false">IF(AND(K1838="HIT",L1838="HIT"),"HOD ✓ | LOD ✓",IF(K1838="HIT","HOD ✓",IF(L1838="HIT","LOD ✓","✗ MISS")))</f>
        <v>HOD ✓ | LOD ✓</v>
      </c>
      <c r="N1838" s="26" t="n">
        <f aca="false">IF(D1838&lt;H1838,(H1838-D1838)/D1838,IF(D1838&gt;G1838,(D1838-G1838)/D1838,0))</f>
        <v>0.000295777463232551</v>
      </c>
      <c r="O1838" s="26" t="n">
        <f aca="false">IF(E1838&lt;J1838,(J1838-E1838)/E1838,IF(E1838&gt;I1838,(E1838-I1838)/E1838,0))</f>
        <v>0.000282463153523441</v>
      </c>
      <c r="P1838" s="27" t="n">
        <f aca="false">LN(F1838/F1837)</f>
        <v>0.00298050659376919</v>
      </c>
      <c r="Q1838" s="28" t="n">
        <f aca="false">STDEV(P1819:P1838)*SQRT(252)</f>
        <v>0.214169808739877</v>
      </c>
      <c r="R1838" s="26" t="n">
        <f aca="false">(G1838-H1838)/H1838</f>
        <v>0.00100283891899856</v>
      </c>
      <c r="S1838" s="17" t="n">
        <f aca="false">YEAR(B1838)</f>
        <v>2013</v>
      </c>
      <c r="T1838" s="17" t="n">
        <f aca="false">WEEKDAY(B1838)</f>
        <v>6</v>
      </c>
    </row>
    <row r="1839" customFormat="false" ht="15" hidden="false" customHeight="false" outlineLevel="0" collapsed="false">
      <c r="B1839" s="21" t="n">
        <v>41575</v>
      </c>
      <c r="C1839" s="22" t="n">
        <v>1350.775</v>
      </c>
      <c r="D1839" s="22" t="n">
        <v>1361.9365</v>
      </c>
      <c r="E1839" s="22" t="n">
        <v>1346.4765</v>
      </c>
      <c r="F1839" s="22" t="n">
        <v>1352.634</v>
      </c>
      <c r="G1839" s="23" t="n">
        <v>1361.51</v>
      </c>
      <c r="H1839" s="23" t="n">
        <v>1360.15</v>
      </c>
      <c r="I1839" s="23" t="n">
        <v>1348.02</v>
      </c>
      <c r="J1839" s="23" t="n">
        <v>1346.67</v>
      </c>
      <c r="K1839" s="29" t="str">
        <f aca="false">IF(N1839&lt;=$F$3,"HIT","MISS")</f>
        <v>HIT</v>
      </c>
      <c r="L1839" s="29" t="str">
        <f aca="false">IF(O1839&lt;=$F$3,"HIT","MISS")</f>
        <v>HIT</v>
      </c>
      <c r="M1839" s="17" t="str">
        <f aca="false">IF(AND(K1839="HIT",L1839="HIT"),"HOD ✓ | LOD ✓",IF(K1839="HIT","HOD ✓",IF(L1839="HIT","LOD ✓","✗ MISS")))</f>
        <v>HOD ✓ | LOD ✓</v>
      </c>
      <c r="N1839" s="26" t="n">
        <f aca="false">IF(D1839&lt;H1839,(H1839-D1839)/D1839,IF(D1839&gt;G1839,(D1839-G1839)/D1839,0))</f>
        <v>0.000313157037791434</v>
      </c>
      <c r="O1839" s="26" t="n">
        <f aca="false">IF(E1839&lt;J1839,(J1839-E1839)/E1839,IF(E1839&gt;I1839,(E1839-I1839)/E1839,0))</f>
        <v>0.000143708412289472</v>
      </c>
      <c r="P1839" s="27" t="n">
        <f aca="false">LN(F1839/F1838)</f>
        <v>0.00137530080947234</v>
      </c>
      <c r="Q1839" s="28" t="n">
        <f aca="false">STDEV(P1820:P1839)*SQRT(252)</f>
        <v>0.21284105048514</v>
      </c>
      <c r="R1839" s="26" t="n">
        <f aca="false">(G1839-H1839)/H1839</f>
        <v>0.00099988971804573</v>
      </c>
      <c r="S1839" s="17" t="n">
        <f aca="false">YEAR(B1839)</f>
        <v>2013</v>
      </c>
      <c r="T1839" s="17" t="n">
        <f aca="false">WEEKDAY(B1839)</f>
        <v>2</v>
      </c>
    </row>
    <row r="1840" customFormat="false" ht="15" hidden="false" customHeight="false" outlineLevel="0" collapsed="false">
      <c r="B1840" s="21" t="n">
        <v>41576</v>
      </c>
      <c r="C1840" s="22" t="n">
        <v>1352.634</v>
      </c>
      <c r="D1840" s="22" t="n">
        <v>1360.6015</v>
      </c>
      <c r="E1840" s="22" t="n">
        <v>1340.252</v>
      </c>
      <c r="F1840" s="22" t="n">
        <v>1345.101</v>
      </c>
      <c r="G1840" s="23" t="n">
        <v>1362.49</v>
      </c>
      <c r="H1840" s="23" t="n">
        <v>1361.13</v>
      </c>
      <c r="I1840" s="23" t="n">
        <v>1341.67</v>
      </c>
      <c r="J1840" s="23" t="n">
        <v>1340.33</v>
      </c>
      <c r="K1840" s="29" t="str">
        <f aca="false">IF(N1840&lt;=$F$3,"HIT","MISS")</f>
        <v>HIT</v>
      </c>
      <c r="L1840" s="29" t="str">
        <f aca="false">IF(O1840&lt;=$F$3,"HIT","MISS")</f>
        <v>HIT</v>
      </c>
      <c r="M1840" s="17" t="str">
        <f aca="false">IF(AND(K1840="HIT",L1840="HIT"),"HOD ✓ | LOD ✓",IF(K1840="HIT","HOD ✓",IF(L1840="HIT","LOD ✓","✗ MISS")))</f>
        <v>HOD ✓ | LOD ✓</v>
      </c>
      <c r="N1840" s="26" t="n">
        <f aca="false">IF(D1840&lt;H1840,(H1840-D1840)/D1840,IF(D1840&gt;G1840,(D1840-G1840)/D1840,0))</f>
        <v>0.000388431146077762</v>
      </c>
      <c r="O1840" s="26" t="n">
        <f aca="false">IF(E1840&lt;J1840,(J1840-E1840)/E1840,IF(E1840&gt;I1840,(E1840-I1840)/E1840,0))</f>
        <v>5.81980105233751E-005</v>
      </c>
      <c r="P1840" s="27" t="n">
        <f aca="false">LN(F1840/F1839)</f>
        <v>-0.00558469944512825</v>
      </c>
      <c r="Q1840" s="28" t="n">
        <f aca="false">STDEV(P1821:P1840)*SQRT(252)</f>
        <v>0.177341866387991</v>
      </c>
      <c r="R1840" s="26" t="n">
        <f aca="false">(G1840-H1840)/H1840</f>
        <v>0.000999169807439333</v>
      </c>
      <c r="S1840" s="17" t="n">
        <f aca="false">YEAR(B1840)</f>
        <v>2013</v>
      </c>
      <c r="T1840" s="17" t="n">
        <f aca="false">WEEKDAY(B1840)</f>
        <v>3</v>
      </c>
    </row>
    <row r="1841" customFormat="false" ht="15" hidden="false" customHeight="false" outlineLevel="0" collapsed="false">
      <c r="B1841" s="21" t="n">
        <v>41577</v>
      </c>
      <c r="C1841" s="22" t="n">
        <v>1345.101</v>
      </c>
      <c r="D1841" s="22" t="n">
        <v>1359.6625</v>
      </c>
      <c r="E1841" s="22" t="n">
        <v>1334.746</v>
      </c>
      <c r="F1841" s="22" t="n">
        <v>1344.555</v>
      </c>
      <c r="G1841" s="23" t="n">
        <v>1361.26</v>
      </c>
      <c r="H1841" s="23" t="n">
        <v>1359.9</v>
      </c>
      <c r="I1841" s="23" t="n">
        <v>1335.45</v>
      </c>
      <c r="J1841" s="23" t="n">
        <v>1334.12</v>
      </c>
      <c r="K1841" s="29" t="str">
        <f aca="false">IF(N1841&lt;=$F$3,"HIT","MISS")</f>
        <v>HIT</v>
      </c>
      <c r="L1841" s="29" t="str">
        <f aca="false">IF(O1841&lt;=$F$3,"HIT","MISS")</f>
        <v>HIT</v>
      </c>
      <c r="M1841" s="17" t="str">
        <f aca="false">IF(AND(K1841="HIT",L1841="HIT"),"HOD ✓ | LOD ✓",IF(K1841="HIT","HOD ✓",IF(L1841="HIT","LOD ✓","✗ MISS")))</f>
        <v>HOD ✓ | LOD ✓</v>
      </c>
      <c r="N1841" s="26" t="n">
        <f aca="false">IF(D1841&lt;H1841,(H1841-D1841)/D1841,IF(D1841&gt;G1841,(D1841-G1841)/D1841,0))</f>
        <v>0.000174675700771465</v>
      </c>
      <c r="O1841" s="26" t="n">
        <f aca="false">IF(E1841&lt;J1841,(J1841-E1841)/E1841,IF(E1841&gt;I1841,(E1841-I1841)/E1841,0))</f>
        <v>0</v>
      </c>
      <c r="P1841" s="27" t="n">
        <f aca="false">LN(F1841/F1840)</f>
        <v>-0.000405999880653995</v>
      </c>
      <c r="Q1841" s="28" t="n">
        <f aca="false">STDEV(P1822:P1841)*SQRT(252)</f>
        <v>0.161667589504096</v>
      </c>
      <c r="R1841" s="26" t="n">
        <f aca="false">(G1841-H1841)/H1841</f>
        <v>0.00100007353481866</v>
      </c>
      <c r="S1841" s="17" t="n">
        <f aca="false">YEAR(B1841)</f>
        <v>2013</v>
      </c>
      <c r="T1841" s="17" t="n">
        <f aca="false">WEEKDAY(B1841)</f>
        <v>4</v>
      </c>
    </row>
    <row r="1842" customFormat="false" ht="15" hidden="false" customHeight="false" outlineLevel="0" collapsed="false">
      <c r="B1842" s="21" t="n">
        <v>41578</v>
      </c>
      <c r="C1842" s="22" t="n">
        <v>1344.555</v>
      </c>
      <c r="D1842" s="22" t="n">
        <v>1344.822</v>
      </c>
      <c r="E1842" s="22" t="n">
        <v>1319.202</v>
      </c>
      <c r="F1842" s="22" t="n">
        <v>1323.1375</v>
      </c>
      <c r="G1842" s="23" t="n">
        <v>1344.61</v>
      </c>
      <c r="H1842" s="23" t="n">
        <v>1343.27</v>
      </c>
      <c r="I1842" s="23" t="n">
        <v>1320.11</v>
      </c>
      <c r="J1842" s="23" t="n">
        <v>1318.79</v>
      </c>
      <c r="K1842" s="29" t="str">
        <f aca="false">IF(N1842&lt;=$F$3,"HIT","MISS")</f>
        <v>HIT</v>
      </c>
      <c r="L1842" s="29" t="str">
        <f aca="false">IF(O1842&lt;=$F$3,"HIT","MISS")</f>
        <v>HIT</v>
      </c>
      <c r="M1842" s="17" t="str">
        <f aca="false">IF(AND(K1842="HIT",L1842="HIT"),"HOD ✓ | LOD ✓",IF(K1842="HIT","HOD ✓",IF(L1842="HIT","LOD ✓","✗ MISS")))</f>
        <v>HOD ✓ | LOD ✓</v>
      </c>
      <c r="N1842" s="26" t="n">
        <f aca="false">IF(D1842&lt;H1842,(H1842-D1842)/D1842,IF(D1842&gt;G1842,(D1842-G1842)/D1842,0))</f>
        <v>0.000157641680460306</v>
      </c>
      <c r="O1842" s="26" t="n">
        <f aca="false">IF(E1842&lt;J1842,(J1842-E1842)/E1842,IF(E1842&gt;I1842,(E1842-I1842)/E1842,0))</f>
        <v>0</v>
      </c>
      <c r="P1842" s="27" t="n">
        <f aca="false">LN(F1842/F1841)</f>
        <v>-0.0160572930971223</v>
      </c>
      <c r="Q1842" s="28" t="n">
        <f aca="false">STDEV(P1823:P1842)*SQRT(252)</f>
        <v>0.172746483065718</v>
      </c>
      <c r="R1842" s="26" t="n">
        <f aca="false">(G1842-H1842)/H1842</f>
        <v>0.000997565642052542</v>
      </c>
      <c r="S1842" s="17" t="n">
        <f aca="false">YEAR(B1842)</f>
        <v>2013</v>
      </c>
      <c r="T1842" s="17" t="n">
        <f aca="false">WEEKDAY(B1842)</f>
        <v>5</v>
      </c>
    </row>
    <row r="1843" customFormat="false" ht="15" hidden="false" customHeight="false" outlineLevel="0" collapsed="false">
      <c r="B1843" s="21" t="n">
        <v>41579</v>
      </c>
      <c r="C1843" s="22" t="n">
        <v>1323.1375</v>
      </c>
      <c r="D1843" s="22" t="n">
        <v>1327.584</v>
      </c>
      <c r="E1843" s="22" t="n">
        <v>1306.1775</v>
      </c>
      <c r="F1843" s="22" t="n">
        <v>1316.207</v>
      </c>
      <c r="G1843" s="23" t="n">
        <v>1328.04</v>
      </c>
      <c r="H1843" s="23" t="n">
        <v>1326.71</v>
      </c>
      <c r="I1843" s="23" t="n">
        <v>1306.83</v>
      </c>
      <c r="J1843" s="23" t="n">
        <v>1305.52</v>
      </c>
      <c r="K1843" s="29" t="str">
        <f aca="false">IF(N1843&lt;=$F$3,"HIT","MISS")</f>
        <v>HIT</v>
      </c>
      <c r="L1843" s="29" t="str">
        <f aca="false">IF(O1843&lt;=$F$3,"HIT","MISS")</f>
        <v>HIT</v>
      </c>
      <c r="M1843" s="17" t="str">
        <f aca="false">IF(AND(K1843="HIT",L1843="HIT"),"HOD ✓ | LOD ✓",IF(K1843="HIT","HOD ✓",IF(L1843="HIT","LOD ✓","✗ MISS")))</f>
        <v>HOD ✓ | LOD ✓</v>
      </c>
      <c r="N1843" s="26" t="n">
        <f aca="false">IF(D1843&lt;H1843,(H1843-D1843)/D1843,IF(D1843&gt;G1843,(D1843-G1843)/D1843,0))</f>
        <v>0</v>
      </c>
      <c r="O1843" s="26" t="n">
        <f aca="false">IF(E1843&lt;J1843,(J1843-E1843)/E1843,IF(E1843&gt;I1843,(E1843-I1843)/E1843,0))</f>
        <v>0</v>
      </c>
      <c r="P1843" s="27" t="n">
        <f aca="false">LN(F1843/F1842)</f>
        <v>-0.00525169482707866</v>
      </c>
      <c r="Q1843" s="28" t="n">
        <f aca="false">STDEV(P1824:P1843)*SQRT(252)</f>
        <v>0.17302717517033</v>
      </c>
      <c r="R1843" s="26" t="n">
        <f aca="false">(G1843-H1843)/H1843</f>
        <v>0.00100247981849834</v>
      </c>
      <c r="S1843" s="17" t="n">
        <f aca="false">YEAR(B1843)</f>
        <v>2013</v>
      </c>
      <c r="T1843" s="17" t="n">
        <f aca="false">WEEKDAY(B1843)</f>
        <v>6</v>
      </c>
    </row>
    <row r="1844" customFormat="false" ht="15" hidden="false" customHeight="false" outlineLevel="0" collapsed="false">
      <c r="B1844" s="21" t="n">
        <v>41582</v>
      </c>
      <c r="C1844" s="22" t="n">
        <v>1316.207</v>
      </c>
      <c r="D1844" s="22" t="n">
        <v>1322.6635</v>
      </c>
      <c r="E1844" s="22" t="n">
        <v>1311.243</v>
      </c>
      <c r="F1844" s="22" t="n">
        <v>1314.831</v>
      </c>
      <c r="G1844" s="23" t="n">
        <v>1322.54</v>
      </c>
      <c r="H1844" s="23" t="n">
        <v>1321.22</v>
      </c>
      <c r="I1844" s="23" t="n">
        <v>1312.81</v>
      </c>
      <c r="J1844" s="23" t="n">
        <v>1311.5</v>
      </c>
      <c r="K1844" s="29" t="str">
        <f aca="false">IF(N1844&lt;=$F$3,"HIT","MISS")</f>
        <v>HIT</v>
      </c>
      <c r="L1844" s="29" t="str">
        <f aca="false">IF(O1844&lt;=$F$3,"HIT","MISS")</f>
        <v>HIT</v>
      </c>
      <c r="M1844" s="17" t="str">
        <f aca="false">IF(AND(K1844="HIT",L1844="HIT"),"HOD ✓ | LOD ✓",IF(K1844="HIT","HOD ✓",IF(L1844="HIT","LOD ✓","✗ MISS")))</f>
        <v>HOD ✓ | LOD ✓</v>
      </c>
      <c r="N1844" s="26" t="n">
        <f aca="false">IF(D1844&lt;H1844,(H1844-D1844)/D1844,IF(D1844&gt;G1844,(D1844-G1844)/D1844,0))</f>
        <v>9.33721993539167E-005</v>
      </c>
      <c r="O1844" s="26" t="n">
        <f aca="false">IF(E1844&lt;J1844,(J1844-E1844)/E1844,IF(E1844&gt;I1844,(E1844-I1844)/E1844,0))</f>
        <v>0.000195997233159728</v>
      </c>
      <c r="P1844" s="27" t="n">
        <f aca="false">LN(F1844/F1843)</f>
        <v>-0.00104597510598698</v>
      </c>
      <c r="Q1844" s="28" t="n">
        <f aca="false">STDEV(P1825:P1844)*SQRT(252)</f>
        <v>0.169691189848582</v>
      </c>
      <c r="R1844" s="26" t="n">
        <f aca="false">(G1844-H1844)/H1844</f>
        <v>0.000999076611010987</v>
      </c>
      <c r="S1844" s="17" t="n">
        <f aca="false">YEAR(B1844)</f>
        <v>2013</v>
      </c>
      <c r="T1844" s="17" t="n">
        <f aca="false">WEEKDAY(B1844)</f>
        <v>2</v>
      </c>
    </row>
    <row r="1845" customFormat="false" ht="15" hidden="false" customHeight="false" outlineLevel="0" collapsed="false">
      <c r="B1845" s="21" t="n">
        <v>41583</v>
      </c>
      <c r="C1845" s="22" t="n">
        <v>1314.831</v>
      </c>
      <c r="D1845" s="22" t="n">
        <v>1320.0135</v>
      </c>
      <c r="E1845" s="22" t="n">
        <v>1305.9135</v>
      </c>
      <c r="F1845" s="22" t="n">
        <v>1311.8715</v>
      </c>
      <c r="G1845" s="23" t="n">
        <v>1320.39</v>
      </c>
      <c r="H1845" s="23" t="n">
        <v>1319.07</v>
      </c>
      <c r="I1845" s="23" t="n">
        <v>1307.75</v>
      </c>
      <c r="J1845" s="23" t="n">
        <v>1306.44</v>
      </c>
      <c r="K1845" s="29" t="str">
        <f aca="false">IF(N1845&lt;=$F$3,"HIT","MISS")</f>
        <v>HIT</v>
      </c>
      <c r="L1845" s="29" t="str">
        <f aca="false">IF(O1845&lt;=$F$3,"HIT","MISS")</f>
        <v>HIT</v>
      </c>
      <c r="M1845" s="17" t="str">
        <f aca="false">IF(AND(K1845="HIT",L1845="HIT"),"HOD ✓ | LOD ✓",IF(K1845="HIT","HOD ✓",IF(L1845="HIT","LOD ✓","✗ MISS")))</f>
        <v>HOD ✓ | LOD ✓</v>
      </c>
      <c r="N1845" s="26" t="n">
        <f aca="false">IF(D1845&lt;H1845,(H1845-D1845)/D1845,IF(D1845&gt;G1845,(D1845-G1845)/D1845,0))</f>
        <v>0</v>
      </c>
      <c r="O1845" s="26" t="n">
        <f aca="false">IF(E1845&lt;J1845,(J1845-E1845)/E1845,IF(E1845&gt;I1845,(E1845-I1845)/E1845,0))</f>
        <v>0.00040316605962029</v>
      </c>
      <c r="P1845" s="27" t="n">
        <f aca="false">LN(F1845/F1844)</f>
        <v>-0.00225339660834171</v>
      </c>
      <c r="Q1845" s="28" t="n">
        <f aca="false">STDEV(P1826:P1845)*SQRT(252)</f>
        <v>0.169583032641888</v>
      </c>
      <c r="R1845" s="26" t="n">
        <f aca="false">(G1845-H1845)/H1845</f>
        <v>0.00100070504218894</v>
      </c>
      <c r="S1845" s="17" t="n">
        <f aca="false">YEAR(B1845)</f>
        <v>2013</v>
      </c>
      <c r="T1845" s="17" t="n">
        <f aca="false">WEEKDAY(B1845)</f>
        <v>3</v>
      </c>
    </row>
    <row r="1846" customFormat="false" ht="15" hidden="false" customHeight="false" outlineLevel="0" collapsed="false">
      <c r="B1846" s="21" t="n">
        <v>41584</v>
      </c>
      <c r="C1846" s="22" t="n">
        <v>1311.8715</v>
      </c>
      <c r="D1846" s="22" t="n">
        <v>1322.238</v>
      </c>
      <c r="E1846" s="22" t="n">
        <v>1309.282</v>
      </c>
      <c r="F1846" s="22" t="n">
        <v>1317.8725</v>
      </c>
      <c r="G1846" s="23" t="n">
        <v>1324.14</v>
      </c>
      <c r="H1846" s="23" t="n">
        <v>1322.82</v>
      </c>
      <c r="I1846" s="23" t="n">
        <v>1310.49</v>
      </c>
      <c r="J1846" s="23" t="n">
        <v>1309.18</v>
      </c>
      <c r="K1846" s="29" t="str">
        <f aca="false">IF(N1846&lt;=$F$3,"HIT","MISS")</f>
        <v>HIT</v>
      </c>
      <c r="L1846" s="29" t="str">
        <f aca="false">IF(O1846&lt;=$F$3,"HIT","MISS")</f>
        <v>HIT</v>
      </c>
      <c r="M1846" s="17" t="str">
        <f aca="false">IF(AND(K1846="HIT",L1846="HIT"),"HOD ✓ | LOD ✓",IF(K1846="HIT","HOD ✓",IF(L1846="HIT","LOD ✓","✗ MISS")))</f>
        <v>HOD ✓ | LOD ✓</v>
      </c>
      <c r="N1846" s="26" t="n">
        <f aca="false">IF(D1846&lt;H1846,(H1846-D1846)/D1846,IF(D1846&gt;G1846,(D1846-G1846)/D1846,0))</f>
        <v>0.000440162814863799</v>
      </c>
      <c r="O1846" s="26" t="n">
        <f aca="false">IF(E1846&lt;J1846,(J1846-E1846)/E1846,IF(E1846&gt;I1846,(E1846-I1846)/E1846,0))</f>
        <v>0</v>
      </c>
      <c r="P1846" s="27" t="n">
        <f aca="false">LN(F1846/F1845)</f>
        <v>0.00456395026782321</v>
      </c>
      <c r="Q1846" s="28" t="n">
        <f aca="false">STDEV(P1827:P1846)*SQRT(252)</f>
        <v>0.166138644409472</v>
      </c>
      <c r="R1846" s="26" t="n">
        <f aca="false">(G1846-H1846)/H1846</f>
        <v>0.000997868190683664</v>
      </c>
      <c r="S1846" s="17" t="n">
        <f aca="false">YEAR(B1846)</f>
        <v>2013</v>
      </c>
      <c r="T1846" s="17" t="n">
        <f aca="false">WEEKDAY(B1846)</f>
        <v>4</v>
      </c>
    </row>
    <row r="1847" customFormat="false" ht="15" hidden="false" customHeight="false" outlineLevel="0" collapsed="false">
      <c r="B1847" s="21" t="n">
        <v>41585</v>
      </c>
      <c r="C1847" s="22" t="n">
        <v>1317.8725</v>
      </c>
      <c r="D1847" s="22" t="n">
        <v>1326.5165</v>
      </c>
      <c r="E1847" s="22" t="n">
        <v>1296.652</v>
      </c>
      <c r="F1847" s="22" t="n">
        <v>1307.534</v>
      </c>
      <c r="G1847" s="23" t="n">
        <v>1327.96</v>
      </c>
      <c r="H1847" s="23" t="n">
        <v>1326.63</v>
      </c>
      <c r="I1847" s="23" t="n">
        <v>1296.55</v>
      </c>
      <c r="J1847" s="23" t="n">
        <v>1295.25</v>
      </c>
      <c r="K1847" s="29" t="str">
        <f aca="false">IF(N1847&lt;=$F$3,"HIT","MISS")</f>
        <v>HIT</v>
      </c>
      <c r="L1847" s="29" t="str">
        <f aca="false">IF(O1847&lt;=$F$3,"HIT","MISS")</f>
        <v>HIT</v>
      </c>
      <c r="M1847" s="17" t="str">
        <f aca="false">IF(AND(K1847="HIT",L1847="HIT"),"HOD ✓ | LOD ✓",IF(K1847="HIT","HOD ✓",IF(L1847="HIT","LOD ✓","✗ MISS")))</f>
        <v>HOD ✓ | LOD ✓</v>
      </c>
      <c r="N1847" s="26" t="n">
        <f aca="false">IF(D1847&lt;H1847,(H1847-D1847)/D1847,IF(D1847&gt;G1847,(D1847-G1847)/D1847,0))</f>
        <v>8.55624487144776E-005</v>
      </c>
      <c r="O1847" s="26" t="n">
        <f aca="false">IF(E1847&lt;J1847,(J1847-E1847)/E1847,IF(E1847&gt;I1847,(E1847-I1847)/E1847,0))</f>
        <v>7.86641288488269E-005</v>
      </c>
      <c r="P1847" s="27" t="n">
        <f aca="false">LN(F1847/F1846)</f>
        <v>-0.00787577347697242</v>
      </c>
      <c r="Q1847" s="28" t="n">
        <f aca="false">STDEV(P1828:P1847)*SQRT(252)</f>
        <v>0.160220854718319</v>
      </c>
      <c r="R1847" s="26" t="n">
        <f aca="false">(G1847-H1847)/H1847</f>
        <v>0.00100254027121347</v>
      </c>
      <c r="S1847" s="17" t="n">
        <f aca="false">YEAR(B1847)</f>
        <v>2013</v>
      </c>
      <c r="T1847" s="17" t="n">
        <f aca="false">WEEKDAY(B1847)</f>
        <v>5</v>
      </c>
    </row>
    <row r="1848" customFormat="false" ht="15" hidden="false" customHeight="false" outlineLevel="0" collapsed="false">
      <c r="B1848" s="21" t="n">
        <v>41586</v>
      </c>
      <c r="C1848" s="22" t="n">
        <v>1307.534</v>
      </c>
      <c r="D1848" s="22" t="n">
        <v>1313.903</v>
      </c>
      <c r="E1848" s="22" t="n">
        <v>1281.1685</v>
      </c>
      <c r="F1848" s="22" t="n">
        <v>1288.729</v>
      </c>
      <c r="G1848" s="23" t="n">
        <v>1313.75</v>
      </c>
      <c r="H1848" s="23" t="n">
        <v>1312.44</v>
      </c>
      <c r="I1848" s="23" t="n">
        <v>1281.62</v>
      </c>
      <c r="J1848" s="23" t="n">
        <v>1280.34</v>
      </c>
      <c r="K1848" s="29" t="str">
        <f aca="false">IF(N1848&lt;=$F$3,"HIT","MISS")</f>
        <v>HIT</v>
      </c>
      <c r="L1848" s="29" t="str">
        <f aca="false">IF(O1848&lt;=$F$3,"HIT","MISS")</f>
        <v>HIT</v>
      </c>
      <c r="M1848" s="17" t="str">
        <f aca="false">IF(AND(K1848="HIT",L1848="HIT"),"HOD ✓ | LOD ✓",IF(K1848="HIT","HOD ✓",IF(L1848="HIT","LOD ✓","✗ MISS")))</f>
        <v>HOD ✓ | LOD ✓</v>
      </c>
      <c r="N1848" s="26" t="n">
        <f aca="false">IF(D1848&lt;H1848,(H1848-D1848)/D1848,IF(D1848&gt;G1848,(D1848-G1848)/D1848,0))</f>
        <v>0.000116446952324502</v>
      </c>
      <c r="O1848" s="26" t="n">
        <f aca="false">IF(E1848&lt;J1848,(J1848-E1848)/E1848,IF(E1848&gt;I1848,(E1848-I1848)/E1848,0))</f>
        <v>0</v>
      </c>
      <c r="P1848" s="27" t="n">
        <f aca="false">LN(F1848/F1847)</f>
        <v>-0.014486459086029</v>
      </c>
      <c r="Q1848" s="28" t="n">
        <f aca="false">STDEV(P1829:P1848)*SQRT(252)</f>
        <v>0.163032913683976</v>
      </c>
      <c r="R1848" s="26" t="n">
        <f aca="false">(G1848-H1848)/H1848</f>
        <v>0.000998140867391992</v>
      </c>
      <c r="S1848" s="17" t="n">
        <f aca="false">YEAR(B1848)</f>
        <v>2013</v>
      </c>
      <c r="T1848" s="17" t="n">
        <f aca="false">WEEKDAY(B1848)</f>
        <v>6</v>
      </c>
    </row>
    <row r="1849" customFormat="false" ht="15" hidden="false" customHeight="false" outlineLevel="0" collapsed="false">
      <c r="B1849" s="21" t="n">
        <v>41589</v>
      </c>
      <c r="C1849" s="22" t="n">
        <v>1288.729</v>
      </c>
      <c r="D1849" s="22" t="n">
        <v>1288.9505</v>
      </c>
      <c r="E1849" s="22" t="n">
        <v>1279.2375</v>
      </c>
      <c r="F1849" s="22" t="n">
        <v>1282.7355</v>
      </c>
      <c r="G1849" s="23" t="n">
        <v>1288.68</v>
      </c>
      <c r="H1849" s="23" t="n">
        <v>1287.39</v>
      </c>
      <c r="I1849" s="23" t="n">
        <v>1279.01</v>
      </c>
      <c r="J1849" s="23" t="n">
        <v>1277.73</v>
      </c>
      <c r="K1849" s="29" t="str">
        <f aca="false">IF(N1849&lt;=$F$3,"HIT","MISS")</f>
        <v>HIT</v>
      </c>
      <c r="L1849" s="29" t="str">
        <f aca="false">IF(O1849&lt;=$F$3,"HIT","MISS")</f>
        <v>HIT</v>
      </c>
      <c r="M1849" s="17" t="str">
        <f aca="false">IF(AND(K1849="HIT",L1849="HIT"),"HOD ✓ | LOD ✓",IF(K1849="HIT","HOD ✓",IF(L1849="HIT","LOD ✓","✗ MISS")))</f>
        <v>HOD ✓ | LOD ✓</v>
      </c>
      <c r="N1849" s="26" t="n">
        <f aca="false">IF(D1849&lt;H1849,(H1849-D1849)/D1849,IF(D1849&gt;G1849,(D1849-G1849)/D1849,0))</f>
        <v>0.000209860657953782</v>
      </c>
      <c r="O1849" s="26" t="n">
        <f aca="false">IF(E1849&lt;J1849,(J1849-E1849)/E1849,IF(E1849&gt;I1849,(E1849-I1849)/E1849,0))</f>
        <v>0.000177840315031387</v>
      </c>
      <c r="P1849" s="27" t="n">
        <f aca="false">LN(F1849/F1848)</f>
        <v>-0.00466155442026941</v>
      </c>
      <c r="Q1849" s="28" t="n">
        <f aca="false">STDEV(P1830:P1849)*SQRT(252)</f>
        <v>0.164117983704499</v>
      </c>
      <c r="R1849" s="26" t="n">
        <f aca="false">(G1849-H1849)/H1849</f>
        <v>0.00100202735767713</v>
      </c>
      <c r="S1849" s="17" t="n">
        <f aca="false">YEAR(B1849)</f>
        <v>2013</v>
      </c>
      <c r="T1849" s="17" t="n">
        <f aca="false">WEEKDAY(B1849)</f>
        <v>2</v>
      </c>
    </row>
    <row r="1850" customFormat="false" ht="15" hidden="false" customHeight="false" outlineLevel="0" collapsed="false">
      <c r="B1850" s="21" t="n">
        <v>41590</v>
      </c>
      <c r="C1850" s="22" t="n">
        <v>1282.7355</v>
      </c>
      <c r="D1850" s="22" t="n">
        <v>1285.8035</v>
      </c>
      <c r="E1850" s="22" t="n">
        <v>1261.505</v>
      </c>
      <c r="F1850" s="22" t="n">
        <v>1268.08</v>
      </c>
      <c r="G1850" s="23" t="n">
        <v>1287.34</v>
      </c>
      <c r="H1850" s="23" t="n">
        <v>1286.05</v>
      </c>
      <c r="I1850" s="23" t="n">
        <v>1262.7</v>
      </c>
      <c r="J1850" s="23" t="n">
        <v>1261.44</v>
      </c>
      <c r="K1850" s="29" t="str">
        <f aca="false">IF(N1850&lt;=$F$3,"HIT","MISS")</f>
        <v>HIT</v>
      </c>
      <c r="L1850" s="29" t="str">
        <f aca="false">IF(O1850&lt;=$F$3,"HIT","MISS")</f>
        <v>HIT</v>
      </c>
      <c r="M1850" s="17" t="str">
        <f aca="false">IF(AND(K1850="HIT",L1850="HIT"),"HOD ✓ | LOD ✓",IF(K1850="HIT","HOD ✓",IF(L1850="HIT","LOD ✓","✗ MISS")))</f>
        <v>HOD ✓ | LOD ✓</v>
      </c>
      <c r="N1850" s="26" t="n">
        <f aca="false">IF(D1850&lt;H1850,(H1850-D1850)/D1850,IF(D1850&gt;G1850,(D1850-G1850)/D1850,0))</f>
        <v>0.000191708919753266</v>
      </c>
      <c r="O1850" s="26" t="n">
        <f aca="false">IF(E1850&lt;J1850,(J1850-E1850)/E1850,IF(E1850&gt;I1850,(E1850-I1850)/E1850,0))</f>
        <v>0</v>
      </c>
      <c r="P1850" s="27" t="n">
        <f aca="false">LN(F1850/F1849)</f>
        <v>-0.0114909614291407</v>
      </c>
      <c r="Q1850" s="28" t="n">
        <f aca="false">STDEV(P1831:P1850)*SQRT(252)</f>
        <v>0.166864927165977</v>
      </c>
      <c r="R1850" s="26" t="n">
        <f aca="false">(G1850-H1850)/H1850</f>
        <v>0.00100307142024024</v>
      </c>
      <c r="S1850" s="17" t="n">
        <f aca="false">YEAR(B1850)</f>
        <v>2013</v>
      </c>
      <c r="T1850" s="17" t="n">
        <f aca="false">WEEKDAY(B1850)</f>
        <v>3</v>
      </c>
    </row>
    <row r="1851" customFormat="false" ht="15" hidden="false" customHeight="false" outlineLevel="0" collapsed="false">
      <c r="B1851" s="21" t="n">
        <v>41591</v>
      </c>
      <c r="C1851" s="22" t="n">
        <v>1268.08</v>
      </c>
      <c r="D1851" s="22" t="n">
        <v>1284.476</v>
      </c>
      <c r="E1851" s="22" t="n">
        <v>1265.9725</v>
      </c>
      <c r="F1851" s="22" t="n">
        <v>1281.9085</v>
      </c>
      <c r="G1851" s="23" t="n">
        <v>1284.88</v>
      </c>
      <c r="H1851" s="23" t="n">
        <v>1283.6</v>
      </c>
      <c r="I1851" s="23" t="n">
        <v>1267</v>
      </c>
      <c r="J1851" s="23" t="n">
        <v>1265.73</v>
      </c>
      <c r="K1851" s="29" t="str">
        <f aca="false">IF(N1851&lt;=$F$3,"HIT","MISS")</f>
        <v>HIT</v>
      </c>
      <c r="L1851" s="29" t="str">
        <f aca="false">IF(O1851&lt;=$F$3,"HIT","MISS")</f>
        <v>HIT</v>
      </c>
      <c r="M1851" s="17" t="str">
        <f aca="false">IF(AND(K1851="HIT",L1851="HIT"),"HOD ✓ | LOD ✓",IF(K1851="HIT","HOD ✓",IF(L1851="HIT","LOD ✓","✗ MISS")))</f>
        <v>HOD ✓ | LOD ✓</v>
      </c>
      <c r="N1851" s="26" t="n">
        <f aca="false">IF(D1851&lt;H1851,(H1851-D1851)/D1851,IF(D1851&gt;G1851,(D1851-G1851)/D1851,0))</f>
        <v>0</v>
      </c>
      <c r="O1851" s="26" t="n">
        <f aca="false">IF(E1851&lt;J1851,(J1851-E1851)/E1851,IF(E1851&gt;I1851,(E1851-I1851)/E1851,0))</f>
        <v>0</v>
      </c>
      <c r="P1851" s="27" t="n">
        <f aca="false">LN(F1851/F1850)</f>
        <v>0.0108460375889007</v>
      </c>
      <c r="Q1851" s="28" t="n">
        <f aca="false">STDEV(P1832:P1851)*SQRT(252)</f>
        <v>0.171710884838473</v>
      </c>
      <c r="R1851" s="26" t="n">
        <f aca="false">(G1851-H1851)/H1851</f>
        <v>0.000997195387971487</v>
      </c>
      <c r="S1851" s="17" t="n">
        <f aca="false">YEAR(B1851)</f>
        <v>2013</v>
      </c>
      <c r="T1851" s="17" t="n">
        <f aca="false">WEEKDAY(B1851)</f>
        <v>4</v>
      </c>
    </row>
    <row r="1852" customFormat="false" ht="15" hidden="false" customHeight="false" outlineLevel="0" collapsed="false">
      <c r="B1852" s="21" t="n">
        <v>41592</v>
      </c>
      <c r="C1852" s="22" t="n">
        <v>1281.9085</v>
      </c>
      <c r="D1852" s="22" t="n">
        <v>1294.4435</v>
      </c>
      <c r="E1852" s="22" t="n">
        <v>1278.1995</v>
      </c>
      <c r="F1852" s="22" t="n">
        <v>1287.18</v>
      </c>
      <c r="G1852" s="23" t="n">
        <v>1296.09</v>
      </c>
      <c r="H1852" s="23" t="n">
        <v>1294.8</v>
      </c>
      <c r="I1852" s="23" t="n">
        <v>1279.12</v>
      </c>
      <c r="J1852" s="23" t="n">
        <v>1277.84</v>
      </c>
      <c r="K1852" s="29" t="str">
        <f aca="false">IF(N1852&lt;=$F$3,"HIT","MISS")</f>
        <v>HIT</v>
      </c>
      <c r="L1852" s="29" t="str">
        <f aca="false">IF(O1852&lt;=$F$3,"HIT","MISS")</f>
        <v>HIT</v>
      </c>
      <c r="M1852" s="17" t="str">
        <f aca="false">IF(AND(K1852="HIT",L1852="HIT"),"HOD ✓ | LOD ✓",IF(K1852="HIT","HOD ✓",IF(L1852="HIT","LOD ✓","✗ MISS")))</f>
        <v>HOD ✓ | LOD ✓</v>
      </c>
      <c r="N1852" s="26" t="n">
        <f aca="false">IF(D1852&lt;H1852,(H1852-D1852)/D1852,IF(D1852&gt;G1852,(D1852-G1852)/D1852,0))</f>
        <v>0.000275407926263193</v>
      </c>
      <c r="O1852" s="26" t="n">
        <f aca="false">IF(E1852&lt;J1852,(J1852-E1852)/E1852,IF(E1852&gt;I1852,(E1852-I1852)/E1852,0))</f>
        <v>0</v>
      </c>
      <c r="P1852" s="27" t="n">
        <f aca="false">LN(F1852/F1851)</f>
        <v>0.00410379587793168</v>
      </c>
      <c r="Q1852" s="28" t="n">
        <f aca="false">STDEV(P1833:P1852)*SQRT(252)</f>
        <v>0.134045882819052</v>
      </c>
      <c r="R1852" s="26" t="n">
        <f aca="false">(G1852-H1852)/H1852</f>
        <v>0.000996292863762715</v>
      </c>
      <c r="S1852" s="17" t="n">
        <f aca="false">YEAR(B1852)</f>
        <v>2013</v>
      </c>
      <c r="T1852" s="17" t="n">
        <f aca="false">WEEKDAY(B1852)</f>
        <v>5</v>
      </c>
    </row>
    <row r="1853" customFormat="false" ht="15" hidden="false" customHeight="false" outlineLevel="0" collapsed="false">
      <c r="B1853" s="21" t="n">
        <v>41593</v>
      </c>
      <c r="C1853" s="22" t="n">
        <v>1287.18</v>
      </c>
      <c r="D1853" s="22" t="n">
        <v>1291.3275</v>
      </c>
      <c r="E1853" s="22" t="n">
        <v>1280.502</v>
      </c>
      <c r="F1853" s="22" t="n">
        <v>1290.449</v>
      </c>
      <c r="G1853" s="23" t="n">
        <v>1291.13</v>
      </c>
      <c r="H1853" s="23" t="n">
        <v>1289.84</v>
      </c>
      <c r="I1853" s="23" t="n">
        <v>1281.31</v>
      </c>
      <c r="J1853" s="23" t="n">
        <v>1280.03</v>
      </c>
      <c r="K1853" s="29" t="str">
        <f aca="false">IF(N1853&lt;=$F$3,"HIT","MISS")</f>
        <v>HIT</v>
      </c>
      <c r="L1853" s="29" t="str">
        <f aca="false">IF(O1853&lt;=$F$3,"HIT","MISS")</f>
        <v>HIT</v>
      </c>
      <c r="M1853" s="17" t="str">
        <f aca="false">IF(AND(K1853="HIT",L1853="HIT"),"HOD ✓ | LOD ✓",IF(K1853="HIT","HOD ✓",IF(L1853="HIT","LOD ✓","✗ MISS")))</f>
        <v>HOD ✓ | LOD ✓</v>
      </c>
      <c r="N1853" s="26" t="n">
        <f aca="false">IF(D1853&lt;H1853,(H1853-D1853)/D1853,IF(D1853&gt;G1853,(D1853-G1853)/D1853,0))</f>
        <v>0.000152943385779356</v>
      </c>
      <c r="O1853" s="26" t="n">
        <f aca="false">IF(E1853&lt;J1853,(J1853-E1853)/E1853,IF(E1853&gt;I1853,(E1853-I1853)/E1853,0))</f>
        <v>0</v>
      </c>
      <c r="P1853" s="27" t="n">
        <f aca="false">LN(F1853/F1852)</f>
        <v>0.00253644085522095</v>
      </c>
      <c r="Q1853" s="28" t="n">
        <f aca="false">STDEV(P1834:P1853)*SQRT(252)</f>
        <v>0.134395779973743</v>
      </c>
      <c r="R1853" s="26" t="n">
        <f aca="false">(G1853-H1853)/H1853</f>
        <v>0.0010001240463935</v>
      </c>
      <c r="S1853" s="17" t="n">
        <f aca="false">YEAR(B1853)</f>
        <v>2013</v>
      </c>
      <c r="T1853" s="17" t="n">
        <f aca="false">WEEKDAY(B1853)</f>
        <v>6</v>
      </c>
    </row>
    <row r="1854" customFormat="false" ht="15" hidden="false" customHeight="false" outlineLevel="0" collapsed="false">
      <c r="B1854" s="21" t="n">
        <v>41596</v>
      </c>
      <c r="C1854" s="22" t="n">
        <v>1290.449</v>
      </c>
      <c r="D1854" s="22" t="n">
        <v>1290.449</v>
      </c>
      <c r="E1854" s="22" t="n">
        <v>1270.1785</v>
      </c>
      <c r="F1854" s="22" t="n">
        <v>1275.516</v>
      </c>
      <c r="G1854" s="23" t="n">
        <v>1291.95</v>
      </c>
      <c r="H1854" s="23" t="n">
        <v>1290.66</v>
      </c>
      <c r="I1854" s="23" t="n">
        <v>1270.01</v>
      </c>
      <c r="J1854" s="23" t="n">
        <v>1268.74</v>
      </c>
      <c r="K1854" s="29" t="str">
        <f aca="false">IF(N1854&lt;=$F$3,"HIT","MISS")</f>
        <v>HIT</v>
      </c>
      <c r="L1854" s="29" t="str">
        <f aca="false">IF(O1854&lt;=$F$3,"HIT","MISS")</f>
        <v>HIT</v>
      </c>
      <c r="M1854" s="17" t="str">
        <f aca="false">IF(AND(K1854="HIT",L1854="HIT"),"HOD ✓ | LOD ✓",IF(K1854="HIT","HOD ✓",IF(L1854="HIT","LOD ✓","✗ MISS")))</f>
        <v>HOD ✓ | LOD ✓</v>
      </c>
      <c r="N1854" s="26" t="n">
        <f aca="false">IF(D1854&lt;H1854,(H1854-D1854)/D1854,IF(D1854&gt;G1854,(D1854-G1854)/D1854,0))</f>
        <v>0.000163508980207674</v>
      </c>
      <c r="O1854" s="26" t="n">
        <f aca="false">IF(E1854&lt;J1854,(J1854-E1854)/E1854,IF(E1854&gt;I1854,(E1854-I1854)/E1854,0))</f>
        <v>0.000132658520042651</v>
      </c>
      <c r="P1854" s="27" t="n">
        <f aca="false">LN(F1854/F1853)</f>
        <v>-0.011639417208148</v>
      </c>
      <c r="Q1854" s="28" t="n">
        <f aca="false">STDEV(P1835:P1854)*SQRT(252)</f>
        <v>0.139495489064556</v>
      </c>
      <c r="R1854" s="26" t="n">
        <f aca="false">(G1854-H1854)/H1854</f>
        <v>0.000999488633722254</v>
      </c>
      <c r="S1854" s="17" t="n">
        <f aca="false">YEAR(B1854)</f>
        <v>2013</v>
      </c>
      <c r="T1854" s="17" t="n">
        <f aca="false">WEEKDAY(B1854)</f>
        <v>2</v>
      </c>
    </row>
    <row r="1855" customFormat="false" ht="15" hidden="false" customHeight="false" outlineLevel="0" collapsed="false">
      <c r="B1855" s="21" t="n">
        <v>41597</v>
      </c>
      <c r="C1855" s="22" t="n">
        <v>1275.516</v>
      </c>
      <c r="D1855" s="22" t="n">
        <v>1278.993</v>
      </c>
      <c r="E1855" s="22" t="n">
        <v>1269.2675</v>
      </c>
      <c r="F1855" s="22" t="n">
        <v>1275.7475</v>
      </c>
      <c r="G1855" s="23" t="n">
        <v>1279.54</v>
      </c>
      <c r="H1855" s="23" t="n">
        <v>1278.26</v>
      </c>
      <c r="I1855" s="23" t="n">
        <v>1270.85</v>
      </c>
      <c r="J1855" s="23" t="n">
        <v>1269.58</v>
      </c>
      <c r="K1855" s="29" t="str">
        <f aca="false">IF(N1855&lt;=$F$3,"HIT","MISS")</f>
        <v>HIT</v>
      </c>
      <c r="L1855" s="29" t="str">
        <f aca="false">IF(O1855&lt;=$F$3,"HIT","MISS")</f>
        <v>HIT</v>
      </c>
      <c r="M1855" s="17" t="str">
        <f aca="false">IF(AND(K1855="HIT",L1855="HIT"),"HOD ✓ | LOD ✓",IF(K1855="HIT","HOD ✓",IF(L1855="HIT","LOD ✓","✗ MISS")))</f>
        <v>HOD ✓ | LOD ✓</v>
      </c>
      <c r="N1855" s="26" t="n">
        <f aca="false">IF(D1855&lt;H1855,(H1855-D1855)/D1855,IF(D1855&gt;G1855,(D1855-G1855)/D1855,0))</f>
        <v>0</v>
      </c>
      <c r="O1855" s="26" t="n">
        <f aca="false">IF(E1855&lt;J1855,(J1855-E1855)/E1855,IF(E1855&gt;I1855,(E1855-I1855)/E1855,0))</f>
        <v>0.000246204996188747</v>
      </c>
      <c r="P1855" s="27" t="n">
        <f aca="false">LN(F1855/F1854)</f>
        <v>0.000181478707029123</v>
      </c>
      <c r="Q1855" s="28" t="n">
        <f aca="false">STDEV(P1836:P1855)*SQRT(252)</f>
        <v>0.118630018180558</v>
      </c>
      <c r="R1855" s="26" t="n">
        <f aca="false">(G1855-H1855)/H1855</f>
        <v>0.00100136122541578</v>
      </c>
      <c r="S1855" s="17" t="n">
        <f aca="false">YEAR(B1855)</f>
        <v>2013</v>
      </c>
      <c r="T1855" s="17" t="n">
        <f aca="false">WEEKDAY(B1855)</f>
        <v>3</v>
      </c>
    </row>
    <row r="1856" customFormat="false" ht="15" hidden="false" customHeight="false" outlineLevel="0" collapsed="false">
      <c r="B1856" s="21" t="n">
        <v>41598</v>
      </c>
      <c r="C1856" s="22" t="n">
        <v>1275.7475</v>
      </c>
      <c r="D1856" s="22" t="n">
        <v>1276.4835</v>
      </c>
      <c r="E1856" s="22" t="n">
        <v>1241.1835</v>
      </c>
      <c r="F1856" s="22" t="n">
        <v>1244.2945</v>
      </c>
      <c r="G1856" s="23" t="n">
        <v>1277.45</v>
      </c>
      <c r="H1856" s="23" t="n">
        <v>1276.17</v>
      </c>
      <c r="I1856" s="23" t="n">
        <v>1240.96</v>
      </c>
      <c r="J1856" s="23" t="n">
        <v>1239.72</v>
      </c>
      <c r="K1856" s="29" t="str">
        <f aca="false">IF(N1856&lt;=$F$3,"HIT","MISS")</f>
        <v>HIT</v>
      </c>
      <c r="L1856" s="29" t="str">
        <f aca="false">IF(O1856&lt;=$F$3,"HIT","MISS")</f>
        <v>HIT</v>
      </c>
      <c r="M1856" s="17" t="str">
        <f aca="false">IF(AND(K1856="HIT",L1856="HIT"),"HOD ✓ | LOD ✓",IF(K1856="HIT","HOD ✓",IF(L1856="HIT","LOD ✓","✗ MISS")))</f>
        <v>HOD ✓ | LOD ✓</v>
      </c>
      <c r="N1856" s="26" t="n">
        <f aca="false">IF(D1856&lt;H1856,(H1856-D1856)/D1856,IF(D1856&gt;G1856,(D1856-G1856)/D1856,0))</f>
        <v>0</v>
      </c>
      <c r="O1856" s="26" t="n">
        <f aca="false">IF(E1856&lt;J1856,(J1856-E1856)/E1856,IF(E1856&gt;I1856,(E1856-I1856)/E1856,0))</f>
        <v>0.000180070070219317</v>
      </c>
      <c r="P1856" s="27" t="n">
        <f aca="false">LN(F1856/F1855)</f>
        <v>-0.0249635786946658</v>
      </c>
      <c r="Q1856" s="28" t="n">
        <f aca="false">STDEV(P1837:P1856)*SQRT(252)</f>
        <v>0.142925227569839</v>
      </c>
      <c r="R1856" s="26" t="n">
        <f aca="false">(G1856-H1856)/H1856</f>
        <v>0.00100300116755603</v>
      </c>
      <c r="S1856" s="17" t="n">
        <f aca="false">YEAR(B1856)</f>
        <v>2013</v>
      </c>
      <c r="T1856" s="17" t="n">
        <f aca="false">WEEKDAY(B1856)</f>
        <v>4</v>
      </c>
    </row>
    <row r="1857" customFormat="false" ht="15" hidden="false" customHeight="false" outlineLevel="0" collapsed="false">
      <c r="B1857" s="21" t="n">
        <v>41599</v>
      </c>
      <c r="C1857" s="22" t="n">
        <v>1244.2945</v>
      </c>
      <c r="D1857" s="22" t="n">
        <v>1250.567</v>
      </c>
      <c r="E1857" s="22" t="n">
        <v>1236.8675</v>
      </c>
      <c r="F1857" s="22" t="n">
        <v>1242.941</v>
      </c>
      <c r="G1857" s="23" t="n">
        <v>1251.05</v>
      </c>
      <c r="H1857" s="23" t="n">
        <v>1249.8</v>
      </c>
      <c r="I1857" s="23" t="n">
        <v>1236.68</v>
      </c>
      <c r="J1857" s="23" t="n">
        <v>1235.44</v>
      </c>
      <c r="K1857" s="29" t="str">
        <f aca="false">IF(N1857&lt;=$F$3,"HIT","MISS")</f>
        <v>HIT</v>
      </c>
      <c r="L1857" s="29" t="str">
        <f aca="false">IF(O1857&lt;=$F$3,"HIT","MISS")</f>
        <v>HIT</v>
      </c>
      <c r="M1857" s="17" t="str">
        <f aca="false">IF(AND(K1857="HIT",L1857="HIT"),"HOD ✓ | LOD ✓",IF(K1857="HIT","HOD ✓",IF(L1857="HIT","LOD ✓","✗ MISS")))</f>
        <v>HOD ✓ | LOD ✓</v>
      </c>
      <c r="N1857" s="26" t="n">
        <f aca="false">IF(D1857&lt;H1857,(H1857-D1857)/D1857,IF(D1857&gt;G1857,(D1857-G1857)/D1857,0))</f>
        <v>0</v>
      </c>
      <c r="O1857" s="26" t="n">
        <f aca="false">IF(E1857&lt;J1857,(J1857-E1857)/E1857,IF(E1857&gt;I1857,(E1857-I1857)/E1857,0))</f>
        <v>0.000151592632193828</v>
      </c>
      <c r="P1857" s="27" t="n">
        <f aca="false">LN(F1857/F1856)</f>
        <v>-0.00108835704025935</v>
      </c>
      <c r="Q1857" s="28" t="n">
        <f aca="false">STDEV(P1838:P1857)*SQRT(252)</f>
        <v>0.134267995144146</v>
      </c>
      <c r="R1857" s="26" t="n">
        <f aca="false">(G1857-H1857)/H1857</f>
        <v>0.0010001600256041</v>
      </c>
      <c r="S1857" s="17" t="n">
        <f aca="false">YEAR(B1857)</f>
        <v>2013</v>
      </c>
      <c r="T1857" s="17" t="n">
        <f aca="false">WEEKDAY(B1857)</f>
        <v>5</v>
      </c>
    </row>
    <row r="1858" customFormat="false" ht="15" hidden="false" customHeight="false" outlineLevel="0" collapsed="false">
      <c r="B1858" s="21" t="n">
        <v>41600</v>
      </c>
      <c r="C1858" s="22" t="n">
        <v>1242.941</v>
      </c>
      <c r="D1858" s="22" t="n">
        <v>1249.0055</v>
      </c>
      <c r="E1858" s="22" t="n">
        <v>1241.231</v>
      </c>
      <c r="F1858" s="22" t="n">
        <v>1243.738</v>
      </c>
      <c r="G1858" s="23" t="n">
        <v>1250.47</v>
      </c>
      <c r="H1858" s="23" t="n">
        <v>1249.22</v>
      </c>
      <c r="I1858" s="23" t="n">
        <v>1240.99</v>
      </c>
      <c r="J1858" s="23" t="n">
        <v>1239.75</v>
      </c>
      <c r="K1858" s="29" t="str">
        <f aca="false">IF(N1858&lt;=$F$3,"HIT","MISS")</f>
        <v>HIT</v>
      </c>
      <c r="L1858" s="29" t="str">
        <f aca="false">IF(O1858&lt;=$F$3,"HIT","MISS")</f>
        <v>HIT</v>
      </c>
      <c r="M1858" s="17" t="str">
        <f aca="false">IF(AND(K1858="HIT",L1858="HIT"),"HOD ✓ | LOD ✓",IF(K1858="HIT","HOD ✓",IF(L1858="HIT","LOD ✓","✗ MISS")))</f>
        <v>HOD ✓ | LOD ✓</v>
      </c>
      <c r="N1858" s="26" t="n">
        <f aca="false">IF(D1858&lt;H1858,(H1858-D1858)/D1858,IF(D1858&gt;G1858,(D1858-G1858)/D1858,0))</f>
        <v>0.000171736633665779</v>
      </c>
      <c r="O1858" s="26" t="n">
        <f aca="false">IF(E1858&lt;J1858,(J1858-E1858)/E1858,IF(E1858&gt;I1858,(E1858-I1858)/E1858,0))</f>
        <v>0.000194162085864747</v>
      </c>
      <c r="P1858" s="27" t="n">
        <f aca="false">LN(F1858/F1857)</f>
        <v>0.00064101560940581</v>
      </c>
      <c r="Q1858" s="28" t="n">
        <f aca="false">STDEV(P1839:P1858)*SQRT(252)</f>
        <v>0.132902162919393</v>
      </c>
      <c r="R1858" s="26" t="n">
        <f aca="false">(G1858-H1858)/H1858</f>
        <v>0.00100062438961912</v>
      </c>
      <c r="S1858" s="17" t="n">
        <f aca="false">YEAR(B1858)</f>
        <v>2013</v>
      </c>
      <c r="T1858" s="17" t="n">
        <f aca="false">WEEKDAY(B1858)</f>
        <v>6</v>
      </c>
    </row>
    <row r="1859" customFormat="false" ht="15" hidden="false" customHeight="false" outlineLevel="0" collapsed="false">
      <c r="B1859" s="21" t="n">
        <v>41603</v>
      </c>
      <c r="C1859" s="22" t="n">
        <v>1243.738</v>
      </c>
      <c r="D1859" s="22" t="n">
        <v>1254.0035</v>
      </c>
      <c r="E1859" s="22" t="n">
        <v>1225.535</v>
      </c>
      <c r="F1859" s="22" t="n">
        <v>1251.4015</v>
      </c>
      <c r="G1859" s="23" t="n">
        <v>1255.83</v>
      </c>
      <c r="H1859" s="23" t="n">
        <v>1254.58</v>
      </c>
      <c r="I1859" s="23" t="n">
        <v>1225.3</v>
      </c>
      <c r="J1859" s="23" t="n">
        <v>1224.08</v>
      </c>
      <c r="K1859" s="29" t="str">
        <f aca="false">IF(N1859&lt;=$F$3,"HIT","MISS")</f>
        <v>HIT</v>
      </c>
      <c r="L1859" s="29" t="str">
        <f aca="false">IF(O1859&lt;=$F$3,"HIT","MISS")</f>
        <v>HIT</v>
      </c>
      <c r="M1859" s="17" t="str">
        <f aca="false">IF(AND(K1859="HIT",L1859="HIT"),"HOD ✓ | LOD ✓",IF(K1859="HIT","HOD ✓",IF(L1859="HIT","LOD ✓","✗ MISS")))</f>
        <v>HOD ✓ | LOD ✓</v>
      </c>
      <c r="N1859" s="26" t="n">
        <f aca="false">IF(D1859&lt;H1859,(H1859-D1859)/D1859,IF(D1859&gt;G1859,(D1859-G1859)/D1859,0))</f>
        <v>0.000459727584492305</v>
      </c>
      <c r="O1859" s="26" t="n">
        <f aca="false">IF(E1859&lt;J1859,(J1859-E1859)/E1859,IF(E1859&gt;I1859,(E1859-I1859)/E1859,0))</f>
        <v>0.000191752989510807</v>
      </c>
      <c r="P1859" s="27" t="n">
        <f aca="false">LN(F1859/F1858)</f>
        <v>0.00614276203599635</v>
      </c>
      <c r="Q1859" s="28" t="n">
        <f aca="false">STDEV(P1840:P1859)*SQRT(252)</f>
        <v>0.136547842204261</v>
      </c>
      <c r="R1859" s="26" t="n">
        <f aca="false">(G1859-H1859)/H1859</f>
        <v>0.000996349375886751</v>
      </c>
      <c r="S1859" s="17" t="n">
        <f aca="false">YEAR(B1859)</f>
        <v>2013</v>
      </c>
      <c r="T1859" s="17" t="n">
        <f aca="false">WEEKDAY(B1859)</f>
        <v>2</v>
      </c>
    </row>
    <row r="1860" customFormat="false" ht="15" hidden="false" customHeight="false" outlineLevel="0" collapsed="false">
      <c r="B1860" s="21" t="n">
        <v>41604</v>
      </c>
      <c r="C1860" s="22" t="n">
        <v>1251.4015</v>
      </c>
      <c r="D1860" s="22" t="n">
        <v>1258.3715</v>
      </c>
      <c r="E1860" s="22" t="n">
        <v>1239.806</v>
      </c>
      <c r="F1860" s="22" t="n">
        <v>1242.8125</v>
      </c>
      <c r="G1860" s="23" t="n">
        <v>1258.03</v>
      </c>
      <c r="H1860" s="23" t="n">
        <v>1256.77</v>
      </c>
      <c r="I1860" s="23" t="n">
        <v>1239.96</v>
      </c>
      <c r="J1860" s="23" t="n">
        <v>1238.72</v>
      </c>
      <c r="K1860" s="29" t="str">
        <f aca="false">IF(N1860&lt;=$F$3,"HIT","MISS")</f>
        <v>HIT</v>
      </c>
      <c r="L1860" s="29" t="str">
        <f aca="false">IF(O1860&lt;=$F$3,"HIT","MISS")</f>
        <v>HIT</v>
      </c>
      <c r="M1860" s="17" t="str">
        <f aca="false">IF(AND(K1860="HIT",L1860="HIT"),"HOD ✓ | LOD ✓",IF(K1860="HIT","HOD ✓",IF(L1860="HIT","LOD ✓","✗ MISS")))</f>
        <v>HOD ✓ | LOD ✓</v>
      </c>
      <c r="N1860" s="26" t="n">
        <f aca="false">IF(D1860&lt;H1860,(H1860-D1860)/D1860,IF(D1860&gt;G1860,(D1860-G1860)/D1860,0))</f>
        <v>0.00027138249714015</v>
      </c>
      <c r="O1860" s="26" t="n">
        <f aca="false">IF(E1860&lt;J1860,(J1860-E1860)/E1860,IF(E1860&gt;I1860,(E1860-I1860)/E1860,0))</f>
        <v>0</v>
      </c>
      <c r="P1860" s="27" t="n">
        <f aca="false">LN(F1860/F1859)</f>
        <v>-0.00688716681903855</v>
      </c>
      <c r="Q1860" s="28" t="n">
        <f aca="false">STDEV(P1841:P1860)*SQRT(252)</f>
        <v>0.136840261759162</v>
      </c>
      <c r="R1860" s="26" t="n">
        <f aca="false">(G1860-H1860)/H1860</f>
        <v>0.00100257008044431</v>
      </c>
      <c r="S1860" s="17" t="n">
        <f aca="false">YEAR(B1860)</f>
        <v>2013</v>
      </c>
      <c r="T1860" s="17" t="n">
        <f aca="false">WEEKDAY(B1860)</f>
        <v>3</v>
      </c>
    </row>
    <row r="1861" customFormat="false" ht="15" hidden="false" customHeight="false" outlineLevel="0" collapsed="false">
      <c r="B1861" s="21" t="n">
        <v>41605</v>
      </c>
      <c r="C1861" s="22" t="n">
        <v>1242.8125</v>
      </c>
      <c r="D1861" s="22" t="n">
        <v>1254.8885</v>
      </c>
      <c r="E1861" s="22" t="n">
        <v>1236.423</v>
      </c>
      <c r="F1861" s="22" t="n">
        <v>1237.8375</v>
      </c>
      <c r="G1861" s="23" t="n">
        <v>1254.92</v>
      </c>
      <c r="H1861" s="23" t="n">
        <v>1253.67</v>
      </c>
      <c r="I1861" s="23" t="n">
        <v>1237.52</v>
      </c>
      <c r="J1861" s="23" t="n">
        <v>1236.28</v>
      </c>
      <c r="K1861" s="29" t="str">
        <f aca="false">IF(N1861&lt;=$F$3,"HIT","MISS")</f>
        <v>HIT</v>
      </c>
      <c r="L1861" s="29" t="str">
        <f aca="false">IF(O1861&lt;=$F$3,"HIT","MISS")</f>
        <v>HIT</v>
      </c>
      <c r="M1861" s="17" t="str">
        <f aca="false">IF(AND(K1861="HIT",L1861="HIT"),"HOD ✓ | LOD ✓",IF(K1861="HIT","HOD ✓",IF(L1861="HIT","LOD ✓","✗ MISS")))</f>
        <v>HOD ✓ | LOD ✓</v>
      </c>
      <c r="N1861" s="26" t="n">
        <f aca="false">IF(D1861&lt;H1861,(H1861-D1861)/D1861,IF(D1861&gt;G1861,(D1861-G1861)/D1861,0))</f>
        <v>0</v>
      </c>
      <c r="O1861" s="26" t="n">
        <f aca="false">IF(E1861&lt;J1861,(J1861-E1861)/E1861,IF(E1861&gt;I1861,(E1861-I1861)/E1861,0))</f>
        <v>0</v>
      </c>
      <c r="P1861" s="27" t="n">
        <f aca="false">LN(F1861/F1860)</f>
        <v>-0.00401105086975924</v>
      </c>
      <c r="Q1861" s="28" t="n">
        <f aca="false">STDEV(P1842:P1861)*SQRT(252)</f>
        <v>0.136197147522115</v>
      </c>
      <c r="R1861" s="26" t="n">
        <f aca="false">(G1861-H1861)/H1861</f>
        <v>0.000997072594861487</v>
      </c>
      <c r="S1861" s="17" t="n">
        <f aca="false">YEAR(B1861)</f>
        <v>2013</v>
      </c>
      <c r="T1861" s="17" t="n">
        <f aca="false">WEEKDAY(B1861)</f>
        <v>4</v>
      </c>
    </row>
    <row r="1862" customFormat="false" ht="15" hidden="false" customHeight="false" outlineLevel="0" collapsed="false">
      <c r="B1862" s="21" t="n">
        <v>41606</v>
      </c>
      <c r="C1862" s="22" t="n">
        <v>1237.8375</v>
      </c>
      <c r="D1862" s="22" t="n">
        <v>1245.9335</v>
      </c>
      <c r="E1862" s="22" t="n">
        <v>1234.789</v>
      </c>
      <c r="F1862" s="22" t="n">
        <v>1244.1</v>
      </c>
      <c r="G1862" s="23" t="n">
        <v>1245.84</v>
      </c>
      <c r="H1862" s="23" t="n">
        <v>1244.6</v>
      </c>
      <c r="I1862" s="23" t="n">
        <v>1234.43</v>
      </c>
      <c r="J1862" s="23" t="n">
        <v>1233.2</v>
      </c>
      <c r="K1862" s="29" t="str">
        <f aca="false">IF(N1862&lt;=$F$3,"HIT","MISS")</f>
        <v>HIT</v>
      </c>
      <c r="L1862" s="29" t="str">
        <f aca="false">IF(O1862&lt;=$F$3,"HIT","MISS")</f>
        <v>HIT</v>
      </c>
      <c r="M1862" s="17" t="str">
        <f aca="false">IF(AND(K1862="HIT",L1862="HIT"),"HOD ✓ | LOD ✓",IF(K1862="HIT","HOD ✓",IF(L1862="HIT","LOD ✓","✗ MISS")))</f>
        <v>HOD ✓ | LOD ✓</v>
      </c>
      <c r="N1862" s="26" t="n">
        <f aca="false">IF(D1862&lt;H1862,(H1862-D1862)/D1862,IF(D1862&gt;G1862,(D1862-G1862)/D1862,0))</f>
        <v>7.50441335754889E-005</v>
      </c>
      <c r="O1862" s="26" t="n">
        <f aca="false">IF(E1862&lt;J1862,(J1862-E1862)/E1862,IF(E1862&gt;I1862,(E1862-I1862)/E1862,0))</f>
        <v>0.000290737931743742</v>
      </c>
      <c r="P1862" s="27" t="n">
        <f aca="false">LN(F1862/F1861)</f>
        <v>0.00504647138819468</v>
      </c>
      <c r="Q1862" s="28" t="n">
        <f aca="false">STDEV(P1843:P1862)*SQRT(252)</f>
        <v>0.132238691981794</v>
      </c>
      <c r="R1862" s="26" t="n">
        <f aca="false">(G1862-H1862)/H1862</f>
        <v>0.000996304033424401</v>
      </c>
      <c r="S1862" s="17" t="n">
        <f aca="false">YEAR(B1862)</f>
        <v>2013</v>
      </c>
      <c r="T1862" s="17" t="n">
        <f aca="false">WEEKDAY(B1862)</f>
        <v>5</v>
      </c>
    </row>
    <row r="1863" customFormat="false" ht="15" hidden="false" customHeight="false" outlineLevel="0" collapsed="false">
      <c r="B1863" s="21" t="n">
        <v>41607</v>
      </c>
      <c r="C1863" s="22" t="n">
        <v>1244.1</v>
      </c>
      <c r="D1863" s="22" t="n">
        <v>1254.9415</v>
      </c>
      <c r="E1863" s="22" t="n">
        <v>1240.9145</v>
      </c>
      <c r="F1863" s="22" t="n">
        <v>1251.215</v>
      </c>
      <c r="G1863" s="23" t="n">
        <v>1255.51</v>
      </c>
      <c r="H1863" s="23" t="n">
        <v>1254.26</v>
      </c>
      <c r="I1863" s="23" t="n">
        <v>1240.75</v>
      </c>
      <c r="J1863" s="23" t="n">
        <v>1239.51</v>
      </c>
      <c r="K1863" s="29" t="str">
        <f aca="false">IF(N1863&lt;=$F$3,"HIT","MISS")</f>
        <v>HIT</v>
      </c>
      <c r="L1863" s="29" t="str">
        <f aca="false">IF(O1863&lt;=$F$3,"HIT","MISS")</f>
        <v>HIT</v>
      </c>
      <c r="M1863" s="17" t="str">
        <f aca="false">IF(AND(K1863="HIT",L1863="HIT"),"HOD ✓ | LOD ✓",IF(K1863="HIT","HOD ✓",IF(L1863="HIT","LOD ✓","✗ MISS")))</f>
        <v>HOD ✓ | LOD ✓</v>
      </c>
      <c r="N1863" s="26" t="n">
        <f aca="false">IF(D1863&lt;H1863,(H1863-D1863)/D1863,IF(D1863&gt;G1863,(D1863-G1863)/D1863,0))</f>
        <v>0</v>
      </c>
      <c r="O1863" s="26" t="n">
        <f aca="false">IF(E1863&lt;J1863,(J1863-E1863)/E1863,IF(E1863&gt;I1863,(E1863-I1863)/E1863,0))</f>
        <v>0.000132563524723169</v>
      </c>
      <c r="P1863" s="27" t="n">
        <f aca="false">LN(F1863/F1862)</f>
        <v>0.00570270228978854</v>
      </c>
      <c r="Q1863" s="28" t="n">
        <f aca="false">STDEV(P1844:P1863)*SQRT(252)</f>
        <v>0.135528265282514</v>
      </c>
      <c r="R1863" s="26" t="n">
        <f aca="false">(G1863-H1863)/H1863</f>
        <v>0.000996603575016344</v>
      </c>
      <c r="S1863" s="17" t="n">
        <f aca="false">YEAR(B1863)</f>
        <v>2013</v>
      </c>
      <c r="T1863" s="17" t="n">
        <f aca="false">WEEKDAY(B1863)</f>
        <v>6</v>
      </c>
    </row>
    <row r="1864" customFormat="false" ht="15" hidden="false" customHeight="false" outlineLevel="0" collapsed="false">
      <c r="B1864" s="21" t="n">
        <v>41610</v>
      </c>
      <c r="C1864" s="22" t="n">
        <v>1251.215</v>
      </c>
      <c r="D1864" s="22" t="n">
        <v>1251.5755</v>
      </c>
      <c r="E1864" s="22" t="n">
        <v>1217.892</v>
      </c>
      <c r="F1864" s="22" t="n">
        <v>1219.643</v>
      </c>
      <c r="G1864" s="23" t="n">
        <v>1252.19</v>
      </c>
      <c r="H1864" s="23" t="n">
        <v>1250.94</v>
      </c>
      <c r="I1864" s="23" t="n">
        <v>1218.79</v>
      </c>
      <c r="J1864" s="23" t="n">
        <v>1217.57</v>
      </c>
      <c r="K1864" s="29" t="str">
        <f aca="false">IF(N1864&lt;=$F$3,"HIT","MISS")</f>
        <v>HIT</v>
      </c>
      <c r="L1864" s="29" t="str">
        <f aca="false">IF(O1864&lt;=$F$3,"HIT","MISS")</f>
        <v>HIT</v>
      </c>
      <c r="M1864" s="17" t="str">
        <f aca="false">IF(AND(K1864="HIT",L1864="HIT"),"HOD ✓ | LOD ✓",IF(K1864="HIT","HOD ✓",IF(L1864="HIT","LOD ✓","✗ MISS")))</f>
        <v>HOD ✓ | LOD ✓</v>
      </c>
      <c r="N1864" s="26" t="n">
        <f aca="false">IF(D1864&lt;H1864,(H1864-D1864)/D1864,IF(D1864&gt;G1864,(D1864-G1864)/D1864,0))</f>
        <v>0</v>
      </c>
      <c r="O1864" s="26" t="n">
        <f aca="false">IF(E1864&lt;J1864,(J1864-E1864)/E1864,IF(E1864&gt;I1864,(E1864-I1864)/E1864,0))</f>
        <v>0</v>
      </c>
      <c r="P1864" s="27" t="n">
        <f aca="false">LN(F1864/F1863)</f>
        <v>-0.0255568862562009</v>
      </c>
      <c r="Q1864" s="28" t="n">
        <f aca="false">STDEV(P1845:P1864)*SQRT(252)</f>
        <v>0.158024176022443</v>
      </c>
      <c r="R1864" s="26" t="n">
        <f aca="false">(G1864-H1864)/H1864</f>
        <v>0.000999248565079061</v>
      </c>
      <c r="S1864" s="17" t="n">
        <f aca="false">YEAR(B1864)</f>
        <v>2013</v>
      </c>
      <c r="T1864" s="17" t="n">
        <f aca="false">WEEKDAY(B1864)</f>
        <v>2</v>
      </c>
    </row>
    <row r="1865" customFormat="false" ht="15" hidden="false" customHeight="false" outlineLevel="0" collapsed="false">
      <c r="B1865" s="21" t="n">
        <v>41611</v>
      </c>
      <c r="C1865" s="22" t="n">
        <v>1219.643</v>
      </c>
      <c r="D1865" s="22" t="n">
        <v>1226.402</v>
      </c>
      <c r="E1865" s="22" t="n">
        <v>1215.4225</v>
      </c>
      <c r="F1865" s="22" t="n">
        <v>1223.508</v>
      </c>
      <c r="G1865" s="23" t="n">
        <v>1227.37</v>
      </c>
      <c r="H1865" s="23" t="n">
        <v>1226.14</v>
      </c>
      <c r="I1865" s="23" t="n">
        <v>1216.24</v>
      </c>
      <c r="J1865" s="23" t="n">
        <v>1215.02</v>
      </c>
      <c r="K1865" s="29" t="str">
        <f aca="false">IF(N1865&lt;=$F$3,"HIT","MISS")</f>
        <v>HIT</v>
      </c>
      <c r="L1865" s="29" t="str">
        <f aca="false">IF(O1865&lt;=$F$3,"HIT","MISS")</f>
        <v>HIT</v>
      </c>
      <c r="M1865" s="17" t="str">
        <f aca="false">IF(AND(K1865="HIT",L1865="HIT"),"HOD ✓ | LOD ✓",IF(K1865="HIT","HOD ✓",IF(L1865="HIT","LOD ✓","✗ MISS")))</f>
        <v>HOD ✓ | LOD ✓</v>
      </c>
      <c r="N1865" s="26" t="n">
        <f aca="false">IF(D1865&lt;H1865,(H1865-D1865)/D1865,IF(D1865&gt;G1865,(D1865-G1865)/D1865,0))</f>
        <v>0</v>
      </c>
      <c r="O1865" s="26" t="n">
        <f aca="false">IF(E1865&lt;J1865,(J1865-E1865)/E1865,IF(E1865&gt;I1865,(E1865-I1865)/E1865,0))</f>
        <v>0</v>
      </c>
      <c r="P1865" s="27" t="n">
        <f aca="false">LN(F1865/F1864)</f>
        <v>0.00316394952603362</v>
      </c>
      <c r="Q1865" s="28" t="n">
        <f aca="false">STDEV(P1846:P1865)*SQRT(252)</f>
        <v>0.159867329683069</v>
      </c>
      <c r="R1865" s="26" t="n">
        <f aca="false">(G1865-H1865)/H1865</f>
        <v>0.00100314809075619</v>
      </c>
      <c r="S1865" s="17" t="n">
        <f aca="false">YEAR(B1865)</f>
        <v>2013</v>
      </c>
      <c r="T1865" s="17" t="n">
        <f aca="false">WEEKDAY(B1865)</f>
        <v>3</v>
      </c>
    </row>
    <row r="1866" customFormat="false" ht="15" hidden="false" customHeight="false" outlineLevel="0" collapsed="false">
      <c r="B1866" s="21" t="n">
        <v>41612</v>
      </c>
      <c r="C1866" s="22" t="n">
        <v>1223.508</v>
      </c>
      <c r="D1866" s="22" t="n">
        <v>1251.8355</v>
      </c>
      <c r="E1866" s="22" t="n">
        <v>1211.7845</v>
      </c>
      <c r="F1866" s="22" t="n">
        <v>1243.6575</v>
      </c>
      <c r="G1866" s="23" t="n">
        <v>1252.42</v>
      </c>
      <c r="H1866" s="23" t="n">
        <v>1251.17</v>
      </c>
      <c r="I1866" s="23" t="n">
        <v>1212.85</v>
      </c>
      <c r="J1866" s="23" t="n">
        <v>1211.64</v>
      </c>
      <c r="K1866" s="29" t="str">
        <f aca="false">IF(N1866&lt;=$F$3,"HIT","MISS")</f>
        <v>HIT</v>
      </c>
      <c r="L1866" s="29" t="str">
        <f aca="false">IF(O1866&lt;=$F$3,"HIT","MISS")</f>
        <v>HIT</v>
      </c>
      <c r="M1866" s="17" t="str">
        <f aca="false">IF(AND(K1866="HIT",L1866="HIT"),"HOD ✓ | LOD ✓",IF(K1866="HIT","HOD ✓",IF(L1866="HIT","LOD ✓","✗ MISS")))</f>
        <v>HOD ✓ | LOD ✓</v>
      </c>
      <c r="N1866" s="26" t="n">
        <f aca="false">IF(D1866&lt;H1866,(H1866-D1866)/D1866,IF(D1866&gt;G1866,(D1866-G1866)/D1866,0))</f>
        <v>0</v>
      </c>
      <c r="O1866" s="26" t="n">
        <f aca="false">IF(E1866&lt;J1866,(J1866-E1866)/E1866,IF(E1866&gt;I1866,(E1866-I1866)/E1866,0))</f>
        <v>0</v>
      </c>
      <c r="P1866" s="27" t="n">
        <f aca="false">LN(F1866/F1865)</f>
        <v>0.0163344923677158</v>
      </c>
      <c r="Q1866" s="28" t="n">
        <f aca="false">STDEV(P1847:P1866)*SQRT(252)</f>
        <v>0.172675603421851</v>
      </c>
      <c r="R1866" s="26" t="n">
        <f aca="false">(G1866-H1866)/H1866</f>
        <v>0.000999064875276741</v>
      </c>
      <c r="S1866" s="17" t="n">
        <f aca="false">YEAR(B1866)</f>
        <v>2013</v>
      </c>
      <c r="T1866" s="17" t="n">
        <f aca="false">WEEKDAY(B1866)</f>
        <v>4</v>
      </c>
    </row>
    <row r="1867" customFormat="false" ht="15" hidden="false" customHeight="false" outlineLevel="0" collapsed="false">
      <c r="B1867" s="21" t="n">
        <v>41613</v>
      </c>
      <c r="C1867" s="22" t="n">
        <v>1243.6575</v>
      </c>
      <c r="D1867" s="22" t="n">
        <v>1243.955</v>
      </c>
      <c r="E1867" s="22" t="n">
        <v>1217.1515</v>
      </c>
      <c r="F1867" s="22" t="n">
        <v>1225.2475</v>
      </c>
      <c r="G1867" s="23" t="n">
        <v>1244.11</v>
      </c>
      <c r="H1867" s="23" t="n">
        <v>1242.87</v>
      </c>
      <c r="I1867" s="23" t="n">
        <v>1217.29</v>
      </c>
      <c r="J1867" s="23" t="n">
        <v>1216.07</v>
      </c>
      <c r="K1867" s="29" t="str">
        <f aca="false">IF(N1867&lt;=$F$3,"HIT","MISS")</f>
        <v>HIT</v>
      </c>
      <c r="L1867" s="29" t="str">
        <f aca="false">IF(O1867&lt;=$F$3,"HIT","MISS")</f>
        <v>HIT</v>
      </c>
      <c r="M1867" s="17" t="str">
        <f aca="false">IF(AND(K1867="HIT",L1867="HIT"),"HOD ✓ | LOD ✓",IF(K1867="HIT","HOD ✓",IF(L1867="HIT","LOD ✓","✗ MISS")))</f>
        <v>HOD ✓ | LOD ✓</v>
      </c>
      <c r="N1867" s="26" t="n">
        <f aca="false">IF(D1867&lt;H1867,(H1867-D1867)/D1867,IF(D1867&gt;G1867,(D1867-G1867)/D1867,0))</f>
        <v>0</v>
      </c>
      <c r="O1867" s="26" t="n">
        <f aca="false">IF(E1867&lt;J1867,(J1867-E1867)/E1867,IF(E1867&gt;I1867,(E1867-I1867)/E1867,0))</f>
        <v>0</v>
      </c>
      <c r="P1867" s="27" t="n">
        <f aca="false">LN(F1867/F1866)</f>
        <v>-0.0149137704601254</v>
      </c>
      <c r="Q1867" s="28" t="n">
        <f aca="false">STDEV(P1848:P1867)*SQRT(252)</f>
        <v>0.177116562725069</v>
      </c>
      <c r="R1867" s="26" t="n">
        <f aca="false">(G1867-H1867)/H1867</f>
        <v>0.00099769082848569</v>
      </c>
      <c r="S1867" s="17" t="n">
        <f aca="false">YEAR(B1867)</f>
        <v>2013</v>
      </c>
      <c r="T1867" s="17" t="n">
        <f aca="false">WEEKDAY(B1867)</f>
        <v>5</v>
      </c>
    </row>
    <row r="1868" customFormat="false" ht="15" hidden="false" customHeight="false" outlineLevel="0" collapsed="false">
      <c r="B1868" s="21" t="n">
        <v>41614</v>
      </c>
      <c r="C1868" s="22" t="n">
        <v>1225.2475</v>
      </c>
      <c r="D1868" s="22" t="n">
        <v>1245.0395</v>
      </c>
      <c r="E1868" s="22" t="n">
        <v>1212.4295</v>
      </c>
      <c r="F1868" s="22" t="n">
        <v>1228.9515</v>
      </c>
      <c r="G1868" s="23" t="n">
        <v>1244.64</v>
      </c>
      <c r="H1868" s="23" t="n">
        <v>1243.4</v>
      </c>
      <c r="I1868" s="23" t="n">
        <v>1212.91</v>
      </c>
      <c r="J1868" s="23" t="n">
        <v>1211.7</v>
      </c>
      <c r="K1868" s="29" t="str">
        <f aca="false">IF(N1868&lt;=$F$3,"HIT","MISS")</f>
        <v>HIT</v>
      </c>
      <c r="L1868" s="29" t="str">
        <f aca="false">IF(O1868&lt;=$F$3,"HIT","MISS")</f>
        <v>HIT</v>
      </c>
      <c r="M1868" s="17" t="str">
        <f aca="false">IF(AND(K1868="HIT",L1868="HIT"),"HOD ✓ | LOD ✓",IF(K1868="HIT","HOD ✓",IF(L1868="HIT","LOD ✓","✗ MISS")))</f>
        <v>HOD ✓ | LOD ✓</v>
      </c>
      <c r="N1868" s="26" t="n">
        <f aca="false">IF(D1868&lt;H1868,(H1868-D1868)/D1868,IF(D1868&gt;G1868,(D1868-G1868)/D1868,0))</f>
        <v>0.00032087335381728</v>
      </c>
      <c r="O1868" s="26" t="n">
        <f aca="false">IF(E1868&lt;J1868,(J1868-E1868)/E1868,IF(E1868&gt;I1868,(E1868-I1868)/E1868,0))</f>
        <v>0</v>
      </c>
      <c r="P1868" s="27" t="n">
        <f aca="false">LN(F1868/F1867)</f>
        <v>0.00301850242166327</v>
      </c>
      <c r="Q1868" s="28" t="n">
        <f aca="false">STDEV(P1849:P1868)*SQRT(252)</f>
        <v>0.173244494876917</v>
      </c>
      <c r="R1868" s="26" t="n">
        <f aca="false">(G1868-H1868)/H1868</f>
        <v>0.000997265562168256</v>
      </c>
      <c r="S1868" s="17" t="n">
        <f aca="false">YEAR(B1868)</f>
        <v>2013</v>
      </c>
      <c r="T1868" s="17" t="n">
        <f aca="false">WEEKDAY(B1868)</f>
        <v>6</v>
      </c>
    </row>
    <row r="1869" customFormat="false" ht="15" hidden="false" customHeight="false" outlineLevel="0" collapsed="false">
      <c r="B1869" s="21" t="n">
        <v>41617</v>
      </c>
      <c r="C1869" s="22" t="n">
        <v>1228.9515</v>
      </c>
      <c r="D1869" s="22" t="n">
        <v>1243.203</v>
      </c>
      <c r="E1869" s="22" t="n">
        <v>1225.3845</v>
      </c>
      <c r="F1869" s="22" t="n">
        <v>1240.2925</v>
      </c>
      <c r="G1869" s="23" t="n">
        <v>1242.04</v>
      </c>
      <c r="H1869" s="23" t="n">
        <v>1240.8</v>
      </c>
      <c r="I1869" s="23" t="n">
        <v>1226.55</v>
      </c>
      <c r="J1869" s="23" t="n">
        <v>1225.32</v>
      </c>
      <c r="K1869" s="24" t="str">
        <f aca="false">IF(N1869&lt;=$F$3,"HIT","MISS")</f>
        <v>MISS</v>
      </c>
      <c r="L1869" s="24" t="str">
        <f aca="false">IF(O1869&lt;=$F$3,"HIT","MISS")</f>
        <v>HIT</v>
      </c>
      <c r="M1869" s="25" t="str">
        <f aca="false">IF(AND(K1869="HIT",L1869="HIT"),"HOD ✓ | LOD ✓",IF(K1869="HIT","HOD ✓",IF(L1869="HIT","LOD ✓","✗ MISS")))</f>
        <v>LOD ✓</v>
      </c>
      <c r="N1869" s="26" t="n">
        <f aca="false">IF(D1869&lt;H1869,(H1869-D1869)/D1869,IF(D1869&gt;G1869,(D1869-G1869)/D1869,0))</f>
        <v>0.00093548680304022</v>
      </c>
      <c r="O1869" s="26" t="n">
        <f aca="false">IF(E1869&lt;J1869,(J1869-E1869)/E1869,IF(E1869&gt;I1869,(E1869-I1869)/E1869,0))</f>
        <v>0</v>
      </c>
      <c r="P1869" s="27" t="n">
        <f aca="false">LN(F1869/F1868)</f>
        <v>0.00918587206954993</v>
      </c>
      <c r="Q1869" s="28" t="n">
        <f aca="false">STDEV(P1850:P1869)*SQRT(252)</f>
        <v>0.177735000369218</v>
      </c>
      <c r="R1869" s="26" t="n">
        <f aca="false">(G1869-H1869)/H1869</f>
        <v>0.000999355254674411</v>
      </c>
      <c r="S1869" s="17" t="n">
        <f aca="false">YEAR(B1869)</f>
        <v>2013</v>
      </c>
      <c r="T1869" s="17" t="n">
        <f aca="false">WEEKDAY(B1869)</f>
        <v>2</v>
      </c>
    </row>
    <row r="1870" customFormat="false" ht="15" hidden="false" customHeight="false" outlineLevel="0" collapsed="false">
      <c r="B1870" s="21" t="n">
        <v>41618</v>
      </c>
      <c r="C1870" s="22" t="n">
        <v>1240.2925</v>
      </c>
      <c r="D1870" s="22" t="n">
        <v>1267.9635</v>
      </c>
      <c r="E1870" s="22" t="n">
        <v>1238.0275</v>
      </c>
      <c r="F1870" s="22" t="n">
        <v>1262.234</v>
      </c>
      <c r="G1870" s="23" t="n">
        <v>1269.55</v>
      </c>
      <c r="H1870" s="23" t="n">
        <v>1268.28</v>
      </c>
      <c r="I1870" s="23" t="n">
        <v>1237.66</v>
      </c>
      <c r="J1870" s="23" t="n">
        <v>1236.42</v>
      </c>
      <c r="K1870" s="29" t="str">
        <f aca="false">IF(N1870&lt;=$F$3,"HIT","MISS")</f>
        <v>HIT</v>
      </c>
      <c r="L1870" s="29" t="str">
        <f aca="false">IF(O1870&lt;=$F$3,"HIT","MISS")</f>
        <v>HIT</v>
      </c>
      <c r="M1870" s="17" t="str">
        <f aca="false">IF(AND(K1870="HIT",L1870="HIT"),"HOD ✓ | LOD ✓",IF(K1870="HIT","HOD ✓",IF(L1870="HIT","LOD ✓","✗ MISS")))</f>
        <v>HOD ✓ | LOD ✓</v>
      </c>
      <c r="N1870" s="26" t="n">
        <f aca="false">IF(D1870&lt;H1870,(H1870-D1870)/D1870,IF(D1870&gt;G1870,(D1870-G1870)/D1870,0))</f>
        <v>0.000249612863461689</v>
      </c>
      <c r="O1870" s="26" t="n">
        <f aca="false">IF(E1870&lt;J1870,(J1870-E1870)/E1870,IF(E1870&gt;I1870,(E1870-I1870)/E1870,0))</f>
        <v>0.000296843163822965</v>
      </c>
      <c r="P1870" s="27" t="n">
        <f aca="false">LN(F1870/F1869)</f>
        <v>0.017535928002435</v>
      </c>
      <c r="Q1870" s="28" t="n">
        <f aca="false">STDEV(P1851:P1870)*SQRT(252)</f>
        <v>0.186154818140731</v>
      </c>
      <c r="R1870" s="26" t="n">
        <f aca="false">(G1870-H1870)/H1870</f>
        <v>0.00100135616740781</v>
      </c>
      <c r="S1870" s="17" t="n">
        <f aca="false">YEAR(B1870)</f>
        <v>2013</v>
      </c>
      <c r="T1870" s="17" t="n">
        <f aca="false">WEEKDAY(B1870)</f>
        <v>3</v>
      </c>
    </row>
    <row r="1871" customFormat="false" ht="15" hidden="false" customHeight="false" outlineLevel="0" collapsed="false">
      <c r="B1871" s="21" t="n">
        <v>41619</v>
      </c>
      <c r="C1871" s="22" t="n">
        <v>1262.234</v>
      </c>
      <c r="D1871" s="22" t="n">
        <v>1263.467</v>
      </c>
      <c r="E1871" s="22" t="n">
        <v>1251.242</v>
      </c>
      <c r="F1871" s="22" t="n">
        <v>1252.359</v>
      </c>
      <c r="G1871" s="23" t="n">
        <v>1264.82</v>
      </c>
      <c r="H1871" s="23" t="n">
        <v>1263.56</v>
      </c>
      <c r="I1871" s="23" t="n">
        <v>1252.88</v>
      </c>
      <c r="J1871" s="23" t="n">
        <v>1251.63</v>
      </c>
      <c r="K1871" s="29" t="str">
        <f aca="false">IF(N1871&lt;=$F$3,"HIT","MISS")</f>
        <v>HIT</v>
      </c>
      <c r="L1871" s="29" t="str">
        <f aca="false">IF(O1871&lt;=$F$3,"HIT","MISS")</f>
        <v>HIT</v>
      </c>
      <c r="M1871" s="17" t="str">
        <f aca="false">IF(AND(K1871="HIT",L1871="HIT"),"HOD ✓ | LOD ✓",IF(K1871="HIT","HOD ✓",IF(L1871="HIT","LOD ✓","✗ MISS")))</f>
        <v>HOD ✓ | LOD ✓</v>
      </c>
      <c r="N1871" s="26" t="n">
        <f aca="false">IF(D1871&lt;H1871,(H1871-D1871)/D1871,IF(D1871&gt;G1871,(D1871-G1871)/D1871,0))</f>
        <v>7.36069877565834E-005</v>
      </c>
      <c r="O1871" s="26" t="n">
        <f aca="false">IF(E1871&lt;J1871,(J1871-E1871)/E1871,IF(E1871&gt;I1871,(E1871-I1871)/E1871,0))</f>
        <v>0.000310091892695536</v>
      </c>
      <c r="P1871" s="27" t="n">
        <f aca="false">LN(F1871/F1870)</f>
        <v>-0.00785419410960872</v>
      </c>
      <c r="Q1871" s="28" t="n">
        <f aca="false">STDEV(P1852:P1871)*SQRT(252)</f>
        <v>0.183207682878149</v>
      </c>
      <c r="R1871" s="26" t="n">
        <f aca="false">(G1871-H1871)/H1871</f>
        <v>0.000997182563550596</v>
      </c>
      <c r="S1871" s="17" t="n">
        <f aca="false">YEAR(B1871)</f>
        <v>2013</v>
      </c>
      <c r="T1871" s="17" t="n">
        <f aca="false">WEEKDAY(B1871)</f>
        <v>4</v>
      </c>
    </row>
    <row r="1872" customFormat="false" ht="15" hidden="false" customHeight="false" outlineLevel="0" collapsed="false">
      <c r="B1872" s="21" t="n">
        <v>41620</v>
      </c>
      <c r="C1872" s="22" t="n">
        <v>1252.359</v>
      </c>
      <c r="D1872" s="22" t="n">
        <v>1257.0805</v>
      </c>
      <c r="E1872" s="22" t="n">
        <v>1224.05</v>
      </c>
      <c r="F1872" s="22" t="n">
        <v>1225.422</v>
      </c>
      <c r="G1872" s="23" t="n">
        <v>1258.28</v>
      </c>
      <c r="H1872" s="23" t="n">
        <v>1257.02</v>
      </c>
      <c r="I1872" s="23" t="n">
        <v>1225.44</v>
      </c>
      <c r="J1872" s="23" t="n">
        <v>1224.22</v>
      </c>
      <c r="K1872" s="29" t="str">
        <f aca="false">IF(N1872&lt;=$F$3,"HIT","MISS")</f>
        <v>HIT</v>
      </c>
      <c r="L1872" s="29" t="str">
        <f aca="false">IF(O1872&lt;=$F$3,"HIT","MISS")</f>
        <v>HIT</v>
      </c>
      <c r="M1872" s="17" t="str">
        <f aca="false">IF(AND(K1872="HIT",L1872="HIT"),"HOD ✓ | LOD ✓",IF(K1872="HIT","HOD ✓",IF(L1872="HIT","LOD ✓","✗ MISS")))</f>
        <v>HOD ✓ | LOD ✓</v>
      </c>
      <c r="N1872" s="26" t="n">
        <f aca="false">IF(D1872&lt;H1872,(H1872-D1872)/D1872,IF(D1872&gt;G1872,(D1872-G1872)/D1872,0))</f>
        <v>0</v>
      </c>
      <c r="O1872" s="26" t="n">
        <f aca="false">IF(E1872&lt;J1872,(J1872-E1872)/E1872,IF(E1872&gt;I1872,(E1872-I1872)/E1872,0))</f>
        <v>0.00013888321555498</v>
      </c>
      <c r="P1872" s="27" t="n">
        <f aca="false">LN(F1872/F1871)</f>
        <v>-0.0217436983199366</v>
      </c>
      <c r="Q1872" s="28" t="n">
        <f aca="false">STDEV(P1853:P1872)*SQRT(252)</f>
        <v>0.195882146180483</v>
      </c>
      <c r="R1872" s="26" t="n">
        <f aca="false">(G1872-H1872)/H1872</f>
        <v>0.00100237068622615</v>
      </c>
      <c r="S1872" s="17" t="n">
        <f aca="false">YEAR(B1872)</f>
        <v>2013</v>
      </c>
      <c r="T1872" s="17" t="n">
        <f aca="false">WEEKDAY(B1872)</f>
        <v>5</v>
      </c>
    </row>
    <row r="1873" customFormat="false" ht="15" hidden="false" customHeight="false" outlineLevel="0" collapsed="false">
      <c r="B1873" s="21" t="n">
        <v>41621</v>
      </c>
      <c r="C1873" s="22" t="n">
        <v>1225.422</v>
      </c>
      <c r="D1873" s="22" t="n">
        <v>1238.9625</v>
      </c>
      <c r="E1873" s="22" t="n">
        <v>1220.6445</v>
      </c>
      <c r="F1873" s="22" t="n">
        <v>1238.8915</v>
      </c>
      <c r="G1873" s="23" t="n">
        <v>1238.78</v>
      </c>
      <c r="H1873" s="23" t="n">
        <v>1237.54</v>
      </c>
      <c r="I1873" s="23" t="n">
        <v>1221.76</v>
      </c>
      <c r="J1873" s="23" t="n">
        <v>1220.54</v>
      </c>
      <c r="K1873" s="29" t="str">
        <f aca="false">IF(N1873&lt;=$F$3,"HIT","MISS")</f>
        <v>HIT</v>
      </c>
      <c r="L1873" s="29" t="str">
        <f aca="false">IF(O1873&lt;=$F$3,"HIT","MISS")</f>
        <v>HIT</v>
      </c>
      <c r="M1873" s="17" t="str">
        <f aca="false">IF(AND(K1873="HIT",L1873="HIT"),"HOD ✓ | LOD ✓",IF(K1873="HIT","HOD ✓",IF(L1873="HIT","LOD ✓","✗ MISS")))</f>
        <v>HOD ✓ | LOD ✓</v>
      </c>
      <c r="N1873" s="26" t="n">
        <f aca="false">IF(D1873&lt;H1873,(H1873-D1873)/D1873,IF(D1873&gt;G1873,(D1873-G1873)/D1873,0))</f>
        <v>0.000147300664870905</v>
      </c>
      <c r="O1873" s="26" t="n">
        <f aca="false">IF(E1873&lt;J1873,(J1873-E1873)/E1873,IF(E1873&gt;I1873,(E1873-I1873)/E1873,0))</f>
        <v>0</v>
      </c>
      <c r="P1873" s="27" t="n">
        <f aca="false">LN(F1873/F1872)</f>
        <v>0.0109317537213831</v>
      </c>
      <c r="Q1873" s="28" t="n">
        <f aca="false">STDEV(P1854:P1873)*SQRT(252)</f>
        <v>0.200923417228419</v>
      </c>
      <c r="R1873" s="26" t="n">
        <f aca="false">(G1873-H1873)/H1873</f>
        <v>0.0010019878145353</v>
      </c>
      <c r="S1873" s="17" t="n">
        <f aca="false">YEAR(B1873)</f>
        <v>2013</v>
      </c>
      <c r="T1873" s="17" t="n">
        <f aca="false">WEEKDAY(B1873)</f>
        <v>6</v>
      </c>
    </row>
    <row r="1874" customFormat="false" ht="15" hidden="false" customHeight="false" outlineLevel="0" collapsed="false">
      <c r="B1874" s="21" t="n">
        <v>41624</v>
      </c>
      <c r="C1874" s="22" t="n">
        <v>1238.8915</v>
      </c>
      <c r="D1874" s="22" t="n">
        <v>1252.1285</v>
      </c>
      <c r="E1874" s="22" t="n">
        <v>1227.9165</v>
      </c>
      <c r="F1874" s="22" t="n">
        <v>1241.4225</v>
      </c>
      <c r="G1874" s="23" t="n">
        <v>1253.2</v>
      </c>
      <c r="H1874" s="23" t="n">
        <v>1251.95</v>
      </c>
      <c r="I1874" s="23" t="n">
        <v>1228.34</v>
      </c>
      <c r="J1874" s="23" t="n">
        <v>1227.11</v>
      </c>
      <c r="K1874" s="29" t="str">
        <f aca="false">IF(N1874&lt;=$F$3,"HIT","MISS")</f>
        <v>HIT</v>
      </c>
      <c r="L1874" s="29" t="str">
        <f aca="false">IF(O1874&lt;=$F$3,"HIT","MISS")</f>
        <v>HIT</v>
      </c>
      <c r="M1874" s="17" t="str">
        <f aca="false">IF(AND(K1874="HIT",L1874="HIT"),"HOD ✓ | LOD ✓",IF(K1874="HIT","HOD ✓",IF(L1874="HIT","LOD ✓","✗ MISS")))</f>
        <v>HOD ✓ | LOD ✓</v>
      </c>
      <c r="N1874" s="26" t="n">
        <f aca="false">IF(D1874&lt;H1874,(H1874-D1874)/D1874,IF(D1874&gt;G1874,(D1874-G1874)/D1874,0))</f>
        <v>0</v>
      </c>
      <c r="O1874" s="26" t="n">
        <f aca="false">IF(E1874&lt;J1874,(J1874-E1874)/E1874,IF(E1874&gt;I1874,(E1874-I1874)/E1874,0))</f>
        <v>0</v>
      </c>
      <c r="P1874" s="27" t="n">
        <f aca="false">LN(F1874/F1873)</f>
        <v>0.00204087134008088</v>
      </c>
      <c r="Q1874" s="28" t="n">
        <f aca="false">STDEV(P1855:P1874)*SQRT(252)</f>
        <v>0.198101784171645</v>
      </c>
      <c r="R1874" s="26" t="n">
        <f aca="false">(G1874-H1874)/H1874</f>
        <v>0.000998442429809497</v>
      </c>
      <c r="S1874" s="17" t="n">
        <f aca="false">YEAR(B1874)</f>
        <v>2013</v>
      </c>
      <c r="T1874" s="17" t="n">
        <f aca="false">WEEKDAY(B1874)</f>
        <v>2</v>
      </c>
    </row>
    <row r="1875" customFormat="false" ht="15" hidden="false" customHeight="false" outlineLevel="0" collapsed="false">
      <c r="B1875" s="21" t="n">
        <v>41625</v>
      </c>
      <c r="C1875" s="22" t="n">
        <v>1241.4225</v>
      </c>
      <c r="D1875" s="22" t="n">
        <v>1248.202</v>
      </c>
      <c r="E1875" s="22" t="n">
        <v>1227.4075</v>
      </c>
      <c r="F1875" s="22" t="n">
        <v>1230.913</v>
      </c>
      <c r="G1875" s="23" t="n">
        <v>1249.37</v>
      </c>
      <c r="H1875" s="23" t="n">
        <v>1248.12</v>
      </c>
      <c r="I1875" s="23" t="n">
        <v>1228.61</v>
      </c>
      <c r="J1875" s="23" t="n">
        <v>1227.38</v>
      </c>
      <c r="K1875" s="29" t="str">
        <f aca="false">IF(N1875&lt;=$F$3,"HIT","MISS")</f>
        <v>HIT</v>
      </c>
      <c r="L1875" s="29" t="str">
        <f aca="false">IF(O1875&lt;=$F$3,"HIT","MISS")</f>
        <v>HIT</v>
      </c>
      <c r="M1875" s="17" t="str">
        <f aca="false">IF(AND(K1875="HIT",L1875="HIT"),"HOD ✓ | LOD ✓",IF(K1875="HIT","HOD ✓",IF(L1875="HIT","LOD ✓","✗ MISS")))</f>
        <v>HOD ✓ | LOD ✓</v>
      </c>
      <c r="N1875" s="26" t="n">
        <f aca="false">IF(D1875&lt;H1875,(H1875-D1875)/D1875,IF(D1875&gt;G1875,(D1875-G1875)/D1875,0))</f>
        <v>0</v>
      </c>
      <c r="O1875" s="26" t="n">
        <f aca="false">IF(E1875&lt;J1875,(J1875-E1875)/E1875,IF(E1875&gt;I1875,(E1875-I1875)/E1875,0))</f>
        <v>0</v>
      </c>
      <c r="P1875" s="27" t="n">
        <f aca="false">LN(F1875/F1874)</f>
        <v>-0.00850172907489087</v>
      </c>
      <c r="Q1875" s="28" t="n">
        <f aca="false">STDEV(P1856:P1875)*SQRT(252)</f>
        <v>0.199600882051179</v>
      </c>
      <c r="R1875" s="26" t="n">
        <f aca="false">(G1875-H1875)/H1875</f>
        <v>0.0010015062654232</v>
      </c>
      <c r="S1875" s="17" t="n">
        <f aca="false">YEAR(B1875)</f>
        <v>2013</v>
      </c>
      <c r="T1875" s="17" t="n">
        <f aca="false">WEEKDAY(B1875)</f>
        <v>3</v>
      </c>
    </row>
    <row r="1876" customFormat="false" ht="15" hidden="false" customHeight="false" outlineLevel="0" collapsed="false">
      <c r="B1876" s="21" t="n">
        <v>41626</v>
      </c>
      <c r="C1876" s="22" t="n">
        <v>1230.913</v>
      </c>
      <c r="D1876" s="22" t="n">
        <v>1244.7615</v>
      </c>
      <c r="E1876" s="22" t="n">
        <v>1216.2755</v>
      </c>
      <c r="F1876" s="22" t="n">
        <v>1218.4265</v>
      </c>
      <c r="G1876" s="23" t="n">
        <v>1245.4</v>
      </c>
      <c r="H1876" s="23" t="n">
        <v>1244.16</v>
      </c>
      <c r="I1876" s="23" t="n">
        <v>1216.8</v>
      </c>
      <c r="J1876" s="23" t="n">
        <v>1215.58</v>
      </c>
      <c r="K1876" s="29" t="str">
        <f aca="false">IF(N1876&lt;=$F$3,"HIT","MISS")</f>
        <v>HIT</v>
      </c>
      <c r="L1876" s="29" t="str">
        <f aca="false">IF(O1876&lt;=$F$3,"HIT","MISS")</f>
        <v>HIT</v>
      </c>
      <c r="M1876" s="17" t="str">
        <f aca="false">IF(AND(K1876="HIT",L1876="HIT"),"HOD ✓ | LOD ✓",IF(K1876="HIT","HOD ✓",IF(L1876="HIT","LOD ✓","✗ MISS")))</f>
        <v>HOD ✓ | LOD ✓</v>
      </c>
      <c r="N1876" s="26" t="n">
        <f aca="false">IF(D1876&lt;H1876,(H1876-D1876)/D1876,IF(D1876&gt;G1876,(D1876-G1876)/D1876,0))</f>
        <v>0</v>
      </c>
      <c r="O1876" s="26" t="n">
        <f aca="false">IF(E1876&lt;J1876,(J1876-E1876)/E1876,IF(E1876&gt;I1876,(E1876-I1876)/E1876,0))</f>
        <v>0</v>
      </c>
      <c r="P1876" s="27" t="n">
        <f aca="false">LN(F1876/F1875)</f>
        <v>-0.0101958982580546</v>
      </c>
      <c r="Q1876" s="28" t="n">
        <f aca="false">STDEV(P1857:P1876)*SQRT(252)</f>
        <v>0.183057563489102</v>
      </c>
      <c r="R1876" s="26" t="n">
        <f aca="false">(G1876-H1876)/H1876</f>
        <v>0.00099665637860083</v>
      </c>
      <c r="S1876" s="17" t="n">
        <f aca="false">YEAR(B1876)</f>
        <v>2013</v>
      </c>
      <c r="T1876" s="17" t="n">
        <f aca="false">WEEKDAY(B1876)</f>
        <v>4</v>
      </c>
    </row>
    <row r="1877" customFormat="false" ht="15" hidden="false" customHeight="false" outlineLevel="0" collapsed="false">
      <c r="B1877" s="21" t="n">
        <v>41627</v>
      </c>
      <c r="C1877" s="22" t="n">
        <v>1218.4265</v>
      </c>
      <c r="D1877" s="22" t="n">
        <v>1226.6995</v>
      </c>
      <c r="E1877" s="22" t="n">
        <v>1187.4135</v>
      </c>
      <c r="F1877" s="22" t="n">
        <v>1188.73</v>
      </c>
      <c r="G1877" s="23" t="n">
        <v>1227.51</v>
      </c>
      <c r="H1877" s="23" t="n">
        <v>1226.28</v>
      </c>
      <c r="I1877" s="23" t="n">
        <v>1189.31</v>
      </c>
      <c r="J1877" s="23" t="n">
        <v>1188.12</v>
      </c>
      <c r="K1877" s="24" t="str">
        <f aca="false">IF(N1877&lt;=$F$3,"HIT","MISS")</f>
        <v>HIT</v>
      </c>
      <c r="L1877" s="24" t="str">
        <f aca="false">IF(O1877&lt;=$F$3,"HIT","MISS")</f>
        <v>MISS</v>
      </c>
      <c r="M1877" s="25" t="str">
        <f aca="false">IF(AND(K1877="HIT",L1877="HIT"),"HOD ✓ | LOD ✓",IF(K1877="HIT","HOD ✓",IF(L1877="HIT","LOD ✓","✗ MISS")))</f>
        <v>HOD ✓</v>
      </c>
      <c r="N1877" s="26" t="n">
        <f aca="false">IF(D1877&lt;H1877,(H1877-D1877)/D1877,IF(D1877&gt;G1877,(D1877-G1877)/D1877,0))</f>
        <v>0</v>
      </c>
      <c r="O1877" s="26" t="n">
        <f aca="false">IF(E1877&lt;J1877,(J1877-E1877)/E1877,IF(E1877&gt;I1877,(E1877-I1877)/E1877,0))</f>
        <v>0.000594990708796706</v>
      </c>
      <c r="P1877" s="27" t="n">
        <f aca="false">LN(F1877/F1876)</f>
        <v>-0.0246747618575831</v>
      </c>
      <c r="Q1877" s="28" t="n">
        <f aca="false">STDEV(P1858:P1877)*SQRT(252)</f>
        <v>0.201353965207766</v>
      </c>
      <c r="R1877" s="26" t="n">
        <f aca="false">(G1877-H1877)/H1877</f>
        <v>0.00100303356492809</v>
      </c>
      <c r="S1877" s="17" t="n">
        <f aca="false">YEAR(B1877)</f>
        <v>2013</v>
      </c>
      <c r="T1877" s="17" t="n">
        <f aca="false">WEEKDAY(B1877)</f>
        <v>5</v>
      </c>
    </row>
    <row r="1878" customFormat="false" ht="15" hidden="false" customHeight="false" outlineLevel="0" collapsed="false">
      <c r="B1878" s="21" t="n">
        <v>41628</v>
      </c>
      <c r="C1878" s="22" t="n">
        <v>1188.73</v>
      </c>
      <c r="D1878" s="22" t="n">
        <v>1207.671</v>
      </c>
      <c r="E1878" s="22" t="n">
        <v>1187.24</v>
      </c>
      <c r="F1878" s="22" t="n">
        <v>1203.356</v>
      </c>
      <c r="G1878" s="23" t="n">
        <v>1209.18</v>
      </c>
      <c r="H1878" s="23" t="n">
        <v>1207.97</v>
      </c>
      <c r="I1878" s="23" t="n">
        <v>1187.78</v>
      </c>
      <c r="J1878" s="23" t="n">
        <v>1186.59</v>
      </c>
      <c r="K1878" s="29" t="str">
        <f aca="false">IF(N1878&lt;=$F$3,"HIT","MISS")</f>
        <v>HIT</v>
      </c>
      <c r="L1878" s="29" t="str">
        <f aca="false">IF(O1878&lt;=$F$3,"HIT","MISS")</f>
        <v>HIT</v>
      </c>
      <c r="M1878" s="17" t="str">
        <f aca="false">IF(AND(K1878="HIT",L1878="HIT"),"HOD ✓ | LOD ✓",IF(K1878="HIT","HOD ✓",IF(L1878="HIT","LOD ✓","✗ MISS")))</f>
        <v>HOD ✓ | LOD ✓</v>
      </c>
      <c r="N1878" s="26" t="n">
        <f aca="false">IF(D1878&lt;H1878,(H1878-D1878)/D1878,IF(D1878&gt;G1878,(D1878-G1878)/D1878,0))</f>
        <v>0.000247583986035914</v>
      </c>
      <c r="O1878" s="26" t="n">
        <f aca="false">IF(E1878&lt;J1878,(J1878-E1878)/E1878,IF(E1878&gt;I1878,(E1878-I1878)/E1878,0))</f>
        <v>0</v>
      </c>
      <c r="P1878" s="27" t="n">
        <f aca="false">LN(F1878/F1877)</f>
        <v>0.012228809723813</v>
      </c>
      <c r="Q1878" s="28" t="n">
        <f aca="false">STDEV(P1859:P1878)*SQRT(252)</f>
        <v>0.207648084085848</v>
      </c>
      <c r="R1878" s="26" t="n">
        <f aca="false">(G1878-H1878)/H1878</f>
        <v>0.00100168050531059</v>
      </c>
      <c r="S1878" s="17" t="n">
        <f aca="false">YEAR(B1878)</f>
        <v>2013</v>
      </c>
      <c r="T1878" s="17" t="n">
        <f aca="false">WEEKDAY(B1878)</f>
        <v>6</v>
      </c>
    </row>
    <row r="1879" customFormat="false" ht="15" hidden="false" customHeight="false" outlineLevel="0" collapsed="false">
      <c r="B1879" s="21" t="n">
        <v>41631</v>
      </c>
      <c r="C1879" s="22" t="n">
        <v>1203.356</v>
      </c>
      <c r="D1879" s="22" t="n">
        <v>1206.342</v>
      </c>
      <c r="E1879" s="22" t="n">
        <v>1192.8315</v>
      </c>
      <c r="F1879" s="22" t="n">
        <v>1198.881</v>
      </c>
      <c r="G1879" s="23" t="n">
        <v>1207.05</v>
      </c>
      <c r="H1879" s="23" t="n">
        <v>1205.84</v>
      </c>
      <c r="I1879" s="23" t="n">
        <v>1194.27</v>
      </c>
      <c r="J1879" s="23" t="n">
        <v>1193.08</v>
      </c>
      <c r="K1879" s="29" t="str">
        <f aca="false">IF(N1879&lt;=$F$3,"HIT","MISS")</f>
        <v>HIT</v>
      </c>
      <c r="L1879" s="29" t="str">
        <f aca="false">IF(O1879&lt;=$F$3,"HIT","MISS")</f>
        <v>HIT</v>
      </c>
      <c r="M1879" s="17" t="str">
        <f aca="false">IF(AND(K1879="HIT",L1879="HIT"),"HOD ✓ | LOD ✓",IF(K1879="HIT","HOD ✓",IF(L1879="HIT","LOD ✓","✗ MISS")))</f>
        <v>HOD ✓ | LOD ✓</v>
      </c>
      <c r="N1879" s="26" t="n">
        <f aca="false">IF(D1879&lt;H1879,(H1879-D1879)/D1879,IF(D1879&gt;G1879,(D1879-G1879)/D1879,0))</f>
        <v>0</v>
      </c>
      <c r="O1879" s="26" t="n">
        <f aca="false">IF(E1879&lt;J1879,(J1879-E1879)/E1879,IF(E1879&gt;I1879,(E1879-I1879)/E1879,0))</f>
        <v>0.000208327831717994</v>
      </c>
      <c r="P1879" s="27" t="n">
        <f aca="false">LN(F1879/F1878)</f>
        <v>-0.00372569831901749</v>
      </c>
      <c r="Q1879" s="28" t="n">
        <f aca="false">STDEV(P1860:P1879)*SQRT(252)</f>
        <v>0.205681216963864</v>
      </c>
      <c r="R1879" s="26" t="n">
        <f aca="false">(G1879-H1879)/H1879</f>
        <v>0.00100344987726401</v>
      </c>
      <c r="S1879" s="17" t="n">
        <f aca="false">YEAR(B1879)</f>
        <v>2013</v>
      </c>
      <c r="T1879" s="17" t="n">
        <f aca="false">WEEKDAY(B1879)</f>
        <v>2</v>
      </c>
    </row>
    <row r="1880" customFormat="false" ht="15" hidden="false" customHeight="false" outlineLevel="0" collapsed="false">
      <c r="B1880" s="21" t="n">
        <v>41632</v>
      </c>
      <c r="C1880" s="22" t="n">
        <v>1198.881</v>
      </c>
      <c r="D1880" s="22" t="n">
        <v>1205.6565</v>
      </c>
      <c r="E1880" s="22" t="n">
        <v>1196.2745</v>
      </c>
      <c r="F1880" s="22" t="n">
        <v>1204.0425</v>
      </c>
      <c r="G1880" s="23" t="n">
        <v>1205.87</v>
      </c>
      <c r="H1880" s="23" t="n">
        <v>1204.67</v>
      </c>
      <c r="I1880" s="23" t="n">
        <v>1196.52</v>
      </c>
      <c r="J1880" s="23" t="n">
        <v>1195.32</v>
      </c>
      <c r="K1880" s="29" t="str">
        <f aca="false">IF(N1880&lt;=$F$3,"HIT","MISS")</f>
        <v>HIT</v>
      </c>
      <c r="L1880" s="29" t="str">
        <f aca="false">IF(O1880&lt;=$F$3,"HIT","MISS")</f>
        <v>HIT</v>
      </c>
      <c r="M1880" s="17" t="str">
        <f aca="false">IF(AND(K1880="HIT",L1880="HIT"),"HOD ✓ | LOD ✓",IF(K1880="HIT","HOD ✓",IF(L1880="HIT","LOD ✓","✗ MISS")))</f>
        <v>HOD ✓ | LOD ✓</v>
      </c>
      <c r="N1880" s="26" t="n">
        <f aca="false">IF(D1880&lt;H1880,(H1880-D1880)/D1880,IF(D1880&gt;G1880,(D1880-G1880)/D1880,0))</f>
        <v>0</v>
      </c>
      <c r="O1880" s="26" t="n">
        <f aca="false">IF(E1880&lt;J1880,(J1880-E1880)/E1880,IF(E1880&gt;I1880,(E1880-I1880)/E1880,0))</f>
        <v>0</v>
      </c>
      <c r="P1880" s="27" t="n">
        <f aca="false">LN(F1880/F1879)</f>
        <v>0.00429602352160293</v>
      </c>
      <c r="Q1880" s="28" t="n">
        <f aca="false">STDEV(P1861:P1880)*SQRT(252)</f>
        <v>0.206090864819944</v>
      </c>
      <c r="R1880" s="26" t="n">
        <f aca="false">(G1880-H1880)/H1880</f>
        <v>0.000996123419691549</v>
      </c>
      <c r="S1880" s="17" t="n">
        <f aca="false">YEAR(B1880)</f>
        <v>2013</v>
      </c>
      <c r="T1880" s="17" t="n">
        <f aca="false">WEEKDAY(B1880)</f>
        <v>3</v>
      </c>
    </row>
    <row r="1881" customFormat="false" ht="15" hidden="false" customHeight="false" outlineLevel="0" collapsed="false">
      <c r="B1881" s="21" t="n">
        <v>41634</v>
      </c>
      <c r="C1881" s="22" t="n">
        <v>1204.0425</v>
      </c>
      <c r="D1881" s="22" t="n">
        <v>1216.021</v>
      </c>
      <c r="E1881" s="22" t="n">
        <v>1201.2955</v>
      </c>
      <c r="F1881" s="22" t="n">
        <v>1210.66</v>
      </c>
      <c r="G1881" s="23" t="n">
        <v>1216.27</v>
      </c>
      <c r="H1881" s="23" t="n">
        <v>1215.05</v>
      </c>
      <c r="I1881" s="23" t="n">
        <v>1201.2</v>
      </c>
      <c r="J1881" s="23" t="n">
        <v>1200</v>
      </c>
      <c r="K1881" s="29" t="str">
        <f aca="false">IF(N1881&lt;=$F$3,"HIT","MISS")</f>
        <v>HIT</v>
      </c>
      <c r="L1881" s="29" t="str">
        <f aca="false">IF(O1881&lt;=$F$3,"HIT","MISS")</f>
        <v>HIT</v>
      </c>
      <c r="M1881" s="17" t="str">
        <f aca="false">IF(AND(K1881="HIT",L1881="HIT"),"HOD ✓ | LOD ✓",IF(K1881="HIT","HOD ✓",IF(L1881="HIT","LOD ✓","✗ MISS")))</f>
        <v>HOD ✓ | LOD ✓</v>
      </c>
      <c r="N1881" s="26" t="n">
        <f aca="false">IF(D1881&lt;H1881,(H1881-D1881)/D1881,IF(D1881&gt;G1881,(D1881-G1881)/D1881,0))</f>
        <v>0</v>
      </c>
      <c r="O1881" s="26" t="n">
        <f aca="false">IF(E1881&lt;J1881,(J1881-E1881)/E1881,IF(E1881&gt;I1881,(E1881-I1881)/E1881,0))</f>
        <v>7.94975091473345E-005</v>
      </c>
      <c r="P1881" s="27" t="n">
        <f aca="false">LN(F1881/F1880)</f>
        <v>0.00548102018088985</v>
      </c>
      <c r="Q1881" s="28" t="n">
        <f aca="false">STDEV(P1862:P1881)*SQRT(252)</f>
        <v>0.207358978120621</v>
      </c>
      <c r="R1881" s="26" t="n">
        <f aca="false">(G1881-H1881)/H1881</f>
        <v>0.00100407390642363</v>
      </c>
      <c r="S1881" s="17" t="n">
        <f aca="false">YEAR(B1881)</f>
        <v>2013</v>
      </c>
      <c r="T1881" s="17" t="n">
        <f aca="false">WEEKDAY(B1881)</f>
        <v>5</v>
      </c>
    </row>
    <row r="1882" customFormat="false" ht="15" hidden="false" customHeight="false" outlineLevel="0" collapsed="false">
      <c r="B1882" s="21" t="n">
        <v>41635</v>
      </c>
      <c r="C1882" s="22" t="n">
        <v>1210.66</v>
      </c>
      <c r="D1882" s="22" t="n">
        <v>1219.074</v>
      </c>
      <c r="E1882" s="22" t="n">
        <v>1209.099</v>
      </c>
      <c r="F1882" s="22" t="n">
        <v>1213.404</v>
      </c>
      <c r="G1882" s="23" t="n">
        <v>1218.7</v>
      </c>
      <c r="H1882" s="23" t="n">
        <v>1217.48</v>
      </c>
      <c r="I1882" s="23" t="n">
        <v>1210.03</v>
      </c>
      <c r="J1882" s="23" t="n">
        <v>1208.82</v>
      </c>
      <c r="K1882" s="29" t="str">
        <f aca="false">IF(N1882&lt;=$F$3,"HIT","MISS")</f>
        <v>HIT</v>
      </c>
      <c r="L1882" s="29" t="str">
        <f aca="false">IF(O1882&lt;=$F$3,"HIT","MISS")</f>
        <v>HIT</v>
      </c>
      <c r="M1882" s="17" t="str">
        <f aca="false">IF(AND(K1882="HIT",L1882="HIT"),"HOD ✓ | LOD ✓",IF(K1882="HIT","HOD ✓",IF(L1882="HIT","LOD ✓","✗ MISS")))</f>
        <v>HOD ✓ | LOD ✓</v>
      </c>
      <c r="N1882" s="26" t="n">
        <f aca="false">IF(D1882&lt;H1882,(H1882-D1882)/D1882,IF(D1882&gt;G1882,(D1882-G1882)/D1882,0))</f>
        <v>0.000306790235867571</v>
      </c>
      <c r="O1882" s="26" t="n">
        <f aca="false">IF(E1882&lt;J1882,(J1882-E1882)/E1882,IF(E1882&gt;I1882,(E1882-I1882)/E1882,0))</f>
        <v>0</v>
      </c>
      <c r="P1882" s="27" t="n">
        <f aca="false">LN(F1882/F1881)</f>
        <v>0.00226396759494978</v>
      </c>
      <c r="Q1882" s="28" t="n">
        <f aca="false">STDEV(P1863:P1882)*SQRT(252)</f>
        <v>0.206496711144465</v>
      </c>
      <c r="R1882" s="26" t="n">
        <f aca="false">(G1882-H1882)/H1882</f>
        <v>0.00100206984919672</v>
      </c>
      <c r="S1882" s="17" t="n">
        <f aca="false">YEAR(B1882)</f>
        <v>2013</v>
      </c>
      <c r="T1882" s="17" t="n">
        <f aca="false">WEEKDAY(B1882)</f>
        <v>6</v>
      </c>
    </row>
    <row r="1883" customFormat="false" ht="15" hidden="false" customHeight="false" outlineLevel="0" collapsed="false">
      <c r="B1883" s="21" t="n">
        <v>41638</v>
      </c>
      <c r="C1883" s="22" t="n">
        <v>1213.404</v>
      </c>
      <c r="D1883" s="22" t="n">
        <v>1216.3045</v>
      </c>
      <c r="E1883" s="22" t="n">
        <v>1194.9</v>
      </c>
      <c r="F1883" s="22" t="n">
        <v>1196.65</v>
      </c>
      <c r="G1883" s="23" t="n">
        <v>1216.29</v>
      </c>
      <c r="H1883" s="23" t="n">
        <v>1215.07</v>
      </c>
      <c r="I1883" s="23" t="n">
        <v>1196.25</v>
      </c>
      <c r="J1883" s="23" t="n">
        <v>1195.05</v>
      </c>
      <c r="K1883" s="29" t="str">
        <f aca="false">IF(N1883&lt;=$F$3,"HIT","MISS")</f>
        <v>HIT</v>
      </c>
      <c r="L1883" s="29" t="str">
        <f aca="false">IF(O1883&lt;=$F$3,"HIT","MISS")</f>
        <v>HIT</v>
      </c>
      <c r="M1883" s="17" t="str">
        <f aca="false">IF(AND(K1883="HIT",L1883="HIT"),"HOD ✓ | LOD ✓",IF(K1883="HIT","HOD ✓",IF(L1883="HIT","LOD ✓","✗ MISS")))</f>
        <v>HOD ✓ | LOD ✓</v>
      </c>
      <c r="N1883" s="26" t="n">
        <f aca="false">IF(D1883&lt;H1883,(H1883-D1883)/D1883,IF(D1883&gt;G1883,(D1883-G1883)/D1883,0))</f>
        <v>1.19213568641719E-005</v>
      </c>
      <c r="O1883" s="26" t="n">
        <f aca="false">IF(E1883&lt;J1883,(J1883-E1883)/E1883,IF(E1883&gt;I1883,(E1883-I1883)/E1883,0))</f>
        <v>0.000125533517449045</v>
      </c>
      <c r="P1883" s="27" t="n">
        <f aca="false">LN(F1883/F1882)</f>
        <v>-0.0139036468843093</v>
      </c>
      <c r="Q1883" s="28" t="n">
        <f aca="false">STDEV(P1864:P1883)*SQRT(252)</f>
        <v>0.209449044546388</v>
      </c>
      <c r="R1883" s="26" t="n">
        <f aca="false">(G1883-H1883)/H1883</f>
        <v>0.00100405737941026</v>
      </c>
      <c r="S1883" s="17" t="n">
        <f aca="false">YEAR(B1883)</f>
        <v>2013</v>
      </c>
      <c r="T1883" s="17" t="n">
        <f aca="false">WEEKDAY(B1883)</f>
        <v>2</v>
      </c>
    </row>
    <row r="1884" customFormat="false" ht="15" hidden="false" customHeight="false" outlineLevel="0" collapsed="false">
      <c r="B1884" s="21" t="n">
        <v>41639</v>
      </c>
      <c r="C1884" s="22" t="n">
        <v>1196.65</v>
      </c>
      <c r="D1884" s="22" t="n">
        <v>1214.888</v>
      </c>
      <c r="E1884" s="22" t="n">
        <v>1182.4445</v>
      </c>
      <c r="F1884" s="22" t="n">
        <v>1205.0935</v>
      </c>
      <c r="G1884" s="23" t="n">
        <v>1215.23</v>
      </c>
      <c r="H1884" s="23" t="n">
        <v>1214.02</v>
      </c>
      <c r="I1884" s="23" t="n">
        <v>1182.59</v>
      </c>
      <c r="J1884" s="23" t="n">
        <v>1181.41</v>
      </c>
      <c r="K1884" s="29" t="str">
        <f aca="false">IF(N1884&lt;=$F$3,"HIT","MISS")</f>
        <v>HIT</v>
      </c>
      <c r="L1884" s="29" t="str">
        <f aca="false">IF(O1884&lt;=$F$3,"HIT","MISS")</f>
        <v>HIT</v>
      </c>
      <c r="M1884" s="17" t="str">
        <f aca="false">IF(AND(K1884="HIT",L1884="HIT"),"HOD ✓ | LOD ✓",IF(K1884="HIT","HOD ✓",IF(L1884="HIT","LOD ✓","✗ MISS")))</f>
        <v>HOD ✓ | LOD ✓</v>
      </c>
      <c r="N1884" s="26" t="n">
        <f aca="false">IF(D1884&lt;H1884,(H1884-D1884)/D1884,IF(D1884&gt;G1884,(D1884-G1884)/D1884,0))</f>
        <v>0</v>
      </c>
      <c r="O1884" s="26" t="n">
        <f aca="false">IF(E1884&lt;J1884,(J1884-E1884)/E1884,IF(E1884&gt;I1884,(E1884-I1884)/E1884,0))</f>
        <v>0</v>
      </c>
      <c r="P1884" s="27" t="n">
        <f aca="false">LN(F1884/F1883)</f>
        <v>0.00703117113491832</v>
      </c>
      <c r="Q1884" s="28" t="n">
        <f aca="false">STDEV(P1865:P1884)*SQRT(252)</f>
        <v>0.192573825585817</v>
      </c>
      <c r="R1884" s="26" t="n">
        <f aca="false">(G1884-H1884)/H1884</f>
        <v>0.000996688687171576</v>
      </c>
      <c r="S1884" s="17" t="n">
        <f aca="false">YEAR(B1884)</f>
        <v>2013</v>
      </c>
      <c r="T1884" s="17" t="n">
        <f aca="false">WEEKDAY(B1884)</f>
        <v>3</v>
      </c>
    </row>
    <row r="1885" customFormat="false" ht="15" hidden="false" customHeight="false" outlineLevel="0" collapsed="false">
      <c r="B1885" s="21" t="n">
        <v>41641</v>
      </c>
      <c r="C1885" s="22" t="n">
        <v>1205.0935</v>
      </c>
      <c r="D1885" s="22" t="n">
        <v>1230.961</v>
      </c>
      <c r="E1885" s="22" t="n">
        <v>1203.6665</v>
      </c>
      <c r="F1885" s="22" t="n">
        <v>1224.3785</v>
      </c>
      <c r="G1885" s="23" t="n">
        <v>1230.85</v>
      </c>
      <c r="H1885" s="23" t="n">
        <v>1229.62</v>
      </c>
      <c r="I1885" s="23" t="n">
        <v>1204.33</v>
      </c>
      <c r="J1885" s="23" t="n">
        <v>1203.13</v>
      </c>
      <c r="K1885" s="29" t="str">
        <f aca="false">IF(N1885&lt;=$F$3,"HIT","MISS")</f>
        <v>HIT</v>
      </c>
      <c r="L1885" s="29" t="str">
        <f aca="false">IF(O1885&lt;=$F$3,"HIT","MISS")</f>
        <v>HIT</v>
      </c>
      <c r="M1885" s="17" t="str">
        <f aca="false">IF(AND(K1885="HIT",L1885="HIT"),"HOD ✓ | LOD ✓",IF(K1885="HIT","HOD ✓",IF(L1885="HIT","LOD ✓","✗ MISS")))</f>
        <v>HOD ✓ | LOD ✓</v>
      </c>
      <c r="N1885" s="26" t="n">
        <f aca="false">IF(D1885&lt;H1885,(H1885-D1885)/D1885,IF(D1885&gt;G1885,(D1885-G1885)/D1885,0))</f>
        <v>9.01734498494296E-005</v>
      </c>
      <c r="O1885" s="26" t="n">
        <f aca="false">IF(E1885&lt;J1885,(J1885-E1885)/E1885,IF(E1885&gt;I1885,(E1885-I1885)/E1885,0))</f>
        <v>0</v>
      </c>
      <c r="P1885" s="27" t="n">
        <f aca="false">LN(F1885/F1884)</f>
        <v>0.0158762110205045</v>
      </c>
      <c r="Q1885" s="28" t="n">
        <f aca="false">STDEV(P1866:P1885)*SQRT(252)</f>
        <v>0.200972921617557</v>
      </c>
      <c r="R1885" s="26" t="n">
        <f aca="false">(G1885-H1885)/H1885</f>
        <v>0.00100030903856477</v>
      </c>
      <c r="S1885" s="17" t="n">
        <f aca="false">YEAR(B1885)</f>
        <v>2014</v>
      </c>
      <c r="T1885" s="17" t="n">
        <f aca="false">WEEKDAY(B1885)</f>
        <v>5</v>
      </c>
    </row>
    <row r="1886" customFormat="false" ht="15" hidden="false" customHeight="false" outlineLevel="0" collapsed="false">
      <c r="B1886" s="21" t="n">
        <v>41642</v>
      </c>
      <c r="C1886" s="22" t="n">
        <v>1224.3785</v>
      </c>
      <c r="D1886" s="22" t="n">
        <v>1240.4775</v>
      </c>
      <c r="E1886" s="22" t="n">
        <v>1221.9735</v>
      </c>
      <c r="F1886" s="22" t="n">
        <v>1236.895</v>
      </c>
      <c r="G1886" s="23" t="n">
        <v>1240.21</v>
      </c>
      <c r="H1886" s="23" t="n">
        <v>1238.97</v>
      </c>
      <c r="I1886" s="23" t="n">
        <v>1223.62</v>
      </c>
      <c r="J1886" s="23" t="n">
        <v>1222.4</v>
      </c>
      <c r="K1886" s="29" t="str">
        <f aca="false">IF(N1886&lt;=$F$3,"HIT","MISS")</f>
        <v>HIT</v>
      </c>
      <c r="L1886" s="29" t="str">
        <f aca="false">IF(O1886&lt;=$F$3,"HIT","MISS")</f>
        <v>HIT</v>
      </c>
      <c r="M1886" s="17" t="str">
        <f aca="false">IF(AND(K1886="HIT",L1886="HIT"),"HOD ✓ | LOD ✓",IF(K1886="HIT","HOD ✓",IF(L1886="HIT","LOD ✓","✗ MISS")))</f>
        <v>HOD ✓ | LOD ✓</v>
      </c>
      <c r="N1886" s="26" t="n">
        <f aca="false">IF(D1886&lt;H1886,(H1886-D1886)/D1886,IF(D1886&gt;G1886,(D1886-G1886)/D1886,0))</f>
        <v>0.000215642766595869</v>
      </c>
      <c r="O1886" s="26" t="n">
        <f aca="false">IF(E1886&lt;J1886,(J1886-E1886)/E1886,IF(E1886&gt;I1886,(E1886-I1886)/E1886,0))</f>
        <v>0.000349025572158507</v>
      </c>
      <c r="P1886" s="27" t="n">
        <f aca="false">LN(F1886/F1885)</f>
        <v>0.0101708387127726</v>
      </c>
      <c r="Q1886" s="28" t="n">
        <f aca="false">STDEV(P1867:P1886)*SQRT(252)</f>
        <v>0.195458276377525</v>
      </c>
      <c r="R1886" s="26" t="n">
        <f aca="false">(G1886-H1886)/H1886</f>
        <v>0.00100083133570628</v>
      </c>
      <c r="S1886" s="17" t="n">
        <f aca="false">YEAR(B1886)</f>
        <v>2014</v>
      </c>
      <c r="T1886" s="17" t="n">
        <f aca="false">WEEKDAY(B1886)</f>
        <v>6</v>
      </c>
    </row>
    <row r="1887" customFormat="false" ht="15" hidden="false" customHeight="false" outlineLevel="0" collapsed="false">
      <c r="B1887" s="21" t="n">
        <v>41645</v>
      </c>
      <c r="C1887" s="22" t="n">
        <v>1236.895</v>
      </c>
      <c r="D1887" s="22" t="n">
        <v>1248.486</v>
      </c>
      <c r="E1887" s="22" t="n">
        <v>1214.4</v>
      </c>
      <c r="F1887" s="22" t="n">
        <v>1238.1035</v>
      </c>
      <c r="G1887" s="23" t="n">
        <v>1250.03</v>
      </c>
      <c r="H1887" s="23" t="n">
        <v>1248.78</v>
      </c>
      <c r="I1887" s="23" t="n">
        <v>1215.97</v>
      </c>
      <c r="J1887" s="23" t="n">
        <v>1214.76</v>
      </c>
      <c r="K1887" s="29" t="str">
        <f aca="false">IF(N1887&lt;=$F$3,"HIT","MISS")</f>
        <v>HIT</v>
      </c>
      <c r="L1887" s="29" t="str">
        <f aca="false">IF(O1887&lt;=$F$3,"HIT","MISS")</f>
        <v>HIT</v>
      </c>
      <c r="M1887" s="17" t="str">
        <f aca="false">IF(AND(K1887="HIT",L1887="HIT"),"HOD ✓ | LOD ✓",IF(K1887="HIT","HOD ✓",IF(L1887="HIT","LOD ✓","✗ MISS")))</f>
        <v>HOD ✓ | LOD ✓</v>
      </c>
      <c r="N1887" s="26" t="n">
        <f aca="false">IF(D1887&lt;H1887,(H1887-D1887)/D1887,IF(D1887&gt;G1887,(D1887-G1887)/D1887,0))</f>
        <v>0.000235485219697993</v>
      </c>
      <c r="O1887" s="26" t="n">
        <f aca="false">IF(E1887&lt;J1887,(J1887-E1887)/E1887,IF(E1887&gt;I1887,(E1887-I1887)/E1887,0))</f>
        <v>0.000296442687746953</v>
      </c>
      <c r="P1887" s="27" t="n">
        <f aca="false">LN(F1887/F1886)</f>
        <v>0.000976566326035111</v>
      </c>
      <c r="Q1887" s="28" t="n">
        <f aca="false">STDEV(P1868:P1887)*SQRT(252)</f>
        <v>0.187654074715928</v>
      </c>
      <c r="R1887" s="26" t="n">
        <f aca="false">(G1887-H1887)/H1887</f>
        <v>0.00100097695350662</v>
      </c>
      <c r="S1887" s="17" t="n">
        <f aca="false">YEAR(B1887)</f>
        <v>2014</v>
      </c>
      <c r="T1887" s="17" t="n">
        <f aca="false">WEEKDAY(B1887)</f>
        <v>2</v>
      </c>
    </row>
    <row r="1888" customFormat="false" ht="15" hidden="false" customHeight="false" outlineLevel="0" collapsed="false">
      <c r="B1888" s="21" t="n">
        <v>41646</v>
      </c>
      <c r="C1888" s="22" t="n">
        <v>1238.1035</v>
      </c>
      <c r="D1888" s="22" t="n">
        <v>1245.4075</v>
      </c>
      <c r="E1888" s="22" t="n">
        <v>1225.1165</v>
      </c>
      <c r="F1888" s="22" t="n">
        <v>1232.1205</v>
      </c>
      <c r="G1888" s="23" t="n">
        <v>1245.74</v>
      </c>
      <c r="H1888" s="23" t="n">
        <v>1244.5</v>
      </c>
      <c r="I1888" s="23" t="n">
        <v>1224.92</v>
      </c>
      <c r="J1888" s="23" t="n">
        <v>1223.7</v>
      </c>
      <c r="K1888" s="29" t="str">
        <f aca="false">IF(N1888&lt;=$F$3,"HIT","MISS")</f>
        <v>HIT</v>
      </c>
      <c r="L1888" s="29" t="str">
        <f aca="false">IF(O1888&lt;=$F$3,"HIT","MISS")</f>
        <v>HIT</v>
      </c>
      <c r="M1888" s="17" t="str">
        <f aca="false">IF(AND(K1888="HIT",L1888="HIT"),"HOD ✓ | LOD ✓",IF(K1888="HIT","HOD ✓",IF(L1888="HIT","LOD ✓","✗ MISS")))</f>
        <v>HOD ✓ | LOD ✓</v>
      </c>
      <c r="N1888" s="26" t="n">
        <f aca="false">IF(D1888&lt;H1888,(H1888-D1888)/D1888,IF(D1888&gt;G1888,(D1888-G1888)/D1888,0))</f>
        <v>0</v>
      </c>
      <c r="O1888" s="26" t="n">
        <f aca="false">IF(E1888&lt;J1888,(J1888-E1888)/E1888,IF(E1888&gt;I1888,(E1888-I1888)/E1888,0))</f>
        <v>0.000160392909572285</v>
      </c>
      <c r="P1888" s="27" t="n">
        <f aca="false">LN(F1888/F1887)</f>
        <v>-0.00484410458276448</v>
      </c>
      <c r="Q1888" s="28" t="n">
        <f aca="false">STDEV(P1869:P1888)*SQRT(252)</f>
        <v>0.188340871445028</v>
      </c>
      <c r="R1888" s="26" t="n">
        <f aca="false">(G1888-H1888)/H1888</f>
        <v>0.00099638408999599</v>
      </c>
      <c r="S1888" s="17" t="n">
        <f aca="false">YEAR(B1888)</f>
        <v>2014</v>
      </c>
      <c r="T1888" s="17" t="n">
        <f aca="false">WEEKDAY(B1888)</f>
        <v>3</v>
      </c>
    </row>
    <row r="1889" customFormat="false" ht="15" hidden="false" customHeight="false" outlineLevel="0" collapsed="false">
      <c r="B1889" s="21" t="n">
        <v>41647</v>
      </c>
      <c r="C1889" s="22" t="n">
        <v>1232.1205</v>
      </c>
      <c r="D1889" s="22" t="n">
        <v>1232.588</v>
      </c>
      <c r="E1889" s="22" t="n">
        <v>1218.5615</v>
      </c>
      <c r="F1889" s="22" t="n">
        <v>1225.97</v>
      </c>
      <c r="G1889" s="23" t="n">
        <v>1232.51</v>
      </c>
      <c r="H1889" s="23" t="n">
        <v>1231.28</v>
      </c>
      <c r="I1889" s="23" t="n">
        <v>1219.65</v>
      </c>
      <c r="J1889" s="23" t="n">
        <v>1218.43</v>
      </c>
      <c r="K1889" s="29" t="str">
        <f aca="false">IF(N1889&lt;=$F$3,"HIT","MISS")</f>
        <v>HIT</v>
      </c>
      <c r="L1889" s="29" t="str">
        <f aca="false">IF(O1889&lt;=$F$3,"HIT","MISS")</f>
        <v>HIT</v>
      </c>
      <c r="M1889" s="17" t="str">
        <f aca="false">IF(AND(K1889="HIT",L1889="HIT"),"HOD ✓ | LOD ✓",IF(K1889="HIT","HOD ✓",IF(L1889="HIT","LOD ✓","✗ MISS")))</f>
        <v>HOD ✓ | LOD ✓</v>
      </c>
      <c r="N1889" s="26" t="n">
        <f aca="false">IF(D1889&lt;H1889,(H1889-D1889)/D1889,IF(D1889&gt;G1889,(D1889-G1889)/D1889,0))</f>
        <v>6.32814857843615E-005</v>
      </c>
      <c r="O1889" s="26" t="n">
        <f aca="false">IF(E1889&lt;J1889,(J1889-E1889)/E1889,IF(E1889&gt;I1889,(E1889-I1889)/E1889,0))</f>
        <v>0</v>
      </c>
      <c r="P1889" s="27" t="n">
        <f aca="false">LN(F1889/F1888)</f>
        <v>-0.00500430137587864</v>
      </c>
      <c r="Q1889" s="28" t="n">
        <f aca="false">STDEV(P1870:P1889)*SQRT(252)</f>
        <v>0.186011343024316</v>
      </c>
      <c r="R1889" s="26" t="n">
        <f aca="false">(G1889-H1889)/H1889</f>
        <v>0.000998960431420975</v>
      </c>
      <c r="S1889" s="17" t="n">
        <f aca="false">YEAR(B1889)</f>
        <v>2014</v>
      </c>
      <c r="T1889" s="17" t="n">
        <f aca="false">WEEKDAY(B1889)</f>
        <v>4</v>
      </c>
    </row>
    <row r="1890" customFormat="false" ht="15" hidden="false" customHeight="false" outlineLevel="0" collapsed="false">
      <c r="B1890" s="21" t="n">
        <v>41648</v>
      </c>
      <c r="C1890" s="22" t="n">
        <v>1225.97</v>
      </c>
      <c r="D1890" s="22" t="n">
        <v>1231.6625</v>
      </c>
      <c r="E1890" s="22" t="n">
        <v>1223.6655</v>
      </c>
      <c r="F1890" s="22" t="n">
        <v>1228.063</v>
      </c>
      <c r="G1890" s="23" t="n">
        <v>1233.31</v>
      </c>
      <c r="H1890" s="23" t="n">
        <v>1232.08</v>
      </c>
      <c r="I1890" s="23" t="n">
        <v>1224.32</v>
      </c>
      <c r="J1890" s="23" t="n">
        <v>1223.1</v>
      </c>
      <c r="K1890" s="29" t="str">
        <f aca="false">IF(N1890&lt;=$F$3,"HIT","MISS")</f>
        <v>HIT</v>
      </c>
      <c r="L1890" s="29" t="str">
        <f aca="false">IF(O1890&lt;=$F$3,"HIT","MISS")</f>
        <v>HIT</v>
      </c>
      <c r="M1890" s="17" t="str">
        <f aca="false">IF(AND(K1890="HIT",L1890="HIT"),"HOD ✓ | LOD ✓",IF(K1890="HIT","HOD ✓",IF(L1890="HIT","LOD ✓","✗ MISS")))</f>
        <v>HOD ✓ | LOD ✓</v>
      </c>
      <c r="N1890" s="26" t="n">
        <f aca="false">IF(D1890&lt;H1890,(H1890-D1890)/D1890,IF(D1890&gt;G1890,(D1890-G1890)/D1890,0))</f>
        <v>0.000338972729948357</v>
      </c>
      <c r="O1890" s="26" t="n">
        <f aca="false">IF(E1890&lt;J1890,(J1890-E1890)/E1890,IF(E1890&gt;I1890,(E1890-I1890)/E1890,0))</f>
        <v>0</v>
      </c>
      <c r="P1890" s="27" t="n">
        <f aca="false">LN(F1890/F1889)</f>
        <v>0.00170576394652235</v>
      </c>
      <c r="Q1890" s="28" t="n">
        <f aca="false">STDEV(P1871:P1890)*SQRT(252)</f>
        <v>0.173638205217221</v>
      </c>
      <c r="R1890" s="26" t="n">
        <f aca="false">(G1890-H1890)/H1890</f>
        <v>0.000998311797935214</v>
      </c>
      <c r="S1890" s="17" t="n">
        <f aca="false">YEAR(B1890)</f>
        <v>2014</v>
      </c>
      <c r="T1890" s="17" t="n">
        <f aca="false">WEEKDAY(B1890)</f>
        <v>5</v>
      </c>
    </row>
    <row r="1891" customFormat="false" ht="15" hidden="false" customHeight="false" outlineLevel="0" collapsed="false">
      <c r="B1891" s="21" t="n">
        <v>41649</v>
      </c>
      <c r="C1891" s="22" t="n">
        <v>1228.063</v>
      </c>
      <c r="D1891" s="22" t="n">
        <v>1249.1065</v>
      </c>
      <c r="E1891" s="22" t="n">
        <v>1227.269</v>
      </c>
      <c r="F1891" s="22" t="n">
        <v>1248.3095</v>
      </c>
      <c r="G1891" s="23" t="n">
        <v>1248.93</v>
      </c>
      <c r="H1891" s="23" t="n">
        <v>1247.68</v>
      </c>
      <c r="I1891" s="23" t="n">
        <v>1227.16</v>
      </c>
      <c r="J1891" s="23" t="n">
        <v>1225.93</v>
      </c>
      <c r="K1891" s="29" t="str">
        <f aca="false">IF(N1891&lt;=$F$3,"HIT","MISS")</f>
        <v>HIT</v>
      </c>
      <c r="L1891" s="29" t="str">
        <f aca="false">IF(O1891&lt;=$F$3,"HIT","MISS")</f>
        <v>HIT</v>
      </c>
      <c r="M1891" s="17" t="str">
        <f aca="false">IF(AND(K1891="HIT",L1891="HIT"),"HOD ✓ | LOD ✓",IF(K1891="HIT","HOD ✓",IF(L1891="HIT","LOD ✓","✗ MISS")))</f>
        <v>HOD ✓ | LOD ✓</v>
      </c>
      <c r="N1891" s="26" t="n">
        <f aca="false">IF(D1891&lt;H1891,(H1891-D1891)/D1891,IF(D1891&gt;G1891,(D1891-G1891)/D1891,0))</f>
        <v>0.000141301001956225</v>
      </c>
      <c r="O1891" s="26" t="n">
        <f aca="false">IF(E1891&lt;J1891,(J1891-E1891)/E1891,IF(E1891&gt;I1891,(E1891-I1891)/E1891,0))</f>
        <v>8.88150845494538E-005</v>
      </c>
      <c r="P1891" s="27" t="n">
        <f aca="false">LN(F1891/F1890)</f>
        <v>0.0163521046553893</v>
      </c>
      <c r="Q1891" s="28" t="n">
        <f aca="false">STDEV(P1872:P1891)*SQRT(252)</f>
        <v>0.182677451909461</v>
      </c>
      <c r="R1891" s="26" t="n">
        <f aca="false">(G1891-H1891)/H1891</f>
        <v>0.00100185945114132</v>
      </c>
      <c r="S1891" s="17" t="n">
        <f aca="false">YEAR(B1891)</f>
        <v>2014</v>
      </c>
      <c r="T1891" s="17" t="n">
        <f aca="false">WEEKDAY(B1891)</f>
        <v>6</v>
      </c>
    </row>
    <row r="1892" customFormat="false" ht="15" hidden="false" customHeight="false" outlineLevel="0" collapsed="false">
      <c r="B1892" s="21" t="n">
        <v>41652</v>
      </c>
      <c r="C1892" s="22" t="n">
        <v>1248.3095</v>
      </c>
      <c r="D1892" s="22" t="n">
        <v>1255.251</v>
      </c>
      <c r="E1892" s="22" t="n">
        <v>1243.7905</v>
      </c>
      <c r="F1892" s="22" t="n">
        <v>1253.1915</v>
      </c>
      <c r="G1892" s="23" t="n">
        <v>1256.86</v>
      </c>
      <c r="H1892" s="23" t="n">
        <v>1255.6</v>
      </c>
      <c r="I1892" s="23" t="n">
        <v>1245.14</v>
      </c>
      <c r="J1892" s="23" t="n">
        <v>1243.9</v>
      </c>
      <c r="K1892" s="29" t="str">
        <f aca="false">IF(N1892&lt;=$F$3,"HIT","MISS")</f>
        <v>HIT</v>
      </c>
      <c r="L1892" s="29" t="str">
        <f aca="false">IF(O1892&lt;=$F$3,"HIT","MISS")</f>
        <v>HIT</v>
      </c>
      <c r="M1892" s="17" t="str">
        <f aca="false">IF(AND(K1892="HIT",L1892="HIT"),"HOD ✓ | LOD ✓",IF(K1892="HIT","HOD ✓",IF(L1892="HIT","LOD ✓","✗ MISS")))</f>
        <v>HOD ✓ | LOD ✓</v>
      </c>
      <c r="N1892" s="26" t="n">
        <f aca="false">IF(D1892&lt;H1892,(H1892-D1892)/D1892,IF(D1892&gt;G1892,(D1892-G1892)/D1892,0))</f>
        <v>0.000278032042993738</v>
      </c>
      <c r="O1892" s="26" t="n">
        <f aca="false">IF(E1892&lt;J1892,(J1892-E1892)/E1892,IF(E1892&gt;I1892,(E1892-I1892)/E1892,0))</f>
        <v>8.80373342616988E-005</v>
      </c>
      <c r="P1892" s="27" t="n">
        <f aca="false">LN(F1892/F1891)</f>
        <v>0.00390326144046089</v>
      </c>
      <c r="Q1892" s="28" t="n">
        <f aca="false">STDEV(P1873:P1892)*SQRT(252)</f>
        <v>0.164244999563971</v>
      </c>
      <c r="R1892" s="26" t="n">
        <f aca="false">(G1892-H1892)/H1892</f>
        <v>0.00100350430073271</v>
      </c>
      <c r="S1892" s="17" t="n">
        <f aca="false">YEAR(B1892)</f>
        <v>2014</v>
      </c>
      <c r="T1892" s="17" t="n">
        <f aca="false">WEEKDAY(B1892)</f>
        <v>2</v>
      </c>
    </row>
    <row r="1893" customFormat="false" ht="15" hidden="false" customHeight="false" outlineLevel="0" collapsed="false">
      <c r="B1893" s="21" t="n">
        <v>41653</v>
      </c>
      <c r="C1893" s="22" t="n">
        <v>1253.1915</v>
      </c>
      <c r="D1893" s="22" t="n">
        <v>1255.4435</v>
      </c>
      <c r="E1893" s="22" t="n">
        <v>1241.865</v>
      </c>
      <c r="F1893" s="22" t="n">
        <v>1245.0625</v>
      </c>
      <c r="G1893" s="23" t="n">
        <v>1256.36</v>
      </c>
      <c r="H1893" s="23" t="n">
        <v>1255.1</v>
      </c>
      <c r="I1893" s="23" t="n">
        <v>1243.34</v>
      </c>
      <c r="J1893" s="23" t="n">
        <v>1242.1</v>
      </c>
      <c r="K1893" s="29" t="str">
        <f aca="false">IF(N1893&lt;=$F$3,"HIT","MISS")</f>
        <v>HIT</v>
      </c>
      <c r="L1893" s="29" t="str">
        <f aca="false">IF(O1893&lt;=$F$3,"HIT","MISS")</f>
        <v>HIT</v>
      </c>
      <c r="M1893" s="17" t="str">
        <f aca="false">IF(AND(K1893="HIT",L1893="HIT"),"HOD ✓ | LOD ✓",IF(K1893="HIT","HOD ✓",IF(L1893="HIT","LOD ✓","✗ MISS")))</f>
        <v>HOD ✓ | LOD ✓</v>
      </c>
      <c r="N1893" s="26" t="n">
        <f aca="false">IF(D1893&lt;H1893,(H1893-D1893)/D1893,IF(D1893&gt;G1893,(D1893-G1893)/D1893,0))</f>
        <v>0</v>
      </c>
      <c r="O1893" s="26" t="n">
        <f aca="false">IF(E1893&lt;J1893,(J1893-E1893)/E1893,IF(E1893&gt;I1893,(E1893-I1893)/E1893,0))</f>
        <v>0.000189231518723774</v>
      </c>
      <c r="P1893" s="27" t="n">
        <f aca="false">LN(F1893/F1892)</f>
        <v>-0.00650776797658102</v>
      </c>
      <c r="Q1893" s="28" t="n">
        <f aca="false">STDEV(P1874:P1893)*SQRT(252)</f>
        <v>0.162079476015734</v>
      </c>
      <c r="R1893" s="26" t="n">
        <f aca="false">(G1893-H1893)/H1893</f>
        <v>0.00100390407138873</v>
      </c>
      <c r="S1893" s="17" t="n">
        <f aca="false">YEAR(B1893)</f>
        <v>2014</v>
      </c>
      <c r="T1893" s="17" t="n">
        <f aca="false">WEEKDAY(B1893)</f>
        <v>3</v>
      </c>
    </row>
    <row r="1894" customFormat="false" ht="15" hidden="false" customHeight="false" outlineLevel="0" collapsed="false">
      <c r="B1894" s="21" t="n">
        <v>41654</v>
      </c>
      <c r="C1894" s="22" t="n">
        <v>1245.0625</v>
      </c>
      <c r="D1894" s="22" t="n">
        <v>1245.378</v>
      </c>
      <c r="E1894" s="22" t="n">
        <v>1234.29</v>
      </c>
      <c r="F1894" s="22" t="n">
        <v>1241.879</v>
      </c>
      <c r="G1894" s="23" t="n">
        <v>1245.23</v>
      </c>
      <c r="H1894" s="23" t="n">
        <v>1243.99</v>
      </c>
      <c r="I1894" s="23" t="n">
        <v>1234.41</v>
      </c>
      <c r="J1894" s="23" t="n">
        <v>1233.18</v>
      </c>
      <c r="K1894" s="29" t="str">
        <f aca="false">IF(N1894&lt;=$F$3,"HIT","MISS")</f>
        <v>HIT</v>
      </c>
      <c r="L1894" s="29" t="str">
        <f aca="false">IF(O1894&lt;=$F$3,"HIT","MISS")</f>
        <v>HIT</v>
      </c>
      <c r="M1894" s="17" t="str">
        <f aca="false">IF(AND(K1894="HIT",L1894="HIT"),"HOD ✓ | LOD ✓",IF(K1894="HIT","HOD ✓",IF(L1894="HIT","LOD ✓","✗ MISS")))</f>
        <v>HOD ✓ | LOD ✓</v>
      </c>
      <c r="N1894" s="26" t="n">
        <f aca="false">IF(D1894&lt;H1894,(H1894-D1894)/D1894,IF(D1894&gt;G1894,(D1894-G1894)/D1894,0))</f>
        <v>0.000118839420641693</v>
      </c>
      <c r="O1894" s="26" t="n">
        <f aca="false">IF(E1894&lt;J1894,(J1894-E1894)/E1894,IF(E1894&gt;I1894,(E1894-I1894)/E1894,0))</f>
        <v>0</v>
      </c>
      <c r="P1894" s="27" t="n">
        <f aca="false">LN(F1894/F1893)</f>
        <v>-0.00256017420502414</v>
      </c>
      <c r="Q1894" s="28" t="n">
        <f aca="false">STDEV(P1875:P1894)*SQRT(252)</f>
        <v>0.162227399305405</v>
      </c>
      <c r="R1894" s="26" t="n">
        <f aca="false">(G1894-H1894)/H1894</f>
        <v>0.000996792578718486</v>
      </c>
      <c r="S1894" s="17" t="n">
        <f aca="false">YEAR(B1894)</f>
        <v>2014</v>
      </c>
      <c r="T1894" s="17" t="n">
        <f aca="false">WEEKDAY(B1894)</f>
        <v>4</v>
      </c>
    </row>
    <row r="1895" customFormat="false" ht="15" hidden="false" customHeight="false" outlineLevel="0" collapsed="false">
      <c r="B1895" s="21" t="n">
        <v>41655</v>
      </c>
      <c r="C1895" s="22" t="n">
        <v>1241.879</v>
      </c>
      <c r="D1895" s="22" t="n">
        <v>1245.443</v>
      </c>
      <c r="E1895" s="22" t="n">
        <v>1236.48</v>
      </c>
      <c r="F1895" s="22" t="n">
        <v>1242.456</v>
      </c>
      <c r="G1895" s="23" t="n">
        <v>1246.98</v>
      </c>
      <c r="H1895" s="23" t="n">
        <v>1245.73</v>
      </c>
      <c r="I1895" s="23" t="n">
        <v>1236.35</v>
      </c>
      <c r="J1895" s="23" t="n">
        <v>1235.11</v>
      </c>
      <c r="K1895" s="29" t="str">
        <f aca="false">IF(N1895&lt;=$F$3,"HIT","MISS")</f>
        <v>HIT</v>
      </c>
      <c r="L1895" s="29" t="str">
        <f aca="false">IF(O1895&lt;=$F$3,"HIT","MISS")</f>
        <v>HIT</v>
      </c>
      <c r="M1895" s="17" t="str">
        <f aca="false">IF(AND(K1895="HIT",L1895="HIT"),"HOD ✓ | LOD ✓",IF(K1895="HIT","HOD ✓",IF(L1895="HIT","LOD ✓","✗ MISS")))</f>
        <v>HOD ✓ | LOD ✓</v>
      </c>
      <c r="N1895" s="26" t="n">
        <f aca="false">IF(D1895&lt;H1895,(H1895-D1895)/D1895,IF(D1895&gt;G1895,(D1895-G1895)/D1895,0))</f>
        <v>0.000230440092400884</v>
      </c>
      <c r="O1895" s="26" t="n">
        <f aca="false">IF(E1895&lt;J1895,(J1895-E1895)/E1895,IF(E1895&gt;I1895,(E1895-I1895)/E1895,0))</f>
        <v>0.000105137163561165</v>
      </c>
      <c r="P1895" s="27" t="n">
        <f aca="false">LN(F1895/F1894)</f>
        <v>0.000464510631919511</v>
      </c>
      <c r="Q1895" s="28" t="n">
        <f aca="false">STDEV(P1876:P1895)*SQRT(252)</f>
        <v>0.159073102944309</v>
      </c>
      <c r="R1895" s="26" t="n">
        <f aca="false">(G1895-H1895)/H1895</f>
        <v>0.00100342770905413</v>
      </c>
      <c r="S1895" s="17" t="n">
        <f aca="false">YEAR(B1895)</f>
        <v>2014</v>
      </c>
      <c r="T1895" s="17" t="n">
        <f aca="false">WEEKDAY(B1895)</f>
        <v>5</v>
      </c>
    </row>
    <row r="1896" customFormat="false" ht="15" hidden="false" customHeight="false" outlineLevel="0" collapsed="false">
      <c r="B1896" s="21" t="n">
        <v>41656</v>
      </c>
      <c r="C1896" s="22" t="n">
        <v>1242.456</v>
      </c>
      <c r="D1896" s="22" t="n">
        <v>1255.0465</v>
      </c>
      <c r="E1896" s="22" t="n">
        <v>1237.9075</v>
      </c>
      <c r="F1896" s="22" t="n">
        <v>1253.8705</v>
      </c>
      <c r="G1896" s="23" t="n">
        <v>1256.78</v>
      </c>
      <c r="H1896" s="23" t="n">
        <v>1255.52</v>
      </c>
      <c r="I1896" s="23" t="n">
        <v>1239.05</v>
      </c>
      <c r="J1896" s="23" t="n">
        <v>1237.81</v>
      </c>
      <c r="K1896" s="29" t="str">
        <f aca="false">IF(N1896&lt;=$F$3,"HIT","MISS")</f>
        <v>HIT</v>
      </c>
      <c r="L1896" s="29" t="str">
        <f aca="false">IF(O1896&lt;=$F$3,"HIT","MISS")</f>
        <v>HIT</v>
      </c>
      <c r="M1896" s="17" t="str">
        <f aca="false">IF(AND(K1896="HIT",L1896="HIT"),"HOD ✓ | LOD ✓",IF(K1896="HIT","HOD ✓",IF(L1896="HIT","LOD ✓","✗ MISS")))</f>
        <v>HOD ✓ | LOD ✓</v>
      </c>
      <c r="N1896" s="26" t="n">
        <f aca="false">IF(D1896&lt;H1896,(H1896-D1896)/D1896,IF(D1896&gt;G1896,(D1896-G1896)/D1896,0))</f>
        <v>0.000377276857869456</v>
      </c>
      <c r="O1896" s="26" t="n">
        <f aca="false">IF(E1896&lt;J1896,(J1896-E1896)/E1896,IF(E1896&gt;I1896,(E1896-I1896)/E1896,0))</f>
        <v>0</v>
      </c>
      <c r="P1896" s="27" t="n">
        <f aca="false">LN(F1896/F1895)</f>
        <v>0.00914510145382205</v>
      </c>
      <c r="Q1896" s="28" t="n">
        <f aca="false">STDEV(P1877:P1896)*SQRT(252)</f>
        <v>0.156675437993419</v>
      </c>
      <c r="R1896" s="26" t="n">
        <f aca="false">(G1896-H1896)/H1896</f>
        <v>0.00100356824264049</v>
      </c>
      <c r="S1896" s="17" t="n">
        <f aca="false">YEAR(B1896)</f>
        <v>2014</v>
      </c>
      <c r="T1896" s="17" t="n">
        <f aca="false">WEEKDAY(B1896)</f>
        <v>6</v>
      </c>
    </row>
    <row r="1897" customFormat="false" ht="15" hidden="false" customHeight="false" outlineLevel="0" collapsed="false">
      <c r="B1897" s="21" t="n">
        <v>41659</v>
      </c>
      <c r="C1897" s="22" t="n">
        <v>1253.8705</v>
      </c>
      <c r="D1897" s="22" t="n">
        <v>1262.408</v>
      </c>
      <c r="E1897" s="22" t="n">
        <v>1252.677</v>
      </c>
      <c r="F1897" s="22" t="n">
        <v>1254.9355</v>
      </c>
      <c r="G1897" s="23" t="n">
        <v>1263.64</v>
      </c>
      <c r="H1897" s="23" t="n">
        <v>1262.38</v>
      </c>
      <c r="I1897" s="23" t="n">
        <v>1254.5</v>
      </c>
      <c r="J1897" s="23" t="n">
        <v>1253.25</v>
      </c>
      <c r="K1897" s="29" t="str">
        <f aca="false">IF(N1897&lt;=$F$3,"HIT","MISS")</f>
        <v>HIT</v>
      </c>
      <c r="L1897" s="29" t="str">
        <f aca="false">IF(O1897&lt;=$F$3,"HIT","MISS")</f>
        <v>HIT</v>
      </c>
      <c r="M1897" s="17" t="str">
        <f aca="false">IF(AND(K1897="HIT",L1897="HIT"),"HOD ✓ | LOD ✓",IF(K1897="HIT","HOD ✓",IF(L1897="HIT","LOD ✓","✗ MISS")))</f>
        <v>HOD ✓ | LOD ✓</v>
      </c>
      <c r="N1897" s="26" t="n">
        <f aca="false">IF(D1897&lt;H1897,(H1897-D1897)/D1897,IF(D1897&gt;G1897,(D1897-G1897)/D1897,0))</f>
        <v>0</v>
      </c>
      <c r="O1897" s="26" t="n">
        <f aca="false">IF(E1897&lt;J1897,(J1897-E1897)/E1897,IF(E1897&gt;I1897,(E1897-I1897)/E1897,0))</f>
        <v>0.000457420388496071</v>
      </c>
      <c r="P1897" s="27" t="n">
        <f aca="false">LN(F1897/F1896)</f>
        <v>0.000849009500114786</v>
      </c>
      <c r="Q1897" s="28" t="n">
        <f aca="false">STDEV(P1878:P1897)*SQRT(252)</f>
        <v>0.122795841897016</v>
      </c>
      <c r="R1897" s="26" t="n">
        <f aca="false">(G1897-H1897)/H1897</f>
        <v>0.000998114672285675</v>
      </c>
      <c r="S1897" s="17" t="n">
        <f aca="false">YEAR(B1897)</f>
        <v>2014</v>
      </c>
      <c r="T1897" s="17" t="n">
        <f aca="false">WEEKDAY(B1897)</f>
        <v>2</v>
      </c>
    </row>
    <row r="1898" customFormat="false" ht="15" hidden="false" customHeight="false" outlineLevel="0" collapsed="false">
      <c r="B1898" s="21" t="n">
        <v>41660</v>
      </c>
      <c r="C1898" s="22" t="n">
        <v>1254.9355</v>
      </c>
      <c r="D1898" s="22" t="n">
        <v>1255.9095</v>
      </c>
      <c r="E1898" s="22" t="n">
        <v>1235.72</v>
      </c>
      <c r="F1898" s="22" t="n">
        <v>1241.444</v>
      </c>
      <c r="G1898" s="23" t="n">
        <v>1258.05</v>
      </c>
      <c r="H1898" s="23" t="n">
        <v>1256.79</v>
      </c>
      <c r="I1898" s="23" t="n">
        <v>1235.47</v>
      </c>
      <c r="J1898" s="23" t="n">
        <v>1234.24</v>
      </c>
      <c r="K1898" s="24" t="str">
        <f aca="false">IF(N1898&lt;=$F$3,"HIT","MISS")</f>
        <v>MISS</v>
      </c>
      <c r="L1898" s="24" t="str">
        <f aca="false">IF(O1898&lt;=$F$3,"HIT","MISS")</f>
        <v>HIT</v>
      </c>
      <c r="M1898" s="25" t="str">
        <f aca="false">IF(AND(K1898="HIT",L1898="HIT"),"HOD ✓ | LOD ✓",IF(K1898="HIT","HOD ✓",IF(L1898="HIT","LOD ✓","✗ MISS")))</f>
        <v>LOD ✓</v>
      </c>
      <c r="N1898" s="26" t="n">
        <f aca="false">IF(D1898&lt;H1898,(H1898-D1898)/D1898,IF(D1898&gt;G1898,(D1898-G1898)/D1898,0))</f>
        <v>0.000701085547963435</v>
      </c>
      <c r="O1898" s="26" t="n">
        <f aca="false">IF(E1898&lt;J1898,(J1898-E1898)/E1898,IF(E1898&gt;I1898,(E1898-I1898)/E1898,0))</f>
        <v>0.000202311203185188</v>
      </c>
      <c r="P1898" s="27" t="n">
        <f aca="false">LN(F1898/F1897)</f>
        <v>-0.0108089586176877</v>
      </c>
      <c r="Q1898" s="28" t="n">
        <f aca="false">STDEV(P1879:P1898)*SQRT(252)</f>
        <v>0.126289643943745</v>
      </c>
      <c r="R1898" s="26" t="n">
        <f aca="false">(G1898-H1898)/H1898</f>
        <v>0.00100255412598763</v>
      </c>
      <c r="S1898" s="17" t="n">
        <f aca="false">YEAR(B1898)</f>
        <v>2014</v>
      </c>
      <c r="T1898" s="17" t="n">
        <f aca="false">WEEKDAY(B1898)</f>
        <v>3</v>
      </c>
    </row>
    <row r="1899" customFormat="false" ht="15" hidden="false" customHeight="false" outlineLevel="0" collapsed="false">
      <c r="B1899" s="21" t="n">
        <v>41661</v>
      </c>
      <c r="C1899" s="22" t="n">
        <v>1241.444</v>
      </c>
      <c r="D1899" s="22" t="n">
        <v>1243.7845</v>
      </c>
      <c r="E1899" s="22" t="n">
        <v>1236.02</v>
      </c>
      <c r="F1899" s="22" t="n">
        <v>1237.2085</v>
      </c>
      <c r="G1899" s="23" t="n">
        <v>1243.54</v>
      </c>
      <c r="H1899" s="23" t="n">
        <v>1242.3</v>
      </c>
      <c r="I1899" s="23" t="n">
        <v>1235.61</v>
      </c>
      <c r="J1899" s="23" t="n">
        <v>1234.38</v>
      </c>
      <c r="K1899" s="29" t="str">
        <f aca="false">IF(N1899&lt;=$F$3,"HIT","MISS")</f>
        <v>HIT</v>
      </c>
      <c r="L1899" s="29" t="str">
        <f aca="false">IF(O1899&lt;=$F$3,"HIT","MISS")</f>
        <v>HIT</v>
      </c>
      <c r="M1899" s="17" t="str">
        <f aca="false">IF(AND(K1899="HIT",L1899="HIT"),"HOD ✓ | LOD ✓",IF(K1899="HIT","HOD ✓",IF(L1899="HIT","LOD ✓","✗ MISS")))</f>
        <v>HOD ✓ | LOD ✓</v>
      </c>
      <c r="N1899" s="26" t="n">
        <f aca="false">IF(D1899&lt;H1899,(H1899-D1899)/D1899,IF(D1899&gt;G1899,(D1899-G1899)/D1899,0))</f>
        <v>0.000196577461770923</v>
      </c>
      <c r="O1899" s="26" t="n">
        <f aca="false">IF(E1899&lt;J1899,(J1899-E1899)/E1899,IF(E1899&gt;I1899,(E1899-I1899)/E1899,0))</f>
        <v>0.000331709842882867</v>
      </c>
      <c r="P1899" s="27" t="n">
        <f aca="false">LN(F1899/F1898)</f>
        <v>-0.00341758606542491</v>
      </c>
      <c r="Q1899" s="28" t="n">
        <f aca="false">STDEV(P1880:P1899)*SQRT(252)</f>
        <v>0.126123296236859</v>
      </c>
      <c r="R1899" s="26" t="n">
        <f aca="false">(G1899-H1899)/H1899</f>
        <v>0.000998148595347347</v>
      </c>
      <c r="S1899" s="17" t="n">
        <f aca="false">YEAR(B1899)</f>
        <v>2014</v>
      </c>
      <c r="T1899" s="17" t="n">
        <f aca="false">WEEKDAY(B1899)</f>
        <v>4</v>
      </c>
    </row>
    <row r="1900" customFormat="false" ht="15" hidden="false" customHeight="false" outlineLevel="0" collapsed="false">
      <c r="B1900" s="21" t="n">
        <v>41662</v>
      </c>
      <c r="C1900" s="22" t="n">
        <v>1237.2085</v>
      </c>
      <c r="D1900" s="22" t="n">
        <v>1265.647</v>
      </c>
      <c r="E1900" s="22" t="n">
        <v>1231.696</v>
      </c>
      <c r="F1900" s="22" t="n">
        <v>1264.111</v>
      </c>
      <c r="G1900" s="23" t="n">
        <v>1266.21</v>
      </c>
      <c r="H1900" s="23" t="n">
        <v>1264.95</v>
      </c>
      <c r="I1900" s="23" t="n">
        <v>1232.39</v>
      </c>
      <c r="J1900" s="23" t="n">
        <v>1231.16</v>
      </c>
      <c r="K1900" s="29" t="str">
        <f aca="false">IF(N1900&lt;=$F$3,"HIT","MISS")</f>
        <v>HIT</v>
      </c>
      <c r="L1900" s="29" t="str">
        <f aca="false">IF(O1900&lt;=$F$3,"HIT","MISS")</f>
        <v>HIT</v>
      </c>
      <c r="M1900" s="17" t="str">
        <f aca="false">IF(AND(K1900="HIT",L1900="HIT"),"HOD ✓ | LOD ✓",IF(K1900="HIT","HOD ✓",IF(L1900="HIT","LOD ✓","✗ MISS")))</f>
        <v>HOD ✓ | LOD ✓</v>
      </c>
      <c r="N1900" s="26" t="n">
        <f aca="false">IF(D1900&lt;H1900,(H1900-D1900)/D1900,IF(D1900&gt;G1900,(D1900-G1900)/D1900,0))</f>
        <v>0</v>
      </c>
      <c r="O1900" s="26" t="n">
        <f aca="false">IF(E1900&lt;J1900,(J1900-E1900)/E1900,IF(E1900&gt;I1900,(E1900-I1900)/E1900,0))</f>
        <v>0</v>
      </c>
      <c r="P1900" s="27" t="n">
        <f aca="false">LN(F1900/F1899)</f>
        <v>0.0215114761671373</v>
      </c>
      <c r="Q1900" s="28" t="n">
        <f aca="false">STDEV(P1881:P1900)*SQRT(252)</f>
        <v>0.144515285491993</v>
      </c>
      <c r="R1900" s="26" t="n">
        <f aca="false">(G1900-H1900)/H1900</f>
        <v>0.000996086801849868</v>
      </c>
      <c r="S1900" s="17" t="n">
        <f aca="false">YEAR(B1900)</f>
        <v>2014</v>
      </c>
      <c r="T1900" s="17" t="n">
        <f aca="false">WEEKDAY(B1900)</f>
        <v>5</v>
      </c>
    </row>
    <row r="1901" customFormat="false" ht="15" hidden="false" customHeight="false" outlineLevel="0" collapsed="false">
      <c r="B1901" s="21" t="n">
        <v>41663</v>
      </c>
      <c r="C1901" s="22" t="n">
        <v>1264.111</v>
      </c>
      <c r="D1901" s="22" t="n">
        <v>1272.733</v>
      </c>
      <c r="E1901" s="22" t="n">
        <v>1256.997</v>
      </c>
      <c r="F1901" s="22" t="n">
        <v>1269.8835</v>
      </c>
      <c r="G1901" s="23" t="n">
        <v>1272.58</v>
      </c>
      <c r="H1901" s="23" t="n">
        <v>1271.31</v>
      </c>
      <c r="I1901" s="23" t="n">
        <v>1258.38</v>
      </c>
      <c r="J1901" s="23" t="n">
        <v>1257.12</v>
      </c>
      <c r="K1901" s="29" t="str">
        <f aca="false">IF(N1901&lt;=$F$3,"HIT","MISS")</f>
        <v>HIT</v>
      </c>
      <c r="L1901" s="29" t="str">
        <f aca="false">IF(O1901&lt;=$F$3,"HIT","MISS")</f>
        <v>HIT</v>
      </c>
      <c r="M1901" s="17" t="str">
        <f aca="false">IF(AND(K1901="HIT",L1901="HIT"),"HOD ✓ | LOD ✓",IF(K1901="HIT","HOD ✓",IF(L1901="HIT","LOD ✓","✗ MISS")))</f>
        <v>HOD ✓ | LOD ✓</v>
      </c>
      <c r="N1901" s="26" t="n">
        <f aca="false">IF(D1901&lt;H1901,(H1901-D1901)/D1901,IF(D1901&gt;G1901,(D1901-G1901)/D1901,0))</f>
        <v>0.00012021374475245</v>
      </c>
      <c r="O1901" s="26" t="n">
        <f aca="false">IF(E1901&lt;J1901,(J1901-E1901)/E1901,IF(E1901&gt;I1901,(E1901-I1901)/E1901,0))</f>
        <v>9.78522621770934E-005</v>
      </c>
      <c r="P1901" s="27" t="n">
        <f aca="false">LN(F1901/F1900)</f>
        <v>0.00455605565464934</v>
      </c>
      <c r="Q1901" s="28" t="n">
        <f aca="false">STDEV(P1882:P1901)*SQRT(252)</f>
        <v>0.144293769367745</v>
      </c>
      <c r="R1901" s="26" t="n">
        <f aca="false">(G1901-H1901)/H1901</f>
        <v>0.000998969566824757</v>
      </c>
      <c r="S1901" s="17" t="n">
        <f aca="false">YEAR(B1901)</f>
        <v>2014</v>
      </c>
      <c r="T1901" s="17" t="n">
        <f aca="false">WEEKDAY(B1901)</f>
        <v>6</v>
      </c>
    </row>
    <row r="1902" customFormat="false" ht="15" hidden="false" customHeight="false" outlineLevel="0" collapsed="false">
      <c r="B1902" s="21" t="n">
        <v>41666</v>
      </c>
      <c r="C1902" s="22" t="n">
        <v>1269.8835</v>
      </c>
      <c r="D1902" s="22" t="n">
        <v>1279.2905</v>
      </c>
      <c r="E1902" s="22" t="n">
        <v>1252.1545</v>
      </c>
      <c r="F1902" s="22" t="n">
        <v>1257.152</v>
      </c>
      <c r="G1902" s="23" t="n">
        <v>1277.86</v>
      </c>
      <c r="H1902" s="23" t="n">
        <v>1276.58</v>
      </c>
      <c r="I1902" s="23" t="n">
        <v>1252.24</v>
      </c>
      <c r="J1902" s="23" t="n">
        <v>1250.99</v>
      </c>
      <c r="K1902" s="24" t="str">
        <f aca="false">IF(N1902&lt;=$F$3,"HIT","MISS")</f>
        <v>MISS</v>
      </c>
      <c r="L1902" s="24" t="str">
        <f aca="false">IF(O1902&lt;=$F$3,"HIT","MISS")</f>
        <v>HIT</v>
      </c>
      <c r="M1902" s="25" t="str">
        <f aca="false">IF(AND(K1902="HIT",L1902="HIT"),"HOD ✓ | LOD ✓",IF(K1902="HIT","HOD ✓",IF(L1902="HIT","LOD ✓","✗ MISS")))</f>
        <v>LOD ✓</v>
      </c>
      <c r="N1902" s="26" t="n">
        <f aca="false">IF(D1902&lt;H1902,(H1902-D1902)/D1902,IF(D1902&gt;G1902,(D1902-G1902)/D1902,0))</f>
        <v>0.00111819793862314</v>
      </c>
      <c r="O1902" s="26" t="n">
        <f aca="false">IF(E1902&lt;J1902,(J1902-E1902)/E1902,IF(E1902&gt;I1902,(E1902-I1902)/E1902,0))</f>
        <v>0</v>
      </c>
      <c r="P1902" s="27" t="n">
        <f aca="false">LN(F1902/F1901)</f>
        <v>-0.0100763188496979</v>
      </c>
      <c r="Q1902" s="28" t="n">
        <f aca="false">STDEV(P1883:P1902)*SQRT(252)</f>
        <v>0.150930601151711</v>
      </c>
      <c r="R1902" s="26" t="n">
        <f aca="false">(G1902-H1902)/H1902</f>
        <v>0.00100267903304139</v>
      </c>
      <c r="S1902" s="17" t="n">
        <f aca="false">YEAR(B1902)</f>
        <v>2014</v>
      </c>
      <c r="T1902" s="17" t="n">
        <f aca="false">WEEKDAY(B1902)</f>
        <v>2</v>
      </c>
    </row>
    <row r="1903" customFormat="false" ht="15" hidden="false" customHeight="false" outlineLevel="0" collapsed="false">
      <c r="B1903" s="21" t="n">
        <v>41667</v>
      </c>
      <c r="C1903" s="22" t="n">
        <v>1257.152</v>
      </c>
      <c r="D1903" s="22" t="n">
        <v>1261.8615</v>
      </c>
      <c r="E1903" s="22" t="n">
        <v>1248.939</v>
      </c>
      <c r="F1903" s="22" t="n">
        <v>1256.855</v>
      </c>
      <c r="G1903" s="23" t="n">
        <v>1261.52</v>
      </c>
      <c r="H1903" s="23" t="n">
        <v>1260.26</v>
      </c>
      <c r="I1903" s="23" t="n">
        <v>1249.16</v>
      </c>
      <c r="J1903" s="23" t="n">
        <v>1247.91</v>
      </c>
      <c r="K1903" s="29" t="str">
        <f aca="false">IF(N1903&lt;=$F$3,"HIT","MISS")</f>
        <v>HIT</v>
      </c>
      <c r="L1903" s="29" t="str">
        <f aca="false">IF(O1903&lt;=$F$3,"HIT","MISS")</f>
        <v>HIT</v>
      </c>
      <c r="M1903" s="17" t="str">
        <f aca="false">IF(AND(K1903="HIT",L1903="HIT"),"HOD ✓ | LOD ✓",IF(K1903="HIT","HOD ✓",IF(L1903="HIT","LOD ✓","✗ MISS")))</f>
        <v>HOD ✓ | LOD ✓</v>
      </c>
      <c r="N1903" s="26" t="n">
        <f aca="false">IF(D1903&lt;H1903,(H1903-D1903)/D1903,IF(D1903&gt;G1903,(D1903-G1903)/D1903,0))</f>
        <v>0.000270631919588637</v>
      </c>
      <c r="O1903" s="26" t="n">
        <f aca="false">IF(E1903&lt;J1903,(J1903-E1903)/E1903,IF(E1903&gt;I1903,(E1903-I1903)/E1903,0))</f>
        <v>0</v>
      </c>
      <c r="P1903" s="27" t="n">
        <f aca="false">LN(F1903/F1902)</f>
        <v>-0.000236276192852039</v>
      </c>
      <c r="Q1903" s="28" t="n">
        <f aca="false">STDEV(P1884:P1903)*SQRT(252)</f>
        <v>0.139466621117437</v>
      </c>
      <c r="R1903" s="26" t="n">
        <f aca="false">(G1903-H1903)/H1903</f>
        <v>0.000999793693364854</v>
      </c>
      <c r="S1903" s="17" t="n">
        <f aca="false">YEAR(B1903)</f>
        <v>2014</v>
      </c>
      <c r="T1903" s="17" t="n">
        <f aca="false">WEEKDAY(B1903)</f>
        <v>3</v>
      </c>
    </row>
    <row r="1904" customFormat="false" ht="15" hidden="false" customHeight="false" outlineLevel="0" collapsed="false">
      <c r="B1904" s="21" t="n">
        <v>41668</v>
      </c>
      <c r="C1904" s="22" t="n">
        <v>1256.855</v>
      </c>
      <c r="D1904" s="22" t="n">
        <v>1270.28</v>
      </c>
      <c r="E1904" s="22" t="n">
        <v>1249.0785</v>
      </c>
      <c r="F1904" s="22" t="n">
        <v>1267.473</v>
      </c>
      <c r="G1904" s="23" t="n">
        <v>1271.99</v>
      </c>
      <c r="H1904" s="23" t="n">
        <v>1270.72</v>
      </c>
      <c r="I1904" s="23" t="n">
        <v>1248.96</v>
      </c>
      <c r="J1904" s="23" t="n">
        <v>1247.71</v>
      </c>
      <c r="K1904" s="29" t="str">
        <f aca="false">IF(N1904&lt;=$F$3,"HIT","MISS")</f>
        <v>HIT</v>
      </c>
      <c r="L1904" s="29" t="str">
        <f aca="false">IF(O1904&lt;=$F$3,"HIT","MISS")</f>
        <v>HIT</v>
      </c>
      <c r="M1904" s="17" t="str">
        <f aca="false">IF(AND(K1904="HIT",L1904="HIT"),"HOD ✓ | LOD ✓",IF(K1904="HIT","HOD ✓",IF(L1904="HIT","LOD ✓","✗ MISS")))</f>
        <v>HOD ✓ | LOD ✓</v>
      </c>
      <c r="N1904" s="26" t="n">
        <f aca="false">IF(D1904&lt;H1904,(H1904-D1904)/D1904,IF(D1904&gt;G1904,(D1904-G1904)/D1904,0))</f>
        <v>0.000346380325597549</v>
      </c>
      <c r="O1904" s="26" t="n">
        <f aca="false">IF(E1904&lt;J1904,(J1904-E1904)/E1904,IF(E1904&gt;I1904,(E1904-I1904)/E1904,0))</f>
        <v>9.48699381184129E-005</v>
      </c>
      <c r="P1904" s="27" t="n">
        <f aca="false">LN(F1904/F1903)</f>
        <v>0.0084125855443452</v>
      </c>
      <c r="Q1904" s="28" t="n">
        <f aca="false">STDEV(P1885:P1904)*SQRT(252)</f>
        <v>0.140152403122131</v>
      </c>
      <c r="R1904" s="26" t="n">
        <f aca="false">(G1904-H1904)/H1904</f>
        <v>0.000999433392092658</v>
      </c>
      <c r="S1904" s="17" t="n">
        <f aca="false">YEAR(B1904)</f>
        <v>2014</v>
      </c>
      <c r="T1904" s="17" t="n">
        <f aca="false">WEEKDAY(B1904)</f>
        <v>4</v>
      </c>
    </row>
    <row r="1905" customFormat="false" ht="15" hidden="false" customHeight="false" outlineLevel="0" collapsed="false">
      <c r="B1905" s="21" t="n">
        <v>41669</v>
      </c>
      <c r="C1905" s="22" t="n">
        <v>1267.473</v>
      </c>
      <c r="D1905" s="22" t="n">
        <v>1268.719</v>
      </c>
      <c r="E1905" s="22" t="n">
        <v>1238.123</v>
      </c>
      <c r="F1905" s="22" t="n">
        <v>1243.8085</v>
      </c>
      <c r="G1905" s="23" t="n">
        <v>1270.22</v>
      </c>
      <c r="H1905" s="23" t="n">
        <v>1268.95</v>
      </c>
      <c r="I1905" s="23" t="n">
        <v>1239.73</v>
      </c>
      <c r="J1905" s="23" t="n">
        <v>1238.49</v>
      </c>
      <c r="K1905" s="29" t="str">
        <f aca="false">IF(N1905&lt;=$F$3,"HIT","MISS")</f>
        <v>HIT</v>
      </c>
      <c r="L1905" s="29" t="str">
        <f aca="false">IF(O1905&lt;=$F$3,"HIT","MISS")</f>
        <v>HIT</v>
      </c>
      <c r="M1905" s="17" t="str">
        <f aca="false">IF(AND(K1905="HIT",L1905="HIT"),"HOD ✓ | LOD ✓",IF(K1905="HIT","HOD ✓",IF(L1905="HIT","LOD ✓","✗ MISS")))</f>
        <v>HOD ✓ | LOD ✓</v>
      </c>
      <c r="N1905" s="26" t="n">
        <f aca="false">IF(D1905&lt;H1905,(H1905-D1905)/D1905,IF(D1905&gt;G1905,(D1905-G1905)/D1905,0))</f>
        <v>0.000182073414207555</v>
      </c>
      <c r="O1905" s="26" t="n">
        <f aca="false">IF(E1905&lt;J1905,(J1905-E1905)/E1905,IF(E1905&gt;I1905,(E1905-I1905)/E1905,0))</f>
        <v>0.000296416430354627</v>
      </c>
      <c r="P1905" s="27" t="n">
        <f aca="false">LN(F1905/F1904)</f>
        <v>-0.0188471109207414</v>
      </c>
      <c r="Q1905" s="28" t="n">
        <f aca="false">STDEV(P1886:P1905)*SQRT(252)</f>
        <v>0.150118617140379</v>
      </c>
      <c r="R1905" s="26" t="n">
        <f aca="false">(G1905-H1905)/H1905</f>
        <v>0.0010008274557705</v>
      </c>
      <c r="S1905" s="17" t="n">
        <f aca="false">YEAR(B1905)</f>
        <v>2014</v>
      </c>
      <c r="T1905" s="17" t="n">
        <f aca="false">WEEKDAY(B1905)</f>
        <v>5</v>
      </c>
    </row>
    <row r="1906" customFormat="false" ht="15" hidden="false" customHeight="false" outlineLevel="0" collapsed="false">
      <c r="B1906" s="21" t="n">
        <v>41670</v>
      </c>
      <c r="C1906" s="22" t="n">
        <v>1243.8085</v>
      </c>
      <c r="D1906" s="22" t="n">
        <v>1255.0545</v>
      </c>
      <c r="E1906" s="22" t="n">
        <v>1238.594</v>
      </c>
      <c r="F1906" s="22" t="n">
        <v>1244.4765</v>
      </c>
      <c r="G1906" s="23" t="n">
        <v>1255.9</v>
      </c>
      <c r="H1906" s="23" t="n">
        <v>1254.65</v>
      </c>
      <c r="I1906" s="23" t="n">
        <v>1238.76</v>
      </c>
      <c r="J1906" s="23" t="n">
        <v>1237.52</v>
      </c>
      <c r="K1906" s="29" t="str">
        <f aca="false">IF(N1906&lt;=$F$3,"HIT","MISS")</f>
        <v>HIT</v>
      </c>
      <c r="L1906" s="29" t="str">
        <f aca="false">IF(O1906&lt;=$F$3,"HIT","MISS")</f>
        <v>HIT</v>
      </c>
      <c r="M1906" s="17" t="str">
        <f aca="false">IF(AND(K1906="HIT",L1906="HIT"),"HOD ✓ | LOD ✓",IF(K1906="HIT","HOD ✓",IF(L1906="HIT","LOD ✓","✗ MISS")))</f>
        <v>HOD ✓ | LOD ✓</v>
      </c>
      <c r="N1906" s="26" t="n">
        <f aca="false">IF(D1906&lt;H1906,(H1906-D1906)/D1906,IF(D1906&gt;G1906,(D1906-G1906)/D1906,0))</f>
        <v>0</v>
      </c>
      <c r="O1906" s="26" t="n">
        <f aca="false">IF(E1906&lt;J1906,(J1906-E1906)/E1906,IF(E1906&gt;I1906,(E1906-I1906)/E1906,0))</f>
        <v>0</v>
      </c>
      <c r="P1906" s="27" t="n">
        <f aca="false">LN(F1906/F1905)</f>
        <v>0.000536916001219741</v>
      </c>
      <c r="Q1906" s="28" t="n">
        <f aca="false">STDEV(P1887:P1906)*SQRT(252)</f>
        <v>0.145969287227777</v>
      </c>
      <c r="R1906" s="26" t="n">
        <f aca="false">(G1906-H1906)/H1906</f>
        <v>0.000996293787111943</v>
      </c>
      <c r="S1906" s="17" t="n">
        <f aca="false">YEAR(B1906)</f>
        <v>2014</v>
      </c>
      <c r="T1906" s="17" t="n">
        <f aca="false">WEEKDAY(B1906)</f>
        <v>6</v>
      </c>
    </row>
    <row r="1907" customFormat="false" ht="15" hidden="false" customHeight="false" outlineLevel="0" collapsed="false">
      <c r="B1907" s="21" t="n">
        <v>41673</v>
      </c>
      <c r="C1907" s="22" t="n">
        <v>1244.4765</v>
      </c>
      <c r="D1907" s="22" t="n">
        <v>1266.4395</v>
      </c>
      <c r="E1907" s="22" t="n">
        <v>1240.886</v>
      </c>
      <c r="F1907" s="22" t="n">
        <v>1257.557</v>
      </c>
      <c r="G1907" s="23" t="n">
        <v>1266.21</v>
      </c>
      <c r="H1907" s="23" t="n">
        <v>1264.95</v>
      </c>
      <c r="I1907" s="23" t="n">
        <v>1240.61</v>
      </c>
      <c r="J1907" s="23" t="n">
        <v>1239.37</v>
      </c>
      <c r="K1907" s="29" t="str">
        <f aca="false">IF(N1907&lt;=$F$3,"HIT","MISS")</f>
        <v>HIT</v>
      </c>
      <c r="L1907" s="29" t="str">
        <f aca="false">IF(O1907&lt;=$F$3,"HIT","MISS")</f>
        <v>HIT</v>
      </c>
      <c r="M1907" s="17" t="str">
        <f aca="false">IF(AND(K1907="HIT",L1907="HIT"),"HOD ✓ | LOD ✓",IF(K1907="HIT","HOD ✓",IF(L1907="HIT","LOD ✓","✗ MISS")))</f>
        <v>HOD ✓ | LOD ✓</v>
      </c>
      <c r="N1907" s="26" t="n">
        <f aca="false">IF(D1907&lt;H1907,(H1907-D1907)/D1907,IF(D1907&gt;G1907,(D1907-G1907)/D1907,0))</f>
        <v>0.000181216710312586</v>
      </c>
      <c r="O1907" s="26" t="n">
        <f aca="false">IF(E1907&lt;J1907,(J1907-E1907)/E1907,IF(E1907&gt;I1907,(E1907-I1907)/E1907,0))</f>
        <v>0.000222421721254061</v>
      </c>
      <c r="P1907" s="27" t="n">
        <f aca="false">LN(F1907/F1906)</f>
        <v>0.0104559904346368</v>
      </c>
      <c r="Q1907" s="28" t="n">
        <f aca="false">STDEV(P1888:P1907)*SQRT(252)</f>
        <v>0.15035955328089</v>
      </c>
      <c r="R1907" s="26" t="n">
        <f aca="false">(G1907-H1907)/H1907</f>
        <v>0.000996086801849868</v>
      </c>
      <c r="S1907" s="17" t="n">
        <f aca="false">YEAR(B1907)</f>
        <v>2014</v>
      </c>
      <c r="T1907" s="17" t="n">
        <f aca="false">WEEKDAY(B1907)</f>
        <v>2</v>
      </c>
    </row>
    <row r="1908" customFormat="false" ht="15" hidden="false" customHeight="false" outlineLevel="0" collapsed="false">
      <c r="B1908" s="21" t="n">
        <v>41674</v>
      </c>
      <c r="C1908" s="22" t="n">
        <v>1257.557</v>
      </c>
      <c r="D1908" s="22" t="n">
        <v>1261.0805</v>
      </c>
      <c r="E1908" s="22" t="n">
        <v>1247.2295</v>
      </c>
      <c r="F1908" s="22" t="n">
        <v>1254.567</v>
      </c>
      <c r="G1908" s="23" t="n">
        <v>1261.67</v>
      </c>
      <c r="H1908" s="23" t="n">
        <v>1260.41</v>
      </c>
      <c r="I1908" s="23" t="n">
        <v>1247.12</v>
      </c>
      <c r="J1908" s="23" t="n">
        <v>1245.87</v>
      </c>
      <c r="K1908" s="29" t="str">
        <f aca="false">IF(N1908&lt;=$F$3,"HIT","MISS")</f>
        <v>HIT</v>
      </c>
      <c r="L1908" s="29" t="str">
        <f aca="false">IF(O1908&lt;=$F$3,"HIT","MISS")</f>
        <v>HIT</v>
      </c>
      <c r="M1908" s="17" t="str">
        <f aca="false">IF(AND(K1908="HIT",L1908="HIT"),"HOD ✓ | LOD ✓",IF(K1908="HIT","HOD ✓",IF(L1908="HIT","LOD ✓","✗ MISS")))</f>
        <v>HOD ✓ | LOD ✓</v>
      </c>
      <c r="N1908" s="26" t="n">
        <f aca="false">IF(D1908&lt;H1908,(H1908-D1908)/D1908,IF(D1908&gt;G1908,(D1908-G1908)/D1908,0))</f>
        <v>0</v>
      </c>
      <c r="O1908" s="26" t="n">
        <f aca="false">IF(E1908&lt;J1908,(J1908-E1908)/E1908,IF(E1908&gt;I1908,(E1908-I1908)/E1908,0))</f>
        <v>8.77945879246967E-005</v>
      </c>
      <c r="P1908" s="27" t="n">
        <f aca="false">LN(F1908/F1907)</f>
        <v>-0.00238045686592022</v>
      </c>
      <c r="Q1908" s="28" t="n">
        <f aca="false">STDEV(P1889:P1908)*SQRT(252)</f>
        <v>0.149388621262356</v>
      </c>
      <c r="R1908" s="26" t="n">
        <f aca="false">(G1908-H1908)/H1908</f>
        <v>0.000999674709023247</v>
      </c>
      <c r="S1908" s="17" t="n">
        <f aca="false">YEAR(B1908)</f>
        <v>2014</v>
      </c>
      <c r="T1908" s="17" t="n">
        <f aca="false">WEEKDAY(B1908)</f>
        <v>3</v>
      </c>
    </row>
    <row r="1909" customFormat="false" ht="15" hidden="false" customHeight="false" outlineLevel="0" collapsed="false">
      <c r="B1909" s="21" t="n">
        <v>41675</v>
      </c>
      <c r="C1909" s="22" t="n">
        <v>1254.567</v>
      </c>
      <c r="D1909" s="22" t="n">
        <v>1274.5585</v>
      </c>
      <c r="E1909" s="22" t="n">
        <v>1252.5095</v>
      </c>
      <c r="F1909" s="22" t="n">
        <v>1257.8775</v>
      </c>
      <c r="G1909" s="23" t="n">
        <v>1276.83</v>
      </c>
      <c r="H1909" s="23" t="n">
        <v>1275.55</v>
      </c>
      <c r="I1909" s="23" t="n">
        <v>1253.42</v>
      </c>
      <c r="J1909" s="23" t="n">
        <v>1252.17</v>
      </c>
      <c r="K1909" s="24" t="str">
        <f aca="false">IF(N1909&lt;=$F$3,"HIT","MISS")</f>
        <v>MISS</v>
      </c>
      <c r="L1909" s="24" t="str">
        <f aca="false">IF(O1909&lt;=$F$3,"HIT","MISS")</f>
        <v>HIT</v>
      </c>
      <c r="M1909" s="25" t="str">
        <f aca="false">IF(AND(K1909="HIT",L1909="HIT"),"HOD ✓ | LOD ✓",IF(K1909="HIT","HOD ✓",IF(L1909="HIT","LOD ✓","✗ MISS")))</f>
        <v>LOD ✓</v>
      </c>
      <c r="N1909" s="26" t="n">
        <f aca="false">IF(D1909&lt;H1909,(H1909-D1909)/D1909,IF(D1909&gt;G1909,(D1909-G1909)/D1909,0))</f>
        <v>0.00077791643145439</v>
      </c>
      <c r="O1909" s="26" t="n">
        <f aca="false">IF(E1909&lt;J1909,(J1909-E1909)/E1909,IF(E1909&gt;I1909,(E1909-I1909)/E1909,0))</f>
        <v>0</v>
      </c>
      <c r="P1909" s="27" t="n">
        <f aca="false">LN(F1909/F1908)</f>
        <v>0.00263528361790639</v>
      </c>
      <c r="Q1909" s="28" t="n">
        <f aca="false">STDEV(P1890:P1909)*SQRT(252)</f>
        <v>0.147835330402411</v>
      </c>
      <c r="R1909" s="26" t="n">
        <f aca="false">(G1909-H1909)/H1909</f>
        <v>0.00100348869115281</v>
      </c>
      <c r="S1909" s="17" t="n">
        <f aca="false">YEAR(B1909)</f>
        <v>2014</v>
      </c>
      <c r="T1909" s="17" t="n">
        <f aca="false">WEEKDAY(B1909)</f>
        <v>4</v>
      </c>
    </row>
    <row r="1910" customFormat="false" ht="15" hidden="false" customHeight="false" outlineLevel="0" collapsed="false">
      <c r="B1910" s="21" t="n">
        <v>41676</v>
      </c>
      <c r="C1910" s="22" t="n">
        <v>1257.8775</v>
      </c>
      <c r="D1910" s="22" t="n">
        <v>1267.0615</v>
      </c>
      <c r="E1910" s="22" t="n">
        <v>1252.909</v>
      </c>
      <c r="F1910" s="22" t="n">
        <v>1258.215</v>
      </c>
      <c r="G1910" s="23" t="n">
        <v>1268.88</v>
      </c>
      <c r="H1910" s="23" t="n">
        <v>1267.61</v>
      </c>
      <c r="I1910" s="23" t="n">
        <v>1254.31</v>
      </c>
      <c r="J1910" s="23" t="n">
        <v>1253.06</v>
      </c>
      <c r="K1910" s="29" t="str">
        <f aca="false">IF(N1910&lt;=$F$3,"HIT","MISS")</f>
        <v>HIT</v>
      </c>
      <c r="L1910" s="29" t="str">
        <f aca="false">IF(O1910&lt;=$F$3,"HIT","MISS")</f>
        <v>HIT</v>
      </c>
      <c r="M1910" s="17" t="str">
        <f aca="false">IF(AND(K1910="HIT",L1910="HIT"),"HOD ✓ | LOD ✓",IF(K1910="HIT","HOD ✓",IF(L1910="HIT","LOD ✓","✗ MISS")))</f>
        <v>HOD ✓ | LOD ✓</v>
      </c>
      <c r="N1910" s="26" t="n">
        <f aca="false">IF(D1910&lt;H1910,(H1910-D1910)/D1910,IF(D1910&gt;G1910,(D1910-G1910)/D1910,0))</f>
        <v>0.000432891378989794</v>
      </c>
      <c r="O1910" s="26" t="n">
        <f aca="false">IF(E1910&lt;J1910,(J1910-E1910)/E1910,IF(E1910&gt;I1910,(E1910-I1910)/E1910,0))</f>
        <v>0.000120519526956738</v>
      </c>
      <c r="P1910" s="27" t="n">
        <f aca="false">LN(F1910/F1909)</f>
        <v>0.000268273127497574</v>
      </c>
      <c r="Q1910" s="28" t="n">
        <f aca="false">STDEV(P1891:P1910)*SQRT(252)</f>
        <v>0.14786907873075</v>
      </c>
      <c r="R1910" s="26" t="n">
        <f aca="false">(G1910-H1910)/H1910</f>
        <v>0.00100188543795032</v>
      </c>
      <c r="S1910" s="17" t="n">
        <f aca="false">YEAR(B1910)</f>
        <v>2014</v>
      </c>
      <c r="T1910" s="17" t="n">
        <f aca="false">WEEKDAY(B1910)</f>
        <v>5</v>
      </c>
    </row>
    <row r="1911" customFormat="false" ht="15" hidden="false" customHeight="false" outlineLevel="0" collapsed="false">
      <c r="B1911" s="21" t="n">
        <v>41677</v>
      </c>
      <c r="C1911" s="22" t="n">
        <v>1258.215</v>
      </c>
      <c r="D1911" s="22" t="n">
        <v>1272.222</v>
      </c>
      <c r="E1911" s="22" t="n">
        <v>1256.302</v>
      </c>
      <c r="F1911" s="22" t="n">
        <v>1267.4175</v>
      </c>
      <c r="G1911" s="23" t="n">
        <v>1273.05</v>
      </c>
      <c r="H1911" s="23" t="n">
        <v>1271.78</v>
      </c>
      <c r="I1911" s="23" t="n">
        <v>1257.68</v>
      </c>
      <c r="J1911" s="23" t="n">
        <v>1256.42</v>
      </c>
      <c r="K1911" s="29" t="str">
        <f aca="false">IF(N1911&lt;=$F$3,"HIT","MISS")</f>
        <v>HIT</v>
      </c>
      <c r="L1911" s="29" t="str">
        <f aca="false">IF(O1911&lt;=$F$3,"HIT","MISS")</f>
        <v>HIT</v>
      </c>
      <c r="M1911" s="17" t="str">
        <f aca="false">IF(AND(K1911="HIT",L1911="HIT"),"HOD ✓ | LOD ✓",IF(K1911="HIT","HOD ✓",IF(L1911="HIT","LOD ✓","✗ MISS")))</f>
        <v>HOD ✓ | LOD ✓</v>
      </c>
      <c r="N1911" s="26" t="n">
        <f aca="false">IF(D1911&lt;H1911,(H1911-D1911)/D1911,IF(D1911&gt;G1911,(D1911-G1911)/D1911,0))</f>
        <v>0</v>
      </c>
      <c r="O1911" s="26" t="n">
        <f aca="false">IF(E1911&lt;J1911,(J1911-E1911)/E1911,IF(E1911&gt;I1911,(E1911-I1911)/E1911,0))</f>
        <v>9.39264603575936E-005</v>
      </c>
      <c r="P1911" s="27" t="n">
        <f aca="false">LN(F1911/F1910)</f>
        <v>0.00728731573167384</v>
      </c>
      <c r="Q1911" s="28" t="n">
        <f aca="false">STDEV(P1892:P1911)*SQRT(252)</f>
        <v>0.138781418480788</v>
      </c>
      <c r="R1911" s="26" t="n">
        <f aca="false">(G1911-H1911)/H1911</f>
        <v>0.000998600386859348</v>
      </c>
      <c r="S1911" s="17" t="n">
        <f aca="false">YEAR(B1911)</f>
        <v>2014</v>
      </c>
      <c r="T1911" s="17" t="n">
        <f aca="false">WEEKDAY(B1911)</f>
        <v>6</v>
      </c>
    </row>
    <row r="1912" customFormat="false" ht="15" hidden="false" customHeight="false" outlineLevel="0" collapsed="false">
      <c r="B1912" s="21" t="n">
        <v>41680</v>
      </c>
      <c r="C1912" s="22" t="n">
        <v>1267.4175</v>
      </c>
      <c r="D1912" s="22" t="n">
        <v>1278.0725</v>
      </c>
      <c r="E1912" s="22" t="n">
        <v>1265.1745</v>
      </c>
      <c r="F1912" s="22" t="n">
        <v>1274.8455</v>
      </c>
      <c r="G1912" s="23" t="n">
        <v>1279.53</v>
      </c>
      <c r="H1912" s="23" t="n">
        <v>1278.25</v>
      </c>
      <c r="I1912" s="23" t="n">
        <v>1265.68</v>
      </c>
      <c r="J1912" s="23" t="n">
        <v>1264.42</v>
      </c>
      <c r="K1912" s="29" t="str">
        <f aca="false">IF(N1912&lt;=$F$3,"HIT","MISS")</f>
        <v>HIT</v>
      </c>
      <c r="L1912" s="29" t="str">
        <f aca="false">IF(O1912&lt;=$F$3,"HIT","MISS")</f>
        <v>HIT</v>
      </c>
      <c r="M1912" s="17" t="str">
        <f aca="false">IF(AND(K1912="HIT",L1912="HIT"),"HOD ✓ | LOD ✓",IF(K1912="HIT","HOD ✓",IF(L1912="HIT","LOD ✓","✗ MISS")))</f>
        <v>HOD ✓ | LOD ✓</v>
      </c>
      <c r="N1912" s="26" t="n">
        <f aca="false">IF(D1912&lt;H1912,(H1912-D1912)/D1912,IF(D1912&gt;G1912,(D1912-G1912)/D1912,0))</f>
        <v>0.000138881010271334</v>
      </c>
      <c r="O1912" s="26" t="n">
        <f aca="false">IF(E1912&lt;J1912,(J1912-E1912)/E1912,IF(E1912&gt;I1912,(E1912-I1912)/E1912,0))</f>
        <v>0</v>
      </c>
      <c r="P1912" s="27" t="n">
        <f aca="false">LN(F1912/F1911)</f>
        <v>0.00584362918989981</v>
      </c>
      <c r="Q1912" s="28" t="n">
        <f aca="false">STDEV(P1893:P1912)*SQRT(252)</f>
        <v>0.139533259437088</v>
      </c>
      <c r="R1912" s="26" t="n">
        <f aca="false">(G1912-H1912)/H1912</f>
        <v>0.00100136905926069</v>
      </c>
      <c r="S1912" s="17" t="n">
        <f aca="false">YEAR(B1912)</f>
        <v>2014</v>
      </c>
      <c r="T1912" s="17" t="n">
        <f aca="false">WEEKDAY(B1912)</f>
        <v>2</v>
      </c>
    </row>
    <row r="1913" customFormat="false" ht="15" hidden="false" customHeight="false" outlineLevel="0" collapsed="false">
      <c r="B1913" s="21" t="n">
        <v>41681</v>
      </c>
      <c r="C1913" s="22" t="n">
        <v>1274.8455</v>
      </c>
      <c r="D1913" s="22" t="n">
        <v>1293.9735</v>
      </c>
      <c r="E1913" s="22" t="n">
        <v>1273.855</v>
      </c>
      <c r="F1913" s="22" t="n">
        <v>1291.313</v>
      </c>
      <c r="G1913" s="23" t="n">
        <v>1293.63</v>
      </c>
      <c r="H1913" s="23" t="n">
        <v>1292.34</v>
      </c>
      <c r="I1913" s="23" t="n">
        <v>1275.38</v>
      </c>
      <c r="J1913" s="23" t="n">
        <v>1274.11</v>
      </c>
      <c r="K1913" s="29" t="str">
        <f aca="false">IF(N1913&lt;=$F$3,"HIT","MISS")</f>
        <v>HIT</v>
      </c>
      <c r="L1913" s="29" t="str">
        <f aca="false">IF(O1913&lt;=$F$3,"HIT","MISS")</f>
        <v>HIT</v>
      </c>
      <c r="M1913" s="17" t="str">
        <f aca="false">IF(AND(K1913="HIT",L1913="HIT"),"HOD ✓ | LOD ✓",IF(K1913="HIT","HOD ✓",IF(L1913="HIT","LOD ✓","✗ MISS")))</f>
        <v>HOD ✓ | LOD ✓</v>
      </c>
      <c r="N1913" s="26" t="n">
        <f aca="false">IF(D1913&lt;H1913,(H1913-D1913)/D1913,IF(D1913&gt;G1913,(D1913-G1913)/D1913,0))</f>
        <v>0.000265461386960358</v>
      </c>
      <c r="O1913" s="26" t="n">
        <f aca="false">IF(E1913&lt;J1913,(J1913-E1913)/E1913,IF(E1913&gt;I1913,(E1913-I1913)/E1913,0))</f>
        <v>0.00020017976928291</v>
      </c>
      <c r="P1913" s="27" t="n">
        <f aca="false">LN(F1913/F1912)</f>
        <v>0.0128345353964181</v>
      </c>
      <c r="Q1913" s="28" t="n">
        <f aca="false">STDEV(P1894:P1913)*SQRT(252)</f>
        <v>0.142846086158231</v>
      </c>
      <c r="R1913" s="26" t="n">
        <f aca="false">(G1913-H1913)/H1913</f>
        <v>0.000998189330981159</v>
      </c>
      <c r="S1913" s="17" t="n">
        <f aca="false">YEAR(B1913)</f>
        <v>2014</v>
      </c>
      <c r="T1913" s="17" t="n">
        <f aca="false">WEEKDAY(B1913)</f>
        <v>3</v>
      </c>
    </row>
    <row r="1914" customFormat="false" ht="15" hidden="false" customHeight="false" outlineLevel="0" collapsed="false">
      <c r="B1914" s="21" t="n">
        <v>41682</v>
      </c>
      <c r="C1914" s="22" t="n">
        <v>1291.313</v>
      </c>
      <c r="D1914" s="22" t="n">
        <v>1296.4315</v>
      </c>
      <c r="E1914" s="22" t="n">
        <v>1284.0895</v>
      </c>
      <c r="F1914" s="22" t="n">
        <v>1291.18</v>
      </c>
      <c r="G1914" s="23" t="n">
        <v>1297.45</v>
      </c>
      <c r="H1914" s="23" t="n">
        <v>1296.15</v>
      </c>
      <c r="I1914" s="23" t="n">
        <v>1284.56</v>
      </c>
      <c r="J1914" s="23" t="n">
        <v>1283.28</v>
      </c>
      <c r="K1914" s="29" t="str">
        <f aca="false">IF(N1914&lt;=$F$3,"HIT","MISS")</f>
        <v>HIT</v>
      </c>
      <c r="L1914" s="29" t="str">
        <f aca="false">IF(O1914&lt;=$F$3,"HIT","MISS")</f>
        <v>HIT</v>
      </c>
      <c r="M1914" s="17" t="str">
        <f aca="false">IF(AND(K1914="HIT",L1914="HIT"),"HOD ✓ | LOD ✓",IF(K1914="HIT","HOD ✓",IF(L1914="HIT","LOD ✓","✗ MISS")))</f>
        <v>HOD ✓ | LOD ✓</v>
      </c>
      <c r="N1914" s="26" t="n">
        <f aca="false">IF(D1914&lt;H1914,(H1914-D1914)/D1914,IF(D1914&gt;G1914,(D1914-G1914)/D1914,0))</f>
        <v>0</v>
      </c>
      <c r="O1914" s="26" t="n">
        <f aca="false">IF(E1914&lt;J1914,(J1914-E1914)/E1914,IF(E1914&gt;I1914,(E1914-I1914)/E1914,0))</f>
        <v>0</v>
      </c>
      <c r="P1914" s="27" t="n">
        <f aca="false">LN(F1914/F1913)</f>
        <v>-0.000103001247335559</v>
      </c>
      <c r="Q1914" s="28" t="n">
        <f aca="false">STDEV(P1895:P1914)*SQRT(252)</f>
        <v>0.142110309901895</v>
      </c>
      <c r="R1914" s="26" t="n">
        <f aca="false">(G1914-H1914)/H1914</f>
        <v>0.00100297033522351</v>
      </c>
      <c r="S1914" s="17" t="n">
        <f aca="false">YEAR(B1914)</f>
        <v>2014</v>
      </c>
      <c r="T1914" s="17" t="n">
        <f aca="false">WEEKDAY(B1914)</f>
        <v>4</v>
      </c>
    </row>
    <row r="1915" customFormat="false" ht="15" hidden="false" customHeight="false" outlineLevel="0" collapsed="false">
      <c r="B1915" s="21" t="n">
        <v>41683</v>
      </c>
      <c r="C1915" s="22" t="n">
        <v>1291.18</v>
      </c>
      <c r="D1915" s="22" t="n">
        <v>1303.092</v>
      </c>
      <c r="E1915" s="22" t="n">
        <v>1286.381</v>
      </c>
      <c r="F1915" s="22" t="n">
        <v>1302.865</v>
      </c>
      <c r="G1915" s="23" t="n">
        <v>1304.19</v>
      </c>
      <c r="H1915" s="23" t="n">
        <v>1302.89</v>
      </c>
      <c r="I1915" s="23" t="n">
        <v>1286.8</v>
      </c>
      <c r="J1915" s="23" t="n">
        <v>1285.51</v>
      </c>
      <c r="K1915" s="29" t="str">
        <f aca="false">IF(N1915&lt;=$F$3,"HIT","MISS")</f>
        <v>HIT</v>
      </c>
      <c r="L1915" s="29" t="str">
        <f aca="false">IF(O1915&lt;=$F$3,"HIT","MISS")</f>
        <v>HIT</v>
      </c>
      <c r="M1915" s="17" t="str">
        <f aca="false">IF(AND(K1915="HIT",L1915="HIT"),"HOD ✓ | LOD ✓",IF(K1915="HIT","HOD ✓",IF(L1915="HIT","LOD ✓","✗ MISS")))</f>
        <v>HOD ✓ | LOD ✓</v>
      </c>
      <c r="N1915" s="26" t="n">
        <f aca="false">IF(D1915&lt;H1915,(H1915-D1915)/D1915,IF(D1915&gt;G1915,(D1915-G1915)/D1915,0))</f>
        <v>0</v>
      </c>
      <c r="O1915" s="26" t="n">
        <f aca="false">IF(E1915&lt;J1915,(J1915-E1915)/E1915,IF(E1915&gt;I1915,(E1915-I1915)/E1915,0))</f>
        <v>0</v>
      </c>
      <c r="P1915" s="27" t="n">
        <f aca="false">LN(F1915/F1914)</f>
        <v>0.0090091567680745</v>
      </c>
      <c r="Q1915" s="28" t="n">
        <f aca="false">STDEV(P1896:P1915)*SQRT(252)</f>
        <v>0.144150486451588</v>
      </c>
      <c r="R1915" s="26" t="n">
        <f aca="false">(G1915-H1915)/H1915</f>
        <v>0.00099778185418566</v>
      </c>
      <c r="S1915" s="17" t="n">
        <f aca="false">YEAR(B1915)</f>
        <v>2014</v>
      </c>
      <c r="T1915" s="17" t="n">
        <f aca="false">WEEKDAY(B1915)</f>
        <v>5</v>
      </c>
    </row>
    <row r="1916" customFormat="false" ht="15" hidden="false" customHeight="false" outlineLevel="0" collapsed="false">
      <c r="B1916" s="21" t="n">
        <v>41684</v>
      </c>
      <c r="C1916" s="22" t="n">
        <v>1302.865</v>
      </c>
      <c r="D1916" s="22" t="n">
        <v>1321.4295</v>
      </c>
      <c r="E1916" s="22" t="n">
        <v>1299.948</v>
      </c>
      <c r="F1916" s="22" t="n">
        <v>1318.8335</v>
      </c>
      <c r="G1916" s="23" t="n">
        <v>1322.97</v>
      </c>
      <c r="H1916" s="23" t="n">
        <v>1321.65</v>
      </c>
      <c r="I1916" s="23" t="n">
        <v>1301.48</v>
      </c>
      <c r="J1916" s="23" t="n">
        <v>1300.18</v>
      </c>
      <c r="K1916" s="29" t="str">
        <f aca="false">IF(N1916&lt;=$F$3,"HIT","MISS")</f>
        <v>HIT</v>
      </c>
      <c r="L1916" s="29" t="str">
        <f aca="false">IF(O1916&lt;=$F$3,"HIT","MISS")</f>
        <v>HIT</v>
      </c>
      <c r="M1916" s="17" t="str">
        <f aca="false">IF(AND(K1916="HIT",L1916="HIT"),"HOD ✓ | LOD ✓",IF(K1916="HIT","HOD ✓",IF(L1916="HIT","LOD ✓","✗ MISS")))</f>
        <v>HOD ✓ | LOD ✓</v>
      </c>
      <c r="N1916" s="26" t="n">
        <f aca="false">IF(D1916&lt;H1916,(H1916-D1916)/D1916,IF(D1916&gt;G1916,(D1916-G1916)/D1916,0))</f>
        <v>0.000166864747608653</v>
      </c>
      <c r="O1916" s="26" t="n">
        <f aca="false">IF(E1916&lt;J1916,(J1916-E1916)/E1916,IF(E1916&gt;I1916,(E1916-I1916)/E1916,0))</f>
        <v>0.000178468677208604</v>
      </c>
      <c r="P1916" s="27" t="n">
        <f aca="false">LN(F1916/F1915)</f>
        <v>0.0121819480588176</v>
      </c>
      <c r="Q1916" s="28" t="n">
        <f aca="false">STDEV(P1897:P1916)*SQRT(252)</f>
        <v>0.146427587323025</v>
      </c>
      <c r="R1916" s="26" t="n">
        <f aca="false">(G1916-H1916)/H1916</f>
        <v>0.000998751560549265</v>
      </c>
      <c r="S1916" s="17" t="n">
        <f aca="false">YEAR(B1916)</f>
        <v>2014</v>
      </c>
      <c r="T1916" s="17" t="n">
        <f aca="false">WEEKDAY(B1916)</f>
        <v>6</v>
      </c>
    </row>
    <row r="1917" customFormat="false" ht="15" hidden="false" customHeight="false" outlineLevel="0" collapsed="false">
      <c r="B1917" s="21" t="n">
        <v>41687</v>
      </c>
      <c r="C1917" s="22" t="n">
        <v>1318.8335</v>
      </c>
      <c r="D1917" s="22" t="n">
        <v>1329.964</v>
      </c>
      <c r="E1917" s="22" t="n">
        <v>1318.617</v>
      </c>
      <c r="F1917" s="22" t="n">
        <v>1328.799</v>
      </c>
      <c r="G1917" s="23" t="n">
        <v>1330.72</v>
      </c>
      <c r="H1917" s="23" t="n">
        <v>1329.39</v>
      </c>
      <c r="I1917" s="23" t="n">
        <v>1320.73</v>
      </c>
      <c r="J1917" s="23" t="n">
        <v>1319.41</v>
      </c>
      <c r="K1917" s="24" t="str">
        <f aca="false">IF(N1917&lt;=$F$3,"HIT","MISS")</f>
        <v>HIT</v>
      </c>
      <c r="L1917" s="24" t="str">
        <f aca="false">IF(O1917&lt;=$F$3,"HIT","MISS")</f>
        <v>MISS</v>
      </c>
      <c r="M1917" s="25" t="str">
        <f aca="false">IF(AND(K1917="HIT",L1917="HIT"),"HOD ✓ | LOD ✓",IF(K1917="HIT","HOD ✓",IF(L1917="HIT","LOD ✓","✗ MISS")))</f>
        <v>HOD ✓</v>
      </c>
      <c r="N1917" s="26" t="n">
        <f aca="false">IF(D1917&lt;H1917,(H1917-D1917)/D1917,IF(D1917&gt;G1917,(D1917-G1917)/D1917,0))</f>
        <v>0</v>
      </c>
      <c r="O1917" s="26" t="n">
        <f aca="false">IF(E1917&lt;J1917,(J1917-E1917)/E1917,IF(E1917&gt;I1917,(E1917-I1917)/E1917,0))</f>
        <v>0.000601387666016834</v>
      </c>
      <c r="P1917" s="27" t="n">
        <f aca="false">LN(F1917/F1916)</f>
        <v>0.00752789298465126</v>
      </c>
      <c r="Q1917" s="28" t="n">
        <f aca="false">STDEV(P1898:P1917)*SQRT(252)</f>
        <v>0.147329743710484</v>
      </c>
      <c r="R1917" s="26" t="n">
        <f aca="false">(G1917-H1917)/H1917</f>
        <v>0.00100045885706973</v>
      </c>
      <c r="S1917" s="17" t="n">
        <f aca="false">YEAR(B1917)</f>
        <v>2014</v>
      </c>
      <c r="T1917" s="17" t="n">
        <f aca="false">WEEKDAY(B1917)</f>
        <v>2</v>
      </c>
    </row>
    <row r="1918" customFormat="false" ht="15" hidden="false" customHeight="false" outlineLevel="0" collapsed="false">
      <c r="B1918" s="21" t="n">
        <v>41688</v>
      </c>
      <c r="C1918" s="22" t="n">
        <v>1328.799</v>
      </c>
      <c r="D1918" s="22" t="n">
        <v>1332.3075</v>
      </c>
      <c r="E1918" s="22" t="n">
        <v>1312.708</v>
      </c>
      <c r="F1918" s="22" t="n">
        <v>1322.0475</v>
      </c>
      <c r="G1918" s="23" t="n">
        <v>1333.03</v>
      </c>
      <c r="H1918" s="23" t="n">
        <v>1331.7</v>
      </c>
      <c r="I1918" s="23" t="n">
        <v>1314.28</v>
      </c>
      <c r="J1918" s="23" t="n">
        <v>1312.97</v>
      </c>
      <c r="K1918" s="29" t="str">
        <f aca="false">IF(N1918&lt;=$F$3,"HIT","MISS")</f>
        <v>HIT</v>
      </c>
      <c r="L1918" s="29" t="str">
        <f aca="false">IF(O1918&lt;=$F$3,"HIT","MISS")</f>
        <v>HIT</v>
      </c>
      <c r="M1918" s="17" t="str">
        <f aca="false">IF(AND(K1918="HIT",L1918="HIT"),"HOD ✓ | LOD ✓",IF(K1918="HIT","HOD ✓",IF(L1918="HIT","LOD ✓","✗ MISS")))</f>
        <v>HOD ✓ | LOD ✓</v>
      </c>
      <c r="N1918" s="26" t="n">
        <f aca="false">IF(D1918&lt;H1918,(H1918-D1918)/D1918,IF(D1918&gt;G1918,(D1918-G1918)/D1918,0))</f>
        <v>0</v>
      </c>
      <c r="O1918" s="26" t="n">
        <f aca="false">IF(E1918&lt;J1918,(J1918-E1918)/E1918,IF(E1918&gt;I1918,(E1918-I1918)/E1918,0))</f>
        <v>0.00019958741776537</v>
      </c>
      <c r="P1918" s="27" t="n">
        <f aca="false">LN(F1918/F1917)</f>
        <v>-0.00509385556548047</v>
      </c>
      <c r="Q1918" s="28" t="n">
        <f aca="false">STDEV(P1899:P1918)*SQRT(252)</f>
        <v>0.141581928617721</v>
      </c>
      <c r="R1918" s="26" t="n">
        <f aca="false">(G1918-H1918)/H1918</f>
        <v>0.000998723436209302</v>
      </c>
      <c r="S1918" s="17" t="n">
        <f aca="false">YEAR(B1918)</f>
        <v>2014</v>
      </c>
      <c r="T1918" s="17" t="n">
        <f aca="false">WEEKDAY(B1918)</f>
        <v>3</v>
      </c>
    </row>
    <row r="1919" customFormat="false" ht="15" hidden="false" customHeight="false" outlineLevel="0" collapsed="false">
      <c r="B1919" s="21" t="n">
        <v>41689</v>
      </c>
      <c r="C1919" s="22" t="n">
        <v>1322.0475</v>
      </c>
      <c r="D1919" s="22" t="n">
        <v>1322.978</v>
      </c>
      <c r="E1919" s="22" t="n">
        <v>1308.929</v>
      </c>
      <c r="F1919" s="22" t="n">
        <v>1311.6585</v>
      </c>
      <c r="G1919" s="23" t="n">
        <v>1324.48</v>
      </c>
      <c r="H1919" s="23" t="n">
        <v>1323.16</v>
      </c>
      <c r="I1919" s="23" t="n">
        <v>1310.38</v>
      </c>
      <c r="J1919" s="23" t="n">
        <v>1309.07</v>
      </c>
      <c r="K1919" s="29" t="str">
        <f aca="false">IF(N1919&lt;=$F$3,"HIT","MISS")</f>
        <v>HIT</v>
      </c>
      <c r="L1919" s="29" t="str">
        <f aca="false">IF(O1919&lt;=$F$3,"HIT","MISS")</f>
        <v>HIT</v>
      </c>
      <c r="M1919" s="17" t="str">
        <f aca="false">IF(AND(K1919="HIT",L1919="HIT"),"HOD ✓ | LOD ✓",IF(K1919="HIT","HOD ✓",IF(L1919="HIT","LOD ✓","✗ MISS")))</f>
        <v>HOD ✓ | LOD ✓</v>
      </c>
      <c r="N1919" s="26" t="n">
        <f aca="false">IF(D1919&lt;H1919,(H1919-D1919)/D1919,IF(D1919&gt;G1919,(D1919-G1919)/D1919,0))</f>
        <v>0.000137568425174127</v>
      </c>
      <c r="O1919" s="26" t="n">
        <f aca="false">IF(E1919&lt;J1919,(J1919-E1919)/E1919,IF(E1919&gt;I1919,(E1919-I1919)/E1919,0))</f>
        <v>0.000107721656407528</v>
      </c>
      <c r="P1919" s="27" t="n">
        <f aca="false">LN(F1919/F1918)</f>
        <v>-0.00788930418596007</v>
      </c>
      <c r="Q1919" s="28" t="n">
        <f aca="false">STDEV(P1900:P1919)*SQRT(252)</f>
        <v>0.145175328098608</v>
      </c>
      <c r="R1919" s="26" t="n">
        <f aca="false">(G1919-H1919)/H1919</f>
        <v>0.000997611777865063</v>
      </c>
      <c r="S1919" s="17" t="n">
        <f aca="false">YEAR(B1919)</f>
        <v>2014</v>
      </c>
      <c r="T1919" s="17" t="n">
        <f aca="false">WEEKDAY(B1919)</f>
        <v>4</v>
      </c>
    </row>
    <row r="1920" customFormat="false" ht="15" hidden="false" customHeight="false" outlineLevel="0" collapsed="false">
      <c r="B1920" s="21" t="n">
        <v>41690</v>
      </c>
      <c r="C1920" s="22" t="n">
        <v>1311.6585</v>
      </c>
      <c r="D1920" s="22" t="n">
        <v>1325.179</v>
      </c>
      <c r="E1920" s="22" t="n">
        <v>1307.482</v>
      </c>
      <c r="F1920" s="22" t="n">
        <v>1322.8655</v>
      </c>
      <c r="G1920" s="23" t="n">
        <v>1324.65</v>
      </c>
      <c r="H1920" s="23" t="n">
        <v>1323.33</v>
      </c>
      <c r="I1920" s="23" t="n">
        <v>1309.15</v>
      </c>
      <c r="J1920" s="23" t="n">
        <v>1307.84</v>
      </c>
      <c r="K1920" s="29" t="str">
        <f aca="false">IF(N1920&lt;=$F$3,"HIT","MISS")</f>
        <v>HIT</v>
      </c>
      <c r="L1920" s="29" t="str">
        <f aca="false">IF(O1920&lt;=$F$3,"HIT","MISS")</f>
        <v>HIT</v>
      </c>
      <c r="M1920" s="17" t="str">
        <f aca="false">IF(AND(K1920="HIT",L1920="HIT"),"HOD ✓ | LOD ✓",IF(K1920="HIT","HOD ✓",IF(L1920="HIT","LOD ✓","✗ MISS")))</f>
        <v>HOD ✓ | LOD ✓</v>
      </c>
      <c r="N1920" s="26" t="n">
        <f aca="false">IF(D1920&lt;H1920,(H1920-D1920)/D1920,IF(D1920&gt;G1920,(D1920-G1920)/D1920,0))</f>
        <v>0.000399191354526442</v>
      </c>
      <c r="O1920" s="26" t="n">
        <f aca="false">IF(E1920&lt;J1920,(J1920-E1920)/E1920,IF(E1920&gt;I1920,(E1920-I1920)/E1920,0))</f>
        <v>0.000273808740770387</v>
      </c>
      <c r="P1920" s="27" t="n">
        <f aca="false">LN(F1920/F1919)</f>
        <v>0.00850785007089526</v>
      </c>
      <c r="Q1920" s="28" t="n">
        <f aca="false">STDEV(P1901:P1920)*SQRT(252)</f>
        <v>0.129592248969808</v>
      </c>
      <c r="R1920" s="26" t="n">
        <f aca="false">(G1920-H1920)/H1920</f>
        <v>0.000997483620865667</v>
      </c>
      <c r="S1920" s="17" t="n">
        <f aca="false">YEAR(B1920)</f>
        <v>2014</v>
      </c>
      <c r="T1920" s="17" t="n">
        <f aca="false">WEEKDAY(B1920)</f>
        <v>5</v>
      </c>
    </row>
    <row r="1921" customFormat="false" ht="15" hidden="false" customHeight="false" outlineLevel="0" collapsed="false">
      <c r="B1921" s="21" t="n">
        <v>41691</v>
      </c>
      <c r="C1921" s="22" t="n">
        <v>1322.8655</v>
      </c>
      <c r="D1921" s="22" t="n">
        <v>1328.7325</v>
      </c>
      <c r="E1921" s="22" t="n">
        <v>1316.122</v>
      </c>
      <c r="F1921" s="22" t="n">
        <v>1324.296</v>
      </c>
      <c r="G1921" s="23" t="n">
        <v>1329.67</v>
      </c>
      <c r="H1921" s="23" t="n">
        <v>1328.34</v>
      </c>
      <c r="I1921" s="23" t="n">
        <v>1315.93</v>
      </c>
      <c r="J1921" s="23" t="n">
        <v>1314.62</v>
      </c>
      <c r="K1921" s="29" t="str">
        <f aca="false">IF(N1921&lt;=$F$3,"HIT","MISS")</f>
        <v>HIT</v>
      </c>
      <c r="L1921" s="29" t="str">
        <f aca="false">IF(O1921&lt;=$F$3,"HIT","MISS")</f>
        <v>HIT</v>
      </c>
      <c r="M1921" s="17" t="str">
        <f aca="false">IF(AND(K1921="HIT",L1921="HIT"),"HOD ✓ | LOD ✓",IF(K1921="HIT","HOD ✓",IF(L1921="HIT","LOD ✓","✗ MISS")))</f>
        <v>HOD ✓ | LOD ✓</v>
      </c>
      <c r="N1921" s="26" t="n">
        <f aca="false">IF(D1921&lt;H1921,(H1921-D1921)/D1921,IF(D1921&gt;G1921,(D1921-G1921)/D1921,0))</f>
        <v>0</v>
      </c>
      <c r="O1921" s="26" t="n">
        <f aca="false">IF(E1921&lt;J1921,(J1921-E1921)/E1921,IF(E1921&gt;I1921,(E1921-I1921)/E1921,0))</f>
        <v>0.000145883132414782</v>
      </c>
      <c r="P1921" s="27" t="n">
        <f aca="false">LN(F1921/F1920)</f>
        <v>0.00108078040515888</v>
      </c>
      <c r="Q1921" s="28" t="n">
        <f aca="false">STDEV(P1902:P1921)*SQRT(252)</f>
        <v>0.129366643565454</v>
      </c>
      <c r="R1921" s="26" t="n">
        <f aca="false">(G1921-H1921)/H1921</f>
        <v>0.00100124968005191</v>
      </c>
      <c r="S1921" s="17" t="n">
        <f aca="false">YEAR(B1921)</f>
        <v>2014</v>
      </c>
      <c r="T1921" s="17" t="n">
        <f aca="false">WEEKDAY(B1921)</f>
        <v>6</v>
      </c>
    </row>
    <row r="1922" customFormat="false" ht="15" hidden="false" customHeight="false" outlineLevel="0" collapsed="false">
      <c r="B1922" s="21" t="n">
        <v>41694</v>
      </c>
      <c r="C1922" s="22" t="n">
        <v>1324.296</v>
      </c>
      <c r="D1922" s="22" t="n">
        <v>1339.063</v>
      </c>
      <c r="E1922" s="22" t="n">
        <v>1318.8065</v>
      </c>
      <c r="F1922" s="22" t="n">
        <v>1337.11</v>
      </c>
      <c r="G1922" s="23" t="n">
        <v>1340.62</v>
      </c>
      <c r="H1922" s="23" t="n">
        <v>1339.28</v>
      </c>
      <c r="I1922" s="23" t="n">
        <v>1319.23</v>
      </c>
      <c r="J1922" s="23" t="n">
        <v>1317.91</v>
      </c>
      <c r="K1922" s="29" t="str">
        <f aca="false">IF(N1922&lt;=$F$3,"HIT","MISS")</f>
        <v>HIT</v>
      </c>
      <c r="L1922" s="29" t="str">
        <f aca="false">IF(O1922&lt;=$F$3,"HIT","MISS")</f>
        <v>HIT</v>
      </c>
      <c r="M1922" s="17" t="str">
        <f aca="false">IF(AND(K1922="HIT",L1922="HIT"),"HOD ✓ | LOD ✓",IF(K1922="HIT","HOD ✓",IF(L1922="HIT","LOD ✓","✗ MISS")))</f>
        <v>HOD ✓ | LOD ✓</v>
      </c>
      <c r="N1922" s="26" t="n">
        <f aca="false">IF(D1922&lt;H1922,(H1922-D1922)/D1922,IF(D1922&gt;G1922,(D1922-G1922)/D1922,0))</f>
        <v>0.000162053615102404</v>
      </c>
      <c r="O1922" s="26" t="n">
        <f aca="false">IF(E1922&lt;J1922,(J1922-E1922)/E1922,IF(E1922&gt;I1922,(E1922-I1922)/E1922,0))</f>
        <v>0</v>
      </c>
      <c r="P1922" s="27" t="n">
        <f aca="false">LN(F1922/F1921)</f>
        <v>0.00962957100012331</v>
      </c>
      <c r="Q1922" s="28" t="n">
        <f aca="false">STDEV(P1903:P1922)*SQRT(252)</f>
        <v>0.123551119429605</v>
      </c>
      <c r="R1922" s="26" t="n">
        <f aca="false">(G1922-H1922)/H1922</f>
        <v>0.00100053760229371</v>
      </c>
      <c r="S1922" s="17" t="n">
        <f aca="false">YEAR(B1922)</f>
        <v>2014</v>
      </c>
      <c r="T1922" s="17" t="n">
        <f aca="false">WEEKDAY(B1922)</f>
        <v>2</v>
      </c>
    </row>
    <row r="1923" customFormat="false" ht="15" hidden="false" customHeight="false" outlineLevel="0" collapsed="false">
      <c r="B1923" s="21" t="n">
        <v>41695</v>
      </c>
      <c r="C1923" s="22" t="n">
        <v>1337.11</v>
      </c>
      <c r="D1923" s="22" t="n">
        <v>1343.7135</v>
      </c>
      <c r="E1923" s="22" t="n">
        <v>1331.3625</v>
      </c>
      <c r="F1923" s="22" t="n">
        <v>1340.64</v>
      </c>
      <c r="G1923" s="23" t="n">
        <v>1343.57</v>
      </c>
      <c r="H1923" s="23" t="n">
        <v>1342.23</v>
      </c>
      <c r="I1923" s="23" t="n">
        <v>1332.2</v>
      </c>
      <c r="J1923" s="23" t="n">
        <v>1330.87</v>
      </c>
      <c r="K1923" s="29" t="str">
        <f aca="false">IF(N1923&lt;=$F$3,"HIT","MISS")</f>
        <v>HIT</v>
      </c>
      <c r="L1923" s="29" t="str">
        <f aca="false">IF(O1923&lt;=$F$3,"HIT","MISS")</f>
        <v>HIT</v>
      </c>
      <c r="M1923" s="17" t="str">
        <f aca="false">IF(AND(K1923="HIT",L1923="HIT"),"HOD ✓ | LOD ✓",IF(K1923="HIT","HOD ✓",IF(L1923="HIT","LOD ✓","✗ MISS")))</f>
        <v>HOD ✓ | LOD ✓</v>
      </c>
      <c r="N1923" s="26" t="n">
        <f aca="false">IF(D1923&lt;H1923,(H1923-D1923)/D1923,IF(D1923&gt;G1923,(D1923-G1923)/D1923,0))</f>
        <v>0.00010679359848668</v>
      </c>
      <c r="O1923" s="26" t="n">
        <f aca="false">IF(E1923&lt;J1923,(J1923-E1923)/E1923,IF(E1923&gt;I1923,(E1923-I1923)/E1923,0))</f>
        <v>0</v>
      </c>
      <c r="P1923" s="27" t="n">
        <f aca="false">LN(F1923/F1922)</f>
        <v>0.00263654340013713</v>
      </c>
      <c r="Q1923" s="28" t="n">
        <f aca="false">STDEV(P1904:P1923)*SQRT(252)</f>
        <v>0.122946797464358</v>
      </c>
      <c r="R1923" s="26" t="n">
        <f aca="false">(G1923-H1923)/H1923</f>
        <v>0.00099833858578628</v>
      </c>
      <c r="S1923" s="17" t="n">
        <f aca="false">YEAR(B1923)</f>
        <v>2014</v>
      </c>
      <c r="T1923" s="17" t="n">
        <f aca="false">WEEKDAY(B1923)</f>
        <v>3</v>
      </c>
    </row>
    <row r="1924" customFormat="false" ht="15" hidden="false" customHeight="false" outlineLevel="0" collapsed="false">
      <c r="B1924" s="21" t="n">
        <v>41696</v>
      </c>
      <c r="C1924" s="22" t="n">
        <v>1340.64</v>
      </c>
      <c r="D1924" s="22" t="n">
        <v>1345.4895</v>
      </c>
      <c r="E1924" s="22" t="n">
        <v>1322.617</v>
      </c>
      <c r="F1924" s="22" t="n">
        <v>1330.626</v>
      </c>
      <c r="G1924" s="23" t="n">
        <v>1346.25</v>
      </c>
      <c r="H1924" s="23" t="n">
        <v>1344.91</v>
      </c>
      <c r="I1924" s="23" t="n">
        <v>1322.17</v>
      </c>
      <c r="J1924" s="23" t="n">
        <v>1320.85</v>
      </c>
      <c r="K1924" s="29" t="str">
        <f aca="false">IF(N1924&lt;=$F$3,"HIT","MISS")</f>
        <v>HIT</v>
      </c>
      <c r="L1924" s="29" t="str">
        <f aca="false">IF(O1924&lt;=$F$3,"HIT","MISS")</f>
        <v>HIT</v>
      </c>
      <c r="M1924" s="17" t="str">
        <f aca="false">IF(AND(K1924="HIT",L1924="HIT"),"HOD ✓ | LOD ✓",IF(K1924="HIT","HOD ✓",IF(L1924="HIT","LOD ✓","✗ MISS")))</f>
        <v>HOD ✓ | LOD ✓</v>
      </c>
      <c r="N1924" s="26" t="n">
        <f aca="false">IF(D1924&lt;H1924,(H1924-D1924)/D1924,IF(D1924&gt;G1924,(D1924-G1924)/D1924,0))</f>
        <v>0</v>
      </c>
      <c r="O1924" s="26" t="n">
        <f aca="false">IF(E1924&lt;J1924,(J1924-E1924)/E1924,IF(E1924&gt;I1924,(E1924-I1924)/E1924,0))</f>
        <v>0.00033796631980376</v>
      </c>
      <c r="P1924" s="27" t="n">
        <f aca="false">LN(F1924/F1923)</f>
        <v>-0.00749760369097664</v>
      </c>
      <c r="Q1924" s="28" t="n">
        <f aca="false">STDEV(P1905:P1924)*SQRT(252)</f>
        <v>0.126951849065126</v>
      </c>
      <c r="R1924" s="26" t="n">
        <f aca="false">(G1924-H1924)/H1924</f>
        <v>0.000996349198087543</v>
      </c>
      <c r="S1924" s="17" t="n">
        <f aca="false">YEAR(B1924)</f>
        <v>2014</v>
      </c>
      <c r="T1924" s="17" t="n">
        <f aca="false">WEEKDAY(B1924)</f>
        <v>4</v>
      </c>
    </row>
    <row r="1925" customFormat="false" ht="15" hidden="false" customHeight="false" outlineLevel="0" collapsed="false">
      <c r="B1925" s="21" t="n">
        <v>41697</v>
      </c>
      <c r="C1925" s="22" t="n">
        <v>1330.626</v>
      </c>
      <c r="D1925" s="22" t="n">
        <v>1336.2925</v>
      </c>
      <c r="E1925" s="22" t="n">
        <v>1323.879</v>
      </c>
      <c r="F1925" s="22" t="n">
        <v>1331.082</v>
      </c>
      <c r="G1925" s="23" t="n">
        <v>1337.27</v>
      </c>
      <c r="H1925" s="23" t="n">
        <v>1335.93</v>
      </c>
      <c r="I1925" s="23" t="n">
        <v>1324.49</v>
      </c>
      <c r="J1925" s="23" t="n">
        <v>1323.17</v>
      </c>
      <c r="K1925" s="29" t="str">
        <f aca="false">IF(N1925&lt;=$F$3,"HIT","MISS")</f>
        <v>HIT</v>
      </c>
      <c r="L1925" s="29" t="str">
        <f aca="false">IF(O1925&lt;=$F$3,"HIT","MISS")</f>
        <v>HIT</v>
      </c>
      <c r="M1925" s="17" t="str">
        <f aca="false">IF(AND(K1925="HIT",L1925="HIT"),"HOD ✓ | LOD ✓",IF(K1925="HIT","HOD ✓",IF(L1925="HIT","LOD ✓","✗ MISS")))</f>
        <v>HOD ✓ | LOD ✓</v>
      </c>
      <c r="N1925" s="26" t="n">
        <f aca="false">IF(D1925&lt;H1925,(H1925-D1925)/D1925,IF(D1925&gt;G1925,(D1925-G1925)/D1925,0))</f>
        <v>0</v>
      </c>
      <c r="O1925" s="26" t="n">
        <f aca="false">IF(E1925&lt;J1925,(J1925-E1925)/E1925,IF(E1925&gt;I1925,(E1925-I1925)/E1925,0))</f>
        <v>0</v>
      </c>
      <c r="P1925" s="27" t="n">
        <f aca="false">LN(F1925/F1924)</f>
        <v>0.000342637137102509</v>
      </c>
      <c r="Q1925" s="28" t="n">
        <f aca="false">STDEV(P1906:P1925)*SQRT(252)</f>
        <v>0.0996257939343542</v>
      </c>
      <c r="R1925" s="26" t="n">
        <f aca="false">(G1925-H1925)/H1925</f>
        <v>0.00100304656681107</v>
      </c>
      <c r="S1925" s="17" t="n">
        <f aca="false">YEAR(B1925)</f>
        <v>2014</v>
      </c>
      <c r="T1925" s="17" t="n">
        <f aca="false">WEEKDAY(B1925)</f>
        <v>5</v>
      </c>
    </row>
    <row r="1926" customFormat="false" ht="15" hidden="false" customHeight="false" outlineLevel="0" collapsed="false">
      <c r="B1926" s="21" t="n">
        <v>41698</v>
      </c>
      <c r="C1926" s="22" t="n">
        <v>1331.082</v>
      </c>
      <c r="D1926" s="22" t="n">
        <v>1333.401</v>
      </c>
      <c r="E1926" s="22" t="n">
        <v>1319.643</v>
      </c>
      <c r="F1926" s="22" t="n">
        <v>1326.561</v>
      </c>
      <c r="G1926" s="23" t="n">
        <v>1334.26</v>
      </c>
      <c r="H1926" s="23" t="n">
        <v>1332.93</v>
      </c>
      <c r="I1926" s="23" t="n">
        <v>1319.39</v>
      </c>
      <c r="J1926" s="23" t="n">
        <v>1318.07</v>
      </c>
      <c r="K1926" s="29" t="str">
        <f aca="false">IF(N1926&lt;=$F$3,"HIT","MISS")</f>
        <v>HIT</v>
      </c>
      <c r="L1926" s="29" t="str">
        <f aca="false">IF(O1926&lt;=$F$3,"HIT","MISS")</f>
        <v>HIT</v>
      </c>
      <c r="M1926" s="17" t="str">
        <f aca="false">IF(AND(K1926="HIT",L1926="HIT"),"HOD ✓ | LOD ✓",IF(K1926="HIT","HOD ✓",IF(L1926="HIT","LOD ✓","✗ MISS")))</f>
        <v>HOD ✓ | LOD ✓</v>
      </c>
      <c r="N1926" s="26" t="n">
        <f aca="false">IF(D1926&lt;H1926,(H1926-D1926)/D1926,IF(D1926&gt;G1926,(D1926-G1926)/D1926,0))</f>
        <v>0</v>
      </c>
      <c r="O1926" s="26" t="n">
        <f aca="false">IF(E1926&lt;J1926,(J1926-E1926)/E1926,IF(E1926&gt;I1926,(E1926-I1926)/E1926,0))</f>
        <v>0.000191718517811203</v>
      </c>
      <c r="P1926" s="27" t="n">
        <f aca="false">LN(F1926/F1925)</f>
        <v>-0.00340226611402424</v>
      </c>
      <c r="Q1926" s="28" t="n">
        <f aca="false">STDEV(P1907:P1926)*SQRT(252)</f>
        <v>0.102073566982386</v>
      </c>
      <c r="R1926" s="26" t="n">
        <f aca="false">(G1926-H1926)/H1926</f>
        <v>0.00099780183505505</v>
      </c>
      <c r="S1926" s="17" t="n">
        <f aca="false">YEAR(B1926)</f>
        <v>2014</v>
      </c>
      <c r="T1926" s="17" t="n">
        <f aca="false">WEEKDAY(B1926)</f>
        <v>6</v>
      </c>
    </row>
    <row r="1927" customFormat="false" ht="15" hidden="false" customHeight="false" outlineLevel="0" collapsed="false">
      <c r="B1927" s="21" t="n">
        <v>41701</v>
      </c>
      <c r="C1927" s="22" t="n">
        <v>1326.561</v>
      </c>
      <c r="D1927" s="22" t="n">
        <v>1354.85</v>
      </c>
      <c r="E1927" s="22" t="n">
        <v>1326.561</v>
      </c>
      <c r="F1927" s="22" t="n">
        <v>1350.59</v>
      </c>
      <c r="G1927" s="23" t="n">
        <v>1355.64</v>
      </c>
      <c r="H1927" s="23" t="n">
        <v>1354.29</v>
      </c>
      <c r="I1927" s="23" t="n">
        <v>1327.66</v>
      </c>
      <c r="J1927" s="23" t="n">
        <v>1326.33</v>
      </c>
      <c r="K1927" s="29" t="str">
        <f aca="false">IF(N1927&lt;=$F$3,"HIT","MISS")</f>
        <v>HIT</v>
      </c>
      <c r="L1927" s="29" t="str">
        <f aca="false">IF(O1927&lt;=$F$3,"HIT","MISS")</f>
        <v>HIT</v>
      </c>
      <c r="M1927" s="17" t="str">
        <f aca="false">IF(AND(K1927="HIT",L1927="HIT"),"HOD ✓ | LOD ✓",IF(K1927="HIT","HOD ✓",IF(L1927="HIT","LOD ✓","✗ MISS")))</f>
        <v>HOD ✓ | LOD ✓</v>
      </c>
      <c r="N1927" s="26" t="n">
        <f aca="false">IF(D1927&lt;H1927,(H1927-D1927)/D1927,IF(D1927&gt;G1927,(D1927-G1927)/D1927,0))</f>
        <v>0</v>
      </c>
      <c r="O1927" s="26" t="n">
        <f aca="false">IF(E1927&lt;J1927,(J1927-E1927)/E1927,IF(E1927&gt;I1927,(E1927-I1927)/E1927,0))</f>
        <v>0</v>
      </c>
      <c r="P1927" s="27" t="n">
        <f aca="false">LN(F1927/F1926)</f>
        <v>0.0179516547995641</v>
      </c>
      <c r="Q1927" s="28" t="n">
        <f aca="false">STDEV(P1908:P1927)*SQRT(252)</f>
        <v>0.112120083310634</v>
      </c>
      <c r="R1927" s="26" t="n">
        <f aca="false">(G1927-H1927)/H1927</f>
        <v>0.000996832288505517</v>
      </c>
      <c r="S1927" s="17" t="n">
        <f aca="false">YEAR(B1927)</f>
        <v>2014</v>
      </c>
      <c r="T1927" s="17" t="n">
        <f aca="false">WEEKDAY(B1927)</f>
        <v>2</v>
      </c>
    </row>
    <row r="1928" customFormat="false" ht="15" hidden="false" customHeight="false" outlineLevel="0" collapsed="false">
      <c r="B1928" s="21" t="n">
        <v>41702</v>
      </c>
      <c r="C1928" s="22" t="n">
        <v>1350.59</v>
      </c>
      <c r="D1928" s="22" t="n">
        <v>1352.6635</v>
      </c>
      <c r="E1928" s="22" t="n">
        <v>1331.35</v>
      </c>
      <c r="F1928" s="22" t="n">
        <v>1334.4865</v>
      </c>
      <c r="G1928" s="23" t="n">
        <v>1352.52</v>
      </c>
      <c r="H1928" s="23" t="n">
        <v>1351.17</v>
      </c>
      <c r="I1928" s="23" t="n">
        <v>1331.11</v>
      </c>
      <c r="J1928" s="23" t="n">
        <v>1329.78</v>
      </c>
      <c r="K1928" s="29" t="str">
        <f aca="false">IF(N1928&lt;=$F$3,"HIT","MISS")</f>
        <v>HIT</v>
      </c>
      <c r="L1928" s="29" t="str">
        <f aca="false">IF(O1928&lt;=$F$3,"HIT","MISS")</f>
        <v>HIT</v>
      </c>
      <c r="M1928" s="17" t="str">
        <f aca="false">IF(AND(K1928="HIT",L1928="HIT"),"HOD ✓ | LOD ✓",IF(K1928="HIT","HOD ✓",IF(L1928="HIT","LOD ✓","✗ MISS")))</f>
        <v>HOD ✓ | LOD ✓</v>
      </c>
      <c r="N1928" s="26" t="n">
        <f aca="false">IF(D1928&lt;H1928,(H1928-D1928)/D1928,IF(D1928&gt;G1928,(D1928-G1928)/D1928,0))</f>
        <v>0.000106086990593101</v>
      </c>
      <c r="O1928" s="26" t="n">
        <f aca="false">IF(E1928&lt;J1928,(J1928-E1928)/E1928,IF(E1928&gt;I1928,(E1928-I1928)/E1928,0))</f>
        <v>0.000180268148871453</v>
      </c>
      <c r="P1928" s="27" t="n">
        <f aca="false">LN(F1928/F1927)</f>
        <v>-0.0119949603516019</v>
      </c>
      <c r="Q1928" s="28" t="n">
        <f aca="false">STDEV(P1909:P1928)*SQRT(252)</f>
        <v>0.123502445685781</v>
      </c>
      <c r="R1928" s="26" t="n">
        <f aca="false">(G1928-H1928)/H1928</f>
        <v>0.000999134083793978</v>
      </c>
      <c r="S1928" s="17" t="n">
        <f aca="false">YEAR(B1928)</f>
        <v>2014</v>
      </c>
      <c r="T1928" s="17" t="n">
        <f aca="false">WEEKDAY(B1928)</f>
        <v>3</v>
      </c>
    </row>
    <row r="1929" customFormat="false" ht="15" hidden="false" customHeight="false" outlineLevel="0" collapsed="false">
      <c r="B1929" s="21" t="n">
        <v>41703</v>
      </c>
      <c r="C1929" s="22" t="n">
        <v>1334.4865</v>
      </c>
      <c r="D1929" s="22" t="n">
        <v>1341.9465</v>
      </c>
      <c r="E1929" s="22" t="n">
        <v>1332.7315</v>
      </c>
      <c r="F1929" s="22" t="n">
        <v>1336.921</v>
      </c>
      <c r="G1929" s="23" t="n">
        <v>1342.77</v>
      </c>
      <c r="H1929" s="23" t="n">
        <v>1341.43</v>
      </c>
      <c r="I1929" s="23" t="n">
        <v>1334.32</v>
      </c>
      <c r="J1929" s="23" t="n">
        <v>1332.99</v>
      </c>
      <c r="K1929" s="29" t="str">
        <f aca="false">IF(N1929&lt;=$F$3,"HIT","MISS")</f>
        <v>HIT</v>
      </c>
      <c r="L1929" s="29" t="str">
        <f aca="false">IF(O1929&lt;=$F$3,"HIT","MISS")</f>
        <v>HIT</v>
      </c>
      <c r="M1929" s="17" t="str">
        <f aca="false">IF(AND(K1929="HIT",L1929="HIT"),"HOD ✓ | LOD ✓",IF(K1929="HIT","HOD ✓",IF(L1929="HIT","LOD ✓","✗ MISS")))</f>
        <v>HOD ✓ | LOD ✓</v>
      </c>
      <c r="N1929" s="26" t="n">
        <f aca="false">IF(D1929&lt;H1929,(H1929-D1929)/D1929,IF(D1929&gt;G1929,(D1929-G1929)/D1929,0))</f>
        <v>0</v>
      </c>
      <c r="O1929" s="26" t="n">
        <f aca="false">IF(E1929&lt;J1929,(J1929-E1929)/E1929,IF(E1929&gt;I1929,(E1929-I1929)/E1929,0))</f>
        <v>0.000193962549845871</v>
      </c>
      <c r="P1929" s="27" t="n">
        <f aca="false">LN(F1929/F1928)</f>
        <v>0.00182263520181816</v>
      </c>
      <c r="Q1929" s="28" t="n">
        <f aca="false">STDEV(P1910:P1929)*SQRT(252)</f>
        <v>0.123575603924923</v>
      </c>
      <c r="R1929" s="26" t="n">
        <f aca="false">(G1929-H1929)/H1929</f>
        <v>0.000998933973446187</v>
      </c>
      <c r="S1929" s="17" t="n">
        <f aca="false">YEAR(B1929)</f>
        <v>2014</v>
      </c>
      <c r="T1929" s="17" t="n">
        <f aca="false">WEEKDAY(B1929)</f>
        <v>4</v>
      </c>
    </row>
    <row r="1930" customFormat="false" ht="15" hidden="false" customHeight="false" outlineLevel="0" collapsed="false">
      <c r="B1930" s="21" t="n">
        <v>41704</v>
      </c>
      <c r="C1930" s="22" t="n">
        <v>1336.921</v>
      </c>
      <c r="D1930" s="22" t="n">
        <v>1353.853</v>
      </c>
      <c r="E1930" s="22" t="n">
        <v>1331.27</v>
      </c>
      <c r="F1930" s="22" t="n">
        <v>1350.807</v>
      </c>
      <c r="G1930" s="23" t="n">
        <v>1353.43</v>
      </c>
      <c r="H1930" s="23" t="n">
        <v>1352.08</v>
      </c>
      <c r="I1930" s="23" t="n">
        <v>1331.43</v>
      </c>
      <c r="J1930" s="23" t="n">
        <v>1330.1</v>
      </c>
      <c r="K1930" s="29" t="str">
        <f aca="false">IF(N1930&lt;=$F$3,"HIT","MISS")</f>
        <v>HIT</v>
      </c>
      <c r="L1930" s="29" t="str">
        <f aca="false">IF(O1930&lt;=$F$3,"HIT","MISS")</f>
        <v>HIT</v>
      </c>
      <c r="M1930" s="17" t="str">
        <f aca="false">IF(AND(K1930="HIT",L1930="HIT"),"HOD ✓ | LOD ✓",IF(K1930="HIT","HOD ✓",IF(L1930="HIT","LOD ✓","✗ MISS")))</f>
        <v>HOD ✓ | LOD ✓</v>
      </c>
      <c r="N1930" s="26" t="n">
        <f aca="false">IF(D1930&lt;H1930,(H1930-D1930)/D1930,IF(D1930&gt;G1930,(D1930-G1930)/D1930,0))</f>
        <v>0.00031244160185781</v>
      </c>
      <c r="O1930" s="26" t="n">
        <f aca="false">IF(E1930&lt;J1930,(J1930-E1930)/E1930,IF(E1930&gt;I1930,(E1930-I1930)/E1930,0))</f>
        <v>0</v>
      </c>
      <c r="P1930" s="27" t="n">
        <f aca="false">LN(F1930/F1929)</f>
        <v>0.0103329827654298</v>
      </c>
      <c r="Q1930" s="28" t="n">
        <f aca="false">STDEV(P1911:P1930)*SQRT(252)</f>
        <v>0.125719449913337</v>
      </c>
      <c r="R1930" s="26" t="n">
        <f aca="false">(G1930-H1930)/H1930</f>
        <v>0.00099846162948948</v>
      </c>
      <c r="S1930" s="17" t="n">
        <f aca="false">YEAR(B1930)</f>
        <v>2014</v>
      </c>
      <c r="T1930" s="17" t="n">
        <f aca="false">WEEKDAY(B1930)</f>
        <v>5</v>
      </c>
    </row>
    <row r="1931" customFormat="false" ht="15" hidden="false" customHeight="false" outlineLevel="0" collapsed="false">
      <c r="B1931" s="21" t="n">
        <v>41705</v>
      </c>
      <c r="C1931" s="22" t="n">
        <v>1350.807</v>
      </c>
      <c r="D1931" s="22" t="n">
        <v>1353.085</v>
      </c>
      <c r="E1931" s="22" t="n">
        <v>1327.812</v>
      </c>
      <c r="F1931" s="22" t="n">
        <v>1340.0815</v>
      </c>
      <c r="G1931" s="23" t="n">
        <v>1354.25</v>
      </c>
      <c r="H1931" s="23" t="n">
        <v>1352.9</v>
      </c>
      <c r="I1931" s="23" t="n">
        <v>1327.64</v>
      </c>
      <c r="J1931" s="23" t="n">
        <v>1326.31</v>
      </c>
      <c r="K1931" s="29" t="str">
        <f aca="false">IF(N1931&lt;=$F$3,"HIT","MISS")</f>
        <v>HIT</v>
      </c>
      <c r="L1931" s="29" t="str">
        <f aca="false">IF(O1931&lt;=$F$3,"HIT","MISS")</f>
        <v>HIT</v>
      </c>
      <c r="M1931" s="17" t="str">
        <f aca="false">IF(AND(K1931="HIT",L1931="HIT"),"HOD ✓ | LOD ✓",IF(K1931="HIT","HOD ✓",IF(L1931="HIT","LOD ✓","✗ MISS")))</f>
        <v>HOD ✓ | LOD ✓</v>
      </c>
      <c r="N1931" s="26" t="n">
        <f aca="false">IF(D1931&lt;H1931,(H1931-D1931)/D1931,IF(D1931&gt;G1931,(D1931-G1931)/D1931,0))</f>
        <v>0</v>
      </c>
      <c r="O1931" s="26" t="n">
        <f aca="false">IF(E1931&lt;J1931,(J1931-E1931)/E1931,IF(E1931&gt;I1931,(E1931-I1931)/E1931,0))</f>
        <v>0.000129536410274797</v>
      </c>
      <c r="P1931" s="27" t="n">
        <f aca="false">LN(F1931/F1930)</f>
        <v>-0.00797175862132437</v>
      </c>
      <c r="Q1931" s="28" t="n">
        <f aca="false">STDEV(P1912:P1931)*SQRT(252)</f>
        <v>0.131250060966104</v>
      </c>
      <c r="R1931" s="26" t="n">
        <f aca="false">(G1931-H1931)/H1931</f>
        <v>0.000997856456500783</v>
      </c>
      <c r="S1931" s="17" t="n">
        <f aca="false">YEAR(B1931)</f>
        <v>2014</v>
      </c>
      <c r="T1931" s="17" t="n">
        <f aca="false">WEEKDAY(B1931)</f>
        <v>6</v>
      </c>
    </row>
    <row r="1932" customFormat="false" ht="15" hidden="false" customHeight="false" outlineLevel="0" collapsed="false">
      <c r="B1932" s="21" t="n">
        <v>41708</v>
      </c>
      <c r="C1932" s="22" t="n">
        <v>1340.0815</v>
      </c>
      <c r="D1932" s="22" t="n">
        <v>1344.72</v>
      </c>
      <c r="E1932" s="22" t="n">
        <v>1328.1515</v>
      </c>
      <c r="F1932" s="22" t="n">
        <v>1339.782</v>
      </c>
      <c r="G1932" s="23" t="n">
        <v>1344.75</v>
      </c>
      <c r="H1932" s="23" t="n">
        <v>1343.41</v>
      </c>
      <c r="I1932" s="23" t="n">
        <v>1327.84</v>
      </c>
      <c r="J1932" s="23" t="n">
        <v>1326.51</v>
      </c>
      <c r="K1932" s="29" t="str">
        <f aca="false">IF(N1932&lt;=$F$3,"HIT","MISS")</f>
        <v>HIT</v>
      </c>
      <c r="L1932" s="29" t="str">
        <f aca="false">IF(O1932&lt;=$F$3,"HIT","MISS")</f>
        <v>HIT</v>
      </c>
      <c r="M1932" s="17" t="str">
        <f aca="false">IF(AND(K1932="HIT",L1932="HIT"),"HOD ✓ | LOD ✓",IF(K1932="HIT","HOD ✓",IF(L1932="HIT","LOD ✓","✗ MISS")))</f>
        <v>HOD ✓ | LOD ✓</v>
      </c>
      <c r="N1932" s="26" t="n">
        <f aca="false">IF(D1932&lt;H1932,(H1932-D1932)/D1932,IF(D1932&gt;G1932,(D1932-G1932)/D1932,0))</f>
        <v>0</v>
      </c>
      <c r="O1932" s="26" t="n">
        <f aca="false">IF(E1932&lt;J1932,(J1932-E1932)/E1932,IF(E1932&gt;I1932,(E1932-I1932)/E1932,0))</f>
        <v>0.000234536496777682</v>
      </c>
      <c r="P1932" s="27" t="n">
        <f aca="false">LN(F1932/F1931)</f>
        <v>-0.000223518848065941</v>
      </c>
      <c r="Q1932" s="28" t="n">
        <f aca="false">STDEV(P1913:P1932)*SQRT(252)</f>
        <v>0.131143165888082</v>
      </c>
      <c r="R1932" s="26" t="n">
        <f aca="false">(G1932-H1932)/H1932</f>
        <v>0.000997461683328186</v>
      </c>
      <c r="S1932" s="17" t="n">
        <f aca="false">YEAR(B1932)</f>
        <v>2014</v>
      </c>
      <c r="T1932" s="17" t="n">
        <f aca="false">WEEKDAY(B1932)</f>
        <v>2</v>
      </c>
    </row>
    <row r="1933" customFormat="false" ht="15" hidden="false" customHeight="false" outlineLevel="0" collapsed="false">
      <c r="B1933" s="21" t="n">
        <v>41709</v>
      </c>
      <c r="C1933" s="22" t="n">
        <v>1339.782</v>
      </c>
      <c r="D1933" s="22" t="n">
        <v>1352.6565</v>
      </c>
      <c r="E1933" s="22" t="n">
        <v>1337.814</v>
      </c>
      <c r="F1933" s="22" t="n">
        <v>1348.8485</v>
      </c>
      <c r="G1933" s="23" t="n">
        <v>1352.42</v>
      </c>
      <c r="H1933" s="23" t="n">
        <v>1351.07</v>
      </c>
      <c r="I1933" s="23" t="n">
        <v>1338.01</v>
      </c>
      <c r="J1933" s="23" t="n">
        <v>1336.67</v>
      </c>
      <c r="K1933" s="29" t="str">
        <f aca="false">IF(N1933&lt;=$F$3,"HIT","MISS")</f>
        <v>HIT</v>
      </c>
      <c r="L1933" s="29" t="str">
        <f aca="false">IF(O1933&lt;=$F$3,"HIT","MISS")</f>
        <v>HIT</v>
      </c>
      <c r="M1933" s="17" t="str">
        <f aca="false">IF(AND(K1933="HIT",L1933="HIT"),"HOD ✓ | LOD ✓",IF(K1933="HIT","HOD ✓",IF(L1933="HIT","LOD ✓","✗ MISS")))</f>
        <v>HOD ✓ | LOD ✓</v>
      </c>
      <c r="N1933" s="26" t="n">
        <f aca="false">IF(D1933&lt;H1933,(H1933-D1933)/D1933,IF(D1933&gt;G1933,(D1933-G1933)/D1933,0))</f>
        <v>0.000174841136681765</v>
      </c>
      <c r="O1933" s="26" t="n">
        <f aca="false">IF(E1933&lt;J1933,(J1933-E1933)/E1933,IF(E1933&gt;I1933,(E1933-I1933)/E1933,0))</f>
        <v>0</v>
      </c>
      <c r="P1933" s="27" t="n">
        <f aca="false">LN(F1933/F1932)</f>
        <v>0.00674435134671728</v>
      </c>
      <c r="Q1933" s="28" t="n">
        <f aca="false">STDEV(P1914:P1933)*SQRT(252)</f>
        <v>0.126466411633971</v>
      </c>
      <c r="R1933" s="26" t="n">
        <f aca="false">(G1933-H1933)/H1933</f>
        <v>0.000999208035113012</v>
      </c>
      <c r="S1933" s="17" t="n">
        <f aca="false">YEAR(B1933)</f>
        <v>2014</v>
      </c>
      <c r="T1933" s="17" t="n">
        <f aca="false">WEEKDAY(B1933)</f>
        <v>3</v>
      </c>
    </row>
    <row r="1934" customFormat="false" ht="15" hidden="false" customHeight="false" outlineLevel="0" collapsed="false">
      <c r="B1934" s="21" t="n">
        <v>41710</v>
      </c>
      <c r="C1934" s="22" t="n">
        <v>1348.8485</v>
      </c>
      <c r="D1934" s="22" t="n">
        <v>1371.0275</v>
      </c>
      <c r="E1934" s="22" t="n">
        <v>1345.5195</v>
      </c>
      <c r="F1934" s="22" t="n">
        <v>1366.8265</v>
      </c>
      <c r="G1934" s="23" t="n">
        <v>1372.9</v>
      </c>
      <c r="H1934" s="23" t="n">
        <v>1371.53</v>
      </c>
      <c r="I1934" s="23" t="n">
        <v>1347.04</v>
      </c>
      <c r="J1934" s="23" t="n">
        <v>1345.69</v>
      </c>
      <c r="K1934" s="29" t="str">
        <f aca="false">IF(N1934&lt;=$F$3,"HIT","MISS")</f>
        <v>HIT</v>
      </c>
      <c r="L1934" s="29" t="str">
        <f aca="false">IF(O1934&lt;=$F$3,"HIT","MISS")</f>
        <v>HIT</v>
      </c>
      <c r="M1934" s="17" t="str">
        <f aca="false">IF(AND(K1934="HIT",L1934="HIT"),"HOD ✓ | LOD ✓",IF(K1934="HIT","HOD ✓",IF(L1934="HIT","LOD ✓","✗ MISS")))</f>
        <v>HOD ✓ | LOD ✓</v>
      </c>
      <c r="N1934" s="26" t="n">
        <f aca="false">IF(D1934&lt;H1934,(H1934-D1934)/D1934,IF(D1934&gt;G1934,(D1934-G1934)/D1934,0))</f>
        <v>0.000366513436090855</v>
      </c>
      <c r="O1934" s="26" t="n">
        <f aca="false">IF(E1934&lt;J1934,(J1934-E1934)/E1934,IF(E1934&gt;I1934,(E1934-I1934)/E1934,0))</f>
        <v>0.000126716855459878</v>
      </c>
      <c r="P1934" s="27" t="n">
        <f aca="false">LN(F1934/F1933)</f>
        <v>0.0132403639159258</v>
      </c>
      <c r="Q1934" s="28" t="n">
        <f aca="false">STDEV(P1915:P1934)*SQRT(252)</f>
        <v>0.132019704898006</v>
      </c>
      <c r="R1934" s="26" t="n">
        <f aca="false">(G1934-H1934)/H1934</f>
        <v>0.00099888445750375</v>
      </c>
      <c r="S1934" s="17" t="n">
        <f aca="false">YEAR(B1934)</f>
        <v>2014</v>
      </c>
      <c r="T1934" s="17" t="n">
        <f aca="false">WEEKDAY(B1934)</f>
        <v>4</v>
      </c>
    </row>
    <row r="1935" customFormat="false" ht="15" hidden="false" customHeight="false" outlineLevel="0" collapsed="false">
      <c r="B1935" s="21" t="n">
        <v>41711</v>
      </c>
      <c r="C1935" s="22" t="n">
        <v>1366.8265</v>
      </c>
      <c r="D1935" s="22" t="n">
        <v>1375.0875</v>
      </c>
      <c r="E1935" s="22" t="n">
        <v>1364.655</v>
      </c>
      <c r="F1935" s="22" t="n">
        <v>1370.341</v>
      </c>
      <c r="G1935" s="23" t="n">
        <v>1375.99</v>
      </c>
      <c r="H1935" s="23" t="n">
        <v>1374.62</v>
      </c>
      <c r="I1935" s="23" t="n">
        <v>1365.15</v>
      </c>
      <c r="J1935" s="23" t="n">
        <v>1363.79</v>
      </c>
      <c r="K1935" s="29" t="str">
        <f aca="false">IF(N1935&lt;=$F$3,"HIT","MISS")</f>
        <v>HIT</v>
      </c>
      <c r="L1935" s="29" t="str">
        <f aca="false">IF(O1935&lt;=$F$3,"HIT","MISS")</f>
        <v>HIT</v>
      </c>
      <c r="M1935" s="17" t="str">
        <f aca="false">IF(AND(K1935="HIT",L1935="HIT"),"HOD ✓ | LOD ✓",IF(K1935="HIT","HOD ✓",IF(L1935="HIT","LOD ✓","✗ MISS")))</f>
        <v>HOD ✓ | LOD ✓</v>
      </c>
      <c r="N1935" s="26" t="n">
        <f aca="false">IF(D1935&lt;H1935,(H1935-D1935)/D1935,IF(D1935&gt;G1935,(D1935-G1935)/D1935,0))</f>
        <v>0</v>
      </c>
      <c r="O1935" s="26" t="n">
        <f aca="false">IF(E1935&lt;J1935,(J1935-E1935)/E1935,IF(E1935&gt;I1935,(E1935-I1935)/E1935,0))</f>
        <v>0</v>
      </c>
      <c r="P1935" s="27" t="n">
        <f aca="false">LN(F1935/F1934)</f>
        <v>0.00256798455438116</v>
      </c>
      <c r="Q1935" s="28" t="n">
        <f aca="false">STDEV(P1916:P1935)*SQRT(252)</f>
        <v>0.12999634083859</v>
      </c>
      <c r="R1935" s="26" t="n">
        <f aca="false">(G1935-H1935)/H1935</f>
        <v>0.000996639071161571</v>
      </c>
      <c r="S1935" s="17" t="n">
        <f aca="false">YEAR(B1935)</f>
        <v>2014</v>
      </c>
      <c r="T1935" s="17" t="n">
        <f aca="false">WEEKDAY(B1935)</f>
        <v>5</v>
      </c>
    </row>
    <row r="1936" customFormat="false" ht="15" hidden="false" customHeight="false" outlineLevel="0" collapsed="false">
      <c r="B1936" s="21" t="n">
        <v>41712</v>
      </c>
      <c r="C1936" s="22" t="n">
        <v>1370.341</v>
      </c>
      <c r="D1936" s="22" t="n">
        <v>1388.125</v>
      </c>
      <c r="E1936" s="22" t="n">
        <v>1368.002</v>
      </c>
      <c r="F1936" s="22" t="n">
        <v>1383.2485</v>
      </c>
      <c r="G1936" s="23" t="n">
        <v>1388.37</v>
      </c>
      <c r="H1936" s="23" t="n">
        <v>1386.98</v>
      </c>
      <c r="I1936" s="23" t="n">
        <v>1368.2</v>
      </c>
      <c r="J1936" s="23" t="n">
        <v>1366.83</v>
      </c>
      <c r="K1936" s="29" t="str">
        <f aca="false">IF(N1936&lt;=$F$3,"HIT","MISS")</f>
        <v>HIT</v>
      </c>
      <c r="L1936" s="29" t="str">
        <f aca="false">IF(O1936&lt;=$F$3,"HIT","MISS")</f>
        <v>HIT</v>
      </c>
      <c r="M1936" s="17" t="str">
        <f aca="false">IF(AND(K1936="HIT",L1936="HIT"),"HOD ✓ | LOD ✓",IF(K1936="HIT","HOD ✓",IF(L1936="HIT","LOD ✓","✗ MISS")))</f>
        <v>HOD ✓ | LOD ✓</v>
      </c>
      <c r="N1936" s="26" t="n">
        <f aca="false">IF(D1936&lt;H1936,(H1936-D1936)/D1936,IF(D1936&gt;G1936,(D1936-G1936)/D1936,0))</f>
        <v>0</v>
      </c>
      <c r="O1936" s="26" t="n">
        <f aca="false">IF(E1936&lt;J1936,(J1936-E1936)/E1936,IF(E1936&gt;I1936,(E1936-I1936)/E1936,0))</f>
        <v>0</v>
      </c>
      <c r="P1936" s="27" t="n">
        <f aca="false">LN(F1936/F1935)</f>
        <v>0.00937510441503423</v>
      </c>
      <c r="Q1936" s="28" t="n">
        <f aca="false">STDEV(P1917:P1936)*SQRT(252)</f>
        <v>0.127590294712462</v>
      </c>
      <c r="R1936" s="26" t="n">
        <f aca="false">(G1936-H1936)/H1936</f>
        <v>0.00100217739260831</v>
      </c>
      <c r="S1936" s="17" t="n">
        <f aca="false">YEAR(B1936)</f>
        <v>2014</v>
      </c>
      <c r="T1936" s="17" t="n">
        <f aca="false">WEEKDAY(B1936)</f>
        <v>6</v>
      </c>
    </row>
    <row r="1937" customFormat="false" ht="15" hidden="false" customHeight="false" outlineLevel="0" collapsed="false">
      <c r="B1937" s="21" t="n">
        <v>41715</v>
      </c>
      <c r="C1937" s="22" t="n">
        <v>1383.2485</v>
      </c>
      <c r="D1937" s="22" t="n">
        <v>1392.3235</v>
      </c>
      <c r="E1937" s="22" t="n">
        <v>1361.9985</v>
      </c>
      <c r="F1937" s="22" t="n">
        <v>1367.349</v>
      </c>
      <c r="G1937" s="23" t="n">
        <v>1393.94</v>
      </c>
      <c r="H1937" s="23" t="n">
        <v>1392.55</v>
      </c>
      <c r="I1937" s="23" t="n">
        <v>1361.59</v>
      </c>
      <c r="J1937" s="23" t="n">
        <v>1360.23</v>
      </c>
      <c r="K1937" s="29" t="str">
        <f aca="false">IF(N1937&lt;=$F$3,"HIT","MISS")</f>
        <v>HIT</v>
      </c>
      <c r="L1937" s="29" t="str">
        <f aca="false">IF(O1937&lt;=$F$3,"HIT","MISS")</f>
        <v>HIT</v>
      </c>
      <c r="M1937" s="17" t="str">
        <f aca="false">IF(AND(K1937="HIT",L1937="HIT"),"HOD ✓ | LOD ✓",IF(K1937="HIT","HOD ✓",IF(L1937="HIT","LOD ✓","✗ MISS")))</f>
        <v>HOD ✓ | LOD ✓</v>
      </c>
      <c r="N1937" s="26" t="n">
        <f aca="false">IF(D1937&lt;H1937,(H1937-D1937)/D1937,IF(D1937&gt;G1937,(D1937-G1937)/D1937,0))</f>
        <v>0.000162677711034819</v>
      </c>
      <c r="O1937" s="26" t="n">
        <f aca="false">IF(E1937&lt;J1937,(J1937-E1937)/E1937,IF(E1937&gt;I1937,(E1937-I1937)/E1937,0))</f>
        <v>0.000299926908876921</v>
      </c>
      <c r="P1937" s="27" t="n">
        <f aca="false">LN(F1937/F1936)</f>
        <v>-0.0115608896509295</v>
      </c>
      <c r="Q1937" s="28" t="n">
        <f aca="false">STDEV(P1918:P1937)*SQRT(252)</f>
        <v>0.135151895253895</v>
      </c>
      <c r="R1937" s="26" t="n">
        <f aca="false">(G1937-H1937)/H1937</f>
        <v>0.000998168826972174</v>
      </c>
      <c r="S1937" s="17" t="n">
        <f aca="false">YEAR(B1937)</f>
        <v>2014</v>
      </c>
      <c r="T1937" s="17" t="n">
        <f aca="false">WEEKDAY(B1937)</f>
        <v>2</v>
      </c>
    </row>
    <row r="1938" customFormat="false" ht="15" hidden="false" customHeight="false" outlineLevel="0" collapsed="false">
      <c r="B1938" s="21" t="n">
        <v>41716</v>
      </c>
      <c r="C1938" s="22" t="n">
        <v>1367.349</v>
      </c>
      <c r="D1938" s="22" t="n">
        <v>1367.958</v>
      </c>
      <c r="E1938" s="22" t="n">
        <v>1350.852</v>
      </c>
      <c r="F1938" s="22" t="n">
        <v>1355.6725</v>
      </c>
      <c r="G1938" s="23" t="n">
        <v>1369.17</v>
      </c>
      <c r="H1938" s="23" t="n">
        <v>1367.8</v>
      </c>
      <c r="I1938" s="23" t="n">
        <v>1352.42</v>
      </c>
      <c r="J1938" s="23" t="n">
        <v>1351.07</v>
      </c>
      <c r="K1938" s="29" t="str">
        <f aca="false">IF(N1938&lt;=$F$3,"HIT","MISS")</f>
        <v>HIT</v>
      </c>
      <c r="L1938" s="29" t="str">
        <f aca="false">IF(O1938&lt;=$F$3,"HIT","MISS")</f>
        <v>HIT</v>
      </c>
      <c r="M1938" s="17" t="str">
        <f aca="false">IF(AND(K1938="HIT",L1938="HIT"),"HOD ✓ | LOD ✓",IF(K1938="HIT","HOD ✓",IF(L1938="HIT","LOD ✓","✗ MISS")))</f>
        <v>HOD ✓ | LOD ✓</v>
      </c>
      <c r="N1938" s="26" t="n">
        <f aca="false">IF(D1938&lt;H1938,(H1938-D1938)/D1938,IF(D1938&gt;G1938,(D1938-G1938)/D1938,0))</f>
        <v>0</v>
      </c>
      <c r="O1938" s="26" t="n">
        <f aca="false">IF(E1938&lt;J1938,(J1938-E1938)/E1938,IF(E1938&gt;I1938,(E1938-I1938)/E1938,0))</f>
        <v>0.000161379633001874</v>
      </c>
      <c r="P1938" s="27" t="n">
        <f aca="false">LN(F1938/F1937)</f>
        <v>-0.00857618756817996</v>
      </c>
      <c r="Q1938" s="28" t="n">
        <f aca="false">STDEV(P1919:P1938)*SQRT(252)</f>
        <v>0.137918285713307</v>
      </c>
      <c r="R1938" s="26" t="n">
        <f aca="false">(G1938-H1938)/H1938</f>
        <v>0.00100160842228405</v>
      </c>
      <c r="S1938" s="17" t="n">
        <f aca="false">YEAR(B1938)</f>
        <v>2014</v>
      </c>
      <c r="T1938" s="17" t="n">
        <f aca="false">WEEKDAY(B1938)</f>
        <v>3</v>
      </c>
    </row>
    <row r="1939" customFormat="false" ht="15" hidden="false" customHeight="false" outlineLevel="0" collapsed="false">
      <c r="B1939" s="21" t="n">
        <v>41717</v>
      </c>
      <c r="C1939" s="22" t="n">
        <v>1355.6725</v>
      </c>
      <c r="D1939" s="22" t="n">
        <v>1359.7975</v>
      </c>
      <c r="E1939" s="22" t="n">
        <v>1327.709</v>
      </c>
      <c r="F1939" s="22" t="n">
        <v>1329.654</v>
      </c>
      <c r="G1939" s="23" t="n">
        <v>1359.76</v>
      </c>
      <c r="H1939" s="23" t="n">
        <v>1358.4</v>
      </c>
      <c r="I1939" s="23" t="n">
        <v>1329.32</v>
      </c>
      <c r="J1939" s="23" t="n">
        <v>1327.99</v>
      </c>
      <c r="K1939" s="29" t="str">
        <f aca="false">IF(N1939&lt;=$F$3,"HIT","MISS")</f>
        <v>HIT</v>
      </c>
      <c r="L1939" s="29" t="str">
        <f aca="false">IF(O1939&lt;=$F$3,"HIT","MISS")</f>
        <v>HIT</v>
      </c>
      <c r="M1939" s="17" t="str">
        <f aca="false">IF(AND(K1939="HIT",L1939="HIT"),"HOD ✓ | LOD ✓",IF(K1939="HIT","HOD ✓",IF(L1939="HIT","LOD ✓","✗ MISS")))</f>
        <v>HOD ✓ | LOD ✓</v>
      </c>
      <c r="N1939" s="26" t="n">
        <f aca="false">IF(D1939&lt;H1939,(H1939-D1939)/D1939,IF(D1939&gt;G1939,(D1939-G1939)/D1939,0))</f>
        <v>2.7577635640534E-005</v>
      </c>
      <c r="O1939" s="26" t="n">
        <f aca="false">IF(E1939&lt;J1939,(J1939-E1939)/E1939,IF(E1939&gt;I1939,(E1939-I1939)/E1939,0))</f>
        <v>0.00021164276208111</v>
      </c>
      <c r="P1939" s="27" t="n">
        <f aca="false">LN(F1939/F1938)</f>
        <v>-0.0193788831609664</v>
      </c>
      <c r="Q1939" s="28" t="n">
        <f aca="false">STDEV(P1920:P1939)*SQRT(252)</f>
        <v>0.153205726185331</v>
      </c>
      <c r="R1939" s="26" t="n">
        <f aca="false">(G1939-H1939)/H1939</f>
        <v>0.00100117785630146</v>
      </c>
      <c r="S1939" s="17" t="n">
        <f aca="false">YEAR(B1939)</f>
        <v>2014</v>
      </c>
      <c r="T1939" s="17" t="n">
        <f aca="false">WEEKDAY(B1939)</f>
        <v>4</v>
      </c>
    </row>
    <row r="1940" customFormat="false" ht="15" hidden="false" customHeight="false" outlineLevel="0" collapsed="false">
      <c r="B1940" s="21" t="n">
        <v>41718</v>
      </c>
      <c r="C1940" s="22" t="n">
        <v>1329.654</v>
      </c>
      <c r="D1940" s="22" t="n">
        <v>1334.718</v>
      </c>
      <c r="E1940" s="22" t="n">
        <v>1320.579</v>
      </c>
      <c r="F1940" s="22" t="n">
        <v>1327.94</v>
      </c>
      <c r="G1940" s="23" t="n">
        <v>1335.17</v>
      </c>
      <c r="H1940" s="23" t="n">
        <v>1333.84</v>
      </c>
      <c r="I1940" s="23" t="n">
        <v>1320.65</v>
      </c>
      <c r="J1940" s="23" t="n">
        <v>1319.33</v>
      </c>
      <c r="K1940" s="29" t="str">
        <f aca="false">IF(N1940&lt;=$F$3,"HIT","MISS")</f>
        <v>HIT</v>
      </c>
      <c r="L1940" s="29" t="str">
        <f aca="false">IF(O1940&lt;=$F$3,"HIT","MISS")</f>
        <v>HIT</v>
      </c>
      <c r="M1940" s="17" t="str">
        <f aca="false">IF(AND(K1940="HIT",L1940="HIT"),"HOD ✓ | LOD ✓",IF(K1940="HIT","HOD ✓",IF(L1940="HIT","LOD ✓","✗ MISS")))</f>
        <v>HOD ✓ | LOD ✓</v>
      </c>
      <c r="N1940" s="26" t="n">
        <f aca="false">IF(D1940&lt;H1940,(H1940-D1940)/D1940,IF(D1940&gt;G1940,(D1940-G1940)/D1940,0))</f>
        <v>0</v>
      </c>
      <c r="O1940" s="26" t="n">
        <f aca="false">IF(E1940&lt;J1940,(J1940-E1940)/E1940,IF(E1940&gt;I1940,(E1940-I1940)/E1940,0))</f>
        <v>0</v>
      </c>
      <c r="P1940" s="27" t="n">
        <f aca="false">LN(F1940/F1939)</f>
        <v>-0.00128988870207254</v>
      </c>
      <c r="Q1940" s="28" t="n">
        <f aca="false">STDEV(P1921:P1940)*SQRT(252)</f>
        <v>0.150490668221243</v>
      </c>
      <c r="R1940" s="26" t="n">
        <f aca="false">(G1940-H1940)/H1940</f>
        <v>0.000997121093984402</v>
      </c>
      <c r="S1940" s="17" t="n">
        <f aca="false">YEAR(B1940)</f>
        <v>2014</v>
      </c>
      <c r="T1940" s="17" t="n">
        <f aca="false">WEEKDAY(B1940)</f>
        <v>5</v>
      </c>
    </row>
    <row r="1941" customFormat="false" ht="15" hidden="false" customHeight="false" outlineLevel="0" collapsed="false">
      <c r="B1941" s="21" t="n">
        <v>41719</v>
      </c>
      <c r="C1941" s="22" t="n">
        <v>1327.94</v>
      </c>
      <c r="D1941" s="22" t="n">
        <v>1342.5685</v>
      </c>
      <c r="E1941" s="22" t="n">
        <v>1327.73</v>
      </c>
      <c r="F1941" s="22" t="n">
        <v>1334.569</v>
      </c>
      <c r="G1941" s="23" t="n">
        <v>1342.19</v>
      </c>
      <c r="H1941" s="23" t="n">
        <v>1340.85</v>
      </c>
      <c r="I1941" s="23" t="n">
        <v>1328.91</v>
      </c>
      <c r="J1941" s="23" t="n">
        <v>1327.58</v>
      </c>
      <c r="K1941" s="29" t="str">
        <f aca="false">IF(N1941&lt;=$F$3,"HIT","MISS")</f>
        <v>HIT</v>
      </c>
      <c r="L1941" s="29" t="str">
        <f aca="false">IF(O1941&lt;=$F$3,"HIT","MISS")</f>
        <v>HIT</v>
      </c>
      <c r="M1941" s="17" t="str">
        <f aca="false">IF(AND(K1941="HIT",L1941="HIT"),"HOD ✓ | LOD ✓",IF(K1941="HIT","HOD ✓",IF(L1941="HIT","LOD ✓","✗ MISS")))</f>
        <v>HOD ✓ | LOD ✓</v>
      </c>
      <c r="N1941" s="26" t="n">
        <f aca="false">IF(D1941&lt;H1941,(H1941-D1941)/D1941,IF(D1941&gt;G1941,(D1941-G1941)/D1941,0))</f>
        <v>0.000281922300426407</v>
      </c>
      <c r="O1941" s="26" t="n">
        <f aca="false">IF(E1941&lt;J1941,(J1941-E1941)/E1941,IF(E1941&gt;I1941,(E1941-I1941)/E1941,0))</f>
        <v>0</v>
      </c>
      <c r="P1941" s="27" t="n">
        <f aca="false">LN(F1941/F1940)</f>
        <v>0.00497952397346226</v>
      </c>
      <c r="Q1941" s="28" t="n">
        <f aca="false">STDEV(P1922:P1941)*SQRT(252)</f>
        <v>0.151429651945893</v>
      </c>
      <c r="R1941" s="26" t="n">
        <f aca="false">(G1941-H1941)/H1941</f>
        <v>0.000999366073759291</v>
      </c>
      <c r="S1941" s="17" t="n">
        <f aca="false">YEAR(B1941)</f>
        <v>2014</v>
      </c>
      <c r="T1941" s="17" t="n">
        <f aca="false">WEEKDAY(B1941)</f>
        <v>6</v>
      </c>
    </row>
    <row r="1942" customFormat="false" ht="15" hidden="false" customHeight="false" outlineLevel="0" collapsed="false">
      <c r="B1942" s="21" t="n">
        <v>41722</v>
      </c>
      <c r="C1942" s="22" t="n">
        <v>1334.569</v>
      </c>
      <c r="D1942" s="22" t="n">
        <v>1335.383</v>
      </c>
      <c r="E1942" s="22" t="n">
        <v>1307.9845</v>
      </c>
      <c r="F1942" s="22" t="n">
        <v>1308.893</v>
      </c>
      <c r="G1942" s="23" t="n">
        <v>1336.83</v>
      </c>
      <c r="H1942" s="23" t="n">
        <v>1335.49</v>
      </c>
      <c r="I1942" s="23" t="n">
        <v>1309.46</v>
      </c>
      <c r="J1942" s="23" t="n">
        <v>1308.15</v>
      </c>
      <c r="K1942" s="29" t="str">
        <f aca="false">IF(N1942&lt;=$F$3,"HIT","MISS")</f>
        <v>HIT</v>
      </c>
      <c r="L1942" s="29" t="str">
        <f aca="false">IF(O1942&lt;=$F$3,"HIT","MISS")</f>
        <v>HIT</v>
      </c>
      <c r="M1942" s="17" t="str">
        <f aca="false">IF(AND(K1942="HIT",L1942="HIT"),"HOD ✓ | LOD ✓",IF(K1942="HIT","HOD ✓",IF(L1942="HIT","LOD ✓","✗ MISS")))</f>
        <v>HOD ✓ | LOD ✓</v>
      </c>
      <c r="N1942" s="26" t="n">
        <f aca="false">IF(D1942&lt;H1942,(H1942-D1942)/D1942,IF(D1942&gt;G1942,(D1942-G1942)/D1942,0))</f>
        <v>8.01268250381882E-005</v>
      </c>
      <c r="O1942" s="26" t="n">
        <f aca="false">IF(E1942&lt;J1942,(J1942-E1942)/E1942,IF(E1942&gt;I1942,(E1942-I1942)/E1942,0))</f>
        <v>0.000126530551394199</v>
      </c>
      <c r="P1942" s="27" t="n">
        <f aca="false">LN(F1942/F1941)</f>
        <v>-0.0194266514850365</v>
      </c>
      <c r="Q1942" s="28" t="n">
        <f aca="false">STDEV(P1923:P1942)*SQRT(252)</f>
        <v>0.162617426723105</v>
      </c>
      <c r="R1942" s="26" t="n">
        <f aca="false">(G1942-H1942)/H1942</f>
        <v>0.00100337703764155</v>
      </c>
      <c r="S1942" s="17" t="n">
        <f aca="false">YEAR(B1942)</f>
        <v>2014</v>
      </c>
      <c r="T1942" s="17" t="n">
        <f aca="false">WEEKDAY(B1942)</f>
        <v>2</v>
      </c>
    </row>
    <row r="1943" customFormat="false" ht="15" hidden="false" customHeight="false" outlineLevel="0" collapsed="false">
      <c r="B1943" s="21" t="n">
        <v>41723</v>
      </c>
      <c r="C1943" s="22" t="n">
        <v>1308.893</v>
      </c>
      <c r="D1943" s="22" t="n">
        <v>1317.442</v>
      </c>
      <c r="E1943" s="22" t="n">
        <v>1305.664</v>
      </c>
      <c r="F1943" s="22" t="n">
        <v>1311.1895</v>
      </c>
      <c r="G1943" s="23" t="n">
        <v>1317.56</v>
      </c>
      <c r="H1943" s="23" t="n">
        <v>1316.24</v>
      </c>
      <c r="I1943" s="23" t="n">
        <v>1307.18</v>
      </c>
      <c r="J1943" s="23" t="n">
        <v>1305.87</v>
      </c>
      <c r="K1943" s="29" t="str">
        <f aca="false">IF(N1943&lt;=$F$3,"HIT","MISS")</f>
        <v>HIT</v>
      </c>
      <c r="L1943" s="29" t="str">
        <f aca="false">IF(O1943&lt;=$F$3,"HIT","MISS")</f>
        <v>HIT</v>
      </c>
      <c r="M1943" s="17" t="str">
        <f aca="false">IF(AND(K1943="HIT",L1943="HIT"),"HOD ✓ | LOD ✓",IF(K1943="HIT","HOD ✓",IF(L1943="HIT","LOD ✓","✗ MISS")))</f>
        <v>HOD ✓ | LOD ✓</v>
      </c>
      <c r="N1943" s="26" t="n">
        <f aca="false">IF(D1943&lt;H1943,(H1943-D1943)/D1943,IF(D1943&gt;G1943,(D1943-G1943)/D1943,0))</f>
        <v>0</v>
      </c>
      <c r="O1943" s="26" t="n">
        <f aca="false">IF(E1943&lt;J1943,(J1943-E1943)/E1943,IF(E1943&gt;I1943,(E1943-I1943)/E1943,0))</f>
        <v>0.000157774128719107</v>
      </c>
      <c r="P1943" s="27" t="n">
        <f aca="false">LN(F1943/F1942)</f>
        <v>0.00175299868465666</v>
      </c>
      <c r="Q1943" s="28" t="n">
        <f aca="false">STDEV(P1924:P1943)*SQRT(252)</f>
        <v>0.162380651980134</v>
      </c>
      <c r="R1943" s="26" t="n">
        <f aca="false">(G1943-H1943)/H1943</f>
        <v>0.00100285662189262</v>
      </c>
      <c r="S1943" s="17" t="n">
        <f aca="false">YEAR(B1943)</f>
        <v>2014</v>
      </c>
      <c r="T1943" s="17" t="n">
        <f aca="false">WEEKDAY(B1943)</f>
        <v>3</v>
      </c>
    </row>
    <row r="1944" customFormat="false" ht="15" hidden="false" customHeight="false" outlineLevel="0" collapsed="false">
      <c r="B1944" s="21" t="n">
        <v>41724</v>
      </c>
      <c r="C1944" s="22" t="n">
        <v>1311.1895</v>
      </c>
      <c r="D1944" s="22" t="n">
        <v>1316.494</v>
      </c>
      <c r="E1944" s="22" t="n">
        <v>1298.7935</v>
      </c>
      <c r="F1944" s="22" t="n">
        <v>1304.643</v>
      </c>
      <c r="G1944" s="23" t="n">
        <v>1316.34</v>
      </c>
      <c r="H1944" s="23" t="n">
        <v>1315.02</v>
      </c>
      <c r="I1944" s="23" t="n">
        <v>1300.49</v>
      </c>
      <c r="J1944" s="23" t="n">
        <v>1299.19</v>
      </c>
      <c r="K1944" s="29" t="str">
        <f aca="false">IF(N1944&lt;=$F$3,"HIT","MISS")</f>
        <v>HIT</v>
      </c>
      <c r="L1944" s="29" t="str">
        <f aca="false">IF(O1944&lt;=$F$3,"HIT","MISS")</f>
        <v>HIT</v>
      </c>
      <c r="M1944" s="17" t="str">
        <f aca="false">IF(AND(K1944="HIT",L1944="HIT"),"HOD ✓ | LOD ✓",IF(K1944="HIT","HOD ✓",IF(L1944="HIT","LOD ✓","✗ MISS")))</f>
        <v>HOD ✓ | LOD ✓</v>
      </c>
      <c r="N1944" s="26" t="n">
        <f aca="false">IF(D1944&lt;H1944,(H1944-D1944)/D1944,IF(D1944&gt;G1944,(D1944-G1944)/D1944,0))</f>
        <v>0.000116977365639339</v>
      </c>
      <c r="O1944" s="26" t="n">
        <f aca="false">IF(E1944&lt;J1944,(J1944-E1944)/E1944,IF(E1944&gt;I1944,(E1944-I1944)/E1944,0))</f>
        <v>0.000305283326410288</v>
      </c>
      <c r="P1944" s="27" t="n">
        <f aca="false">LN(F1944/F1943)</f>
        <v>-0.0050053003527304</v>
      </c>
      <c r="Q1944" s="28" t="n">
        <f aca="false">STDEV(P1925:P1944)*SQRT(252)</f>
        <v>0.16131797180257</v>
      </c>
      <c r="R1944" s="26" t="n">
        <f aca="false">(G1944-H1944)/H1944</f>
        <v>0.00100378701464612</v>
      </c>
      <c r="S1944" s="17" t="n">
        <f aca="false">YEAR(B1944)</f>
        <v>2014</v>
      </c>
      <c r="T1944" s="17" t="n">
        <f aca="false">WEEKDAY(B1944)</f>
        <v>4</v>
      </c>
    </row>
    <row r="1945" customFormat="false" ht="15" hidden="false" customHeight="false" outlineLevel="0" collapsed="false">
      <c r="B1945" s="21" t="n">
        <v>41725</v>
      </c>
      <c r="C1945" s="22" t="n">
        <v>1304.643</v>
      </c>
      <c r="D1945" s="22" t="n">
        <v>1306.9315</v>
      </c>
      <c r="E1945" s="22" t="n">
        <v>1289.18</v>
      </c>
      <c r="F1945" s="22" t="n">
        <v>1291.3325</v>
      </c>
      <c r="G1945" s="23" t="n">
        <v>1308.09</v>
      </c>
      <c r="H1945" s="23" t="n">
        <v>1306.78</v>
      </c>
      <c r="I1945" s="23" t="n">
        <v>1290.99</v>
      </c>
      <c r="J1945" s="23" t="n">
        <v>1289.7</v>
      </c>
      <c r="K1945" s="29" t="str">
        <f aca="false">IF(N1945&lt;=$F$3,"HIT","MISS")</f>
        <v>HIT</v>
      </c>
      <c r="L1945" s="29" t="str">
        <f aca="false">IF(O1945&lt;=$F$3,"HIT","MISS")</f>
        <v>HIT</v>
      </c>
      <c r="M1945" s="17" t="str">
        <f aca="false">IF(AND(K1945="HIT",L1945="HIT"),"HOD ✓ | LOD ✓",IF(K1945="HIT","HOD ✓",IF(L1945="HIT","LOD ✓","✗ MISS")))</f>
        <v>HOD ✓ | LOD ✓</v>
      </c>
      <c r="N1945" s="26" t="n">
        <f aca="false">IF(D1945&lt;H1945,(H1945-D1945)/D1945,IF(D1945&gt;G1945,(D1945-G1945)/D1945,0))</f>
        <v>0</v>
      </c>
      <c r="O1945" s="26" t="n">
        <f aca="false">IF(E1945&lt;J1945,(J1945-E1945)/E1945,IF(E1945&gt;I1945,(E1945-I1945)/E1945,0))</f>
        <v>0.000403357172776479</v>
      </c>
      <c r="P1945" s="27" t="n">
        <f aca="false">LN(F1945/F1944)</f>
        <v>-0.0102548091423635</v>
      </c>
      <c r="Q1945" s="28" t="n">
        <f aca="false">STDEV(P1926:P1945)*SQRT(252)</f>
        <v>0.164514577510618</v>
      </c>
      <c r="R1945" s="26" t="n">
        <f aca="false">(G1945-H1945)/H1945</f>
        <v>0.00100246407199371</v>
      </c>
      <c r="S1945" s="17" t="n">
        <f aca="false">YEAR(B1945)</f>
        <v>2014</v>
      </c>
      <c r="T1945" s="17" t="n">
        <f aca="false">WEEKDAY(B1945)</f>
        <v>5</v>
      </c>
    </row>
    <row r="1946" customFormat="false" ht="15" hidden="false" customHeight="false" outlineLevel="0" collapsed="false">
      <c r="B1946" s="21" t="n">
        <v>41726</v>
      </c>
      <c r="C1946" s="22" t="n">
        <v>1291.3325</v>
      </c>
      <c r="D1946" s="22" t="n">
        <v>1298.8595</v>
      </c>
      <c r="E1946" s="22" t="n">
        <v>1285.803</v>
      </c>
      <c r="F1946" s="22" t="n">
        <v>1294.9725</v>
      </c>
      <c r="G1946" s="23" t="n">
        <v>1298.75</v>
      </c>
      <c r="H1946" s="23" t="n">
        <v>1297.45</v>
      </c>
      <c r="I1946" s="23" t="n">
        <v>1287.33</v>
      </c>
      <c r="J1946" s="23" t="n">
        <v>1286.04</v>
      </c>
      <c r="K1946" s="29" t="str">
        <f aca="false">IF(N1946&lt;=$F$3,"HIT","MISS")</f>
        <v>HIT</v>
      </c>
      <c r="L1946" s="29" t="str">
        <f aca="false">IF(O1946&lt;=$F$3,"HIT","MISS")</f>
        <v>HIT</v>
      </c>
      <c r="M1946" s="17" t="str">
        <f aca="false">IF(AND(K1946="HIT",L1946="HIT"),"HOD ✓ | LOD ✓",IF(K1946="HIT","HOD ✓",IF(L1946="HIT","LOD ✓","✗ MISS")))</f>
        <v>HOD ✓ | LOD ✓</v>
      </c>
      <c r="N1946" s="26" t="n">
        <f aca="false">IF(D1946&lt;H1946,(H1946-D1946)/D1946,IF(D1946&gt;G1946,(D1946-G1946)/D1946,0))</f>
        <v>8.43047304192836E-005</v>
      </c>
      <c r="O1946" s="26" t="n">
        <f aca="false">IF(E1946&lt;J1946,(J1946-E1946)/E1946,IF(E1946&gt;I1946,(E1946-I1946)/E1946,0))</f>
        <v>0.000184320615210769</v>
      </c>
      <c r="P1946" s="27" t="n">
        <f aca="false">LN(F1946/F1945)</f>
        <v>0.00281482841612898</v>
      </c>
      <c r="Q1946" s="28" t="n">
        <f aca="false">STDEV(P1927:P1946)*SQRT(252)</f>
        <v>0.165048379665493</v>
      </c>
      <c r="R1946" s="26" t="n">
        <f aca="false">(G1946-H1946)/H1946</f>
        <v>0.00100196539365675</v>
      </c>
      <c r="S1946" s="17" t="n">
        <f aca="false">YEAR(B1946)</f>
        <v>2014</v>
      </c>
      <c r="T1946" s="17" t="n">
        <f aca="false">WEEKDAY(B1946)</f>
        <v>6</v>
      </c>
    </row>
    <row r="1947" customFormat="false" ht="15" hidden="false" customHeight="false" outlineLevel="0" collapsed="false">
      <c r="B1947" s="21" t="n">
        <v>41729</v>
      </c>
      <c r="C1947" s="22" t="n">
        <v>1294.9725</v>
      </c>
      <c r="D1947" s="22" t="n">
        <v>1298.6305</v>
      </c>
      <c r="E1947" s="22" t="n">
        <v>1282.4655</v>
      </c>
      <c r="F1947" s="22" t="n">
        <v>1284.0055</v>
      </c>
      <c r="G1947" s="23" t="n">
        <v>1300.02</v>
      </c>
      <c r="H1947" s="23" t="n">
        <v>1298.72</v>
      </c>
      <c r="I1947" s="23" t="n">
        <v>1282.09</v>
      </c>
      <c r="J1947" s="23" t="n">
        <v>1280.81</v>
      </c>
      <c r="K1947" s="29" t="str">
        <f aca="false">IF(N1947&lt;=$F$3,"HIT","MISS")</f>
        <v>HIT</v>
      </c>
      <c r="L1947" s="29" t="str">
        <f aca="false">IF(O1947&lt;=$F$3,"HIT","MISS")</f>
        <v>HIT</v>
      </c>
      <c r="M1947" s="17" t="str">
        <f aca="false">IF(AND(K1947="HIT",L1947="HIT"),"HOD ✓ | LOD ✓",IF(K1947="HIT","HOD ✓",IF(L1947="HIT","LOD ✓","✗ MISS")))</f>
        <v>HOD ✓ | LOD ✓</v>
      </c>
      <c r="N1947" s="26" t="n">
        <f aca="false">IF(D1947&lt;H1947,(H1947-D1947)/D1947,IF(D1947&gt;G1947,(D1947-G1947)/D1947,0))</f>
        <v>6.89187571060773E-005</v>
      </c>
      <c r="O1947" s="26" t="n">
        <f aca="false">IF(E1947&lt;J1947,(J1947-E1947)/E1947,IF(E1947&gt;I1947,(E1947-I1947)/E1947,0))</f>
        <v>0.000292795400734056</v>
      </c>
      <c r="P1947" s="27" t="n">
        <f aca="false">LN(F1947/F1946)</f>
        <v>-0.00850497065709683</v>
      </c>
      <c r="Q1947" s="28" t="n">
        <f aca="false">STDEV(P1928:P1947)*SQRT(252)</f>
        <v>0.150387107215579</v>
      </c>
      <c r="R1947" s="26" t="n">
        <f aca="false">(G1947-H1947)/H1947</f>
        <v>0.00100098558580753</v>
      </c>
      <c r="S1947" s="17" t="n">
        <f aca="false">YEAR(B1947)</f>
        <v>2014</v>
      </c>
      <c r="T1947" s="17" t="n">
        <f aca="false">WEEKDAY(B1947)</f>
        <v>2</v>
      </c>
    </row>
    <row r="1948" customFormat="false" ht="15" hidden="false" customHeight="false" outlineLevel="0" collapsed="false">
      <c r="B1948" s="21" t="n">
        <v>41730</v>
      </c>
      <c r="C1948" s="22" t="n">
        <v>1284.0055</v>
      </c>
      <c r="D1948" s="22" t="n">
        <v>1288.132</v>
      </c>
      <c r="E1948" s="22" t="n">
        <v>1277.827</v>
      </c>
      <c r="F1948" s="22" t="n">
        <v>1278.946</v>
      </c>
      <c r="G1948" s="23" t="n">
        <v>1289.19</v>
      </c>
      <c r="H1948" s="23" t="n">
        <v>1287.9</v>
      </c>
      <c r="I1948" s="23" t="n">
        <v>1279.25</v>
      </c>
      <c r="J1948" s="23" t="n">
        <v>1277.97</v>
      </c>
      <c r="K1948" s="29" t="str">
        <f aca="false">IF(N1948&lt;=$F$3,"HIT","MISS")</f>
        <v>HIT</v>
      </c>
      <c r="L1948" s="29" t="str">
        <f aca="false">IF(O1948&lt;=$F$3,"HIT","MISS")</f>
        <v>HIT</v>
      </c>
      <c r="M1948" s="17" t="str">
        <f aca="false">IF(AND(K1948="HIT",L1948="HIT"),"HOD ✓ | LOD ✓",IF(K1948="HIT","HOD ✓",IF(L1948="HIT","LOD ✓","✗ MISS")))</f>
        <v>HOD ✓ | LOD ✓</v>
      </c>
      <c r="N1948" s="26" t="n">
        <f aca="false">IF(D1948&lt;H1948,(H1948-D1948)/D1948,IF(D1948&gt;G1948,(D1948-G1948)/D1948,0))</f>
        <v>0</v>
      </c>
      <c r="O1948" s="26" t="n">
        <f aca="false">IF(E1948&lt;J1948,(J1948-E1948)/E1948,IF(E1948&gt;I1948,(E1948-I1948)/E1948,0))</f>
        <v>0.000111908732559282</v>
      </c>
      <c r="P1948" s="27" t="n">
        <f aca="false">LN(F1948/F1947)</f>
        <v>-0.00394818752704976</v>
      </c>
      <c r="Q1948" s="28" t="n">
        <f aca="false">STDEV(P1929:P1948)*SQRT(252)</f>
        <v>0.146326255506471</v>
      </c>
      <c r="R1948" s="26" t="n">
        <f aca="false">(G1948-H1948)/H1948</f>
        <v>0.00100163056137896</v>
      </c>
      <c r="S1948" s="17" t="n">
        <f aca="false">YEAR(B1948)</f>
        <v>2014</v>
      </c>
      <c r="T1948" s="17" t="n">
        <f aca="false">WEEKDAY(B1948)</f>
        <v>3</v>
      </c>
    </row>
    <row r="1949" customFormat="false" ht="15" hidden="false" customHeight="false" outlineLevel="0" collapsed="false">
      <c r="B1949" s="21" t="n">
        <v>41731</v>
      </c>
      <c r="C1949" s="22" t="n">
        <v>1278.946</v>
      </c>
      <c r="D1949" s="22" t="n">
        <v>1294.615</v>
      </c>
      <c r="E1949" s="22" t="n">
        <v>1278.694</v>
      </c>
      <c r="F1949" s="22" t="n">
        <v>1289.796</v>
      </c>
      <c r="G1949" s="23" t="n">
        <v>1294.28</v>
      </c>
      <c r="H1949" s="23" t="n">
        <v>1292.99</v>
      </c>
      <c r="I1949" s="23" t="n">
        <v>1278.4</v>
      </c>
      <c r="J1949" s="23" t="n">
        <v>1277.12</v>
      </c>
      <c r="K1949" s="29" t="str">
        <f aca="false">IF(N1949&lt;=$F$3,"HIT","MISS")</f>
        <v>HIT</v>
      </c>
      <c r="L1949" s="29" t="str">
        <f aca="false">IF(O1949&lt;=$F$3,"HIT","MISS")</f>
        <v>HIT</v>
      </c>
      <c r="M1949" s="17" t="str">
        <f aca="false">IF(AND(K1949="HIT",L1949="HIT"),"HOD ✓ | LOD ✓",IF(K1949="HIT","HOD ✓",IF(L1949="HIT","LOD ✓","✗ MISS")))</f>
        <v>HOD ✓ | LOD ✓</v>
      </c>
      <c r="N1949" s="26" t="n">
        <f aca="false">IF(D1949&lt;H1949,(H1949-D1949)/D1949,IF(D1949&gt;G1949,(D1949-G1949)/D1949,0))</f>
        <v>0.000258764188581189</v>
      </c>
      <c r="O1949" s="26" t="n">
        <f aca="false">IF(E1949&lt;J1949,(J1949-E1949)/E1949,IF(E1949&gt;I1949,(E1949-I1949)/E1949,0))</f>
        <v>0.000229922092384784</v>
      </c>
      <c r="P1949" s="27" t="n">
        <f aca="false">LN(F1949/F1948)</f>
        <v>0.00844776511268039</v>
      </c>
      <c r="Q1949" s="28" t="n">
        <f aca="false">STDEV(P1930:P1949)*SQRT(252)</f>
        <v>0.15052662696812</v>
      </c>
      <c r="R1949" s="26" t="n">
        <f aca="false">(G1949-H1949)/H1949</f>
        <v>0.000997687530452644</v>
      </c>
      <c r="S1949" s="17" t="n">
        <f aca="false">YEAR(B1949)</f>
        <v>2014</v>
      </c>
      <c r="T1949" s="17" t="n">
        <f aca="false">WEEKDAY(B1949)</f>
        <v>4</v>
      </c>
    </row>
    <row r="1950" customFormat="false" ht="15" hidden="false" customHeight="false" outlineLevel="0" collapsed="false">
      <c r="B1950" s="21" t="n">
        <v>41732</v>
      </c>
      <c r="C1950" s="22" t="n">
        <v>1289.796</v>
      </c>
      <c r="D1950" s="22" t="n">
        <v>1293.989</v>
      </c>
      <c r="E1950" s="22" t="n">
        <v>1281.763</v>
      </c>
      <c r="F1950" s="22" t="n">
        <v>1286.672</v>
      </c>
      <c r="G1950" s="23" t="n">
        <v>1293.77</v>
      </c>
      <c r="H1950" s="23" t="n">
        <v>1292.48</v>
      </c>
      <c r="I1950" s="23" t="n">
        <v>1282.96</v>
      </c>
      <c r="J1950" s="23" t="n">
        <v>1281.68</v>
      </c>
      <c r="K1950" s="29" t="str">
        <f aca="false">IF(N1950&lt;=$F$3,"HIT","MISS")</f>
        <v>HIT</v>
      </c>
      <c r="L1950" s="29" t="str">
        <f aca="false">IF(O1950&lt;=$F$3,"HIT","MISS")</f>
        <v>HIT</v>
      </c>
      <c r="M1950" s="17" t="str">
        <f aca="false">IF(AND(K1950="HIT",L1950="HIT"),"HOD ✓ | LOD ✓",IF(K1950="HIT","HOD ✓",IF(L1950="HIT","LOD ✓","✗ MISS")))</f>
        <v>HOD ✓ | LOD ✓</v>
      </c>
      <c r="N1950" s="26" t="n">
        <f aca="false">IF(D1950&lt;H1950,(H1950-D1950)/D1950,IF(D1950&gt;G1950,(D1950-G1950)/D1950,0))</f>
        <v>0.000169244097129149</v>
      </c>
      <c r="O1950" s="26" t="n">
        <f aca="false">IF(E1950&lt;J1950,(J1950-E1950)/E1950,IF(E1950&gt;I1950,(E1950-I1950)/E1950,0))</f>
        <v>0</v>
      </c>
      <c r="P1950" s="27" t="n">
        <f aca="false">LN(F1950/F1949)</f>
        <v>-0.00242502645556322</v>
      </c>
      <c r="Q1950" s="28" t="n">
        <f aca="false">STDEV(P1931:P1950)*SQRT(252)</f>
        <v>0.143544384830835</v>
      </c>
      <c r="R1950" s="26" t="n">
        <f aca="false">(G1950-H1950)/H1950</f>
        <v>0.000998081208219828</v>
      </c>
      <c r="S1950" s="17" t="n">
        <f aca="false">YEAR(B1950)</f>
        <v>2014</v>
      </c>
      <c r="T1950" s="17" t="n">
        <f aca="false">WEEKDAY(B1950)</f>
        <v>5</v>
      </c>
    </row>
    <row r="1951" customFormat="false" ht="15" hidden="false" customHeight="false" outlineLevel="0" collapsed="false">
      <c r="B1951" s="21" t="n">
        <v>41733</v>
      </c>
      <c r="C1951" s="22" t="n">
        <v>1286.672</v>
      </c>
      <c r="D1951" s="22" t="n">
        <v>1307.0005</v>
      </c>
      <c r="E1951" s="22" t="n">
        <v>1284.299</v>
      </c>
      <c r="F1951" s="22" t="n">
        <v>1303.4225</v>
      </c>
      <c r="G1951" s="23" t="n">
        <v>1307.5</v>
      </c>
      <c r="H1951" s="23" t="n">
        <v>1306.19</v>
      </c>
      <c r="I1951" s="23" t="n">
        <v>1285.97</v>
      </c>
      <c r="J1951" s="23" t="n">
        <v>1284.69</v>
      </c>
      <c r="K1951" s="29" t="str">
        <f aca="false">IF(N1951&lt;=$F$3,"HIT","MISS")</f>
        <v>HIT</v>
      </c>
      <c r="L1951" s="29" t="str">
        <f aca="false">IF(O1951&lt;=$F$3,"HIT","MISS")</f>
        <v>HIT</v>
      </c>
      <c r="M1951" s="17" t="str">
        <f aca="false">IF(AND(K1951="HIT",L1951="HIT"),"HOD ✓ | LOD ✓",IF(K1951="HIT","HOD ✓",IF(L1951="HIT","LOD ✓","✗ MISS")))</f>
        <v>HOD ✓ | LOD ✓</v>
      </c>
      <c r="N1951" s="26" t="n">
        <f aca="false">IF(D1951&lt;H1951,(H1951-D1951)/D1951,IF(D1951&gt;G1951,(D1951-G1951)/D1951,0))</f>
        <v>0</v>
      </c>
      <c r="O1951" s="26" t="n">
        <f aca="false">IF(E1951&lt;J1951,(J1951-E1951)/E1951,IF(E1951&gt;I1951,(E1951-I1951)/E1951,0))</f>
        <v>0.000304446238765331</v>
      </c>
      <c r="P1951" s="27" t="n">
        <f aca="false">LN(F1951/F1950)</f>
        <v>0.0129344574335029</v>
      </c>
      <c r="Q1951" s="28" t="n">
        <f aca="false">STDEV(P1932:P1951)*SQRT(252)</f>
        <v>0.151789336063275</v>
      </c>
      <c r="R1951" s="26" t="n">
        <f aca="false">(G1951-H1951)/H1951</f>
        <v>0.00100291688039255</v>
      </c>
      <c r="S1951" s="17" t="n">
        <f aca="false">YEAR(B1951)</f>
        <v>2014</v>
      </c>
      <c r="T1951" s="17" t="n">
        <f aca="false">WEEKDAY(B1951)</f>
        <v>6</v>
      </c>
    </row>
    <row r="1952" customFormat="false" ht="15" hidden="false" customHeight="false" outlineLevel="0" collapsed="false">
      <c r="B1952" s="21" t="n">
        <v>41736</v>
      </c>
      <c r="C1952" s="22" t="n">
        <v>1303.4225</v>
      </c>
      <c r="D1952" s="22" t="n">
        <v>1304.235</v>
      </c>
      <c r="E1952" s="22" t="n">
        <v>1295.74</v>
      </c>
      <c r="F1952" s="22" t="n">
        <v>1297.1195</v>
      </c>
      <c r="G1952" s="23" t="n">
        <v>1304.12</v>
      </c>
      <c r="H1952" s="23" t="n">
        <v>1302.82</v>
      </c>
      <c r="I1952" s="23" t="n">
        <v>1297.12</v>
      </c>
      <c r="J1952" s="23" t="n">
        <v>1295.82</v>
      </c>
      <c r="K1952" s="29" t="str">
        <f aca="false">IF(N1952&lt;=$F$3,"HIT","MISS")</f>
        <v>HIT</v>
      </c>
      <c r="L1952" s="29" t="str">
        <f aca="false">IF(O1952&lt;=$F$3,"HIT","MISS")</f>
        <v>HIT</v>
      </c>
      <c r="M1952" s="17" t="str">
        <f aca="false">IF(AND(K1952="HIT",L1952="HIT"),"HOD ✓ | LOD ✓",IF(K1952="HIT","HOD ✓",IF(L1952="HIT","LOD ✓","✗ MISS")))</f>
        <v>HOD ✓ | LOD ✓</v>
      </c>
      <c r="N1952" s="26" t="n">
        <f aca="false">IF(D1952&lt;H1952,(H1952-D1952)/D1952,IF(D1952&gt;G1952,(D1952-G1952)/D1952,0))</f>
        <v>8.81742937430824E-005</v>
      </c>
      <c r="O1952" s="26" t="n">
        <f aca="false">IF(E1952&lt;J1952,(J1952-E1952)/E1952,IF(E1952&gt;I1952,(E1952-I1952)/E1952,0))</f>
        <v>6.17407813295316E-005</v>
      </c>
      <c r="P1952" s="27" t="n">
        <f aca="false">LN(F1952/F1951)</f>
        <v>-0.00484746052342402</v>
      </c>
      <c r="Q1952" s="28" t="n">
        <f aca="false">STDEV(P1933:P1952)*SQRT(252)</f>
        <v>0.152206148933042</v>
      </c>
      <c r="R1952" s="26" t="n">
        <f aca="false">(G1952-H1952)/H1952</f>
        <v>0.000997835464607509</v>
      </c>
      <c r="S1952" s="17" t="n">
        <f aca="false">YEAR(B1952)</f>
        <v>2014</v>
      </c>
      <c r="T1952" s="17" t="n">
        <f aca="false">WEEKDAY(B1952)</f>
        <v>2</v>
      </c>
    </row>
    <row r="1953" customFormat="false" ht="15" hidden="false" customHeight="false" outlineLevel="0" collapsed="false">
      <c r="B1953" s="21" t="n">
        <v>41737</v>
      </c>
      <c r="C1953" s="22" t="n">
        <v>1297.1195</v>
      </c>
      <c r="D1953" s="22" t="n">
        <v>1314.476</v>
      </c>
      <c r="E1953" s="22" t="n">
        <v>1296.5005</v>
      </c>
      <c r="F1953" s="22" t="n">
        <v>1308.6285</v>
      </c>
      <c r="G1953" s="23" t="n">
        <v>1314.82</v>
      </c>
      <c r="H1953" s="23" t="n">
        <v>1313.51</v>
      </c>
      <c r="I1953" s="23" t="n">
        <v>1296.73</v>
      </c>
      <c r="J1953" s="23" t="n">
        <v>1295.43</v>
      </c>
      <c r="K1953" s="29" t="str">
        <f aca="false">IF(N1953&lt;=$F$3,"HIT","MISS")</f>
        <v>HIT</v>
      </c>
      <c r="L1953" s="29" t="str">
        <f aca="false">IF(O1953&lt;=$F$3,"HIT","MISS")</f>
        <v>HIT</v>
      </c>
      <c r="M1953" s="17" t="str">
        <f aca="false">IF(AND(K1953="HIT",L1953="HIT"),"HOD ✓ | LOD ✓",IF(K1953="HIT","HOD ✓",IF(L1953="HIT","LOD ✓","✗ MISS")))</f>
        <v>HOD ✓ | LOD ✓</v>
      </c>
      <c r="N1953" s="26" t="n">
        <f aca="false">IF(D1953&lt;H1953,(H1953-D1953)/D1953,IF(D1953&gt;G1953,(D1953-G1953)/D1953,0))</f>
        <v>0</v>
      </c>
      <c r="O1953" s="26" t="n">
        <f aca="false">IF(E1953&lt;J1953,(J1953-E1953)/E1953,IF(E1953&gt;I1953,(E1953-I1953)/E1953,0))</f>
        <v>0</v>
      </c>
      <c r="P1953" s="27" t="n">
        <f aca="false">LN(F1953/F1952)</f>
        <v>0.00883360542896263</v>
      </c>
      <c r="Q1953" s="28" t="n">
        <f aca="false">STDEV(P1934:P1953)*SQRT(252)</f>
        <v>0.153899825479652</v>
      </c>
      <c r="R1953" s="26" t="n">
        <f aca="false">(G1953-H1953)/H1953</f>
        <v>0.000997327770629798</v>
      </c>
      <c r="S1953" s="17" t="n">
        <f aca="false">YEAR(B1953)</f>
        <v>2014</v>
      </c>
      <c r="T1953" s="17" t="n">
        <f aca="false">WEEKDAY(B1953)</f>
        <v>3</v>
      </c>
    </row>
    <row r="1954" customFormat="false" ht="15" hidden="false" customHeight="false" outlineLevel="0" collapsed="false">
      <c r="B1954" s="21" t="n">
        <v>41738</v>
      </c>
      <c r="C1954" s="22" t="n">
        <v>1308.6285</v>
      </c>
      <c r="D1954" s="22" t="n">
        <v>1315.221</v>
      </c>
      <c r="E1954" s="22" t="n">
        <v>1300.985</v>
      </c>
      <c r="F1954" s="22" t="n">
        <v>1311.8675</v>
      </c>
      <c r="G1954" s="23" t="n">
        <v>1311.06</v>
      </c>
      <c r="H1954" s="23" t="n">
        <v>1309.75</v>
      </c>
      <c r="I1954" s="23" t="n">
        <v>1302.05</v>
      </c>
      <c r="J1954" s="23" t="n">
        <v>1300.75</v>
      </c>
      <c r="K1954" s="24" t="str">
        <f aca="false">IF(N1954&lt;=$F$3,"HIT","MISS")</f>
        <v>MISS</v>
      </c>
      <c r="L1954" s="24" t="str">
        <f aca="false">IF(O1954&lt;=$F$3,"HIT","MISS")</f>
        <v>HIT</v>
      </c>
      <c r="M1954" s="25" t="str">
        <f aca="false">IF(AND(K1954="HIT",L1954="HIT"),"HOD ✓ | LOD ✓",IF(K1954="HIT","HOD ✓",IF(L1954="HIT","LOD ✓","✗ MISS")))</f>
        <v>LOD ✓</v>
      </c>
      <c r="N1954" s="26" t="n">
        <f aca="false">IF(D1954&lt;H1954,(H1954-D1954)/D1954,IF(D1954&gt;G1954,(D1954-G1954)/D1954,0))</f>
        <v>0.00316372685655115</v>
      </c>
      <c r="O1954" s="26" t="n">
        <f aca="false">IF(E1954&lt;J1954,(J1954-E1954)/E1954,IF(E1954&gt;I1954,(E1954-I1954)/E1954,0))</f>
        <v>0</v>
      </c>
      <c r="P1954" s="27" t="n">
        <f aca="false">LN(F1954/F1953)</f>
        <v>0.00247205235151833</v>
      </c>
      <c r="Q1954" s="28" t="n">
        <f aca="false">STDEV(P1935:P1954)*SQRT(252)</f>
        <v>0.144678395537876</v>
      </c>
      <c r="R1954" s="26" t="n">
        <f aca="false">(G1954-H1954)/H1954</f>
        <v>0.00100019087612136</v>
      </c>
      <c r="S1954" s="17" t="n">
        <f aca="false">YEAR(B1954)</f>
        <v>2014</v>
      </c>
      <c r="T1954" s="17" t="n">
        <f aca="false">WEEKDAY(B1954)</f>
        <v>4</v>
      </c>
    </row>
    <row r="1955" customFormat="false" ht="15" hidden="false" customHeight="false" outlineLevel="0" collapsed="false">
      <c r="B1955" s="21" t="n">
        <v>41739</v>
      </c>
      <c r="C1955" s="22" t="n">
        <v>1311.8675</v>
      </c>
      <c r="D1955" s="22" t="n">
        <v>1324.6595</v>
      </c>
      <c r="E1955" s="22" t="n">
        <v>1310.8845</v>
      </c>
      <c r="F1955" s="22" t="n">
        <v>1319.022</v>
      </c>
      <c r="G1955" s="23" t="n">
        <v>1325.87</v>
      </c>
      <c r="H1955" s="23" t="n">
        <v>1324.55</v>
      </c>
      <c r="I1955" s="23" t="n">
        <v>1312.65</v>
      </c>
      <c r="J1955" s="23" t="n">
        <v>1311.34</v>
      </c>
      <c r="K1955" s="29" t="str">
        <f aca="false">IF(N1955&lt;=$F$3,"HIT","MISS")</f>
        <v>HIT</v>
      </c>
      <c r="L1955" s="29" t="str">
        <f aca="false">IF(O1955&lt;=$F$3,"HIT","MISS")</f>
        <v>HIT</v>
      </c>
      <c r="M1955" s="17" t="str">
        <f aca="false">IF(AND(K1955="HIT",L1955="HIT"),"HOD ✓ | LOD ✓",IF(K1955="HIT","HOD ✓",IF(L1955="HIT","LOD ✓","✗ MISS")))</f>
        <v>HOD ✓ | LOD ✓</v>
      </c>
      <c r="N1955" s="26" t="n">
        <f aca="false">IF(D1955&lt;H1955,(H1955-D1955)/D1955,IF(D1955&gt;G1955,(D1955-G1955)/D1955,0))</f>
        <v>0</v>
      </c>
      <c r="O1955" s="26" t="n">
        <f aca="false">IF(E1955&lt;J1955,(J1955-E1955)/E1955,IF(E1955&gt;I1955,(E1955-I1955)/E1955,0))</f>
        <v>0.000347475311516788</v>
      </c>
      <c r="P1955" s="27" t="n">
        <f aca="false">LN(F1955/F1954)</f>
        <v>0.00543885833026224</v>
      </c>
      <c r="Q1955" s="28" t="n">
        <f aca="false">STDEV(P1936:P1955)*SQRT(252)</f>
        <v>0.146244709203107</v>
      </c>
      <c r="R1955" s="26" t="n">
        <f aca="false">(G1955-H1955)/H1955</f>
        <v>0.000996564871088246</v>
      </c>
      <c r="S1955" s="17" t="n">
        <f aca="false">YEAR(B1955)</f>
        <v>2014</v>
      </c>
      <c r="T1955" s="17" t="n">
        <f aca="false">WEEKDAY(B1955)</f>
        <v>5</v>
      </c>
    </row>
    <row r="1956" customFormat="false" ht="15" hidden="false" customHeight="false" outlineLevel="0" collapsed="false">
      <c r="B1956" s="21" t="n">
        <v>41740</v>
      </c>
      <c r="C1956" s="22" t="n">
        <v>1319.022</v>
      </c>
      <c r="D1956" s="22" t="n">
        <v>1323.979</v>
      </c>
      <c r="E1956" s="22" t="n">
        <v>1314.112</v>
      </c>
      <c r="F1956" s="22" t="n">
        <v>1318.6125</v>
      </c>
      <c r="G1956" s="23" t="n">
        <v>1325.54</v>
      </c>
      <c r="H1956" s="23" t="n">
        <v>1324.22</v>
      </c>
      <c r="I1956" s="23" t="n">
        <v>1315.02</v>
      </c>
      <c r="J1956" s="23" t="n">
        <v>1313.71</v>
      </c>
      <c r="K1956" s="29" t="str">
        <f aca="false">IF(N1956&lt;=$F$3,"HIT","MISS")</f>
        <v>HIT</v>
      </c>
      <c r="L1956" s="29" t="str">
        <f aca="false">IF(O1956&lt;=$F$3,"HIT","MISS")</f>
        <v>HIT</v>
      </c>
      <c r="M1956" s="17" t="str">
        <f aca="false">IF(AND(K1956="HIT",L1956="HIT"),"HOD ✓ | LOD ✓",IF(K1956="HIT","HOD ✓",IF(L1956="HIT","LOD ✓","✗ MISS")))</f>
        <v>HOD ✓ | LOD ✓</v>
      </c>
      <c r="N1956" s="26" t="n">
        <f aca="false">IF(D1956&lt;H1956,(H1956-D1956)/D1956,IF(D1956&gt;G1956,(D1956-G1956)/D1956,0))</f>
        <v>0.000182027056320369</v>
      </c>
      <c r="O1956" s="26" t="n">
        <f aca="false">IF(E1956&lt;J1956,(J1956-E1956)/E1956,IF(E1956&gt;I1956,(E1956-I1956)/E1956,0))</f>
        <v>0</v>
      </c>
      <c r="P1956" s="27" t="n">
        <f aca="false">LN(F1956/F1955)</f>
        <v>-0.00031050549520038</v>
      </c>
      <c r="Q1956" s="28" t="n">
        <f aca="false">STDEV(P1937:P1956)*SQRT(252)</f>
        <v>0.140251639764901</v>
      </c>
      <c r="R1956" s="26" t="n">
        <f aca="false">(G1956-H1956)/H1956</f>
        <v>0.000996813218347357</v>
      </c>
      <c r="S1956" s="17" t="n">
        <f aca="false">YEAR(B1956)</f>
        <v>2014</v>
      </c>
      <c r="T1956" s="17" t="n">
        <f aca="false">WEEKDAY(B1956)</f>
        <v>6</v>
      </c>
    </row>
    <row r="1957" customFormat="false" ht="15" hidden="false" customHeight="false" outlineLevel="0" collapsed="false">
      <c r="B1957" s="21" t="n">
        <v>41743</v>
      </c>
      <c r="C1957" s="22" t="n">
        <v>1318.6125</v>
      </c>
      <c r="D1957" s="22" t="n">
        <v>1331.2595</v>
      </c>
      <c r="E1957" s="22" t="n">
        <v>1318.6125</v>
      </c>
      <c r="F1957" s="22" t="n">
        <v>1328.2365</v>
      </c>
      <c r="G1957" s="23" t="n">
        <v>1332.8</v>
      </c>
      <c r="H1957" s="23" t="n">
        <v>1331.47</v>
      </c>
      <c r="I1957" s="23" t="n">
        <v>1318.93</v>
      </c>
      <c r="J1957" s="23" t="n">
        <v>1317.61</v>
      </c>
      <c r="K1957" s="29" t="str">
        <f aca="false">IF(N1957&lt;=$F$3,"HIT","MISS")</f>
        <v>HIT</v>
      </c>
      <c r="L1957" s="29" t="str">
        <f aca="false">IF(O1957&lt;=$F$3,"HIT","MISS")</f>
        <v>HIT</v>
      </c>
      <c r="M1957" s="17" t="str">
        <f aca="false">IF(AND(K1957="HIT",L1957="HIT"),"HOD ✓ | LOD ✓",IF(K1957="HIT","HOD ✓",IF(L1957="HIT","LOD ✓","✗ MISS")))</f>
        <v>HOD ✓ | LOD ✓</v>
      </c>
      <c r="N1957" s="26" t="n">
        <f aca="false">IF(D1957&lt;H1957,(H1957-D1957)/D1957,IF(D1957&gt;G1957,(D1957-G1957)/D1957,0))</f>
        <v>0.000158120937353039</v>
      </c>
      <c r="O1957" s="26" t="n">
        <f aca="false">IF(E1957&lt;J1957,(J1957-E1957)/E1957,IF(E1957&gt;I1957,(E1957-I1957)/E1957,0))</f>
        <v>0</v>
      </c>
      <c r="P1957" s="27" t="n">
        <f aca="false">LN(F1957/F1956)</f>
        <v>0.00727207514458907</v>
      </c>
      <c r="Q1957" s="28" t="n">
        <f aca="false">STDEV(P1938:P1957)*SQRT(252)</f>
        <v>0.139854815445777</v>
      </c>
      <c r="R1957" s="26" t="n">
        <f aca="false">(G1957-H1957)/H1957</f>
        <v>0.000998895957099993</v>
      </c>
      <c r="S1957" s="17" t="n">
        <f aca="false">YEAR(B1957)</f>
        <v>2014</v>
      </c>
      <c r="T1957" s="17" t="n">
        <f aca="false">WEEKDAY(B1957)</f>
        <v>2</v>
      </c>
    </row>
    <row r="1958" customFormat="false" ht="15" hidden="false" customHeight="false" outlineLevel="0" collapsed="false">
      <c r="B1958" s="21" t="n">
        <v>41744</v>
      </c>
      <c r="C1958" s="22" t="n">
        <v>1328.2365</v>
      </c>
      <c r="D1958" s="22" t="n">
        <v>1328.3355</v>
      </c>
      <c r="E1958" s="22" t="n">
        <v>1282.236</v>
      </c>
      <c r="F1958" s="22" t="n">
        <v>1302.847</v>
      </c>
      <c r="G1958" s="23" t="n">
        <v>1328.28</v>
      </c>
      <c r="H1958" s="23" t="n">
        <v>1326.95</v>
      </c>
      <c r="I1958" s="23" t="n">
        <v>1283.72</v>
      </c>
      <c r="J1958" s="23" t="n">
        <v>1282.44</v>
      </c>
      <c r="K1958" s="29" t="str">
        <f aca="false">IF(N1958&lt;=$F$3,"HIT","MISS")</f>
        <v>HIT</v>
      </c>
      <c r="L1958" s="29" t="str">
        <f aca="false">IF(O1958&lt;=$F$3,"HIT","MISS")</f>
        <v>HIT</v>
      </c>
      <c r="M1958" s="17" t="str">
        <f aca="false">IF(AND(K1958="HIT",L1958="HIT"),"HOD ✓ | LOD ✓",IF(K1958="HIT","HOD ✓",IF(L1958="HIT","LOD ✓","✗ MISS")))</f>
        <v>HOD ✓ | LOD ✓</v>
      </c>
      <c r="N1958" s="26" t="n">
        <f aca="false">IF(D1958&lt;H1958,(H1958-D1958)/D1958,IF(D1958&gt;G1958,(D1958-G1958)/D1958,0))</f>
        <v>4.17816131541603E-005</v>
      </c>
      <c r="O1958" s="26" t="n">
        <f aca="false">IF(E1958&lt;J1958,(J1958-E1958)/E1958,IF(E1958&gt;I1958,(E1958-I1958)/E1958,0))</f>
        <v>0.000159097077293065</v>
      </c>
      <c r="P1958" s="27" t="n">
        <f aca="false">LN(F1958/F1957)</f>
        <v>-0.0193002526350667</v>
      </c>
      <c r="Q1958" s="28" t="n">
        <f aca="false">STDEV(P1939:P1958)*SQRT(252)</f>
        <v>0.151773900892477</v>
      </c>
      <c r="R1958" s="26" t="n">
        <f aca="false">(G1958-H1958)/H1958</f>
        <v>0.00100229850408827</v>
      </c>
      <c r="S1958" s="17" t="n">
        <f aca="false">YEAR(B1958)</f>
        <v>2014</v>
      </c>
      <c r="T1958" s="17" t="n">
        <f aca="false">WEEKDAY(B1958)</f>
        <v>3</v>
      </c>
    </row>
    <row r="1959" customFormat="false" ht="15" hidden="false" customHeight="false" outlineLevel="0" collapsed="false">
      <c r="B1959" s="21" t="n">
        <v>41745</v>
      </c>
      <c r="C1959" s="22" t="n">
        <v>1302.847</v>
      </c>
      <c r="D1959" s="22" t="n">
        <v>1307.1375</v>
      </c>
      <c r="E1959" s="22" t="n">
        <v>1293.616</v>
      </c>
      <c r="F1959" s="22" t="n">
        <v>1302.5845</v>
      </c>
      <c r="G1959" s="23" t="n">
        <v>1308.08</v>
      </c>
      <c r="H1959" s="23" t="n">
        <v>1306.77</v>
      </c>
      <c r="I1959" s="23" t="n">
        <v>1294.29</v>
      </c>
      <c r="J1959" s="23" t="n">
        <v>1293</v>
      </c>
      <c r="K1959" s="29" t="str">
        <f aca="false">IF(N1959&lt;=$F$3,"HIT","MISS")</f>
        <v>HIT</v>
      </c>
      <c r="L1959" s="29" t="str">
        <f aca="false">IF(O1959&lt;=$F$3,"HIT","MISS")</f>
        <v>HIT</v>
      </c>
      <c r="M1959" s="17" t="str">
        <f aca="false">IF(AND(K1959="HIT",L1959="HIT"),"HOD ✓ | LOD ✓",IF(K1959="HIT","HOD ✓",IF(L1959="HIT","LOD ✓","✗ MISS")))</f>
        <v>HOD ✓ | LOD ✓</v>
      </c>
      <c r="N1959" s="26" t="n">
        <f aca="false">IF(D1959&lt;H1959,(H1959-D1959)/D1959,IF(D1959&gt;G1959,(D1959-G1959)/D1959,0))</f>
        <v>0</v>
      </c>
      <c r="O1959" s="26" t="n">
        <f aca="false">IF(E1959&lt;J1959,(J1959-E1959)/E1959,IF(E1959&gt;I1959,(E1959-I1959)/E1959,0))</f>
        <v>0</v>
      </c>
      <c r="P1959" s="27" t="n">
        <f aca="false">LN(F1959/F1958)</f>
        <v>-0.000201502131902695</v>
      </c>
      <c r="Q1959" s="28" t="n">
        <f aca="false">STDEV(P1940:P1959)*SQRT(252)</f>
        <v>0.137193468261272</v>
      </c>
      <c r="R1959" s="26" t="n">
        <f aca="false">(G1959-H1959)/H1959</f>
        <v>0.00100247174330597</v>
      </c>
      <c r="S1959" s="17" t="n">
        <f aca="false">YEAR(B1959)</f>
        <v>2014</v>
      </c>
      <c r="T1959" s="17" t="n">
        <f aca="false">WEEKDAY(B1959)</f>
        <v>4</v>
      </c>
    </row>
    <row r="1960" customFormat="false" ht="15" hidden="false" customHeight="false" outlineLevel="0" collapsed="false">
      <c r="B1960" s="21" t="n">
        <v>41746</v>
      </c>
      <c r="C1960" s="22" t="n">
        <v>1302.5845</v>
      </c>
      <c r="D1960" s="22" t="n">
        <v>1304.3035</v>
      </c>
      <c r="E1960" s="22" t="n">
        <v>1293.195</v>
      </c>
      <c r="F1960" s="22" t="n">
        <v>1295.074</v>
      </c>
      <c r="G1960" s="23" t="n">
        <v>1304.2</v>
      </c>
      <c r="H1960" s="23" t="n">
        <v>1302.9</v>
      </c>
      <c r="I1960" s="23" t="n">
        <v>1293.67</v>
      </c>
      <c r="J1960" s="23" t="n">
        <v>1292.38</v>
      </c>
      <c r="K1960" s="29" t="str">
        <f aca="false">IF(N1960&lt;=$F$3,"HIT","MISS")</f>
        <v>HIT</v>
      </c>
      <c r="L1960" s="29" t="str">
        <f aca="false">IF(O1960&lt;=$F$3,"HIT","MISS")</f>
        <v>HIT</v>
      </c>
      <c r="M1960" s="17" t="str">
        <f aca="false">IF(AND(K1960="HIT",L1960="HIT"),"HOD ✓ | LOD ✓",IF(K1960="HIT","HOD ✓",IF(L1960="HIT","LOD ✓","✗ MISS")))</f>
        <v>HOD ✓ | LOD ✓</v>
      </c>
      <c r="N1960" s="26" t="n">
        <f aca="false">IF(D1960&lt;H1960,(H1960-D1960)/D1960,IF(D1960&gt;G1960,(D1960-G1960)/D1960,0))</f>
        <v>7.93526966690958E-005</v>
      </c>
      <c r="O1960" s="26" t="n">
        <f aca="false">IF(E1960&lt;J1960,(J1960-E1960)/E1960,IF(E1960&gt;I1960,(E1960-I1960)/E1960,0))</f>
        <v>0</v>
      </c>
      <c r="P1960" s="27" t="n">
        <f aca="false">LN(F1960/F1959)</f>
        <v>-0.00578253140494761</v>
      </c>
      <c r="Q1960" s="28" t="n">
        <f aca="false">STDEV(P1941:P1960)*SQRT(252)</f>
        <v>0.13822996865251</v>
      </c>
      <c r="R1960" s="26" t="n">
        <f aca="false">(G1960-H1960)/H1960</f>
        <v>0.000997774196024219</v>
      </c>
      <c r="S1960" s="17" t="n">
        <f aca="false">YEAR(B1960)</f>
        <v>2014</v>
      </c>
      <c r="T1960" s="17" t="n">
        <f aca="false">WEEKDAY(B1960)</f>
        <v>5</v>
      </c>
    </row>
    <row r="1961" customFormat="false" ht="15" hidden="false" customHeight="false" outlineLevel="0" collapsed="false">
      <c r="B1961" s="21" t="n">
        <v>41747</v>
      </c>
      <c r="C1961" s="22" t="n">
        <v>1295.074</v>
      </c>
      <c r="D1961" s="22" t="n">
        <v>1295.877</v>
      </c>
      <c r="E1961" s="22" t="n">
        <v>1295.074</v>
      </c>
      <c r="F1961" s="22" t="n">
        <v>1295.79</v>
      </c>
      <c r="G1961" s="23" t="n">
        <v>1297.55</v>
      </c>
      <c r="H1961" s="23" t="n">
        <v>1296.25</v>
      </c>
      <c r="I1961" s="23" t="n">
        <v>1294.91</v>
      </c>
      <c r="J1961" s="23" t="n">
        <v>1293.62</v>
      </c>
      <c r="K1961" s="29" t="str">
        <f aca="false">IF(N1961&lt;=$F$3,"HIT","MISS")</f>
        <v>HIT</v>
      </c>
      <c r="L1961" s="29" t="str">
        <f aca="false">IF(O1961&lt;=$F$3,"HIT","MISS")</f>
        <v>HIT</v>
      </c>
      <c r="M1961" s="17" t="str">
        <f aca="false">IF(AND(K1961="HIT",L1961="HIT"),"HOD ✓ | LOD ✓",IF(K1961="HIT","HOD ✓",IF(L1961="HIT","LOD ✓","✗ MISS")))</f>
        <v>HOD ✓ | LOD ✓</v>
      </c>
      <c r="N1961" s="26" t="n">
        <f aca="false">IF(D1961&lt;H1961,(H1961-D1961)/D1961,IF(D1961&gt;G1961,(D1961-G1961)/D1961,0))</f>
        <v>0.000287835959740043</v>
      </c>
      <c r="O1961" s="26" t="n">
        <f aca="false">IF(E1961&lt;J1961,(J1961-E1961)/E1961,IF(E1961&gt;I1961,(E1961-I1961)/E1961,0))</f>
        <v>0.000126633690430035</v>
      </c>
      <c r="P1961" s="27" t="n">
        <f aca="false">LN(F1961/F1960)</f>
        <v>0.000552711387573874</v>
      </c>
      <c r="Q1961" s="28" t="n">
        <f aca="false">STDEV(P1942:P1961)*SQRT(252)</f>
        <v>0.136464535451361</v>
      </c>
      <c r="R1961" s="26" t="n">
        <f aca="false">(G1961-H1961)/H1961</f>
        <v>0.00100289296046284</v>
      </c>
      <c r="S1961" s="17" t="n">
        <f aca="false">YEAR(B1961)</f>
        <v>2014</v>
      </c>
      <c r="T1961" s="17" t="n">
        <f aca="false">WEEKDAY(B1961)</f>
        <v>6</v>
      </c>
    </row>
    <row r="1962" customFormat="false" ht="15" hidden="false" customHeight="false" outlineLevel="0" collapsed="false">
      <c r="B1962" s="21" t="n">
        <v>41750</v>
      </c>
      <c r="C1962" s="22" t="n">
        <v>1295.79</v>
      </c>
      <c r="D1962" s="22" t="n">
        <v>1302.0355</v>
      </c>
      <c r="E1962" s="22" t="n">
        <v>1281.975</v>
      </c>
      <c r="F1962" s="22" t="n">
        <v>1289.966</v>
      </c>
      <c r="G1962" s="23" t="n">
        <v>1302.58</v>
      </c>
      <c r="H1962" s="23" t="n">
        <v>1301.28</v>
      </c>
      <c r="I1962" s="23" t="n">
        <v>1281.76</v>
      </c>
      <c r="J1962" s="23" t="n">
        <v>1280.48</v>
      </c>
      <c r="K1962" s="29" t="str">
        <f aca="false">IF(N1962&lt;=$F$3,"HIT","MISS")</f>
        <v>HIT</v>
      </c>
      <c r="L1962" s="29" t="str">
        <f aca="false">IF(O1962&lt;=$F$3,"HIT","MISS")</f>
        <v>HIT</v>
      </c>
      <c r="M1962" s="17" t="str">
        <f aca="false">IF(AND(K1962="HIT",L1962="HIT"),"HOD ✓ | LOD ✓",IF(K1962="HIT","HOD ✓",IF(L1962="HIT","LOD ✓","✗ MISS")))</f>
        <v>HOD ✓ | LOD ✓</v>
      </c>
      <c r="N1962" s="26" t="n">
        <f aca="false">IF(D1962&lt;H1962,(H1962-D1962)/D1962,IF(D1962&gt;G1962,(D1962-G1962)/D1962,0))</f>
        <v>0</v>
      </c>
      <c r="O1962" s="26" t="n">
        <f aca="false">IF(E1962&lt;J1962,(J1962-E1962)/E1962,IF(E1962&gt;I1962,(E1962-I1962)/E1962,0))</f>
        <v>0.000167709978743671</v>
      </c>
      <c r="P1962" s="27" t="n">
        <f aca="false">LN(F1962/F1961)</f>
        <v>-0.00450468632653445</v>
      </c>
      <c r="Q1962" s="28" t="n">
        <f aca="false">STDEV(P1943:P1962)*SQRT(252)</f>
        <v>0.119675395549851</v>
      </c>
      <c r="R1962" s="26" t="n">
        <f aca="false">(G1962-H1962)/H1962</f>
        <v>0.000999016353129192</v>
      </c>
      <c r="S1962" s="17" t="n">
        <f aca="false">YEAR(B1962)</f>
        <v>2014</v>
      </c>
      <c r="T1962" s="17" t="n">
        <f aca="false">WEEKDAY(B1962)</f>
        <v>2</v>
      </c>
    </row>
    <row r="1963" customFormat="false" ht="15" hidden="false" customHeight="false" outlineLevel="0" collapsed="false">
      <c r="B1963" s="21" t="n">
        <v>41751</v>
      </c>
      <c r="C1963" s="22" t="n">
        <v>1289.966</v>
      </c>
      <c r="D1963" s="22" t="n">
        <v>1292.9745</v>
      </c>
      <c r="E1963" s="22" t="n">
        <v>1276.4955</v>
      </c>
      <c r="F1963" s="22" t="n">
        <v>1283.9455</v>
      </c>
      <c r="G1963" s="23" t="n">
        <v>1294.2</v>
      </c>
      <c r="H1963" s="23" t="n">
        <v>1292.91</v>
      </c>
      <c r="I1963" s="23" t="n">
        <v>1277.99</v>
      </c>
      <c r="J1963" s="23" t="n">
        <v>1276.71</v>
      </c>
      <c r="K1963" s="29" t="str">
        <f aca="false">IF(N1963&lt;=$F$3,"HIT","MISS")</f>
        <v>HIT</v>
      </c>
      <c r="L1963" s="29" t="str">
        <f aca="false">IF(O1963&lt;=$F$3,"HIT","MISS")</f>
        <v>HIT</v>
      </c>
      <c r="M1963" s="17" t="str">
        <f aca="false">IF(AND(K1963="HIT",L1963="HIT"),"HOD ✓ | LOD ✓",IF(K1963="HIT","HOD ✓",IF(L1963="HIT","LOD ✓","✗ MISS")))</f>
        <v>HOD ✓ | LOD ✓</v>
      </c>
      <c r="N1963" s="26" t="n">
        <f aca="false">IF(D1963&lt;H1963,(H1963-D1963)/D1963,IF(D1963&gt;G1963,(D1963-G1963)/D1963,0))</f>
        <v>0</v>
      </c>
      <c r="O1963" s="26" t="n">
        <f aca="false">IF(E1963&lt;J1963,(J1963-E1963)/E1963,IF(E1963&gt;I1963,(E1963-I1963)/E1963,0))</f>
        <v>0.000168038195199312</v>
      </c>
      <c r="P1963" s="27" t="n">
        <f aca="false">LN(F1963/F1962)</f>
        <v>-0.00467810255302394</v>
      </c>
      <c r="Q1963" s="28" t="n">
        <f aca="false">STDEV(P1944:P1963)*SQRT(252)</f>
        <v>0.120083438831253</v>
      </c>
      <c r="R1963" s="26" t="n">
        <f aca="false">(G1963-H1963)/H1963</f>
        <v>0.00099774926328976</v>
      </c>
      <c r="S1963" s="17" t="n">
        <f aca="false">YEAR(B1963)</f>
        <v>2014</v>
      </c>
      <c r="T1963" s="17" t="n">
        <f aca="false">WEEKDAY(B1963)</f>
        <v>3</v>
      </c>
    </row>
    <row r="1964" customFormat="false" ht="15" hidden="false" customHeight="false" outlineLevel="0" collapsed="false">
      <c r="B1964" s="21" t="n">
        <v>41752</v>
      </c>
      <c r="C1964" s="22" t="n">
        <v>1283.9455</v>
      </c>
      <c r="D1964" s="22" t="n">
        <v>1289.127</v>
      </c>
      <c r="E1964" s="22" t="n">
        <v>1280.992</v>
      </c>
      <c r="F1964" s="22" t="n">
        <v>1283.6255</v>
      </c>
      <c r="G1964" s="23" t="n">
        <v>1288.64</v>
      </c>
      <c r="H1964" s="23" t="n">
        <v>1287.35</v>
      </c>
      <c r="I1964" s="23" t="n">
        <v>1281.83</v>
      </c>
      <c r="J1964" s="23" t="n">
        <v>1280.55</v>
      </c>
      <c r="K1964" s="29" t="str">
        <f aca="false">IF(N1964&lt;=$F$3,"HIT","MISS")</f>
        <v>HIT</v>
      </c>
      <c r="L1964" s="29" t="str">
        <f aca="false">IF(O1964&lt;=$F$3,"HIT","MISS")</f>
        <v>HIT</v>
      </c>
      <c r="M1964" s="17" t="str">
        <f aca="false">IF(AND(K1964="HIT",L1964="HIT"),"HOD ✓ | LOD ✓",IF(K1964="HIT","HOD ✓",IF(L1964="HIT","LOD ✓","✗ MISS")))</f>
        <v>HOD ✓ | LOD ✓</v>
      </c>
      <c r="N1964" s="26" t="n">
        <f aca="false">IF(D1964&lt;H1964,(H1964-D1964)/D1964,IF(D1964&gt;G1964,(D1964-G1964)/D1964,0))</f>
        <v>0.000377775036904706</v>
      </c>
      <c r="O1964" s="26" t="n">
        <f aca="false">IF(E1964&lt;J1964,(J1964-E1964)/E1964,IF(E1964&gt;I1964,(E1964-I1964)/E1964,0))</f>
        <v>0</v>
      </c>
      <c r="P1964" s="27" t="n">
        <f aca="false">LN(F1964/F1963)</f>
        <v>-0.000249262825960251</v>
      </c>
      <c r="Q1964" s="28" t="n">
        <f aca="false">STDEV(P1945:P1964)*SQRT(252)</f>
        <v>0.11918902044098</v>
      </c>
      <c r="R1964" s="26" t="n">
        <f aca="false">(G1964-H1964)/H1964</f>
        <v>0.00100205849225167</v>
      </c>
      <c r="S1964" s="17" t="n">
        <f aca="false">YEAR(B1964)</f>
        <v>2014</v>
      </c>
      <c r="T1964" s="17" t="n">
        <f aca="false">WEEKDAY(B1964)</f>
        <v>4</v>
      </c>
    </row>
    <row r="1965" customFormat="false" ht="15" hidden="false" customHeight="false" outlineLevel="0" collapsed="false">
      <c r="B1965" s="21" t="n">
        <v>41753</v>
      </c>
      <c r="C1965" s="22" t="n">
        <v>1283.6255</v>
      </c>
      <c r="D1965" s="22" t="n">
        <v>1298.8745</v>
      </c>
      <c r="E1965" s="22" t="n">
        <v>1268.6015</v>
      </c>
      <c r="F1965" s="22" t="n">
        <v>1293.3485</v>
      </c>
      <c r="G1965" s="23" t="n">
        <v>1299.95</v>
      </c>
      <c r="H1965" s="23" t="n">
        <v>1298.65</v>
      </c>
      <c r="I1965" s="23" t="n">
        <v>1273.94</v>
      </c>
      <c r="J1965" s="23" t="n">
        <v>1272.67</v>
      </c>
      <c r="K1965" s="24" t="str">
        <f aca="false">IF(N1965&lt;=$F$3,"HIT","MISS")</f>
        <v>HIT</v>
      </c>
      <c r="L1965" s="24" t="str">
        <f aca="false">IF(O1965&lt;=$F$3,"HIT","MISS")</f>
        <v>MISS</v>
      </c>
      <c r="M1965" s="25" t="str">
        <f aca="false">IF(AND(K1965="HIT",L1965="HIT"),"HOD ✓ | LOD ✓",IF(K1965="HIT","HOD ✓",IF(L1965="HIT","LOD ✓","✗ MISS")))</f>
        <v>HOD ✓</v>
      </c>
      <c r="N1965" s="26" t="n">
        <f aca="false">IF(D1965&lt;H1965,(H1965-D1965)/D1965,IF(D1965&gt;G1965,(D1965-G1965)/D1965,0))</f>
        <v>0</v>
      </c>
      <c r="O1965" s="26" t="n">
        <f aca="false">IF(E1965&lt;J1965,(J1965-E1965)/E1965,IF(E1965&gt;I1965,(E1965-I1965)/E1965,0))</f>
        <v>0.00320707487733546</v>
      </c>
      <c r="P1965" s="27" t="n">
        <f aca="false">LN(F1965/F1964)</f>
        <v>0.00754609564432962</v>
      </c>
      <c r="Q1965" s="28" t="n">
        <f aca="false">STDEV(P1946:P1965)*SQRT(252)</f>
        <v>0.117216943432417</v>
      </c>
      <c r="R1965" s="26" t="n">
        <f aca="false">(G1965-H1965)/H1965</f>
        <v>0.00100103954106184</v>
      </c>
      <c r="S1965" s="17" t="n">
        <f aca="false">YEAR(B1965)</f>
        <v>2014</v>
      </c>
      <c r="T1965" s="17" t="n">
        <f aca="false">WEEKDAY(B1965)</f>
        <v>5</v>
      </c>
    </row>
    <row r="1966" customFormat="false" ht="15" hidden="false" customHeight="false" outlineLevel="0" collapsed="false">
      <c r="B1966" s="21" t="n">
        <v>41754</v>
      </c>
      <c r="C1966" s="22" t="n">
        <v>1293.3485</v>
      </c>
      <c r="D1966" s="22" t="n">
        <v>1305.168</v>
      </c>
      <c r="E1966" s="22" t="n">
        <v>1290.4715</v>
      </c>
      <c r="F1966" s="22" t="n">
        <v>1302.879</v>
      </c>
      <c r="G1966" s="23" t="n">
        <v>1306.03</v>
      </c>
      <c r="H1966" s="23" t="n">
        <v>1304.73</v>
      </c>
      <c r="I1966" s="23" t="n">
        <v>1290.96</v>
      </c>
      <c r="J1966" s="23" t="n">
        <v>1289.67</v>
      </c>
      <c r="K1966" s="29" t="str">
        <f aca="false">IF(N1966&lt;=$F$3,"HIT","MISS")</f>
        <v>HIT</v>
      </c>
      <c r="L1966" s="29" t="str">
        <f aca="false">IF(O1966&lt;=$F$3,"HIT","MISS")</f>
        <v>HIT</v>
      </c>
      <c r="M1966" s="17" t="str">
        <f aca="false">IF(AND(K1966="HIT",L1966="HIT"),"HOD ✓ | LOD ✓",IF(K1966="HIT","HOD ✓",IF(L1966="HIT","LOD ✓","✗ MISS")))</f>
        <v>HOD ✓ | LOD ✓</v>
      </c>
      <c r="N1966" s="26" t="n">
        <f aca="false">IF(D1966&lt;H1966,(H1966-D1966)/D1966,IF(D1966&gt;G1966,(D1966-G1966)/D1966,0))</f>
        <v>0</v>
      </c>
      <c r="O1966" s="26" t="n">
        <f aca="false">IF(E1966&lt;J1966,(J1966-E1966)/E1966,IF(E1966&gt;I1966,(E1966-I1966)/E1966,0))</f>
        <v>0</v>
      </c>
      <c r="P1966" s="27" t="n">
        <f aca="false">LN(F1966/F1965)</f>
        <v>0.00734183950355763</v>
      </c>
      <c r="Q1966" s="28" t="n">
        <f aca="false">STDEV(P1947:P1966)*SQRT(252)</f>
        <v>0.119694135824412</v>
      </c>
      <c r="R1966" s="26" t="n">
        <f aca="false">(G1966-H1966)/H1966</f>
        <v>0.000996374728871073</v>
      </c>
      <c r="S1966" s="17" t="n">
        <f aca="false">YEAR(B1966)</f>
        <v>2014</v>
      </c>
      <c r="T1966" s="17" t="n">
        <f aca="false">WEEKDAY(B1966)</f>
        <v>6</v>
      </c>
    </row>
    <row r="1967" customFormat="false" ht="15" hidden="false" customHeight="false" outlineLevel="0" collapsed="false">
      <c r="B1967" s="21" t="n">
        <v>41757</v>
      </c>
      <c r="C1967" s="22" t="n">
        <v>1302.879</v>
      </c>
      <c r="D1967" s="22" t="n">
        <v>1306.628</v>
      </c>
      <c r="E1967" s="22" t="n">
        <v>1292.0915</v>
      </c>
      <c r="F1967" s="22" t="n">
        <v>1296.665</v>
      </c>
      <c r="G1967" s="23" t="n">
        <v>1308</v>
      </c>
      <c r="H1967" s="23" t="n">
        <v>1306.69</v>
      </c>
      <c r="I1967" s="23" t="n">
        <v>1293.57</v>
      </c>
      <c r="J1967" s="23" t="n">
        <v>1292.28</v>
      </c>
      <c r="K1967" s="29" t="str">
        <f aca="false">IF(N1967&lt;=$F$3,"HIT","MISS")</f>
        <v>HIT</v>
      </c>
      <c r="L1967" s="29" t="str">
        <f aca="false">IF(O1967&lt;=$F$3,"HIT","MISS")</f>
        <v>HIT</v>
      </c>
      <c r="M1967" s="17" t="str">
        <f aca="false">IF(AND(K1967="HIT",L1967="HIT"),"HOD ✓ | LOD ✓",IF(K1967="HIT","HOD ✓",IF(L1967="HIT","LOD ✓","✗ MISS")))</f>
        <v>HOD ✓ | LOD ✓</v>
      </c>
      <c r="N1967" s="26" t="n">
        <f aca="false">IF(D1967&lt;H1967,(H1967-D1967)/D1967,IF(D1967&gt;G1967,(D1967-G1967)/D1967,0))</f>
        <v>4.74503837359413E-005</v>
      </c>
      <c r="O1967" s="26" t="n">
        <f aca="false">IF(E1967&lt;J1967,(J1967-E1967)/E1967,IF(E1967&gt;I1967,(E1967-I1967)/E1967,0))</f>
        <v>0.000145887501001265</v>
      </c>
      <c r="P1967" s="27" t="n">
        <f aca="false">LN(F1967/F1966)</f>
        <v>-0.00478084759161988</v>
      </c>
      <c r="Q1967" s="28" t="n">
        <f aca="false">STDEV(P1948:P1967)*SQRT(252)</f>
        <v>0.116752679486582</v>
      </c>
      <c r="R1967" s="26" t="n">
        <f aca="false">(G1967-H1967)/H1967</f>
        <v>0.00100253311803101</v>
      </c>
      <c r="S1967" s="17" t="n">
        <f aca="false">YEAR(B1967)</f>
        <v>2014</v>
      </c>
      <c r="T1967" s="17" t="n">
        <f aca="false">WEEKDAY(B1967)</f>
        <v>2</v>
      </c>
    </row>
    <row r="1968" customFormat="false" ht="15" hidden="false" customHeight="false" outlineLevel="0" collapsed="false">
      <c r="B1968" s="21" t="n">
        <v>41758</v>
      </c>
      <c r="C1968" s="22" t="n">
        <v>1296.665</v>
      </c>
      <c r="D1968" s="22" t="n">
        <v>1301.5045</v>
      </c>
      <c r="E1968" s="22" t="n">
        <v>1286.376</v>
      </c>
      <c r="F1968" s="22" t="n">
        <v>1296.034</v>
      </c>
      <c r="G1968" s="23" t="n">
        <v>1303.22</v>
      </c>
      <c r="H1968" s="23" t="n">
        <v>1301.92</v>
      </c>
      <c r="I1968" s="23" t="n">
        <v>1286.31</v>
      </c>
      <c r="J1968" s="23" t="n">
        <v>1285.02</v>
      </c>
      <c r="K1968" s="29" t="str">
        <f aca="false">IF(N1968&lt;=$F$3,"HIT","MISS")</f>
        <v>HIT</v>
      </c>
      <c r="L1968" s="29" t="str">
        <f aca="false">IF(O1968&lt;=$F$3,"HIT","MISS")</f>
        <v>HIT</v>
      </c>
      <c r="M1968" s="17" t="str">
        <f aca="false">IF(AND(K1968="HIT",L1968="HIT"),"HOD ✓ | LOD ✓",IF(K1968="HIT","HOD ✓",IF(L1968="HIT","LOD ✓","✗ MISS")))</f>
        <v>HOD ✓ | LOD ✓</v>
      </c>
      <c r="N1968" s="26" t="n">
        <f aca="false">IF(D1968&lt;H1968,(H1968-D1968)/D1968,IF(D1968&gt;G1968,(D1968-G1968)/D1968,0))</f>
        <v>0.000319245918857803</v>
      </c>
      <c r="O1968" s="26" t="n">
        <f aca="false">IF(E1968&lt;J1968,(J1968-E1968)/E1968,IF(E1968&gt;I1968,(E1968-I1968)/E1968,0))</f>
        <v>5.1306927368072E-005</v>
      </c>
      <c r="P1968" s="27" t="n">
        <f aca="false">LN(F1968/F1967)</f>
        <v>-0.000486751460511482</v>
      </c>
      <c r="Q1968" s="28" t="n">
        <f aca="false">STDEV(P1949:P1968)*SQRT(252)</f>
        <v>0.115648579936756</v>
      </c>
      <c r="R1968" s="26" t="n">
        <f aca="false">(G1968-H1968)/H1968</f>
        <v>0.000998525255007953</v>
      </c>
      <c r="S1968" s="17" t="n">
        <f aca="false">YEAR(B1968)</f>
        <v>2014</v>
      </c>
      <c r="T1968" s="17" t="n">
        <f aca="false">WEEKDAY(B1968)</f>
        <v>3</v>
      </c>
    </row>
    <row r="1969" customFormat="false" ht="15" hidden="false" customHeight="false" outlineLevel="0" collapsed="false">
      <c r="B1969" s="21" t="n">
        <v>41759</v>
      </c>
      <c r="C1969" s="22" t="n">
        <v>1296.034</v>
      </c>
      <c r="D1969" s="22" t="n">
        <v>1298.2975</v>
      </c>
      <c r="E1969" s="22" t="n">
        <v>1284.962</v>
      </c>
      <c r="F1969" s="22" t="n">
        <v>1291.4505</v>
      </c>
      <c r="G1969" s="23" t="n">
        <v>1297.73</v>
      </c>
      <c r="H1969" s="23" t="n">
        <v>1296.43</v>
      </c>
      <c r="I1969" s="23" t="n">
        <v>1286.06</v>
      </c>
      <c r="J1969" s="23" t="n">
        <v>1284.78</v>
      </c>
      <c r="K1969" s="29" t="str">
        <f aca="false">IF(N1969&lt;=$F$3,"HIT","MISS")</f>
        <v>HIT</v>
      </c>
      <c r="L1969" s="29" t="str">
        <f aca="false">IF(O1969&lt;=$F$3,"HIT","MISS")</f>
        <v>HIT</v>
      </c>
      <c r="M1969" s="17" t="str">
        <f aca="false">IF(AND(K1969="HIT",L1969="HIT"),"HOD ✓ | LOD ✓",IF(K1969="HIT","HOD ✓",IF(L1969="HIT","LOD ✓","✗ MISS")))</f>
        <v>HOD ✓ | LOD ✓</v>
      </c>
      <c r="N1969" s="26" t="n">
        <f aca="false">IF(D1969&lt;H1969,(H1969-D1969)/D1969,IF(D1969&gt;G1969,(D1969-G1969)/D1969,0))</f>
        <v>0.000437110908709199</v>
      </c>
      <c r="O1969" s="26" t="n">
        <f aca="false">IF(E1969&lt;J1969,(J1969-E1969)/E1969,IF(E1969&gt;I1969,(E1969-I1969)/E1969,0))</f>
        <v>0</v>
      </c>
      <c r="P1969" s="27" t="n">
        <f aca="false">LN(F1969/F1968)</f>
        <v>-0.00354282686075669</v>
      </c>
      <c r="Q1969" s="28" t="n">
        <f aca="false">STDEV(P1950:P1969)*SQRT(252)</f>
        <v>0.112739871244412</v>
      </c>
      <c r="R1969" s="26" t="n">
        <f aca="false">(G1969-H1969)/H1969</f>
        <v>0.00100275371597383</v>
      </c>
      <c r="S1969" s="17" t="n">
        <f aca="false">YEAR(B1969)</f>
        <v>2014</v>
      </c>
      <c r="T1969" s="17" t="n">
        <f aca="false">WEEKDAY(B1969)</f>
        <v>4</v>
      </c>
    </row>
    <row r="1970" customFormat="false" ht="15" hidden="false" customHeight="false" outlineLevel="0" collapsed="false">
      <c r="B1970" s="21" t="n">
        <v>41760</v>
      </c>
      <c r="C1970" s="22" t="n">
        <v>1291.4505</v>
      </c>
      <c r="D1970" s="22" t="n">
        <v>1293.033</v>
      </c>
      <c r="E1970" s="22" t="n">
        <v>1277.3675</v>
      </c>
      <c r="F1970" s="22" t="n">
        <v>1284.262</v>
      </c>
      <c r="G1970" s="23" t="n">
        <v>1294.57</v>
      </c>
      <c r="H1970" s="23" t="n">
        <v>1293.28</v>
      </c>
      <c r="I1970" s="23" t="n">
        <v>1278.75</v>
      </c>
      <c r="J1970" s="23" t="n">
        <v>1277.47</v>
      </c>
      <c r="K1970" s="29" t="str">
        <f aca="false">IF(N1970&lt;=$F$3,"HIT","MISS")</f>
        <v>HIT</v>
      </c>
      <c r="L1970" s="29" t="str">
        <f aca="false">IF(O1970&lt;=$F$3,"HIT","MISS")</f>
        <v>HIT</v>
      </c>
      <c r="M1970" s="17" t="str">
        <f aca="false">IF(AND(K1970="HIT",L1970="HIT"),"HOD ✓ | LOD ✓",IF(K1970="HIT","HOD ✓",IF(L1970="HIT","LOD ✓","✗ MISS")))</f>
        <v>HOD ✓ | LOD ✓</v>
      </c>
      <c r="N1970" s="26" t="n">
        <f aca="false">IF(D1970&lt;H1970,(H1970-D1970)/D1970,IF(D1970&gt;G1970,(D1970-G1970)/D1970,0))</f>
        <v>0.00019102374030676</v>
      </c>
      <c r="O1970" s="26" t="n">
        <f aca="false">IF(E1970&lt;J1970,(J1970-E1970)/E1970,IF(E1970&gt;I1970,(E1970-I1970)/E1970,0))</f>
        <v>8.02431563351687E-005</v>
      </c>
      <c r="P1970" s="27" t="n">
        <f aca="false">LN(F1970/F1969)</f>
        <v>-0.00558177099643909</v>
      </c>
      <c r="Q1970" s="28" t="n">
        <f aca="false">STDEV(P1951:P1970)*SQRT(252)</f>
        <v>0.114211511057364</v>
      </c>
      <c r="R1970" s="26" t="n">
        <f aca="false">(G1970-H1970)/H1970</f>
        <v>0.000997463812940712</v>
      </c>
      <c r="S1970" s="17" t="n">
        <f aca="false">YEAR(B1970)</f>
        <v>2014</v>
      </c>
      <c r="T1970" s="17" t="n">
        <f aca="false">WEEKDAY(B1970)</f>
        <v>5</v>
      </c>
    </row>
    <row r="1971" customFormat="false" ht="15" hidden="false" customHeight="false" outlineLevel="0" collapsed="false">
      <c r="B1971" s="21" t="n">
        <v>41761</v>
      </c>
      <c r="C1971" s="22" t="n">
        <v>1284.262</v>
      </c>
      <c r="D1971" s="22" t="n">
        <v>1304.8255</v>
      </c>
      <c r="E1971" s="22" t="n">
        <v>1273.726</v>
      </c>
      <c r="F1971" s="22" t="n">
        <v>1299.661</v>
      </c>
      <c r="G1971" s="23" t="n">
        <v>1306.54</v>
      </c>
      <c r="H1971" s="23" t="n">
        <v>1305.23</v>
      </c>
      <c r="I1971" s="23" t="n">
        <v>1273.42</v>
      </c>
      <c r="J1971" s="23" t="n">
        <v>1272.15</v>
      </c>
      <c r="K1971" s="29" t="str">
        <f aca="false">IF(N1971&lt;=$F$3,"HIT","MISS")</f>
        <v>HIT</v>
      </c>
      <c r="L1971" s="29" t="str">
        <f aca="false">IF(O1971&lt;=$F$3,"HIT","MISS")</f>
        <v>HIT</v>
      </c>
      <c r="M1971" s="17" t="str">
        <f aca="false">IF(AND(K1971="HIT",L1971="HIT"),"HOD ✓ | LOD ✓",IF(K1971="HIT","HOD ✓",IF(L1971="HIT","LOD ✓","✗ MISS")))</f>
        <v>HOD ✓ | LOD ✓</v>
      </c>
      <c r="N1971" s="26" t="n">
        <f aca="false">IF(D1971&lt;H1971,(H1971-D1971)/D1971,IF(D1971&gt;G1971,(D1971-G1971)/D1971,0))</f>
        <v>0.000310003138350759</v>
      </c>
      <c r="O1971" s="26" t="n">
        <f aca="false">IF(E1971&lt;J1971,(J1971-E1971)/E1971,IF(E1971&gt;I1971,(E1971-I1971)/E1971,0))</f>
        <v>0.00024024005162809</v>
      </c>
      <c r="P1971" s="27" t="n">
        <f aca="false">LN(F1971/F1970)</f>
        <v>0.0119192269338459</v>
      </c>
      <c r="Q1971" s="28" t="n">
        <f aca="false">STDEV(P1952:P1971)*SQRT(252)</f>
        <v>0.112722679142257</v>
      </c>
      <c r="R1971" s="26" t="n">
        <f aca="false">(G1971-H1971)/H1971</f>
        <v>0.00100365452832064</v>
      </c>
      <c r="S1971" s="17" t="n">
        <f aca="false">YEAR(B1971)</f>
        <v>2014</v>
      </c>
      <c r="T1971" s="17" t="n">
        <f aca="false">WEEKDAY(B1971)</f>
        <v>6</v>
      </c>
    </row>
    <row r="1972" customFormat="false" ht="15" hidden="false" customHeight="false" outlineLevel="0" collapsed="false">
      <c r="B1972" s="21" t="n">
        <v>41764</v>
      </c>
      <c r="C1972" s="22" t="n">
        <v>1299.661</v>
      </c>
      <c r="D1972" s="22" t="n">
        <v>1315.704</v>
      </c>
      <c r="E1972" s="22" t="n">
        <v>1299.513</v>
      </c>
      <c r="F1972" s="22" t="n">
        <v>1310.02</v>
      </c>
      <c r="G1972" s="23" t="n">
        <v>1316.82</v>
      </c>
      <c r="H1972" s="23" t="n">
        <v>1315.5</v>
      </c>
      <c r="I1972" s="23" t="n">
        <v>1299.21</v>
      </c>
      <c r="J1972" s="23" t="n">
        <v>1297.91</v>
      </c>
      <c r="K1972" s="29" t="str">
        <f aca="false">IF(N1972&lt;=$F$3,"HIT","MISS")</f>
        <v>HIT</v>
      </c>
      <c r="L1972" s="29" t="str">
        <f aca="false">IF(O1972&lt;=$F$3,"HIT","MISS")</f>
        <v>HIT</v>
      </c>
      <c r="M1972" s="17" t="str">
        <f aca="false">IF(AND(K1972="HIT",L1972="HIT"),"HOD ✓ | LOD ✓",IF(K1972="HIT","HOD ✓",IF(L1972="HIT","LOD ✓","✗ MISS")))</f>
        <v>HOD ✓ | LOD ✓</v>
      </c>
      <c r="N1972" s="26" t="n">
        <f aca="false">IF(D1972&lt;H1972,(H1972-D1972)/D1972,IF(D1972&gt;G1972,(D1972-G1972)/D1972,0))</f>
        <v>0</v>
      </c>
      <c r="O1972" s="26" t="n">
        <f aca="false">IF(E1972&lt;J1972,(J1972-E1972)/E1972,IF(E1972&gt;I1972,(E1972-I1972)/E1972,0))</f>
        <v>0.000233164269999518</v>
      </c>
      <c r="P1972" s="27" t="n">
        <f aca="false">LN(F1972/F1971)</f>
        <v>0.00793894304157651</v>
      </c>
      <c r="Q1972" s="28" t="n">
        <f aca="false">STDEV(P1953:P1972)*SQRT(252)</f>
        <v>0.114766160033445</v>
      </c>
      <c r="R1972" s="26" t="n">
        <f aca="false">(G1972-H1972)/H1972</f>
        <v>0.00100342075256552</v>
      </c>
      <c r="S1972" s="17" t="n">
        <f aca="false">YEAR(B1972)</f>
        <v>2014</v>
      </c>
      <c r="T1972" s="17" t="n">
        <f aca="false">WEEKDAY(B1972)</f>
        <v>2</v>
      </c>
    </row>
    <row r="1973" customFormat="false" ht="15" hidden="false" customHeight="false" outlineLevel="0" collapsed="false">
      <c r="B1973" s="21" t="n">
        <v>41765</v>
      </c>
      <c r="C1973" s="22" t="n">
        <v>1310.02</v>
      </c>
      <c r="D1973" s="22" t="n">
        <v>1314.1785</v>
      </c>
      <c r="E1973" s="22" t="n">
        <v>1304.417</v>
      </c>
      <c r="F1973" s="22" t="n">
        <v>1308.1695</v>
      </c>
      <c r="G1973" s="23" t="n">
        <v>1314.47</v>
      </c>
      <c r="H1973" s="23" t="n">
        <v>1313.16</v>
      </c>
      <c r="I1973" s="23" t="n">
        <v>1305.78</v>
      </c>
      <c r="J1973" s="23" t="n">
        <v>1304.48</v>
      </c>
      <c r="K1973" s="29" t="str">
        <f aca="false">IF(N1973&lt;=$F$3,"HIT","MISS")</f>
        <v>HIT</v>
      </c>
      <c r="L1973" s="29" t="str">
        <f aca="false">IF(O1973&lt;=$F$3,"HIT","MISS")</f>
        <v>HIT</v>
      </c>
      <c r="M1973" s="17" t="str">
        <f aca="false">IF(AND(K1973="HIT",L1973="HIT"),"HOD ✓ | LOD ✓",IF(K1973="HIT","HOD ✓",IF(L1973="HIT","LOD ✓","✗ MISS")))</f>
        <v>HOD ✓ | LOD ✓</v>
      </c>
      <c r="N1973" s="26" t="n">
        <f aca="false">IF(D1973&lt;H1973,(H1973-D1973)/D1973,IF(D1973&gt;G1973,(D1973-G1973)/D1973,0))</f>
        <v>0</v>
      </c>
      <c r="O1973" s="26" t="n">
        <f aca="false">IF(E1973&lt;J1973,(J1973-E1973)/E1973,IF(E1973&gt;I1973,(E1973-I1973)/E1973,0))</f>
        <v>4.82974386259163E-005</v>
      </c>
      <c r="P1973" s="27" t="n">
        <f aca="false">LN(F1973/F1972)</f>
        <v>-0.0014135724768105</v>
      </c>
      <c r="Q1973" s="28" t="n">
        <f aca="false">STDEV(P1954:P1973)*SQRT(252)</f>
        <v>0.110578850012191</v>
      </c>
      <c r="R1973" s="26" t="n">
        <f aca="false">(G1973-H1973)/H1973</f>
        <v>0.000997593591032277</v>
      </c>
      <c r="S1973" s="17" t="n">
        <f aca="false">YEAR(B1973)</f>
        <v>2014</v>
      </c>
      <c r="T1973" s="17" t="n">
        <f aca="false">WEEKDAY(B1973)</f>
        <v>3</v>
      </c>
    </row>
    <row r="1974" customFormat="false" ht="15" hidden="false" customHeight="false" outlineLevel="0" collapsed="false">
      <c r="B1974" s="21" t="n">
        <v>41766</v>
      </c>
      <c r="C1974" s="22" t="n">
        <v>1308.1695</v>
      </c>
      <c r="D1974" s="22" t="n">
        <v>1314.706</v>
      </c>
      <c r="E1974" s="22" t="n">
        <v>1286.618</v>
      </c>
      <c r="F1974" s="22" t="n">
        <v>1289.8775</v>
      </c>
      <c r="G1974" s="23" t="n">
        <v>1315.87</v>
      </c>
      <c r="H1974" s="23" t="n">
        <v>1314.56</v>
      </c>
      <c r="I1974" s="23" t="n">
        <v>1286.39</v>
      </c>
      <c r="J1974" s="23" t="n">
        <v>1285.1</v>
      </c>
      <c r="K1974" s="29" t="str">
        <f aca="false">IF(N1974&lt;=$F$3,"HIT","MISS")</f>
        <v>HIT</v>
      </c>
      <c r="L1974" s="29" t="str">
        <f aca="false">IF(O1974&lt;=$F$3,"HIT","MISS")</f>
        <v>HIT</v>
      </c>
      <c r="M1974" s="17" t="str">
        <f aca="false">IF(AND(K1974="HIT",L1974="HIT"),"HOD ✓ | LOD ✓",IF(K1974="HIT","HOD ✓",IF(L1974="HIT","LOD ✓","✗ MISS")))</f>
        <v>HOD ✓ | LOD ✓</v>
      </c>
      <c r="N1974" s="26" t="n">
        <f aca="false">IF(D1974&lt;H1974,(H1974-D1974)/D1974,IF(D1974&gt;G1974,(D1974-G1974)/D1974,0))</f>
        <v>0</v>
      </c>
      <c r="O1974" s="26" t="n">
        <f aca="false">IF(E1974&lt;J1974,(J1974-E1974)/E1974,IF(E1974&gt;I1974,(E1974-I1974)/E1974,0))</f>
        <v>0.000177208775254068</v>
      </c>
      <c r="P1974" s="27" t="n">
        <f aca="false">LN(F1974/F1973)</f>
        <v>-0.0140815791711134</v>
      </c>
      <c r="Q1974" s="28" t="n">
        <f aca="false">STDEV(P1955:P1974)*SQRT(252)</f>
        <v>0.120777361276623</v>
      </c>
      <c r="R1974" s="26" t="n">
        <f aca="false">(G1974-H1974)/H1974</f>
        <v>0.000996531158714662</v>
      </c>
      <c r="S1974" s="17" t="n">
        <f aca="false">YEAR(B1974)</f>
        <v>2014</v>
      </c>
      <c r="T1974" s="17" t="n">
        <f aca="false">WEEKDAY(B1974)</f>
        <v>4</v>
      </c>
    </row>
    <row r="1975" customFormat="false" ht="15" hidden="false" customHeight="false" outlineLevel="0" collapsed="false">
      <c r="B1975" s="21" t="n">
        <v>41767</v>
      </c>
      <c r="C1975" s="22" t="n">
        <v>1289.8775</v>
      </c>
      <c r="D1975" s="22" t="n">
        <v>1295.535</v>
      </c>
      <c r="E1975" s="22" t="n">
        <v>1284.933</v>
      </c>
      <c r="F1975" s="22" t="n">
        <v>1289.4115</v>
      </c>
      <c r="G1975" s="23" t="n">
        <v>1299.35</v>
      </c>
      <c r="H1975" s="23" t="n">
        <v>1298.05</v>
      </c>
      <c r="I1975" s="23" t="n">
        <v>1285.83</v>
      </c>
      <c r="J1975" s="23" t="n">
        <v>1284.55</v>
      </c>
      <c r="K1975" s="24" t="str">
        <f aca="false">IF(N1975&lt;=$F$3,"HIT","MISS")</f>
        <v>MISS</v>
      </c>
      <c r="L1975" s="24" t="str">
        <f aca="false">IF(O1975&lt;=$F$3,"HIT","MISS")</f>
        <v>HIT</v>
      </c>
      <c r="M1975" s="25" t="str">
        <f aca="false">IF(AND(K1975="HIT",L1975="HIT"),"HOD ✓ | LOD ✓",IF(K1975="HIT","HOD ✓",IF(L1975="HIT","LOD ✓","✗ MISS")))</f>
        <v>LOD ✓</v>
      </c>
      <c r="N1975" s="26" t="n">
        <f aca="false">IF(D1975&lt;H1975,(H1975-D1975)/D1975,IF(D1975&gt;G1975,(D1975-G1975)/D1975,0))</f>
        <v>0.00194128294488368</v>
      </c>
      <c r="O1975" s="26" t="n">
        <f aca="false">IF(E1975&lt;J1975,(J1975-E1975)/E1975,IF(E1975&gt;I1975,(E1975-I1975)/E1975,0))</f>
        <v>0</v>
      </c>
      <c r="P1975" s="27" t="n">
        <f aca="false">LN(F1975/F1974)</f>
        <v>-0.000361339892559938</v>
      </c>
      <c r="Q1975" s="28" t="n">
        <f aca="false">STDEV(P1956:P1975)*SQRT(252)</f>
        <v>0.118508263916109</v>
      </c>
      <c r="R1975" s="26" t="n">
        <f aca="false">(G1975-H1975)/H1975</f>
        <v>0.00100150225338004</v>
      </c>
      <c r="S1975" s="17" t="n">
        <f aca="false">YEAR(B1975)</f>
        <v>2014</v>
      </c>
      <c r="T1975" s="17" t="n">
        <f aca="false">WEEKDAY(B1975)</f>
        <v>5</v>
      </c>
    </row>
    <row r="1976" customFormat="false" ht="15" hidden="false" customHeight="false" outlineLevel="0" collapsed="false">
      <c r="B1976" s="21" t="n">
        <v>41768</v>
      </c>
      <c r="C1976" s="22" t="n">
        <v>1289.4115</v>
      </c>
      <c r="D1976" s="22" t="n">
        <v>1294.529</v>
      </c>
      <c r="E1976" s="22" t="n">
        <v>1285.5615</v>
      </c>
      <c r="F1976" s="22" t="n">
        <v>1288.777</v>
      </c>
      <c r="G1976" s="23" t="n">
        <v>1295.12</v>
      </c>
      <c r="H1976" s="23" t="n">
        <v>1293.83</v>
      </c>
      <c r="I1976" s="23" t="n">
        <v>1287.02</v>
      </c>
      <c r="J1976" s="23" t="n">
        <v>1285.73</v>
      </c>
      <c r="K1976" s="29" t="str">
        <f aca="false">IF(N1976&lt;=$F$3,"HIT","MISS")</f>
        <v>HIT</v>
      </c>
      <c r="L1976" s="29" t="str">
        <f aca="false">IF(O1976&lt;=$F$3,"HIT","MISS")</f>
        <v>HIT</v>
      </c>
      <c r="M1976" s="17" t="str">
        <f aca="false">IF(AND(K1976="HIT",L1976="HIT"),"HOD ✓ | LOD ✓",IF(K1976="HIT","HOD ✓",IF(L1976="HIT","LOD ✓","✗ MISS")))</f>
        <v>HOD ✓ | LOD ✓</v>
      </c>
      <c r="N1976" s="26" t="n">
        <f aca="false">IF(D1976&lt;H1976,(H1976-D1976)/D1976,IF(D1976&gt;G1976,(D1976-G1976)/D1976,0))</f>
        <v>0</v>
      </c>
      <c r="O1976" s="26" t="n">
        <f aca="false">IF(E1976&lt;J1976,(J1976-E1976)/E1976,IF(E1976&gt;I1976,(E1976-I1976)/E1976,0))</f>
        <v>0.000131071131174973</v>
      </c>
      <c r="P1976" s="27" t="n">
        <f aca="false">LN(F1976/F1975)</f>
        <v>-0.000492206068570825</v>
      </c>
      <c r="Q1976" s="28" t="n">
        <f aca="false">STDEV(P1957:P1976)*SQRT(252)</f>
        <v>0.11849324685911</v>
      </c>
      <c r="R1976" s="26" t="n">
        <f aca="false">(G1976-H1976)/H1976</f>
        <v>0.000997039796572938</v>
      </c>
      <c r="S1976" s="17" t="n">
        <f aca="false">YEAR(B1976)</f>
        <v>2014</v>
      </c>
      <c r="T1976" s="17" t="n">
        <f aca="false">WEEKDAY(B1976)</f>
        <v>6</v>
      </c>
    </row>
    <row r="1977" customFormat="false" ht="15" hidden="false" customHeight="false" outlineLevel="0" collapsed="false">
      <c r="B1977" s="21" t="n">
        <v>41771</v>
      </c>
      <c r="C1977" s="22" t="n">
        <v>1288.777</v>
      </c>
      <c r="D1977" s="22" t="n">
        <v>1304.0725</v>
      </c>
      <c r="E1977" s="22" t="n">
        <v>1277.631</v>
      </c>
      <c r="F1977" s="22" t="n">
        <v>1295.801</v>
      </c>
      <c r="G1977" s="23" t="n">
        <v>1301.22</v>
      </c>
      <c r="H1977" s="23" t="n">
        <v>1299.92</v>
      </c>
      <c r="I1977" s="23" t="n">
        <v>1277.27</v>
      </c>
      <c r="J1977" s="23" t="n">
        <v>1275.99</v>
      </c>
      <c r="K1977" s="24" t="str">
        <f aca="false">IF(N1977&lt;=$F$3,"HIT","MISS")</f>
        <v>MISS</v>
      </c>
      <c r="L1977" s="24" t="str">
        <f aca="false">IF(O1977&lt;=$F$3,"HIT","MISS")</f>
        <v>HIT</v>
      </c>
      <c r="M1977" s="25" t="str">
        <f aca="false">IF(AND(K1977="HIT",L1977="HIT"),"HOD ✓ | LOD ✓",IF(K1977="HIT","HOD ✓",IF(L1977="HIT","LOD ✓","✗ MISS")))</f>
        <v>LOD ✓</v>
      </c>
      <c r="N1977" s="26" t="n">
        <f aca="false">IF(D1977&lt;H1977,(H1977-D1977)/D1977,IF(D1977&gt;G1977,(D1977-G1977)/D1977,0))</f>
        <v>0.00218737838578757</v>
      </c>
      <c r="O1977" s="26" t="n">
        <f aca="false">IF(E1977&lt;J1977,(J1977-E1977)/E1977,IF(E1977&gt;I1977,(E1977-I1977)/E1977,0))</f>
        <v>0.000282554196008162</v>
      </c>
      <c r="P1977" s="27" t="n">
        <f aca="false">LN(F1977/F1976)</f>
        <v>0.0054353300944176</v>
      </c>
      <c r="Q1977" s="28" t="n">
        <f aca="false">STDEV(P1958:P1977)*SQRT(252)</f>
        <v>0.116932002431018</v>
      </c>
      <c r="R1977" s="26" t="n">
        <f aca="false">(G1977-H1977)/H1977</f>
        <v>0.00100006154224872</v>
      </c>
      <c r="S1977" s="17" t="n">
        <f aca="false">YEAR(B1977)</f>
        <v>2014</v>
      </c>
      <c r="T1977" s="17" t="n">
        <f aca="false">WEEKDAY(B1977)</f>
        <v>2</v>
      </c>
    </row>
    <row r="1978" customFormat="false" ht="15" hidden="false" customHeight="false" outlineLevel="0" collapsed="false">
      <c r="B1978" s="21" t="n">
        <v>41772</v>
      </c>
      <c r="C1978" s="22" t="n">
        <v>1295.801</v>
      </c>
      <c r="D1978" s="22" t="n">
        <v>1298.878</v>
      </c>
      <c r="E1978" s="22" t="n">
        <v>1289.113</v>
      </c>
      <c r="F1978" s="22" t="n">
        <v>1293.641</v>
      </c>
      <c r="G1978" s="23" t="n">
        <v>1299.69</v>
      </c>
      <c r="H1978" s="23" t="n">
        <v>1298.39</v>
      </c>
      <c r="I1978" s="23" t="n">
        <v>1296.22</v>
      </c>
      <c r="J1978" s="23" t="n">
        <v>1294.93</v>
      </c>
      <c r="K1978" s="24" t="str">
        <f aca="false">IF(N1978&lt;=$F$3,"HIT","MISS")</f>
        <v>HIT</v>
      </c>
      <c r="L1978" s="24" t="str">
        <f aca="false">IF(O1978&lt;=$F$3,"HIT","MISS")</f>
        <v>MISS</v>
      </c>
      <c r="M1978" s="25" t="str">
        <f aca="false">IF(AND(K1978="HIT",L1978="HIT"),"HOD ✓ | LOD ✓",IF(K1978="HIT","HOD ✓",IF(L1978="HIT","LOD ✓","✗ MISS")))</f>
        <v>HOD ✓</v>
      </c>
      <c r="N1978" s="26" t="n">
        <f aca="false">IF(D1978&lt;H1978,(H1978-D1978)/D1978,IF(D1978&gt;G1978,(D1978-G1978)/D1978,0))</f>
        <v>0</v>
      </c>
      <c r="O1978" s="26" t="n">
        <f aca="false">IF(E1978&lt;J1978,(J1978-E1978)/E1978,IF(E1978&gt;I1978,(E1978-I1978)/E1978,0))</f>
        <v>0.00451240504129584</v>
      </c>
      <c r="P1978" s="27" t="n">
        <f aca="false">LN(F1978/F1977)</f>
        <v>-0.00166831348297313</v>
      </c>
      <c r="Q1978" s="28" t="n">
        <f aca="false">STDEV(P1959:P1978)*SQRT(252)</f>
        <v>0.0956110939691975</v>
      </c>
      <c r="R1978" s="26" t="n">
        <f aca="false">(G1978-H1978)/H1978</f>
        <v>0.0010012399972273</v>
      </c>
      <c r="S1978" s="17" t="n">
        <f aca="false">YEAR(B1978)</f>
        <v>2014</v>
      </c>
      <c r="T1978" s="17" t="n">
        <f aca="false">WEEKDAY(B1978)</f>
        <v>3</v>
      </c>
    </row>
    <row r="1979" customFormat="false" ht="15" hidden="false" customHeight="false" outlineLevel="0" collapsed="false">
      <c r="B1979" s="21" t="n">
        <v>41773</v>
      </c>
      <c r="C1979" s="22" t="n">
        <v>1293.641</v>
      </c>
      <c r="D1979" s="22" t="n">
        <v>1309.1945</v>
      </c>
      <c r="E1979" s="22" t="n">
        <v>1291.622</v>
      </c>
      <c r="F1979" s="22" t="n">
        <v>1306.0435</v>
      </c>
      <c r="G1979" s="23" t="n">
        <v>1310.05</v>
      </c>
      <c r="H1979" s="23" t="n">
        <v>1308.74</v>
      </c>
      <c r="I1979" s="23" t="n">
        <v>1292.66</v>
      </c>
      <c r="J1979" s="23" t="n">
        <v>1291.37</v>
      </c>
      <c r="K1979" s="29" t="str">
        <f aca="false">IF(N1979&lt;=$F$3,"HIT","MISS")</f>
        <v>HIT</v>
      </c>
      <c r="L1979" s="29" t="str">
        <f aca="false">IF(O1979&lt;=$F$3,"HIT","MISS")</f>
        <v>HIT</v>
      </c>
      <c r="M1979" s="17" t="str">
        <f aca="false">IF(AND(K1979="HIT",L1979="HIT"),"HOD ✓ | LOD ✓",IF(K1979="HIT","HOD ✓",IF(L1979="HIT","LOD ✓","✗ MISS")))</f>
        <v>HOD ✓ | LOD ✓</v>
      </c>
      <c r="N1979" s="26" t="n">
        <f aca="false">IF(D1979&lt;H1979,(H1979-D1979)/D1979,IF(D1979&gt;G1979,(D1979-G1979)/D1979,0))</f>
        <v>0</v>
      </c>
      <c r="O1979" s="26" t="n">
        <f aca="false">IF(E1979&lt;J1979,(J1979-E1979)/E1979,IF(E1979&gt;I1979,(E1979-I1979)/E1979,0))</f>
        <v>0</v>
      </c>
      <c r="P1979" s="27" t="n">
        <f aca="false">LN(F1979/F1978)</f>
        <v>0.0095416148351734</v>
      </c>
      <c r="Q1979" s="28" t="n">
        <f aca="false">STDEV(P1960:P1979)*SQRT(252)</f>
        <v>0.101868224627382</v>
      </c>
      <c r="R1979" s="26" t="n">
        <f aca="false">(G1979-H1979)/H1979</f>
        <v>0.00100096275807261</v>
      </c>
      <c r="S1979" s="17" t="n">
        <f aca="false">YEAR(B1979)</f>
        <v>2014</v>
      </c>
      <c r="T1979" s="17" t="n">
        <f aca="false">WEEKDAY(B1979)</f>
        <v>4</v>
      </c>
    </row>
    <row r="1980" customFormat="false" ht="15" hidden="false" customHeight="false" outlineLevel="0" collapsed="false">
      <c r="B1980" s="21" t="n">
        <v>41774</v>
      </c>
      <c r="C1980" s="22" t="n">
        <v>1306.0435</v>
      </c>
      <c r="D1980" s="22" t="n">
        <v>1307.2565</v>
      </c>
      <c r="E1980" s="22" t="n">
        <v>1290.922</v>
      </c>
      <c r="F1980" s="22" t="n">
        <v>1296.1985</v>
      </c>
      <c r="G1980" s="23" t="n">
        <v>1305.57</v>
      </c>
      <c r="H1980" s="23" t="n">
        <v>1304.27</v>
      </c>
      <c r="I1980" s="23" t="n">
        <v>1290.78</v>
      </c>
      <c r="J1980" s="23" t="n">
        <v>1289.49</v>
      </c>
      <c r="K1980" s="24" t="str">
        <f aca="false">IF(N1980&lt;=$F$3,"HIT","MISS")</f>
        <v>MISS</v>
      </c>
      <c r="L1980" s="24" t="str">
        <f aca="false">IF(O1980&lt;=$F$3,"HIT","MISS")</f>
        <v>HIT</v>
      </c>
      <c r="M1980" s="25" t="str">
        <f aca="false">IF(AND(K1980="HIT",L1980="HIT"),"HOD ✓ | LOD ✓",IF(K1980="HIT","HOD ✓",IF(L1980="HIT","LOD ✓","✗ MISS")))</f>
        <v>LOD ✓</v>
      </c>
      <c r="N1980" s="26" t="n">
        <f aca="false">IF(D1980&lt;H1980,(H1980-D1980)/D1980,IF(D1980&gt;G1980,(D1980-G1980)/D1980,0))</f>
        <v>0.00129010641752405</v>
      </c>
      <c r="O1980" s="26" t="n">
        <f aca="false">IF(E1980&lt;J1980,(J1980-E1980)/E1980,IF(E1980&gt;I1980,(E1980-I1980)/E1980,0))</f>
        <v>0.000109998900011041</v>
      </c>
      <c r="P1980" s="27" t="n">
        <f aca="false">LN(F1980/F1979)</f>
        <v>-0.00756658832766744</v>
      </c>
      <c r="Q1980" s="28" t="n">
        <f aca="false">STDEV(P1961:P1980)*SQRT(252)</f>
        <v>0.103427121815008</v>
      </c>
      <c r="R1980" s="26" t="n">
        <f aca="false">(G1980-H1980)/H1980</f>
        <v>0.000996726137992866</v>
      </c>
      <c r="S1980" s="17" t="n">
        <f aca="false">YEAR(B1980)</f>
        <v>2014</v>
      </c>
      <c r="T1980" s="17" t="n">
        <f aca="false">WEEKDAY(B1980)</f>
        <v>5</v>
      </c>
    </row>
    <row r="1981" customFormat="false" ht="15" hidden="false" customHeight="false" outlineLevel="0" collapsed="false">
      <c r="B1981" s="21" t="n">
        <v>41775</v>
      </c>
      <c r="C1981" s="22" t="n">
        <v>1296.1985</v>
      </c>
      <c r="D1981" s="22" t="n">
        <v>1298.392</v>
      </c>
      <c r="E1981" s="22" t="n">
        <v>1287.798</v>
      </c>
      <c r="F1981" s="22" t="n">
        <v>1293.2175</v>
      </c>
      <c r="G1981" s="23" t="n">
        <v>1299.17</v>
      </c>
      <c r="H1981" s="23" t="n">
        <v>1297.87</v>
      </c>
      <c r="I1981" s="23" t="n">
        <v>1287.44</v>
      </c>
      <c r="J1981" s="23" t="n">
        <v>1286.15</v>
      </c>
      <c r="K1981" s="29" t="str">
        <f aca="false">IF(N1981&lt;=$F$3,"HIT","MISS")</f>
        <v>HIT</v>
      </c>
      <c r="L1981" s="29" t="str">
        <f aca="false">IF(O1981&lt;=$F$3,"HIT","MISS")</f>
        <v>HIT</v>
      </c>
      <c r="M1981" s="17" t="str">
        <f aca="false">IF(AND(K1981="HIT",L1981="HIT"),"HOD ✓ | LOD ✓",IF(K1981="HIT","HOD ✓",IF(L1981="HIT","LOD ✓","✗ MISS")))</f>
        <v>HOD ✓ | LOD ✓</v>
      </c>
      <c r="N1981" s="26" t="n">
        <f aca="false">IF(D1981&lt;H1981,(H1981-D1981)/D1981,IF(D1981&gt;G1981,(D1981-G1981)/D1981,0))</f>
        <v>0</v>
      </c>
      <c r="O1981" s="26" t="n">
        <f aca="false">IF(E1981&lt;J1981,(J1981-E1981)/E1981,IF(E1981&gt;I1981,(E1981-I1981)/E1981,0))</f>
        <v>0.000277993908982579</v>
      </c>
      <c r="P1981" s="27" t="n">
        <f aca="false">LN(F1981/F1980)</f>
        <v>-0.00230245068148646</v>
      </c>
      <c r="Q1981" s="28" t="n">
        <f aca="false">STDEV(P1962:P1981)*SQRT(252)</f>
        <v>0.103736734541422</v>
      </c>
      <c r="R1981" s="26" t="n">
        <f aca="false">(G1981-H1981)/H1981</f>
        <v>0.00100164115050058</v>
      </c>
      <c r="S1981" s="17" t="n">
        <f aca="false">YEAR(B1981)</f>
        <v>2014</v>
      </c>
      <c r="T1981" s="17" t="n">
        <f aca="false">WEEKDAY(B1981)</f>
        <v>6</v>
      </c>
    </row>
    <row r="1982" customFormat="false" ht="15" hidden="false" customHeight="false" outlineLevel="0" collapsed="false">
      <c r="B1982" s="21" t="n">
        <v>41778</v>
      </c>
      <c r="C1982" s="22" t="n">
        <v>1293.2175</v>
      </c>
      <c r="D1982" s="22" t="n">
        <v>1305.575</v>
      </c>
      <c r="E1982" s="22" t="n">
        <v>1289.433</v>
      </c>
      <c r="F1982" s="22" t="n">
        <v>1293.08</v>
      </c>
      <c r="G1982" s="23" t="n">
        <v>1308.67</v>
      </c>
      <c r="H1982" s="23" t="n">
        <v>1307.36</v>
      </c>
      <c r="I1982" s="23" t="n">
        <v>1289.82</v>
      </c>
      <c r="J1982" s="23" t="n">
        <v>1288.53</v>
      </c>
      <c r="K1982" s="24" t="str">
        <f aca="false">IF(N1982&lt;=$F$3,"HIT","MISS")</f>
        <v>MISS</v>
      </c>
      <c r="L1982" s="24" t="str">
        <f aca="false">IF(O1982&lt;=$F$3,"HIT","MISS")</f>
        <v>HIT</v>
      </c>
      <c r="M1982" s="25" t="str">
        <f aca="false">IF(AND(K1982="HIT",L1982="HIT"),"HOD ✓ | LOD ✓",IF(K1982="HIT","HOD ✓",IF(L1982="HIT","LOD ✓","✗ MISS")))</f>
        <v>LOD ✓</v>
      </c>
      <c r="N1982" s="26" t="n">
        <f aca="false">IF(D1982&lt;H1982,(H1982-D1982)/D1982,IF(D1982&gt;G1982,(D1982-G1982)/D1982,0))</f>
        <v>0.00136721367979615</v>
      </c>
      <c r="O1982" s="26" t="n">
        <f aca="false">IF(E1982&lt;J1982,(J1982-E1982)/E1982,IF(E1982&gt;I1982,(E1982-I1982)/E1982,0))</f>
        <v>0</v>
      </c>
      <c r="P1982" s="27" t="n">
        <f aca="false">LN(F1982/F1981)</f>
        <v>-0.00010632960835299</v>
      </c>
      <c r="Q1982" s="28" t="n">
        <f aca="false">STDEV(P1963:P1982)*SQRT(252)</f>
        <v>0.102425998131117</v>
      </c>
      <c r="R1982" s="26" t="n">
        <f aca="false">(G1982-H1982)/H1982</f>
        <v>0.00100201933667863</v>
      </c>
      <c r="S1982" s="17" t="n">
        <f aca="false">YEAR(B1982)</f>
        <v>2014</v>
      </c>
      <c r="T1982" s="17" t="n">
        <f aca="false">WEEKDAY(B1982)</f>
        <v>2</v>
      </c>
    </row>
    <row r="1983" customFormat="false" ht="15" hidden="false" customHeight="false" outlineLevel="0" collapsed="false">
      <c r="B1983" s="21" t="n">
        <v>41779</v>
      </c>
      <c r="C1983" s="22" t="n">
        <v>1293.08</v>
      </c>
      <c r="D1983" s="22" t="n">
        <v>1297.0345</v>
      </c>
      <c r="E1983" s="22" t="n">
        <v>1286.0075</v>
      </c>
      <c r="F1983" s="22" t="n">
        <v>1294.238</v>
      </c>
      <c r="G1983" s="23" t="n">
        <v>1298.7</v>
      </c>
      <c r="H1983" s="23" t="n">
        <v>1297.4</v>
      </c>
      <c r="I1983" s="23" t="n">
        <v>1287.63</v>
      </c>
      <c r="J1983" s="23" t="n">
        <v>1286.34</v>
      </c>
      <c r="K1983" s="29" t="str">
        <f aca="false">IF(N1983&lt;=$F$3,"HIT","MISS")</f>
        <v>HIT</v>
      </c>
      <c r="L1983" s="29" t="str">
        <f aca="false">IF(O1983&lt;=$F$3,"HIT","MISS")</f>
        <v>HIT</v>
      </c>
      <c r="M1983" s="17" t="str">
        <f aca="false">IF(AND(K1983="HIT",L1983="HIT"),"HOD ✓ | LOD ✓",IF(K1983="HIT","HOD ✓",IF(L1983="HIT","LOD ✓","✗ MISS")))</f>
        <v>HOD ✓ | LOD ✓</v>
      </c>
      <c r="N1983" s="26" t="n">
        <f aca="false">IF(D1983&lt;H1983,(H1983-D1983)/D1983,IF(D1983&gt;G1983,(D1983-G1983)/D1983,0))</f>
        <v>0.000281796667706303</v>
      </c>
      <c r="O1983" s="26" t="n">
        <f aca="false">IF(E1983&lt;J1983,(J1983-E1983)/E1983,IF(E1983&gt;I1983,(E1983-I1983)/E1983,0))</f>
        <v>0.000258552146857605</v>
      </c>
      <c r="P1983" s="27" t="n">
        <f aca="false">LN(F1983/F1982)</f>
        <v>0.000895135485721093</v>
      </c>
      <c r="Q1983" s="28" t="n">
        <f aca="false">STDEV(P1964:P1983)*SQRT(252)</f>
        <v>0.100861449559632</v>
      </c>
      <c r="R1983" s="26" t="n">
        <f aca="false">(G1983-H1983)/H1983</f>
        <v>0.001002004008016</v>
      </c>
      <c r="S1983" s="17" t="n">
        <f aca="false">YEAR(B1983)</f>
        <v>2014</v>
      </c>
      <c r="T1983" s="17" t="n">
        <f aca="false">WEEKDAY(B1983)</f>
        <v>3</v>
      </c>
    </row>
    <row r="1984" customFormat="false" ht="15" hidden="false" customHeight="false" outlineLevel="0" collapsed="false">
      <c r="B1984" s="21" t="n">
        <v>41780</v>
      </c>
      <c r="C1984" s="22" t="n">
        <v>1294.238</v>
      </c>
      <c r="D1984" s="22" t="n">
        <v>1296.3325</v>
      </c>
      <c r="E1984" s="22" t="n">
        <v>1283.3815</v>
      </c>
      <c r="F1984" s="22" t="n">
        <v>1292.003</v>
      </c>
      <c r="G1984" s="23" t="n">
        <v>1297.81</v>
      </c>
      <c r="H1984" s="23" t="n">
        <v>1296.51</v>
      </c>
      <c r="I1984" s="23" t="n">
        <v>1284.26</v>
      </c>
      <c r="J1984" s="23" t="n">
        <v>1282.98</v>
      </c>
      <c r="K1984" s="29" t="str">
        <f aca="false">IF(N1984&lt;=$F$3,"HIT","MISS")</f>
        <v>HIT</v>
      </c>
      <c r="L1984" s="29" t="str">
        <f aca="false">IF(O1984&lt;=$F$3,"HIT","MISS")</f>
        <v>HIT</v>
      </c>
      <c r="M1984" s="17" t="str">
        <f aca="false">IF(AND(K1984="HIT",L1984="HIT"),"HOD ✓ | LOD ✓",IF(K1984="HIT","HOD ✓",IF(L1984="HIT","LOD ✓","✗ MISS")))</f>
        <v>HOD ✓ | LOD ✓</v>
      </c>
      <c r="N1984" s="26" t="n">
        <f aca="false">IF(D1984&lt;H1984,(H1984-D1984)/D1984,IF(D1984&gt;G1984,(D1984-G1984)/D1984,0))</f>
        <v>0.000136924747315993</v>
      </c>
      <c r="O1984" s="26" t="n">
        <f aca="false">IF(E1984&lt;J1984,(J1984-E1984)/E1984,IF(E1984&gt;I1984,(E1984-I1984)/E1984,0))</f>
        <v>0</v>
      </c>
      <c r="P1984" s="27" t="n">
        <f aca="false">LN(F1984/F1983)</f>
        <v>-0.0017283776387295</v>
      </c>
      <c r="Q1984" s="28" t="n">
        <f aca="false">STDEV(P1965:P1984)*SQRT(252)</f>
        <v>0.101123891656299</v>
      </c>
      <c r="R1984" s="26" t="n">
        <f aca="false">(G1984-H1984)/H1984</f>
        <v>0.00100269184194488</v>
      </c>
      <c r="S1984" s="17" t="n">
        <f aca="false">YEAR(B1984)</f>
        <v>2014</v>
      </c>
      <c r="T1984" s="17" t="n">
        <f aca="false">WEEKDAY(B1984)</f>
        <v>4</v>
      </c>
    </row>
    <row r="1985" customFormat="false" ht="15" hidden="false" customHeight="false" outlineLevel="0" collapsed="false">
      <c r="B1985" s="21" t="n">
        <v>41781</v>
      </c>
      <c r="C1985" s="22" t="n">
        <v>1292.003</v>
      </c>
      <c r="D1985" s="22" t="n">
        <v>1303.8575</v>
      </c>
      <c r="E1985" s="22" t="n">
        <v>1290.1395</v>
      </c>
      <c r="F1985" s="22" t="n">
        <v>1294.1245</v>
      </c>
      <c r="G1985" s="23" t="n">
        <v>1303.67</v>
      </c>
      <c r="H1985" s="23" t="n">
        <v>1302.37</v>
      </c>
      <c r="I1985" s="23" t="n">
        <v>1289.72</v>
      </c>
      <c r="J1985" s="23" t="n">
        <v>1288.43</v>
      </c>
      <c r="K1985" s="29" t="str">
        <f aca="false">IF(N1985&lt;=$F$3,"HIT","MISS")</f>
        <v>HIT</v>
      </c>
      <c r="L1985" s="29" t="str">
        <f aca="false">IF(O1985&lt;=$F$3,"HIT","MISS")</f>
        <v>HIT</v>
      </c>
      <c r="M1985" s="17" t="str">
        <f aca="false">IF(AND(K1985="HIT",L1985="HIT"),"HOD ✓ | LOD ✓",IF(K1985="HIT","HOD ✓",IF(L1985="HIT","LOD ✓","✗ MISS")))</f>
        <v>HOD ✓ | LOD ✓</v>
      </c>
      <c r="N1985" s="26" t="n">
        <f aca="false">IF(D1985&lt;H1985,(H1985-D1985)/D1985,IF(D1985&gt;G1985,(D1985-G1985)/D1985,0))</f>
        <v>0.000143804058342265</v>
      </c>
      <c r="O1985" s="26" t="n">
        <f aca="false">IF(E1985&lt;J1985,(J1985-E1985)/E1985,IF(E1985&gt;I1985,(E1985-I1985)/E1985,0))</f>
        <v>0.000325158635945935</v>
      </c>
      <c r="P1985" s="27" t="n">
        <f aca="false">LN(F1985/F1984)</f>
        <v>0.00164067740348591</v>
      </c>
      <c r="Q1985" s="28" t="n">
        <f aca="false">STDEV(P1966:P1985)*SQRT(252)</f>
        <v>0.0976438275486329</v>
      </c>
      <c r="R1985" s="26" t="n">
        <f aca="false">(G1985-H1985)/H1985</f>
        <v>0.000998180240638361</v>
      </c>
      <c r="S1985" s="17" t="n">
        <f aca="false">YEAR(B1985)</f>
        <v>2014</v>
      </c>
      <c r="T1985" s="17" t="n">
        <f aca="false">WEEKDAY(B1985)</f>
        <v>5</v>
      </c>
    </row>
    <row r="1986" customFormat="false" ht="15" hidden="false" customHeight="false" outlineLevel="0" collapsed="false">
      <c r="B1986" s="21" t="n">
        <v>41782</v>
      </c>
      <c r="C1986" s="22" t="n">
        <v>1294.1245</v>
      </c>
      <c r="D1986" s="22" t="n">
        <v>1295.639</v>
      </c>
      <c r="E1986" s="22" t="n">
        <v>1286.7175</v>
      </c>
      <c r="F1986" s="22" t="n">
        <v>1292.368</v>
      </c>
      <c r="G1986" s="23" t="n">
        <v>1296.81</v>
      </c>
      <c r="H1986" s="23" t="n">
        <v>1295.51</v>
      </c>
      <c r="I1986" s="23" t="n">
        <v>1289.42</v>
      </c>
      <c r="J1986" s="23" t="n">
        <v>1288.13</v>
      </c>
      <c r="K1986" s="24" t="str">
        <f aca="false">IF(N1986&lt;=$F$3,"HIT","MISS")</f>
        <v>HIT</v>
      </c>
      <c r="L1986" s="24" t="str">
        <f aca="false">IF(O1986&lt;=$F$3,"HIT","MISS")</f>
        <v>MISS</v>
      </c>
      <c r="M1986" s="25" t="str">
        <f aca="false">IF(AND(K1986="HIT",L1986="HIT"),"HOD ✓ | LOD ✓",IF(K1986="HIT","HOD ✓",IF(L1986="HIT","LOD ✓","✗ MISS")))</f>
        <v>HOD ✓</v>
      </c>
      <c r="N1986" s="26" t="n">
        <f aca="false">IF(D1986&lt;H1986,(H1986-D1986)/D1986,IF(D1986&gt;G1986,(D1986-G1986)/D1986,0))</f>
        <v>0</v>
      </c>
      <c r="O1986" s="26" t="n">
        <f aca="false">IF(E1986&lt;J1986,(J1986-E1986)/E1986,IF(E1986&gt;I1986,(E1986-I1986)/E1986,0))</f>
        <v>0.00109775455762445</v>
      </c>
      <c r="P1986" s="27" t="n">
        <f aca="false">LN(F1986/F1985)</f>
        <v>-0.00135821021713621</v>
      </c>
      <c r="Q1986" s="28" t="n">
        <f aca="false">STDEV(P1967:P1986)*SQRT(252)</f>
        <v>0.0938114680314649</v>
      </c>
      <c r="R1986" s="26" t="n">
        <f aca="false">(G1986-H1986)/H1986</f>
        <v>0.00100346581655098</v>
      </c>
      <c r="S1986" s="17" t="n">
        <f aca="false">YEAR(B1986)</f>
        <v>2014</v>
      </c>
      <c r="T1986" s="17" t="n">
        <f aca="false">WEEKDAY(B1986)</f>
        <v>6</v>
      </c>
    </row>
    <row r="1987" customFormat="false" ht="15" hidden="false" customHeight="false" outlineLevel="0" collapsed="false">
      <c r="B1987" s="21" t="n">
        <v>41785</v>
      </c>
      <c r="C1987" s="22" t="n">
        <v>1292.368</v>
      </c>
      <c r="D1987" s="22" t="n">
        <v>1294.3225</v>
      </c>
      <c r="E1987" s="22" t="n">
        <v>1290.8665</v>
      </c>
      <c r="F1987" s="22" t="n">
        <v>1292.6015</v>
      </c>
      <c r="G1987" s="23" t="n">
        <v>1295.69</v>
      </c>
      <c r="H1987" s="23" t="n">
        <v>1294.4</v>
      </c>
      <c r="I1987" s="23" t="n">
        <v>1290.66</v>
      </c>
      <c r="J1987" s="23" t="n">
        <v>1289.37</v>
      </c>
      <c r="K1987" s="29" t="str">
        <f aca="false">IF(N1987&lt;=$F$3,"HIT","MISS")</f>
        <v>HIT</v>
      </c>
      <c r="L1987" s="29" t="str">
        <f aca="false">IF(O1987&lt;=$F$3,"HIT","MISS")</f>
        <v>HIT</v>
      </c>
      <c r="M1987" s="17" t="str">
        <f aca="false">IF(AND(K1987="HIT",L1987="HIT"),"HOD ✓ | LOD ✓",IF(K1987="HIT","HOD ✓",IF(L1987="HIT","LOD ✓","✗ MISS")))</f>
        <v>HOD ✓ | LOD ✓</v>
      </c>
      <c r="N1987" s="26" t="n">
        <f aca="false">IF(D1987&lt;H1987,(H1987-D1987)/D1987,IF(D1987&gt;G1987,(D1987-G1987)/D1987,0))</f>
        <v>5.98768853976502E-005</v>
      </c>
      <c r="O1987" s="26" t="n">
        <f aca="false">IF(E1987&lt;J1987,(J1987-E1987)/E1987,IF(E1987&gt;I1987,(E1987-I1987)/E1987,0))</f>
        <v>0.000159970066618047</v>
      </c>
      <c r="P1987" s="27" t="n">
        <f aca="false">LN(F1987/F1986)</f>
        <v>0.000180659772299256</v>
      </c>
      <c r="Q1987" s="28" t="n">
        <f aca="false">STDEV(P1968:P1987)*SQRT(252)</f>
        <v>0.0923842743686025</v>
      </c>
      <c r="R1987" s="26" t="n">
        <f aca="false">(G1987-H1987)/H1987</f>
        <v>0.000996600741656338</v>
      </c>
      <c r="S1987" s="17" t="n">
        <f aca="false">YEAR(B1987)</f>
        <v>2014</v>
      </c>
      <c r="T1987" s="17" t="n">
        <f aca="false">WEEKDAY(B1987)</f>
        <v>2</v>
      </c>
    </row>
    <row r="1988" customFormat="false" ht="15" hidden="false" customHeight="false" outlineLevel="0" collapsed="false">
      <c r="B1988" s="21" t="n">
        <v>41786</v>
      </c>
      <c r="C1988" s="22" t="n">
        <v>1292.6015</v>
      </c>
      <c r="D1988" s="22" t="n">
        <v>1293.481</v>
      </c>
      <c r="E1988" s="22" t="n">
        <v>1264.417</v>
      </c>
      <c r="F1988" s="22" t="n">
        <v>1264.6635</v>
      </c>
      <c r="G1988" s="23" t="n">
        <v>1293.15</v>
      </c>
      <c r="H1988" s="23" t="n">
        <v>1291.86</v>
      </c>
      <c r="I1988" s="23" t="n">
        <v>1264.19</v>
      </c>
      <c r="J1988" s="23" t="n">
        <v>1262.93</v>
      </c>
      <c r="K1988" s="29" t="str">
        <f aca="false">IF(N1988&lt;=$F$3,"HIT","MISS")</f>
        <v>HIT</v>
      </c>
      <c r="L1988" s="29" t="str">
        <f aca="false">IF(O1988&lt;=$F$3,"HIT","MISS")</f>
        <v>HIT</v>
      </c>
      <c r="M1988" s="17" t="str">
        <f aca="false">IF(AND(K1988="HIT",L1988="HIT"),"HOD ✓ | LOD ✓",IF(K1988="HIT","HOD ✓",IF(L1988="HIT","LOD ✓","✗ MISS")))</f>
        <v>HOD ✓ | LOD ✓</v>
      </c>
      <c r="N1988" s="26" t="n">
        <f aca="false">IF(D1988&lt;H1988,(H1988-D1988)/D1988,IF(D1988&gt;G1988,(D1988-G1988)/D1988,0))</f>
        <v>0.000255898617760836</v>
      </c>
      <c r="O1988" s="26" t="n">
        <f aca="false">IF(E1988&lt;J1988,(J1988-E1988)/E1988,IF(E1988&gt;I1988,(E1988-I1988)/E1988,0))</f>
        <v>0.000179529379943375</v>
      </c>
      <c r="P1988" s="27" t="n">
        <f aca="false">LN(F1988/F1987)</f>
        <v>-0.0218507754098203</v>
      </c>
      <c r="Q1988" s="28" t="n">
        <f aca="false">STDEV(P1969:P1988)*SQRT(252)</f>
        <v>0.120302428773675</v>
      </c>
      <c r="R1988" s="26" t="n">
        <f aca="false">(G1988-H1988)/H1988</f>
        <v>0.000998560215503376</v>
      </c>
      <c r="S1988" s="17" t="n">
        <f aca="false">YEAR(B1988)</f>
        <v>2014</v>
      </c>
      <c r="T1988" s="17" t="n">
        <f aca="false">WEEKDAY(B1988)</f>
        <v>3</v>
      </c>
    </row>
    <row r="1989" customFormat="false" ht="15" hidden="false" customHeight="false" outlineLevel="0" collapsed="false">
      <c r="B1989" s="21" t="n">
        <v>41787</v>
      </c>
      <c r="C1989" s="22" t="n">
        <v>1264.6635</v>
      </c>
      <c r="D1989" s="22" t="n">
        <v>1267.2585</v>
      </c>
      <c r="E1989" s="22" t="n">
        <v>1256.0145</v>
      </c>
      <c r="F1989" s="22" t="n">
        <v>1258.1125</v>
      </c>
      <c r="G1989" s="23" t="n">
        <v>1267.07</v>
      </c>
      <c r="H1989" s="23" t="n">
        <v>1265.8</v>
      </c>
      <c r="I1989" s="23" t="n">
        <v>1257.52</v>
      </c>
      <c r="J1989" s="23" t="n">
        <v>1256.26</v>
      </c>
      <c r="K1989" s="29" t="str">
        <f aca="false">IF(N1989&lt;=$F$3,"HIT","MISS")</f>
        <v>HIT</v>
      </c>
      <c r="L1989" s="29" t="str">
        <f aca="false">IF(O1989&lt;=$F$3,"HIT","MISS")</f>
        <v>HIT</v>
      </c>
      <c r="M1989" s="17" t="str">
        <f aca="false">IF(AND(K1989="HIT",L1989="HIT"),"HOD ✓ | LOD ✓",IF(K1989="HIT","HOD ✓",IF(L1989="HIT","LOD ✓","✗ MISS")))</f>
        <v>HOD ✓ | LOD ✓</v>
      </c>
      <c r="N1989" s="26" t="n">
        <f aca="false">IF(D1989&lt;H1989,(H1989-D1989)/D1989,IF(D1989&gt;G1989,(D1989-G1989)/D1989,0))</f>
        <v>0.000148746289726979</v>
      </c>
      <c r="O1989" s="26" t="n">
        <f aca="false">IF(E1989&lt;J1989,(J1989-E1989)/E1989,IF(E1989&gt;I1989,(E1989-I1989)/E1989,0))</f>
        <v>0.000195459526940169</v>
      </c>
      <c r="P1989" s="27" t="n">
        <f aca="false">LN(F1989/F1988)</f>
        <v>-0.00519349694517626</v>
      </c>
      <c r="Q1989" s="28" t="n">
        <f aca="false">STDEV(P1970:P1989)*SQRT(252)</f>
        <v>0.120865580418508</v>
      </c>
      <c r="R1989" s="26" t="n">
        <f aca="false">(G1989-H1989)/H1989</f>
        <v>0.00100331805972506</v>
      </c>
      <c r="S1989" s="17" t="n">
        <f aca="false">YEAR(B1989)</f>
        <v>2014</v>
      </c>
      <c r="T1989" s="17" t="n">
        <f aca="false">WEEKDAY(B1989)</f>
        <v>4</v>
      </c>
    </row>
    <row r="1990" customFormat="false" ht="15" hidden="false" customHeight="false" outlineLevel="0" collapsed="false">
      <c r="B1990" s="21" t="n">
        <v>41788</v>
      </c>
      <c r="C1990" s="22" t="n">
        <v>1258.1125</v>
      </c>
      <c r="D1990" s="22" t="n">
        <v>1260.6875</v>
      </c>
      <c r="E1990" s="22" t="n">
        <v>1251.4625</v>
      </c>
      <c r="F1990" s="22" t="n">
        <v>1255.704</v>
      </c>
      <c r="G1990" s="23" t="n">
        <v>1261.27</v>
      </c>
      <c r="H1990" s="23" t="n">
        <v>1260.01</v>
      </c>
      <c r="I1990" s="23" t="n">
        <v>1252.57</v>
      </c>
      <c r="J1990" s="23" t="n">
        <v>1251.32</v>
      </c>
      <c r="K1990" s="29" t="str">
        <f aca="false">IF(N1990&lt;=$F$3,"HIT","MISS")</f>
        <v>HIT</v>
      </c>
      <c r="L1990" s="29" t="str">
        <f aca="false">IF(O1990&lt;=$F$3,"HIT","MISS")</f>
        <v>HIT</v>
      </c>
      <c r="M1990" s="17" t="str">
        <f aca="false">IF(AND(K1990="HIT",L1990="HIT"),"HOD ✓ | LOD ✓",IF(K1990="HIT","HOD ✓",IF(L1990="HIT","LOD ✓","✗ MISS")))</f>
        <v>HOD ✓ | LOD ✓</v>
      </c>
      <c r="N1990" s="26" t="n">
        <f aca="false">IF(D1990&lt;H1990,(H1990-D1990)/D1990,IF(D1990&gt;G1990,(D1990-G1990)/D1990,0))</f>
        <v>0</v>
      </c>
      <c r="O1990" s="26" t="n">
        <f aca="false">IF(E1990&lt;J1990,(J1990-E1990)/E1990,IF(E1990&gt;I1990,(E1990-I1990)/E1990,0))</f>
        <v>0</v>
      </c>
      <c r="P1990" s="27" t="n">
        <f aca="false">LN(F1990/F1989)</f>
        <v>-0.00191621046084573</v>
      </c>
      <c r="Q1990" s="28" t="n">
        <f aca="false">STDEV(P1971:P1990)*SQRT(252)</f>
        <v>0.119842393589</v>
      </c>
      <c r="R1990" s="26" t="n">
        <f aca="false">(G1990-H1990)/H1990</f>
        <v>0.000999992063555044</v>
      </c>
      <c r="S1990" s="17" t="n">
        <f aca="false">YEAR(B1990)</f>
        <v>2014</v>
      </c>
      <c r="T1990" s="17" t="n">
        <f aca="false">WEEKDAY(B1990)</f>
        <v>5</v>
      </c>
    </row>
    <row r="1991" customFormat="false" ht="15" hidden="false" customHeight="false" outlineLevel="0" collapsed="false">
      <c r="B1991" s="21" t="n">
        <v>41789</v>
      </c>
      <c r="C1991" s="22" t="n">
        <v>1255.704</v>
      </c>
      <c r="D1991" s="22" t="n">
        <v>1260.532</v>
      </c>
      <c r="E1991" s="22" t="n">
        <v>1242.2925</v>
      </c>
      <c r="F1991" s="22" t="n">
        <v>1249.669</v>
      </c>
      <c r="G1991" s="23" t="n">
        <v>1260.47</v>
      </c>
      <c r="H1991" s="23" t="n">
        <v>1259.21</v>
      </c>
      <c r="I1991" s="23" t="n">
        <v>1242.1</v>
      </c>
      <c r="J1991" s="23" t="n">
        <v>1240.86</v>
      </c>
      <c r="K1991" s="29" t="str">
        <f aca="false">IF(N1991&lt;=$F$3,"HIT","MISS")</f>
        <v>HIT</v>
      </c>
      <c r="L1991" s="29" t="str">
        <f aca="false">IF(O1991&lt;=$F$3,"HIT","MISS")</f>
        <v>HIT</v>
      </c>
      <c r="M1991" s="17" t="str">
        <f aca="false">IF(AND(K1991="HIT",L1991="HIT"),"HOD ✓ | LOD ✓",IF(K1991="HIT","HOD ✓",IF(L1991="HIT","LOD ✓","✗ MISS")))</f>
        <v>HOD ✓ | LOD ✓</v>
      </c>
      <c r="N1991" s="26" t="n">
        <f aca="false">IF(D1991&lt;H1991,(H1991-D1991)/D1991,IF(D1991&gt;G1991,(D1991-G1991)/D1991,0))</f>
        <v>4.91855819605517E-005</v>
      </c>
      <c r="O1991" s="26" t="n">
        <f aca="false">IF(E1991&lt;J1991,(J1991-E1991)/E1991,IF(E1991&gt;I1991,(E1991-I1991)/E1991,0))</f>
        <v>0.0001549554553377</v>
      </c>
      <c r="P1991" s="27" t="n">
        <f aca="false">LN(F1991/F1990)</f>
        <v>-0.00481765523344551</v>
      </c>
      <c r="Q1991" s="28" t="n">
        <f aca="false">STDEV(P1972:P1991)*SQRT(252)</f>
        <v>0.110003656032546</v>
      </c>
      <c r="R1991" s="26" t="n">
        <f aca="false">(G1991-H1991)/H1991</f>
        <v>0.0010006273774827</v>
      </c>
      <c r="S1991" s="17" t="n">
        <f aca="false">YEAR(B1991)</f>
        <v>2014</v>
      </c>
      <c r="T1991" s="17" t="n">
        <f aca="false">WEEKDAY(B1991)</f>
        <v>6</v>
      </c>
    </row>
    <row r="1992" customFormat="false" ht="15" hidden="false" customHeight="false" outlineLevel="0" collapsed="false">
      <c r="B1992" s="21" t="n">
        <v>41792</v>
      </c>
      <c r="C1992" s="22" t="n">
        <v>1249.669</v>
      </c>
      <c r="D1992" s="22" t="n">
        <v>1250.9955</v>
      </c>
      <c r="E1992" s="22" t="n">
        <v>1241.0575</v>
      </c>
      <c r="F1992" s="22" t="n">
        <v>1243.737</v>
      </c>
      <c r="G1992" s="23" t="n">
        <v>1252.48</v>
      </c>
      <c r="H1992" s="23" t="n">
        <v>1251.23</v>
      </c>
      <c r="I1992" s="23" t="n">
        <v>1240.82</v>
      </c>
      <c r="J1992" s="23" t="n">
        <v>1239.58</v>
      </c>
      <c r="K1992" s="29" t="str">
        <f aca="false">IF(N1992&lt;=$F$3,"HIT","MISS")</f>
        <v>HIT</v>
      </c>
      <c r="L1992" s="29" t="str">
        <f aca="false">IF(O1992&lt;=$F$3,"HIT","MISS")</f>
        <v>HIT</v>
      </c>
      <c r="M1992" s="17" t="str">
        <f aca="false">IF(AND(K1992="HIT",L1992="HIT"),"HOD ✓ | LOD ✓",IF(K1992="HIT","HOD ✓",IF(L1992="HIT","LOD ✓","✗ MISS")))</f>
        <v>HOD ✓ | LOD ✓</v>
      </c>
      <c r="N1992" s="26" t="n">
        <f aca="false">IF(D1992&lt;H1992,(H1992-D1992)/D1992,IF(D1992&gt;G1992,(D1992-G1992)/D1992,0))</f>
        <v>0.000187450714251191</v>
      </c>
      <c r="O1992" s="26" t="n">
        <f aca="false">IF(E1992&lt;J1992,(J1992-E1992)/E1992,IF(E1992&gt;I1992,(E1992-I1992)/E1992,0))</f>
        <v>0.000191369054213809</v>
      </c>
      <c r="P1992" s="27" t="n">
        <f aca="false">LN(F1992/F1991)</f>
        <v>-0.00475815907376565</v>
      </c>
      <c r="Q1992" s="28" t="n">
        <f aca="false">STDEV(P1973:P1992)*SQRT(252)</f>
        <v>0.103911874272931</v>
      </c>
      <c r="R1992" s="26" t="n">
        <f aca="false">(G1992-H1992)/H1992</f>
        <v>0.000999016967304173</v>
      </c>
      <c r="S1992" s="17" t="n">
        <f aca="false">YEAR(B1992)</f>
        <v>2014</v>
      </c>
      <c r="T1992" s="17" t="n">
        <f aca="false">WEEKDAY(B1992)</f>
        <v>2</v>
      </c>
    </row>
    <row r="1993" customFormat="false" ht="15" hidden="false" customHeight="false" outlineLevel="0" collapsed="false">
      <c r="B1993" s="21" t="n">
        <v>41793</v>
      </c>
      <c r="C1993" s="22" t="n">
        <v>1243.737</v>
      </c>
      <c r="D1993" s="22" t="n">
        <v>1247.871</v>
      </c>
      <c r="E1993" s="22" t="n">
        <v>1240.374</v>
      </c>
      <c r="F1993" s="22" t="n">
        <v>1244.977</v>
      </c>
      <c r="G1993" s="23" t="n">
        <v>1247.47</v>
      </c>
      <c r="H1993" s="23" t="n">
        <v>1246.22</v>
      </c>
      <c r="I1993" s="23" t="n">
        <v>1242.12</v>
      </c>
      <c r="J1993" s="23" t="n">
        <v>1240.88</v>
      </c>
      <c r="K1993" s="29" t="str">
        <f aca="false">IF(N1993&lt;=$F$3,"HIT","MISS")</f>
        <v>HIT</v>
      </c>
      <c r="L1993" s="29" t="str">
        <f aca="false">IF(O1993&lt;=$F$3,"HIT","MISS")</f>
        <v>HIT</v>
      </c>
      <c r="M1993" s="17" t="str">
        <f aca="false">IF(AND(K1993="HIT",L1993="HIT"),"HOD ✓ | LOD ✓",IF(K1993="HIT","HOD ✓",IF(L1993="HIT","LOD ✓","✗ MISS")))</f>
        <v>HOD ✓ | LOD ✓</v>
      </c>
      <c r="N1993" s="26" t="n">
        <f aca="false">IF(D1993&lt;H1993,(H1993-D1993)/D1993,IF(D1993&gt;G1993,(D1993-G1993)/D1993,0))</f>
        <v>0.000321347318753355</v>
      </c>
      <c r="O1993" s="26" t="n">
        <f aca="false">IF(E1993&lt;J1993,(J1993-E1993)/E1993,IF(E1993&gt;I1993,(E1993-I1993)/E1993,0))</f>
        <v>0.000407941475716264</v>
      </c>
      <c r="P1993" s="27" t="n">
        <f aca="false">LN(F1993/F1992)</f>
        <v>0.000996498675710356</v>
      </c>
      <c r="Q1993" s="28" t="n">
        <f aca="false">STDEV(P1974:P1993)*SQRT(252)</f>
        <v>0.104625345193144</v>
      </c>
      <c r="R1993" s="26" t="n">
        <f aca="false">(G1993-H1993)/H1993</f>
        <v>0.00100303317231307</v>
      </c>
      <c r="S1993" s="17" t="n">
        <f aca="false">YEAR(B1993)</f>
        <v>2014</v>
      </c>
      <c r="T1993" s="17" t="n">
        <f aca="false">WEEKDAY(B1993)</f>
        <v>3</v>
      </c>
    </row>
    <row r="1994" customFormat="false" ht="15" hidden="false" customHeight="false" outlineLevel="0" collapsed="false">
      <c r="B1994" s="21" t="n">
        <v>41794</v>
      </c>
      <c r="C1994" s="22" t="n">
        <v>1244.977</v>
      </c>
      <c r="D1994" s="22" t="n">
        <v>1249.0985</v>
      </c>
      <c r="E1994" s="22" t="n">
        <v>1242.995</v>
      </c>
      <c r="F1994" s="22" t="n">
        <v>1244.0255</v>
      </c>
      <c r="G1994" s="23" t="n">
        <v>1250.24</v>
      </c>
      <c r="H1994" s="23" t="n">
        <v>1248.99</v>
      </c>
      <c r="I1994" s="23" t="n">
        <v>1243.74</v>
      </c>
      <c r="J1994" s="23" t="n">
        <v>1242.5</v>
      </c>
      <c r="K1994" s="29" t="str">
        <f aca="false">IF(N1994&lt;=$F$3,"HIT","MISS")</f>
        <v>HIT</v>
      </c>
      <c r="L1994" s="29" t="str">
        <f aca="false">IF(O1994&lt;=$F$3,"HIT","MISS")</f>
        <v>HIT</v>
      </c>
      <c r="M1994" s="17" t="str">
        <f aca="false">IF(AND(K1994="HIT",L1994="HIT"),"HOD ✓ | LOD ✓",IF(K1994="HIT","HOD ✓",IF(L1994="HIT","LOD ✓","✗ MISS")))</f>
        <v>HOD ✓ | LOD ✓</v>
      </c>
      <c r="N1994" s="26" t="n">
        <f aca="false">IF(D1994&lt;H1994,(H1994-D1994)/D1994,IF(D1994&gt;G1994,(D1994-G1994)/D1994,0))</f>
        <v>0</v>
      </c>
      <c r="O1994" s="26" t="n">
        <f aca="false">IF(E1994&lt;J1994,(J1994-E1994)/E1994,IF(E1994&gt;I1994,(E1994-I1994)/E1994,0))</f>
        <v>0</v>
      </c>
      <c r="P1994" s="27" t="n">
        <f aca="false">LN(F1994/F1993)</f>
        <v>-0.000764563351262711</v>
      </c>
      <c r="Q1994" s="28" t="n">
        <f aca="false">STDEV(P1975:P1994)*SQRT(252)</f>
        <v>0.0952950762739716</v>
      </c>
      <c r="R1994" s="26" t="n">
        <f aca="false">(G1994-H1994)/H1994</f>
        <v>0.00100080865339194</v>
      </c>
      <c r="S1994" s="17" t="n">
        <f aca="false">YEAR(B1994)</f>
        <v>2014</v>
      </c>
      <c r="T1994" s="17" t="n">
        <f aca="false">WEEKDAY(B1994)</f>
        <v>4</v>
      </c>
    </row>
    <row r="1995" customFormat="false" ht="15" hidden="false" customHeight="false" outlineLevel="0" collapsed="false">
      <c r="B1995" s="21" t="n">
        <v>41795</v>
      </c>
      <c r="C1995" s="22" t="n">
        <v>1244.0255</v>
      </c>
      <c r="D1995" s="22" t="n">
        <v>1258.07</v>
      </c>
      <c r="E1995" s="22" t="n">
        <v>1241.0755</v>
      </c>
      <c r="F1995" s="22" t="n">
        <v>1253.673</v>
      </c>
      <c r="G1995" s="23" t="n">
        <v>1259.57</v>
      </c>
      <c r="H1995" s="23" t="n">
        <v>1258.31</v>
      </c>
      <c r="I1995" s="23" t="n">
        <v>1240.7</v>
      </c>
      <c r="J1995" s="23" t="n">
        <v>1239.46</v>
      </c>
      <c r="K1995" s="29" t="str">
        <f aca="false">IF(N1995&lt;=$F$3,"HIT","MISS")</f>
        <v>HIT</v>
      </c>
      <c r="L1995" s="29" t="str">
        <f aca="false">IF(O1995&lt;=$F$3,"HIT","MISS")</f>
        <v>HIT</v>
      </c>
      <c r="M1995" s="17" t="str">
        <f aca="false">IF(AND(K1995="HIT",L1995="HIT"),"HOD ✓ | LOD ✓",IF(K1995="HIT","HOD ✓",IF(L1995="HIT","LOD ✓","✗ MISS")))</f>
        <v>HOD ✓ | LOD ✓</v>
      </c>
      <c r="N1995" s="26" t="n">
        <f aca="false">IF(D1995&lt;H1995,(H1995-D1995)/D1995,IF(D1995&gt;G1995,(D1995-G1995)/D1995,0))</f>
        <v>0.000190768399214677</v>
      </c>
      <c r="O1995" s="26" t="n">
        <f aca="false">IF(E1995&lt;J1995,(J1995-E1995)/E1995,IF(E1995&gt;I1995,(E1995-I1995)/E1995,0))</f>
        <v>0.00030256015850758</v>
      </c>
      <c r="P1995" s="27" t="n">
        <f aca="false">LN(F1995/F1994)</f>
        <v>0.0077251501560604</v>
      </c>
      <c r="Q1995" s="28" t="n">
        <f aca="false">STDEV(P1976:P1995)*SQRT(252)</f>
        <v>0.101073095044096</v>
      </c>
      <c r="R1995" s="26" t="n">
        <f aca="false">(G1995-H1995)/H1995</f>
        <v>0.00100134307126224</v>
      </c>
      <c r="S1995" s="17" t="n">
        <f aca="false">YEAR(B1995)</f>
        <v>2014</v>
      </c>
      <c r="T1995" s="17" t="n">
        <f aca="false">WEEKDAY(B1995)</f>
        <v>5</v>
      </c>
    </row>
    <row r="1996" customFormat="false" ht="15" hidden="false" customHeight="false" outlineLevel="0" collapsed="false">
      <c r="B1996" s="21" t="n">
        <v>41796</v>
      </c>
      <c r="C1996" s="22" t="n">
        <v>1253.673</v>
      </c>
      <c r="D1996" s="22" t="n">
        <v>1257.9665</v>
      </c>
      <c r="E1996" s="22" t="n">
        <v>1245.852</v>
      </c>
      <c r="F1996" s="22" t="n">
        <v>1253.1245</v>
      </c>
      <c r="G1996" s="23" t="n">
        <v>1258.08</v>
      </c>
      <c r="H1996" s="23" t="n">
        <v>1256.82</v>
      </c>
      <c r="I1996" s="23" t="n">
        <v>1245.69</v>
      </c>
      <c r="J1996" s="23" t="n">
        <v>1244.45</v>
      </c>
      <c r="K1996" s="29" t="str">
        <f aca="false">IF(N1996&lt;=$F$3,"HIT","MISS")</f>
        <v>HIT</v>
      </c>
      <c r="L1996" s="29" t="str">
        <f aca="false">IF(O1996&lt;=$F$3,"HIT","MISS")</f>
        <v>HIT</v>
      </c>
      <c r="M1996" s="17" t="str">
        <f aca="false">IF(AND(K1996="HIT",L1996="HIT"),"HOD ✓ | LOD ✓",IF(K1996="HIT","HOD ✓",IF(L1996="HIT","LOD ✓","✗ MISS")))</f>
        <v>HOD ✓ | LOD ✓</v>
      </c>
      <c r="N1996" s="26" t="n">
        <f aca="false">IF(D1996&lt;H1996,(H1996-D1996)/D1996,IF(D1996&gt;G1996,(D1996-G1996)/D1996,0))</f>
        <v>0</v>
      </c>
      <c r="O1996" s="26" t="n">
        <f aca="false">IF(E1996&lt;J1996,(J1996-E1996)/E1996,IF(E1996&gt;I1996,(E1996-I1996)/E1996,0))</f>
        <v>0.000130031496518073</v>
      </c>
      <c r="P1996" s="27" t="n">
        <f aca="false">LN(F1996/F1995)</f>
        <v>-0.000437610145018386</v>
      </c>
      <c r="Q1996" s="28" t="n">
        <f aca="false">STDEV(P1977:P1996)*SQRT(252)</f>
        <v>0.101079823070805</v>
      </c>
      <c r="R1996" s="26" t="n">
        <f aca="false">(G1996-H1996)/H1996</f>
        <v>0.00100253019525468</v>
      </c>
      <c r="S1996" s="17" t="n">
        <f aca="false">YEAR(B1996)</f>
        <v>2014</v>
      </c>
      <c r="T1996" s="17" t="n">
        <f aca="false">WEEKDAY(B1996)</f>
        <v>6</v>
      </c>
    </row>
    <row r="1997" customFormat="false" ht="15" hidden="false" customHeight="false" outlineLevel="0" collapsed="false">
      <c r="B1997" s="21" t="n">
        <v>41799</v>
      </c>
      <c r="C1997" s="22" t="n">
        <v>1253.1245</v>
      </c>
      <c r="D1997" s="22" t="n">
        <v>1257.169</v>
      </c>
      <c r="E1997" s="22" t="n">
        <v>1251.6385</v>
      </c>
      <c r="F1997" s="22" t="n">
        <v>1252.163</v>
      </c>
      <c r="G1997" s="23" t="n">
        <v>1258.23</v>
      </c>
      <c r="H1997" s="23" t="n">
        <v>1256.97</v>
      </c>
      <c r="I1997" s="23" t="n">
        <v>1251.25</v>
      </c>
      <c r="J1997" s="23" t="n">
        <v>1250</v>
      </c>
      <c r="K1997" s="29" t="str">
        <f aca="false">IF(N1997&lt;=$F$3,"HIT","MISS")</f>
        <v>HIT</v>
      </c>
      <c r="L1997" s="29" t="str">
        <f aca="false">IF(O1997&lt;=$F$3,"HIT","MISS")</f>
        <v>HIT</v>
      </c>
      <c r="M1997" s="17" t="str">
        <f aca="false">IF(AND(K1997="HIT",L1997="HIT"),"HOD ✓ | LOD ✓",IF(K1997="HIT","HOD ✓",IF(L1997="HIT","LOD ✓","✗ MISS")))</f>
        <v>HOD ✓ | LOD ✓</v>
      </c>
      <c r="N1997" s="26" t="n">
        <f aca="false">IF(D1997&lt;H1997,(H1997-D1997)/D1997,IF(D1997&gt;G1997,(D1997-G1997)/D1997,0))</f>
        <v>0</v>
      </c>
      <c r="O1997" s="26" t="n">
        <f aca="false">IF(E1997&lt;J1997,(J1997-E1997)/E1997,IF(E1997&gt;I1997,(E1997-I1997)/E1997,0))</f>
        <v>0.000310393136676462</v>
      </c>
      <c r="P1997" s="27" t="n">
        <f aca="false">LN(F1997/F1996)</f>
        <v>-0.000767576613228921</v>
      </c>
      <c r="Q1997" s="28" t="n">
        <f aca="false">STDEV(P1978:P1997)*SQRT(252)</f>
        <v>0.0978611276195984</v>
      </c>
      <c r="R1997" s="26" t="n">
        <f aca="false">(G1997-H1997)/H1997</f>
        <v>0.00100241055872454</v>
      </c>
      <c r="S1997" s="17" t="n">
        <f aca="false">YEAR(B1997)</f>
        <v>2014</v>
      </c>
      <c r="T1997" s="17" t="n">
        <f aca="false">WEEKDAY(B1997)</f>
        <v>2</v>
      </c>
    </row>
    <row r="1998" customFormat="false" ht="15" hidden="false" customHeight="false" outlineLevel="0" collapsed="false">
      <c r="B1998" s="21" t="n">
        <v>41800</v>
      </c>
      <c r="C1998" s="22" t="n">
        <v>1252.163</v>
      </c>
      <c r="D1998" s="22" t="n">
        <v>1263.908</v>
      </c>
      <c r="E1998" s="22" t="n">
        <v>1250.407</v>
      </c>
      <c r="F1998" s="22" t="n">
        <v>1260.057</v>
      </c>
      <c r="G1998" s="23" t="n">
        <v>1263.63</v>
      </c>
      <c r="H1998" s="23" t="n">
        <v>1262.37</v>
      </c>
      <c r="I1998" s="23" t="n">
        <v>1250.86</v>
      </c>
      <c r="J1998" s="23" t="n">
        <v>1249.61</v>
      </c>
      <c r="K1998" s="29" t="str">
        <f aca="false">IF(N1998&lt;=$F$3,"HIT","MISS")</f>
        <v>HIT</v>
      </c>
      <c r="L1998" s="29" t="str">
        <f aca="false">IF(O1998&lt;=$F$3,"HIT","MISS")</f>
        <v>HIT</v>
      </c>
      <c r="M1998" s="17" t="str">
        <f aca="false">IF(AND(K1998="HIT",L1998="HIT"),"HOD ✓ | LOD ✓",IF(K1998="HIT","HOD ✓",IF(L1998="HIT","LOD ✓","✗ MISS")))</f>
        <v>HOD ✓ | LOD ✓</v>
      </c>
      <c r="N1998" s="26" t="n">
        <f aca="false">IF(D1998&lt;H1998,(H1998-D1998)/D1998,IF(D1998&gt;G1998,(D1998-G1998)/D1998,0))</f>
        <v>0.000219952718077418</v>
      </c>
      <c r="O1998" s="26" t="n">
        <f aca="false">IF(E1998&lt;J1998,(J1998-E1998)/E1998,IF(E1998&gt;I1998,(E1998-I1998)/E1998,0))</f>
        <v>0</v>
      </c>
      <c r="P1998" s="27" t="n">
        <f aca="false">LN(F1998/F1997)</f>
        <v>0.00628450213841841</v>
      </c>
      <c r="Q1998" s="28" t="n">
        <f aca="false">STDEV(P1979:P1998)*SQRT(252)</f>
        <v>0.101897531540152</v>
      </c>
      <c r="R1998" s="26" t="n">
        <f aca="false">(G1998-H1998)/H1998</f>
        <v>0.000998122578958798</v>
      </c>
      <c r="S1998" s="17" t="n">
        <f aca="false">YEAR(B1998)</f>
        <v>2014</v>
      </c>
      <c r="T1998" s="17" t="n">
        <f aca="false">WEEKDAY(B1998)</f>
        <v>3</v>
      </c>
    </row>
    <row r="1999" customFormat="false" ht="15" hidden="false" customHeight="false" outlineLevel="0" collapsed="false">
      <c r="B1999" s="21" t="n">
        <v>41801</v>
      </c>
      <c r="C1999" s="22" t="n">
        <v>1260.057</v>
      </c>
      <c r="D1999" s="22" t="n">
        <v>1265.358</v>
      </c>
      <c r="E1999" s="22" t="n">
        <v>1258.086</v>
      </c>
      <c r="F1999" s="22" t="n">
        <v>1261.189</v>
      </c>
      <c r="G1999" s="23" t="n">
        <v>1266.83</v>
      </c>
      <c r="H1999" s="23" t="n">
        <v>1265.56</v>
      </c>
      <c r="I1999" s="23" t="n">
        <v>1257.87</v>
      </c>
      <c r="J1999" s="23" t="n">
        <v>1256.61</v>
      </c>
      <c r="K1999" s="29" t="str">
        <f aca="false">IF(N1999&lt;=$F$3,"HIT","MISS")</f>
        <v>HIT</v>
      </c>
      <c r="L1999" s="29" t="str">
        <f aca="false">IF(O1999&lt;=$F$3,"HIT","MISS")</f>
        <v>HIT</v>
      </c>
      <c r="M1999" s="17" t="str">
        <f aca="false">IF(AND(K1999="HIT",L1999="HIT"),"HOD ✓ | LOD ✓",IF(K1999="HIT","HOD ✓",IF(L1999="HIT","LOD ✓","✗ MISS")))</f>
        <v>HOD ✓ | LOD ✓</v>
      </c>
      <c r="N1999" s="26" t="n">
        <f aca="false">IF(D1999&lt;H1999,(H1999-D1999)/D1999,IF(D1999&gt;G1999,(D1999-G1999)/D1999,0))</f>
        <v>0.000159638616107061</v>
      </c>
      <c r="O1999" s="26" t="n">
        <f aca="false">IF(E1999&lt;J1999,(J1999-E1999)/E1999,IF(E1999&gt;I1999,(E1999-I1999)/E1999,0))</f>
        <v>0.000171689375766141</v>
      </c>
      <c r="P1999" s="27" t="n">
        <f aca="false">LN(F1999/F1998)</f>
        <v>0.000897968763115923</v>
      </c>
      <c r="Q1999" s="28" t="n">
        <f aca="false">STDEV(P1980:P1999)*SQRT(252)</f>
        <v>0.0939957113184834</v>
      </c>
      <c r="R1999" s="26" t="n">
        <f aca="false">(G1999-H1999)/H1999</f>
        <v>0.00100350832832895</v>
      </c>
      <c r="S1999" s="17" t="n">
        <f aca="false">YEAR(B1999)</f>
        <v>2014</v>
      </c>
      <c r="T1999" s="17" t="n">
        <f aca="false">WEEKDAY(B1999)</f>
        <v>4</v>
      </c>
    </row>
    <row r="2000" customFormat="false" ht="15" hidden="false" customHeight="false" outlineLevel="0" collapsed="false">
      <c r="B2000" s="21" t="n">
        <v>41802</v>
      </c>
      <c r="C2000" s="22" t="n">
        <v>1261.189</v>
      </c>
      <c r="D2000" s="22" t="n">
        <v>1274.919</v>
      </c>
      <c r="E2000" s="22" t="n">
        <v>1260.03</v>
      </c>
      <c r="F2000" s="22" t="n">
        <v>1273.533</v>
      </c>
      <c r="G2000" s="23" t="n">
        <v>1275.59</v>
      </c>
      <c r="H2000" s="23" t="n">
        <v>1274.32</v>
      </c>
      <c r="I2000" s="23" t="n">
        <v>1261.38</v>
      </c>
      <c r="J2000" s="23" t="n">
        <v>1260.12</v>
      </c>
      <c r="K2000" s="29" t="str">
        <f aca="false">IF(N2000&lt;=$F$3,"HIT","MISS")</f>
        <v>HIT</v>
      </c>
      <c r="L2000" s="29" t="str">
        <f aca="false">IF(O2000&lt;=$F$3,"HIT","MISS")</f>
        <v>HIT</v>
      </c>
      <c r="M2000" s="17" t="str">
        <f aca="false">IF(AND(K2000="HIT",L2000="HIT"),"HOD ✓ | LOD ✓",IF(K2000="HIT","HOD ✓",IF(L2000="HIT","LOD ✓","✗ MISS")))</f>
        <v>HOD ✓ | LOD ✓</v>
      </c>
      <c r="N2000" s="26" t="n">
        <f aca="false">IF(D2000&lt;H2000,(H2000-D2000)/D2000,IF(D2000&gt;G2000,(D2000-G2000)/D2000,0))</f>
        <v>0</v>
      </c>
      <c r="O2000" s="26" t="n">
        <f aca="false">IF(E2000&lt;J2000,(J2000-E2000)/E2000,IF(E2000&gt;I2000,(E2000-I2000)/E2000,0))</f>
        <v>7.14268707887258E-005</v>
      </c>
      <c r="P2000" s="27" t="n">
        <f aca="false">LN(F2000/F1999)</f>
        <v>0.00974000114174762</v>
      </c>
      <c r="Q2000" s="28" t="n">
        <f aca="false">STDEV(P1981:P2000)*SQRT(252)</f>
        <v>0.099687683359574</v>
      </c>
      <c r="R2000" s="26" t="n">
        <f aca="false">(G2000-H2000)/H2000</f>
        <v>0.000996609956682766</v>
      </c>
      <c r="S2000" s="17" t="n">
        <f aca="false">YEAR(B2000)</f>
        <v>2014</v>
      </c>
      <c r="T2000" s="17" t="n">
        <f aca="false">WEEKDAY(B2000)</f>
        <v>5</v>
      </c>
    </row>
    <row r="2001" customFormat="false" ht="15" hidden="false" customHeight="false" outlineLevel="0" collapsed="false">
      <c r="B2001" s="21" t="n">
        <v>41803</v>
      </c>
      <c r="C2001" s="22" t="n">
        <v>1273.533</v>
      </c>
      <c r="D2001" s="22" t="n">
        <v>1278.0835</v>
      </c>
      <c r="E2001" s="22" t="n">
        <v>1270.916</v>
      </c>
      <c r="F2001" s="22" t="n">
        <v>1277.201</v>
      </c>
      <c r="G2001" s="23" t="n">
        <v>1278.5</v>
      </c>
      <c r="H2001" s="23" t="n">
        <v>1277.22</v>
      </c>
      <c r="I2001" s="23" t="n">
        <v>1272.22</v>
      </c>
      <c r="J2001" s="23" t="n">
        <v>1270.95</v>
      </c>
      <c r="K2001" s="29" t="str">
        <f aca="false">IF(N2001&lt;=$F$3,"HIT","MISS")</f>
        <v>HIT</v>
      </c>
      <c r="L2001" s="29" t="str">
        <f aca="false">IF(O2001&lt;=$F$3,"HIT","MISS")</f>
        <v>HIT</v>
      </c>
      <c r="M2001" s="17" t="str">
        <f aca="false">IF(AND(K2001="HIT",L2001="HIT"),"HOD ✓ | LOD ✓",IF(K2001="HIT","HOD ✓",IF(L2001="HIT","LOD ✓","✗ MISS")))</f>
        <v>HOD ✓ | LOD ✓</v>
      </c>
      <c r="N2001" s="26" t="n">
        <f aca="false">IF(D2001&lt;H2001,(H2001-D2001)/D2001,IF(D2001&gt;G2001,(D2001-G2001)/D2001,0))</f>
        <v>0</v>
      </c>
      <c r="O2001" s="26" t="n">
        <f aca="false">IF(E2001&lt;J2001,(J2001-E2001)/E2001,IF(E2001&gt;I2001,(E2001-I2001)/E2001,0))</f>
        <v>2.67523581417698E-005</v>
      </c>
      <c r="P2001" s="27" t="n">
        <f aca="false">LN(F2001/F2000)</f>
        <v>0.00287603688063784</v>
      </c>
      <c r="Q2001" s="28" t="n">
        <f aca="false">STDEV(P1982:P2001)*SQRT(252)</f>
        <v>0.100401238997463</v>
      </c>
      <c r="R2001" s="26" t="n">
        <f aca="false">(G2001-H2001)/H2001</f>
        <v>0.00100217660230812</v>
      </c>
      <c r="S2001" s="17" t="n">
        <f aca="false">YEAR(B2001)</f>
        <v>2014</v>
      </c>
      <c r="T2001" s="17" t="n">
        <f aca="false">WEEKDAY(B2001)</f>
        <v>6</v>
      </c>
    </row>
    <row r="2002" customFormat="false" ht="15" hidden="false" customHeight="false" outlineLevel="0" collapsed="false">
      <c r="B2002" s="21" t="n">
        <v>41806</v>
      </c>
      <c r="C2002" s="22" t="n">
        <v>1277.201</v>
      </c>
      <c r="D2002" s="22" t="n">
        <v>1285.0465</v>
      </c>
      <c r="E2002" s="22" t="n">
        <v>1270.597</v>
      </c>
      <c r="F2002" s="22" t="n">
        <v>1271.9635</v>
      </c>
      <c r="G2002" s="23" t="n">
        <v>1286.6</v>
      </c>
      <c r="H2002" s="23" t="n">
        <v>1285.31</v>
      </c>
      <c r="I2002" s="23" t="n">
        <v>1270.3</v>
      </c>
      <c r="J2002" s="23" t="n">
        <v>1269.03</v>
      </c>
      <c r="K2002" s="29" t="str">
        <f aca="false">IF(N2002&lt;=$F$3,"HIT","MISS")</f>
        <v>HIT</v>
      </c>
      <c r="L2002" s="29" t="str">
        <f aca="false">IF(O2002&lt;=$F$3,"HIT","MISS")</f>
        <v>HIT</v>
      </c>
      <c r="M2002" s="17" t="str">
        <f aca="false">IF(AND(K2002="HIT",L2002="HIT"),"HOD ✓ | LOD ✓",IF(K2002="HIT","HOD ✓",IF(L2002="HIT","LOD ✓","✗ MISS")))</f>
        <v>HOD ✓ | LOD ✓</v>
      </c>
      <c r="N2002" s="26" t="n">
        <f aca="false">IF(D2002&lt;H2002,(H2002-D2002)/D2002,IF(D2002&gt;G2002,(D2002-G2002)/D2002,0))</f>
        <v>0.000205050945627276</v>
      </c>
      <c r="O2002" s="26" t="n">
        <f aca="false">IF(E2002&lt;J2002,(J2002-E2002)/E2002,IF(E2002&gt;I2002,(E2002-I2002)/E2002,0))</f>
        <v>0.000233748387569013</v>
      </c>
      <c r="P2002" s="27" t="n">
        <f aca="false">LN(F2002/F2001)</f>
        <v>-0.00410919528324586</v>
      </c>
      <c r="Q2002" s="28" t="n">
        <f aca="false">STDEV(P1983:P2002)*SQRT(252)</f>
        <v>0.10113073044285</v>
      </c>
      <c r="R2002" s="26" t="n">
        <f aca="false">(G2002-H2002)/H2002</f>
        <v>0.001003648925162</v>
      </c>
      <c r="S2002" s="17" t="n">
        <f aca="false">YEAR(B2002)</f>
        <v>2014</v>
      </c>
      <c r="T2002" s="17" t="n">
        <f aca="false">WEEKDAY(B2002)</f>
        <v>2</v>
      </c>
    </row>
    <row r="2003" customFormat="false" ht="15" hidden="false" customHeight="false" outlineLevel="0" collapsed="false">
      <c r="B2003" s="21" t="n">
        <v>41807</v>
      </c>
      <c r="C2003" s="22" t="n">
        <v>1271.9635</v>
      </c>
      <c r="D2003" s="22" t="n">
        <v>1273.445</v>
      </c>
      <c r="E2003" s="22" t="n">
        <v>1258.5465</v>
      </c>
      <c r="F2003" s="22" t="n">
        <v>1270.7685</v>
      </c>
      <c r="G2003" s="23" t="n">
        <v>1274.18</v>
      </c>
      <c r="H2003" s="23" t="n">
        <v>1272.91</v>
      </c>
      <c r="I2003" s="23" t="n">
        <v>1260.05</v>
      </c>
      <c r="J2003" s="23" t="n">
        <v>1258.79</v>
      </c>
      <c r="K2003" s="29" t="str">
        <f aca="false">IF(N2003&lt;=$F$3,"HIT","MISS")</f>
        <v>HIT</v>
      </c>
      <c r="L2003" s="29" t="str">
        <f aca="false">IF(O2003&lt;=$F$3,"HIT","MISS")</f>
        <v>HIT</v>
      </c>
      <c r="M2003" s="17" t="str">
        <f aca="false">IF(AND(K2003="HIT",L2003="HIT"),"HOD ✓ | LOD ✓",IF(K2003="HIT","HOD ✓",IF(L2003="HIT","LOD ✓","✗ MISS")))</f>
        <v>HOD ✓ | LOD ✓</v>
      </c>
      <c r="N2003" s="26" t="n">
        <f aca="false">IF(D2003&lt;H2003,(H2003-D2003)/D2003,IF(D2003&gt;G2003,(D2003-G2003)/D2003,0))</f>
        <v>0</v>
      </c>
      <c r="O2003" s="26" t="n">
        <f aca="false">IF(E2003&lt;J2003,(J2003-E2003)/E2003,IF(E2003&gt;I2003,(E2003-I2003)/E2003,0))</f>
        <v>0.000193477157975522</v>
      </c>
      <c r="P2003" s="27" t="n">
        <f aca="false">LN(F2003/F2002)</f>
        <v>-0.000939933967071368</v>
      </c>
      <c r="Q2003" s="28" t="n">
        <f aca="false">STDEV(P1984:P2003)*SQRT(252)</f>
        <v>0.100926743056391</v>
      </c>
      <c r="R2003" s="26" t="n">
        <f aca="false">(G2003-H2003)/H2003</f>
        <v>0.000997713899647251</v>
      </c>
      <c r="S2003" s="17" t="n">
        <f aca="false">YEAR(B2003)</f>
        <v>2014</v>
      </c>
      <c r="T2003" s="17" t="n">
        <f aca="false">WEEKDAY(B2003)</f>
        <v>3</v>
      </c>
    </row>
    <row r="2004" customFormat="false" ht="15" hidden="false" customHeight="false" outlineLevel="0" collapsed="false">
      <c r="B2004" s="21" t="n">
        <v>41808</v>
      </c>
      <c r="C2004" s="22" t="n">
        <v>1270.7685</v>
      </c>
      <c r="D2004" s="22" t="n">
        <v>1278.595</v>
      </c>
      <c r="E2004" s="22" t="n">
        <v>1266.35</v>
      </c>
      <c r="F2004" s="22" t="n">
        <v>1277.527</v>
      </c>
      <c r="G2004" s="23" t="n">
        <v>1276.47</v>
      </c>
      <c r="H2004" s="23" t="n">
        <v>1275.19</v>
      </c>
      <c r="I2004" s="23" t="n">
        <v>1266.65</v>
      </c>
      <c r="J2004" s="23" t="n">
        <v>1265.38</v>
      </c>
      <c r="K2004" s="24" t="str">
        <f aca="false">IF(N2004&lt;=$F$3,"HIT","MISS")</f>
        <v>MISS</v>
      </c>
      <c r="L2004" s="24" t="str">
        <f aca="false">IF(O2004&lt;=$F$3,"HIT","MISS")</f>
        <v>HIT</v>
      </c>
      <c r="M2004" s="25" t="str">
        <f aca="false">IF(AND(K2004="HIT",L2004="HIT"),"HOD ✓ | LOD ✓",IF(K2004="HIT","HOD ✓",IF(L2004="HIT","LOD ✓","✗ MISS")))</f>
        <v>LOD ✓</v>
      </c>
      <c r="N2004" s="26" t="n">
        <f aca="false">IF(D2004&lt;H2004,(H2004-D2004)/D2004,IF(D2004&gt;G2004,(D2004-G2004)/D2004,0))</f>
        <v>0.00166198053331978</v>
      </c>
      <c r="O2004" s="26" t="n">
        <f aca="false">IF(E2004&lt;J2004,(J2004-E2004)/E2004,IF(E2004&gt;I2004,(E2004-I2004)/E2004,0))</f>
        <v>0</v>
      </c>
      <c r="P2004" s="27" t="n">
        <f aca="false">LN(F2004/F2003)</f>
        <v>0.00530434233113787</v>
      </c>
      <c r="Q2004" s="28" t="n">
        <f aca="false">STDEV(P1985:P2004)*SQRT(252)</f>
        <v>0.103235933284852</v>
      </c>
      <c r="R2004" s="26" t="n">
        <f aca="false">(G2004-H2004)/H2004</f>
        <v>0.00100377198691957</v>
      </c>
      <c r="S2004" s="17" t="n">
        <f aca="false">YEAR(B2004)</f>
        <v>2014</v>
      </c>
      <c r="T2004" s="17" t="n">
        <f aca="false">WEEKDAY(B2004)</f>
        <v>4</v>
      </c>
    </row>
    <row r="2005" customFormat="false" ht="15" hidden="false" customHeight="false" outlineLevel="0" collapsed="false">
      <c r="B2005" s="21" t="n">
        <v>41809</v>
      </c>
      <c r="C2005" s="22" t="n">
        <v>1277.527</v>
      </c>
      <c r="D2005" s="22" t="n">
        <v>1321.589</v>
      </c>
      <c r="E2005" s="22" t="n">
        <v>1276.042</v>
      </c>
      <c r="F2005" s="22" t="n">
        <v>1320.2765</v>
      </c>
      <c r="G2005" s="23" t="n">
        <v>1321.36</v>
      </c>
      <c r="H2005" s="23" t="n">
        <v>1320.04</v>
      </c>
      <c r="I2005" s="23" t="n">
        <v>1277.44</v>
      </c>
      <c r="J2005" s="23" t="n">
        <v>1276.16</v>
      </c>
      <c r="K2005" s="29" t="str">
        <f aca="false">IF(N2005&lt;=$F$3,"HIT","MISS")</f>
        <v>HIT</v>
      </c>
      <c r="L2005" s="29" t="str">
        <f aca="false">IF(O2005&lt;=$F$3,"HIT","MISS")</f>
        <v>HIT</v>
      </c>
      <c r="M2005" s="17" t="str">
        <f aca="false">IF(AND(K2005="HIT",L2005="HIT"),"HOD ✓ | LOD ✓",IF(K2005="HIT","HOD ✓",IF(L2005="HIT","LOD ✓","✗ MISS")))</f>
        <v>HOD ✓ | LOD ✓</v>
      </c>
      <c r="N2005" s="26" t="n">
        <f aca="false">IF(D2005&lt;H2005,(H2005-D2005)/D2005,IF(D2005&gt;G2005,(D2005-G2005)/D2005,0))</f>
        <v>0.000173276260622661</v>
      </c>
      <c r="O2005" s="26" t="n">
        <f aca="false">IF(E2005&lt;J2005,(J2005-E2005)/E2005,IF(E2005&gt;I2005,(E2005-I2005)/E2005,0))</f>
        <v>9.24734452315563E-005</v>
      </c>
      <c r="P2005" s="27" t="n">
        <f aca="false">LN(F2005/F2004)</f>
        <v>0.0329150064578002</v>
      </c>
      <c r="Q2005" s="28" t="n">
        <f aca="false">STDEV(P1986:P2005)*SQRT(252)</f>
        <v>0.157511840531025</v>
      </c>
      <c r="R2005" s="26" t="n">
        <f aca="false">(G2005-H2005)/H2005</f>
        <v>0.000999969697887895</v>
      </c>
      <c r="S2005" s="17" t="n">
        <f aca="false">YEAR(B2005)</f>
        <v>2014</v>
      </c>
      <c r="T2005" s="17" t="n">
        <f aca="false">WEEKDAY(B2005)</f>
        <v>5</v>
      </c>
    </row>
    <row r="2006" customFormat="false" ht="15" hidden="false" customHeight="false" outlineLevel="0" collapsed="false">
      <c r="B2006" s="21" t="n">
        <v>41810</v>
      </c>
      <c r="C2006" s="22" t="n">
        <v>1320.2765</v>
      </c>
      <c r="D2006" s="22" t="n">
        <v>1322.0865</v>
      </c>
      <c r="E2006" s="22" t="n">
        <v>1306.5015</v>
      </c>
      <c r="F2006" s="22" t="n">
        <v>1314.7425</v>
      </c>
      <c r="G2006" s="23" t="n">
        <v>1321.89</v>
      </c>
      <c r="H2006" s="23" t="n">
        <v>1320.57</v>
      </c>
      <c r="I2006" s="23" t="n">
        <v>1307.12</v>
      </c>
      <c r="J2006" s="23" t="n">
        <v>1305.81</v>
      </c>
      <c r="K2006" s="29" t="str">
        <f aca="false">IF(N2006&lt;=$F$3,"HIT","MISS")</f>
        <v>HIT</v>
      </c>
      <c r="L2006" s="29" t="str">
        <f aca="false">IF(O2006&lt;=$F$3,"HIT","MISS")</f>
        <v>HIT</v>
      </c>
      <c r="M2006" s="17" t="str">
        <f aca="false">IF(AND(K2006="HIT",L2006="HIT"),"HOD ✓ | LOD ✓",IF(K2006="HIT","HOD ✓",IF(L2006="HIT","LOD ✓","✗ MISS")))</f>
        <v>HOD ✓ | LOD ✓</v>
      </c>
      <c r="N2006" s="26" t="n">
        <f aca="false">IF(D2006&lt;H2006,(H2006-D2006)/D2006,IF(D2006&gt;G2006,(D2006-G2006)/D2006,0))</f>
        <v>0.000148628701677074</v>
      </c>
      <c r="O2006" s="26" t="n">
        <f aca="false">IF(E2006&lt;J2006,(J2006-E2006)/E2006,IF(E2006&gt;I2006,(E2006-I2006)/E2006,0))</f>
        <v>0</v>
      </c>
      <c r="P2006" s="27" t="n">
        <f aca="false">LN(F2006/F2005)</f>
        <v>-0.00420035539504974</v>
      </c>
      <c r="Q2006" s="28" t="n">
        <f aca="false">STDEV(P1987:P2006)*SQRT(252)</f>
        <v>0.158396890578077</v>
      </c>
      <c r="R2006" s="26" t="n">
        <f aca="false">(G2006-H2006)/H2006</f>
        <v>0.000999568368204763</v>
      </c>
      <c r="S2006" s="17" t="n">
        <f aca="false">YEAR(B2006)</f>
        <v>2014</v>
      </c>
      <c r="T2006" s="17" t="n">
        <f aca="false">WEEKDAY(B2006)</f>
        <v>6</v>
      </c>
    </row>
    <row r="2007" customFormat="false" ht="15" hidden="false" customHeight="false" outlineLevel="0" collapsed="false">
      <c r="B2007" s="21" t="n">
        <v>41813</v>
      </c>
      <c r="C2007" s="22" t="n">
        <v>1314.7425</v>
      </c>
      <c r="D2007" s="22" t="n">
        <v>1318.6095</v>
      </c>
      <c r="E2007" s="22" t="n">
        <v>1310.0535</v>
      </c>
      <c r="F2007" s="22" t="n">
        <v>1317.4705</v>
      </c>
      <c r="G2007" s="23" t="n">
        <v>1318.95</v>
      </c>
      <c r="H2007" s="23" t="n">
        <v>1317.63</v>
      </c>
      <c r="I2007" s="23" t="n">
        <v>1309.81</v>
      </c>
      <c r="J2007" s="23" t="n">
        <v>1308.5</v>
      </c>
      <c r="K2007" s="29" t="str">
        <f aca="false">IF(N2007&lt;=$F$3,"HIT","MISS")</f>
        <v>HIT</v>
      </c>
      <c r="L2007" s="29" t="str">
        <f aca="false">IF(O2007&lt;=$F$3,"HIT","MISS")</f>
        <v>HIT</v>
      </c>
      <c r="M2007" s="17" t="str">
        <f aca="false">IF(AND(K2007="HIT",L2007="HIT"),"HOD ✓ | LOD ✓",IF(K2007="HIT","HOD ✓",IF(L2007="HIT","LOD ✓","✗ MISS")))</f>
        <v>HOD ✓ | LOD ✓</v>
      </c>
      <c r="N2007" s="26" t="n">
        <f aca="false">IF(D2007&lt;H2007,(H2007-D2007)/D2007,IF(D2007&gt;G2007,(D2007-G2007)/D2007,0))</f>
        <v>0</v>
      </c>
      <c r="O2007" s="26" t="n">
        <f aca="false">IF(E2007&lt;J2007,(J2007-E2007)/E2007,IF(E2007&gt;I2007,(E2007-I2007)/E2007,0))</f>
        <v>0.000185870271710308</v>
      </c>
      <c r="P2007" s="27" t="n">
        <f aca="false">LN(F2007/F2006)</f>
        <v>0.00207278132637417</v>
      </c>
      <c r="Q2007" s="28" t="n">
        <f aca="false">STDEV(P1988:P2007)*SQRT(252)</f>
        <v>0.158431930127043</v>
      </c>
      <c r="R2007" s="26" t="n">
        <f aca="false">(G2007-H2007)/H2007</f>
        <v>0.00100179868400077</v>
      </c>
      <c r="S2007" s="17" t="n">
        <f aca="false">YEAR(B2007)</f>
        <v>2014</v>
      </c>
      <c r="T2007" s="17" t="n">
        <f aca="false">WEEKDAY(B2007)</f>
        <v>2</v>
      </c>
    </row>
    <row r="2008" customFormat="false" ht="15" hidden="false" customHeight="false" outlineLevel="0" collapsed="false">
      <c r="B2008" s="21" t="n">
        <v>41814</v>
      </c>
      <c r="C2008" s="22" t="n">
        <v>1317.4705</v>
      </c>
      <c r="D2008" s="22" t="n">
        <v>1326.0525</v>
      </c>
      <c r="E2008" s="22" t="n">
        <v>1313.8985</v>
      </c>
      <c r="F2008" s="22" t="n">
        <v>1318.2745</v>
      </c>
      <c r="G2008" s="23" t="n">
        <v>1327.27</v>
      </c>
      <c r="H2008" s="23" t="n">
        <v>1325.94</v>
      </c>
      <c r="I2008" s="23" t="n">
        <v>1313.71</v>
      </c>
      <c r="J2008" s="23" t="n">
        <v>1312.4</v>
      </c>
      <c r="K2008" s="29" t="str">
        <f aca="false">IF(N2008&lt;=$F$3,"HIT","MISS")</f>
        <v>HIT</v>
      </c>
      <c r="L2008" s="29" t="str">
        <f aca="false">IF(O2008&lt;=$F$3,"HIT","MISS")</f>
        <v>HIT</v>
      </c>
      <c r="M2008" s="17" t="str">
        <f aca="false">IF(AND(K2008="HIT",L2008="HIT"),"HOD ✓ | LOD ✓",IF(K2008="HIT","HOD ✓",IF(L2008="HIT","LOD ✓","✗ MISS")))</f>
        <v>HOD ✓ | LOD ✓</v>
      </c>
      <c r="N2008" s="26" t="n">
        <f aca="false">IF(D2008&lt;H2008,(H2008-D2008)/D2008,IF(D2008&gt;G2008,(D2008-G2008)/D2008,0))</f>
        <v>0</v>
      </c>
      <c r="O2008" s="26" t="n">
        <f aca="false">IF(E2008&lt;J2008,(J2008-E2008)/E2008,IF(E2008&gt;I2008,(E2008-I2008)/E2008,0))</f>
        <v>0.000143466180987326</v>
      </c>
      <c r="P2008" s="27" t="n">
        <f aca="false">LN(F2008/F2007)</f>
        <v>0.000610074210469353</v>
      </c>
      <c r="Q2008" s="28" t="n">
        <f aca="false">STDEV(P1989:P2008)*SQRT(252)</f>
        <v>0.133681610244774</v>
      </c>
      <c r="R2008" s="26" t="n">
        <f aca="false">(G2008-H2008)/H2008</f>
        <v>0.00100306197867168</v>
      </c>
      <c r="S2008" s="17" t="n">
        <f aca="false">YEAR(B2008)</f>
        <v>2014</v>
      </c>
      <c r="T2008" s="17" t="n">
        <f aca="false">WEEKDAY(B2008)</f>
        <v>3</v>
      </c>
    </row>
    <row r="2009" customFormat="false" ht="15" hidden="false" customHeight="false" outlineLevel="0" collapsed="false">
      <c r="B2009" s="21" t="n">
        <v>41815</v>
      </c>
      <c r="C2009" s="22" t="n">
        <v>1318.2745</v>
      </c>
      <c r="D2009" s="22" t="n">
        <v>1325.0025</v>
      </c>
      <c r="E2009" s="22" t="n">
        <v>1306.8405</v>
      </c>
      <c r="F2009" s="22" t="n">
        <v>1319.037</v>
      </c>
      <c r="G2009" s="23" t="n">
        <v>1326.5</v>
      </c>
      <c r="H2009" s="23" t="n">
        <v>1325.17</v>
      </c>
      <c r="I2009" s="23" t="n">
        <v>1307.81</v>
      </c>
      <c r="J2009" s="23" t="n">
        <v>1306.5</v>
      </c>
      <c r="K2009" s="29" t="str">
        <f aca="false">IF(N2009&lt;=$F$3,"HIT","MISS")</f>
        <v>HIT</v>
      </c>
      <c r="L2009" s="29" t="str">
        <f aca="false">IF(O2009&lt;=$F$3,"HIT","MISS")</f>
        <v>HIT</v>
      </c>
      <c r="M2009" s="17" t="str">
        <f aca="false">IF(AND(K2009="HIT",L2009="HIT"),"HOD ✓ | LOD ✓",IF(K2009="HIT","HOD ✓",IF(L2009="HIT","LOD ✓","✗ MISS")))</f>
        <v>HOD ✓ | LOD ✓</v>
      </c>
      <c r="N2009" s="26" t="n">
        <f aca="false">IF(D2009&lt;H2009,(H2009-D2009)/D2009,IF(D2009&gt;G2009,(D2009-G2009)/D2009,0))</f>
        <v>0.00012641485582104</v>
      </c>
      <c r="O2009" s="26" t="n">
        <f aca="false">IF(E2009&lt;J2009,(J2009-E2009)/E2009,IF(E2009&gt;I2009,(E2009-I2009)/E2009,0))</f>
        <v>0</v>
      </c>
      <c r="P2009" s="27" t="n">
        <f aca="false">LN(F2009/F2008)</f>
        <v>0.000578240394618442</v>
      </c>
      <c r="Q2009" s="28" t="n">
        <f aca="false">STDEV(P1990:P2009)*SQRT(252)</f>
        <v>0.131063164843082</v>
      </c>
      <c r="R2009" s="26" t="n">
        <f aca="false">(G2009-H2009)/H2009</f>
        <v>0.00100364481538212</v>
      </c>
      <c r="S2009" s="17" t="n">
        <f aca="false">YEAR(B2009)</f>
        <v>2014</v>
      </c>
      <c r="T2009" s="17" t="n">
        <f aca="false">WEEKDAY(B2009)</f>
        <v>4</v>
      </c>
    </row>
    <row r="2010" customFormat="false" ht="15" hidden="false" customHeight="false" outlineLevel="0" collapsed="false">
      <c r="B2010" s="21" t="n">
        <v>41816</v>
      </c>
      <c r="C2010" s="22" t="n">
        <v>1319.037</v>
      </c>
      <c r="D2010" s="22" t="n">
        <v>1319.981</v>
      </c>
      <c r="E2010" s="22" t="n">
        <v>1306.219</v>
      </c>
      <c r="F2010" s="22" t="n">
        <v>1316.447</v>
      </c>
      <c r="G2010" s="23" t="n">
        <v>1319.83</v>
      </c>
      <c r="H2010" s="23" t="n">
        <v>1318.51</v>
      </c>
      <c r="I2010" s="23" t="n">
        <v>1305.89</v>
      </c>
      <c r="J2010" s="23" t="n">
        <v>1304.59</v>
      </c>
      <c r="K2010" s="29" t="str">
        <f aca="false">IF(N2010&lt;=$F$3,"HIT","MISS")</f>
        <v>HIT</v>
      </c>
      <c r="L2010" s="29" t="str">
        <f aca="false">IF(O2010&lt;=$F$3,"HIT","MISS")</f>
        <v>HIT</v>
      </c>
      <c r="M2010" s="17" t="str">
        <f aca="false">IF(AND(K2010="HIT",L2010="HIT"),"HOD ✓ | LOD ✓",IF(K2010="HIT","HOD ✓",IF(L2010="HIT","LOD ✓","✗ MISS")))</f>
        <v>HOD ✓ | LOD ✓</v>
      </c>
      <c r="N2010" s="26" t="n">
        <f aca="false">IF(D2010&lt;H2010,(H2010-D2010)/D2010,IF(D2010&gt;G2010,(D2010-G2010)/D2010,0))</f>
        <v>0.000114395585997122</v>
      </c>
      <c r="O2010" s="26" t="n">
        <f aca="false">IF(E2010&lt;J2010,(J2010-E2010)/E2010,IF(E2010&gt;I2010,(E2010-I2010)/E2010,0))</f>
        <v>0.000251872006149008</v>
      </c>
      <c r="P2010" s="27" t="n">
        <f aca="false">LN(F2010/F2009)</f>
        <v>-0.00196548401264567</v>
      </c>
      <c r="Q2010" s="28" t="n">
        <f aca="false">STDEV(P1991:P2010)*SQRT(252)</f>
        <v>0.131084624619663</v>
      </c>
      <c r="R2010" s="26" t="n">
        <f aca="false">(G2010-H2010)/H2010</f>
        <v>0.0010011300634807</v>
      </c>
      <c r="S2010" s="17" t="n">
        <f aca="false">YEAR(B2010)</f>
        <v>2014</v>
      </c>
      <c r="T2010" s="17" t="n">
        <f aca="false">WEEKDAY(B2010)</f>
        <v>5</v>
      </c>
    </row>
    <row r="2011" customFormat="false" ht="15" hidden="false" customHeight="false" outlineLevel="0" collapsed="false">
      <c r="B2011" s="21" t="n">
        <v>41817</v>
      </c>
      <c r="C2011" s="22" t="n">
        <v>1316.447</v>
      </c>
      <c r="D2011" s="22" t="n">
        <v>1322.3865</v>
      </c>
      <c r="E2011" s="22" t="n">
        <v>1312.6355</v>
      </c>
      <c r="F2011" s="22" t="n">
        <v>1315.417</v>
      </c>
      <c r="G2011" s="23" t="n">
        <v>1323.92</v>
      </c>
      <c r="H2011" s="23" t="n">
        <v>1322.6</v>
      </c>
      <c r="I2011" s="23" t="n">
        <v>1313.42</v>
      </c>
      <c r="J2011" s="23" t="n">
        <v>1312.11</v>
      </c>
      <c r="K2011" s="29" t="str">
        <f aca="false">IF(N2011&lt;=$F$3,"HIT","MISS")</f>
        <v>HIT</v>
      </c>
      <c r="L2011" s="29" t="str">
        <f aca="false">IF(O2011&lt;=$F$3,"HIT","MISS")</f>
        <v>HIT</v>
      </c>
      <c r="M2011" s="17" t="str">
        <f aca="false">IF(AND(K2011="HIT",L2011="HIT"),"HOD ✓ | LOD ✓",IF(K2011="HIT","HOD ✓",IF(L2011="HIT","LOD ✓","✗ MISS")))</f>
        <v>HOD ✓ | LOD ✓</v>
      </c>
      <c r="N2011" s="26" t="n">
        <f aca="false">IF(D2011&lt;H2011,(H2011-D2011)/D2011,IF(D2011&gt;G2011,(D2011-G2011)/D2011,0))</f>
        <v>0.000161450529024487</v>
      </c>
      <c r="O2011" s="26" t="n">
        <f aca="false">IF(E2011&lt;J2011,(J2011-E2011)/E2011,IF(E2011&gt;I2011,(E2011-I2011)/E2011,0))</f>
        <v>0</v>
      </c>
      <c r="P2011" s="27" t="n">
        <f aca="false">LN(F2011/F2010)</f>
        <v>-0.000782715256248123</v>
      </c>
      <c r="Q2011" s="28" t="n">
        <f aca="false">STDEV(P1992:P2011)*SQRT(252)</f>
        <v>0.128918044712173</v>
      </c>
      <c r="R2011" s="26" t="n">
        <f aca="false">(G2011-H2011)/H2011</f>
        <v>0.000998034175109756</v>
      </c>
      <c r="S2011" s="17" t="n">
        <f aca="false">YEAR(B2011)</f>
        <v>2014</v>
      </c>
      <c r="T2011" s="17" t="n">
        <f aca="false">WEEKDAY(B2011)</f>
        <v>6</v>
      </c>
    </row>
    <row r="2012" customFormat="false" ht="15" hidden="false" customHeight="false" outlineLevel="0" collapsed="false">
      <c r="B2012" s="21" t="n">
        <v>41820</v>
      </c>
      <c r="C2012" s="22" t="n">
        <v>1315.417</v>
      </c>
      <c r="D2012" s="22" t="n">
        <v>1329.6285</v>
      </c>
      <c r="E2012" s="22" t="n">
        <v>1310.491</v>
      </c>
      <c r="F2012" s="22" t="n">
        <v>1327.149</v>
      </c>
      <c r="G2012" s="23" t="n">
        <v>1329.55</v>
      </c>
      <c r="H2012" s="23" t="n">
        <v>1328.22</v>
      </c>
      <c r="I2012" s="23" t="n">
        <v>1312.06</v>
      </c>
      <c r="J2012" s="23" t="n">
        <v>1310.75</v>
      </c>
      <c r="K2012" s="29" t="str">
        <f aca="false">IF(N2012&lt;=$F$3,"HIT","MISS")</f>
        <v>HIT</v>
      </c>
      <c r="L2012" s="29" t="str">
        <f aca="false">IF(O2012&lt;=$F$3,"HIT","MISS")</f>
        <v>HIT</v>
      </c>
      <c r="M2012" s="17" t="str">
        <f aca="false">IF(AND(K2012="HIT",L2012="HIT"),"HOD ✓ | LOD ✓",IF(K2012="HIT","HOD ✓",IF(L2012="HIT","LOD ✓","✗ MISS")))</f>
        <v>HOD ✓ | LOD ✓</v>
      </c>
      <c r="N2012" s="26" t="n">
        <f aca="false">IF(D2012&lt;H2012,(H2012-D2012)/D2012,IF(D2012&gt;G2012,(D2012-G2012)/D2012,0))</f>
        <v>5.90390473730643E-005</v>
      </c>
      <c r="O2012" s="26" t="n">
        <f aca="false">IF(E2012&lt;J2012,(J2012-E2012)/E2012,IF(E2012&gt;I2012,(E2012-I2012)/E2012,0))</f>
        <v>0.000197635847937921</v>
      </c>
      <c r="P2012" s="27" t="n">
        <f aca="false">LN(F2012/F2011)</f>
        <v>0.00887930676560643</v>
      </c>
      <c r="Q2012" s="28" t="n">
        <f aca="false">STDEV(P1993:P2012)*SQRT(252)</f>
        <v>0.127728238149985</v>
      </c>
      <c r="R2012" s="26" t="n">
        <f aca="false">(G2012-H2012)/H2012</f>
        <v>0.00100134013943468</v>
      </c>
      <c r="S2012" s="17" t="n">
        <f aca="false">YEAR(B2012)</f>
        <v>2014</v>
      </c>
      <c r="T2012" s="17" t="n">
        <f aca="false">WEEKDAY(B2012)</f>
        <v>2</v>
      </c>
    </row>
    <row r="2013" customFormat="false" ht="15" hidden="false" customHeight="false" outlineLevel="0" collapsed="false">
      <c r="B2013" s="21" t="n">
        <v>41821</v>
      </c>
      <c r="C2013" s="22" t="n">
        <v>1327.149</v>
      </c>
      <c r="D2013" s="22" t="n">
        <v>1333.303</v>
      </c>
      <c r="E2013" s="22" t="n">
        <v>1323.6025</v>
      </c>
      <c r="F2013" s="22" t="n">
        <v>1326.152</v>
      </c>
      <c r="G2013" s="23" t="n">
        <v>1333.44</v>
      </c>
      <c r="H2013" s="23" t="n">
        <v>1332.11</v>
      </c>
      <c r="I2013" s="23" t="n">
        <v>1324.67</v>
      </c>
      <c r="J2013" s="23" t="n">
        <v>1323.35</v>
      </c>
      <c r="K2013" s="29" t="str">
        <f aca="false">IF(N2013&lt;=$F$3,"HIT","MISS")</f>
        <v>HIT</v>
      </c>
      <c r="L2013" s="29" t="str">
        <f aca="false">IF(O2013&lt;=$F$3,"HIT","MISS")</f>
        <v>HIT</v>
      </c>
      <c r="M2013" s="17" t="str">
        <f aca="false">IF(AND(K2013="HIT",L2013="HIT"),"HOD ✓ | LOD ✓",IF(K2013="HIT","HOD ✓",IF(L2013="HIT","LOD ✓","✗ MISS")))</f>
        <v>HOD ✓ | LOD ✓</v>
      </c>
      <c r="N2013" s="26" t="n">
        <f aca="false">IF(D2013&lt;H2013,(H2013-D2013)/D2013,IF(D2013&gt;G2013,(D2013-G2013)/D2013,0))</f>
        <v>0</v>
      </c>
      <c r="O2013" s="26" t="n">
        <f aca="false">IF(E2013&lt;J2013,(J2013-E2013)/E2013,IF(E2013&gt;I2013,(E2013-I2013)/E2013,0))</f>
        <v>0</v>
      </c>
      <c r="P2013" s="27" t="n">
        <f aca="false">LN(F2013/F2012)</f>
        <v>-0.000751516730987877</v>
      </c>
      <c r="Q2013" s="28" t="n">
        <f aca="false">STDEV(P1994:P2013)*SQRT(252)</f>
        <v>0.128285974296063</v>
      </c>
      <c r="R2013" s="26" t="n">
        <f aca="false">(G2013-H2013)/H2013</f>
        <v>0.000998416046722984</v>
      </c>
      <c r="S2013" s="17" t="n">
        <f aca="false">YEAR(B2013)</f>
        <v>2014</v>
      </c>
      <c r="T2013" s="17" t="n">
        <f aca="false">WEEKDAY(B2013)</f>
        <v>3</v>
      </c>
    </row>
    <row r="2014" customFormat="false" ht="15" hidden="false" customHeight="false" outlineLevel="0" collapsed="false">
      <c r="B2014" s="21" t="n">
        <v>41822</v>
      </c>
      <c r="C2014" s="22" t="n">
        <v>1326.152</v>
      </c>
      <c r="D2014" s="22" t="n">
        <v>1332.1275</v>
      </c>
      <c r="E2014" s="22" t="n">
        <v>1321.3025</v>
      </c>
      <c r="F2014" s="22" t="n">
        <v>1326.726</v>
      </c>
      <c r="G2014" s="23" t="n">
        <v>1332.82</v>
      </c>
      <c r="H2014" s="23" t="n">
        <v>1331.49</v>
      </c>
      <c r="I2014" s="23" t="n">
        <v>1323</v>
      </c>
      <c r="J2014" s="23" t="n">
        <v>1321.68</v>
      </c>
      <c r="K2014" s="29" t="str">
        <f aca="false">IF(N2014&lt;=$F$3,"HIT","MISS")</f>
        <v>HIT</v>
      </c>
      <c r="L2014" s="29" t="str">
        <f aca="false">IF(O2014&lt;=$F$3,"HIT","MISS")</f>
        <v>HIT</v>
      </c>
      <c r="M2014" s="17" t="str">
        <f aca="false">IF(AND(K2014="HIT",L2014="HIT"),"HOD ✓ | LOD ✓",IF(K2014="HIT","HOD ✓",IF(L2014="HIT","LOD ✓","✗ MISS")))</f>
        <v>HOD ✓ | LOD ✓</v>
      </c>
      <c r="N2014" s="26" t="n">
        <f aca="false">IF(D2014&lt;H2014,(H2014-D2014)/D2014,IF(D2014&gt;G2014,(D2014-G2014)/D2014,0))</f>
        <v>0</v>
      </c>
      <c r="O2014" s="26" t="n">
        <f aca="false">IF(E2014&lt;J2014,(J2014-E2014)/E2014,IF(E2014&gt;I2014,(E2014-I2014)/E2014,0))</f>
        <v>0.000285702933279892</v>
      </c>
      <c r="P2014" s="27" t="n">
        <f aca="false">LN(F2014/F2013)</f>
        <v>0.00043273758458351</v>
      </c>
      <c r="Q2014" s="28" t="n">
        <f aca="false">STDEV(P1995:P2014)*SQRT(252)</f>
        <v>0.127870113970203</v>
      </c>
      <c r="R2014" s="26" t="n">
        <f aca="false">(G2014-H2014)/H2014</f>
        <v>0.000998880952917354</v>
      </c>
      <c r="S2014" s="17" t="n">
        <f aca="false">YEAR(B2014)</f>
        <v>2014</v>
      </c>
      <c r="T2014" s="17" t="n">
        <f aca="false">WEEKDAY(B2014)</f>
        <v>4</v>
      </c>
    </row>
    <row r="2015" customFormat="false" ht="15" hidden="false" customHeight="false" outlineLevel="0" collapsed="false">
      <c r="B2015" s="21" t="n">
        <v>41823</v>
      </c>
      <c r="C2015" s="22" t="n">
        <v>1326.726</v>
      </c>
      <c r="D2015" s="22" t="n">
        <v>1327.717</v>
      </c>
      <c r="E2015" s="22" t="n">
        <v>1308.906</v>
      </c>
      <c r="F2015" s="22" t="n">
        <v>1319.4865</v>
      </c>
      <c r="G2015" s="23" t="n">
        <v>1327.79</v>
      </c>
      <c r="H2015" s="23" t="n">
        <v>1326.46</v>
      </c>
      <c r="I2015" s="23" t="n">
        <v>1308.85</v>
      </c>
      <c r="J2015" s="23" t="n">
        <v>1307.54</v>
      </c>
      <c r="K2015" s="29" t="str">
        <f aca="false">IF(N2015&lt;=$F$3,"HIT","MISS")</f>
        <v>HIT</v>
      </c>
      <c r="L2015" s="29" t="str">
        <f aca="false">IF(O2015&lt;=$F$3,"HIT","MISS")</f>
        <v>HIT</v>
      </c>
      <c r="M2015" s="17" t="str">
        <f aca="false">IF(AND(K2015="HIT",L2015="HIT"),"HOD ✓ | LOD ✓",IF(K2015="HIT","HOD ✓",IF(L2015="HIT","LOD ✓","✗ MISS")))</f>
        <v>HOD ✓ | LOD ✓</v>
      </c>
      <c r="N2015" s="26" t="n">
        <f aca="false">IF(D2015&lt;H2015,(H2015-D2015)/D2015,IF(D2015&gt;G2015,(D2015-G2015)/D2015,0))</f>
        <v>0</v>
      </c>
      <c r="O2015" s="26" t="n">
        <f aca="false">IF(E2015&lt;J2015,(J2015-E2015)/E2015,IF(E2015&gt;I2015,(E2015-I2015)/E2015,0))</f>
        <v>4.27838209925235E-005</v>
      </c>
      <c r="P2015" s="27" t="n">
        <f aca="false">LN(F2015/F2014)</f>
        <v>-0.00547160748551499</v>
      </c>
      <c r="Q2015" s="28" t="n">
        <f aca="false">STDEV(P1996:P2015)*SQRT(252)</f>
        <v>0.13025883211336</v>
      </c>
      <c r="R2015" s="26" t="n">
        <f aca="false">(G2015-H2015)/H2015</f>
        <v>0.00100266875744457</v>
      </c>
      <c r="S2015" s="17" t="n">
        <f aca="false">YEAR(B2015)</f>
        <v>2014</v>
      </c>
      <c r="T2015" s="17" t="n">
        <f aca="false">WEEKDAY(B2015)</f>
        <v>5</v>
      </c>
    </row>
    <row r="2016" customFormat="false" ht="15" hidden="false" customHeight="false" outlineLevel="0" collapsed="false">
      <c r="B2016" s="21" t="n">
        <v>41824</v>
      </c>
      <c r="C2016" s="22" t="n">
        <v>1319.4865</v>
      </c>
      <c r="D2016" s="22" t="n">
        <v>1323.293</v>
      </c>
      <c r="E2016" s="22" t="n">
        <v>1318.819</v>
      </c>
      <c r="F2016" s="22" t="n">
        <v>1320.3085</v>
      </c>
      <c r="G2016" s="23" t="n">
        <v>1324.39</v>
      </c>
      <c r="H2016" s="23" t="n">
        <v>1323.07</v>
      </c>
      <c r="I2016" s="23" t="n">
        <v>1318.65</v>
      </c>
      <c r="J2016" s="23" t="n">
        <v>1317.33</v>
      </c>
      <c r="K2016" s="29" t="str">
        <f aca="false">IF(N2016&lt;=$F$3,"HIT","MISS")</f>
        <v>HIT</v>
      </c>
      <c r="L2016" s="29" t="str">
        <f aca="false">IF(O2016&lt;=$F$3,"HIT","MISS")</f>
        <v>HIT</v>
      </c>
      <c r="M2016" s="17" t="str">
        <f aca="false">IF(AND(K2016="HIT",L2016="HIT"),"HOD ✓ | LOD ✓",IF(K2016="HIT","HOD ✓",IF(L2016="HIT","LOD ✓","✗ MISS")))</f>
        <v>HOD ✓ | LOD ✓</v>
      </c>
      <c r="N2016" s="26" t="n">
        <f aca="false">IF(D2016&lt;H2016,(H2016-D2016)/D2016,IF(D2016&gt;G2016,(D2016-G2016)/D2016,0))</f>
        <v>0</v>
      </c>
      <c r="O2016" s="26" t="n">
        <f aca="false">IF(E2016&lt;J2016,(J2016-E2016)/E2016,IF(E2016&gt;I2016,(E2016-I2016)/E2016,0))</f>
        <v>0.000128144953932169</v>
      </c>
      <c r="P2016" s="27" t="n">
        <f aca="false">LN(F2016/F2015)</f>
        <v>0.000622775652327384</v>
      </c>
      <c r="Q2016" s="28" t="n">
        <f aca="false">STDEV(P1997:P2016)*SQRT(252)</f>
        <v>0.129989472909458</v>
      </c>
      <c r="R2016" s="26" t="n">
        <f aca="false">(G2016-H2016)/H2016</f>
        <v>0.000997679639021491</v>
      </c>
      <c r="S2016" s="17" t="n">
        <f aca="false">YEAR(B2016)</f>
        <v>2014</v>
      </c>
      <c r="T2016" s="17" t="n">
        <f aca="false">WEEKDAY(B2016)</f>
        <v>6</v>
      </c>
    </row>
    <row r="2017" customFormat="false" ht="15" hidden="false" customHeight="false" outlineLevel="0" collapsed="false">
      <c r="B2017" s="21" t="n">
        <v>41827</v>
      </c>
      <c r="C2017" s="22" t="n">
        <v>1320.3085</v>
      </c>
      <c r="D2017" s="22" t="n">
        <v>1321.086</v>
      </c>
      <c r="E2017" s="22" t="n">
        <v>1311.9415</v>
      </c>
      <c r="F2017" s="22" t="n">
        <v>1319.935</v>
      </c>
      <c r="G2017" s="23" t="n">
        <v>1321.98</v>
      </c>
      <c r="H2017" s="23" t="n">
        <v>1320.66</v>
      </c>
      <c r="I2017" s="23" t="n">
        <v>1312.12</v>
      </c>
      <c r="J2017" s="23" t="n">
        <v>1310.81</v>
      </c>
      <c r="K2017" s="29" t="str">
        <f aca="false">IF(N2017&lt;=$F$3,"HIT","MISS")</f>
        <v>HIT</v>
      </c>
      <c r="L2017" s="29" t="str">
        <f aca="false">IF(O2017&lt;=$F$3,"HIT","MISS")</f>
        <v>HIT</v>
      </c>
      <c r="M2017" s="17" t="str">
        <f aca="false">IF(AND(K2017="HIT",L2017="HIT"),"HOD ✓ | LOD ✓",IF(K2017="HIT","HOD ✓",IF(L2017="HIT","LOD ✓","✗ MISS")))</f>
        <v>HOD ✓ | LOD ✓</v>
      </c>
      <c r="N2017" s="26" t="n">
        <f aca="false">IF(D2017&lt;H2017,(H2017-D2017)/D2017,IF(D2017&gt;G2017,(D2017-G2017)/D2017,0))</f>
        <v>0</v>
      </c>
      <c r="O2017" s="26" t="n">
        <f aca="false">IF(E2017&lt;J2017,(J2017-E2017)/E2017,IF(E2017&gt;I2017,(E2017-I2017)/E2017,0))</f>
        <v>0</v>
      </c>
      <c r="P2017" s="27" t="n">
        <f aca="false">LN(F2017/F2016)</f>
        <v>-0.000282928451479257</v>
      </c>
      <c r="Q2017" s="28" t="n">
        <f aca="false">STDEV(P1998:P2017)*SQRT(252)</f>
        <v>0.129833679739265</v>
      </c>
      <c r="R2017" s="26" t="n">
        <f aca="false">(G2017-H2017)/H2017</f>
        <v>0.000999500249875014</v>
      </c>
      <c r="S2017" s="17" t="n">
        <f aca="false">YEAR(B2017)</f>
        <v>2014</v>
      </c>
      <c r="T2017" s="17" t="n">
        <f aca="false">WEEKDAY(B2017)</f>
        <v>2</v>
      </c>
    </row>
    <row r="2018" customFormat="false" ht="15" hidden="false" customHeight="false" outlineLevel="0" collapsed="false">
      <c r="B2018" s="21" t="n">
        <v>41828</v>
      </c>
      <c r="C2018" s="22" t="n">
        <v>1319.935</v>
      </c>
      <c r="D2018" s="22" t="n">
        <v>1324.913</v>
      </c>
      <c r="E2018" s="22" t="n">
        <v>1313.523</v>
      </c>
      <c r="F2018" s="22" t="n">
        <v>1319.216</v>
      </c>
      <c r="G2018" s="23" t="n">
        <v>1324.65</v>
      </c>
      <c r="H2018" s="23" t="n">
        <v>1323.33</v>
      </c>
      <c r="I2018" s="23" t="n">
        <v>1313.76</v>
      </c>
      <c r="J2018" s="23" t="n">
        <v>1312.45</v>
      </c>
      <c r="K2018" s="29" t="str">
        <f aca="false">IF(N2018&lt;=$F$3,"HIT","MISS")</f>
        <v>HIT</v>
      </c>
      <c r="L2018" s="29" t="str">
        <f aca="false">IF(O2018&lt;=$F$3,"HIT","MISS")</f>
        <v>HIT</v>
      </c>
      <c r="M2018" s="17" t="str">
        <f aca="false">IF(AND(K2018="HIT",L2018="HIT"),"HOD ✓ | LOD ✓",IF(K2018="HIT","HOD ✓",IF(L2018="HIT","LOD ✓","✗ MISS")))</f>
        <v>HOD ✓ | LOD ✓</v>
      </c>
      <c r="N2018" s="26" t="n">
        <f aca="false">IF(D2018&lt;H2018,(H2018-D2018)/D2018,IF(D2018&gt;G2018,(D2018-G2018)/D2018,0))</f>
        <v>0.000198503599858949</v>
      </c>
      <c r="O2018" s="26" t="n">
        <f aca="false">IF(E2018&lt;J2018,(J2018-E2018)/E2018,IF(E2018&gt;I2018,(E2018-I2018)/E2018,0))</f>
        <v>0</v>
      </c>
      <c r="P2018" s="27" t="n">
        <f aca="false">LN(F2018/F2017)</f>
        <v>-0.00054487220912214</v>
      </c>
      <c r="Q2018" s="28" t="n">
        <f aca="false">STDEV(P1999:P2018)*SQRT(252)</f>
        <v>0.129550788295957</v>
      </c>
      <c r="R2018" s="26" t="n">
        <f aca="false">(G2018-H2018)/H2018</f>
        <v>0.000997483620865667</v>
      </c>
      <c r="S2018" s="17" t="n">
        <f aca="false">YEAR(B2018)</f>
        <v>2014</v>
      </c>
      <c r="T2018" s="17" t="n">
        <f aca="false">WEEKDAY(B2018)</f>
        <v>3</v>
      </c>
    </row>
    <row r="2019" customFormat="false" ht="15" hidden="false" customHeight="false" outlineLevel="0" collapsed="false">
      <c r="B2019" s="21" t="n">
        <v>41829</v>
      </c>
      <c r="C2019" s="22" t="n">
        <v>1319.216</v>
      </c>
      <c r="D2019" s="22" t="n">
        <v>1332.7535</v>
      </c>
      <c r="E2019" s="22" t="n">
        <v>1317.8</v>
      </c>
      <c r="F2019" s="22" t="n">
        <v>1327.9485</v>
      </c>
      <c r="G2019" s="23" t="n">
        <v>1332.53</v>
      </c>
      <c r="H2019" s="23" t="n">
        <v>1331.2</v>
      </c>
      <c r="I2019" s="23" t="n">
        <v>1319.01</v>
      </c>
      <c r="J2019" s="23" t="n">
        <v>1317.69</v>
      </c>
      <c r="K2019" s="29" t="str">
        <f aca="false">IF(N2019&lt;=$F$3,"HIT","MISS")</f>
        <v>HIT</v>
      </c>
      <c r="L2019" s="29" t="str">
        <f aca="false">IF(O2019&lt;=$F$3,"HIT","MISS")</f>
        <v>HIT</v>
      </c>
      <c r="M2019" s="17" t="str">
        <f aca="false">IF(AND(K2019="HIT",L2019="HIT"),"HOD ✓ | LOD ✓",IF(K2019="HIT","HOD ✓",IF(L2019="HIT","LOD ✓","✗ MISS")))</f>
        <v>HOD ✓ | LOD ✓</v>
      </c>
      <c r="N2019" s="26" t="n">
        <f aca="false">IF(D2019&lt;H2019,(H2019-D2019)/D2019,IF(D2019&gt;G2019,(D2019-G2019)/D2019,0))</f>
        <v>0.000167697927636325</v>
      </c>
      <c r="O2019" s="26" t="n">
        <f aca="false">IF(E2019&lt;J2019,(J2019-E2019)/E2019,IF(E2019&gt;I2019,(E2019-I2019)/E2019,0))</f>
        <v>0</v>
      </c>
      <c r="P2019" s="27" t="n">
        <f aca="false">LN(F2019/F2018)</f>
        <v>0.00659764942932503</v>
      </c>
      <c r="Q2019" s="28" t="n">
        <f aca="false">STDEV(P2000:P2019)*SQRT(252)</f>
        <v>0.130313705237922</v>
      </c>
      <c r="R2019" s="26" t="n">
        <f aca="false">(G2019-H2019)/H2019</f>
        <v>0.000999098557692253</v>
      </c>
      <c r="S2019" s="17" t="n">
        <f aca="false">YEAR(B2019)</f>
        <v>2014</v>
      </c>
      <c r="T2019" s="17" t="n">
        <f aca="false">WEEKDAY(B2019)</f>
        <v>4</v>
      </c>
    </row>
    <row r="2020" customFormat="false" ht="15" hidden="false" customHeight="false" outlineLevel="0" collapsed="false">
      <c r="B2020" s="21" t="n">
        <v>41830</v>
      </c>
      <c r="C2020" s="22" t="n">
        <v>1327.9485</v>
      </c>
      <c r="D2020" s="22" t="n">
        <v>1345.361</v>
      </c>
      <c r="E2020" s="22" t="n">
        <v>1324.345</v>
      </c>
      <c r="F2020" s="22" t="n">
        <v>1335.851</v>
      </c>
      <c r="G2020" s="23" t="n">
        <v>1345.52</v>
      </c>
      <c r="H2020" s="23" t="n">
        <v>1344.18</v>
      </c>
      <c r="I2020" s="23" t="n">
        <v>1325.44</v>
      </c>
      <c r="J2020" s="23" t="n">
        <v>1324.12</v>
      </c>
      <c r="K2020" s="29" t="str">
        <f aca="false">IF(N2020&lt;=$F$3,"HIT","MISS")</f>
        <v>HIT</v>
      </c>
      <c r="L2020" s="29" t="str">
        <f aca="false">IF(O2020&lt;=$F$3,"HIT","MISS")</f>
        <v>HIT</v>
      </c>
      <c r="M2020" s="17" t="str">
        <f aca="false">IF(AND(K2020="HIT",L2020="HIT"),"HOD ✓ | LOD ✓",IF(K2020="HIT","HOD ✓",IF(L2020="HIT","LOD ✓","✗ MISS")))</f>
        <v>HOD ✓ | LOD ✓</v>
      </c>
      <c r="N2020" s="26" t="n">
        <f aca="false">IF(D2020&lt;H2020,(H2020-D2020)/D2020,IF(D2020&gt;G2020,(D2020-G2020)/D2020,0))</f>
        <v>0</v>
      </c>
      <c r="O2020" s="26" t="n">
        <f aca="false">IF(E2020&lt;J2020,(J2020-E2020)/E2020,IF(E2020&gt;I2020,(E2020-I2020)/E2020,0))</f>
        <v>0</v>
      </c>
      <c r="P2020" s="27" t="n">
        <f aca="false">LN(F2020/F2019)</f>
        <v>0.00593327176696209</v>
      </c>
      <c r="Q2020" s="28" t="n">
        <f aca="false">STDEV(P2001:P2020)*SQRT(252)</f>
        <v>0.128223029478878</v>
      </c>
      <c r="R2020" s="26" t="n">
        <f aca="false">(G2020-H2020)/H2020</f>
        <v>0.000996890297430343</v>
      </c>
      <c r="S2020" s="17" t="n">
        <f aca="false">YEAR(B2020)</f>
        <v>2014</v>
      </c>
      <c r="T2020" s="17" t="n">
        <f aca="false">WEEKDAY(B2020)</f>
        <v>5</v>
      </c>
    </row>
    <row r="2021" customFormat="false" ht="15" hidden="false" customHeight="false" outlineLevel="0" collapsed="false">
      <c r="B2021" s="21" t="n">
        <v>41831</v>
      </c>
      <c r="C2021" s="22" t="n">
        <v>1335.851</v>
      </c>
      <c r="D2021" s="22" t="n">
        <v>1339.3905</v>
      </c>
      <c r="E2021" s="22" t="n">
        <v>1333.6975</v>
      </c>
      <c r="F2021" s="22" t="n">
        <v>1337.936</v>
      </c>
      <c r="G2021" s="23" t="n">
        <v>1341.27</v>
      </c>
      <c r="H2021" s="23" t="n">
        <v>1339.93</v>
      </c>
      <c r="I2021" s="23" t="n">
        <v>1333.95</v>
      </c>
      <c r="J2021" s="23" t="n">
        <v>1332.62</v>
      </c>
      <c r="K2021" s="29" t="str">
        <f aca="false">IF(N2021&lt;=$F$3,"HIT","MISS")</f>
        <v>HIT</v>
      </c>
      <c r="L2021" s="29" t="str">
        <f aca="false">IF(O2021&lt;=$F$3,"HIT","MISS")</f>
        <v>HIT</v>
      </c>
      <c r="M2021" s="17" t="str">
        <f aca="false">IF(AND(K2021="HIT",L2021="HIT"),"HOD ✓ | LOD ✓",IF(K2021="HIT","HOD ✓",IF(L2021="HIT","LOD ✓","✗ MISS")))</f>
        <v>HOD ✓ | LOD ✓</v>
      </c>
      <c r="N2021" s="26" t="n">
        <f aca="false">IF(D2021&lt;H2021,(H2021-D2021)/D2021,IF(D2021&gt;G2021,(D2021-G2021)/D2021,0))</f>
        <v>0.000402795151974043</v>
      </c>
      <c r="O2021" s="26" t="n">
        <f aca="false">IF(E2021&lt;J2021,(J2021-E2021)/E2021,IF(E2021&gt;I2021,(E2021-I2021)/E2021,0))</f>
        <v>0</v>
      </c>
      <c r="P2021" s="27" t="n">
        <f aca="false">LN(F2021/F2020)</f>
        <v>0.00155958602731881</v>
      </c>
      <c r="Q2021" s="28" t="n">
        <f aca="false">STDEV(P2002:P2021)*SQRT(252)</f>
        <v>0.128241814018568</v>
      </c>
      <c r="R2021" s="26" t="n">
        <f aca="false">(G2021-H2021)/H2021</f>
        <v>0.00100005224153494</v>
      </c>
      <c r="S2021" s="17" t="n">
        <f aca="false">YEAR(B2021)</f>
        <v>2014</v>
      </c>
      <c r="T2021" s="17" t="n">
        <f aca="false">WEEKDAY(B2021)</f>
        <v>6</v>
      </c>
    </row>
    <row r="2022" customFormat="false" ht="15" hidden="false" customHeight="false" outlineLevel="0" collapsed="false">
      <c r="B2022" s="21" t="n">
        <v>41834</v>
      </c>
      <c r="C2022" s="22" t="n">
        <v>1337.936</v>
      </c>
      <c r="D2022" s="22" t="n">
        <v>1339.861</v>
      </c>
      <c r="E2022" s="22" t="n">
        <v>1303.0495</v>
      </c>
      <c r="F2022" s="22" t="n">
        <v>1307.3245</v>
      </c>
      <c r="G2022" s="23" t="n">
        <v>1341.14</v>
      </c>
      <c r="H2022" s="23" t="n">
        <v>1339.8</v>
      </c>
      <c r="I2022" s="23" t="n">
        <v>1304.41</v>
      </c>
      <c r="J2022" s="23" t="n">
        <v>1303.11</v>
      </c>
      <c r="K2022" s="29" t="str">
        <f aca="false">IF(N2022&lt;=$F$3,"HIT","MISS")</f>
        <v>HIT</v>
      </c>
      <c r="L2022" s="29" t="str">
        <f aca="false">IF(O2022&lt;=$F$3,"HIT","MISS")</f>
        <v>HIT</v>
      </c>
      <c r="M2022" s="17" t="str">
        <f aca="false">IF(AND(K2022="HIT",L2022="HIT"),"HOD ✓ | LOD ✓",IF(K2022="HIT","HOD ✓",IF(L2022="HIT","LOD ✓","✗ MISS")))</f>
        <v>HOD ✓ | LOD ✓</v>
      </c>
      <c r="N2022" s="26" t="n">
        <f aca="false">IF(D2022&lt;H2022,(H2022-D2022)/D2022,IF(D2022&gt;G2022,(D2022-G2022)/D2022,0))</f>
        <v>0</v>
      </c>
      <c r="O2022" s="26" t="n">
        <f aca="false">IF(E2022&lt;J2022,(J2022-E2022)/E2022,IF(E2022&gt;I2022,(E2022-I2022)/E2022,0))</f>
        <v>4.64295485319782E-005</v>
      </c>
      <c r="P2022" s="27" t="n">
        <f aca="false">LN(F2022/F2021)</f>
        <v>-0.0231454456496118</v>
      </c>
      <c r="Q2022" s="28" t="n">
        <f aca="false">STDEV(P2003:P2022)*SQRT(252)</f>
        <v>0.155755821784174</v>
      </c>
      <c r="R2022" s="26" t="n">
        <f aca="false">(G2022-H2022)/H2022</f>
        <v>0.00100014927601145</v>
      </c>
      <c r="S2022" s="17" t="n">
        <f aca="false">YEAR(B2022)</f>
        <v>2014</v>
      </c>
      <c r="T2022" s="17" t="n">
        <f aca="false">WEEKDAY(B2022)</f>
        <v>2</v>
      </c>
    </row>
    <row r="2023" customFormat="false" ht="15" hidden="false" customHeight="false" outlineLevel="0" collapsed="false">
      <c r="B2023" s="21" t="n">
        <v>41835</v>
      </c>
      <c r="C2023" s="22" t="n">
        <v>1307.3245</v>
      </c>
      <c r="D2023" s="22" t="n">
        <v>1313.836</v>
      </c>
      <c r="E2023" s="22" t="n">
        <v>1292.284</v>
      </c>
      <c r="F2023" s="22" t="n">
        <v>1293.747</v>
      </c>
      <c r="G2023" s="23" t="n">
        <v>1315.46</v>
      </c>
      <c r="H2023" s="23" t="n">
        <v>1314.15</v>
      </c>
      <c r="I2023" s="23" t="n">
        <v>1292.23</v>
      </c>
      <c r="J2023" s="23" t="n">
        <v>1290.94</v>
      </c>
      <c r="K2023" s="29" t="str">
        <f aca="false">IF(N2023&lt;=$F$3,"HIT","MISS")</f>
        <v>HIT</v>
      </c>
      <c r="L2023" s="29" t="str">
        <f aca="false">IF(O2023&lt;=$F$3,"HIT","MISS")</f>
        <v>HIT</v>
      </c>
      <c r="M2023" s="17" t="str">
        <f aca="false">IF(AND(K2023="HIT",L2023="HIT"),"HOD ✓ | LOD ✓",IF(K2023="HIT","HOD ✓",IF(L2023="HIT","LOD ✓","✗ MISS")))</f>
        <v>HOD ✓ | LOD ✓</v>
      </c>
      <c r="N2023" s="26" t="n">
        <f aca="false">IF(D2023&lt;H2023,(H2023-D2023)/D2023,IF(D2023&gt;G2023,(D2023-G2023)/D2023,0))</f>
        <v>0.000238994821271512</v>
      </c>
      <c r="O2023" s="26" t="n">
        <f aca="false">IF(E2023&lt;J2023,(J2023-E2023)/E2023,IF(E2023&gt;I2023,(E2023-I2023)/E2023,0))</f>
        <v>4.17864803712553E-005</v>
      </c>
      <c r="P2023" s="27" t="n">
        <f aca="false">LN(F2023/F2022)</f>
        <v>-0.0104400231381871</v>
      </c>
      <c r="Q2023" s="28" t="n">
        <f aca="false">STDEV(P2004:P2023)*SQRT(252)</f>
        <v>0.161181325514208</v>
      </c>
      <c r="R2023" s="26" t="n">
        <f aca="false">(G2023-H2023)/H2023</f>
        <v>0.000996842065213214</v>
      </c>
      <c r="S2023" s="17" t="n">
        <f aca="false">YEAR(B2023)</f>
        <v>2014</v>
      </c>
      <c r="T2023" s="17" t="n">
        <f aca="false">WEEKDAY(B2023)</f>
        <v>3</v>
      </c>
    </row>
    <row r="2024" customFormat="false" ht="15" hidden="false" customHeight="false" outlineLevel="0" collapsed="false">
      <c r="B2024" s="21" t="n">
        <v>41836</v>
      </c>
      <c r="C2024" s="22" t="n">
        <v>1293.747</v>
      </c>
      <c r="D2024" s="22" t="n">
        <v>1303.84</v>
      </c>
      <c r="E2024" s="22" t="n">
        <v>1292.734</v>
      </c>
      <c r="F2024" s="22" t="n">
        <v>1299.4305</v>
      </c>
      <c r="G2024" s="23" t="n">
        <v>1304.83</v>
      </c>
      <c r="H2024" s="23" t="n">
        <v>1303.53</v>
      </c>
      <c r="I2024" s="23" t="n">
        <v>1293.04</v>
      </c>
      <c r="J2024" s="23" t="n">
        <v>1291.75</v>
      </c>
      <c r="K2024" s="29" t="str">
        <f aca="false">IF(N2024&lt;=$F$3,"HIT","MISS")</f>
        <v>HIT</v>
      </c>
      <c r="L2024" s="29" t="str">
        <f aca="false">IF(O2024&lt;=$F$3,"HIT","MISS")</f>
        <v>HIT</v>
      </c>
      <c r="M2024" s="17" t="str">
        <f aca="false">IF(AND(K2024="HIT",L2024="HIT"),"HOD ✓ | LOD ✓",IF(K2024="HIT","HOD ✓",IF(L2024="HIT","LOD ✓","✗ MISS")))</f>
        <v>HOD ✓ | LOD ✓</v>
      </c>
      <c r="N2024" s="26" t="n">
        <f aca="false">IF(D2024&lt;H2024,(H2024-D2024)/D2024,IF(D2024&gt;G2024,(D2024-G2024)/D2024,0))</f>
        <v>0</v>
      </c>
      <c r="O2024" s="26" t="n">
        <f aca="false">IF(E2024&lt;J2024,(J2024-E2024)/E2024,IF(E2024&gt;I2024,(E2024-I2024)/E2024,0))</f>
        <v>0</v>
      </c>
      <c r="P2024" s="27" t="n">
        <f aca="false">LN(F2024/F2023)</f>
        <v>0.00438343237241159</v>
      </c>
      <c r="Q2024" s="28" t="n">
        <f aca="false">STDEV(P2005:P2024)*SQRT(252)</f>
        <v>0.160880135272121</v>
      </c>
      <c r="R2024" s="26" t="n">
        <f aca="false">(G2024-H2024)/H2024</f>
        <v>0.000997291968731026</v>
      </c>
      <c r="S2024" s="17" t="n">
        <f aca="false">YEAR(B2024)</f>
        <v>2014</v>
      </c>
      <c r="T2024" s="17" t="n">
        <f aca="false">WEEKDAY(B2024)</f>
        <v>4</v>
      </c>
    </row>
    <row r="2025" customFormat="false" ht="15" hidden="false" customHeight="false" outlineLevel="0" collapsed="false">
      <c r="B2025" s="21" t="n">
        <v>41837</v>
      </c>
      <c r="C2025" s="22" t="n">
        <v>1299.4305</v>
      </c>
      <c r="D2025" s="22" t="n">
        <v>1324.691</v>
      </c>
      <c r="E2025" s="22" t="n">
        <v>1297.676</v>
      </c>
      <c r="F2025" s="22" t="n">
        <v>1319.1385</v>
      </c>
      <c r="G2025" s="23" t="n">
        <v>1325.93</v>
      </c>
      <c r="H2025" s="23" t="n">
        <v>1324.61</v>
      </c>
      <c r="I2025" s="23" t="n">
        <v>1297.39</v>
      </c>
      <c r="J2025" s="23" t="n">
        <v>1296.09</v>
      </c>
      <c r="K2025" s="29" t="str">
        <f aca="false">IF(N2025&lt;=$F$3,"HIT","MISS")</f>
        <v>HIT</v>
      </c>
      <c r="L2025" s="29" t="str">
        <f aca="false">IF(O2025&lt;=$F$3,"HIT","MISS")</f>
        <v>HIT</v>
      </c>
      <c r="M2025" s="17" t="str">
        <f aca="false">IF(AND(K2025="HIT",L2025="HIT"),"HOD ✓ | LOD ✓",IF(K2025="HIT","HOD ✓",IF(L2025="HIT","LOD ✓","✗ MISS")))</f>
        <v>HOD ✓ | LOD ✓</v>
      </c>
      <c r="N2025" s="26" t="n">
        <f aca="false">IF(D2025&lt;H2025,(H2025-D2025)/D2025,IF(D2025&gt;G2025,(D2025-G2025)/D2025,0))</f>
        <v>0</v>
      </c>
      <c r="O2025" s="26" t="n">
        <f aca="false">IF(E2025&lt;J2025,(J2025-E2025)/E2025,IF(E2025&gt;I2025,(E2025-I2025)/E2025,0))</f>
        <v>0.000220393996652347</v>
      </c>
      <c r="P2025" s="27" t="n">
        <f aca="false">LN(F2025/F2024)</f>
        <v>0.0150527804527304</v>
      </c>
      <c r="Q2025" s="28" t="n">
        <f aca="false">STDEV(P2006:P2025)*SQRT(252)</f>
        <v>0.121282933423884</v>
      </c>
      <c r="R2025" s="26" t="n">
        <f aca="false">(G2025-H2025)/H2025</f>
        <v>0.000996519730335845</v>
      </c>
      <c r="S2025" s="17" t="n">
        <f aca="false">YEAR(B2025)</f>
        <v>2014</v>
      </c>
      <c r="T2025" s="17" t="n">
        <f aca="false">WEEKDAY(B2025)</f>
        <v>5</v>
      </c>
    </row>
    <row r="2026" customFormat="false" ht="15" hidden="false" customHeight="false" outlineLevel="0" collapsed="false">
      <c r="B2026" s="21" t="n">
        <v>41838</v>
      </c>
      <c r="C2026" s="22" t="n">
        <v>1319.1385</v>
      </c>
      <c r="D2026" s="22" t="n">
        <v>1324.784</v>
      </c>
      <c r="E2026" s="22" t="n">
        <v>1304.578</v>
      </c>
      <c r="F2026" s="22" t="n">
        <v>1311.174</v>
      </c>
      <c r="G2026" s="23" t="n">
        <v>1324.6</v>
      </c>
      <c r="H2026" s="23" t="n">
        <v>1323.28</v>
      </c>
      <c r="I2026" s="23" t="n">
        <v>1305.69</v>
      </c>
      <c r="J2026" s="23" t="n">
        <v>1304.39</v>
      </c>
      <c r="K2026" s="29" t="str">
        <f aca="false">IF(N2026&lt;=$F$3,"HIT","MISS")</f>
        <v>HIT</v>
      </c>
      <c r="L2026" s="29" t="str">
        <f aca="false">IF(O2026&lt;=$F$3,"HIT","MISS")</f>
        <v>HIT</v>
      </c>
      <c r="M2026" s="17" t="str">
        <f aca="false">IF(AND(K2026="HIT",L2026="HIT"),"HOD ✓ | LOD ✓",IF(K2026="HIT","HOD ✓",IF(L2026="HIT","LOD ✓","✗ MISS")))</f>
        <v>HOD ✓ | LOD ✓</v>
      </c>
      <c r="N2026" s="26" t="n">
        <f aca="false">IF(D2026&lt;H2026,(H2026-D2026)/D2026,IF(D2026&gt;G2026,(D2026-G2026)/D2026,0))</f>
        <v>0.000138890566311336</v>
      </c>
      <c r="O2026" s="26" t="n">
        <f aca="false">IF(E2026&lt;J2026,(J2026-E2026)/E2026,IF(E2026&gt;I2026,(E2026-I2026)/E2026,0))</f>
        <v>0</v>
      </c>
      <c r="P2026" s="27" t="n">
        <f aca="false">LN(F2026/F2025)</f>
        <v>-0.00605595292665804</v>
      </c>
      <c r="Q2026" s="28" t="n">
        <f aca="false">STDEV(P2007:P2026)*SQRT(252)</f>
        <v>0.122301116668974</v>
      </c>
      <c r="R2026" s="26" t="n">
        <f aca="false">(G2026-H2026)/H2026</f>
        <v>0.000997521310682498</v>
      </c>
      <c r="S2026" s="17" t="n">
        <f aca="false">YEAR(B2026)</f>
        <v>2014</v>
      </c>
      <c r="T2026" s="17" t="n">
        <f aca="false">WEEKDAY(B2026)</f>
        <v>6</v>
      </c>
    </row>
    <row r="2027" customFormat="false" ht="15" hidden="false" customHeight="false" outlineLevel="0" collapsed="false">
      <c r="B2027" s="21" t="n">
        <v>41841</v>
      </c>
      <c r="C2027" s="22" t="n">
        <v>1311.174</v>
      </c>
      <c r="D2027" s="22" t="n">
        <v>1318.398</v>
      </c>
      <c r="E2027" s="22" t="n">
        <v>1307.39</v>
      </c>
      <c r="F2027" s="22" t="n">
        <v>1312.605</v>
      </c>
      <c r="G2027" s="23" t="n">
        <v>1318.1</v>
      </c>
      <c r="H2027" s="23" t="n">
        <v>1316.78</v>
      </c>
      <c r="I2027" s="23" t="n">
        <v>1308.29</v>
      </c>
      <c r="J2027" s="23" t="n">
        <v>1306.98</v>
      </c>
      <c r="K2027" s="29" t="str">
        <f aca="false">IF(N2027&lt;=$F$3,"HIT","MISS")</f>
        <v>HIT</v>
      </c>
      <c r="L2027" s="29" t="str">
        <f aca="false">IF(O2027&lt;=$F$3,"HIT","MISS")</f>
        <v>HIT</v>
      </c>
      <c r="M2027" s="17" t="str">
        <f aca="false">IF(AND(K2027="HIT",L2027="HIT"),"HOD ✓ | LOD ✓",IF(K2027="HIT","HOD ✓",IF(L2027="HIT","LOD ✓","✗ MISS")))</f>
        <v>HOD ✓ | LOD ✓</v>
      </c>
      <c r="N2027" s="26" t="n">
        <f aca="false">IF(D2027&lt;H2027,(H2027-D2027)/D2027,IF(D2027&gt;G2027,(D2027-G2027)/D2027,0))</f>
        <v>0.000226031896286252</v>
      </c>
      <c r="O2027" s="26" t="n">
        <f aca="false">IF(E2027&lt;J2027,(J2027-E2027)/E2027,IF(E2027&gt;I2027,(E2027-I2027)/E2027,0))</f>
        <v>0</v>
      </c>
      <c r="P2027" s="27" t="n">
        <f aca="false">LN(F2027/F2026)</f>
        <v>0.00109079319705448</v>
      </c>
      <c r="Q2027" s="28" t="n">
        <f aca="false">STDEV(P2008:P2027)*SQRT(252)</f>
        <v>0.122115439436833</v>
      </c>
      <c r="R2027" s="26" t="n">
        <f aca="false">(G2027-H2027)/H2027</f>
        <v>0.0010024453591336</v>
      </c>
      <c r="S2027" s="17" t="n">
        <f aca="false">YEAR(B2027)</f>
        <v>2014</v>
      </c>
      <c r="T2027" s="17" t="n">
        <f aca="false">WEEKDAY(B2027)</f>
        <v>2</v>
      </c>
    </row>
    <row r="2028" customFormat="false" ht="15" hidden="false" customHeight="false" outlineLevel="0" collapsed="false">
      <c r="B2028" s="21" t="n">
        <v>41842</v>
      </c>
      <c r="C2028" s="22" t="n">
        <v>1312.605</v>
      </c>
      <c r="D2028" s="22" t="n">
        <v>1315.826</v>
      </c>
      <c r="E2028" s="22" t="n">
        <v>1301.632</v>
      </c>
      <c r="F2028" s="22" t="n">
        <v>1306.4575</v>
      </c>
      <c r="G2028" s="23" t="n">
        <v>1315.74</v>
      </c>
      <c r="H2028" s="23" t="n">
        <v>1314.43</v>
      </c>
      <c r="I2028" s="23" t="n">
        <v>1301.52</v>
      </c>
      <c r="J2028" s="23" t="n">
        <v>1300.22</v>
      </c>
      <c r="K2028" s="29" t="str">
        <f aca="false">IF(N2028&lt;=$F$3,"HIT","MISS")</f>
        <v>HIT</v>
      </c>
      <c r="L2028" s="29" t="str">
        <f aca="false">IF(O2028&lt;=$F$3,"HIT","MISS")</f>
        <v>HIT</v>
      </c>
      <c r="M2028" s="17" t="str">
        <f aca="false">IF(AND(K2028="HIT",L2028="HIT"),"HOD ✓ | LOD ✓",IF(K2028="HIT","HOD ✓",IF(L2028="HIT","LOD ✓","✗ MISS")))</f>
        <v>HOD ✓ | LOD ✓</v>
      </c>
      <c r="N2028" s="26" t="n">
        <f aca="false">IF(D2028&lt;H2028,(H2028-D2028)/D2028,IF(D2028&gt;G2028,(D2028-G2028)/D2028,0))</f>
        <v>6.53581856567759E-005</v>
      </c>
      <c r="O2028" s="26" t="n">
        <f aca="false">IF(E2028&lt;J2028,(J2028-E2028)/E2028,IF(E2028&gt;I2028,(E2028-I2028)/E2028,0))</f>
        <v>8.60458255482963E-005</v>
      </c>
      <c r="P2028" s="27" t="n">
        <f aca="false">LN(F2028/F2027)</f>
        <v>-0.00469443649377854</v>
      </c>
      <c r="Q2028" s="28" t="n">
        <f aca="false">STDEV(P2009:P2028)*SQRT(252)</f>
        <v>0.123105011169906</v>
      </c>
      <c r="R2028" s="26" t="n">
        <f aca="false">(G2028-H2028)/H2028</f>
        <v>0.000996629717824415</v>
      </c>
      <c r="S2028" s="17" t="n">
        <f aca="false">YEAR(B2028)</f>
        <v>2014</v>
      </c>
      <c r="T2028" s="17" t="n">
        <f aca="false">WEEKDAY(B2028)</f>
        <v>3</v>
      </c>
    </row>
    <row r="2029" customFormat="false" ht="15" hidden="false" customHeight="false" outlineLevel="0" collapsed="false">
      <c r="B2029" s="21" t="n">
        <v>41843</v>
      </c>
      <c r="C2029" s="22" t="n">
        <v>1306.4575</v>
      </c>
      <c r="D2029" s="22" t="n">
        <v>1311.351</v>
      </c>
      <c r="E2029" s="22" t="n">
        <v>1303.1535</v>
      </c>
      <c r="F2029" s="22" t="n">
        <v>1304.622</v>
      </c>
      <c r="G2029" s="23" t="n">
        <v>1312.98</v>
      </c>
      <c r="H2029" s="23" t="n">
        <v>1311.67</v>
      </c>
      <c r="I2029" s="23" t="n">
        <v>1304.69</v>
      </c>
      <c r="J2029" s="23" t="n">
        <v>1303.39</v>
      </c>
      <c r="K2029" s="29" t="str">
        <f aca="false">IF(N2029&lt;=$F$3,"HIT","MISS")</f>
        <v>HIT</v>
      </c>
      <c r="L2029" s="29" t="str">
        <f aca="false">IF(O2029&lt;=$F$3,"HIT","MISS")</f>
        <v>HIT</v>
      </c>
      <c r="M2029" s="17" t="str">
        <f aca="false">IF(AND(K2029="HIT",L2029="HIT"),"HOD ✓ | LOD ✓",IF(K2029="HIT","HOD ✓",IF(L2029="HIT","LOD ✓","✗ MISS")))</f>
        <v>HOD ✓ | LOD ✓</v>
      </c>
      <c r="N2029" s="26" t="n">
        <f aca="false">IF(D2029&lt;H2029,(H2029-D2029)/D2029,IF(D2029&gt;G2029,(D2029-G2029)/D2029,0))</f>
        <v>0.000243260576306389</v>
      </c>
      <c r="O2029" s="26" t="n">
        <f aca="false">IF(E2029&lt;J2029,(J2029-E2029)/E2029,IF(E2029&gt;I2029,(E2029-I2029)/E2029,0))</f>
        <v>0.00018148284143058</v>
      </c>
      <c r="P2029" s="27" t="n">
        <f aca="false">LN(F2029/F2028)</f>
        <v>-0.00140593214595282</v>
      </c>
      <c r="Q2029" s="28" t="n">
        <f aca="false">STDEV(P2010:P2029)*SQRT(252)</f>
        <v>0.123086629929405</v>
      </c>
      <c r="R2029" s="26" t="n">
        <f aca="false">(G2029-H2029)/H2029</f>
        <v>0.000998726813908945</v>
      </c>
      <c r="S2029" s="17" t="n">
        <f aca="false">YEAR(B2029)</f>
        <v>2014</v>
      </c>
      <c r="T2029" s="17" t="n">
        <f aca="false">WEEKDAY(B2029)</f>
        <v>4</v>
      </c>
    </row>
    <row r="2030" customFormat="false" ht="15" hidden="false" customHeight="false" outlineLevel="0" collapsed="false">
      <c r="B2030" s="21" t="n">
        <v>41844</v>
      </c>
      <c r="C2030" s="22" t="n">
        <v>1304.622</v>
      </c>
      <c r="D2030" s="22" t="n">
        <v>1305.4115</v>
      </c>
      <c r="E2030" s="22" t="n">
        <v>1287.842</v>
      </c>
      <c r="F2030" s="22" t="n">
        <v>1293.569</v>
      </c>
      <c r="G2030" s="23" t="n">
        <v>1305.13</v>
      </c>
      <c r="H2030" s="23" t="n">
        <v>1303.83</v>
      </c>
      <c r="I2030" s="23" t="n">
        <v>1287.5</v>
      </c>
      <c r="J2030" s="23" t="n">
        <v>1286.21</v>
      </c>
      <c r="K2030" s="29" t="str">
        <f aca="false">IF(N2030&lt;=$F$3,"HIT","MISS")</f>
        <v>HIT</v>
      </c>
      <c r="L2030" s="29" t="str">
        <f aca="false">IF(O2030&lt;=$F$3,"HIT","MISS")</f>
        <v>HIT</v>
      </c>
      <c r="M2030" s="17" t="str">
        <f aca="false">IF(AND(K2030="HIT",L2030="HIT"),"HOD ✓ | LOD ✓",IF(K2030="HIT","HOD ✓",IF(L2030="HIT","LOD ✓","✗ MISS")))</f>
        <v>HOD ✓ | LOD ✓</v>
      </c>
      <c r="N2030" s="26" t="n">
        <f aca="false">IF(D2030&lt;H2030,(H2030-D2030)/D2030,IF(D2030&gt;G2030,(D2030-G2030)/D2030,0))</f>
        <v>0.000215640815175769</v>
      </c>
      <c r="O2030" s="26" t="n">
        <f aca="false">IF(E2030&lt;J2030,(J2030-E2030)/E2030,IF(E2030&gt;I2030,(E2030-I2030)/E2030,0))</f>
        <v>0.00026556052683489</v>
      </c>
      <c r="P2030" s="27" t="n">
        <f aca="false">LN(F2030/F2029)</f>
        <v>-0.00850827878157248</v>
      </c>
      <c r="Q2030" s="28" t="n">
        <f aca="false">STDEV(P2011:P2030)*SQRT(252)</f>
        <v>0.126235757608924</v>
      </c>
      <c r="R2030" s="26" t="n">
        <f aca="false">(G2030-H2030)/H2030</f>
        <v>0.000997062500479497</v>
      </c>
      <c r="S2030" s="17" t="n">
        <f aca="false">YEAR(B2030)</f>
        <v>2014</v>
      </c>
      <c r="T2030" s="17" t="n">
        <f aca="false">WEEKDAY(B2030)</f>
        <v>5</v>
      </c>
    </row>
    <row r="2031" customFormat="false" ht="15" hidden="false" customHeight="false" outlineLevel="0" collapsed="false">
      <c r="B2031" s="21" t="n">
        <v>41845</v>
      </c>
      <c r="C2031" s="22" t="n">
        <v>1293.569</v>
      </c>
      <c r="D2031" s="22" t="n">
        <v>1309.244</v>
      </c>
      <c r="E2031" s="22" t="n">
        <v>1291.001</v>
      </c>
      <c r="F2031" s="22" t="n">
        <v>1306.378</v>
      </c>
      <c r="G2031" s="23" t="n">
        <v>1310.2</v>
      </c>
      <c r="H2031" s="23" t="n">
        <v>1308.89</v>
      </c>
      <c r="I2031" s="23" t="n">
        <v>1290.79</v>
      </c>
      <c r="J2031" s="23" t="n">
        <v>1289.5</v>
      </c>
      <c r="K2031" s="29" t="str">
        <f aca="false">IF(N2031&lt;=$F$3,"HIT","MISS")</f>
        <v>HIT</v>
      </c>
      <c r="L2031" s="29" t="str">
        <f aca="false">IF(O2031&lt;=$F$3,"HIT","MISS")</f>
        <v>HIT</v>
      </c>
      <c r="M2031" s="17" t="str">
        <f aca="false">IF(AND(K2031="HIT",L2031="HIT"),"HOD ✓ | LOD ✓",IF(K2031="HIT","HOD ✓",IF(L2031="HIT","LOD ✓","✗ MISS")))</f>
        <v>HOD ✓ | LOD ✓</v>
      </c>
      <c r="N2031" s="26" t="n">
        <f aca="false">IF(D2031&lt;H2031,(H2031-D2031)/D2031,IF(D2031&gt;G2031,(D2031-G2031)/D2031,0))</f>
        <v>0</v>
      </c>
      <c r="O2031" s="26" t="n">
        <f aca="false">IF(E2031&lt;J2031,(J2031-E2031)/E2031,IF(E2031&gt;I2031,(E2031-I2031)/E2031,0))</f>
        <v>0.000163439067824125</v>
      </c>
      <c r="P2031" s="27" t="n">
        <f aca="false">LN(F2031/F2030)</f>
        <v>0.00985335749834881</v>
      </c>
      <c r="Q2031" s="28" t="n">
        <f aca="false">STDEV(P2012:P2031)*SQRT(252)</f>
        <v>0.131861040858293</v>
      </c>
      <c r="R2031" s="26" t="n">
        <f aca="false">(G2031-H2031)/H2031</f>
        <v>0.00100084804681825</v>
      </c>
      <c r="S2031" s="17" t="n">
        <f aca="false">YEAR(B2031)</f>
        <v>2014</v>
      </c>
      <c r="T2031" s="17" t="n">
        <f aca="false">WEEKDAY(B2031)</f>
        <v>6</v>
      </c>
    </row>
    <row r="2032" customFormat="false" ht="15" hidden="false" customHeight="false" outlineLevel="0" collapsed="false">
      <c r="B2032" s="21" t="n">
        <v>41848</v>
      </c>
      <c r="C2032" s="22" t="n">
        <v>1306.378</v>
      </c>
      <c r="D2032" s="22" t="n">
        <v>1309.3895</v>
      </c>
      <c r="E2032" s="22" t="n">
        <v>1301.38</v>
      </c>
      <c r="F2032" s="22" t="n">
        <v>1303.871</v>
      </c>
      <c r="G2032" s="23" t="n">
        <v>1310.92</v>
      </c>
      <c r="H2032" s="23" t="n">
        <v>1309.61</v>
      </c>
      <c r="I2032" s="23" t="n">
        <v>1301.93</v>
      </c>
      <c r="J2032" s="23" t="n">
        <v>1300.63</v>
      </c>
      <c r="K2032" s="29" t="str">
        <f aca="false">IF(N2032&lt;=$F$3,"HIT","MISS")</f>
        <v>HIT</v>
      </c>
      <c r="L2032" s="29" t="str">
        <f aca="false">IF(O2032&lt;=$F$3,"HIT","MISS")</f>
        <v>HIT</v>
      </c>
      <c r="M2032" s="17" t="str">
        <f aca="false">IF(AND(K2032="HIT",L2032="HIT"),"HOD ✓ | LOD ✓",IF(K2032="HIT","HOD ✓",IF(L2032="HIT","LOD ✓","✗ MISS")))</f>
        <v>HOD ✓ | LOD ✓</v>
      </c>
      <c r="N2032" s="26" t="n">
        <f aca="false">IF(D2032&lt;H2032,(H2032-D2032)/D2032,IF(D2032&gt;G2032,(D2032-G2032)/D2032,0))</f>
        <v>0.000168399089804754</v>
      </c>
      <c r="O2032" s="26" t="n">
        <f aca="false">IF(E2032&lt;J2032,(J2032-E2032)/E2032,IF(E2032&gt;I2032,(E2032-I2032)/E2032,0))</f>
        <v>0</v>
      </c>
      <c r="P2032" s="27" t="n">
        <f aca="false">LN(F2032/F2031)</f>
        <v>-0.00192089013030132</v>
      </c>
      <c r="Q2032" s="28" t="n">
        <f aca="false">STDEV(P2013:P2032)*SQRT(252)</f>
        <v>0.127335982907032</v>
      </c>
      <c r="R2032" s="26" t="n">
        <f aca="false">(G2032-H2032)/H2032</f>
        <v>0.00100029779858139</v>
      </c>
      <c r="S2032" s="17" t="n">
        <f aca="false">YEAR(B2032)</f>
        <v>2014</v>
      </c>
      <c r="T2032" s="17" t="n">
        <f aca="false">WEEKDAY(B2032)</f>
        <v>2</v>
      </c>
    </row>
    <row r="2033" customFormat="false" ht="15" hidden="false" customHeight="false" outlineLevel="0" collapsed="false">
      <c r="B2033" s="21" t="n">
        <v>41849</v>
      </c>
      <c r="C2033" s="22" t="n">
        <v>1303.871</v>
      </c>
      <c r="D2033" s="22" t="n">
        <v>1312.315</v>
      </c>
      <c r="E2033" s="22" t="n">
        <v>1296.1755</v>
      </c>
      <c r="F2033" s="22" t="n">
        <v>1299.313</v>
      </c>
      <c r="G2033" s="23" t="n">
        <v>1313.7</v>
      </c>
      <c r="H2033" s="23" t="n">
        <v>1312.39</v>
      </c>
      <c r="I2033" s="23" t="n">
        <v>1296.68</v>
      </c>
      <c r="J2033" s="23" t="n">
        <v>1295.38</v>
      </c>
      <c r="K2033" s="29" t="str">
        <f aca="false">IF(N2033&lt;=$F$3,"HIT","MISS")</f>
        <v>HIT</v>
      </c>
      <c r="L2033" s="29" t="str">
        <f aca="false">IF(O2033&lt;=$F$3,"HIT","MISS")</f>
        <v>HIT</v>
      </c>
      <c r="M2033" s="17" t="str">
        <f aca="false">IF(AND(K2033="HIT",L2033="HIT"),"HOD ✓ | LOD ✓",IF(K2033="HIT","HOD ✓",IF(L2033="HIT","LOD ✓","✗ MISS")))</f>
        <v>HOD ✓ | LOD ✓</v>
      </c>
      <c r="N2033" s="26" t="n">
        <f aca="false">IF(D2033&lt;H2033,(H2033-D2033)/D2033,IF(D2033&gt;G2033,(D2033-G2033)/D2033,0))</f>
        <v>5.71509127001105E-005</v>
      </c>
      <c r="O2033" s="26" t="n">
        <f aca="false">IF(E2033&lt;J2033,(J2033-E2033)/E2033,IF(E2033&gt;I2033,(E2033-I2033)/E2033,0))</f>
        <v>0</v>
      </c>
      <c r="P2033" s="27" t="n">
        <f aca="false">LN(F2033/F2032)</f>
        <v>-0.00350186898653956</v>
      </c>
      <c r="Q2033" s="28" t="n">
        <f aca="false">STDEV(P2014:P2033)*SQRT(252)</f>
        <v>0.127671619281523</v>
      </c>
      <c r="R2033" s="26" t="n">
        <f aca="false">(G2033-H2033)/H2033</f>
        <v>0.000998178894993063</v>
      </c>
      <c r="S2033" s="17" t="n">
        <f aca="false">YEAR(B2033)</f>
        <v>2014</v>
      </c>
      <c r="T2033" s="17" t="n">
        <f aca="false">WEEKDAY(B2033)</f>
        <v>3</v>
      </c>
    </row>
    <row r="2034" customFormat="false" ht="15" hidden="false" customHeight="false" outlineLevel="0" collapsed="false">
      <c r="B2034" s="21" t="n">
        <v>41850</v>
      </c>
      <c r="C2034" s="22" t="n">
        <v>1299.313</v>
      </c>
      <c r="D2034" s="22" t="n">
        <v>1303.865</v>
      </c>
      <c r="E2034" s="22" t="n">
        <v>1291.9975</v>
      </c>
      <c r="F2034" s="22" t="n">
        <v>1296.0795</v>
      </c>
      <c r="G2034" s="23" t="n">
        <v>1304.48</v>
      </c>
      <c r="H2034" s="23" t="n">
        <v>1303.18</v>
      </c>
      <c r="I2034" s="23" t="n">
        <v>1293.46</v>
      </c>
      <c r="J2034" s="23" t="n">
        <v>1292.17</v>
      </c>
      <c r="K2034" s="29" t="str">
        <f aca="false">IF(N2034&lt;=$F$3,"HIT","MISS")</f>
        <v>HIT</v>
      </c>
      <c r="L2034" s="29" t="str">
        <f aca="false">IF(O2034&lt;=$F$3,"HIT","MISS")</f>
        <v>HIT</v>
      </c>
      <c r="M2034" s="17" t="str">
        <f aca="false">IF(AND(K2034="HIT",L2034="HIT"),"HOD ✓ | LOD ✓",IF(K2034="HIT","HOD ✓",IF(L2034="HIT","LOD ✓","✗ MISS")))</f>
        <v>HOD ✓ | LOD ✓</v>
      </c>
      <c r="N2034" s="26" t="n">
        <f aca="false">IF(D2034&lt;H2034,(H2034-D2034)/D2034,IF(D2034&gt;G2034,(D2034-G2034)/D2034,0))</f>
        <v>0</v>
      </c>
      <c r="O2034" s="26" t="n">
        <f aca="false">IF(E2034&lt;J2034,(J2034-E2034)/E2034,IF(E2034&gt;I2034,(E2034-I2034)/E2034,0))</f>
        <v>0.000133514190236535</v>
      </c>
      <c r="P2034" s="27" t="n">
        <f aca="false">LN(F2034/F2033)</f>
        <v>-0.00249172460272076</v>
      </c>
      <c r="Q2034" s="28" t="n">
        <f aca="false">STDEV(P2015:P2034)*SQRT(252)</f>
        <v>0.127651593551889</v>
      </c>
      <c r="R2034" s="26" t="n">
        <f aca="false">(G2034-H2034)/H2034</f>
        <v>0.000997559815221193</v>
      </c>
      <c r="S2034" s="17" t="n">
        <f aca="false">YEAR(B2034)</f>
        <v>2014</v>
      </c>
      <c r="T2034" s="17" t="n">
        <f aca="false">WEEKDAY(B2034)</f>
        <v>4</v>
      </c>
    </row>
    <row r="2035" customFormat="false" ht="15" hidden="false" customHeight="false" outlineLevel="0" collapsed="false">
      <c r="B2035" s="21" t="n">
        <v>41851</v>
      </c>
      <c r="C2035" s="22" t="n">
        <v>1296.0795</v>
      </c>
      <c r="D2035" s="22" t="n">
        <v>1297.4795</v>
      </c>
      <c r="E2035" s="22" t="n">
        <v>1281.016</v>
      </c>
      <c r="F2035" s="22" t="n">
        <v>1282.916</v>
      </c>
      <c r="G2035" s="23" t="n">
        <v>1297.76</v>
      </c>
      <c r="H2035" s="23" t="n">
        <v>1296.46</v>
      </c>
      <c r="I2035" s="23" t="n">
        <v>1280.65</v>
      </c>
      <c r="J2035" s="23" t="n">
        <v>1279.37</v>
      </c>
      <c r="K2035" s="29" t="str">
        <f aca="false">IF(N2035&lt;=$F$3,"HIT","MISS")</f>
        <v>HIT</v>
      </c>
      <c r="L2035" s="29" t="str">
        <f aca="false">IF(O2035&lt;=$F$3,"HIT","MISS")</f>
        <v>HIT</v>
      </c>
      <c r="M2035" s="17" t="str">
        <f aca="false">IF(AND(K2035="HIT",L2035="HIT"),"HOD ✓ | LOD ✓",IF(K2035="HIT","HOD ✓",IF(L2035="HIT","LOD ✓","✗ MISS")))</f>
        <v>HOD ✓ | LOD ✓</v>
      </c>
      <c r="N2035" s="26" t="n">
        <f aca="false">IF(D2035&lt;H2035,(H2035-D2035)/D2035,IF(D2035&gt;G2035,(D2035-G2035)/D2035,0))</f>
        <v>0</v>
      </c>
      <c r="O2035" s="26" t="n">
        <f aca="false">IF(E2035&lt;J2035,(J2035-E2035)/E2035,IF(E2035&gt;I2035,(E2035-I2035)/E2035,0))</f>
        <v>0.000285710717118276</v>
      </c>
      <c r="P2035" s="27" t="n">
        <f aca="false">LN(F2035/F2034)</f>
        <v>-0.0102083267022041</v>
      </c>
      <c r="Q2035" s="28" t="n">
        <f aca="false">STDEV(P2016:P2035)*SQRT(252)</f>
        <v>0.130836932755384</v>
      </c>
      <c r="R2035" s="26" t="n">
        <f aca="false">(G2035-H2035)/H2035</f>
        <v>0.00100273051231812</v>
      </c>
      <c r="S2035" s="17" t="n">
        <f aca="false">YEAR(B2035)</f>
        <v>2014</v>
      </c>
      <c r="T2035" s="17" t="n">
        <f aca="false">WEEKDAY(B2035)</f>
        <v>5</v>
      </c>
    </row>
    <row r="2036" customFormat="false" ht="15" hidden="false" customHeight="false" outlineLevel="0" collapsed="false">
      <c r="B2036" s="21" t="n">
        <v>41852</v>
      </c>
      <c r="C2036" s="22" t="n">
        <v>1282.916</v>
      </c>
      <c r="D2036" s="22" t="n">
        <v>1297.615</v>
      </c>
      <c r="E2036" s="22" t="n">
        <v>1280.2055</v>
      </c>
      <c r="F2036" s="22" t="n">
        <v>1294.4865</v>
      </c>
      <c r="G2036" s="23" t="n">
        <v>1297.32</v>
      </c>
      <c r="H2036" s="23" t="n">
        <v>1296.02</v>
      </c>
      <c r="I2036" s="23" t="n">
        <v>1280.07</v>
      </c>
      <c r="J2036" s="23" t="n">
        <v>1278.79</v>
      </c>
      <c r="K2036" s="29" t="str">
        <f aca="false">IF(N2036&lt;=$F$3,"HIT","MISS")</f>
        <v>HIT</v>
      </c>
      <c r="L2036" s="29" t="str">
        <f aca="false">IF(O2036&lt;=$F$3,"HIT","MISS")</f>
        <v>HIT</v>
      </c>
      <c r="M2036" s="17" t="str">
        <f aca="false">IF(AND(K2036="HIT",L2036="HIT"),"HOD ✓ | LOD ✓",IF(K2036="HIT","HOD ✓",IF(L2036="HIT","LOD ✓","✗ MISS")))</f>
        <v>HOD ✓ | LOD ✓</v>
      </c>
      <c r="N2036" s="26" t="n">
        <f aca="false">IF(D2036&lt;H2036,(H2036-D2036)/D2036,IF(D2036&gt;G2036,(D2036-G2036)/D2036,0))</f>
        <v>0.00022734015867578</v>
      </c>
      <c r="O2036" s="26" t="n">
        <f aca="false">IF(E2036&lt;J2036,(J2036-E2036)/E2036,IF(E2036&gt;I2036,(E2036-I2036)/E2036,0))</f>
        <v>0.000105842382336346</v>
      </c>
      <c r="P2036" s="27" t="n">
        <f aca="false">LN(F2036/F2035)</f>
        <v>0.00897847947901989</v>
      </c>
      <c r="Q2036" s="28" t="n">
        <f aca="false">STDEV(P2017:P2036)*SQRT(252)</f>
        <v>0.135821697356902</v>
      </c>
      <c r="R2036" s="26" t="n">
        <f aca="false">(G2036-H2036)/H2036</f>
        <v>0.00100307094026323</v>
      </c>
      <c r="S2036" s="17" t="n">
        <f aca="false">YEAR(B2036)</f>
        <v>2014</v>
      </c>
      <c r="T2036" s="17" t="n">
        <f aca="false">WEEKDAY(B2036)</f>
        <v>6</v>
      </c>
    </row>
    <row r="2037" customFormat="false" ht="15" hidden="false" customHeight="false" outlineLevel="0" collapsed="false">
      <c r="B2037" s="21" t="n">
        <v>41855</v>
      </c>
      <c r="C2037" s="22" t="n">
        <v>1294.4865</v>
      </c>
      <c r="D2037" s="22" t="n">
        <v>1295.5045</v>
      </c>
      <c r="E2037" s="22" t="n">
        <v>1286.2065</v>
      </c>
      <c r="F2037" s="22" t="n">
        <v>1288.23</v>
      </c>
      <c r="G2037" s="23" t="n">
        <v>1295.27</v>
      </c>
      <c r="H2037" s="23" t="n">
        <v>1293.98</v>
      </c>
      <c r="I2037" s="23" t="n">
        <v>1286.46</v>
      </c>
      <c r="J2037" s="23" t="n">
        <v>1285.17</v>
      </c>
      <c r="K2037" s="29" t="str">
        <f aca="false">IF(N2037&lt;=$F$3,"HIT","MISS")</f>
        <v>HIT</v>
      </c>
      <c r="L2037" s="29" t="str">
        <f aca="false">IF(O2037&lt;=$F$3,"HIT","MISS")</f>
        <v>HIT</v>
      </c>
      <c r="M2037" s="17" t="str">
        <f aca="false">IF(AND(K2037="HIT",L2037="HIT"),"HOD ✓ | LOD ✓",IF(K2037="HIT","HOD ✓",IF(L2037="HIT","LOD ✓","✗ MISS")))</f>
        <v>HOD ✓ | LOD ✓</v>
      </c>
      <c r="N2037" s="26" t="n">
        <f aca="false">IF(D2037&lt;H2037,(H2037-D2037)/D2037,IF(D2037&gt;G2037,(D2037-G2037)/D2037,0))</f>
        <v>0.000181010563838277</v>
      </c>
      <c r="O2037" s="26" t="n">
        <f aca="false">IF(E2037&lt;J2037,(J2037-E2037)/E2037,IF(E2037&gt;I2037,(E2037-I2037)/E2037,0))</f>
        <v>0</v>
      </c>
      <c r="P2037" s="27" t="n">
        <f aca="false">LN(F2037/F2036)</f>
        <v>-0.00484490824935794</v>
      </c>
      <c r="Q2037" s="28" t="n">
        <f aca="false">STDEV(P2018:P2037)*SQRT(252)</f>
        <v>0.136471573454754</v>
      </c>
      <c r="R2037" s="26" t="n">
        <f aca="false">(G2037-H2037)/H2037</f>
        <v>0.000996924218303191</v>
      </c>
      <c r="S2037" s="17" t="n">
        <f aca="false">YEAR(B2037)</f>
        <v>2014</v>
      </c>
      <c r="T2037" s="17" t="n">
        <f aca="false">WEEKDAY(B2037)</f>
        <v>2</v>
      </c>
    </row>
    <row r="2038" customFormat="false" ht="15" hidden="false" customHeight="false" outlineLevel="0" collapsed="false">
      <c r="B2038" s="21" t="n">
        <v>41856</v>
      </c>
      <c r="C2038" s="22" t="n">
        <v>1288.23</v>
      </c>
      <c r="D2038" s="22" t="n">
        <v>1294.019</v>
      </c>
      <c r="E2038" s="22" t="n">
        <v>1282.499</v>
      </c>
      <c r="F2038" s="22" t="n">
        <v>1289.009</v>
      </c>
      <c r="G2038" s="23" t="n">
        <v>1295.53</v>
      </c>
      <c r="H2038" s="23" t="n">
        <v>1294.24</v>
      </c>
      <c r="I2038" s="23" t="n">
        <v>1283.57</v>
      </c>
      <c r="J2038" s="23" t="n">
        <v>1282.29</v>
      </c>
      <c r="K2038" s="29" t="str">
        <f aca="false">IF(N2038&lt;=$F$3,"HIT","MISS")</f>
        <v>HIT</v>
      </c>
      <c r="L2038" s="29" t="str">
        <f aca="false">IF(O2038&lt;=$F$3,"HIT","MISS")</f>
        <v>HIT</v>
      </c>
      <c r="M2038" s="17" t="str">
        <f aca="false">IF(AND(K2038="HIT",L2038="HIT"),"HOD ✓ | LOD ✓",IF(K2038="HIT","HOD ✓",IF(L2038="HIT","LOD ✓","✗ MISS")))</f>
        <v>HOD ✓ | LOD ✓</v>
      </c>
      <c r="N2038" s="26" t="n">
        <f aca="false">IF(D2038&lt;H2038,(H2038-D2038)/D2038,IF(D2038&gt;G2038,(D2038-G2038)/D2038,0))</f>
        <v>0.000170785745804353</v>
      </c>
      <c r="O2038" s="26" t="n">
        <f aca="false">IF(E2038&lt;J2038,(J2038-E2038)/E2038,IF(E2038&gt;I2038,(E2038-I2038)/E2038,0))</f>
        <v>0</v>
      </c>
      <c r="P2038" s="27" t="n">
        <f aca="false">LN(F2038/F2037)</f>
        <v>0.00060452292063226</v>
      </c>
      <c r="Q2038" s="28" t="n">
        <f aca="false">STDEV(P2019:P2038)*SQRT(252)</f>
        <v>0.13660742402728</v>
      </c>
      <c r="R2038" s="26" t="n">
        <f aca="false">(G2038-H2038)/H2038</f>
        <v>0.000996723946099613</v>
      </c>
      <c r="S2038" s="17" t="n">
        <f aca="false">YEAR(B2038)</f>
        <v>2014</v>
      </c>
      <c r="T2038" s="17" t="n">
        <f aca="false">WEEKDAY(B2038)</f>
        <v>3</v>
      </c>
    </row>
    <row r="2039" customFormat="false" ht="15" hidden="false" customHeight="false" outlineLevel="0" collapsed="false">
      <c r="B2039" s="21" t="n">
        <v>41857</v>
      </c>
      <c r="C2039" s="22" t="n">
        <v>1289.009</v>
      </c>
      <c r="D2039" s="22" t="n">
        <v>1309.609</v>
      </c>
      <c r="E2039" s="22" t="n">
        <v>1287.7335</v>
      </c>
      <c r="F2039" s="22" t="n">
        <v>1305.8185</v>
      </c>
      <c r="G2039" s="23" t="n">
        <v>1310.25</v>
      </c>
      <c r="H2039" s="23" t="n">
        <v>1308.94</v>
      </c>
      <c r="I2039" s="23" t="n">
        <v>1289.17</v>
      </c>
      <c r="J2039" s="23" t="n">
        <v>1287.88</v>
      </c>
      <c r="K2039" s="29" t="str">
        <f aca="false">IF(N2039&lt;=$F$3,"HIT","MISS")</f>
        <v>HIT</v>
      </c>
      <c r="L2039" s="29" t="str">
        <f aca="false">IF(O2039&lt;=$F$3,"HIT","MISS")</f>
        <v>HIT</v>
      </c>
      <c r="M2039" s="17" t="str">
        <f aca="false">IF(AND(K2039="HIT",L2039="HIT"),"HOD ✓ | LOD ✓",IF(K2039="HIT","HOD ✓",IF(L2039="HIT","LOD ✓","✗ MISS")))</f>
        <v>HOD ✓ | LOD ✓</v>
      </c>
      <c r="N2039" s="26" t="n">
        <f aca="false">IF(D2039&lt;H2039,(H2039-D2039)/D2039,IF(D2039&gt;G2039,(D2039-G2039)/D2039,0))</f>
        <v>0</v>
      </c>
      <c r="O2039" s="26" t="n">
        <f aca="false">IF(E2039&lt;J2039,(J2039-E2039)/E2039,IF(E2039&gt;I2039,(E2039-I2039)/E2039,0))</f>
        <v>0.000113765775294391</v>
      </c>
      <c r="P2039" s="27" t="n">
        <f aca="false">LN(F2039/F2038)</f>
        <v>0.0129563411407679</v>
      </c>
      <c r="Q2039" s="28" t="n">
        <f aca="false">STDEV(P2020:P2039)*SQRT(252)</f>
        <v>0.143105704521935</v>
      </c>
      <c r="R2039" s="26" t="n">
        <f aca="false">(G2039-H2039)/H2039</f>
        <v>0.00100080981557592</v>
      </c>
      <c r="S2039" s="17" t="n">
        <f aca="false">YEAR(B2039)</f>
        <v>2014</v>
      </c>
      <c r="T2039" s="17" t="n">
        <f aca="false">WEEKDAY(B2039)</f>
        <v>4</v>
      </c>
    </row>
    <row r="2040" customFormat="false" ht="15" hidden="false" customHeight="false" outlineLevel="0" collapsed="false">
      <c r="B2040" s="21" t="n">
        <v>41858</v>
      </c>
      <c r="C2040" s="22" t="n">
        <v>1305.8185</v>
      </c>
      <c r="D2040" s="22" t="n">
        <v>1314.564</v>
      </c>
      <c r="E2040" s="22" t="n">
        <v>1301.908</v>
      </c>
      <c r="F2040" s="22" t="n">
        <v>1312.7195</v>
      </c>
      <c r="G2040" s="23" t="n">
        <v>1316.05</v>
      </c>
      <c r="H2040" s="23" t="n">
        <v>1314.74</v>
      </c>
      <c r="I2040" s="23" t="n">
        <v>1302.34</v>
      </c>
      <c r="J2040" s="23" t="n">
        <v>1301.04</v>
      </c>
      <c r="K2040" s="29" t="str">
        <f aca="false">IF(N2040&lt;=$F$3,"HIT","MISS")</f>
        <v>HIT</v>
      </c>
      <c r="L2040" s="29" t="str">
        <f aca="false">IF(O2040&lt;=$F$3,"HIT","MISS")</f>
        <v>HIT</v>
      </c>
      <c r="M2040" s="17" t="str">
        <f aca="false">IF(AND(K2040="HIT",L2040="HIT"),"HOD ✓ | LOD ✓",IF(K2040="HIT","HOD ✓",IF(L2040="HIT","LOD ✓","✗ MISS")))</f>
        <v>HOD ✓ | LOD ✓</v>
      </c>
      <c r="N2040" s="26" t="n">
        <f aca="false">IF(D2040&lt;H2040,(H2040-D2040)/D2040,IF(D2040&gt;G2040,(D2040-G2040)/D2040,0))</f>
        <v>0.000133884694849342</v>
      </c>
      <c r="O2040" s="26" t="n">
        <f aca="false">IF(E2040&lt;J2040,(J2040-E2040)/E2040,IF(E2040&gt;I2040,(E2040-I2040)/E2040,0))</f>
        <v>0</v>
      </c>
      <c r="P2040" s="27" t="n">
        <f aca="false">LN(F2040/F2039)</f>
        <v>0.00527089236599491</v>
      </c>
      <c r="Q2040" s="28" t="n">
        <f aca="false">STDEV(P2021:P2040)*SQRT(252)</f>
        <v>0.142708642389588</v>
      </c>
      <c r="R2040" s="26" t="n">
        <f aca="false">(G2040-H2040)/H2040</f>
        <v>0.000996394724432166</v>
      </c>
      <c r="S2040" s="17" t="n">
        <f aca="false">YEAR(B2040)</f>
        <v>2014</v>
      </c>
      <c r="T2040" s="17" t="n">
        <f aca="false">WEEKDAY(B2040)</f>
        <v>5</v>
      </c>
    </row>
    <row r="2041" customFormat="false" ht="15" hidden="false" customHeight="false" outlineLevel="0" collapsed="false">
      <c r="B2041" s="21" t="n">
        <v>41859</v>
      </c>
      <c r="C2041" s="22" t="n">
        <v>1312.7195</v>
      </c>
      <c r="D2041" s="22" t="n">
        <v>1322.9125</v>
      </c>
      <c r="E2041" s="22" t="n">
        <v>1305.6815</v>
      </c>
      <c r="F2041" s="22" t="n">
        <v>1309.8775</v>
      </c>
      <c r="G2041" s="23" t="n">
        <v>1323.04</v>
      </c>
      <c r="H2041" s="23" t="n">
        <v>1321.72</v>
      </c>
      <c r="I2041" s="23" t="n">
        <v>1306.7</v>
      </c>
      <c r="J2041" s="23" t="n">
        <v>1305.39</v>
      </c>
      <c r="K2041" s="29" t="str">
        <f aca="false">IF(N2041&lt;=$F$3,"HIT","MISS")</f>
        <v>HIT</v>
      </c>
      <c r="L2041" s="29" t="str">
        <f aca="false">IF(O2041&lt;=$F$3,"HIT","MISS")</f>
        <v>HIT</v>
      </c>
      <c r="M2041" s="17" t="str">
        <f aca="false">IF(AND(K2041="HIT",L2041="HIT"),"HOD ✓ | LOD ✓",IF(K2041="HIT","HOD ✓",IF(L2041="HIT","LOD ✓","✗ MISS")))</f>
        <v>HOD ✓ | LOD ✓</v>
      </c>
      <c r="N2041" s="26" t="n">
        <f aca="false">IF(D2041&lt;H2041,(H2041-D2041)/D2041,IF(D2041&gt;G2041,(D2041-G2041)/D2041,0))</f>
        <v>0</v>
      </c>
      <c r="O2041" s="26" t="n">
        <f aca="false">IF(E2041&lt;J2041,(J2041-E2041)/E2041,IF(E2041&gt;I2041,(E2041-I2041)/E2041,0))</f>
        <v>0</v>
      </c>
      <c r="P2041" s="27" t="n">
        <f aca="false">LN(F2041/F2040)</f>
        <v>-0.00216731820593827</v>
      </c>
      <c r="Q2041" s="28" t="n">
        <f aca="false">STDEV(P2022:P2041)*SQRT(252)</f>
        <v>0.142478920278598</v>
      </c>
      <c r="R2041" s="26" t="n">
        <f aca="false">(G2041-H2041)/H2041</f>
        <v>0.000998698665375372</v>
      </c>
      <c r="S2041" s="17" t="n">
        <f aca="false">YEAR(B2041)</f>
        <v>2014</v>
      </c>
      <c r="T2041" s="17" t="n">
        <f aca="false">WEEKDAY(B2041)</f>
        <v>6</v>
      </c>
    </row>
    <row r="2042" customFormat="false" ht="15" hidden="false" customHeight="false" outlineLevel="0" collapsed="false">
      <c r="B2042" s="21" t="n">
        <v>41862</v>
      </c>
      <c r="C2042" s="22" t="n">
        <v>1309.8775</v>
      </c>
      <c r="D2042" s="22" t="n">
        <v>1311.6915</v>
      </c>
      <c r="E2042" s="22" t="n">
        <v>1305.169</v>
      </c>
      <c r="F2042" s="22" t="n">
        <v>1308.5775</v>
      </c>
      <c r="G2042" s="23" t="n">
        <v>1313.23</v>
      </c>
      <c r="H2042" s="23" t="n">
        <v>1311.92</v>
      </c>
      <c r="I2042" s="23" t="n">
        <v>1307.1</v>
      </c>
      <c r="J2042" s="23" t="n">
        <v>1305.79</v>
      </c>
      <c r="K2042" s="29" t="str">
        <f aca="false">IF(N2042&lt;=$F$3,"HIT","MISS")</f>
        <v>HIT</v>
      </c>
      <c r="L2042" s="29" t="str">
        <f aca="false">IF(O2042&lt;=$F$3,"HIT","MISS")</f>
        <v>HIT</v>
      </c>
      <c r="M2042" s="17" t="str">
        <f aca="false">IF(AND(K2042="HIT",L2042="HIT"),"HOD ✓ | LOD ✓",IF(K2042="HIT","HOD ✓",IF(L2042="HIT","LOD ✓","✗ MISS")))</f>
        <v>HOD ✓ | LOD ✓</v>
      </c>
      <c r="N2042" s="26" t="n">
        <f aca="false">IF(D2042&lt;H2042,(H2042-D2042)/D2042,IF(D2042&gt;G2042,(D2042-G2042)/D2042,0))</f>
        <v>0.000174202546864234</v>
      </c>
      <c r="O2042" s="26" t="n">
        <f aca="false">IF(E2042&lt;J2042,(J2042-E2042)/E2042,IF(E2042&gt;I2042,(E2042-I2042)/E2042,0))</f>
        <v>0.0004758004518954</v>
      </c>
      <c r="P2042" s="27" t="n">
        <f aca="false">LN(F2042/F2041)</f>
        <v>-0.000992952032256869</v>
      </c>
      <c r="Q2042" s="28" t="n">
        <f aca="false">STDEV(P2023:P2042)*SQRT(252)</f>
        <v>0.11621264114371</v>
      </c>
      <c r="R2042" s="26" t="n">
        <f aca="false">(G2042-H2042)/H2042</f>
        <v>0.000998536496127771</v>
      </c>
      <c r="S2042" s="17" t="n">
        <f aca="false">YEAR(B2042)</f>
        <v>2014</v>
      </c>
      <c r="T2042" s="17" t="n">
        <f aca="false">WEEKDAY(B2042)</f>
        <v>2</v>
      </c>
    </row>
    <row r="2043" customFormat="false" ht="15" hidden="false" customHeight="false" outlineLevel="0" collapsed="false">
      <c r="B2043" s="21" t="n">
        <v>41863</v>
      </c>
      <c r="C2043" s="22" t="n">
        <v>1308.5775</v>
      </c>
      <c r="D2043" s="22" t="n">
        <v>1317.9645</v>
      </c>
      <c r="E2043" s="22" t="n">
        <v>1305.73</v>
      </c>
      <c r="F2043" s="22" t="n">
        <v>1309.6145</v>
      </c>
      <c r="G2043" s="23" t="n">
        <v>1317.77</v>
      </c>
      <c r="H2043" s="23" t="n">
        <v>1316.45</v>
      </c>
      <c r="I2043" s="23" t="n">
        <v>1306.17</v>
      </c>
      <c r="J2043" s="23" t="n">
        <v>1304.87</v>
      </c>
      <c r="K2043" s="29" t="str">
        <f aca="false">IF(N2043&lt;=$F$3,"HIT","MISS")</f>
        <v>HIT</v>
      </c>
      <c r="L2043" s="29" t="str">
        <f aca="false">IF(O2043&lt;=$F$3,"HIT","MISS")</f>
        <v>HIT</v>
      </c>
      <c r="M2043" s="17" t="str">
        <f aca="false">IF(AND(K2043="HIT",L2043="HIT"),"HOD ✓ | LOD ✓",IF(K2043="HIT","HOD ✓",IF(L2043="HIT","LOD ✓","✗ MISS")))</f>
        <v>HOD ✓ | LOD ✓</v>
      </c>
      <c r="N2043" s="26" t="n">
        <f aca="false">IF(D2043&lt;H2043,(H2043-D2043)/D2043,IF(D2043&gt;G2043,(D2043-G2043)/D2043,0))</f>
        <v>0.000147576053831542</v>
      </c>
      <c r="O2043" s="26" t="n">
        <f aca="false">IF(E2043&lt;J2043,(J2043-E2043)/E2043,IF(E2043&gt;I2043,(E2043-I2043)/E2043,0))</f>
        <v>0</v>
      </c>
      <c r="P2043" s="27" t="n">
        <f aca="false">LN(F2043/F2042)</f>
        <v>0.00079214973861842</v>
      </c>
      <c r="Q2043" s="28" t="n">
        <f aca="false">STDEV(P2024:P2043)*SQRT(252)</f>
        <v>0.109408218241838</v>
      </c>
      <c r="R2043" s="26" t="n">
        <f aca="false">(G2043-H2043)/H2043</f>
        <v>0.00100269664628352</v>
      </c>
      <c r="S2043" s="17" t="n">
        <f aca="false">YEAR(B2043)</f>
        <v>2014</v>
      </c>
      <c r="T2043" s="17" t="n">
        <f aca="false">WEEKDAY(B2043)</f>
        <v>3</v>
      </c>
    </row>
    <row r="2044" customFormat="false" ht="15" hidden="false" customHeight="false" outlineLevel="0" collapsed="false">
      <c r="B2044" s="21" t="n">
        <v>41864</v>
      </c>
      <c r="C2044" s="22" t="n">
        <v>1309.6145</v>
      </c>
      <c r="D2044" s="22" t="n">
        <v>1315.1875</v>
      </c>
      <c r="E2044" s="22" t="n">
        <v>1304.799</v>
      </c>
      <c r="F2044" s="22" t="n">
        <v>1312.679</v>
      </c>
      <c r="G2044" s="23" t="n">
        <v>1314.96</v>
      </c>
      <c r="H2044" s="23" t="n">
        <v>1313.65</v>
      </c>
      <c r="I2044" s="23" t="n">
        <v>1306.61</v>
      </c>
      <c r="J2044" s="23" t="n">
        <v>1305.3</v>
      </c>
      <c r="K2044" s="29" t="str">
        <f aca="false">IF(N2044&lt;=$F$3,"HIT","MISS")</f>
        <v>HIT</v>
      </c>
      <c r="L2044" s="29" t="str">
        <f aca="false">IF(O2044&lt;=$F$3,"HIT","MISS")</f>
        <v>HIT</v>
      </c>
      <c r="M2044" s="17" t="str">
        <f aca="false">IF(AND(K2044="HIT",L2044="HIT"),"HOD ✓ | LOD ✓",IF(K2044="HIT","HOD ✓",IF(L2044="HIT","LOD ✓","✗ MISS")))</f>
        <v>HOD ✓ | LOD ✓</v>
      </c>
      <c r="N2044" s="26" t="n">
        <f aca="false">IF(D2044&lt;H2044,(H2044-D2044)/D2044,IF(D2044&gt;G2044,(D2044-G2044)/D2044,0))</f>
        <v>0.000172979137955587</v>
      </c>
      <c r="O2044" s="26" t="n">
        <f aca="false">IF(E2044&lt;J2044,(J2044-E2044)/E2044,IF(E2044&gt;I2044,(E2044-I2044)/E2044,0))</f>
        <v>0.000383967185750431</v>
      </c>
      <c r="P2044" s="27" t="n">
        <f aca="false">LN(F2044/F2043)</f>
        <v>0.00233726804041431</v>
      </c>
      <c r="Q2044" s="28" t="n">
        <f aca="false">STDEV(P2025:P2044)*SQRT(252)</f>
        <v>0.108710964032115</v>
      </c>
      <c r="R2044" s="26" t="n">
        <f aca="false">(G2044-H2044)/H2044</f>
        <v>0.000997221482129902</v>
      </c>
      <c r="S2044" s="17" t="n">
        <f aca="false">YEAR(B2044)</f>
        <v>2014</v>
      </c>
      <c r="T2044" s="17" t="n">
        <f aca="false">WEEKDAY(B2044)</f>
        <v>4</v>
      </c>
    </row>
    <row r="2045" customFormat="false" ht="15" hidden="false" customHeight="false" outlineLevel="0" collapsed="false">
      <c r="B2045" s="21" t="n">
        <v>41865</v>
      </c>
      <c r="C2045" s="22" t="n">
        <v>1312.679</v>
      </c>
      <c r="D2045" s="22" t="n">
        <v>1319.826</v>
      </c>
      <c r="E2045" s="22" t="n">
        <v>1308.83</v>
      </c>
      <c r="F2045" s="22" t="n">
        <v>1313.412</v>
      </c>
      <c r="G2045" s="23" t="n">
        <v>1321.43</v>
      </c>
      <c r="H2045" s="23" t="n">
        <v>1320.11</v>
      </c>
      <c r="I2045" s="23" t="n">
        <v>1310.33</v>
      </c>
      <c r="J2045" s="23" t="n">
        <v>1309.02</v>
      </c>
      <c r="K2045" s="29" t="str">
        <f aca="false">IF(N2045&lt;=$F$3,"HIT","MISS")</f>
        <v>HIT</v>
      </c>
      <c r="L2045" s="29" t="str">
        <f aca="false">IF(O2045&lt;=$F$3,"HIT","MISS")</f>
        <v>HIT</v>
      </c>
      <c r="M2045" s="17" t="str">
        <f aca="false">IF(AND(K2045="HIT",L2045="HIT"),"HOD ✓ | LOD ✓",IF(K2045="HIT","HOD ✓",IF(L2045="HIT","LOD ✓","✗ MISS")))</f>
        <v>HOD ✓ | LOD ✓</v>
      </c>
      <c r="N2045" s="26" t="n">
        <f aca="false">IF(D2045&lt;H2045,(H2045-D2045)/D2045,IF(D2045&gt;G2045,(D2045-G2045)/D2045,0))</f>
        <v>0.000215179879771938</v>
      </c>
      <c r="O2045" s="26" t="n">
        <f aca="false">IF(E2045&lt;J2045,(J2045-E2045)/E2045,IF(E2045&gt;I2045,(E2045-I2045)/E2045,0))</f>
        <v>0.000145167821642272</v>
      </c>
      <c r="P2045" s="27" t="n">
        <f aca="false">LN(F2045/F2044)</f>
        <v>0.000558244188061889</v>
      </c>
      <c r="Q2045" s="28" t="n">
        <f aca="false">STDEV(P2026:P2045)*SQRT(252)</f>
        <v>0.0941947243639917</v>
      </c>
      <c r="R2045" s="26" t="n">
        <f aca="false">(G2045-H2045)/H2045</f>
        <v>0.000999916673610657</v>
      </c>
      <c r="S2045" s="17" t="n">
        <f aca="false">YEAR(B2045)</f>
        <v>2014</v>
      </c>
      <c r="T2045" s="17" t="n">
        <f aca="false">WEEKDAY(B2045)</f>
        <v>5</v>
      </c>
    </row>
    <row r="2046" customFormat="false" ht="15" hidden="false" customHeight="false" outlineLevel="0" collapsed="false">
      <c r="B2046" s="21" t="n">
        <v>41866</v>
      </c>
      <c r="C2046" s="22" t="n">
        <v>1313.412</v>
      </c>
      <c r="D2046" s="22" t="n">
        <v>1315.2565</v>
      </c>
      <c r="E2046" s="22" t="n">
        <v>1292.283</v>
      </c>
      <c r="F2046" s="22" t="n">
        <v>1305.024</v>
      </c>
      <c r="G2046" s="23" t="n">
        <v>1315.83</v>
      </c>
      <c r="H2046" s="23" t="n">
        <v>1314.52</v>
      </c>
      <c r="I2046" s="23" t="n">
        <v>1293.93</v>
      </c>
      <c r="J2046" s="23" t="n">
        <v>1292.64</v>
      </c>
      <c r="K2046" s="29" t="str">
        <f aca="false">IF(N2046&lt;=$F$3,"HIT","MISS")</f>
        <v>HIT</v>
      </c>
      <c r="L2046" s="29" t="str">
        <f aca="false">IF(O2046&lt;=$F$3,"HIT","MISS")</f>
        <v>HIT</v>
      </c>
      <c r="M2046" s="17" t="str">
        <f aca="false">IF(AND(K2046="HIT",L2046="HIT"),"HOD ✓ | LOD ✓",IF(K2046="HIT","HOD ✓",IF(L2046="HIT","LOD ✓","✗ MISS")))</f>
        <v>HOD ✓ | LOD ✓</v>
      </c>
      <c r="N2046" s="26" t="n">
        <f aca="false">IF(D2046&lt;H2046,(H2046-D2046)/D2046,IF(D2046&gt;G2046,(D2046-G2046)/D2046,0))</f>
        <v>0</v>
      </c>
      <c r="O2046" s="26" t="n">
        <f aca="false">IF(E2046&lt;J2046,(J2046-E2046)/E2046,IF(E2046&gt;I2046,(E2046-I2046)/E2046,0))</f>
        <v>0.000276255278449224</v>
      </c>
      <c r="P2046" s="27" t="n">
        <f aca="false">LN(F2046/F2045)</f>
        <v>-0.00640689991490243</v>
      </c>
      <c r="Q2046" s="28" t="n">
        <f aca="false">STDEV(P2027:P2046)*SQRT(252)</f>
        <v>0.0944910037980661</v>
      </c>
      <c r="R2046" s="26" t="n">
        <f aca="false">(G2046-H2046)/H2046</f>
        <v>0.000996561482518292</v>
      </c>
      <c r="S2046" s="17" t="n">
        <f aca="false">YEAR(B2046)</f>
        <v>2014</v>
      </c>
      <c r="T2046" s="17" t="n">
        <f aca="false">WEEKDAY(B2046)</f>
        <v>6</v>
      </c>
    </row>
    <row r="2047" customFormat="false" ht="15" hidden="false" customHeight="false" outlineLevel="0" collapsed="false">
      <c r="B2047" s="21" t="n">
        <v>41869</v>
      </c>
      <c r="C2047" s="22" t="n">
        <v>1305.024</v>
      </c>
      <c r="D2047" s="22" t="n">
        <v>1305.024</v>
      </c>
      <c r="E2047" s="22" t="n">
        <v>1295.7075</v>
      </c>
      <c r="F2047" s="22" t="n">
        <v>1298.441</v>
      </c>
      <c r="G2047" s="23" t="n">
        <v>1304.93</v>
      </c>
      <c r="H2047" s="23" t="n">
        <v>1303.63</v>
      </c>
      <c r="I2047" s="23" t="n">
        <v>1297.38</v>
      </c>
      <c r="J2047" s="23" t="n">
        <v>1296.08</v>
      </c>
      <c r="K2047" s="29" t="str">
        <f aca="false">IF(N2047&lt;=$F$3,"HIT","MISS")</f>
        <v>HIT</v>
      </c>
      <c r="L2047" s="29" t="str">
        <f aca="false">IF(O2047&lt;=$F$3,"HIT","MISS")</f>
        <v>HIT</v>
      </c>
      <c r="M2047" s="17" t="str">
        <f aca="false">IF(AND(K2047="HIT",L2047="HIT"),"HOD ✓ | LOD ✓",IF(K2047="HIT","HOD ✓",IF(L2047="HIT","LOD ✓","✗ MISS")))</f>
        <v>HOD ✓ | LOD ✓</v>
      </c>
      <c r="N2047" s="26" t="n">
        <f aca="false">IF(D2047&lt;H2047,(H2047-D2047)/D2047,IF(D2047&gt;G2047,(D2047-G2047)/D2047,0))</f>
        <v>7.2029326663589E-005</v>
      </c>
      <c r="O2047" s="26" t="n">
        <f aca="false">IF(E2047&lt;J2047,(J2047-E2047)/E2047,IF(E2047&gt;I2047,(E2047-I2047)/E2047,0))</f>
        <v>0.000287487723888258</v>
      </c>
      <c r="P2047" s="27" t="n">
        <f aca="false">LN(F2047/F2046)</f>
        <v>-0.00505711736451479</v>
      </c>
      <c r="Q2047" s="28" t="n">
        <f aca="false">STDEV(P2028:P2047)*SQRT(252)</f>
        <v>0.0958570037543391</v>
      </c>
      <c r="R2047" s="26" t="n">
        <f aca="false">(G2047-H2047)/H2047</f>
        <v>0.000997215467578956</v>
      </c>
      <c r="S2047" s="17" t="n">
        <f aca="false">YEAR(B2047)</f>
        <v>2014</v>
      </c>
      <c r="T2047" s="17" t="n">
        <f aca="false">WEEKDAY(B2047)</f>
        <v>2</v>
      </c>
    </row>
    <row r="2048" customFormat="false" ht="15" hidden="false" customHeight="false" outlineLevel="0" collapsed="false">
      <c r="B2048" s="21" t="n">
        <v>41870</v>
      </c>
      <c r="C2048" s="22" t="n">
        <v>1298.441</v>
      </c>
      <c r="D2048" s="22" t="n">
        <v>1302.558</v>
      </c>
      <c r="E2048" s="22" t="n">
        <v>1293.968</v>
      </c>
      <c r="F2048" s="22" t="n">
        <v>1295.7585</v>
      </c>
      <c r="G2048" s="23" t="n">
        <v>1302.93</v>
      </c>
      <c r="H2048" s="23" t="n">
        <v>1301.63</v>
      </c>
      <c r="I2048" s="23" t="n">
        <v>1295.52</v>
      </c>
      <c r="J2048" s="23" t="n">
        <v>1294.23</v>
      </c>
      <c r="K2048" s="29" t="str">
        <f aca="false">IF(N2048&lt;=$F$3,"HIT","MISS")</f>
        <v>HIT</v>
      </c>
      <c r="L2048" s="29" t="str">
        <f aca="false">IF(O2048&lt;=$F$3,"HIT","MISS")</f>
        <v>HIT</v>
      </c>
      <c r="M2048" s="17" t="str">
        <f aca="false">IF(AND(K2048="HIT",L2048="HIT"),"HOD ✓ | LOD ✓",IF(K2048="HIT","HOD ✓",IF(L2048="HIT","LOD ✓","✗ MISS")))</f>
        <v>HOD ✓ | LOD ✓</v>
      </c>
      <c r="N2048" s="26" t="n">
        <f aca="false">IF(D2048&lt;H2048,(H2048-D2048)/D2048,IF(D2048&gt;G2048,(D2048-G2048)/D2048,0))</f>
        <v>0</v>
      </c>
      <c r="O2048" s="26" t="n">
        <f aca="false">IF(E2048&lt;J2048,(J2048-E2048)/E2048,IF(E2048&gt;I2048,(E2048-I2048)/E2048,0))</f>
        <v>0.000202477959269428</v>
      </c>
      <c r="P2048" s="27" t="n">
        <f aca="false">LN(F2048/F2047)</f>
        <v>-0.00206807607207855</v>
      </c>
      <c r="Q2048" s="28" t="n">
        <f aca="false">STDEV(P2029:P2048)*SQRT(252)</f>
        <v>0.0947956709888439</v>
      </c>
      <c r="R2048" s="26" t="n">
        <f aca="false">(G2048-H2048)/H2048</f>
        <v>0.000998747724007555</v>
      </c>
      <c r="S2048" s="17" t="n">
        <f aca="false">YEAR(B2048)</f>
        <v>2014</v>
      </c>
      <c r="T2048" s="17" t="n">
        <f aca="false">WEEKDAY(B2048)</f>
        <v>3</v>
      </c>
    </row>
    <row r="2049" customFormat="false" ht="15" hidden="false" customHeight="false" outlineLevel="0" collapsed="false">
      <c r="B2049" s="21" t="n">
        <v>41871</v>
      </c>
      <c r="C2049" s="22" t="n">
        <v>1295.7585</v>
      </c>
      <c r="D2049" s="22" t="n">
        <v>1298.3685</v>
      </c>
      <c r="E2049" s="22" t="n">
        <v>1287.818</v>
      </c>
      <c r="F2049" s="22" t="n">
        <v>1291.7505</v>
      </c>
      <c r="G2049" s="23" t="n">
        <v>1299.02</v>
      </c>
      <c r="H2049" s="23" t="n">
        <v>1297.72</v>
      </c>
      <c r="I2049" s="23" t="n">
        <v>1289.39</v>
      </c>
      <c r="J2049" s="23" t="n">
        <v>1288.1</v>
      </c>
      <c r="K2049" s="29" t="str">
        <f aca="false">IF(N2049&lt;=$F$3,"HIT","MISS")</f>
        <v>HIT</v>
      </c>
      <c r="L2049" s="29" t="str">
        <f aca="false">IF(O2049&lt;=$F$3,"HIT","MISS")</f>
        <v>HIT</v>
      </c>
      <c r="M2049" s="17" t="str">
        <f aca="false">IF(AND(K2049="HIT",L2049="HIT"),"HOD ✓ | LOD ✓",IF(K2049="HIT","HOD ✓",IF(L2049="HIT","LOD ✓","✗ MISS")))</f>
        <v>HOD ✓ | LOD ✓</v>
      </c>
      <c r="N2049" s="26" t="n">
        <f aca="false">IF(D2049&lt;H2049,(H2049-D2049)/D2049,IF(D2049&gt;G2049,(D2049-G2049)/D2049,0))</f>
        <v>0</v>
      </c>
      <c r="O2049" s="26" t="n">
        <f aca="false">IF(E2049&lt;J2049,(J2049-E2049)/E2049,IF(E2049&gt;I2049,(E2049-I2049)/E2049,0))</f>
        <v>0.000218975041504254</v>
      </c>
      <c r="P2049" s="27" t="n">
        <f aca="false">LN(F2049/F2048)</f>
        <v>-0.00309796271666836</v>
      </c>
      <c r="Q2049" s="28" t="n">
        <f aca="false">STDEV(P2030:P2049)*SQRT(252)</f>
        <v>0.0952204898422507</v>
      </c>
      <c r="R2049" s="26" t="n">
        <f aca="false">(G2049-H2049)/H2049</f>
        <v>0.00100175692753441</v>
      </c>
      <c r="S2049" s="17" t="n">
        <f aca="false">YEAR(B2049)</f>
        <v>2014</v>
      </c>
      <c r="T2049" s="17" t="n">
        <f aca="false">WEEKDAY(B2049)</f>
        <v>4</v>
      </c>
    </row>
    <row r="2050" customFormat="false" ht="15" hidden="false" customHeight="false" outlineLevel="0" collapsed="false">
      <c r="B2050" s="21" t="n">
        <v>41872</v>
      </c>
      <c r="C2050" s="22" t="n">
        <v>1291.7505</v>
      </c>
      <c r="D2050" s="22" t="n">
        <v>1292.131</v>
      </c>
      <c r="E2050" s="22" t="n">
        <v>1273.055</v>
      </c>
      <c r="F2050" s="22" t="n">
        <v>1276.921</v>
      </c>
      <c r="G2050" s="23" t="n">
        <v>1291.93</v>
      </c>
      <c r="H2050" s="23" t="n">
        <v>1290.64</v>
      </c>
      <c r="I2050" s="23" t="n">
        <v>1273.1</v>
      </c>
      <c r="J2050" s="23" t="n">
        <v>1271.83</v>
      </c>
      <c r="K2050" s="29" t="str">
        <f aca="false">IF(N2050&lt;=$F$3,"HIT","MISS")</f>
        <v>HIT</v>
      </c>
      <c r="L2050" s="29" t="str">
        <f aca="false">IF(O2050&lt;=$F$3,"HIT","MISS")</f>
        <v>HIT</v>
      </c>
      <c r="M2050" s="17" t="str">
        <f aca="false">IF(AND(K2050="HIT",L2050="HIT"),"HOD ✓ | LOD ✓",IF(K2050="HIT","HOD ✓",IF(L2050="HIT","LOD ✓","✗ MISS")))</f>
        <v>HOD ✓ | LOD ✓</v>
      </c>
      <c r="N2050" s="26" t="n">
        <f aca="false">IF(D2050&lt;H2050,(H2050-D2050)/D2050,IF(D2050&gt;G2050,(D2050-G2050)/D2050,0))</f>
        <v>0.000155556982999419</v>
      </c>
      <c r="O2050" s="26" t="n">
        <f aca="false">IF(E2050&lt;J2050,(J2050-E2050)/E2050,IF(E2050&gt;I2050,(E2050-I2050)/E2050,0))</f>
        <v>0</v>
      </c>
      <c r="P2050" s="27" t="n">
        <f aca="false">LN(F2050/F2049)</f>
        <v>-0.0115465638632699</v>
      </c>
      <c r="Q2050" s="28" t="n">
        <f aca="false">STDEV(P2031:P2050)*SQRT(252)</f>
        <v>0.0991414144447286</v>
      </c>
      <c r="R2050" s="26" t="n">
        <f aca="false">(G2050-H2050)/H2050</f>
        <v>0.000999504121985963</v>
      </c>
      <c r="S2050" s="17" t="n">
        <f aca="false">YEAR(B2050)</f>
        <v>2014</v>
      </c>
      <c r="T2050" s="17" t="n">
        <f aca="false">WEEKDAY(B2050)</f>
        <v>5</v>
      </c>
    </row>
    <row r="2051" customFormat="false" ht="15" hidden="false" customHeight="false" outlineLevel="0" collapsed="false">
      <c r="B2051" s="21" t="n">
        <v>41873</v>
      </c>
      <c r="C2051" s="22" t="n">
        <v>1276.921</v>
      </c>
      <c r="D2051" s="22" t="n">
        <v>1283.1435</v>
      </c>
      <c r="E2051" s="22" t="n">
        <v>1274.364</v>
      </c>
      <c r="F2051" s="22" t="n">
        <v>1281.1425</v>
      </c>
      <c r="G2051" s="23" t="n">
        <v>1284.52</v>
      </c>
      <c r="H2051" s="23" t="n">
        <v>1283.24</v>
      </c>
      <c r="I2051" s="23" t="n">
        <v>1274.74</v>
      </c>
      <c r="J2051" s="23" t="n">
        <v>1273.47</v>
      </c>
      <c r="K2051" s="29" t="str">
        <f aca="false">IF(N2051&lt;=$F$3,"HIT","MISS")</f>
        <v>HIT</v>
      </c>
      <c r="L2051" s="29" t="str">
        <f aca="false">IF(O2051&lt;=$F$3,"HIT","MISS")</f>
        <v>HIT</v>
      </c>
      <c r="M2051" s="17" t="str">
        <f aca="false">IF(AND(K2051="HIT",L2051="HIT"),"HOD ✓ | LOD ✓",IF(K2051="HIT","HOD ✓",IF(L2051="HIT","LOD ✓","✗ MISS")))</f>
        <v>HOD ✓ | LOD ✓</v>
      </c>
      <c r="N2051" s="26" t="n">
        <f aca="false">IF(D2051&lt;H2051,(H2051-D2051)/D2051,IF(D2051&gt;G2051,(D2051-G2051)/D2051,0))</f>
        <v>7.52059298122973E-005</v>
      </c>
      <c r="O2051" s="26" t="n">
        <f aca="false">IF(E2051&lt;J2051,(J2051-E2051)/E2051,IF(E2051&gt;I2051,(E2051-I2051)/E2051,0))</f>
        <v>0</v>
      </c>
      <c r="P2051" s="27" t="n">
        <f aca="false">LN(F2051/F2050)</f>
        <v>0.00330054655193638</v>
      </c>
      <c r="Q2051" s="28" t="n">
        <f aca="false">STDEV(P2032:P2051)*SQRT(252)</f>
        <v>0.0924378014892323</v>
      </c>
      <c r="R2051" s="26" t="n">
        <f aca="false">(G2051-H2051)/H2051</f>
        <v>0.000997475141049198</v>
      </c>
      <c r="S2051" s="17" t="n">
        <f aca="false">YEAR(B2051)</f>
        <v>2014</v>
      </c>
      <c r="T2051" s="17" t="n">
        <f aca="false">WEEKDAY(B2051)</f>
        <v>6</v>
      </c>
    </row>
    <row r="2052" customFormat="false" ht="15" hidden="false" customHeight="false" outlineLevel="0" collapsed="false">
      <c r="B2052" s="21" t="n">
        <v>41876</v>
      </c>
      <c r="C2052" s="22" t="n">
        <v>1281.1425</v>
      </c>
      <c r="D2052" s="22" t="n">
        <v>1281.705</v>
      </c>
      <c r="E2052" s="22" t="n">
        <v>1269.184</v>
      </c>
      <c r="F2052" s="22" t="n">
        <v>1276.9175</v>
      </c>
      <c r="G2052" s="23" t="n">
        <v>1281.21</v>
      </c>
      <c r="H2052" s="23" t="n">
        <v>1279.93</v>
      </c>
      <c r="I2052" s="23" t="n">
        <v>1270.63</v>
      </c>
      <c r="J2052" s="23" t="n">
        <v>1269.36</v>
      </c>
      <c r="K2052" s="29" t="str">
        <f aca="false">IF(N2052&lt;=$F$3,"HIT","MISS")</f>
        <v>HIT</v>
      </c>
      <c r="L2052" s="29" t="str">
        <f aca="false">IF(O2052&lt;=$F$3,"HIT","MISS")</f>
        <v>HIT</v>
      </c>
      <c r="M2052" s="17" t="str">
        <f aca="false">IF(AND(K2052="HIT",L2052="HIT"),"HOD ✓ | LOD ✓",IF(K2052="HIT","HOD ✓",IF(L2052="HIT","LOD ✓","✗ MISS")))</f>
        <v>HOD ✓ | LOD ✓</v>
      </c>
      <c r="N2052" s="26" t="n">
        <f aca="false">IF(D2052&lt;H2052,(H2052-D2052)/D2052,IF(D2052&gt;G2052,(D2052-G2052)/D2052,0))</f>
        <v>0.000386204313785068</v>
      </c>
      <c r="O2052" s="26" t="n">
        <f aca="false">IF(E2052&lt;J2052,(J2052-E2052)/E2052,IF(E2052&gt;I2052,(E2052-I2052)/E2052,0))</f>
        <v>0.000138671776511468</v>
      </c>
      <c r="P2052" s="27" t="n">
        <f aca="false">LN(F2052/F2051)</f>
        <v>-0.00330328752400641</v>
      </c>
      <c r="Q2052" s="28" t="n">
        <f aca="false">STDEV(P2033:P2052)*SQRT(252)</f>
        <v>0.0927550560976984</v>
      </c>
      <c r="R2052" s="26" t="n">
        <f aca="false">(G2052-H2052)/H2052</f>
        <v>0.00100005469049086</v>
      </c>
      <c r="S2052" s="17" t="n">
        <f aca="false">YEAR(B2052)</f>
        <v>2014</v>
      </c>
      <c r="T2052" s="17" t="n">
        <f aca="false">WEEKDAY(B2052)</f>
        <v>2</v>
      </c>
    </row>
    <row r="2053" customFormat="false" ht="15" hidden="false" customHeight="false" outlineLevel="0" collapsed="false">
      <c r="B2053" s="21" t="n">
        <v>41877</v>
      </c>
      <c r="C2053" s="22" t="n">
        <v>1276.9175</v>
      </c>
      <c r="D2053" s="22" t="n">
        <v>1291.0955</v>
      </c>
      <c r="E2053" s="22" t="n">
        <v>1275.256</v>
      </c>
      <c r="F2053" s="22" t="n">
        <v>1281.418</v>
      </c>
      <c r="G2053" s="23" t="n">
        <v>1292.06</v>
      </c>
      <c r="H2053" s="23" t="n">
        <v>1290.77</v>
      </c>
      <c r="I2053" s="23" t="n">
        <v>1275.91</v>
      </c>
      <c r="J2053" s="23" t="n">
        <v>1274.64</v>
      </c>
      <c r="K2053" s="29" t="str">
        <f aca="false">IF(N2053&lt;=$F$3,"HIT","MISS")</f>
        <v>HIT</v>
      </c>
      <c r="L2053" s="29" t="str">
        <f aca="false">IF(O2053&lt;=$F$3,"HIT","MISS")</f>
        <v>HIT</v>
      </c>
      <c r="M2053" s="17" t="str">
        <f aca="false">IF(AND(K2053="HIT",L2053="HIT"),"HOD ✓ | LOD ✓",IF(K2053="HIT","HOD ✓",IF(L2053="HIT","LOD ✓","✗ MISS")))</f>
        <v>HOD ✓ | LOD ✓</v>
      </c>
      <c r="N2053" s="26" t="n">
        <f aca="false">IF(D2053&lt;H2053,(H2053-D2053)/D2053,IF(D2053&gt;G2053,(D2053-G2053)/D2053,0))</f>
        <v>0</v>
      </c>
      <c r="O2053" s="26" t="n">
        <f aca="false">IF(E2053&lt;J2053,(J2053-E2053)/E2053,IF(E2053&gt;I2053,(E2053-I2053)/E2053,0))</f>
        <v>0</v>
      </c>
      <c r="P2053" s="27" t="n">
        <f aca="false">LN(F2053/F2052)</f>
        <v>0.00351830683852515</v>
      </c>
      <c r="Q2053" s="28" t="n">
        <f aca="false">STDEV(P2034:P2053)*SQRT(252)</f>
        <v>0.0936314124905794</v>
      </c>
      <c r="R2053" s="26" t="n">
        <f aca="false">(G2053-H2053)/H2053</f>
        <v>0.000999403456851309</v>
      </c>
      <c r="S2053" s="17" t="n">
        <f aca="false">YEAR(B2053)</f>
        <v>2014</v>
      </c>
      <c r="T2053" s="17" t="n">
        <f aca="false">WEEKDAY(B2053)</f>
        <v>3</v>
      </c>
    </row>
    <row r="2054" customFormat="false" ht="15" hidden="false" customHeight="false" outlineLevel="0" collapsed="false">
      <c r="B2054" s="21" t="n">
        <v>41878</v>
      </c>
      <c r="C2054" s="22" t="n">
        <v>1281.418</v>
      </c>
      <c r="D2054" s="22" t="n">
        <v>1287.409</v>
      </c>
      <c r="E2054" s="22" t="n">
        <v>1280.133</v>
      </c>
      <c r="F2054" s="22" t="n">
        <v>1282.8285</v>
      </c>
      <c r="G2054" s="23" t="n">
        <v>1287.85</v>
      </c>
      <c r="H2054" s="23" t="n">
        <v>1286.56</v>
      </c>
      <c r="I2054" s="23" t="n">
        <v>1281.28</v>
      </c>
      <c r="J2054" s="23" t="n">
        <v>1280</v>
      </c>
      <c r="K2054" s="29" t="str">
        <f aca="false">IF(N2054&lt;=$F$3,"HIT","MISS")</f>
        <v>HIT</v>
      </c>
      <c r="L2054" s="29" t="str">
        <f aca="false">IF(O2054&lt;=$F$3,"HIT","MISS")</f>
        <v>HIT</v>
      </c>
      <c r="M2054" s="17" t="str">
        <f aca="false">IF(AND(K2054="HIT",L2054="HIT"),"HOD ✓ | LOD ✓",IF(K2054="HIT","HOD ✓",IF(L2054="HIT","LOD ✓","✗ MISS")))</f>
        <v>HOD ✓ | LOD ✓</v>
      </c>
      <c r="N2054" s="26" t="n">
        <f aca="false">IF(D2054&lt;H2054,(H2054-D2054)/D2054,IF(D2054&gt;G2054,(D2054-G2054)/D2054,0))</f>
        <v>0</v>
      </c>
      <c r="O2054" s="26" t="n">
        <f aca="false">IF(E2054&lt;J2054,(J2054-E2054)/E2054,IF(E2054&gt;I2054,(E2054-I2054)/E2054,0))</f>
        <v>0</v>
      </c>
      <c r="P2054" s="27" t="n">
        <f aca="false">LN(F2054/F2053)</f>
        <v>0.00110012835525661</v>
      </c>
      <c r="Q2054" s="28" t="n">
        <f aca="false">STDEV(P2035:P2054)*SQRT(252)</f>
        <v>0.0935845023681674</v>
      </c>
      <c r="R2054" s="26" t="n">
        <f aca="false">(G2054-H2054)/H2054</f>
        <v>0.00100267379679142</v>
      </c>
      <c r="S2054" s="17" t="n">
        <f aca="false">YEAR(B2054)</f>
        <v>2014</v>
      </c>
      <c r="T2054" s="17" t="n">
        <f aca="false">WEEKDAY(B2054)</f>
        <v>4</v>
      </c>
    </row>
    <row r="2055" customFormat="false" ht="15" hidden="false" customHeight="false" outlineLevel="0" collapsed="false">
      <c r="B2055" s="21" t="n">
        <v>41879</v>
      </c>
      <c r="C2055" s="22" t="n">
        <v>1282.8285</v>
      </c>
      <c r="D2055" s="22" t="n">
        <v>1296.7215</v>
      </c>
      <c r="E2055" s="22" t="n">
        <v>1282.158</v>
      </c>
      <c r="F2055" s="22" t="n">
        <v>1289.666</v>
      </c>
      <c r="G2055" s="23" t="n">
        <v>1298.32</v>
      </c>
      <c r="H2055" s="23" t="n">
        <v>1297.02</v>
      </c>
      <c r="I2055" s="23" t="n">
        <v>1283.03</v>
      </c>
      <c r="J2055" s="23" t="n">
        <v>1281.75</v>
      </c>
      <c r="K2055" s="29" t="str">
        <f aca="false">IF(N2055&lt;=$F$3,"HIT","MISS")</f>
        <v>HIT</v>
      </c>
      <c r="L2055" s="29" t="str">
        <f aca="false">IF(O2055&lt;=$F$3,"HIT","MISS")</f>
        <v>HIT</v>
      </c>
      <c r="M2055" s="17" t="str">
        <f aca="false">IF(AND(K2055="HIT",L2055="HIT"),"HOD ✓ | LOD ✓",IF(K2055="HIT","HOD ✓",IF(L2055="HIT","LOD ✓","✗ MISS")))</f>
        <v>HOD ✓ | LOD ✓</v>
      </c>
      <c r="N2055" s="26" t="n">
        <f aca="false">IF(D2055&lt;H2055,(H2055-D2055)/D2055,IF(D2055&gt;G2055,(D2055-G2055)/D2055,0))</f>
        <v>0.000230195921020725</v>
      </c>
      <c r="O2055" s="26" t="n">
        <f aca="false">IF(E2055&lt;J2055,(J2055-E2055)/E2055,IF(E2055&gt;I2055,(E2055-I2055)/E2055,0))</f>
        <v>0</v>
      </c>
      <c r="P2055" s="27" t="n">
        <f aca="false">LN(F2055/F2054)</f>
        <v>0.00531586450536775</v>
      </c>
      <c r="Q2055" s="28" t="n">
        <f aca="false">STDEV(P2036:P2055)*SQRT(252)</f>
        <v>0.0883316156069181</v>
      </c>
      <c r="R2055" s="26" t="n">
        <f aca="false">(G2055-H2055)/H2055</f>
        <v>0.00100229757443983</v>
      </c>
      <c r="S2055" s="17" t="n">
        <f aca="false">YEAR(B2055)</f>
        <v>2014</v>
      </c>
      <c r="T2055" s="17" t="n">
        <f aca="false">WEEKDAY(B2055)</f>
        <v>5</v>
      </c>
    </row>
    <row r="2056" customFormat="false" ht="15" hidden="false" customHeight="false" outlineLevel="0" collapsed="false">
      <c r="B2056" s="21" t="n">
        <v>41880</v>
      </c>
      <c r="C2056" s="22" t="n">
        <v>1289.666</v>
      </c>
      <c r="D2056" s="22" t="n">
        <v>1291.3985</v>
      </c>
      <c r="E2056" s="22" t="n">
        <v>1283.4365</v>
      </c>
      <c r="F2056" s="22" t="n">
        <v>1287.584</v>
      </c>
      <c r="G2056" s="23" t="n">
        <v>1291.1</v>
      </c>
      <c r="H2056" s="23" t="n">
        <v>1289.81</v>
      </c>
      <c r="I2056" s="23" t="n">
        <v>1284.56</v>
      </c>
      <c r="J2056" s="23" t="n">
        <v>1283.28</v>
      </c>
      <c r="K2056" s="29" t="str">
        <f aca="false">IF(N2056&lt;=$F$3,"HIT","MISS")</f>
        <v>HIT</v>
      </c>
      <c r="L2056" s="29" t="str">
        <f aca="false">IF(O2056&lt;=$F$3,"HIT","MISS")</f>
        <v>HIT</v>
      </c>
      <c r="M2056" s="17" t="str">
        <f aca="false">IF(AND(K2056="HIT",L2056="HIT"),"HOD ✓ | LOD ✓",IF(K2056="HIT","HOD ✓",IF(L2056="HIT","LOD ✓","✗ MISS")))</f>
        <v>HOD ✓ | LOD ✓</v>
      </c>
      <c r="N2056" s="26" t="n">
        <f aca="false">IF(D2056&lt;H2056,(H2056-D2056)/D2056,IF(D2056&gt;G2056,(D2056-G2056)/D2056,0))</f>
        <v>0.000231144762828905</v>
      </c>
      <c r="O2056" s="26" t="n">
        <f aca="false">IF(E2056&lt;J2056,(J2056-E2056)/E2056,IF(E2056&gt;I2056,(E2056-I2056)/E2056,0))</f>
        <v>0</v>
      </c>
      <c r="P2056" s="27" t="n">
        <f aca="false">LN(F2056/F2055)</f>
        <v>-0.00161567597470618</v>
      </c>
      <c r="Q2056" s="28" t="n">
        <f aca="false">STDEV(P2037:P2056)*SQRT(252)</f>
        <v>0.0822631022147076</v>
      </c>
      <c r="R2056" s="26" t="n">
        <f aca="false">(G2056-H2056)/H2056</f>
        <v>0.00100014730851828</v>
      </c>
      <c r="S2056" s="17" t="n">
        <f aca="false">YEAR(B2056)</f>
        <v>2014</v>
      </c>
      <c r="T2056" s="17" t="n">
        <f aca="false">WEEKDAY(B2056)</f>
        <v>6</v>
      </c>
    </row>
    <row r="2057" customFormat="false" ht="15" hidden="false" customHeight="false" outlineLevel="0" collapsed="false">
      <c r="B2057" s="21" t="n">
        <v>41883</v>
      </c>
      <c r="C2057" s="22" t="n">
        <v>1287.584</v>
      </c>
      <c r="D2057" s="22" t="n">
        <v>1289.9945</v>
      </c>
      <c r="E2057" s="22" t="n">
        <v>1285.0265</v>
      </c>
      <c r="F2057" s="22" t="n">
        <v>1287.2255</v>
      </c>
      <c r="G2057" s="23" t="n">
        <v>1289.67</v>
      </c>
      <c r="H2057" s="23" t="n">
        <v>1288.38</v>
      </c>
      <c r="I2057" s="23" t="n">
        <v>1284.81</v>
      </c>
      <c r="J2057" s="23" t="n">
        <v>1283.53</v>
      </c>
      <c r="K2057" s="29" t="str">
        <f aca="false">IF(N2057&lt;=$F$3,"HIT","MISS")</f>
        <v>HIT</v>
      </c>
      <c r="L2057" s="29" t="str">
        <f aca="false">IF(O2057&lt;=$F$3,"HIT","MISS")</f>
        <v>HIT</v>
      </c>
      <c r="M2057" s="17" t="str">
        <f aca="false">IF(AND(K2057="HIT",L2057="HIT"),"HOD ✓ | LOD ✓",IF(K2057="HIT","HOD ✓",IF(L2057="HIT","LOD ✓","✗ MISS")))</f>
        <v>HOD ✓ | LOD ✓</v>
      </c>
      <c r="N2057" s="26" t="n">
        <f aca="false">IF(D2057&lt;H2057,(H2057-D2057)/D2057,IF(D2057&gt;G2057,(D2057-G2057)/D2057,0))</f>
        <v>0.000251551460103081</v>
      </c>
      <c r="O2057" s="26" t="n">
        <f aca="false">IF(E2057&lt;J2057,(J2057-E2057)/E2057,IF(E2057&gt;I2057,(E2057-I2057)/E2057,0))</f>
        <v>0.000168479015802395</v>
      </c>
      <c r="P2057" s="27" t="n">
        <f aca="false">LN(F2057/F2056)</f>
        <v>-0.000278467204907157</v>
      </c>
      <c r="Q2057" s="28" t="n">
        <f aca="false">STDEV(P2038:P2057)*SQRT(252)</f>
        <v>0.0804703139219629</v>
      </c>
      <c r="R2057" s="26" t="n">
        <f aca="false">(G2057-H2057)/H2057</f>
        <v>0.00100125739300514</v>
      </c>
      <c r="S2057" s="17" t="n">
        <f aca="false">YEAR(B2057)</f>
        <v>2014</v>
      </c>
      <c r="T2057" s="17" t="n">
        <f aca="false">WEEKDAY(B2057)</f>
        <v>2</v>
      </c>
    </row>
    <row r="2058" customFormat="false" ht="15" hidden="false" customHeight="false" outlineLevel="0" collapsed="false">
      <c r="B2058" s="21" t="n">
        <v>41884</v>
      </c>
      <c r="C2058" s="22" t="n">
        <v>1287.2255</v>
      </c>
      <c r="D2058" s="22" t="n">
        <v>1287.9165</v>
      </c>
      <c r="E2058" s="22" t="n">
        <v>1262.527</v>
      </c>
      <c r="F2058" s="22" t="n">
        <v>1265.442</v>
      </c>
      <c r="G2058" s="23" t="n">
        <v>1289.56</v>
      </c>
      <c r="H2058" s="23" t="n">
        <v>1288.27</v>
      </c>
      <c r="I2058" s="23" t="n">
        <v>1263.04</v>
      </c>
      <c r="J2058" s="23" t="n">
        <v>1261.78</v>
      </c>
      <c r="K2058" s="29" t="str">
        <f aca="false">IF(N2058&lt;=$F$3,"HIT","MISS")</f>
        <v>HIT</v>
      </c>
      <c r="L2058" s="29" t="str">
        <f aca="false">IF(O2058&lt;=$F$3,"HIT","MISS")</f>
        <v>HIT</v>
      </c>
      <c r="M2058" s="17" t="str">
        <f aca="false">IF(AND(K2058="HIT",L2058="HIT"),"HOD ✓ | LOD ✓",IF(K2058="HIT","HOD ✓",IF(L2058="HIT","LOD ✓","✗ MISS")))</f>
        <v>HOD ✓ | LOD ✓</v>
      </c>
      <c r="N2058" s="26" t="n">
        <f aca="false">IF(D2058&lt;H2058,(H2058-D2058)/D2058,IF(D2058&gt;G2058,(D2058-G2058)/D2058,0))</f>
        <v>0.000274474315687345</v>
      </c>
      <c r="O2058" s="26" t="n">
        <f aca="false">IF(E2058&lt;J2058,(J2058-E2058)/E2058,IF(E2058&gt;I2058,(E2058-I2058)/E2058,0))</f>
        <v>0</v>
      </c>
      <c r="P2058" s="27" t="n">
        <f aca="false">LN(F2058/F2057)</f>
        <v>-0.0170676586754224</v>
      </c>
      <c r="Q2058" s="28" t="n">
        <f aca="false">STDEV(P2039:P2058)*SQRT(252)</f>
        <v>0.100542808945889</v>
      </c>
      <c r="R2058" s="26" t="n">
        <f aca="false">(G2058-H2058)/H2058</f>
        <v>0.00100134288619619</v>
      </c>
      <c r="S2058" s="17" t="n">
        <f aca="false">YEAR(B2058)</f>
        <v>2014</v>
      </c>
      <c r="T2058" s="17" t="n">
        <f aca="false">WEEKDAY(B2058)</f>
        <v>3</v>
      </c>
    </row>
    <row r="2059" customFormat="false" ht="15" hidden="false" customHeight="false" outlineLevel="0" collapsed="false">
      <c r="B2059" s="21" t="n">
        <v>41885</v>
      </c>
      <c r="C2059" s="22" t="n">
        <v>1265.442</v>
      </c>
      <c r="D2059" s="22" t="n">
        <v>1271.641</v>
      </c>
      <c r="E2059" s="22" t="n">
        <v>1261.2245</v>
      </c>
      <c r="F2059" s="22" t="n">
        <v>1269.3</v>
      </c>
      <c r="G2059" s="23" t="n">
        <v>1273.06</v>
      </c>
      <c r="H2059" s="23" t="n">
        <v>1271.79</v>
      </c>
      <c r="I2059" s="23" t="n">
        <v>1261.49</v>
      </c>
      <c r="J2059" s="23" t="n">
        <v>1260.23</v>
      </c>
      <c r="K2059" s="29" t="str">
        <f aca="false">IF(N2059&lt;=$F$3,"HIT","MISS")</f>
        <v>HIT</v>
      </c>
      <c r="L2059" s="29" t="str">
        <f aca="false">IF(O2059&lt;=$F$3,"HIT","MISS")</f>
        <v>HIT</v>
      </c>
      <c r="M2059" s="17" t="str">
        <f aca="false">IF(AND(K2059="HIT",L2059="HIT"),"HOD ✓ | LOD ✓",IF(K2059="HIT","HOD ✓",IF(L2059="HIT","LOD ✓","✗ MISS")))</f>
        <v>HOD ✓ | LOD ✓</v>
      </c>
      <c r="N2059" s="26" t="n">
        <f aca="false">IF(D2059&lt;H2059,(H2059-D2059)/D2059,IF(D2059&gt;G2059,(D2059-G2059)/D2059,0))</f>
        <v>0.000117171434390592</v>
      </c>
      <c r="O2059" s="26" t="n">
        <f aca="false">IF(E2059&lt;J2059,(J2059-E2059)/E2059,IF(E2059&gt;I2059,(E2059-I2059)/E2059,0))</f>
        <v>0</v>
      </c>
      <c r="P2059" s="27" t="n">
        <f aca="false">LN(F2059/F2058)</f>
        <v>0.0030440991463368</v>
      </c>
      <c r="Q2059" s="28" t="n">
        <f aca="false">STDEV(P2040:P2059)*SQRT(252)</f>
        <v>0.0877358097325688</v>
      </c>
      <c r="R2059" s="26" t="n">
        <f aca="false">(G2059-H2059)/H2059</f>
        <v>0.000998592534931067</v>
      </c>
      <c r="S2059" s="17" t="n">
        <f aca="false">YEAR(B2059)</f>
        <v>2014</v>
      </c>
      <c r="T2059" s="17" t="n">
        <f aca="false">WEEKDAY(B2059)</f>
        <v>4</v>
      </c>
    </row>
    <row r="2060" customFormat="false" ht="15" hidden="false" customHeight="false" outlineLevel="0" collapsed="false">
      <c r="B2060" s="21" t="n">
        <v>41886</v>
      </c>
      <c r="C2060" s="22" t="n">
        <v>1269.3</v>
      </c>
      <c r="D2060" s="22" t="n">
        <v>1277.374</v>
      </c>
      <c r="E2060" s="22" t="n">
        <v>1260.666</v>
      </c>
      <c r="F2060" s="22" t="n">
        <v>1261.5625</v>
      </c>
      <c r="G2060" s="23" t="n">
        <v>1278.32</v>
      </c>
      <c r="H2060" s="23" t="n">
        <v>1277.04</v>
      </c>
      <c r="I2060" s="23" t="n">
        <v>1261.53</v>
      </c>
      <c r="J2060" s="23" t="n">
        <v>1260.27</v>
      </c>
      <c r="K2060" s="29" t="str">
        <f aca="false">IF(N2060&lt;=$F$3,"HIT","MISS")</f>
        <v>HIT</v>
      </c>
      <c r="L2060" s="29" t="str">
        <f aca="false">IF(O2060&lt;=$F$3,"HIT","MISS")</f>
        <v>HIT</v>
      </c>
      <c r="M2060" s="17" t="str">
        <f aca="false">IF(AND(K2060="HIT",L2060="HIT"),"HOD ✓ | LOD ✓",IF(K2060="HIT","HOD ✓",IF(L2060="HIT","LOD ✓","✗ MISS")))</f>
        <v>HOD ✓ | LOD ✓</v>
      </c>
      <c r="N2060" s="26" t="n">
        <f aca="false">IF(D2060&lt;H2060,(H2060-D2060)/D2060,IF(D2060&gt;G2060,(D2060-G2060)/D2060,0))</f>
        <v>0</v>
      </c>
      <c r="O2060" s="26" t="n">
        <f aca="false">IF(E2060&lt;J2060,(J2060-E2060)/E2060,IF(E2060&gt;I2060,(E2060-I2060)/E2060,0))</f>
        <v>0</v>
      </c>
      <c r="P2060" s="27" t="n">
        <f aca="false">LN(F2060/F2059)</f>
        <v>-0.00611453534687147</v>
      </c>
      <c r="Q2060" s="28" t="n">
        <f aca="false">STDEV(P2041:P2060)*SQRT(252)</f>
        <v>0.0855025236114493</v>
      </c>
      <c r="R2060" s="26" t="n">
        <f aca="false">(G2060-H2060)/H2060</f>
        <v>0.00100231786005135</v>
      </c>
      <c r="S2060" s="17" t="n">
        <f aca="false">YEAR(B2060)</f>
        <v>2014</v>
      </c>
      <c r="T2060" s="17" t="n">
        <f aca="false">WEEKDAY(B2060)</f>
        <v>5</v>
      </c>
    </row>
    <row r="2061" customFormat="false" ht="15" hidden="false" customHeight="false" outlineLevel="0" collapsed="false">
      <c r="B2061" s="21" t="n">
        <v>41887</v>
      </c>
      <c r="C2061" s="22" t="n">
        <v>1261.5625</v>
      </c>
      <c r="D2061" s="22" t="n">
        <v>1273.9655</v>
      </c>
      <c r="E2061" s="22" t="n">
        <v>1257.259</v>
      </c>
      <c r="F2061" s="22" t="n">
        <v>1269.1095</v>
      </c>
      <c r="G2061" s="23" t="n">
        <v>1275.3</v>
      </c>
      <c r="H2061" s="23" t="n">
        <v>1274.03</v>
      </c>
      <c r="I2061" s="23" t="n">
        <v>1257.36</v>
      </c>
      <c r="J2061" s="23" t="n">
        <v>1256.1</v>
      </c>
      <c r="K2061" s="29" t="str">
        <f aca="false">IF(N2061&lt;=$F$3,"HIT","MISS")</f>
        <v>HIT</v>
      </c>
      <c r="L2061" s="29" t="str">
        <f aca="false">IF(O2061&lt;=$F$3,"HIT","MISS")</f>
        <v>HIT</v>
      </c>
      <c r="M2061" s="17" t="str">
        <f aca="false">IF(AND(K2061="HIT",L2061="HIT"),"HOD ✓ | LOD ✓",IF(K2061="HIT","HOD ✓",IF(L2061="HIT","LOD ✓","✗ MISS")))</f>
        <v>HOD ✓ | LOD ✓</v>
      </c>
      <c r="N2061" s="26" t="n">
        <f aca="false">IF(D2061&lt;H2061,(H2061-D2061)/D2061,IF(D2061&gt;G2061,(D2061-G2061)/D2061,0))</f>
        <v>5.06293145300659E-005</v>
      </c>
      <c r="O2061" s="26" t="n">
        <f aca="false">IF(E2061&lt;J2061,(J2061-E2061)/E2061,IF(E2061&gt;I2061,(E2061-I2061)/E2061,0))</f>
        <v>0</v>
      </c>
      <c r="P2061" s="27" t="n">
        <f aca="false">LN(F2061/F2060)</f>
        <v>0.0059644413605722</v>
      </c>
      <c r="Q2061" s="28" t="n">
        <f aca="false">STDEV(P2042:P2061)*SQRT(252)</f>
        <v>0.0900281857008644</v>
      </c>
      <c r="R2061" s="26" t="n">
        <f aca="false">(G2061-H2061)/H2061</f>
        <v>0.000996836809180303</v>
      </c>
      <c r="S2061" s="17" t="n">
        <f aca="false">YEAR(B2061)</f>
        <v>2014</v>
      </c>
      <c r="T2061" s="17" t="n">
        <f aca="false">WEEKDAY(B2061)</f>
        <v>6</v>
      </c>
    </row>
    <row r="2062" customFormat="false" ht="15" hidden="false" customHeight="false" outlineLevel="0" collapsed="false">
      <c r="B2062" s="21" t="n">
        <v>41890</v>
      </c>
      <c r="C2062" s="22" t="n">
        <v>1269.1095</v>
      </c>
      <c r="D2062" s="22" t="n">
        <v>1271.91</v>
      </c>
      <c r="E2062" s="22" t="n">
        <v>1251.531</v>
      </c>
      <c r="F2062" s="22" t="n">
        <v>1255.396</v>
      </c>
      <c r="G2062" s="23" t="n">
        <v>1271.54</v>
      </c>
      <c r="H2062" s="23" t="n">
        <v>1270.27</v>
      </c>
      <c r="I2062" s="23" t="n">
        <v>1252</v>
      </c>
      <c r="J2062" s="23" t="n">
        <v>1250.75</v>
      </c>
      <c r="K2062" s="29" t="str">
        <f aca="false">IF(N2062&lt;=$F$3,"HIT","MISS")</f>
        <v>HIT</v>
      </c>
      <c r="L2062" s="29" t="str">
        <f aca="false">IF(O2062&lt;=$F$3,"HIT","MISS")</f>
        <v>HIT</v>
      </c>
      <c r="M2062" s="17" t="str">
        <f aca="false">IF(AND(K2062="HIT",L2062="HIT"),"HOD ✓ | LOD ✓",IF(K2062="HIT","HOD ✓",IF(L2062="HIT","LOD ✓","✗ MISS")))</f>
        <v>HOD ✓ | LOD ✓</v>
      </c>
      <c r="N2062" s="26" t="n">
        <f aca="false">IF(D2062&lt;H2062,(H2062-D2062)/D2062,IF(D2062&gt;G2062,(D2062-G2062)/D2062,0))</f>
        <v>0.00029090108576874</v>
      </c>
      <c r="O2062" s="26" t="n">
        <f aca="false">IF(E2062&lt;J2062,(J2062-E2062)/E2062,IF(E2062&gt;I2062,(E2062-I2062)/E2062,0))</f>
        <v>0</v>
      </c>
      <c r="P2062" s="27" t="n">
        <f aca="false">LN(F2062/F2061)</f>
        <v>-0.0108644127649396</v>
      </c>
      <c r="Q2062" s="28" t="n">
        <f aca="false">STDEV(P2043:P2062)*SQRT(252)</f>
        <v>0.0958067447799166</v>
      </c>
      <c r="R2062" s="26" t="n">
        <f aca="false">(G2062-H2062)/H2062</f>
        <v>0.000999787446763272</v>
      </c>
      <c r="S2062" s="17" t="n">
        <f aca="false">YEAR(B2062)</f>
        <v>2014</v>
      </c>
      <c r="T2062" s="17" t="n">
        <f aca="false">WEEKDAY(B2062)</f>
        <v>2</v>
      </c>
    </row>
    <row r="2063" customFormat="false" ht="15" hidden="false" customHeight="false" outlineLevel="0" collapsed="false">
      <c r="B2063" s="21" t="n">
        <v>41891</v>
      </c>
      <c r="C2063" s="22" t="n">
        <v>1255.396</v>
      </c>
      <c r="D2063" s="22" t="n">
        <v>1258.321</v>
      </c>
      <c r="E2063" s="22" t="n">
        <v>1247.537</v>
      </c>
      <c r="F2063" s="22" t="n">
        <v>1255.346</v>
      </c>
      <c r="G2063" s="23" t="n">
        <v>1256.64</v>
      </c>
      <c r="H2063" s="23" t="n">
        <v>1255.38</v>
      </c>
      <c r="I2063" s="23" t="n">
        <v>1249.29</v>
      </c>
      <c r="J2063" s="23" t="n">
        <v>1248.04</v>
      </c>
      <c r="K2063" s="24" t="str">
        <f aca="false">IF(N2063&lt;=$F$3,"HIT","MISS")</f>
        <v>MISS</v>
      </c>
      <c r="L2063" s="24" t="str">
        <f aca="false">IF(O2063&lt;=$F$3,"HIT","MISS")</f>
        <v>HIT</v>
      </c>
      <c r="M2063" s="25" t="str">
        <f aca="false">IF(AND(K2063="HIT",L2063="HIT"),"HOD ✓ | LOD ✓",IF(K2063="HIT","HOD ✓",IF(L2063="HIT","LOD ✓","✗ MISS")))</f>
        <v>LOD ✓</v>
      </c>
      <c r="N2063" s="26" t="n">
        <f aca="false">IF(D2063&lt;H2063,(H2063-D2063)/D2063,IF(D2063&gt;G2063,(D2063-G2063)/D2063,0))</f>
        <v>0.00133590713339427</v>
      </c>
      <c r="O2063" s="26" t="n">
        <f aca="false">IF(E2063&lt;J2063,(J2063-E2063)/E2063,IF(E2063&gt;I2063,(E2063-I2063)/E2063,0))</f>
        <v>0.0004031944543528</v>
      </c>
      <c r="P2063" s="27" t="n">
        <f aca="false">LN(F2063/F2062)</f>
        <v>-3.98288633451902E-005</v>
      </c>
      <c r="Q2063" s="28" t="n">
        <f aca="false">STDEV(P2044:P2063)*SQRT(252)</f>
        <v>0.0955216693742471</v>
      </c>
      <c r="R2063" s="26" t="n">
        <f aca="false">(G2063-H2063)/H2063</f>
        <v>0.00100368016058882</v>
      </c>
      <c r="S2063" s="17" t="n">
        <f aca="false">YEAR(B2063)</f>
        <v>2014</v>
      </c>
      <c r="T2063" s="17" t="n">
        <f aca="false">WEEKDAY(B2063)</f>
        <v>3</v>
      </c>
    </row>
    <row r="2064" customFormat="false" ht="15" hidden="false" customHeight="false" outlineLevel="0" collapsed="false">
      <c r="B2064" s="21" t="n">
        <v>41892</v>
      </c>
      <c r="C2064" s="22" t="n">
        <v>1255.346</v>
      </c>
      <c r="D2064" s="22" t="n">
        <v>1257.839</v>
      </c>
      <c r="E2064" s="22" t="n">
        <v>1243.921</v>
      </c>
      <c r="F2064" s="22" t="n">
        <v>1249.8255</v>
      </c>
      <c r="G2064" s="23" t="n">
        <v>1258.53</v>
      </c>
      <c r="H2064" s="23" t="n">
        <v>1257.27</v>
      </c>
      <c r="I2064" s="23" t="n">
        <v>1244.11</v>
      </c>
      <c r="J2064" s="23" t="n">
        <v>1242.87</v>
      </c>
      <c r="K2064" s="29" t="str">
        <f aca="false">IF(N2064&lt;=$F$3,"HIT","MISS")</f>
        <v>HIT</v>
      </c>
      <c r="L2064" s="29" t="str">
        <f aca="false">IF(O2064&lt;=$F$3,"HIT","MISS")</f>
        <v>HIT</v>
      </c>
      <c r="M2064" s="17" t="str">
        <f aca="false">IF(AND(K2064="HIT",L2064="HIT"),"HOD ✓ | LOD ✓",IF(K2064="HIT","HOD ✓",IF(L2064="HIT","LOD ✓","✗ MISS")))</f>
        <v>HOD ✓ | LOD ✓</v>
      </c>
      <c r="N2064" s="26" t="n">
        <f aca="false">IF(D2064&lt;H2064,(H2064-D2064)/D2064,IF(D2064&gt;G2064,(D2064-G2064)/D2064,0))</f>
        <v>0</v>
      </c>
      <c r="O2064" s="26" t="n">
        <f aca="false">IF(E2064&lt;J2064,(J2064-E2064)/E2064,IF(E2064&gt;I2064,(E2064-I2064)/E2064,0))</f>
        <v>0</v>
      </c>
      <c r="P2064" s="27" t="n">
        <f aca="false">LN(F2064/F2063)</f>
        <v>-0.00440729022818749</v>
      </c>
      <c r="Q2064" s="28" t="n">
        <f aca="false">STDEV(P2045:P2064)*SQRT(252)</f>
        <v>0.0943441085548382</v>
      </c>
      <c r="R2064" s="26" t="n">
        <f aca="false">(G2064-H2064)/H2064</f>
        <v>0.00100217137130449</v>
      </c>
      <c r="S2064" s="17" t="n">
        <f aca="false">YEAR(B2064)</f>
        <v>2014</v>
      </c>
      <c r="T2064" s="17" t="n">
        <f aca="false">WEEKDAY(B2064)</f>
        <v>4</v>
      </c>
    </row>
    <row r="2065" customFormat="false" ht="15" hidden="false" customHeight="false" outlineLevel="0" collapsed="false">
      <c r="B2065" s="21" t="n">
        <v>41893</v>
      </c>
      <c r="C2065" s="22" t="n">
        <v>1249.8255</v>
      </c>
      <c r="D2065" s="22" t="n">
        <v>1250.628</v>
      </c>
      <c r="E2065" s="22" t="n">
        <v>1234.9525</v>
      </c>
      <c r="F2065" s="22" t="n">
        <v>1240.9155</v>
      </c>
      <c r="G2065" s="23" t="n">
        <v>1250.62</v>
      </c>
      <c r="H2065" s="23" t="n">
        <v>1249.37</v>
      </c>
      <c r="I2065" s="23" t="n">
        <v>1234.53</v>
      </c>
      <c r="J2065" s="23" t="n">
        <v>1233.3</v>
      </c>
      <c r="K2065" s="29" t="str">
        <f aca="false">IF(N2065&lt;=$F$3,"HIT","MISS")</f>
        <v>HIT</v>
      </c>
      <c r="L2065" s="29" t="str">
        <f aca="false">IF(O2065&lt;=$F$3,"HIT","MISS")</f>
        <v>HIT</v>
      </c>
      <c r="M2065" s="17" t="str">
        <f aca="false">IF(AND(K2065="HIT",L2065="HIT"),"HOD ✓ | LOD ✓",IF(K2065="HIT","HOD ✓",IF(L2065="HIT","LOD ✓","✗ MISS")))</f>
        <v>HOD ✓ | LOD ✓</v>
      </c>
      <c r="N2065" s="26" t="n">
        <f aca="false">IF(D2065&lt;H2065,(H2065-D2065)/D2065,IF(D2065&gt;G2065,(D2065-G2065)/D2065,0))</f>
        <v>6.39678625461624E-006</v>
      </c>
      <c r="O2065" s="26" t="n">
        <f aca="false">IF(E2065&lt;J2065,(J2065-E2065)/E2065,IF(E2065&gt;I2065,(E2065-I2065)/E2065,0))</f>
        <v>0.000342118421558827</v>
      </c>
      <c r="P2065" s="27" t="n">
        <f aca="false">LN(F2065/F2064)</f>
        <v>-0.00715452791479741</v>
      </c>
      <c r="Q2065" s="28" t="n">
        <f aca="false">STDEV(P2046:P2065)*SQRT(252)</f>
        <v>0.0950484484722496</v>
      </c>
      <c r="R2065" s="26" t="n">
        <f aca="false">(G2065-H2065)/H2065</f>
        <v>0.00100050425414409</v>
      </c>
      <c r="S2065" s="17" t="n">
        <f aca="false">YEAR(B2065)</f>
        <v>2014</v>
      </c>
      <c r="T2065" s="17" t="n">
        <f aca="false">WEEKDAY(B2065)</f>
        <v>5</v>
      </c>
    </row>
    <row r="2066" customFormat="false" ht="15" hidden="false" customHeight="false" outlineLevel="0" collapsed="false">
      <c r="B2066" s="21" t="n">
        <v>41894</v>
      </c>
      <c r="C2066" s="22" t="n">
        <v>1240.9155</v>
      </c>
      <c r="D2066" s="22" t="n">
        <v>1241.881</v>
      </c>
      <c r="E2066" s="22" t="n">
        <v>1227.6335</v>
      </c>
      <c r="F2066" s="22" t="n">
        <v>1229.414</v>
      </c>
      <c r="G2066" s="23" t="n">
        <v>1243.38</v>
      </c>
      <c r="H2066" s="23" t="n">
        <v>1242.14</v>
      </c>
      <c r="I2066" s="23" t="n">
        <v>1227.38</v>
      </c>
      <c r="J2066" s="23" t="n">
        <v>1226.15</v>
      </c>
      <c r="K2066" s="29" t="str">
        <f aca="false">IF(N2066&lt;=$F$3,"HIT","MISS")</f>
        <v>HIT</v>
      </c>
      <c r="L2066" s="29" t="str">
        <f aca="false">IF(O2066&lt;=$F$3,"HIT","MISS")</f>
        <v>HIT</v>
      </c>
      <c r="M2066" s="17" t="str">
        <f aca="false">IF(AND(K2066="HIT",L2066="HIT"),"HOD ✓ | LOD ✓",IF(K2066="HIT","HOD ✓",IF(L2066="HIT","LOD ✓","✗ MISS")))</f>
        <v>HOD ✓ | LOD ✓</v>
      </c>
      <c r="N2066" s="26" t="n">
        <f aca="false">IF(D2066&lt;H2066,(H2066-D2066)/D2066,IF(D2066&gt;G2066,(D2066-G2066)/D2066,0))</f>
        <v>0.000208554603863023</v>
      </c>
      <c r="O2066" s="26" t="n">
        <f aca="false">IF(E2066&lt;J2066,(J2066-E2066)/E2066,IF(E2066&gt;I2066,(E2066-I2066)/E2066,0))</f>
        <v>0.00020649485371636</v>
      </c>
      <c r="P2066" s="27" t="n">
        <f aca="false">LN(F2066/F2065)</f>
        <v>-0.00931178055971089</v>
      </c>
      <c r="Q2066" s="28" t="n">
        <f aca="false">STDEV(P2047:P2066)*SQRT(252)</f>
        <v>0.0970333036654337</v>
      </c>
      <c r="R2066" s="26" t="n">
        <f aca="false">(G2066-H2066)/H2066</f>
        <v>0.000998277166825003</v>
      </c>
      <c r="S2066" s="17" t="n">
        <f aca="false">YEAR(B2066)</f>
        <v>2014</v>
      </c>
      <c r="T2066" s="17" t="n">
        <f aca="false">WEEKDAY(B2066)</f>
        <v>6</v>
      </c>
    </row>
    <row r="2067" customFormat="false" ht="15" hidden="false" customHeight="false" outlineLevel="0" collapsed="false">
      <c r="B2067" s="21" t="n">
        <v>41897</v>
      </c>
      <c r="C2067" s="22" t="n">
        <v>1229.414</v>
      </c>
      <c r="D2067" s="22" t="n">
        <v>1238.6565</v>
      </c>
      <c r="E2067" s="22" t="n">
        <v>1225.6705</v>
      </c>
      <c r="F2067" s="22" t="n">
        <v>1233.3425</v>
      </c>
      <c r="G2067" s="23" t="n">
        <v>1239.93</v>
      </c>
      <c r="H2067" s="23" t="n">
        <v>1238.69</v>
      </c>
      <c r="I2067" s="23" t="n">
        <v>1226.8</v>
      </c>
      <c r="J2067" s="23" t="n">
        <v>1225.57</v>
      </c>
      <c r="K2067" s="29" t="str">
        <f aca="false">IF(N2067&lt;=$F$3,"HIT","MISS")</f>
        <v>HIT</v>
      </c>
      <c r="L2067" s="29" t="str">
        <f aca="false">IF(O2067&lt;=$F$3,"HIT","MISS")</f>
        <v>HIT</v>
      </c>
      <c r="M2067" s="17" t="str">
        <f aca="false">IF(AND(K2067="HIT",L2067="HIT"),"HOD ✓ | LOD ✓",IF(K2067="HIT","HOD ✓",IF(L2067="HIT","LOD ✓","✗ MISS")))</f>
        <v>HOD ✓ | LOD ✓</v>
      </c>
      <c r="N2067" s="26" t="n">
        <f aca="false">IF(D2067&lt;H2067,(H2067-D2067)/D2067,IF(D2067&gt;G2067,(D2067-G2067)/D2067,0))</f>
        <v>2.70454318852754E-005</v>
      </c>
      <c r="O2067" s="26" t="n">
        <f aca="false">IF(E2067&lt;J2067,(J2067-E2067)/E2067,IF(E2067&gt;I2067,(E2067-I2067)/E2067,0))</f>
        <v>0</v>
      </c>
      <c r="P2067" s="27" t="n">
        <f aca="false">LN(F2067/F2066)</f>
        <v>0.00319033029216649</v>
      </c>
      <c r="Q2067" s="28" t="n">
        <f aca="false">STDEV(P2048:P2067)*SQRT(252)</f>
        <v>0.0990909456470305</v>
      </c>
      <c r="R2067" s="26" t="n">
        <f aca="false">(G2067-H2067)/H2067</f>
        <v>0.00100105756888326</v>
      </c>
      <c r="S2067" s="17" t="n">
        <f aca="false">YEAR(B2067)</f>
        <v>2014</v>
      </c>
      <c r="T2067" s="17" t="n">
        <f aca="false">WEEKDAY(B2067)</f>
        <v>2</v>
      </c>
    </row>
    <row r="2068" customFormat="false" ht="15" hidden="false" customHeight="false" outlineLevel="0" collapsed="false">
      <c r="B2068" s="21" t="n">
        <v>41898</v>
      </c>
      <c r="C2068" s="22" t="n">
        <v>1233.3425</v>
      </c>
      <c r="D2068" s="22" t="n">
        <v>1242.0125</v>
      </c>
      <c r="E2068" s="22" t="n">
        <v>1231.7715</v>
      </c>
      <c r="F2068" s="22" t="n">
        <v>1235.5565</v>
      </c>
      <c r="G2068" s="23" t="n">
        <v>1243.05</v>
      </c>
      <c r="H2068" s="23" t="n">
        <v>1241.81</v>
      </c>
      <c r="I2068" s="23" t="n">
        <v>1232.48</v>
      </c>
      <c r="J2068" s="23" t="n">
        <v>1231.25</v>
      </c>
      <c r="K2068" s="29" t="str">
        <f aca="false">IF(N2068&lt;=$F$3,"HIT","MISS")</f>
        <v>HIT</v>
      </c>
      <c r="L2068" s="29" t="str">
        <f aca="false">IF(O2068&lt;=$F$3,"HIT","MISS")</f>
        <v>HIT</v>
      </c>
      <c r="M2068" s="17" t="str">
        <f aca="false">IF(AND(K2068="HIT",L2068="HIT"),"HOD ✓ | LOD ✓",IF(K2068="HIT","HOD ✓",IF(L2068="HIT","LOD ✓","✗ MISS")))</f>
        <v>HOD ✓ | LOD ✓</v>
      </c>
      <c r="N2068" s="26" t="n">
        <f aca="false">IF(D2068&lt;H2068,(H2068-D2068)/D2068,IF(D2068&gt;G2068,(D2068-G2068)/D2068,0))</f>
        <v>0</v>
      </c>
      <c r="O2068" s="26" t="n">
        <f aca="false">IF(E2068&lt;J2068,(J2068-E2068)/E2068,IF(E2068&gt;I2068,(E2068-I2068)/E2068,0))</f>
        <v>0</v>
      </c>
      <c r="P2068" s="27" t="n">
        <f aca="false">LN(F2068/F2067)</f>
        <v>0.00179351248753285</v>
      </c>
      <c r="Q2068" s="28" t="n">
        <f aca="false">STDEV(P2049:P2068)*SQRT(252)</f>
        <v>0.100292099060321</v>
      </c>
      <c r="R2068" s="26" t="n">
        <f aca="false">(G2068-H2068)/H2068</f>
        <v>0.000998542450133281</v>
      </c>
      <c r="S2068" s="17" t="n">
        <f aca="false">YEAR(B2068)</f>
        <v>2014</v>
      </c>
      <c r="T2068" s="17" t="n">
        <f aca="false">WEEKDAY(B2068)</f>
        <v>3</v>
      </c>
    </row>
    <row r="2069" customFormat="false" ht="15" hidden="false" customHeight="false" outlineLevel="0" collapsed="false">
      <c r="B2069" s="21" t="n">
        <v>41899</v>
      </c>
      <c r="C2069" s="22" t="n">
        <v>1235.5565</v>
      </c>
      <c r="D2069" s="22" t="n">
        <v>1239.579</v>
      </c>
      <c r="E2069" s="22" t="n">
        <v>1221.4995</v>
      </c>
      <c r="F2069" s="22" t="n">
        <v>1223.417</v>
      </c>
      <c r="G2069" s="23" t="n">
        <v>1240.78</v>
      </c>
      <c r="H2069" s="23" t="n">
        <v>1239.54</v>
      </c>
      <c r="I2069" s="23" t="n">
        <v>1221.9</v>
      </c>
      <c r="J2069" s="23" t="n">
        <v>1220.68</v>
      </c>
      <c r="K2069" s="29" t="str">
        <f aca="false">IF(N2069&lt;=$F$3,"HIT","MISS")</f>
        <v>HIT</v>
      </c>
      <c r="L2069" s="29" t="str">
        <f aca="false">IF(O2069&lt;=$F$3,"HIT","MISS")</f>
        <v>HIT</v>
      </c>
      <c r="M2069" s="17" t="str">
        <f aca="false">IF(AND(K2069="HIT",L2069="HIT"),"HOD ✓ | LOD ✓",IF(K2069="HIT","HOD ✓",IF(L2069="HIT","LOD ✓","✗ MISS")))</f>
        <v>HOD ✓ | LOD ✓</v>
      </c>
      <c r="N2069" s="26" t="n">
        <f aca="false">IF(D2069&lt;H2069,(H2069-D2069)/D2069,IF(D2069&gt;G2069,(D2069-G2069)/D2069,0))</f>
        <v>0</v>
      </c>
      <c r="O2069" s="26" t="n">
        <f aca="false">IF(E2069&lt;J2069,(J2069-E2069)/E2069,IF(E2069&gt;I2069,(E2069-I2069)/E2069,0))</f>
        <v>0</v>
      </c>
      <c r="P2069" s="27" t="n">
        <f aca="false">LN(F2069/F2068)</f>
        <v>-0.00987371244412409</v>
      </c>
      <c r="Q2069" s="28" t="n">
        <f aca="false">STDEV(P2050:P2069)*SQRT(252)</f>
        <v>0.103760548087717</v>
      </c>
      <c r="R2069" s="26" t="n">
        <f aca="false">(G2069-H2069)/H2069</f>
        <v>0.00100037110541008</v>
      </c>
      <c r="S2069" s="17" t="n">
        <f aca="false">YEAR(B2069)</f>
        <v>2014</v>
      </c>
      <c r="T2069" s="17" t="n">
        <f aca="false">WEEKDAY(B2069)</f>
        <v>4</v>
      </c>
    </row>
    <row r="2070" customFormat="false" ht="15" hidden="false" customHeight="false" outlineLevel="0" collapsed="false">
      <c r="B2070" s="21" t="n">
        <v>41900</v>
      </c>
      <c r="C2070" s="22" t="n">
        <v>1223.417</v>
      </c>
      <c r="D2070" s="22" t="n">
        <v>1228.0995</v>
      </c>
      <c r="E2070" s="22" t="n">
        <v>1215.5865</v>
      </c>
      <c r="F2070" s="22" t="n">
        <v>1225.0615</v>
      </c>
      <c r="G2070" s="23" t="n">
        <v>1228.05</v>
      </c>
      <c r="H2070" s="23" t="n">
        <v>1226.82</v>
      </c>
      <c r="I2070" s="23" t="n">
        <v>1215.36</v>
      </c>
      <c r="J2070" s="23" t="n">
        <v>1214.15</v>
      </c>
      <c r="K2070" s="29" t="str">
        <f aca="false">IF(N2070&lt;=$F$3,"HIT","MISS")</f>
        <v>HIT</v>
      </c>
      <c r="L2070" s="29" t="str">
        <f aca="false">IF(O2070&lt;=$F$3,"HIT","MISS")</f>
        <v>HIT</v>
      </c>
      <c r="M2070" s="17" t="str">
        <f aca="false">IF(AND(K2070="HIT",L2070="HIT"),"HOD ✓ | LOD ✓",IF(K2070="HIT","HOD ✓",IF(L2070="HIT","LOD ✓","✗ MISS")))</f>
        <v>HOD ✓ | LOD ✓</v>
      </c>
      <c r="N2070" s="26" t="n">
        <f aca="false">IF(D2070&lt;H2070,(H2070-D2070)/D2070,IF(D2070&gt;G2070,(D2070-G2070)/D2070,0))</f>
        <v>4.03061804032003E-005</v>
      </c>
      <c r="O2070" s="26" t="n">
        <f aca="false">IF(E2070&lt;J2070,(J2070-E2070)/E2070,IF(E2070&gt;I2070,(E2070-I2070)/E2070,0))</f>
        <v>0.000186329808697273</v>
      </c>
      <c r="P2070" s="27" t="n">
        <f aca="false">LN(F2070/F2069)</f>
        <v>0.00134328338785051</v>
      </c>
      <c r="Q2070" s="28" t="n">
        <f aca="false">STDEV(P2051:P2070)*SQRT(252)</f>
        <v>0.0992012702331773</v>
      </c>
      <c r="R2070" s="26" t="n">
        <f aca="false">(G2070-H2070)/H2070</f>
        <v>0.00100259206729595</v>
      </c>
      <c r="S2070" s="17" t="n">
        <f aca="false">YEAR(B2070)</f>
        <v>2014</v>
      </c>
      <c r="T2070" s="17" t="n">
        <f aca="false">WEEKDAY(B2070)</f>
        <v>5</v>
      </c>
    </row>
    <row r="2071" customFormat="false" ht="15" hidden="false" customHeight="false" outlineLevel="0" collapsed="false">
      <c r="B2071" s="21" t="n">
        <v>41901</v>
      </c>
      <c r="C2071" s="22" t="n">
        <v>1225.0615</v>
      </c>
      <c r="D2071" s="22" t="n">
        <v>1228.6835</v>
      </c>
      <c r="E2071" s="22" t="n">
        <v>1213.8355</v>
      </c>
      <c r="F2071" s="22" t="n">
        <v>1215.7635</v>
      </c>
      <c r="G2071" s="23" t="n">
        <v>1229.8</v>
      </c>
      <c r="H2071" s="23" t="n">
        <v>1228.57</v>
      </c>
      <c r="I2071" s="23" t="n">
        <v>1213.67</v>
      </c>
      <c r="J2071" s="23" t="n">
        <v>1212.46</v>
      </c>
      <c r="K2071" s="29" t="str">
        <f aca="false">IF(N2071&lt;=$F$3,"HIT","MISS")</f>
        <v>HIT</v>
      </c>
      <c r="L2071" s="29" t="str">
        <f aca="false">IF(O2071&lt;=$F$3,"HIT","MISS")</f>
        <v>HIT</v>
      </c>
      <c r="M2071" s="17" t="str">
        <f aca="false">IF(AND(K2071="HIT",L2071="HIT"),"HOD ✓ | LOD ✓",IF(K2071="HIT","HOD ✓",IF(L2071="HIT","LOD ✓","✗ MISS")))</f>
        <v>HOD ✓ | LOD ✓</v>
      </c>
      <c r="N2071" s="26" t="n">
        <f aca="false">IF(D2071&lt;H2071,(H2071-D2071)/D2071,IF(D2071&gt;G2071,(D2071-G2071)/D2071,0))</f>
        <v>0</v>
      </c>
      <c r="O2071" s="26" t="n">
        <f aca="false">IF(E2071&lt;J2071,(J2071-E2071)/E2071,IF(E2071&gt;I2071,(E2071-I2071)/E2071,0))</f>
        <v>0.000136344669438188</v>
      </c>
      <c r="P2071" s="27" t="n">
        <f aca="false">LN(F2071/F2070)</f>
        <v>-0.00761877232140221</v>
      </c>
      <c r="Q2071" s="28" t="n">
        <f aca="false">STDEV(P2052:P2071)*SQRT(252)</f>
        <v>0.0989280324334087</v>
      </c>
      <c r="R2071" s="26" t="n">
        <f aca="false">(G2071-H2071)/H2071</f>
        <v>0.00100116395484182</v>
      </c>
      <c r="S2071" s="17" t="n">
        <f aca="false">YEAR(B2071)</f>
        <v>2014</v>
      </c>
      <c r="T2071" s="17" t="n">
        <f aca="false">WEEKDAY(B2071)</f>
        <v>6</v>
      </c>
    </row>
    <row r="2072" customFormat="false" ht="15" hidden="false" customHeight="false" outlineLevel="0" collapsed="false">
      <c r="B2072" s="21" t="n">
        <v>41904</v>
      </c>
      <c r="C2072" s="22" t="n">
        <v>1215.7635</v>
      </c>
      <c r="D2072" s="22" t="n">
        <v>1220.6075</v>
      </c>
      <c r="E2072" s="22" t="n">
        <v>1208.177</v>
      </c>
      <c r="F2072" s="22" t="n">
        <v>1215.1455</v>
      </c>
      <c r="G2072" s="23" t="n">
        <v>1222.21</v>
      </c>
      <c r="H2072" s="23" t="n">
        <v>1220.99</v>
      </c>
      <c r="I2072" s="23" t="n">
        <v>1209.47</v>
      </c>
      <c r="J2072" s="23" t="n">
        <v>1208.26</v>
      </c>
      <c r="K2072" s="29" t="str">
        <f aca="false">IF(N2072&lt;=$F$3,"HIT","MISS")</f>
        <v>HIT</v>
      </c>
      <c r="L2072" s="29" t="str">
        <f aca="false">IF(O2072&lt;=$F$3,"HIT","MISS")</f>
        <v>HIT</v>
      </c>
      <c r="M2072" s="17" t="str">
        <f aca="false">IF(AND(K2072="HIT",L2072="HIT"),"HOD ✓ | LOD ✓",IF(K2072="HIT","HOD ✓",IF(L2072="HIT","LOD ✓","✗ MISS")))</f>
        <v>HOD ✓ | LOD ✓</v>
      </c>
      <c r="N2072" s="26" t="n">
        <f aca="false">IF(D2072&lt;H2072,(H2072-D2072)/D2072,IF(D2072&gt;G2072,(D2072-G2072)/D2072,0))</f>
        <v>0.000313368548038527</v>
      </c>
      <c r="O2072" s="26" t="n">
        <f aca="false">IF(E2072&lt;J2072,(J2072-E2072)/E2072,IF(E2072&gt;I2072,(E2072-I2072)/E2072,0))</f>
        <v>6.86985433426424E-005</v>
      </c>
      <c r="P2072" s="27" t="n">
        <f aca="false">LN(F2072/F2071)</f>
        <v>-0.000508451787634845</v>
      </c>
      <c r="Q2072" s="28" t="n">
        <f aca="false">STDEV(P2053:P2072)*SQRT(252)</f>
        <v>0.09916876862051</v>
      </c>
      <c r="R2072" s="26" t="n">
        <f aca="false">(G2072-H2072)/H2072</f>
        <v>0.00099918918254861</v>
      </c>
      <c r="S2072" s="17" t="n">
        <f aca="false">YEAR(B2072)</f>
        <v>2014</v>
      </c>
      <c r="T2072" s="17" t="n">
        <f aca="false">WEEKDAY(B2072)</f>
        <v>2</v>
      </c>
    </row>
    <row r="2073" customFormat="false" ht="15" hidden="false" customHeight="false" outlineLevel="0" collapsed="false">
      <c r="B2073" s="21" t="n">
        <v>41905</v>
      </c>
      <c r="C2073" s="22" t="n">
        <v>1215.1455</v>
      </c>
      <c r="D2073" s="22" t="n">
        <v>1235.3115</v>
      </c>
      <c r="E2073" s="22" t="n">
        <v>1213.9505</v>
      </c>
      <c r="F2073" s="22" t="n">
        <v>1223.485</v>
      </c>
      <c r="G2073" s="23" t="n">
        <v>1236.8</v>
      </c>
      <c r="H2073" s="23" t="n">
        <v>1235.56</v>
      </c>
      <c r="I2073" s="23" t="n">
        <v>1214.02</v>
      </c>
      <c r="J2073" s="23" t="n">
        <v>1212.81</v>
      </c>
      <c r="K2073" s="29" t="str">
        <f aca="false">IF(N2073&lt;=$F$3,"HIT","MISS")</f>
        <v>HIT</v>
      </c>
      <c r="L2073" s="29" t="str">
        <f aca="false">IF(O2073&lt;=$F$3,"HIT","MISS")</f>
        <v>HIT</v>
      </c>
      <c r="M2073" s="17" t="str">
        <f aca="false">IF(AND(K2073="HIT",L2073="HIT"),"HOD ✓ | LOD ✓",IF(K2073="HIT","HOD ✓",IF(L2073="HIT","LOD ✓","✗ MISS")))</f>
        <v>HOD ✓ | LOD ✓</v>
      </c>
      <c r="N2073" s="26" t="n">
        <f aca="false">IF(D2073&lt;H2073,(H2073-D2073)/D2073,IF(D2073&gt;G2073,(D2073-G2073)/D2073,0))</f>
        <v>0.000201163836004054</v>
      </c>
      <c r="O2073" s="26" t="n">
        <f aca="false">IF(E2073&lt;J2073,(J2073-E2073)/E2073,IF(E2073&gt;I2073,(E2073-I2073)/E2073,0))</f>
        <v>0</v>
      </c>
      <c r="P2073" s="27" t="n">
        <f aca="false">LN(F2073/F2072)</f>
        <v>0.00683952120623871</v>
      </c>
      <c r="Q2073" s="28" t="n">
        <f aca="false">STDEV(P2054:P2073)*SQRT(252)</f>
        <v>0.102478346117862</v>
      </c>
      <c r="R2073" s="26" t="n">
        <f aca="false">(G2073-H2073)/H2073</f>
        <v>0.00100359351225356</v>
      </c>
      <c r="S2073" s="17" t="n">
        <f aca="false">YEAR(B2073)</f>
        <v>2014</v>
      </c>
      <c r="T2073" s="17" t="n">
        <f aca="false">WEEKDAY(B2073)</f>
        <v>3</v>
      </c>
    </row>
    <row r="2074" customFormat="false" ht="15" hidden="false" customHeight="false" outlineLevel="0" collapsed="false">
      <c r="B2074" s="21" t="n">
        <v>41906</v>
      </c>
      <c r="C2074" s="22" t="n">
        <v>1223.485</v>
      </c>
      <c r="D2074" s="22" t="n">
        <v>1226.3</v>
      </c>
      <c r="E2074" s="22" t="n">
        <v>1215.741</v>
      </c>
      <c r="F2074" s="22" t="n">
        <v>1216.963</v>
      </c>
      <c r="G2074" s="23" t="n">
        <v>1227.65</v>
      </c>
      <c r="H2074" s="23" t="n">
        <v>1226.42</v>
      </c>
      <c r="I2074" s="23" t="n">
        <v>1216.33</v>
      </c>
      <c r="J2074" s="23" t="n">
        <v>1215.11</v>
      </c>
      <c r="K2074" s="29" t="str">
        <f aca="false">IF(N2074&lt;=$F$3,"HIT","MISS")</f>
        <v>HIT</v>
      </c>
      <c r="L2074" s="29" t="str">
        <f aca="false">IF(O2074&lt;=$F$3,"HIT","MISS")</f>
        <v>HIT</v>
      </c>
      <c r="M2074" s="17" t="str">
        <f aca="false">IF(AND(K2074="HIT",L2074="HIT"),"HOD ✓ | LOD ✓",IF(K2074="HIT","HOD ✓",IF(L2074="HIT","LOD ✓","✗ MISS")))</f>
        <v>HOD ✓ | LOD ✓</v>
      </c>
      <c r="N2074" s="26" t="n">
        <f aca="false">IF(D2074&lt;H2074,(H2074-D2074)/D2074,IF(D2074&gt;G2074,(D2074-G2074)/D2074,0))</f>
        <v>9.78553371932792E-005</v>
      </c>
      <c r="O2074" s="26" t="n">
        <f aca="false">IF(E2074&lt;J2074,(J2074-E2074)/E2074,IF(E2074&gt;I2074,(E2074-I2074)/E2074,0))</f>
        <v>0</v>
      </c>
      <c r="P2074" s="27" t="n">
        <f aca="false">LN(F2074/F2073)</f>
        <v>-0.00534493300153773</v>
      </c>
      <c r="Q2074" s="28" t="n">
        <f aca="false">STDEV(P2055:P2074)*SQRT(252)</f>
        <v>0.102184371192884</v>
      </c>
      <c r="R2074" s="26" t="n">
        <f aca="false">(G2074-H2074)/H2074</f>
        <v>0.00100291906524683</v>
      </c>
      <c r="S2074" s="17" t="n">
        <f aca="false">YEAR(B2074)</f>
        <v>2014</v>
      </c>
      <c r="T2074" s="17" t="n">
        <f aca="false">WEEKDAY(B2074)</f>
        <v>4</v>
      </c>
    </row>
    <row r="2075" customFormat="false" ht="15" hidden="false" customHeight="false" outlineLevel="0" collapsed="false">
      <c r="B2075" s="21" t="n">
        <v>41907</v>
      </c>
      <c r="C2075" s="22" t="n">
        <v>1216.963</v>
      </c>
      <c r="D2075" s="22" t="n">
        <v>1224.787</v>
      </c>
      <c r="E2075" s="22" t="n">
        <v>1206.9995</v>
      </c>
      <c r="F2075" s="22" t="n">
        <v>1221.655</v>
      </c>
      <c r="G2075" s="23" t="n">
        <v>1224.65</v>
      </c>
      <c r="H2075" s="23" t="n">
        <v>1223.43</v>
      </c>
      <c r="I2075" s="23" t="n">
        <v>1207.29</v>
      </c>
      <c r="J2075" s="23" t="n">
        <v>1206.08</v>
      </c>
      <c r="K2075" s="29" t="str">
        <f aca="false">IF(N2075&lt;=$F$3,"HIT","MISS")</f>
        <v>HIT</v>
      </c>
      <c r="L2075" s="29" t="str">
        <f aca="false">IF(O2075&lt;=$F$3,"HIT","MISS")</f>
        <v>HIT</v>
      </c>
      <c r="M2075" s="17" t="str">
        <f aca="false">IF(AND(K2075="HIT",L2075="HIT"),"HOD ✓ | LOD ✓",IF(K2075="HIT","HOD ✓",IF(L2075="HIT","LOD ✓","✗ MISS")))</f>
        <v>HOD ✓ | LOD ✓</v>
      </c>
      <c r="N2075" s="26" t="n">
        <f aca="false">IF(D2075&lt;H2075,(H2075-D2075)/D2075,IF(D2075&gt;G2075,(D2075-G2075)/D2075,0))</f>
        <v>0.000111856183973167</v>
      </c>
      <c r="O2075" s="26" t="n">
        <f aca="false">IF(E2075&lt;J2075,(J2075-E2075)/E2075,IF(E2075&gt;I2075,(E2075-I2075)/E2075,0))</f>
        <v>0</v>
      </c>
      <c r="P2075" s="27" t="n">
        <f aca="false">LN(F2075/F2074)</f>
        <v>0.00384808591573978</v>
      </c>
      <c r="Q2075" s="28" t="n">
        <f aca="false">STDEV(P2056:P2075)*SQRT(252)</f>
        <v>0.100792898210145</v>
      </c>
      <c r="R2075" s="26" t="n">
        <f aca="false">(G2075-H2075)/H2075</f>
        <v>0.000997196406823461</v>
      </c>
      <c r="S2075" s="17" t="n">
        <f aca="false">YEAR(B2075)</f>
        <v>2014</v>
      </c>
      <c r="T2075" s="17" t="n">
        <f aca="false">WEEKDAY(B2075)</f>
        <v>5</v>
      </c>
    </row>
    <row r="2076" customFormat="false" ht="15" hidden="false" customHeight="false" outlineLevel="0" collapsed="false">
      <c r="B2076" s="21" t="n">
        <v>41908</v>
      </c>
      <c r="C2076" s="22" t="n">
        <v>1221.655</v>
      </c>
      <c r="D2076" s="22" t="n">
        <v>1231.502</v>
      </c>
      <c r="E2076" s="22" t="n">
        <v>1212.3595</v>
      </c>
      <c r="F2076" s="22" t="n">
        <v>1218.319</v>
      </c>
      <c r="G2076" s="23" t="n">
        <v>1233.04</v>
      </c>
      <c r="H2076" s="23" t="n">
        <v>1231.81</v>
      </c>
      <c r="I2076" s="23" t="n">
        <v>1212.61</v>
      </c>
      <c r="J2076" s="23" t="n">
        <v>1211.4</v>
      </c>
      <c r="K2076" s="29" t="str">
        <f aca="false">IF(N2076&lt;=$F$3,"HIT","MISS")</f>
        <v>HIT</v>
      </c>
      <c r="L2076" s="29" t="str">
        <f aca="false">IF(O2076&lt;=$F$3,"HIT","MISS")</f>
        <v>HIT</v>
      </c>
      <c r="M2076" s="17" t="str">
        <f aca="false">IF(AND(K2076="HIT",L2076="HIT"),"HOD ✓ | LOD ✓",IF(K2076="HIT","HOD ✓",IF(L2076="HIT","LOD ✓","✗ MISS")))</f>
        <v>HOD ✓ | LOD ✓</v>
      </c>
      <c r="N2076" s="26" t="n">
        <f aca="false">IF(D2076&lt;H2076,(H2076-D2076)/D2076,IF(D2076&gt;G2076,(D2076-G2076)/D2076,0))</f>
        <v>0.000250101096059927</v>
      </c>
      <c r="O2076" s="26" t="n">
        <f aca="false">IF(E2076&lt;J2076,(J2076-E2076)/E2076,IF(E2076&gt;I2076,(E2076-I2076)/E2076,0))</f>
        <v>0</v>
      </c>
      <c r="P2076" s="27" t="n">
        <f aca="false">LN(F2076/F2075)</f>
        <v>-0.00273445707099893</v>
      </c>
      <c r="Q2076" s="28" t="n">
        <f aca="false">STDEV(P2057:P2076)*SQRT(252)</f>
        <v>0.100710165539891</v>
      </c>
      <c r="R2076" s="26" t="n">
        <f aca="false">(G2076-H2076)/H2076</f>
        <v>0.000998530617546552</v>
      </c>
      <c r="S2076" s="17" t="n">
        <f aca="false">YEAR(B2076)</f>
        <v>2014</v>
      </c>
      <c r="T2076" s="17" t="n">
        <f aca="false">WEEKDAY(B2076)</f>
        <v>6</v>
      </c>
    </row>
    <row r="2077" customFormat="false" ht="15" hidden="false" customHeight="false" outlineLevel="0" collapsed="false">
      <c r="B2077" s="21" t="n">
        <v>41911</v>
      </c>
      <c r="C2077" s="22" t="n">
        <v>1218.319</v>
      </c>
      <c r="D2077" s="22" t="n">
        <v>1223.423</v>
      </c>
      <c r="E2077" s="22" t="n">
        <v>1214.963</v>
      </c>
      <c r="F2077" s="22" t="n">
        <v>1215.754</v>
      </c>
      <c r="G2077" s="23" t="n">
        <v>1224.83</v>
      </c>
      <c r="H2077" s="23" t="n">
        <v>1223.61</v>
      </c>
      <c r="I2077" s="23" t="n">
        <v>1216.66</v>
      </c>
      <c r="J2077" s="23" t="n">
        <v>1215.44</v>
      </c>
      <c r="K2077" s="29" t="str">
        <f aca="false">IF(N2077&lt;=$F$3,"HIT","MISS")</f>
        <v>HIT</v>
      </c>
      <c r="L2077" s="29" t="str">
        <f aca="false">IF(O2077&lt;=$F$3,"HIT","MISS")</f>
        <v>HIT</v>
      </c>
      <c r="M2077" s="17" t="str">
        <f aca="false">IF(AND(K2077="HIT",L2077="HIT"),"HOD ✓ | LOD ✓",IF(K2077="HIT","HOD ✓",IF(L2077="HIT","LOD ✓","✗ MISS")))</f>
        <v>HOD ✓ | LOD ✓</v>
      </c>
      <c r="N2077" s="26" t="n">
        <f aca="false">IF(D2077&lt;H2077,(H2077-D2077)/D2077,IF(D2077&gt;G2077,(D2077-G2077)/D2077,0))</f>
        <v>0.000152849831987708</v>
      </c>
      <c r="O2077" s="26" t="n">
        <f aca="false">IF(E2077&lt;J2077,(J2077-E2077)/E2077,IF(E2077&gt;I2077,(E2077-I2077)/E2077,0))</f>
        <v>0.000392604548451343</v>
      </c>
      <c r="P2077" s="27" t="n">
        <f aca="false">LN(F2077/F2076)</f>
        <v>-0.00210757931208639</v>
      </c>
      <c r="Q2077" s="28" t="n">
        <f aca="false">STDEV(P2058:P2077)*SQRT(252)</f>
        <v>0.100319777920171</v>
      </c>
      <c r="R2077" s="26" t="n">
        <f aca="false">(G2077-H2077)/H2077</f>
        <v>0.000997049713552543</v>
      </c>
      <c r="S2077" s="17" t="n">
        <f aca="false">YEAR(B2077)</f>
        <v>2014</v>
      </c>
      <c r="T2077" s="17" t="n">
        <f aca="false">WEEKDAY(B2077)</f>
        <v>2</v>
      </c>
    </row>
    <row r="2078" customFormat="false" ht="15" hidden="false" customHeight="false" outlineLevel="0" collapsed="false">
      <c r="B2078" s="21" t="n">
        <v>41912</v>
      </c>
      <c r="C2078" s="22" t="n">
        <v>1215.754</v>
      </c>
      <c r="D2078" s="22" t="n">
        <v>1220.2135</v>
      </c>
      <c r="E2078" s="22" t="n">
        <v>1204.453</v>
      </c>
      <c r="F2078" s="22" t="n">
        <v>1208.127</v>
      </c>
      <c r="G2078" s="23" t="n">
        <v>1221.33</v>
      </c>
      <c r="H2078" s="23" t="n">
        <v>1220.11</v>
      </c>
      <c r="I2078" s="23" t="n">
        <v>1205.81</v>
      </c>
      <c r="J2078" s="23" t="n">
        <v>1204.61</v>
      </c>
      <c r="K2078" s="29" t="str">
        <f aca="false">IF(N2078&lt;=$F$3,"HIT","MISS")</f>
        <v>HIT</v>
      </c>
      <c r="L2078" s="29" t="str">
        <f aca="false">IF(O2078&lt;=$F$3,"HIT","MISS")</f>
        <v>HIT</v>
      </c>
      <c r="M2078" s="17" t="str">
        <f aca="false">IF(AND(K2078="HIT",L2078="HIT"),"HOD ✓ | LOD ✓",IF(K2078="HIT","HOD ✓",IF(L2078="HIT","LOD ✓","✗ MISS")))</f>
        <v>HOD ✓ | LOD ✓</v>
      </c>
      <c r="N2078" s="26" t="n">
        <f aca="false">IF(D2078&lt;H2078,(H2078-D2078)/D2078,IF(D2078&gt;G2078,(D2078-G2078)/D2078,0))</f>
        <v>0</v>
      </c>
      <c r="O2078" s="26" t="n">
        <f aca="false">IF(E2078&lt;J2078,(J2078-E2078)/E2078,IF(E2078&gt;I2078,(E2078-I2078)/E2078,0))</f>
        <v>0.000130349627590222</v>
      </c>
      <c r="P2078" s="27" t="n">
        <f aca="false">LN(F2078/F2077)</f>
        <v>-0.00629323400953311</v>
      </c>
      <c r="Q2078" s="28" t="n">
        <f aca="false">STDEV(P2059:P2078)*SQRT(252)</f>
        <v>0.0864005893215403</v>
      </c>
      <c r="R2078" s="26" t="n">
        <f aca="false">(G2078-H2078)/H2078</f>
        <v>0.000999909844194398</v>
      </c>
      <c r="S2078" s="17" t="n">
        <f aca="false">YEAR(B2078)</f>
        <v>2014</v>
      </c>
      <c r="T2078" s="17" t="n">
        <f aca="false">WEEKDAY(B2078)</f>
        <v>3</v>
      </c>
    </row>
    <row r="2079" customFormat="false" ht="15" hidden="false" customHeight="false" outlineLevel="0" collapsed="false">
      <c r="B2079" s="21" t="n">
        <v>41913</v>
      </c>
      <c r="C2079" s="22" t="n">
        <v>1208.127</v>
      </c>
      <c r="D2079" s="22" t="n">
        <v>1219.4285</v>
      </c>
      <c r="E2079" s="22" t="n">
        <v>1204.8335</v>
      </c>
      <c r="F2079" s="22" t="n">
        <v>1213.7895</v>
      </c>
      <c r="G2079" s="23" t="n">
        <v>1220.76</v>
      </c>
      <c r="H2079" s="23" t="n">
        <v>1219.54</v>
      </c>
      <c r="I2079" s="23" t="n">
        <v>1204.69</v>
      </c>
      <c r="J2079" s="23" t="n">
        <v>1203.49</v>
      </c>
      <c r="K2079" s="29" t="str">
        <f aca="false">IF(N2079&lt;=$F$3,"HIT","MISS")</f>
        <v>HIT</v>
      </c>
      <c r="L2079" s="29" t="str">
        <f aca="false">IF(O2079&lt;=$F$3,"HIT","MISS")</f>
        <v>HIT</v>
      </c>
      <c r="M2079" s="17" t="str">
        <f aca="false">IF(AND(K2079="HIT",L2079="HIT"),"HOD ✓ | LOD ✓",IF(K2079="HIT","HOD ✓",IF(L2079="HIT","LOD ✓","✗ MISS")))</f>
        <v>HOD ✓ | LOD ✓</v>
      </c>
      <c r="N2079" s="26" t="n">
        <f aca="false">IF(D2079&lt;H2079,(H2079-D2079)/D2079,IF(D2079&gt;G2079,(D2079-G2079)/D2079,0))</f>
        <v>9.1436275271554E-005</v>
      </c>
      <c r="O2079" s="26" t="n">
        <f aca="false">IF(E2079&lt;J2079,(J2079-E2079)/E2079,IF(E2079&gt;I2079,(E2079-I2079)/E2079,0))</f>
        <v>0.000119103593981993</v>
      </c>
      <c r="P2079" s="27" t="n">
        <f aca="false">LN(F2079/F2078)</f>
        <v>0.00467605742624523</v>
      </c>
      <c r="Q2079" s="28" t="n">
        <f aca="false">STDEV(P2060:P2079)*SQRT(252)</f>
        <v>0.0879245276248269</v>
      </c>
      <c r="R2079" s="26" t="n">
        <f aca="false">(G2079-H2079)/H2079</f>
        <v>0.00100037719140006</v>
      </c>
      <c r="S2079" s="17" t="n">
        <f aca="false">YEAR(B2079)</f>
        <v>2014</v>
      </c>
      <c r="T2079" s="17" t="n">
        <f aca="false">WEEKDAY(B2079)</f>
        <v>4</v>
      </c>
    </row>
    <row r="2080" customFormat="false" ht="15" hidden="false" customHeight="false" outlineLevel="0" collapsed="false">
      <c r="B2080" s="21" t="n">
        <v>41914</v>
      </c>
      <c r="C2080" s="22" t="n">
        <v>1213.7895</v>
      </c>
      <c r="D2080" s="22" t="n">
        <v>1223.2125</v>
      </c>
      <c r="E2080" s="22" t="n">
        <v>1208.7895</v>
      </c>
      <c r="F2080" s="22" t="n">
        <v>1214.4665</v>
      </c>
      <c r="G2080" s="23" t="n">
        <v>1223.92</v>
      </c>
      <c r="H2080" s="23" t="n">
        <v>1222.7</v>
      </c>
      <c r="I2080" s="23" t="n">
        <v>1209.16</v>
      </c>
      <c r="J2080" s="23" t="n">
        <v>1207.95</v>
      </c>
      <c r="K2080" s="29" t="str">
        <f aca="false">IF(N2080&lt;=$F$3,"HIT","MISS")</f>
        <v>HIT</v>
      </c>
      <c r="L2080" s="29" t="str">
        <f aca="false">IF(O2080&lt;=$F$3,"HIT","MISS")</f>
        <v>HIT</v>
      </c>
      <c r="M2080" s="17" t="str">
        <f aca="false">IF(AND(K2080="HIT",L2080="HIT"),"HOD ✓ | LOD ✓",IF(K2080="HIT","HOD ✓",IF(L2080="HIT","LOD ✓","✗ MISS")))</f>
        <v>HOD ✓ | LOD ✓</v>
      </c>
      <c r="N2080" s="26" t="n">
        <f aca="false">IF(D2080&lt;H2080,(H2080-D2080)/D2080,IF(D2080&gt;G2080,(D2080-G2080)/D2080,0))</f>
        <v>0</v>
      </c>
      <c r="O2080" s="26" t="n">
        <f aca="false">IF(E2080&lt;J2080,(J2080-E2080)/E2080,IF(E2080&gt;I2080,(E2080-I2080)/E2080,0))</f>
        <v>0</v>
      </c>
      <c r="P2080" s="27" t="n">
        <f aca="false">LN(F2080/F2079)</f>
        <v>0.00055760184885042</v>
      </c>
      <c r="Q2080" s="28" t="n">
        <f aca="false">STDEV(P2061:P2080)*SQRT(252)</f>
        <v>0.0872076579928916</v>
      </c>
      <c r="R2080" s="26" t="n">
        <f aca="false">(G2080-H2080)/H2080</f>
        <v>0.000997791772307211</v>
      </c>
      <c r="S2080" s="17" t="n">
        <f aca="false">YEAR(B2080)</f>
        <v>2014</v>
      </c>
      <c r="T2080" s="17" t="n">
        <f aca="false">WEEKDAY(B2080)</f>
        <v>5</v>
      </c>
    </row>
    <row r="2081" customFormat="false" ht="15" hidden="false" customHeight="false" outlineLevel="0" collapsed="false">
      <c r="B2081" s="21" t="n">
        <v>41915</v>
      </c>
      <c r="C2081" s="22" t="n">
        <v>1214.4665</v>
      </c>
      <c r="D2081" s="22" t="n">
        <v>1215.515</v>
      </c>
      <c r="E2081" s="22" t="n">
        <v>1190.077</v>
      </c>
      <c r="F2081" s="22" t="n">
        <v>1191.2895</v>
      </c>
      <c r="G2081" s="23" t="n">
        <v>1216.65</v>
      </c>
      <c r="H2081" s="23" t="n">
        <v>1215.43</v>
      </c>
      <c r="I2081" s="23" t="n">
        <v>1191.41</v>
      </c>
      <c r="J2081" s="23" t="n">
        <v>1190.22</v>
      </c>
      <c r="K2081" s="29" t="str">
        <f aca="false">IF(N2081&lt;=$F$3,"HIT","MISS")</f>
        <v>HIT</v>
      </c>
      <c r="L2081" s="29" t="str">
        <f aca="false">IF(O2081&lt;=$F$3,"HIT","MISS")</f>
        <v>HIT</v>
      </c>
      <c r="M2081" s="17" t="str">
        <f aca="false">IF(AND(K2081="HIT",L2081="HIT"),"HOD ✓ | LOD ✓",IF(K2081="HIT","HOD ✓",IF(L2081="HIT","LOD ✓","✗ MISS")))</f>
        <v>HOD ✓ | LOD ✓</v>
      </c>
      <c r="N2081" s="26" t="n">
        <f aca="false">IF(D2081&lt;H2081,(H2081-D2081)/D2081,IF(D2081&gt;G2081,(D2081-G2081)/D2081,0))</f>
        <v>0</v>
      </c>
      <c r="O2081" s="26" t="n">
        <f aca="false">IF(E2081&lt;J2081,(J2081-E2081)/E2081,IF(E2081&gt;I2081,(E2081-I2081)/E2081,0))</f>
        <v>0.000120160292149188</v>
      </c>
      <c r="P2081" s="27" t="n">
        <f aca="false">LN(F2081/F2080)</f>
        <v>-0.0192685518284658</v>
      </c>
      <c r="Q2081" s="28" t="n">
        <f aca="false">STDEV(P2062:P2081)*SQRT(252)</f>
        <v>0.101794541981437</v>
      </c>
      <c r="R2081" s="26" t="n">
        <f aca="false">(G2081-H2081)/H2081</f>
        <v>0.00100375998617775</v>
      </c>
      <c r="S2081" s="17" t="n">
        <f aca="false">YEAR(B2081)</f>
        <v>2014</v>
      </c>
      <c r="T2081" s="17" t="n">
        <f aca="false">WEEKDAY(B2081)</f>
        <v>6</v>
      </c>
    </row>
    <row r="2082" customFormat="false" ht="15" hidden="false" customHeight="false" outlineLevel="0" collapsed="false">
      <c r="B2082" s="21" t="n">
        <v>41918</v>
      </c>
      <c r="C2082" s="22" t="n">
        <v>1191.2895</v>
      </c>
      <c r="D2082" s="22" t="n">
        <v>1209.153</v>
      </c>
      <c r="E2082" s="22" t="n">
        <v>1183.106</v>
      </c>
      <c r="F2082" s="22" t="n">
        <v>1207.296</v>
      </c>
      <c r="G2082" s="23" t="n">
        <v>1209.98</v>
      </c>
      <c r="H2082" s="23" t="n">
        <v>1208.77</v>
      </c>
      <c r="I2082" s="23" t="n">
        <v>1183.85</v>
      </c>
      <c r="J2082" s="23" t="n">
        <v>1182.67</v>
      </c>
      <c r="K2082" s="29" t="str">
        <f aca="false">IF(N2082&lt;=$F$3,"HIT","MISS")</f>
        <v>HIT</v>
      </c>
      <c r="L2082" s="29" t="str">
        <f aca="false">IF(O2082&lt;=$F$3,"HIT","MISS")</f>
        <v>HIT</v>
      </c>
      <c r="M2082" s="17" t="str">
        <f aca="false">IF(AND(K2082="HIT",L2082="HIT"),"HOD ✓ | LOD ✓",IF(K2082="HIT","HOD ✓",IF(L2082="HIT","LOD ✓","✗ MISS")))</f>
        <v>HOD ✓ | LOD ✓</v>
      </c>
      <c r="N2082" s="26" t="n">
        <f aca="false">IF(D2082&lt;H2082,(H2082-D2082)/D2082,IF(D2082&gt;G2082,(D2082-G2082)/D2082,0))</f>
        <v>0</v>
      </c>
      <c r="O2082" s="26" t="n">
        <f aca="false">IF(E2082&lt;J2082,(J2082-E2082)/E2082,IF(E2082&gt;I2082,(E2082-I2082)/E2082,0))</f>
        <v>0</v>
      </c>
      <c r="P2082" s="27" t="n">
        <f aca="false">LN(F2082/F2081)</f>
        <v>0.0133468142889948</v>
      </c>
      <c r="Q2082" s="28" t="n">
        <f aca="false">STDEV(P2063:P2082)*SQRT(252)</f>
        <v>0.113148316424541</v>
      </c>
      <c r="R2082" s="26" t="n">
        <f aca="false">(G2082-H2082)/H2082</f>
        <v>0.00100101756330819</v>
      </c>
      <c r="S2082" s="17" t="n">
        <f aca="false">YEAR(B2082)</f>
        <v>2014</v>
      </c>
      <c r="T2082" s="17" t="n">
        <f aca="false">WEEKDAY(B2082)</f>
        <v>2</v>
      </c>
    </row>
    <row r="2083" customFormat="false" ht="15" hidden="false" customHeight="false" outlineLevel="0" collapsed="false">
      <c r="B2083" s="21" t="n">
        <v>41919</v>
      </c>
      <c r="C2083" s="22" t="n">
        <v>1207.296</v>
      </c>
      <c r="D2083" s="22" t="n">
        <v>1213.4765</v>
      </c>
      <c r="E2083" s="22" t="n">
        <v>1202.914</v>
      </c>
      <c r="F2083" s="22" t="n">
        <v>1208.9265</v>
      </c>
      <c r="G2083" s="23" t="n">
        <v>1213.37</v>
      </c>
      <c r="H2083" s="23" t="n">
        <v>1212.16</v>
      </c>
      <c r="I2083" s="23" t="n">
        <v>1203.93</v>
      </c>
      <c r="J2083" s="23" t="n">
        <v>1202.73</v>
      </c>
      <c r="K2083" s="29" t="str">
        <f aca="false">IF(N2083&lt;=$F$3,"HIT","MISS")</f>
        <v>HIT</v>
      </c>
      <c r="L2083" s="29" t="str">
        <f aca="false">IF(O2083&lt;=$F$3,"HIT","MISS")</f>
        <v>HIT</v>
      </c>
      <c r="M2083" s="17" t="str">
        <f aca="false">IF(AND(K2083="HIT",L2083="HIT"),"HOD ✓ | LOD ✓",IF(K2083="HIT","HOD ✓",IF(L2083="HIT","LOD ✓","✗ MISS")))</f>
        <v>HOD ✓ | LOD ✓</v>
      </c>
      <c r="N2083" s="26" t="n">
        <f aca="false">IF(D2083&lt;H2083,(H2083-D2083)/D2083,IF(D2083&gt;G2083,(D2083-G2083)/D2083,0))</f>
        <v>8.77643695614183E-005</v>
      </c>
      <c r="O2083" s="26" t="n">
        <f aca="false">IF(E2083&lt;J2083,(J2083-E2083)/E2083,IF(E2083&gt;I2083,(E2083-I2083)/E2083,0))</f>
        <v>0</v>
      </c>
      <c r="P2083" s="27" t="n">
        <f aca="false">LN(F2083/F2082)</f>
        <v>0.00134962756740786</v>
      </c>
      <c r="Q2083" s="28" t="n">
        <f aca="false">STDEV(P2064:P2083)*SQRT(252)</f>
        <v>0.113566700972078</v>
      </c>
      <c r="R2083" s="26" t="n">
        <f aca="false">(G2083-H2083)/H2083</f>
        <v>0.000998218057022018</v>
      </c>
      <c r="S2083" s="17" t="n">
        <f aca="false">YEAR(B2083)</f>
        <v>2014</v>
      </c>
      <c r="T2083" s="17" t="n">
        <f aca="false">WEEKDAY(B2083)</f>
        <v>3</v>
      </c>
    </row>
    <row r="2084" customFormat="false" ht="15" hidden="false" customHeight="false" outlineLevel="0" collapsed="false">
      <c r="B2084" s="21" t="n">
        <v>41920</v>
      </c>
      <c r="C2084" s="22" t="n">
        <v>1208.9265</v>
      </c>
      <c r="D2084" s="22" t="n">
        <v>1224.3775</v>
      </c>
      <c r="E2084" s="22" t="n">
        <v>1204.989</v>
      </c>
      <c r="F2084" s="22" t="n">
        <v>1221.146</v>
      </c>
      <c r="G2084" s="23" t="n">
        <v>1225.32</v>
      </c>
      <c r="H2084" s="23" t="n">
        <v>1224.1</v>
      </c>
      <c r="I2084" s="23" t="n">
        <v>1205.25</v>
      </c>
      <c r="J2084" s="23" t="n">
        <v>1204.05</v>
      </c>
      <c r="K2084" s="29" t="str">
        <f aca="false">IF(N2084&lt;=$F$3,"HIT","MISS")</f>
        <v>HIT</v>
      </c>
      <c r="L2084" s="29" t="str">
        <f aca="false">IF(O2084&lt;=$F$3,"HIT","MISS")</f>
        <v>HIT</v>
      </c>
      <c r="M2084" s="17" t="str">
        <f aca="false">IF(AND(K2084="HIT",L2084="HIT"),"HOD ✓ | LOD ✓",IF(K2084="HIT","HOD ✓",IF(L2084="HIT","LOD ✓","✗ MISS")))</f>
        <v>HOD ✓ | LOD ✓</v>
      </c>
      <c r="N2084" s="26" t="n">
        <f aca="false">IF(D2084&lt;H2084,(H2084-D2084)/D2084,IF(D2084&gt;G2084,(D2084-G2084)/D2084,0))</f>
        <v>0</v>
      </c>
      <c r="O2084" s="26" t="n">
        <f aca="false">IF(E2084&lt;J2084,(J2084-E2084)/E2084,IF(E2084&gt;I2084,(E2084-I2084)/E2084,0))</f>
        <v>0</v>
      </c>
      <c r="P2084" s="27" t="n">
        <f aca="false">LN(F2084/F2083)</f>
        <v>0.0100569863597686</v>
      </c>
      <c r="Q2084" s="28" t="n">
        <f aca="false">STDEV(P2065:P2084)*SQRT(252)</f>
        <v>0.120686920115606</v>
      </c>
      <c r="R2084" s="26" t="n">
        <f aca="false">(G2084-H2084)/H2084</f>
        <v>0.000996650600441163</v>
      </c>
      <c r="S2084" s="17" t="n">
        <f aca="false">YEAR(B2084)</f>
        <v>2014</v>
      </c>
      <c r="T2084" s="17" t="n">
        <f aca="false">WEEKDAY(B2084)</f>
        <v>4</v>
      </c>
    </row>
    <row r="2085" customFormat="false" ht="15" hidden="false" customHeight="false" outlineLevel="0" collapsed="false">
      <c r="B2085" s="21" t="n">
        <v>41921</v>
      </c>
      <c r="C2085" s="22" t="n">
        <v>1221.146</v>
      </c>
      <c r="D2085" s="22" t="n">
        <v>1233.5615</v>
      </c>
      <c r="E2085" s="22" t="n">
        <v>1219.042</v>
      </c>
      <c r="F2085" s="22" t="n">
        <v>1224.4415</v>
      </c>
      <c r="G2085" s="23" t="n">
        <v>1229.56</v>
      </c>
      <c r="H2085" s="23" t="n">
        <v>1228.33</v>
      </c>
      <c r="I2085" s="23" t="n">
        <v>1219.02</v>
      </c>
      <c r="J2085" s="23" t="n">
        <v>1217.8</v>
      </c>
      <c r="K2085" s="24" t="str">
        <f aca="false">IF(N2085&lt;=$F$3,"HIT","MISS")</f>
        <v>MISS</v>
      </c>
      <c r="L2085" s="24" t="str">
        <f aca="false">IF(O2085&lt;=$F$3,"HIT","MISS")</f>
        <v>HIT</v>
      </c>
      <c r="M2085" s="25" t="str">
        <f aca="false">IF(AND(K2085="HIT",L2085="HIT"),"HOD ✓ | LOD ✓",IF(K2085="HIT","HOD ✓",IF(L2085="HIT","LOD ✓","✗ MISS")))</f>
        <v>LOD ✓</v>
      </c>
      <c r="N2085" s="26" t="n">
        <f aca="false">IF(D2085&lt;H2085,(H2085-D2085)/D2085,IF(D2085&gt;G2085,(D2085-G2085)/D2085,0))</f>
        <v>0.00324385934548061</v>
      </c>
      <c r="O2085" s="26" t="n">
        <f aca="false">IF(E2085&lt;J2085,(J2085-E2085)/E2085,IF(E2085&gt;I2085,(E2085-I2085)/E2085,0))</f>
        <v>1.80469581851442E-005</v>
      </c>
      <c r="P2085" s="27" t="n">
        <f aca="false">LN(F2085/F2084)</f>
        <v>0.00269505956723793</v>
      </c>
      <c r="Q2085" s="28" t="n">
        <f aca="false">STDEV(P2066:P2085)*SQRT(252)</f>
        <v>0.11925472372891</v>
      </c>
      <c r="R2085" s="26" t="n">
        <f aca="false">(G2085-H2085)/H2085</f>
        <v>0.00100135956949681</v>
      </c>
      <c r="S2085" s="17" t="n">
        <f aca="false">YEAR(B2085)</f>
        <v>2014</v>
      </c>
      <c r="T2085" s="17" t="n">
        <f aca="false">WEEKDAY(B2085)</f>
        <v>5</v>
      </c>
    </row>
    <row r="2086" customFormat="false" ht="15" hidden="false" customHeight="false" outlineLevel="0" collapsed="false">
      <c r="B2086" s="21" t="n">
        <v>41922</v>
      </c>
      <c r="C2086" s="22" t="n">
        <v>1224.4415</v>
      </c>
      <c r="D2086" s="22" t="n">
        <v>1225.574</v>
      </c>
      <c r="E2086" s="22" t="n">
        <v>1217.478</v>
      </c>
      <c r="F2086" s="22" t="n">
        <v>1223.059</v>
      </c>
      <c r="G2086" s="23" t="n">
        <v>1226.4</v>
      </c>
      <c r="H2086" s="23" t="n">
        <v>1225.17</v>
      </c>
      <c r="I2086" s="23" t="n">
        <v>1217.59</v>
      </c>
      <c r="J2086" s="23" t="n">
        <v>1216.37</v>
      </c>
      <c r="K2086" s="29" t="str">
        <f aca="false">IF(N2086&lt;=$F$3,"HIT","MISS")</f>
        <v>HIT</v>
      </c>
      <c r="L2086" s="29" t="str">
        <f aca="false">IF(O2086&lt;=$F$3,"HIT","MISS")</f>
        <v>HIT</v>
      </c>
      <c r="M2086" s="17" t="str">
        <f aca="false">IF(AND(K2086="HIT",L2086="HIT"),"HOD ✓ | LOD ✓",IF(K2086="HIT","HOD ✓",IF(L2086="HIT","LOD ✓","✗ MISS")))</f>
        <v>HOD ✓ | LOD ✓</v>
      </c>
      <c r="N2086" s="26" t="n">
        <f aca="false">IF(D2086&lt;H2086,(H2086-D2086)/D2086,IF(D2086&gt;G2086,(D2086-G2086)/D2086,0))</f>
        <v>0</v>
      </c>
      <c r="O2086" s="26" t="n">
        <f aca="false">IF(E2086&lt;J2086,(J2086-E2086)/E2086,IF(E2086&gt;I2086,(E2086-I2086)/E2086,0))</f>
        <v>0</v>
      </c>
      <c r="P2086" s="27" t="n">
        <f aca="false">LN(F2086/F2085)</f>
        <v>-0.00112972409773783</v>
      </c>
      <c r="Q2086" s="28" t="n">
        <f aca="false">STDEV(P2067:P2086)*SQRT(252)</f>
        <v>0.114844306115837</v>
      </c>
      <c r="R2086" s="26" t="n">
        <f aca="false">(G2086-H2086)/H2086</f>
        <v>0.00100394231004678</v>
      </c>
      <c r="S2086" s="17" t="n">
        <f aca="false">YEAR(B2086)</f>
        <v>2014</v>
      </c>
      <c r="T2086" s="17" t="n">
        <f aca="false">WEEKDAY(B2086)</f>
        <v>6</v>
      </c>
    </row>
    <row r="2087" customFormat="false" ht="15" hidden="false" customHeight="false" outlineLevel="0" collapsed="false">
      <c r="B2087" s="21" t="n">
        <v>41925</v>
      </c>
      <c r="C2087" s="22" t="n">
        <v>1223.059</v>
      </c>
      <c r="D2087" s="22" t="n">
        <v>1237.77</v>
      </c>
      <c r="E2087" s="22" t="n">
        <v>1223.059</v>
      </c>
      <c r="F2087" s="22" t="n">
        <v>1235.85</v>
      </c>
      <c r="G2087" s="23" t="n">
        <v>1239.17</v>
      </c>
      <c r="H2087" s="23" t="n">
        <v>1237.93</v>
      </c>
      <c r="I2087" s="23" t="n">
        <v>1222.55</v>
      </c>
      <c r="J2087" s="23" t="n">
        <v>1221.33</v>
      </c>
      <c r="K2087" s="29" t="str">
        <f aca="false">IF(N2087&lt;=$F$3,"HIT","MISS")</f>
        <v>HIT</v>
      </c>
      <c r="L2087" s="29" t="str">
        <f aca="false">IF(O2087&lt;=$F$3,"HIT","MISS")</f>
        <v>HIT</v>
      </c>
      <c r="M2087" s="17" t="str">
        <f aca="false">IF(AND(K2087="HIT",L2087="HIT"),"HOD ✓ | LOD ✓",IF(K2087="HIT","HOD ✓",IF(L2087="HIT","LOD ✓","✗ MISS")))</f>
        <v>HOD ✓ | LOD ✓</v>
      </c>
      <c r="N2087" s="26" t="n">
        <f aca="false">IF(D2087&lt;H2087,(H2087-D2087)/D2087,IF(D2087&gt;G2087,(D2087-G2087)/D2087,0))</f>
        <v>0.000129264726080033</v>
      </c>
      <c r="O2087" s="26" t="n">
        <f aca="false">IF(E2087&lt;J2087,(J2087-E2087)/E2087,IF(E2087&gt;I2087,(E2087-I2087)/E2087,0))</f>
        <v>0.000416169620598855</v>
      </c>
      <c r="P2087" s="27" t="n">
        <f aca="false">LN(F2087/F2086)</f>
        <v>0.0104038948783449</v>
      </c>
      <c r="Q2087" s="28" t="n">
        <f aca="false">STDEV(P2068:P2087)*SQRT(252)</f>
        <v>0.120436345396949</v>
      </c>
      <c r="R2087" s="26" t="n">
        <f aca="false">(G2087-H2087)/H2087</f>
        <v>0.00100167214624414</v>
      </c>
      <c r="S2087" s="17" t="n">
        <f aca="false">YEAR(B2087)</f>
        <v>2014</v>
      </c>
      <c r="T2087" s="17" t="n">
        <f aca="false">WEEKDAY(B2087)</f>
        <v>2</v>
      </c>
    </row>
    <row r="2088" customFormat="false" ht="15" hidden="false" customHeight="false" outlineLevel="0" collapsed="false">
      <c r="B2088" s="21" t="n">
        <v>41926</v>
      </c>
      <c r="C2088" s="22" t="n">
        <v>1235.85</v>
      </c>
      <c r="D2088" s="22" t="n">
        <v>1238.537</v>
      </c>
      <c r="E2088" s="22" t="n">
        <v>1230.97</v>
      </c>
      <c r="F2088" s="22" t="n">
        <v>1232.7275</v>
      </c>
      <c r="G2088" s="23" t="n">
        <v>1238.22</v>
      </c>
      <c r="H2088" s="23" t="n">
        <v>1236.98</v>
      </c>
      <c r="I2088" s="23" t="n">
        <v>1232.04</v>
      </c>
      <c r="J2088" s="23" t="n">
        <v>1230.81</v>
      </c>
      <c r="K2088" s="29" t="str">
        <f aca="false">IF(N2088&lt;=$F$3,"HIT","MISS")</f>
        <v>HIT</v>
      </c>
      <c r="L2088" s="29" t="str">
        <f aca="false">IF(O2088&lt;=$F$3,"HIT","MISS")</f>
        <v>HIT</v>
      </c>
      <c r="M2088" s="17" t="str">
        <f aca="false">IF(AND(K2088="HIT",L2088="HIT"),"HOD ✓ | LOD ✓",IF(K2088="HIT","HOD ✓",IF(L2088="HIT","LOD ✓","✗ MISS")))</f>
        <v>HOD ✓ | LOD ✓</v>
      </c>
      <c r="N2088" s="26" t="n">
        <f aca="false">IF(D2088&lt;H2088,(H2088-D2088)/D2088,IF(D2088&gt;G2088,(D2088-G2088)/D2088,0))</f>
        <v>0.000255947137630937</v>
      </c>
      <c r="O2088" s="26" t="n">
        <f aca="false">IF(E2088&lt;J2088,(J2088-E2088)/E2088,IF(E2088&gt;I2088,(E2088-I2088)/E2088,0))</f>
        <v>0</v>
      </c>
      <c r="P2088" s="27" t="n">
        <f aca="false">LN(F2088/F2087)</f>
        <v>-0.00252979836792793</v>
      </c>
      <c r="Q2088" s="28" t="n">
        <f aca="false">STDEV(P2069:P2088)*SQRT(252)</f>
        <v>0.120608388841909</v>
      </c>
      <c r="R2088" s="26" t="n">
        <f aca="false">(G2088-H2088)/H2088</f>
        <v>0.0010024414299342</v>
      </c>
      <c r="S2088" s="17" t="n">
        <f aca="false">YEAR(B2088)</f>
        <v>2014</v>
      </c>
      <c r="T2088" s="17" t="n">
        <f aca="false">WEEKDAY(B2088)</f>
        <v>3</v>
      </c>
    </row>
    <row r="2089" customFormat="false" ht="15" hidden="false" customHeight="false" outlineLevel="0" collapsed="false">
      <c r="B2089" s="21" t="n">
        <v>41927</v>
      </c>
      <c r="C2089" s="22" t="n">
        <v>1232.7275</v>
      </c>
      <c r="D2089" s="22" t="n">
        <v>1249.823</v>
      </c>
      <c r="E2089" s="22" t="n">
        <v>1222.0265</v>
      </c>
      <c r="F2089" s="22" t="n">
        <v>1241.848</v>
      </c>
      <c r="G2089" s="23" t="n">
        <v>1250.87</v>
      </c>
      <c r="H2089" s="23" t="n">
        <v>1249.62</v>
      </c>
      <c r="I2089" s="23" t="n">
        <v>1222.88</v>
      </c>
      <c r="J2089" s="23" t="n">
        <v>1221.66</v>
      </c>
      <c r="K2089" s="29" t="str">
        <f aca="false">IF(N2089&lt;=$F$3,"HIT","MISS")</f>
        <v>HIT</v>
      </c>
      <c r="L2089" s="29" t="str">
        <f aca="false">IF(O2089&lt;=$F$3,"HIT","MISS")</f>
        <v>HIT</v>
      </c>
      <c r="M2089" s="17" t="str">
        <f aca="false">IF(AND(K2089="HIT",L2089="HIT"),"HOD ✓ | LOD ✓",IF(K2089="HIT","HOD ✓",IF(L2089="HIT","LOD ✓","✗ MISS")))</f>
        <v>HOD ✓ | LOD ✓</v>
      </c>
      <c r="N2089" s="26" t="n">
        <f aca="false">IF(D2089&lt;H2089,(H2089-D2089)/D2089,IF(D2089&gt;G2089,(D2089-G2089)/D2089,0))</f>
        <v>0</v>
      </c>
      <c r="O2089" s="26" t="n">
        <f aca="false">IF(E2089&lt;J2089,(J2089-E2089)/E2089,IF(E2089&gt;I2089,(E2089-I2089)/E2089,0))</f>
        <v>0</v>
      </c>
      <c r="P2089" s="27" t="n">
        <f aca="false">LN(F2089/F2088)</f>
        <v>0.00737139868938395</v>
      </c>
      <c r="Q2089" s="28" t="n">
        <f aca="false">STDEV(P2070:P2089)*SQRT(252)</f>
        <v>0.117597847398806</v>
      </c>
      <c r="R2089" s="26" t="n">
        <f aca="false">(G2089-H2089)/H2089</f>
        <v>0.0010003040924441</v>
      </c>
      <c r="S2089" s="17" t="n">
        <f aca="false">YEAR(B2089)</f>
        <v>2014</v>
      </c>
      <c r="T2089" s="17" t="n">
        <f aca="false">WEEKDAY(B2089)</f>
        <v>4</v>
      </c>
    </row>
    <row r="2090" customFormat="false" ht="15" hidden="false" customHeight="false" outlineLevel="0" collapsed="false">
      <c r="B2090" s="21" t="n">
        <v>41928</v>
      </c>
      <c r="C2090" s="22" t="n">
        <v>1241.848</v>
      </c>
      <c r="D2090" s="22" t="n">
        <v>1245.384</v>
      </c>
      <c r="E2090" s="22" t="n">
        <v>1235.2095</v>
      </c>
      <c r="F2090" s="22" t="n">
        <v>1239.0435</v>
      </c>
      <c r="G2090" s="23" t="n">
        <v>1245.55</v>
      </c>
      <c r="H2090" s="23" t="n">
        <v>1244.31</v>
      </c>
      <c r="I2090" s="23" t="n">
        <v>1236.23</v>
      </c>
      <c r="J2090" s="23" t="n">
        <v>1235</v>
      </c>
      <c r="K2090" s="29" t="str">
        <f aca="false">IF(N2090&lt;=$F$3,"HIT","MISS")</f>
        <v>HIT</v>
      </c>
      <c r="L2090" s="29" t="str">
        <f aca="false">IF(O2090&lt;=$F$3,"HIT","MISS")</f>
        <v>HIT</v>
      </c>
      <c r="M2090" s="17" t="str">
        <f aca="false">IF(AND(K2090="HIT",L2090="HIT"),"HOD ✓ | LOD ✓",IF(K2090="HIT","HOD ✓",IF(L2090="HIT","LOD ✓","✗ MISS")))</f>
        <v>HOD ✓ | LOD ✓</v>
      </c>
      <c r="N2090" s="26" t="n">
        <f aca="false">IF(D2090&lt;H2090,(H2090-D2090)/D2090,IF(D2090&gt;G2090,(D2090-G2090)/D2090,0))</f>
        <v>0</v>
      </c>
      <c r="O2090" s="26" t="n">
        <f aca="false">IF(E2090&lt;J2090,(J2090-E2090)/E2090,IF(E2090&gt;I2090,(E2090-I2090)/E2090,0))</f>
        <v>0</v>
      </c>
      <c r="P2090" s="27" t="n">
        <f aca="false">LN(F2090/F2089)</f>
        <v>-0.00226088177948948</v>
      </c>
      <c r="Q2090" s="28" t="n">
        <f aca="false">STDEV(P2071:P2090)*SQRT(252)</f>
        <v>0.11805075737368</v>
      </c>
      <c r="R2090" s="26" t="n">
        <f aca="false">(G2090-H2090)/H2090</f>
        <v>0.000996536232932315</v>
      </c>
      <c r="S2090" s="17" t="n">
        <f aca="false">YEAR(B2090)</f>
        <v>2014</v>
      </c>
      <c r="T2090" s="17" t="n">
        <f aca="false">WEEKDAY(B2090)</f>
        <v>5</v>
      </c>
    </row>
    <row r="2091" customFormat="false" ht="15" hidden="false" customHeight="false" outlineLevel="0" collapsed="false">
      <c r="B2091" s="21" t="n">
        <v>41929</v>
      </c>
      <c r="C2091" s="22" t="n">
        <v>1239.0435</v>
      </c>
      <c r="D2091" s="22" t="n">
        <v>1241.7955</v>
      </c>
      <c r="E2091" s="22" t="n">
        <v>1231.814</v>
      </c>
      <c r="F2091" s="22" t="n">
        <v>1238.582</v>
      </c>
      <c r="G2091" s="23" t="n">
        <v>1242.83</v>
      </c>
      <c r="H2091" s="23" t="n">
        <v>1241.59</v>
      </c>
      <c r="I2091" s="23" t="n">
        <v>1231.97</v>
      </c>
      <c r="J2091" s="23" t="n">
        <v>1230.74</v>
      </c>
      <c r="K2091" s="29" t="str">
        <f aca="false">IF(N2091&lt;=$F$3,"HIT","MISS")</f>
        <v>HIT</v>
      </c>
      <c r="L2091" s="29" t="str">
        <f aca="false">IF(O2091&lt;=$F$3,"HIT","MISS")</f>
        <v>HIT</v>
      </c>
      <c r="M2091" s="17" t="str">
        <f aca="false">IF(AND(K2091="HIT",L2091="HIT"),"HOD ✓ | LOD ✓",IF(K2091="HIT","HOD ✓",IF(L2091="HIT","LOD ✓","✗ MISS")))</f>
        <v>HOD ✓ | LOD ✓</v>
      </c>
      <c r="N2091" s="26" t="n">
        <f aca="false">IF(D2091&lt;H2091,(H2091-D2091)/D2091,IF(D2091&gt;G2091,(D2091-G2091)/D2091,0))</f>
        <v>0</v>
      </c>
      <c r="O2091" s="26" t="n">
        <f aca="false">IF(E2091&lt;J2091,(J2091-E2091)/E2091,IF(E2091&gt;I2091,(E2091-I2091)/E2091,0))</f>
        <v>0</v>
      </c>
      <c r="P2091" s="27" t="n">
        <f aca="false">LN(F2091/F2090)</f>
        <v>-0.000372534110047815</v>
      </c>
      <c r="Q2091" s="28" t="n">
        <f aca="false">STDEV(P2072:P2091)*SQRT(252)</f>
        <v>0.114123012616445</v>
      </c>
      <c r="R2091" s="26" t="n">
        <f aca="false">(G2091-H2091)/H2091</f>
        <v>0.000998719384015665</v>
      </c>
      <c r="S2091" s="17" t="n">
        <f aca="false">YEAR(B2091)</f>
        <v>2014</v>
      </c>
      <c r="T2091" s="17" t="n">
        <f aca="false">WEEKDAY(B2091)</f>
        <v>6</v>
      </c>
    </row>
    <row r="2092" customFormat="false" ht="15" hidden="false" customHeight="false" outlineLevel="0" collapsed="false">
      <c r="B2092" s="21" t="n">
        <v>41932</v>
      </c>
      <c r="C2092" s="22" t="n">
        <v>1238.582</v>
      </c>
      <c r="D2092" s="22" t="n">
        <v>1248.749</v>
      </c>
      <c r="E2092" s="22" t="n">
        <v>1234.638</v>
      </c>
      <c r="F2092" s="22" t="n">
        <v>1246.8115</v>
      </c>
      <c r="G2092" s="23" t="n">
        <v>1249.09</v>
      </c>
      <c r="H2092" s="23" t="n">
        <v>1247.84</v>
      </c>
      <c r="I2092" s="23" t="n">
        <v>1236.01</v>
      </c>
      <c r="J2092" s="23" t="n">
        <v>1234.78</v>
      </c>
      <c r="K2092" s="29" t="str">
        <f aca="false">IF(N2092&lt;=$F$3,"HIT","MISS")</f>
        <v>HIT</v>
      </c>
      <c r="L2092" s="29" t="str">
        <f aca="false">IF(O2092&lt;=$F$3,"HIT","MISS")</f>
        <v>HIT</v>
      </c>
      <c r="M2092" s="17" t="str">
        <f aca="false">IF(AND(K2092="HIT",L2092="HIT"),"HOD ✓ | LOD ✓",IF(K2092="HIT","HOD ✓",IF(L2092="HIT","LOD ✓","✗ MISS")))</f>
        <v>HOD ✓ | LOD ✓</v>
      </c>
      <c r="N2092" s="26" t="n">
        <f aca="false">IF(D2092&lt;H2092,(H2092-D2092)/D2092,IF(D2092&gt;G2092,(D2092-G2092)/D2092,0))</f>
        <v>0</v>
      </c>
      <c r="O2092" s="26" t="n">
        <f aca="false">IF(E2092&lt;J2092,(J2092-E2092)/E2092,IF(E2092&gt;I2092,(E2092-I2092)/E2092,0))</f>
        <v>0.000115013469535243</v>
      </c>
      <c r="P2092" s="27" t="n">
        <f aca="false">LN(F2092/F2091)</f>
        <v>0.0066223156014654</v>
      </c>
      <c r="Q2092" s="28" t="n">
        <f aca="false">STDEV(P2073:P2092)*SQRT(252)</f>
        <v>0.11572685771171</v>
      </c>
      <c r="R2092" s="26" t="n">
        <f aca="false">(G2092-H2092)/H2092</f>
        <v>0.00100173099115271</v>
      </c>
      <c r="S2092" s="17" t="n">
        <f aca="false">YEAR(B2092)</f>
        <v>2014</v>
      </c>
      <c r="T2092" s="17" t="n">
        <f aca="false">WEEKDAY(B2092)</f>
        <v>2</v>
      </c>
    </row>
    <row r="2093" customFormat="false" ht="15" hidden="false" customHeight="false" outlineLevel="0" collapsed="false">
      <c r="B2093" s="21" t="n">
        <v>41933</v>
      </c>
      <c r="C2093" s="22" t="n">
        <v>1246.8115</v>
      </c>
      <c r="D2093" s="22" t="n">
        <v>1255.3985</v>
      </c>
      <c r="E2093" s="22" t="n">
        <v>1245.367</v>
      </c>
      <c r="F2093" s="22" t="n">
        <v>1248.969</v>
      </c>
      <c r="G2093" s="23" t="n">
        <v>1255.64</v>
      </c>
      <c r="H2093" s="23" t="n">
        <v>1254.39</v>
      </c>
      <c r="I2093" s="23" t="n">
        <v>1246.81</v>
      </c>
      <c r="J2093" s="23" t="n">
        <v>1245.56</v>
      </c>
      <c r="K2093" s="29" t="str">
        <f aca="false">IF(N2093&lt;=$F$3,"HIT","MISS")</f>
        <v>HIT</v>
      </c>
      <c r="L2093" s="29" t="str">
        <f aca="false">IF(O2093&lt;=$F$3,"HIT","MISS")</f>
        <v>HIT</v>
      </c>
      <c r="M2093" s="17" t="str">
        <f aca="false">IF(AND(K2093="HIT",L2093="HIT"),"HOD ✓ | LOD ✓",IF(K2093="HIT","HOD ✓",IF(L2093="HIT","LOD ✓","✗ MISS")))</f>
        <v>HOD ✓ | LOD ✓</v>
      </c>
      <c r="N2093" s="26" t="n">
        <f aca="false">IF(D2093&lt;H2093,(H2093-D2093)/D2093,IF(D2093&gt;G2093,(D2093-G2093)/D2093,0))</f>
        <v>0</v>
      </c>
      <c r="O2093" s="26" t="n">
        <f aca="false">IF(E2093&lt;J2093,(J2093-E2093)/E2093,IF(E2093&gt;I2093,(E2093-I2093)/E2093,0))</f>
        <v>0.000154974397105418</v>
      </c>
      <c r="P2093" s="27" t="n">
        <f aca="false">LN(F2093/F2092)</f>
        <v>0.00172891849858271</v>
      </c>
      <c r="Q2093" s="28" t="n">
        <f aca="false">STDEV(P2074:P2093)*SQRT(252)</f>
        <v>0.113881378808761</v>
      </c>
      <c r="R2093" s="26" t="n">
        <f aca="false">(G2093-H2093)/H2093</f>
        <v>0.000996500290978085</v>
      </c>
      <c r="S2093" s="17" t="n">
        <f aca="false">YEAR(B2093)</f>
        <v>2014</v>
      </c>
      <c r="T2093" s="17" t="n">
        <f aca="false">WEEKDAY(B2093)</f>
        <v>3</v>
      </c>
    </row>
    <row r="2094" customFormat="false" ht="15" hidden="false" customHeight="false" outlineLevel="0" collapsed="false">
      <c r="B2094" s="21" t="n">
        <v>41934</v>
      </c>
      <c r="C2094" s="22" t="n">
        <v>1248.969</v>
      </c>
      <c r="D2094" s="22" t="n">
        <v>1250.047</v>
      </c>
      <c r="E2094" s="22" t="n">
        <v>1240.573</v>
      </c>
      <c r="F2094" s="22" t="n">
        <v>1241.383</v>
      </c>
      <c r="G2094" s="23" t="n">
        <v>1251.62</v>
      </c>
      <c r="H2094" s="23" t="n">
        <v>1250.37</v>
      </c>
      <c r="I2094" s="23" t="n">
        <v>1241.28</v>
      </c>
      <c r="J2094" s="23" t="n">
        <v>1240.04</v>
      </c>
      <c r="K2094" s="29" t="str">
        <f aca="false">IF(N2094&lt;=$F$3,"HIT","MISS")</f>
        <v>HIT</v>
      </c>
      <c r="L2094" s="29" t="str">
        <f aca="false">IF(O2094&lt;=$F$3,"HIT","MISS")</f>
        <v>HIT</v>
      </c>
      <c r="M2094" s="17" t="str">
        <f aca="false">IF(AND(K2094="HIT",L2094="HIT"),"HOD ✓ | LOD ✓",IF(K2094="HIT","HOD ✓",IF(L2094="HIT","LOD ✓","✗ MISS")))</f>
        <v>HOD ✓ | LOD ✓</v>
      </c>
      <c r="N2094" s="26" t="n">
        <f aca="false">IF(D2094&lt;H2094,(H2094-D2094)/D2094,IF(D2094&gt;G2094,(D2094-G2094)/D2094,0))</f>
        <v>0.000258390284525194</v>
      </c>
      <c r="O2094" s="26" t="n">
        <f aca="false">IF(E2094&lt;J2094,(J2094-E2094)/E2094,IF(E2094&gt;I2094,(E2094-I2094)/E2094,0))</f>
        <v>0</v>
      </c>
      <c r="P2094" s="27" t="n">
        <f aca="false">LN(F2094/F2093)</f>
        <v>-0.00609233029209702</v>
      </c>
      <c r="Q2094" s="28" t="n">
        <f aca="false">STDEV(P2075:P2094)*SQRT(252)</f>
        <v>0.114465755824588</v>
      </c>
      <c r="R2094" s="26" t="n">
        <f aca="false">(G2094-H2094)/H2094</f>
        <v>0.000999704087590073</v>
      </c>
      <c r="S2094" s="17" t="n">
        <f aca="false">YEAR(B2094)</f>
        <v>2014</v>
      </c>
      <c r="T2094" s="17" t="n">
        <f aca="false">WEEKDAY(B2094)</f>
        <v>4</v>
      </c>
    </row>
    <row r="2095" customFormat="false" ht="15" hidden="false" customHeight="false" outlineLevel="0" collapsed="false">
      <c r="B2095" s="21" t="n">
        <v>41935</v>
      </c>
      <c r="C2095" s="22" t="n">
        <v>1241.383</v>
      </c>
      <c r="D2095" s="22" t="n">
        <v>1244.71</v>
      </c>
      <c r="E2095" s="22" t="n">
        <v>1226.396</v>
      </c>
      <c r="F2095" s="22" t="n">
        <v>1231.8375</v>
      </c>
      <c r="G2095" s="23" t="n">
        <v>1244.44</v>
      </c>
      <c r="H2095" s="23" t="n">
        <v>1243.2</v>
      </c>
      <c r="I2095" s="23" t="n">
        <v>1226.78</v>
      </c>
      <c r="J2095" s="23" t="n">
        <v>1225.55</v>
      </c>
      <c r="K2095" s="29" t="str">
        <f aca="false">IF(N2095&lt;=$F$3,"HIT","MISS")</f>
        <v>HIT</v>
      </c>
      <c r="L2095" s="29" t="str">
        <f aca="false">IF(O2095&lt;=$F$3,"HIT","MISS")</f>
        <v>HIT</v>
      </c>
      <c r="M2095" s="17" t="str">
        <f aca="false">IF(AND(K2095="HIT",L2095="HIT"),"HOD ✓ | LOD ✓",IF(K2095="HIT","HOD ✓",IF(L2095="HIT","LOD ✓","✗ MISS")))</f>
        <v>HOD ✓ | LOD ✓</v>
      </c>
      <c r="N2095" s="26" t="n">
        <f aca="false">IF(D2095&lt;H2095,(H2095-D2095)/D2095,IF(D2095&gt;G2095,(D2095-G2095)/D2095,0))</f>
        <v>0.000216917996963133</v>
      </c>
      <c r="O2095" s="26" t="n">
        <f aca="false">IF(E2095&lt;J2095,(J2095-E2095)/E2095,IF(E2095&gt;I2095,(E2095-I2095)/E2095,0))</f>
        <v>0</v>
      </c>
      <c r="P2095" s="27" t="n">
        <f aca="false">LN(F2095/F2094)</f>
        <v>-0.00771912362624676</v>
      </c>
      <c r="Q2095" s="28" t="n">
        <f aca="false">STDEV(P2076:P2095)*SQRT(252)</f>
        <v>0.117950708284413</v>
      </c>
      <c r="R2095" s="26" t="n">
        <f aca="false">(G2095-H2095)/H2095</f>
        <v>0.000997425997426005</v>
      </c>
      <c r="S2095" s="17" t="n">
        <f aca="false">YEAR(B2095)</f>
        <v>2014</v>
      </c>
      <c r="T2095" s="17" t="n">
        <f aca="false">WEEKDAY(B2095)</f>
        <v>5</v>
      </c>
    </row>
    <row r="2096" customFormat="false" ht="15" hidden="false" customHeight="false" outlineLevel="0" collapsed="false">
      <c r="B2096" s="21" t="n">
        <v>41936</v>
      </c>
      <c r="C2096" s="22" t="n">
        <v>1231.8375</v>
      </c>
      <c r="D2096" s="22" t="n">
        <v>1234.515</v>
      </c>
      <c r="E2096" s="22" t="n">
        <v>1228.6345</v>
      </c>
      <c r="F2096" s="22" t="n">
        <v>1231.2045</v>
      </c>
      <c r="G2096" s="23" t="n">
        <v>1235.31</v>
      </c>
      <c r="H2096" s="23" t="n">
        <v>1234.08</v>
      </c>
      <c r="I2096" s="23" t="n">
        <v>1229.32</v>
      </c>
      <c r="J2096" s="23" t="n">
        <v>1228.09</v>
      </c>
      <c r="K2096" s="29" t="str">
        <f aca="false">IF(N2096&lt;=$F$3,"HIT","MISS")</f>
        <v>HIT</v>
      </c>
      <c r="L2096" s="29" t="str">
        <f aca="false">IF(O2096&lt;=$F$3,"HIT","MISS")</f>
        <v>HIT</v>
      </c>
      <c r="M2096" s="17" t="str">
        <f aca="false">IF(AND(K2096="HIT",L2096="HIT"),"HOD ✓ | LOD ✓",IF(K2096="HIT","HOD ✓",IF(L2096="HIT","LOD ✓","✗ MISS")))</f>
        <v>HOD ✓ | LOD ✓</v>
      </c>
      <c r="N2096" s="26" t="n">
        <f aca="false">IF(D2096&lt;H2096,(H2096-D2096)/D2096,IF(D2096&gt;G2096,(D2096-G2096)/D2096,0))</f>
        <v>0</v>
      </c>
      <c r="O2096" s="26" t="n">
        <f aca="false">IF(E2096&lt;J2096,(J2096-E2096)/E2096,IF(E2096&gt;I2096,(E2096-I2096)/E2096,0))</f>
        <v>0</v>
      </c>
      <c r="P2096" s="27" t="n">
        <f aca="false">LN(F2096/F2095)</f>
        <v>-0.000513998554581137</v>
      </c>
      <c r="Q2096" s="28" t="n">
        <f aca="false">STDEV(P2077:P2096)*SQRT(252)</f>
        <v>0.117426516865413</v>
      </c>
      <c r="R2096" s="26" t="n">
        <f aca="false">(G2096-H2096)/H2096</f>
        <v>0.000996693893426697</v>
      </c>
      <c r="S2096" s="17" t="n">
        <f aca="false">YEAR(B2096)</f>
        <v>2014</v>
      </c>
      <c r="T2096" s="17" t="n">
        <f aca="false">WEEKDAY(B2096)</f>
        <v>6</v>
      </c>
    </row>
    <row r="2097" customFormat="false" ht="15" hidden="false" customHeight="false" outlineLevel="0" collapsed="false">
      <c r="B2097" s="21" t="n">
        <v>41939</v>
      </c>
      <c r="C2097" s="22" t="n">
        <v>1231.2045</v>
      </c>
      <c r="D2097" s="22" t="n">
        <v>1232.0725</v>
      </c>
      <c r="E2097" s="22" t="n">
        <v>1225.609</v>
      </c>
      <c r="F2097" s="22" t="n">
        <v>1226.674</v>
      </c>
      <c r="G2097" s="23" t="n">
        <v>1233.46</v>
      </c>
      <c r="H2097" s="23" t="n">
        <v>1232.23</v>
      </c>
      <c r="I2097" s="23" t="n">
        <v>1227.18</v>
      </c>
      <c r="J2097" s="23" t="n">
        <v>1225.95</v>
      </c>
      <c r="K2097" s="29" t="str">
        <f aca="false">IF(N2097&lt;=$F$3,"HIT","MISS")</f>
        <v>HIT</v>
      </c>
      <c r="L2097" s="29" t="str">
        <f aca="false">IF(O2097&lt;=$F$3,"HIT","MISS")</f>
        <v>HIT</v>
      </c>
      <c r="M2097" s="17" t="str">
        <f aca="false">IF(AND(K2097="HIT",L2097="HIT"),"HOD ✓ | LOD ✓",IF(K2097="HIT","HOD ✓",IF(L2097="HIT","LOD ✓","✗ MISS")))</f>
        <v>HOD ✓ | LOD ✓</v>
      </c>
      <c r="N2097" s="26" t="n">
        <f aca="false">IF(D2097&lt;H2097,(H2097-D2097)/D2097,IF(D2097&gt;G2097,(D2097-G2097)/D2097,0))</f>
        <v>0.000127833386428175</v>
      </c>
      <c r="O2097" s="26" t="n">
        <f aca="false">IF(E2097&lt;J2097,(J2097-E2097)/E2097,IF(E2097&gt;I2097,(E2097-I2097)/E2097,0))</f>
        <v>0.000278229027365271</v>
      </c>
      <c r="P2097" s="27" t="n">
        <f aca="false">LN(F2097/F2096)</f>
        <v>-0.00368651675088366</v>
      </c>
      <c r="Q2097" s="28" t="n">
        <f aca="false">STDEV(P2078:P2097)*SQRT(252)</f>
        <v>0.118028404937413</v>
      </c>
      <c r="R2097" s="26" t="n">
        <f aca="false">(G2097-H2097)/H2097</f>
        <v>0.000998190272919843</v>
      </c>
      <c r="S2097" s="17" t="n">
        <f aca="false">YEAR(B2097)</f>
        <v>2014</v>
      </c>
      <c r="T2097" s="17" t="n">
        <f aca="false">WEEKDAY(B2097)</f>
        <v>2</v>
      </c>
    </row>
    <row r="2098" customFormat="false" ht="15" hidden="false" customHeight="false" outlineLevel="0" collapsed="false">
      <c r="B2098" s="21" t="n">
        <v>41940</v>
      </c>
      <c r="C2098" s="22" t="n">
        <v>1226.674</v>
      </c>
      <c r="D2098" s="22" t="n">
        <v>1235.8235</v>
      </c>
      <c r="E2098" s="22" t="n">
        <v>1222.507</v>
      </c>
      <c r="F2098" s="22" t="n">
        <v>1228.55</v>
      </c>
      <c r="G2098" s="23" t="n">
        <v>1236.3</v>
      </c>
      <c r="H2098" s="23" t="n">
        <v>1235.06</v>
      </c>
      <c r="I2098" s="23" t="n">
        <v>1223.95</v>
      </c>
      <c r="J2098" s="23" t="n">
        <v>1222.73</v>
      </c>
      <c r="K2098" s="29" t="str">
        <f aca="false">IF(N2098&lt;=$F$3,"HIT","MISS")</f>
        <v>HIT</v>
      </c>
      <c r="L2098" s="29" t="str">
        <f aca="false">IF(O2098&lt;=$F$3,"HIT","MISS")</f>
        <v>HIT</v>
      </c>
      <c r="M2098" s="17" t="str">
        <f aca="false">IF(AND(K2098="HIT",L2098="HIT"),"HOD ✓ | LOD ✓",IF(K2098="HIT","HOD ✓",IF(L2098="HIT","LOD ✓","✗ MISS")))</f>
        <v>HOD ✓ | LOD ✓</v>
      </c>
      <c r="N2098" s="26" t="n">
        <f aca="false">IF(D2098&lt;H2098,(H2098-D2098)/D2098,IF(D2098&gt;G2098,(D2098-G2098)/D2098,0))</f>
        <v>0</v>
      </c>
      <c r="O2098" s="26" t="n">
        <f aca="false">IF(E2098&lt;J2098,(J2098-E2098)/E2098,IF(E2098&gt;I2098,(E2098-I2098)/E2098,0))</f>
        <v>0.000182412043448386</v>
      </c>
      <c r="P2098" s="27" t="n">
        <f aca="false">LN(F2098/F2097)</f>
        <v>0.00152817043584285</v>
      </c>
      <c r="Q2098" s="28" t="n">
        <f aca="false">STDEV(P2079:P2098)*SQRT(252)</f>
        <v>0.115338909221119</v>
      </c>
      <c r="R2098" s="26" t="n">
        <f aca="false">(G2098-H2098)/H2098</f>
        <v>0.00100399980567746</v>
      </c>
      <c r="S2098" s="17" t="n">
        <f aca="false">YEAR(B2098)</f>
        <v>2014</v>
      </c>
      <c r="T2098" s="17" t="n">
        <f aca="false">WEEKDAY(B2098)</f>
        <v>3</v>
      </c>
    </row>
    <row r="2099" customFormat="false" ht="15" hidden="false" customHeight="false" outlineLevel="0" collapsed="false">
      <c r="B2099" s="21" t="n">
        <v>41941</v>
      </c>
      <c r="C2099" s="22" t="n">
        <v>1228.55</v>
      </c>
      <c r="D2099" s="22" t="n">
        <v>1230.7345</v>
      </c>
      <c r="E2099" s="22" t="n">
        <v>1208.4835</v>
      </c>
      <c r="F2099" s="22" t="n">
        <v>1211.8205</v>
      </c>
      <c r="G2099" s="23" t="n">
        <v>1230.35</v>
      </c>
      <c r="H2099" s="23" t="n">
        <v>1229.12</v>
      </c>
      <c r="I2099" s="23" t="n">
        <v>1208.39</v>
      </c>
      <c r="J2099" s="23" t="n">
        <v>1207.18</v>
      </c>
      <c r="K2099" s="29" t="str">
        <f aca="false">IF(N2099&lt;=$F$3,"HIT","MISS")</f>
        <v>HIT</v>
      </c>
      <c r="L2099" s="29" t="str">
        <f aca="false">IF(O2099&lt;=$F$3,"HIT","MISS")</f>
        <v>HIT</v>
      </c>
      <c r="M2099" s="17" t="str">
        <f aca="false">IF(AND(K2099="HIT",L2099="HIT"),"HOD ✓ | LOD ✓",IF(K2099="HIT","HOD ✓",IF(L2099="HIT","LOD ✓","✗ MISS")))</f>
        <v>HOD ✓ | LOD ✓</v>
      </c>
      <c r="N2099" s="26" t="n">
        <f aca="false">IF(D2099&lt;H2099,(H2099-D2099)/D2099,IF(D2099&gt;G2099,(D2099-G2099)/D2099,0))</f>
        <v>0.000312415065962737</v>
      </c>
      <c r="O2099" s="26" t="n">
        <f aca="false">IF(E2099&lt;J2099,(J2099-E2099)/E2099,IF(E2099&gt;I2099,(E2099-I2099)/E2099,0))</f>
        <v>7.73696951592215E-005</v>
      </c>
      <c r="P2099" s="27" t="n">
        <f aca="false">LN(F2099/F2098)</f>
        <v>-0.013710837822911</v>
      </c>
      <c r="Q2099" s="28" t="n">
        <f aca="false">STDEV(P2080:P2099)*SQRT(252)</f>
        <v>0.125263591121743</v>
      </c>
      <c r="R2099" s="26" t="n">
        <f aca="false">(G2099-H2099)/H2099</f>
        <v>0.00100071595938559</v>
      </c>
      <c r="S2099" s="17" t="n">
        <f aca="false">YEAR(B2099)</f>
        <v>2014</v>
      </c>
      <c r="T2099" s="17" t="n">
        <f aca="false">WEEKDAY(B2099)</f>
        <v>4</v>
      </c>
    </row>
    <row r="2100" customFormat="false" ht="15" hidden="false" customHeight="false" outlineLevel="0" collapsed="false">
      <c r="B2100" s="21" t="n">
        <v>41942</v>
      </c>
      <c r="C2100" s="22" t="n">
        <v>1211.8205</v>
      </c>
      <c r="D2100" s="22" t="n">
        <v>1216.94</v>
      </c>
      <c r="E2100" s="22" t="n">
        <v>1195.9675</v>
      </c>
      <c r="F2100" s="22" t="n">
        <v>1198.908</v>
      </c>
      <c r="G2100" s="23" t="n">
        <v>1218.32</v>
      </c>
      <c r="H2100" s="23" t="n">
        <v>1217.1</v>
      </c>
      <c r="I2100" s="23" t="n">
        <v>1195.57</v>
      </c>
      <c r="J2100" s="23" t="n">
        <v>1194.38</v>
      </c>
      <c r="K2100" s="29" t="str">
        <f aca="false">IF(N2100&lt;=$F$3,"HIT","MISS")</f>
        <v>HIT</v>
      </c>
      <c r="L2100" s="29" t="str">
        <f aca="false">IF(O2100&lt;=$F$3,"HIT","MISS")</f>
        <v>HIT</v>
      </c>
      <c r="M2100" s="17" t="str">
        <f aca="false">IF(AND(K2100="HIT",L2100="HIT"),"HOD ✓ | LOD ✓",IF(K2100="HIT","HOD ✓",IF(L2100="HIT","LOD ✓","✗ MISS")))</f>
        <v>HOD ✓ | LOD ✓</v>
      </c>
      <c r="N2100" s="26" t="n">
        <f aca="false">IF(D2100&lt;H2100,(H2100-D2100)/D2100,IF(D2100&gt;G2100,(D2100-G2100)/D2100,0))</f>
        <v>0.000131477311946238</v>
      </c>
      <c r="O2100" s="26" t="n">
        <f aca="false">IF(E2100&lt;J2100,(J2100-E2100)/E2100,IF(E2100&gt;I2100,(E2100-I2100)/E2100,0))</f>
        <v>0.000332366891240804</v>
      </c>
      <c r="P2100" s="27" t="n">
        <f aca="false">LN(F2100/F2099)</f>
        <v>-0.010712631876069</v>
      </c>
      <c r="Q2100" s="28" t="n">
        <f aca="false">STDEV(P2081:P2100)*SQRT(252)</f>
        <v>0.130768607587624</v>
      </c>
      <c r="R2100" s="26" t="n">
        <f aca="false">(G2100-H2100)/H2100</f>
        <v>0.00100238271300635</v>
      </c>
      <c r="S2100" s="17" t="n">
        <f aca="false">YEAR(B2100)</f>
        <v>2014</v>
      </c>
      <c r="T2100" s="17" t="n">
        <f aca="false">WEEKDAY(B2100)</f>
        <v>5</v>
      </c>
    </row>
    <row r="2101" customFormat="false" ht="15" hidden="false" customHeight="false" outlineLevel="0" collapsed="false">
      <c r="B2101" s="21" t="n">
        <v>41943</v>
      </c>
      <c r="C2101" s="22" t="n">
        <v>1198.908</v>
      </c>
      <c r="D2101" s="22" t="n">
        <v>1202.883</v>
      </c>
      <c r="E2101" s="22" t="n">
        <v>1161.0985</v>
      </c>
      <c r="F2101" s="22" t="n">
        <v>1173.157</v>
      </c>
      <c r="G2101" s="23" t="n">
        <v>1202.69</v>
      </c>
      <c r="H2101" s="23" t="n">
        <v>1201.49</v>
      </c>
      <c r="I2101" s="23" t="n">
        <v>1162.13</v>
      </c>
      <c r="J2101" s="23" t="n">
        <v>1160.97</v>
      </c>
      <c r="K2101" s="29" t="str">
        <f aca="false">IF(N2101&lt;=$F$3,"HIT","MISS")</f>
        <v>HIT</v>
      </c>
      <c r="L2101" s="29" t="str">
        <f aca="false">IF(O2101&lt;=$F$3,"HIT","MISS")</f>
        <v>HIT</v>
      </c>
      <c r="M2101" s="17" t="str">
        <f aca="false">IF(AND(K2101="HIT",L2101="HIT"),"HOD ✓ | LOD ✓",IF(K2101="HIT","HOD ✓",IF(L2101="HIT","LOD ✓","✗ MISS")))</f>
        <v>HOD ✓ | LOD ✓</v>
      </c>
      <c r="N2101" s="26" t="n">
        <f aca="false">IF(D2101&lt;H2101,(H2101-D2101)/D2101,IF(D2101&gt;G2101,(D2101-G2101)/D2101,0))</f>
        <v>0.000160447857356022</v>
      </c>
      <c r="O2101" s="26" t="n">
        <f aca="false">IF(E2101&lt;J2101,(J2101-E2101)/E2101,IF(E2101&gt;I2101,(E2101-I2101)/E2101,0))</f>
        <v>0</v>
      </c>
      <c r="P2101" s="27" t="n">
        <f aca="false">LN(F2101/F2100)</f>
        <v>-0.0217127369353913</v>
      </c>
      <c r="Q2101" s="28" t="n">
        <f aca="false">STDEV(P2082:P2101)*SQRT(252)</f>
        <v>0.135584601336413</v>
      </c>
      <c r="R2101" s="26" t="n">
        <f aca="false">(G2101-H2101)/H2101</f>
        <v>0.000998759873157534</v>
      </c>
      <c r="S2101" s="17" t="n">
        <f aca="false">YEAR(B2101)</f>
        <v>2014</v>
      </c>
      <c r="T2101" s="17" t="n">
        <f aca="false">WEEKDAY(B2101)</f>
        <v>6</v>
      </c>
    </row>
    <row r="2102" customFormat="false" ht="15" hidden="false" customHeight="false" outlineLevel="0" collapsed="false">
      <c r="B2102" s="21" t="n">
        <v>41946</v>
      </c>
      <c r="C2102" s="22" t="n">
        <v>1173.157</v>
      </c>
      <c r="D2102" s="22" t="n">
        <v>1173.9735</v>
      </c>
      <c r="E2102" s="22" t="n">
        <v>1161.6085</v>
      </c>
      <c r="F2102" s="22" t="n">
        <v>1165.648</v>
      </c>
      <c r="G2102" s="23" t="n">
        <v>1173.86</v>
      </c>
      <c r="H2102" s="23" t="n">
        <v>1172.69</v>
      </c>
      <c r="I2102" s="23" t="n">
        <v>1159.15</v>
      </c>
      <c r="J2102" s="23" t="n">
        <v>1157.99</v>
      </c>
      <c r="K2102" s="24" t="str">
        <f aca="false">IF(N2102&lt;=$F$3,"HIT","MISS")</f>
        <v>HIT</v>
      </c>
      <c r="L2102" s="24" t="str">
        <f aca="false">IF(O2102&lt;=$F$3,"HIT","MISS")</f>
        <v>MISS</v>
      </c>
      <c r="M2102" s="25" t="str">
        <f aca="false">IF(AND(K2102="HIT",L2102="HIT"),"HOD ✓ | LOD ✓",IF(K2102="HIT","HOD ✓",IF(L2102="HIT","LOD ✓","✗ MISS")))</f>
        <v>HOD ✓</v>
      </c>
      <c r="N2102" s="26" t="n">
        <f aca="false">IF(D2102&lt;H2102,(H2102-D2102)/D2102,IF(D2102&gt;G2102,(D2102-G2102)/D2102,0))</f>
        <v>9.6680206154703E-005</v>
      </c>
      <c r="O2102" s="26" t="n">
        <f aca="false">IF(E2102&lt;J2102,(J2102-E2102)/E2102,IF(E2102&gt;I2102,(E2102-I2102)/E2102,0))</f>
        <v>0.0021164617855327</v>
      </c>
      <c r="P2102" s="27" t="n">
        <f aca="false">LN(F2102/F2101)</f>
        <v>-0.0064212499983443</v>
      </c>
      <c r="Q2102" s="28" t="n">
        <f aca="false">STDEV(P2083:P2102)*SQRT(252)</f>
        <v>0.126119406030566</v>
      </c>
      <c r="R2102" s="26" t="n">
        <f aca="false">(G2102-H2102)/H2102</f>
        <v>0.000997706128644267</v>
      </c>
      <c r="S2102" s="17" t="n">
        <f aca="false">YEAR(B2102)</f>
        <v>2014</v>
      </c>
      <c r="T2102" s="17" t="n">
        <f aca="false">WEEKDAY(B2102)</f>
        <v>2</v>
      </c>
    </row>
    <row r="2103" customFormat="false" ht="15" hidden="false" customHeight="false" outlineLevel="0" collapsed="false">
      <c r="B2103" s="21" t="n">
        <v>41947</v>
      </c>
      <c r="C2103" s="22" t="n">
        <v>1165.648</v>
      </c>
      <c r="D2103" s="22" t="n">
        <v>1175.7995</v>
      </c>
      <c r="E2103" s="22" t="n">
        <v>1164.046</v>
      </c>
      <c r="F2103" s="22" t="n">
        <v>1168.3</v>
      </c>
      <c r="G2103" s="23" t="n">
        <v>1176.17</v>
      </c>
      <c r="H2103" s="23" t="n">
        <v>1175</v>
      </c>
      <c r="I2103" s="23" t="n">
        <v>1164.41</v>
      </c>
      <c r="J2103" s="23" t="n">
        <v>1163.25</v>
      </c>
      <c r="K2103" s="29" t="str">
        <f aca="false">IF(N2103&lt;=$F$3,"HIT","MISS")</f>
        <v>HIT</v>
      </c>
      <c r="L2103" s="29" t="str">
        <f aca="false">IF(O2103&lt;=$F$3,"HIT","MISS")</f>
        <v>HIT</v>
      </c>
      <c r="M2103" s="17" t="str">
        <f aca="false">IF(AND(K2103="HIT",L2103="HIT"),"HOD ✓ | LOD ✓",IF(K2103="HIT","HOD ✓",IF(L2103="HIT","LOD ✓","✗ MISS")))</f>
        <v>HOD ✓ | LOD ✓</v>
      </c>
      <c r="N2103" s="26" t="n">
        <f aca="false">IF(D2103&lt;H2103,(H2103-D2103)/D2103,IF(D2103&gt;G2103,(D2103-G2103)/D2103,0))</f>
        <v>0</v>
      </c>
      <c r="O2103" s="26" t="n">
        <f aca="false">IF(E2103&lt;J2103,(J2103-E2103)/E2103,IF(E2103&gt;I2103,(E2103-I2103)/E2103,0))</f>
        <v>0</v>
      </c>
      <c r="P2103" s="27" t="n">
        <f aca="false">LN(F2103/F2102)</f>
        <v>0.00227254518210864</v>
      </c>
      <c r="Q2103" s="28" t="n">
        <f aca="false">STDEV(P2084:P2103)*SQRT(252)</f>
        <v>0.126462842626391</v>
      </c>
      <c r="R2103" s="26" t="n">
        <f aca="false">(G2103-H2103)/H2103</f>
        <v>0.000995744680851126</v>
      </c>
      <c r="S2103" s="17" t="n">
        <f aca="false">YEAR(B2103)</f>
        <v>2014</v>
      </c>
      <c r="T2103" s="17" t="n">
        <f aca="false">WEEKDAY(B2103)</f>
        <v>3</v>
      </c>
    </row>
    <row r="2104" customFormat="false" ht="15" hidden="false" customHeight="false" outlineLevel="0" collapsed="false">
      <c r="B2104" s="21" t="n">
        <v>41948</v>
      </c>
      <c r="C2104" s="22" t="n">
        <v>1168.3</v>
      </c>
      <c r="D2104" s="22" t="n">
        <v>1169.8155</v>
      </c>
      <c r="E2104" s="22" t="n">
        <v>1137.7795</v>
      </c>
      <c r="F2104" s="22" t="n">
        <v>1140.5145</v>
      </c>
      <c r="G2104" s="23" t="n">
        <v>1170.78</v>
      </c>
      <c r="H2104" s="23" t="n">
        <v>1169.61</v>
      </c>
      <c r="I2104" s="23" t="n">
        <v>1139.32</v>
      </c>
      <c r="J2104" s="23" t="n">
        <v>1138.18</v>
      </c>
      <c r="K2104" s="29" t="str">
        <f aca="false">IF(N2104&lt;=$F$3,"HIT","MISS")</f>
        <v>HIT</v>
      </c>
      <c r="L2104" s="29" t="str">
        <f aca="false">IF(O2104&lt;=$F$3,"HIT","MISS")</f>
        <v>HIT</v>
      </c>
      <c r="M2104" s="17" t="str">
        <f aca="false">IF(AND(K2104="HIT",L2104="HIT"),"HOD ✓ | LOD ✓",IF(K2104="HIT","HOD ✓",IF(L2104="HIT","LOD ✓","✗ MISS")))</f>
        <v>HOD ✓ | LOD ✓</v>
      </c>
      <c r="N2104" s="26" t="n">
        <f aca="false">IF(D2104&lt;H2104,(H2104-D2104)/D2104,IF(D2104&gt;G2104,(D2104-G2104)/D2104,0))</f>
        <v>0</v>
      </c>
      <c r="O2104" s="26" t="n">
        <f aca="false">IF(E2104&lt;J2104,(J2104-E2104)/E2104,IF(E2104&gt;I2104,(E2104-I2104)/E2104,0))</f>
        <v>0.00035200142031032</v>
      </c>
      <c r="P2104" s="27" t="n">
        <f aca="false">LN(F2104/F2103)</f>
        <v>-0.0240702243574269</v>
      </c>
      <c r="Q2104" s="28" t="n">
        <f aca="false">STDEV(P2085:P2104)*SQRT(252)</f>
        <v>0.141478354296411</v>
      </c>
      <c r="R2104" s="26" t="n">
        <f aca="false">(G2104-H2104)/H2104</f>
        <v>0.00100033344448156</v>
      </c>
      <c r="S2104" s="17" t="n">
        <f aca="false">YEAR(B2104)</f>
        <v>2014</v>
      </c>
      <c r="T2104" s="17" t="n">
        <f aca="false">WEEKDAY(B2104)</f>
        <v>4</v>
      </c>
    </row>
    <row r="2105" customFormat="false" ht="15" hidden="false" customHeight="false" outlineLevel="0" collapsed="false">
      <c r="B2105" s="21" t="n">
        <v>41949</v>
      </c>
      <c r="C2105" s="22" t="n">
        <v>1140.5145</v>
      </c>
      <c r="D2105" s="22" t="n">
        <v>1149.771</v>
      </c>
      <c r="E2105" s="22" t="n">
        <v>1138.1345</v>
      </c>
      <c r="F2105" s="22" t="n">
        <v>1142.0515</v>
      </c>
      <c r="G2105" s="23" t="n">
        <v>1149.6</v>
      </c>
      <c r="H2105" s="23" t="n">
        <v>1148.45</v>
      </c>
      <c r="I2105" s="23" t="n">
        <v>1139.52</v>
      </c>
      <c r="J2105" s="23" t="n">
        <v>1138.38</v>
      </c>
      <c r="K2105" s="29" t="str">
        <f aca="false">IF(N2105&lt;=$F$3,"HIT","MISS")</f>
        <v>HIT</v>
      </c>
      <c r="L2105" s="29" t="str">
        <f aca="false">IF(O2105&lt;=$F$3,"HIT","MISS")</f>
        <v>HIT</v>
      </c>
      <c r="M2105" s="17" t="str">
        <f aca="false">IF(AND(K2105="HIT",L2105="HIT"),"HOD ✓ | LOD ✓",IF(K2105="HIT","HOD ✓",IF(L2105="HIT","LOD ✓","✗ MISS")))</f>
        <v>HOD ✓ | LOD ✓</v>
      </c>
      <c r="N2105" s="26" t="n">
        <f aca="false">IF(D2105&lt;H2105,(H2105-D2105)/D2105,IF(D2105&gt;G2105,(D2105-G2105)/D2105,0))</f>
        <v>0.000148725267901216</v>
      </c>
      <c r="O2105" s="26" t="n">
        <f aca="false">IF(E2105&lt;J2105,(J2105-E2105)/E2105,IF(E2105&gt;I2105,(E2105-I2105)/E2105,0))</f>
        <v>0.000215703855739563</v>
      </c>
      <c r="P2105" s="27" t="n">
        <f aca="false">LN(F2105/F2104)</f>
        <v>0.00134673015571292</v>
      </c>
      <c r="Q2105" s="28" t="n">
        <f aca="false">STDEV(P2086:P2105)*SQRT(252)</f>
        <v>0.140785224216793</v>
      </c>
      <c r="R2105" s="26" t="n">
        <f aca="false">(G2105-H2105)/H2105</f>
        <v>0.00100134964517381</v>
      </c>
      <c r="S2105" s="17" t="n">
        <f aca="false">YEAR(B2105)</f>
        <v>2014</v>
      </c>
      <c r="T2105" s="17" t="n">
        <f aca="false">WEEKDAY(B2105)</f>
        <v>5</v>
      </c>
    </row>
    <row r="2106" customFormat="false" ht="15" hidden="false" customHeight="false" outlineLevel="0" collapsed="false">
      <c r="B2106" s="21" t="n">
        <v>41950</v>
      </c>
      <c r="C2106" s="22" t="n">
        <v>1142.0515</v>
      </c>
      <c r="D2106" s="22" t="n">
        <v>1178.964</v>
      </c>
      <c r="E2106" s="22" t="n">
        <v>1131.306</v>
      </c>
      <c r="F2106" s="22" t="n">
        <v>1177.585</v>
      </c>
      <c r="G2106" s="23" t="n">
        <v>1180.25</v>
      </c>
      <c r="H2106" s="23" t="n">
        <v>1179.07</v>
      </c>
      <c r="I2106" s="23" t="n">
        <v>1131.79</v>
      </c>
      <c r="J2106" s="23" t="n">
        <v>1130.66</v>
      </c>
      <c r="K2106" s="29" t="str">
        <f aca="false">IF(N2106&lt;=$F$3,"HIT","MISS")</f>
        <v>HIT</v>
      </c>
      <c r="L2106" s="29" t="str">
        <f aca="false">IF(O2106&lt;=$F$3,"HIT","MISS")</f>
        <v>HIT</v>
      </c>
      <c r="M2106" s="17" t="str">
        <f aca="false">IF(AND(K2106="HIT",L2106="HIT"),"HOD ✓ | LOD ✓",IF(K2106="HIT","HOD ✓",IF(L2106="HIT","LOD ✓","✗ MISS")))</f>
        <v>HOD ✓ | LOD ✓</v>
      </c>
      <c r="N2106" s="26" t="n">
        <f aca="false">IF(D2106&lt;H2106,(H2106-D2106)/D2106,IF(D2106&gt;G2106,(D2106-G2106)/D2106,0))</f>
        <v>8.99094459203119E-005</v>
      </c>
      <c r="O2106" s="26" t="n">
        <f aca="false">IF(E2106&lt;J2106,(J2106-E2106)/E2106,IF(E2106&gt;I2106,(E2106-I2106)/E2106,0))</f>
        <v>0</v>
      </c>
      <c r="P2106" s="27" t="n">
        <f aca="false">LN(F2106/F2105)</f>
        <v>0.0306395246003579</v>
      </c>
      <c r="Q2106" s="28" t="n">
        <f aca="false">STDEV(P2087:P2106)*SQRT(252)</f>
        <v>0.185797118837858</v>
      </c>
      <c r="R2106" s="26" t="n">
        <f aca="false">(G2106-H2106)/H2106</f>
        <v>0.00100078875724093</v>
      </c>
      <c r="S2106" s="17" t="n">
        <f aca="false">YEAR(B2106)</f>
        <v>2014</v>
      </c>
      <c r="T2106" s="17" t="n">
        <f aca="false">WEEKDAY(B2106)</f>
        <v>6</v>
      </c>
    </row>
    <row r="2107" customFormat="false" ht="15" hidden="false" customHeight="false" outlineLevel="0" collapsed="false">
      <c r="B2107" s="21" t="n">
        <v>41953</v>
      </c>
      <c r="C2107" s="22" t="n">
        <v>1177.585</v>
      </c>
      <c r="D2107" s="22" t="n">
        <v>1178.7645</v>
      </c>
      <c r="E2107" s="22" t="n">
        <v>1147.394</v>
      </c>
      <c r="F2107" s="22" t="n">
        <v>1151.92</v>
      </c>
      <c r="G2107" s="23" t="n">
        <v>1178.26</v>
      </c>
      <c r="H2107" s="23" t="n">
        <v>1177.08</v>
      </c>
      <c r="I2107" s="23" t="n">
        <v>1148.36</v>
      </c>
      <c r="J2107" s="23" t="n">
        <v>1147.21</v>
      </c>
      <c r="K2107" s="29" t="str">
        <f aca="false">IF(N2107&lt;=$F$3,"HIT","MISS")</f>
        <v>HIT</v>
      </c>
      <c r="L2107" s="29" t="str">
        <f aca="false">IF(O2107&lt;=$F$3,"HIT","MISS")</f>
        <v>HIT</v>
      </c>
      <c r="M2107" s="17" t="str">
        <f aca="false">IF(AND(K2107="HIT",L2107="HIT"),"HOD ✓ | LOD ✓",IF(K2107="HIT","HOD ✓",IF(L2107="HIT","LOD ✓","✗ MISS")))</f>
        <v>HOD ✓ | LOD ✓</v>
      </c>
      <c r="N2107" s="26" t="n">
        <f aca="false">IF(D2107&lt;H2107,(H2107-D2107)/D2107,IF(D2107&gt;G2107,(D2107-G2107)/D2107,0))</f>
        <v>0.000427990493436142</v>
      </c>
      <c r="O2107" s="26" t="n">
        <f aca="false">IF(E2107&lt;J2107,(J2107-E2107)/E2107,IF(E2107&gt;I2107,(E2107-I2107)/E2107,0))</f>
        <v>0</v>
      </c>
      <c r="P2107" s="27" t="n">
        <f aca="false">LN(F2107/F2106)</f>
        <v>-0.0220356157217315</v>
      </c>
      <c r="Q2107" s="28" t="n">
        <f aca="false">STDEV(P2088:P2107)*SQRT(252)</f>
        <v>0.19286543102155</v>
      </c>
      <c r="R2107" s="26" t="n">
        <f aca="false">(G2107-H2107)/H2107</f>
        <v>0.00100248071498969</v>
      </c>
      <c r="S2107" s="17" t="n">
        <f aca="false">YEAR(B2107)</f>
        <v>2014</v>
      </c>
      <c r="T2107" s="17" t="n">
        <f aca="false">WEEKDAY(B2107)</f>
        <v>2</v>
      </c>
    </row>
    <row r="2108" customFormat="false" ht="15" hidden="false" customHeight="false" outlineLevel="0" collapsed="false">
      <c r="B2108" s="21" t="n">
        <v>41954</v>
      </c>
      <c r="C2108" s="22" t="n">
        <v>1151.92</v>
      </c>
      <c r="D2108" s="22" t="n">
        <v>1173.4865</v>
      </c>
      <c r="E2108" s="22" t="n">
        <v>1146.17</v>
      </c>
      <c r="F2108" s="22" t="n">
        <v>1163.965</v>
      </c>
      <c r="G2108" s="23" t="n">
        <v>1174.84</v>
      </c>
      <c r="H2108" s="23" t="n">
        <v>1173.67</v>
      </c>
      <c r="I2108" s="23" t="n">
        <v>1147.1</v>
      </c>
      <c r="J2108" s="23" t="n">
        <v>1145.95</v>
      </c>
      <c r="K2108" s="29" t="str">
        <f aca="false">IF(N2108&lt;=$F$3,"HIT","MISS")</f>
        <v>HIT</v>
      </c>
      <c r="L2108" s="29" t="str">
        <f aca="false">IF(O2108&lt;=$F$3,"HIT","MISS")</f>
        <v>HIT</v>
      </c>
      <c r="M2108" s="17" t="str">
        <f aca="false">IF(AND(K2108="HIT",L2108="HIT"),"HOD ✓ | LOD ✓",IF(K2108="HIT","HOD ✓",IF(L2108="HIT","LOD ✓","✗ MISS")))</f>
        <v>HOD ✓ | LOD ✓</v>
      </c>
      <c r="N2108" s="26" t="n">
        <f aca="false">IF(D2108&lt;H2108,(H2108-D2108)/D2108,IF(D2108&gt;G2108,(D2108-G2108)/D2108,0))</f>
        <v>0.000156371632737228</v>
      </c>
      <c r="O2108" s="26" t="n">
        <f aca="false">IF(E2108&lt;J2108,(J2108-E2108)/E2108,IF(E2108&gt;I2108,(E2108-I2108)/E2108,0))</f>
        <v>0</v>
      </c>
      <c r="P2108" s="27" t="n">
        <f aca="false">LN(F2108/F2107)</f>
        <v>0.0104021647107724</v>
      </c>
      <c r="Q2108" s="28" t="n">
        <f aca="false">STDEV(P2089:P2108)*SQRT(252)</f>
        <v>0.199104746683874</v>
      </c>
      <c r="R2108" s="26" t="n">
        <f aca="false">(G2108-H2108)/H2108</f>
        <v>0.000996873056310415</v>
      </c>
      <c r="S2108" s="17" t="n">
        <f aca="false">YEAR(B2108)</f>
        <v>2014</v>
      </c>
      <c r="T2108" s="17" t="n">
        <f aca="false">WEEKDAY(B2108)</f>
        <v>3</v>
      </c>
    </row>
    <row r="2109" customFormat="false" ht="15" hidden="false" customHeight="false" outlineLevel="0" collapsed="false">
      <c r="B2109" s="21" t="n">
        <v>41955</v>
      </c>
      <c r="C2109" s="22" t="n">
        <v>1163.965</v>
      </c>
      <c r="D2109" s="22" t="n">
        <v>1170.309</v>
      </c>
      <c r="E2109" s="22" t="n">
        <v>1157.3385</v>
      </c>
      <c r="F2109" s="22" t="n">
        <v>1162.8735</v>
      </c>
      <c r="G2109" s="23" t="n">
        <v>1170.45</v>
      </c>
      <c r="H2109" s="23" t="n">
        <v>1169.28</v>
      </c>
      <c r="I2109" s="23" t="n">
        <v>1157.19</v>
      </c>
      <c r="J2109" s="23" t="n">
        <v>1156.03</v>
      </c>
      <c r="K2109" s="29" t="str">
        <f aca="false">IF(N2109&lt;=$F$3,"HIT","MISS")</f>
        <v>HIT</v>
      </c>
      <c r="L2109" s="29" t="str">
        <f aca="false">IF(O2109&lt;=$F$3,"HIT","MISS")</f>
        <v>HIT</v>
      </c>
      <c r="M2109" s="17" t="str">
        <f aca="false">IF(AND(K2109="HIT",L2109="HIT"),"HOD ✓ | LOD ✓",IF(K2109="HIT","HOD ✓",IF(L2109="HIT","LOD ✓","✗ MISS")))</f>
        <v>HOD ✓ | LOD ✓</v>
      </c>
      <c r="N2109" s="26" t="n">
        <f aca="false">IF(D2109&lt;H2109,(H2109-D2109)/D2109,IF(D2109&gt;G2109,(D2109-G2109)/D2109,0))</f>
        <v>0</v>
      </c>
      <c r="O2109" s="26" t="n">
        <f aca="false">IF(E2109&lt;J2109,(J2109-E2109)/E2109,IF(E2109&gt;I2109,(E2109-I2109)/E2109,0))</f>
        <v>0.00012831163916176</v>
      </c>
      <c r="P2109" s="27" t="n">
        <f aca="false">LN(F2109/F2108)</f>
        <v>-0.000938182929378563</v>
      </c>
      <c r="Q2109" s="28" t="n">
        <f aca="false">STDEV(P2090:P2109)*SQRT(252)</f>
        <v>0.195589666975475</v>
      </c>
      <c r="R2109" s="26" t="n">
        <f aca="false">(G2109-H2109)/H2109</f>
        <v>0.00100061576354686</v>
      </c>
      <c r="S2109" s="17" t="n">
        <f aca="false">YEAR(B2109)</f>
        <v>2014</v>
      </c>
      <c r="T2109" s="17" t="n">
        <f aca="false">WEEKDAY(B2109)</f>
        <v>4</v>
      </c>
    </row>
    <row r="2110" customFormat="false" ht="15" hidden="false" customHeight="false" outlineLevel="0" collapsed="false">
      <c r="B2110" s="21" t="n">
        <v>41956</v>
      </c>
      <c r="C2110" s="22" t="n">
        <v>1162.8735</v>
      </c>
      <c r="D2110" s="22" t="n">
        <v>1168.7305</v>
      </c>
      <c r="E2110" s="22" t="n">
        <v>1153.857</v>
      </c>
      <c r="F2110" s="22" t="n">
        <v>1162.6415</v>
      </c>
      <c r="G2110" s="23" t="n">
        <v>1170.08</v>
      </c>
      <c r="H2110" s="23" t="n">
        <v>1168.91</v>
      </c>
      <c r="I2110" s="23" t="n">
        <v>1153.59</v>
      </c>
      <c r="J2110" s="23" t="n">
        <v>1152.44</v>
      </c>
      <c r="K2110" s="29" t="str">
        <f aca="false">IF(N2110&lt;=$F$3,"HIT","MISS")</f>
        <v>HIT</v>
      </c>
      <c r="L2110" s="29" t="str">
        <f aca="false">IF(O2110&lt;=$F$3,"HIT","MISS")</f>
        <v>HIT</v>
      </c>
      <c r="M2110" s="17" t="str">
        <f aca="false">IF(AND(K2110="HIT",L2110="HIT"),"HOD ✓ | LOD ✓",IF(K2110="HIT","HOD ✓",IF(L2110="HIT","LOD ✓","✗ MISS")))</f>
        <v>HOD ✓ | LOD ✓</v>
      </c>
      <c r="N2110" s="26" t="n">
        <f aca="false">IF(D2110&lt;H2110,(H2110-D2110)/D2110,IF(D2110&gt;G2110,(D2110-G2110)/D2110,0))</f>
        <v>0.000153585450195908</v>
      </c>
      <c r="O2110" s="26" t="n">
        <f aca="false">IF(E2110&lt;J2110,(J2110-E2110)/E2110,IF(E2110&gt;I2110,(E2110-I2110)/E2110,0))</f>
        <v>0.000231397824860492</v>
      </c>
      <c r="P2110" s="27" t="n">
        <f aca="false">LN(F2110/F2109)</f>
        <v>-0.000199525697120491</v>
      </c>
      <c r="Q2110" s="28" t="n">
        <f aca="false">STDEV(P2091:P2110)*SQRT(252)</f>
        <v>0.195869533970281</v>
      </c>
      <c r="R2110" s="26" t="n">
        <f aca="false">(G2110-H2110)/H2110</f>
        <v>0.00100093249266397</v>
      </c>
      <c r="S2110" s="17" t="n">
        <f aca="false">YEAR(B2110)</f>
        <v>2014</v>
      </c>
      <c r="T2110" s="17" t="n">
        <f aca="false">WEEKDAY(B2110)</f>
        <v>5</v>
      </c>
    </row>
    <row r="2111" customFormat="false" ht="15" hidden="false" customHeight="false" outlineLevel="0" collapsed="false">
      <c r="B2111" s="21" t="n">
        <v>41957</v>
      </c>
      <c r="C2111" s="22" t="n">
        <v>1162.6415</v>
      </c>
      <c r="D2111" s="22" t="n">
        <v>1193.8285</v>
      </c>
      <c r="E2111" s="22" t="n">
        <v>1146.8615</v>
      </c>
      <c r="F2111" s="22" t="n">
        <v>1189.1075</v>
      </c>
      <c r="G2111" s="23" t="n">
        <v>1193.48</v>
      </c>
      <c r="H2111" s="23" t="n">
        <v>1192.29</v>
      </c>
      <c r="I2111" s="23" t="n">
        <v>1146.52</v>
      </c>
      <c r="J2111" s="23" t="n">
        <v>1145.37</v>
      </c>
      <c r="K2111" s="29" t="str">
        <f aca="false">IF(N2111&lt;=$F$3,"HIT","MISS")</f>
        <v>HIT</v>
      </c>
      <c r="L2111" s="29" t="str">
        <f aca="false">IF(O2111&lt;=$F$3,"HIT","MISS")</f>
        <v>HIT</v>
      </c>
      <c r="M2111" s="17" t="str">
        <f aca="false">IF(AND(K2111="HIT",L2111="HIT"),"HOD ✓ | LOD ✓",IF(K2111="HIT","HOD ✓",IF(L2111="HIT","LOD ✓","✗ MISS")))</f>
        <v>HOD ✓ | LOD ✓</v>
      </c>
      <c r="N2111" s="26" t="n">
        <f aca="false">IF(D2111&lt;H2111,(H2111-D2111)/D2111,IF(D2111&gt;G2111,(D2111-G2111)/D2111,0))</f>
        <v>0.000291917976493322</v>
      </c>
      <c r="O2111" s="26" t="n">
        <f aca="false">IF(E2111&lt;J2111,(J2111-E2111)/E2111,IF(E2111&gt;I2111,(E2111-I2111)/E2111,0))</f>
        <v>0.000297769172650749</v>
      </c>
      <c r="P2111" s="27" t="n">
        <f aca="false">LN(F2111/F2110)</f>
        <v>0.0225084542305826</v>
      </c>
      <c r="Q2111" s="28" t="n">
        <f aca="false">STDEV(P2092:P2111)*SQRT(252)</f>
        <v>0.216025068503993</v>
      </c>
      <c r="R2111" s="26" t="n">
        <f aca="false">(G2111-H2111)/H2111</f>
        <v>0.000998079326338437</v>
      </c>
      <c r="S2111" s="17" t="n">
        <f aca="false">YEAR(B2111)</f>
        <v>2014</v>
      </c>
      <c r="T2111" s="17" t="n">
        <f aca="false">WEEKDAY(B2111)</f>
        <v>6</v>
      </c>
    </row>
    <row r="2112" customFormat="false" ht="15" hidden="false" customHeight="false" outlineLevel="0" collapsed="false">
      <c r="B2112" s="21" t="n">
        <v>41960</v>
      </c>
      <c r="C2112" s="22" t="n">
        <v>1189.1075</v>
      </c>
      <c r="D2112" s="22" t="n">
        <v>1194.4615</v>
      </c>
      <c r="E2112" s="22" t="n">
        <v>1181.5625</v>
      </c>
      <c r="F2112" s="22" t="n">
        <v>1186.4605</v>
      </c>
      <c r="G2112" s="23" t="n">
        <v>1195.55</v>
      </c>
      <c r="H2112" s="23" t="n">
        <v>1194.36</v>
      </c>
      <c r="I2112" s="23" t="n">
        <v>1182.33</v>
      </c>
      <c r="J2112" s="23" t="n">
        <v>1181.15</v>
      </c>
      <c r="K2112" s="29" t="str">
        <f aca="false">IF(N2112&lt;=$F$3,"HIT","MISS")</f>
        <v>HIT</v>
      </c>
      <c r="L2112" s="29" t="str">
        <f aca="false">IF(O2112&lt;=$F$3,"HIT","MISS")</f>
        <v>HIT</v>
      </c>
      <c r="M2112" s="17" t="str">
        <f aca="false">IF(AND(K2112="HIT",L2112="HIT"),"HOD ✓ | LOD ✓",IF(K2112="HIT","HOD ✓",IF(L2112="HIT","LOD ✓","✗ MISS")))</f>
        <v>HOD ✓ | LOD ✓</v>
      </c>
      <c r="N2112" s="26" t="n">
        <f aca="false">IF(D2112&lt;H2112,(H2112-D2112)/D2112,IF(D2112&gt;G2112,(D2112-G2112)/D2112,0))</f>
        <v>0</v>
      </c>
      <c r="O2112" s="26" t="n">
        <f aca="false">IF(E2112&lt;J2112,(J2112-E2112)/E2112,IF(E2112&gt;I2112,(E2112-I2112)/E2112,0))</f>
        <v>0</v>
      </c>
      <c r="P2112" s="27" t="n">
        <f aca="false">LN(F2112/F2111)</f>
        <v>-0.00222852058580008</v>
      </c>
      <c r="Q2112" s="28" t="n">
        <f aca="false">STDEV(P2093:P2112)*SQRT(252)</f>
        <v>0.213589704654944</v>
      </c>
      <c r="R2112" s="26" t="n">
        <f aca="false">(G2112-H2112)/H2112</f>
        <v>0.000996349509360708</v>
      </c>
      <c r="S2112" s="17" t="n">
        <f aca="false">YEAR(B2112)</f>
        <v>2014</v>
      </c>
      <c r="T2112" s="17" t="n">
        <f aca="false">WEEKDAY(B2112)</f>
        <v>2</v>
      </c>
    </row>
    <row r="2113" customFormat="false" ht="15" hidden="false" customHeight="false" outlineLevel="0" collapsed="false">
      <c r="B2113" s="21" t="n">
        <v>41961</v>
      </c>
      <c r="C2113" s="22" t="n">
        <v>1186.4605</v>
      </c>
      <c r="D2113" s="22" t="n">
        <v>1204.863</v>
      </c>
      <c r="E2113" s="22" t="n">
        <v>1183.5275</v>
      </c>
      <c r="F2113" s="22" t="n">
        <v>1196.8195</v>
      </c>
      <c r="G2113" s="23" t="n">
        <v>1206.78</v>
      </c>
      <c r="H2113" s="23" t="n">
        <v>1205.57</v>
      </c>
      <c r="I2113" s="23" t="n">
        <v>1183.73</v>
      </c>
      <c r="J2113" s="23" t="n">
        <v>1182.55</v>
      </c>
      <c r="K2113" s="24" t="str">
        <f aca="false">IF(N2113&lt;=$F$3,"HIT","MISS")</f>
        <v>MISS</v>
      </c>
      <c r="L2113" s="24" t="str">
        <f aca="false">IF(O2113&lt;=$F$3,"HIT","MISS")</f>
        <v>HIT</v>
      </c>
      <c r="M2113" s="25" t="str">
        <f aca="false">IF(AND(K2113="HIT",L2113="HIT"),"HOD ✓ | LOD ✓",IF(K2113="HIT","HOD ✓",IF(L2113="HIT","LOD ✓","✗ MISS")))</f>
        <v>LOD ✓</v>
      </c>
      <c r="N2113" s="26" t="n">
        <f aca="false">IF(D2113&lt;H2113,(H2113-D2113)/D2113,IF(D2113&gt;G2113,(D2113-G2113)/D2113,0))</f>
        <v>0.00058678870543778</v>
      </c>
      <c r="O2113" s="26" t="n">
        <f aca="false">IF(E2113&lt;J2113,(J2113-E2113)/E2113,IF(E2113&gt;I2113,(E2113-I2113)/E2113,0))</f>
        <v>0</v>
      </c>
      <c r="P2113" s="27" t="n">
        <f aca="false">LN(F2113/F2112)</f>
        <v>0.00869311640760303</v>
      </c>
      <c r="Q2113" s="28" t="n">
        <f aca="false">STDEV(P2094:P2113)*SQRT(252)</f>
        <v>0.216816359020908</v>
      </c>
      <c r="R2113" s="26" t="n">
        <f aca="false">(G2113-H2113)/H2113</f>
        <v>0.00100367461035032</v>
      </c>
      <c r="S2113" s="17" t="n">
        <f aca="false">YEAR(B2113)</f>
        <v>2014</v>
      </c>
      <c r="T2113" s="17" t="n">
        <f aca="false">WEEKDAY(B2113)</f>
        <v>3</v>
      </c>
    </row>
    <row r="2114" customFormat="false" ht="15" hidden="false" customHeight="false" outlineLevel="0" collapsed="false">
      <c r="B2114" s="21" t="n">
        <v>41962</v>
      </c>
      <c r="C2114" s="22" t="n">
        <v>1196.8195</v>
      </c>
      <c r="D2114" s="22" t="n">
        <v>1202.377</v>
      </c>
      <c r="E2114" s="22" t="n">
        <v>1175.3255</v>
      </c>
      <c r="F2114" s="22" t="n">
        <v>1182.572</v>
      </c>
      <c r="G2114" s="23" t="n">
        <v>1203.75</v>
      </c>
      <c r="H2114" s="23" t="n">
        <v>1202.55</v>
      </c>
      <c r="I2114" s="23" t="n">
        <v>1176.71</v>
      </c>
      <c r="J2114" s="23" t="n">
        <v>1175.53</v>
      </c>
      <c r="K2114" s="29" t="str">
        <f aca="false">IF(N2114&lt;=$F$3,"HIT","MISS")</f>
        <v>HIT</v>
      </c>
      <c r="L2114" s="29" t="str">
        <f aca="false">IF(O2114&lt;=$F$3,"HIT","MISS")</f>
        <v>HIT</v>
      </c>
      <c r="M2114" s="17" t="str">
        <f aca="false">IF(AND(K2114="HIT",L2114="HIT"),"HOD ✓ | LOD ✓",IF(K2114="HIT","HOD ✓",IF(L2114="HIT","LOD ✓","✗ MISS")))</f>
        <v>HOD ✓ | LOD ✓</v>
      </c>
      <c r="N2114" s="26" t="n">
        <f aca="false">IF(D2114&lt;H2114,(H2114-D2114)/D2114,IF(D2114&gt;G2114,(D2114-G2114)/D2114,0))</f>
        <v>0.000143881661076353</v>
      </c>
      <c r="O2114" s="26" t="n">
        <f aca="false">IF(E2114&lt;J2114,(J2114-E2114)/E2114,IF(E2114&gt;I2114,(E2114-I2114)/E2114,0))</f>
        <v>0.000173994353053731</v>
      </c>
      <c r="P2114" s="27" t="n">
        <f aca="false">LN(F2114/F2113)</f>
        <v>-0.0119758940749218</v>
      </c>
      <c r="Q2114" s="28" t="n">
        <f aca="false">STDEV(P2095:P2114)*SQRT(252)</f>
        <v>0.21923389535472</v>
      </c>
      <c r="R2114" s="26" t="n">
        <f aca="false">(G2114-H2114)/H2114</f>
        <v>0.000997879506049682</v>
      </c>
      <c r="S2114" s="17" t="n">
        <f aca="false">YEAR(B2114)</f>
        <v>2014</v>
      </c>
      <c r="T2114" s="17" t="n">
        <f aca="false">WEEKDAY(B2114)</f>
        <v>4</v>
      </c>
    </row>
    <row r="2115" customFormat="false" ht="15" hidden="false" customHeight="false" outlineLevel="0" collapsed="false">
      <c r="B2115" s="21" t="n">
        <v>41963</v>
      </c>
      <c r="C2115" s="22" t="n">
        <v>1182.572</v>
      </c>
      <c r="D2115" s="22" t="n">
        <v>1197.3415</v>
      </c>
      <c r="E2115" s="22" t="n">
        <v>1176.923</v>
      </c>
      <c r="F2115" s="22" t="n">
        <v>1193.722</v>
      </c>
      <c r="G2115" s="23" t="n">
        <v>1196.83</v>
      </c>
      <c r="H2115" s="23" t="n">
        <v>1195.63</v>
      </c>
      <c r="I2115" s="23" t="n">
        <v>1177.08</v>
      </c>
      <c r="J2115" s="23" t="n">
        <v>1175.9</v>
      </c>
      <c r="K2115" s="29" t="str">
        <f aca="false">IF(N2115&lt;=$F$3,"HIT","MISS")</f>
        <v>HIT</v>
      </c>
      <c r="L2115" s="29" t="str">
        <f aca="false">IF(O2115&lt;=$F$3,"HIT","MISS")</f>
        <v>HIT</v>
      </c>
      <c r="M2115" s="17" t="str">
        <f aca="false">IF(AND(K2115="HIT",L2115="HIT"),"HOD ✓ | LOD ✓",IF(K2115="HIT","HOD ✓",IF(L2115="HIT","LOD ✓","✗ MISS")))</f>
        <v>HOD ✓ | LOD ✓</v>
      </c>
      <c r="N2115" s="26" t="n">
        <f aca="false">IF(D2115&lt;H2115,(H2115-D2115)/D2115,IF(D2115&gt;G2115,(D2115-G2115)/D2115,0))</f>
        <v>0.000427196418064578</v>
      </c>
      <c r="O2115" s="26" t="n">
        <f aca="false">IF(E2115&lt;J2115,(J2115-E2115)/E2115,IF(E2115&gt;I2115,(E2115-I2115)/E2115,0))</f>
        <v>0</v>
      </c>
      <c r="P2115" s="27" t="n">
        <f aca="false">LN(F2115/F2114)</f>
        <v>0.00938442956072121</v>
      </c>
      <c r="Q2115" s="28" t="n">
        <f aca="false">STDEV(P2096:P2115)*SQRT(252)</f>
        <v>0.222144691585849</v>
      </c>
      <c r="R2115" s="26" t="n">
        <f aca="false">(G2115-H2115)/H2115</f>
        <v>0.00100365497687396</v>
      </c>
      <c r="S2115" s="17" t="n">
        <f aca="false">YEAR(B2115)</f>
        <v>2014</v>
      </c>
      <c r="T2115" s="17" t="n">
        <f aca="false">WEEKDAY(B2115)</f>
        <v>5</v>
      </c>
    </row>
    <row r="2116" customFormat="false" ht="15" hidden="false" customHeight="false" outlineLevel="0" collapsed="false">
      <c r="B2116" s="21" t="n">
        <v>41964</v>
      </c>
      <c r="C2116" s="22" t="n">
        <v>1193.722</v>
      </c>
      <c r="D2116" s="22" t="n">
        <v>1208.087</v>
      </c>
      <c r="E2116" s="22" t="n">
        <v>1186.909</v>
      </c>
      <c r="F2116" s="22" t="n">
        <v>1201.5245</v>
      </c>
      <c r="G2116" s="23" t="n">
        <v>1209.56</v>
      </c>
      <c r="H2116" s="23" t="n">
        <v>1208.35</v>
      </c>
      <c r="I2116" s="23" t="n">
        <v>1187.55</v>
      </c>
      <c r="J2116" s="23" t="n">
        <v>1186.36</v>
      </c>
      <c r="K2116" s="29" t="str">
        <f aca="false">IF(N2116&lt;=$F$3,"HIT","MISS")</f>
        <v>HIT</v>
      </c>
      <c r="L2116" s="29" t="str">
        <f aca="false">IF(O2116&lt;=$F$3,"HIT","MISS")</f>
        <v>HIT</v>
      </c>
      <c r="M2116" s="17" t="str">
        <f aca="false">IF(AND(K2116="HIT",L2116="HIT"),"HOD ✓ | LOD ✓",IF(K2116="HIT","HOD ✓",IF(L2116="HIT","LOD ✓","✗ MISS")))</f>
        <v>HOD ✓ | LOD ✓</v>
      </c>
      <c r="N2116" s="26" t="n">
        <f aca="false">IF(D2116&lt;H2116,(H2116-D2116)/D2116,IF(D2116&gt;G2116,(D2116-G2116)/D2116,0))</f>
        <v>0.000217699553095034</v>
      </c>
      <c r="O2116" s="26" t="n">
        <f aca="false">IF(E2116&lt;J2116,(J2116-E2116)/E2116,IF(E2116&gt;I2116,(E2116-I2116)/E2116,0))</f>
        <v>0</v>
      </c>
      <c r="P2116" s="27" t="n">
        <f aca="false">LN(F2116/F2115)</f>
        <v>0.00651501012384767</v>
      </c>
      <c r="Q2116" s="28" t="n">
        <f aca="false">STDEV(P2097:P2116)*SQRT(252)</f>
        <v>0.223982084670406</v>
      </c>
      <c r="R2116" s="26" t="n">
        <f aca="false">(G2116-H2116)/H2116</f>
        <v>0.00100136549840695</v>
      </c>
      <c r="S2116" s="17" t="n">
        <f aca="false">YEAR(B2116)</f>
        <v>2014</v>
      </c>
      <c r="T2116" s="17" t="n">
        <f aca="false">WEEKDAY(B2116)</f>
        <v>6</v>
      </c>
    </row>
    <row r="2117" customFormat="false" ht="15" hidden="false" customHeight="false" outlineLevel="0" collapsed="false">
      <c r="B2117" s="21" t="n">
        <v>41967</v>
      </c>
      <c r="C2117" s="22" t="n">
        <v>1201.5245</v>
      </c>
      <c r="D2117" s="22" t="n">
        <v>1204.4855</v>
      </c>
      <c r="E2117" s="22" t="n">
        <v>1192.8935</v>
      </c>
      <c r="F2117" s="22" t="n">
        <v>1197.1095</v>
      </c>
      <c r="G2117" s="23" t="n">
        <v>1204.42</v>
      </c>
      <c r="H2117" s="23" t="n">
        <v>1203.22</v>
      </c>
      <c r="I2117" s="23" t="n">
        <v>1193.88</v>
      </c>
      <c r="J2117" s="23" t="n">
        <v>1192.69</v>
      </c>
      <c r="K2117" s="29" t="str">
        <f aca="false">IF(N2117&lt;=$F$3,"HIT","MISS")</f>
        <v>HIT</v>
      </c>
      <c r="L2117" s="29" t="str">
        <f aca="false">IF(O2117&lt;=$F$3,"HIT","MISS")</f>
        <v>HIT</v>
      </c>
      <c r="M2117" s="17" t="str">
        <f aca="false">IF(AND(K2117="HIT",L2117="HIT"),"HOD ✓ | LOD ✓",IF(K2117="HIT","HOD ✓",IF(L2117="HIT","LOD ✓","✗ MISS")))</f>
        <v>HOD ✓ | LOD ✓</v>
      </c>
      <c r="N2117" s="26" t="n">
        <f aca="false">IF(D2117&lt;H2117,(H2117-D2117)/D2117,IF(D2117&gt;G2117,(D2117-G2117)/D2117,0))</f>
        <v>5.43800651812986E-005</v>
      </c>
      <c r="O2117" s="26" t="n">
        <f aca="false">IF(E2117&lt;J2117,(J2117-E2117)/E2117,IF(E2117&gt;I2117,(E2117-I2117)/E2117,0))</f>
        <v>0</v>
      </c>
      <c r="P2117" s="27" t="n">
        <f aca="false">LN(F2117/F2116)</f>
        <v>-0.00368126607552671</v>
      </c>
      <c r="Q2117" s="28" t="n">
        <f aca="false">STDEV(P2098:P2117)*SQRT(252)</f>
        <v>0.22398131858272</v>
      </c>
      <c r="R2117" s="26" t="n">
        <f aca="false">(G2117-H2117)/H2117</f>
        <v>0.000997323847675442</v>
      </c>
      <c r="S2117" s="17" t="n">
        <f aca="false">YEAR(B2117)</f>
        <v>2014</v>
      </c>
      <c r="T2117" s="17" t="n">
        <f aca="false">WEEKDAY(B2117)</f>
        <v>2</v>
      </c>
    </row>
    <row r="2118" customFormat="false" ht="15" hidden="false" customHeight="false" outlineLevel="0" collapsed="false">
      <c r="B2118" s="21" t="n">
        <v>41968</v>
      </c>
      <c r="C2118" s="22" t="n">
        <v>1197.1095</v>
      </c>
      <c r="D2118" s="22" t="n">
        <v>1203.098</v>
      </c>
      <c r="E2118" s="22" t="n">
        <v>1190.4175</v>
      </c>
      <c r="F2118" s="22" t="n">
        <v>1200.664</v>
      </c>
      <c r="G2118" s="23" t="n">
        <v>1202.99</v>
      </c>
      <c r="H2118" s="23" t="n">
        <v>1201.79</v>
      </c>
      <c r="I2118" s="23" t="n">
        <v>1190.55</v>
      </c>
      <c r="J2118" s="23" t="n">
        <v>1189.36</v>
      </c>
      <c r="K2118" s="29" t="str">
        <f aca="false">IF(N2118&lt;=$F$3,"HIT","MISS")</f>
        <v>HIT</v>
      </c>
      <c r="L2118" s="29" t="str">
        <f aca="false">IF(O2118&lt;=$F$3,"HIT","MISS")</f>
        <v>HIT</v>
      </c>
      <c r="M2118" s="17" t="str">
        <f aca="false">IF(AND(K2118="HIT",L2118="HIT"),"HOD ✓ | LOD ✓",IF(K2118="HIT","HOD ✓",IF(L2118="HIT","LOD ✓","✗ MISS")))</f>
        <v>HOD ✓ | LOD ✓</v>
      </c>
      <c r="N2118" s="26" t="n">
        <f aca="false">IF(D2118&lt;H2118,(H2118-D2118)/D2118,IF(D2118&gt;G2118,(D2118-G2118)/D2118,0))</f>
        <v>8.97682483055805E-005</v>
      </c>
      <c r="O2118" s="26" t="n">
        <f aca="false">IF(E2118&lt;J2118,(J2118-E2118)/E2118,IF(E2118&gt;I2118,(E2118-I2118)/E2118,0))</f>
        <v>0</v>
      </c>
      <c r="P2118" s="27" t="n">
        <f aca="false">LN(F2118/F2117)</f>
        <v>0.00296483600619129</v>
      </c>
      <c r="Q2118" s="28" t="n">
        <f aca="false">STDEV(P2099:P2118)*SQRT(252)</f>
        <v>0.224272963666341</v>
      </c>
      <c r="R2118" s="26" t="n">
        <f aca="false">(G2118-H2118)/H2118</f>
        <v>0.000998510555088697</v>
      </c>
      <c r="S2118" s="17" t="n">
        <f aca="false">YEAR(B2118)</f>
        <v>2014</v>
      </c>
      <c r="T2118" s="17" t="n">
        <f aca="false">WEEKDAY(B2118)</f>
        <v>3</v>
      </c>
    </row>
    <row r="2119" customFormat="false" ht="15" hidden="false" customHeight="false" outlineLevel="0" collapsed="false">
      <c r="B2119" s="21" t="n">
        <v>41969</v>
      </c>
      <c r="C2119" s="22" t="n">
        <v>1200.664</v>
      </c>
      <c r="D2119" s="22" t="n">
        <v>1202.667</v>
      </c>
      <c r="E2119" s="22" t="n">
        <v>1194.8955</v>
      </c>
      <c r="F2119" s="22" t="n">
        <v>1197.8765</v>
      </c>
      <c r="G2119" s="23" t="n">
        <v>1202.98</v>
      </c>
      <c r="H2119" s="23" t="n">
        <v>1201.78</v>
      </c>
      <c r="I2119" s="23" t="n">
        <v>1195.23</v>
      </c>
      <c r="J2119" s="23" t="n">
        <v>1194.04</v>
      </c>
      <c r="K2119" s="29" t="str">
        <f aca="false">IF(N2119&lt;=$F$3,"HIT","MISS")</f>
        <v>HIT</v>
      </c>
      <c r="L2119" s="29" t="str">
        <f aca="false">IF(O2119&lt;=$F$3,"HIT","MISS")</f>
        <v>HIT</v>
      </c>
      <c r="M2119" s="17" t="str">
        <f aca="false">IF(AND(K2119="HIT",L2119="HIT"),"HOD ✓ | LOD ✓",IF(K2119="HIT","HOD ✓",IF(L2119="HIT","LOD ✓","✗ MISS")))</f>
        <v>HOD ✓ | LOD ✓</v>
      </c>
      <c r="N2119" s="26" t="n">
        <f aca="false">IF(D2119&lt;H2119,(H2119-D2119)/D2119,IF(D2119&gt;G2119,(D2119-G2119)/D2119,0))</f>
        <v>0</v>
      </c>
      <c r="O2119" s="26" t="n">
        <f aca="false">IF(E2119&lt;J2119,(J2119-E2119)/E2119,IF(E2119&gt;I2119,(E2119-I2119)/E2119,0))</f>
        <v>0</v>
      </c>
      <c r="P2119" s="27" t="n">
        <f aca="false">LN(F2119/F2118)</f>
        <v>-0.0023243311963747</v>
      </c>
      <c r="Q2119" s="28" t="n">
        <f aca="false">STDEV(P2100:P2119)*SQRT(252)</f>
        <v>0.219402544915916</v>
      </c>
      <c r="R2119" s="26" t="n">
        <f aca="false">(G2119-H2119)/H2119</f>
        <v>0.000998518863685571</v>
      </c>
      <c r="S2119" s="17" t="n">
        <f aca="false">YEAR(B2119)</f>
        <v>2014</v>
      </c>
      <c r="T2119" s="17" t="n">
        <f aca="false">WEEKDAY(B2119)</f>
        <v>4</v>
      </c>
    </row>
    <row r="2120" customFormat="false" ht="15" hidden="false" customHeight="false" outlineLevel="0" collapsed="false">
      <c r="B2120" s="21" t="n">
        <v>41970</v>
      </c>
      <c r="C2120" s="22" t="n">
        <v>1197.8765</v>
      </c>
      <c r="D2120" s="22" t="n">
        <v>1199.8115</v>
      </c>
      <c r="E2120" s="22" t="n">
        <v>1185.723</v>
      </c>
      <c r="F2120" s="22" t="n">
        <v>1190.9565</v>
      </c>
      <c r="G2120" s="23" t="n">
        <v>1200.83</v>
      </c>
      <c r="H2120" s="23" t="n">
        <v>1199.63</v>
      </c>
      <c r="I2120" s="23" t="n">
        <v>1186.36</v>
      </c>
      <c r="J2120" s="23" t="n">
        <v>1185.17</v>
      </c>
      <c r="K2120" s="29" t="str">
        <f aca="false">IF(N2120&lt;=$F$3,"HIT","MISS")</f>
        <v>HIT</v>
      </c>
      <c r="L2120" s="29" t="str">
        <f aca="false">IF(O2120&lt;=$F$3,"HIT","MISS")</f>
        <v>HIT</v>
      </c>
      <c r="M2120" s="17" t="str">
        <f aca="false">IF(AND(K2120="HIT",L2120="HIT"),"HOD ✓ | LOD ✓",IF(K2120="HIT","HOD ✓",IF(L2120="HIT","LOD ✓","✗ MISS")))</f>
        <v>HOD ✓ | LOD ✓</v>
      </c>
      <c r="N2120" s="26" t="n">
        <f aca="false">IF(D2120&lt;H2120,(H2120-D2120)/D2120,IF(D2120&gt;G2120,(D2120-G2120)/D2120,0))</f>
        <v>0</v>
      </c>
      <c r="O2120" s="26" t="n">
        <f aca="false">IF(E2120&lt;J2120,(J2120-E2120)/E2120,IF(E2120&gt;I2120,(E2120-I2120)/E2120,0))</f>
        <v>0</v>
      </c>
      <c r="P2120" s="27" t="n">
        <f aca="false">LN(F2120/F2119)</f>
        <v>-0.00579364012179665</v>
      </c>
      <c r="Q2120" s="28" t="n">
        <f aca="false">STDEV(P2101:P2120)*SQRT(252)</f>
        <v>0.217071520837779</v>
      </c>
      <c r="R2120" s="26" t="n">
        <f aca="false">(G2120-H2120)/H2120</f>
        <v>0.00100030842843195</v>
      </c>
      <c r="S2120" s="17" t="n">
        <f aca="false">YEAR(B2120)</f>
        <v>2014</v>
      </c>
      <c r="T2120" s="17" t="n">
        <f aca="false">WEEKDAY(B2120)</f>
        <v>5</v>
      </c>
    </row>
    <row r="2121" customFormat="false" ht="15" hidden="false" customHeight="false" outlineLevel="0" collapsed="false">
      <c r="B2121" s="21" t="n">
        <v>41971</v>
      </c>
      <c r="C2121" s="22" t="n">
        <v>1190.9565</v>
      </c>
      <c r="D2121" s="22" t="n">
        <v>1194.012</v>
      </c>
      <c r="E2121" s="22" t="n">
        <v>1165.249</v>
      </c>
      <c r="F2121" s="22" t="n">
        <v>1167.046</v>
      </c>
      <c r="G2121" s="23" t="n">
        <v>1195.28</v>
      </c>
      <c r="H2121" s="23" t="n">
        <v>1194.09</v>
      </c>
      <c r="I2121" s="23" t="n">
        <v>1165.34</v>
      </c>
      <c r="J2121" s="23" t="n">
        <v>1164.18</v>
      </c>
      <c r="K2121" s="29" t="str">
        <f aca="false">IF(N2121&lt;=$F$3,"HIT","MISS")</f>
        <v>HIT</v>
      </c>
      <c r="L2121" s="29" t="str">
        <f aca="false">IF(O2121&lt;=$F$3,"HIT","MISS")</f>
        <v>HIT</v>
      </c>
      <c r="M2121" s="17" t="str">
        <f aca="false">IF(AND(K2121="HIT",L2121="HIT"),"HOD ✓ | LOD ✓",IF(K2121="HIT","HOD ✓",IF(L2121="HIT","LOD ✓","✗ MISS")))</f>
        <v>HOD ✓ | LOD ✓</v>
      </c>
      <c r="N2121" s="26" t="n">
        <f aca="false">IF(D2121&lt;H2121,(H2121-D2121)/D2121,IF(D2121&gt;G2121,(D2121-G2121)/D2121,0))</f>
        <v>6.53259766233292E-005</v>
      </c>
      <c r="O2121" s="26" t="n">
        <f aca="false">IF(E2121&lt;J2121,(J2121-E2121)/E2121,IF(E2121&gt;I2121,(E2121-I2121)/E2121,0))</f>
        <v>0</v>
      </c>
      <c r="P2121" s="27" t="n">
        <f aca="false">LN(F2121/F2120)</f>
        <v>-0.0202809959397596</v>
      </c>
      <c r="Q2121" s="28" t="n">
        <f aca="false">STDEV(P2102:P2121)*SQRT(252)</f>
        <v>0.215253074193014</v>
      </c>
      <c r="R2121" s="26" t="n">
        <f aca="false">(G2121-H2121)/H2121</f>
        <v>0.000996574797544619</v>
      </c>
      <c r="S2121" s="17" t="n">
        <f aca="false">YEAR(B2121)</f>
        <v>2014</v>
      </c>
      <c r="T2121" s="17" t="n">
        <f aca="false">WEEKDAY(B2121)</f>
        <v>6</v>
      </c>
    </row>
    <row r="2122" customFormat="false" ht="15" hidden="false" customHeight="false" outlineLevel="0" collapsed="false">
      <c r="B2122" s="21" t="n">
        <v>41974</v>
      </c>
      <c r="C2122" s="22" t="n">
        <v>1167.046</v>
      </c>
      <c r="D2122" s="22" t="n">
        <v>1221.444</v>
      </c>
      <c r="E2122" s="22" t="n">
        <v>1142.7845</v>
      </c>
      <c r="F2122" s="22" t="n">
        <v>1211.9945</v>
      </c>
      <c r="G2122" s="23" t="n">
        <v>1221.29</v>
      </c>
      <c r="H2122" s="23" t="n">
        <v>1220.07</v>
      </c>
      <c r="I2122" s="23" t="n">
        <v>1143.67</v>
      </c>
      <c r="J2122" s="23" t="n">
        <v>1142.53</v>
      </c>
      <c r="K2122" s="29" t="str">
        <f aca="false">IF(N2122&lt;=$F$3,"HIT","MISS")</f>
        <v>HIT</v>
      </c>
      <c r="L2122" s="29" t="str">
        <f aca="false">IF(O2122&lt;=$F$3,"HIT","MISS")</f>
        <v>HIT</v>
      </c>
      <c r="M2122" s="17" t="str">
        <f aca="false">IF(AND(K2122="HIT",L2122="HIT"),"HOD ✓ | LOD ✓",IF(K2122="HIT","HOD ✓",IF(L2122="HIT","LOD ✓","✗ MISS")))</f>
        <v>HOD ✓ | LOD ✓</v>
      </c>
      <c r="N2122" s="26" t="n">
        <f aca="false">IF(D2122&lt;H2122,(H2122-D2122)/D2122,IF(D2122&gt;G2122,(D2122-G2122)/D2122,0))</f>
        <v>0.000126080278752032</v>
      </c>
      <c r="O2122" s="26" t="n">
        <f aca="false">IF(E2122&lt;J2122,(J2122-E2122)/E2122,IF(E2122&gt;I2122,(E2122-I2122)/E2122,0))</f>
        <v>0</v>
      </c>
      <c r="P2122" s="27" t="n">
        <f aca="false">LN(F2122/F2121)</f>
        <v>0.0377915798461133</v>
      </c>
      <c r="Q2122" s="28" t="n">
        <f aca="false">STDEV(P2103:P2122)*SQRT(252)</f>
        <v>0.252466699391141</v>
      </c>
      <c r="R2122" s="26" t="n">
        <f aca="false">(G2122-H2122)/H2122</f>
        <v>0.000999942626242779</v>
      </c>
      <c r="S2122" s="17" t="n">
        <f aca="false">YEAR(B2122)</f>
        <v>2014</v>
      </c>
      <c r="T2122" s="17" t="n">
        <f aca="false">WEEKDAY(B2122)</f>
        <v>2</v>
      </c>
    </row>
    <row r="2123" customFormat="false" ht="15" hidden="false" customHeight="false" outlineLevel="0" collapsed="false">
      <c r="B2123" s="21" t="n">
        <v>41975</v>
      </c>
      <c r="C2123" s="22" t="n">
        <v>1211.9945</v>
      </c>
      <c r="D2123" s="22" t="n">
        <v>1213.1835</v>
      </c>
      <c r="E2123" s="22" t="n">
        <v>1191.9345</v>
      </c>
      <c r="F2123" s="22" t="n">
        <v>1198.4315</v>
      </c>
      <c r="G2123" s="23" t="n">
        <v>1214.07</v>
      </c>
      <c r="H2123" s="23" t="n">
        <v>1212.86</v>
      </c>
      <c r="I2123" s="23" t="n">
        <v>1192.57</v>
      </c>
      <c r="J2123" s="23" t="n">
        <v>1191.38</v>
      </c>
      <c r="K2123" s="29" t="str">
        <f aca="false">IF(N2123&lt;=$F$3,"HIT","MISS")</f>
        <v>HIT</v>
      </c>
      <c r="L2123" s="29" t="str">
        <f aca="false">IF(O2123&lt;=$F$3,"HIT","MISS")</f>
        <v>HIT</v>
      </c>
      <c r="M2123" s="17" t="str">
        <f aca="false">IF(AND(K2123="HIT",L2123="HIT"),"HOD ✓ | LOD ✓",IF(K2123="HIT","HOD ✓",IF(L2123="HIT","LOD ✓","✗ MISS")))</f>
        <v>HOD ✓ | LOD ✓</v>
      </c>
      <c r="N2123" s="26" t="n">
        <f aca="false">IF(D2123&lt;H2123,(H2123-D2123)/D2123,IF(D2123&gt;G2123,(D2123-G2123)/D2123,0))</f>
        <v>0</v>
      </c>
      <c r="O2123" s="26" t="n">
        <f aca="false">IF(E2123&lt;J2123,(J2123-E2123)/E2123,IF(E2123&gt;I2123,(E2123-I2123)/E2123,0))</f>
        <v>0</v>
      </c>
      <c r="P2123" s="27" t="n">
        <f aca="false">LN(F2123/F2122)</f>
        <v>-0.0112537312009297</v>
      </c>
      <c r="Q2123" s="28" t="n">
        <f aca="false">STDEV(P2104:P2123)*SQRT(252)</f>
        <v>0.256766092702544</v>
      </c>
      <c r="R2123" s="26" t="n">
        <f aca="false">(G2123-H2123)/H2123</f>
        <v>0.000997641937239283</v>
      </c>
      <c r="S2123" s="17" t="n">
        <f aca="false">YEAR(B2123)</f>
        <v>2014</v>
      </c>
      <c r="T2123" s="17" t="n">
        <f aca="false">WEEKDAY(B2123)</f>
        <v>3</v>
      </c>
    </row>
    <row r="2124" customFormat="false" ht="15" hidden="false" customHeight="false" outlineLevel="0" collapsed="false">
      <c r="B2124" s="21" t="n">
        <v>41976</v>
      </c>
      <c r="C2124" s="22" t="n">
        <v>1198.4315</v>
      </c>
      <c r="D2124" s="22" t="n">
        <v>1215.356</v>
      </c>
      <c r="E2124" s="22" t="n">
        <v>1194.057</v>
      </c>
      <c r="F2124" s="22" t="n">
        <v>1209.515</v>
      </c>
      <c r="G2124" s="23" t="n">
        <v>1216.4</v>
      </c>
      <c r="H2124" s="23" t="n">
        <v>1215.18</v>
      </c>
      <c r="I2124" s="23" t="n">
        <v>1194.24</v>
      </c>
      <c r="J2124" s="23" t="n">
        <v>1193.05</v>
      </c>
      <c r="K2124" s="29" t="str">
        <f aca="false">IF(N2124&lt;=$F$3,"HIT","MISS")</f>
        <v>HIT</v>
      </c>
      <c r="L2124" s="29" t="str">
        <f aca="false">IF(O2124&lt;=$F$3,"HIT","MISS")</f>
        <v>HIT</v>
      </c>
      <c r="M2124" s="17" t="str">
        <f aca="false">IF(AND(K2124="HIT",L2124="HIT"),"HOD ✓ | LOD ✓",IF(K2124="HIT","HOD ✓",IF(L2124="HIT","LOD ✓","✗ MISS")))</f>
        <v>HOD ✓ | LOD ✓</v>
      </c>
      <c r="N2124" s="26" t="n">
        <f aca="false">IF(D2124&lt;H2124,(H2124-D2124)/D2124,IF(D2124&gt;G2124,(D2124-G2124)/D2124,0))</f>
        <v>0</v>
      </c>
      <c r="O2124" s="26" t="n">
        <f aca="false">IF(E2124&lt;J2124,(J2124-E2124)/E2124,IF(E2124&gt;I2124,(E2124-I2124)/E2124,0))</f>
        <v>0</v>
      </c>
      <c r="P2124" s="27" t="n">
        <f aca="false">LN(F2124/F2123)</f>
        <v>0.00920583432787538</v>
      </c>
      <c r="Q2124" s="28" t="n">
        <f aca="false">STDEV(P2105:P2124)*SQRT(252)</f>
        <v>0.239813139601642</v>
      </c>
      <c r="R2124" s="26" t="n">
        <f aca="false">(G2124-H2124)/H2124</f>
        <v>0.00100396649056109</v>
      </c>
      <c r="S2124" s="17" t="n">
        <f aca="false">YEAR(B2124)</f>
        <v>2014</v>
      </c>
      <c r="T2124" s="17" t="n">
        <f aca="false">WEEKDAY(B2124)</f>
        <v>4</v>
      </c>
    </row>
    <row r="2125" customFormat="false" ht="15" hidden="false" customHeight="false" outlineLevel="0" collapsed="false">
      <c r="B2125" s="21" t="n">
        <v>41977</v>
      </c>
      <c r="C2125" s="22" t="n">
        <v>1209.515</v>
      </c>
      <c r="D2125" s="22" t="n">
        <v>1213.6055</v>
      </c>
      <c r="E2125" s="22" t="n">
        <v>1201.2435</v>
      </c>
      <c r="F2125" s="22" t="n">
        <v>1205.235</v>
      </c>
      <c r="G2125" s="23" t="n">
        <v>1213.72</v>
      </c>
      <c r="H2125" s="23" t="n">
        <v>1212.51</v>
      </c>
      <c r="I2125" s="23" t="n">
        <v>1202.16</v>
      </c>
      <c r="J2125" s="23" t="n">
        <v>1200.96</v>
      </c>
      <c r="K2125" s="29" t="str">
        <f aca="false">IF(N2125&lt;=$F$3,"HIT","MISS")</f>
        <v>HIT</v>
      </c>
      <c r="L2125" s="29" t="str">
        <f aca="false">IF(O2125&lt;=$F$3,"HIT","MISS")</f>
        <v>HIT</v>
      </c>
      <c r="M2125" s="17" t="str">
        <f aca="false">IF(AND(K2125="HIT",L2125="HIT"),"HOD ✓ | LOD ✓",IF(K2125="HIT","HOD ✓",IF(L2125="HIT","LOD ✓","✗ MISS")))</f>
        <v>HOD ✓ | LOD ✓</v>
      </c>
      <c r="N2125" s="26" t="n">
        <f aca="false">IF(D2125&lt;H2125,(H2125-D2125)/D2125,IF(D2125&gt;G2125,(D2125-G2125)/D2125,0))</f>
        <v>0</v>
      </c>
      <c r="O2125" s="26" t="n">
        <f aca="false">IF(E2125&lt;J2125,(J2125-E2125)/E2125,IF(E2125&gt;I2125,(E2125-I2125)/E2125,0))</f>
        <v>0</v>
      </c>
      <c r="P2125" s="27" t="n">
        <f aca="false">LN(F2125/F2124)</f>
        <v>-0.00354488413454413</v>
      </c>
      <c r="Q2125" s="28" t="n">
        <f aca="false">STDEV(P2106:P2125)*SQRT(252)</f>
        <v>0.240869634966431</v>
      </c>
      <c r="R2125" s="26" t="n">
        <f aca="false">(G2125-H2125)/H2125</f>
        <v>0.000997929913980121</v>
      </c>
      <c r="S2125" s="17" t="n">
        <f aca="false">YEAR(B2125)</f>
        <v>2014</v>
      </c>
      <c r="T2125" s="17" t="n">
        <f aca="false">WEEKDAY(B2125)</f>
        <v>5</v>
      </c>
    </row>
    <row r="2126" customFormat="false" ht="15" hidden="false" customHeight="false" outlineLevel="0" collapsed="false">
      <c r="B2126" s="21" t="n">
        <v>41978</v>
      </c>
      <c r="C2126" s="22" t="n">
        <v>1205.235</v>
      </c>
      <c r="D2126" s="22" t="n">
        <v>1207.786</v>
      </c>
      <c r="E2126" s="22" t="n">
        <v>1186.0425</v>
      </c>
      <c r="F2126" s="22" t="n">
        <v>1192.0455</v>
      </c>
      <c r="G2126" s="23" t="n">
        <v>1208.7</v>
      </c>
      <c r="H2126" s="23" t="n">
        <v>1207.49</v>
      </c>
      <c r="I2126" s="23" t="n">
        <v>1186.65</v>
      </c>
      <c r="J2126" s="23" t="n">
        <v>1185.46</v>
      </c>
      <c r="K2126" s="29" t="str">
        <f aca="false">IF(N2126&lt;=$F$3,"HIT","MISS")</f>
        <v>HIT</v>
      </c>
      <c r="L2126" s="29" t="str">
        <f aca="false">IF(O2126&lt;=$F$3,"HIT","MISS")</f>
        <v>HIT</v>
      </c>
      <c r="M2126" s="17" t="str">
        <f aca="false">IF(AND(K2126="HIT",L2126="HIT"),"HOD ✓ | LOD ✓",IF(K2126="HIT","HOD ✓",IF(L2126="HIT","LOD ✓","✗ MISS")))</f>
        <v>HOD ✓ | LOD ✓</v>
      </c>
      <c r="N2126" s="26" t="n">
        <f aca="false">IF(D2126&lt;H2126,(H2126-D2126)/D2126,IF(D2126&gt;G2126,(D2126-G2126)/D2126,0))</f>
        <v>0</v>
      </c>
      <c r="O2126" s="26" t="n">
        <f aca="false">IF(E2126&lt;J2126,(J2126-E2126)/E2126,IF(E2126&gt;I2126,(E2126-I2126)/E2126,0))</f>
        <v>0</v>
      </c>
      <c r="P2126" s="27" t="n">
        <f aca="false">LN(F2126/F2125)</f>
        <v>-0.0110038296198342</v>
      </c>
      <c r="Q2126" s="28" t="n">
        <f aca="false">STDEV(P2107:P2126)*SQRT(252)</f>
        <v>0.221352851697448</v>
      </c>
      <c r="R2126" s="26" t="n">
        <f aca="false">(G2126-H2126)/H2126</f>
        <v>0.00100207869216311</v>
      </c>
      <c r="S2126" s="17" t="n">
        <f aca="false">YEAR(B2126)</f>
        <v>2014</v>
      </c>
      <c r="T2126" s="17" t="n">
        <f aca="false">WEEKDAY(B2126)</f>
        <v>6</v>
      </c>
    </row>
    <row r="2127" customFormat="false" ht="15" hidden="false" customHeight="false" outlineLevel="0" collapsed="false">
      <c r="B2127" s="21" t="n">
        <v>41981</v>
      </c>
      <c r="C2127" s="22" t="n">
        <v>1192.0455</v>
      </c>
      <c r="D2127" s="22" t="n">
        <v>1208.9935</v>
      </c>
      <c r="E2127" s="22" t="n">
        <v>1187.1535</v>
      </c>
      <c r="F2127" s="22" t="n">
        <v>1203.3775</v>
      </c>
      <c r="G2127" s="23" t="n">
        <v>1210.73</v>
      </c>
      <c r="H2127" s="23" t="n">
        <v>1209.52</v>
      </c>
      <c r="I2127" s="23" t="n">
        <v>1188.55</v>
      </c>
      <c r="J2127" s="23" t="n">
        <v>1187.36</v>
      </c>
      <c r="K2127" s="29" t="str">
        <f aca="false">IF(N2127&lt;=$F$3,"HIT","MISS")</f>
        <v>HIT</v>
      </c>
      <c r="L2127" s="29" t="str">
        <f aca="false">IF(O2127&lt;=$F$3,"HIT","MISS")</f>
        <v>HIT</v>
      </c>
      <c r="M2127" s="17" t="str">
        <f aca="false">IF(AND(K2127="HIT",L2127="HIT"),"HOD ✓ | LOD ✓",IF(K2127="HIT","HOD ✓",IF(L2127="HIT","LOD ✓","✗ MISS")))</f>
        <v>HOD ✓ | LOD ✓</v>
      </c>
      <c r="N2127" s="26" t="n">
        <f aca="false">IF(D2127&lt;H2127,(H2127-D2127)/D2127,IF(D2127&gt;G2127,(D2127-G2127)/D2127,0))</f>
        <v>0.000435486212291416</v>
      </c>
      <c r="O2127" s="26" t="n">
        <f aca="false">IF(E2127&lt;J2127,(J2127-E2127)/E2127,IF(E2127&gt;I2127,(E2127-I2127)/E2127,0))</f>
        <v>0.00017394549230576</v>
      </c>
      <c r="P2127" s="27" t="n">
        <f aca="false">LN(F2127/F2126)</f>
        <v>0.00946144754862919</v>
      </c>
      <c r="Q2127" s="28" t="n">
        <f aca="false">STDEV(P2108:P2127)*SQRT(252)</f>
        <v>0.206340638366514</v>
      </c>
      <c r="R2127" s="26" t="n">
        <f aca="false">(G2127-H2127)/H2127</f>
        <v>0.00100039685164366</v>
      </c>
      <c r="S2127" s="17" t="n">
        <f aca="false">YEAR(B2127)</f>
        <v>2014</v>
      </c>
      <c r="T2127" s="17" t="n">
        <f aca="false">WEEKDAY(B2127)</f>
        <v>2</v>
      </c>
    </row>
    <row r="2128" customFormat="false" ht="15" hidden="false" customHeight="false" outlineLevel="0" collapsed="false">
      <c r="B2128" s="21" t="n">
        <v>41982</v>
      </c>
      <c r="C2128" s="22" t="n">
        <v>1203.3775</v>
      </c>
      <c r="D2128" s="22" t="n">
        <v>1238.385</v>
      </c>
      <c r="E2128" s="22" t="n">
        <v>1199.445</v>
      </c>
      <c r="F2128" s="22" t="n">
        <v>1231.1545</v>
      </c>
      <c r="G2128" s="23" t="n">
        <v>1239.76</v>
      </c>
      <c r="H2128" s="23" t="n">
        <v>1238.52</v>
      </c>
      <c r="I2128" s="23" t="n">
        <v>1199.56</v>
      </c>
      <c r="J2128" s="23" t="n">
        <v>1198.36</v>
      </c>
      <c r="K2128" s="29" t="str">
        <f aca="false">IF(N2128&lt;=$F$3,"HIT","MISS")</f>
        <v>HIT</v>
      </c>
      <c r="L2128" s="29" t="str">
        <f aca="false">IF(O2128&lt;=$F$3,"HIT","MISS")</f>
        <v>HIT</v>
      </c>
      <c r="M2128" s="17" t="str">
        <f aca="false">IF(AND(K2128="HIT",L2128="HIT"),"HOD ✓ | LOD ✓",IF(K2128="HIT","HOD ✓",IF(L2128="HIT","LOD ✓","✗ MISS")))</f>
        <v>HOD ✓ | LOD ✓</v>
      </c>
      <c r="N2128" s="26" t="n">
        <f aca="false">IF(D2128&lt;H2128,(H2128-D2128)/D2128,IF(D2128&gt;G2128,(D2128-G2128)/D2128,0))</f>
        <v>0.000109012948315743</v>
      </c>
      <c r="O2128" s="26" t="n">
        <f aca="false">IF(E2128&lt;J2128,(J2128-E2128)/E2128,IF(E2128&gt;I2128,(E2128-I2128)/E2128,0))</f>
        <v>0</v>
      </c>
      <c r="P2128" s="27" t="n">
        <f aca="false">LN(F2128/F2127)</f>
        <v>0.0228201604399577</v>
      </c>
      <c r="Q2128" s="28" t="n">
        <f aca="false">STDEV(P2109:P2128)*SQRT(252)</f>
        <v>0.217315882020029</v>
      </c>
      <c r="R2128" s="26" t="n">
        <f aca="false">(G2128-H2128)/H2128</f>
        <v>0.00100119497464717</v>
      </c>
      <c r="S2128" s="17" t="n">
        <f aca="false">YEAR(B2128)</f>
        <v>2014</v>
      </c>
      <c r="T2128" s="17" t="n">
        <f aca="false">WEEKDAY(B2128)</f>
        <v>3</v>
      </c>
    </row>
    <row r="2129" customFormat="false" ht="15" hidden="false" customHeight="false" outlineLevel="0" collapsed="false">
      <c r="B2129" s="21" t="n">
        <v>41983</v>
      </c>
      <c r="C2129" s="22" t="n">
        <v>1231.1545</v>
      </c>
      <c r="D2129" s="22" t="n">
        <v>1238.3525</v>
      </c>
      <c r="E2129" s="22" t="n">
        <v>1224.7855</v>
      </c>
      <c r="F2129" s="22" t="n">
        <v>1226.315</v>
      </c>
      <c r="G2129" s="23" t="n">
        <v>1238.01</v>
      </c>
      <c r="H2129" s="23" t="n">
        <v>1236.77</v>
      </c>
      <c r="I2129" s="23" t="n">
        <v>1226.34</v>
      </c>
      <c r="J2129" s="23" t="n">
        <v>1225.11</v>
      </c>
      <c r="K2129" s="29" t="str">
        <f aca="false">IF(N2129&lt;=$F$3,"HIT","MISS")</f>
        <v>HIT</v>
      </c>
      <c r="L2129" s="29" t="str">
        <f aca="false">IF(O2129&lt;=$F$3,"HIT","MISS")</f>
        <v>HIT</v>
      </c>
      <c r="M2129" s="17" t="str">
        <f aca="false">IF(AND(K2129="HIT",L2129="HIT"),"HOD ✓ | LOD ✓",IF(K2129="HIT","HOD ✓",IF(L2129="HIT","LOD ✓","✗ MISS")))</f>
        <v>HOD ✓ | LOD ✓</v>
      </c>
      <c r="N2129" s="26" t="n">
        <f aca="false">IF(D2129&lt;H2129,(H2129-D2129)/D2129,IF(D2129&gt;G2129,(D2129-G2129)/D2129,0))</f>
        <v>0.000276577145844962</v>
      </c>
      <c r="O2129" s="26" t="n">
        <f aca="false">IF(E2129&lt;J2129,(J2129-E2129)/E2129,IF(E2129&gt;I2129,(E2129-I2129)/E2129,0))</f>
        <v>0.000264944351480274</v>
      </c>
      <c r="P2129" s="27" t="n">
        <f aca="false">LN(F2129/F2128)</f>
        <v>-0.00393860941600175</v>
      </c>
      <c r="Q2129" s="28" t="n">
        <f aca="false">STDEV(P2110:P2129)*SQRT(252)</f>
        <v>0.218260453549827</v>
      </c>
      <c r="R2129" s="26" t="n">
        <f aca="false">(G2129-H2129)/H2129</f>
        <v>0.00100261164161486</v>
      </c>
      <c r="S2129" s="17" t="n">
        <f aca="false">YEAR(B2129)</f>
        <v>2014</v>
      </c>
      <c r="T2129" s="17" t="n">
        <f aca="false">WEEKDAY(B2129)</f>
        <v>4</v>
      </c>
    </row>
    <row r="2130" customFormat="false" ht="15" hidden="false" customHeight="false" outlineLevel="0" collapsed="false">
      <c r="B2130" s="21" t="n">
        <v>41984</v>
      </c>
      <c r="C2130" s="22" t="n">
        <v>1226.315</v>
      </c>
      <c r="D2130" s="22" t="n">
        <v>1232.9435</v>
      </c>
      <c r="E2130" s="22" t="n">
        <v>1216.0195</v>
      </c>
      <c r="F2130" s="22" t="n">
        <v>1227.866</v>
      </c>
      <c r="G2130" s="23" t="n">
        <v>1234.48</v>
      </c>
      <c r="H2130" s="23" t="n">
        <v>1233.25</v>
      </c>
      <c r="I2130" s="23" t="n">
        <v>1217.45</v>
      </c>
      <c r="J2130" s="23" t="n">
        <v>1216.23</v>
      </c>
      <c r="K2130" s="29" t="str">
        <f aca="false">IF(N2130&lt;=$F$3,"HIT","MISS")</f>
        <v>HIT</v>
      </c>
      <c r="L2130" s="29" t="str">
        <f aca="false">IF(O2130&lt;=$F$3,"HIT","MISS")</f>
        <v>HIT</v>
      </c>
      <c r="M2130" s="17" t="str">
        <f aca="false">IF(AND(K2130="HIT",L2130="HIT"),"HOD ✓ | LOD ✓",IF(K2130="HIT","HOD ✓",IF(L2130="HIT","LOD ✓","✗ MISS")))</f>
        <v>HOD ✓ | LOD ✓</v>
      </c>
      <c r="N2130" s="26" t="n">
        <f aca="false">IF(D2130&lt;H2130,(H2130-D2130)/D2130,IF(D2130&gt;G2130,(D2130-G2130)/D2130,0))</f>
        <v>0.000248592088769611</v>
      </c>
      <c r="O2130" s="26" t="n">
        <f aca="false">IF(E2130&lt;J2130,(J2130-E2130)/E2130,IF(E2130&gt;I2130,(E2130-I2130)/E2130,0))</f>
        <v>0.000173105776675383</v>
      </c>
      <c r="P2130" s="27" t="n">
        <f aca="false">LN(F2130/F2129)</f>
        <v>0.00126396562151758</v>
      </c>
      <c r="Q2130" s="28" t="n">
        <f aca="false">STDEV(P2111:P2130)*SQRT(252)</f>
        <v>0.218068242967526</v>
      </c>
      <c r="R2130" s="26" t="n">
        <f aca="false">(G2130-H2130)/H2130</f>
        <v>0.000997364686803177</v>
      </c>
      <c r="S2130" s="17" t="n">
        <f aca="false">YEAR(B2130)</f>
        <v>2014</v>
      </c>
      <c r="T2130" s="17" t="n">
        <f aca="false">WEEKDAY(B2130)</f>
        <v>5</v>
      </c>
    </row>
    <row r="2131" customFormat="false" ht="15" hidden="false" customHeight="false" outlineLevel="0" collapsed="false">
      <c r="B2131" s="21" t="n">
        <v>41985</v>
      </c>
      <c r="C2131" s="22" t="n">
        <v>1227.866</v>
      </c>
      <c r="D2131" s="22" t="n">
        <v>1228.34</v>
      </c>
      <c r="E2131" s="22" t="n">
        <v>1214.353</v>
      </c>
      <c r="F2131" s="22" t="n">
        <v>1222.4625</v>
      </c>
      <c r="G2131" s="23" t="n">
        <v>1229.27</v>
      </c>
      <c r="H2131" s="23" t="n">
        <v>1228.04</v>
      </c>
      <c r="I2131" s="23" t="n">
        <v>1215.71</v>
      </c>
      <c r="J2131" s="23" t="n">
        <v>1214.5</v>
      </c>
      <c r="K2131" s="29" t="str">
        <f aca="false">IF(N2131&lt;=$F$3,"HIT","MISS")</f>
        <v>HIT</v>
      </c>
      <c r="L2131" s="29" t="str">
        <f aca="false">IF(O2131&lt;=$F$3,"HIT","MISS")</f>
        <v>HIT</v>
      </c>
      <c r="M2131" s="17" t="str">
        <f aca="false">IF(AND(K2131="HIT",L2131="HIT"),"HOD ✓ | LOD ✓",IF(K2131="HIT","HOD ✓",IF(L2131="HIT","LOD ✓","✗ MISS")))</f>
        <v>HOD ✓ | LOD ✓</v>
      </c>
      <c r="N2131" s="26" t="n">
        <f aca="false">IF(D2131&lt;H2131,(H2131-D2131)/D2131,IF(D2131&gt;G2131,(D2131-G2131)/D2131,0))</f>
        <v>0</v>
      </c>
      <c r="O2131" s="26" t="n">
        <f aca="false">IF(E2131&lt;J2131,(J2131-E2131)/E2131,IF(E2131&gt;I2131,(E2131-I2131)/E2131,0))</f>
        <v>0.000121052115817999</v>
      </c>
      <c r="P2131" s="27" t="n">
        <f aca="false">LN(F2131/F2130)</f>
        <v>-0.00441043619991927</v>
      </c>
      <c r="Q2131" s="28" t="n">
        <f aca="false">STDEV(P2112:P2131)*SQRT(252)</f>
        <v>0.206301888669559</v>
      </c>
      <c r="R2131" s="26" t="n">
        <f aca="false">(G2131-H2131)/H2131</f>
        <v>0.00100159603921698</v>
      </c>
      <c r="S2131" s="17" t="n">
        <f aca="false">YEAR(B2131)</f>
        <v>2014</v>
      </c>
      <c r="T2131" s="17" t="n">
        <f aca="false">WEEKDAY(B2131)</f>
        <v>6</v>
      </c>
    </row>
    <row r="2132" customFormat="false" ht="15" hidden="false" customHeight="false" outlineLevel="0" collapsed="false">
      <c r="B2132" s="21" t="n">
        <v>41988</v>
      </c>
      <c r="C2132" s="22" t="n">
        <v>1222.4625</v>
      </c>
      <c r="D2132" s="22" t="n">
        <v>1224.377</v>
      </c>
      <c r="E2132" s="22" t="n">
        <v>1190.805</v>
      </c>
      <c r="F2132" s="22" t="n">
        <v>1193.278</v>
      </c>
      <c r="G2132" s="23" t="n">
        <v>1224.02</v>
      </c>
      <c r="H2132" s="23" t="n">
        <v>1222.8</v>
      </c>
      <c r="I2132" s="23" t="n">
        <v>1186.36</v>
      </c>
      <c r="J2132" s="23" t="n">
        <v>1185.17</v>
      </c>
      <c r="K2132" s="24" t="str">
        <f aca="false">IF(N2132&lt;=$F$3,"HIT","MISS")</f>
        <v>HIT</v>
      </c>
      <c r="L2132" s="24" t="str">
        <f aca="false">IF(O2132&lt;=$F$3,"HIT","MISS")</f>
        <v>MISS</v>
      </c>
      <c r="M2132" s="25" t="str">
        <f aca="false">IF(AND(K2132="HIT",L2132="HIT"),"HOD ✓ | LOD ✓",IF(K2132="HIT","HOD ✓",IF(L2132="HIT","LOD ✓","✗ MISS")))</f>
        <v>HOD ✓</v>
      </c>
      <c r="N2132" s="26" t="n">
        <f aca="false">IF(D2132&lt;H2132,(H2132-D2132)/D2132,IF(D2132&gt;G2132,(D2132-G2132)/D2132,0))</f>
        <v>0.000291576859088313</v>
      </c>
      <c r="O2132" s="26" t="n">
        <f aca="false">IF(E2132&lt;J2132,(J2132-E2132)/E2132,IF(E2132&gt;I2132,(E2132-I2132)/E2132,0))</f>
        <v>0.0037327690091998</v>
      </c>
      <c r="P2132" s="27" t="n">
        <f aca="false">LN(F2132/F2131)</f>
        <v>-0.0241631250954283</v>
      </c>
      <c r="Q2132" s="28" t="n">
        <f aca="false">STDEV(P2113:P2132)*SQRT(252)</f>
        <v>0.22522018949194</v>
      </c>
      <c r="R2132" s="26" t="n">
        <f aca="false">(G2132-H2132)/H2132</f>
        <v>0.00099771017337261</v>
      </c>
      <c r="S2132" s="17" t="n">
        <f aca="false">YEAR(B2132)</f>
        <v>2014</v>
      </c>
      <c r="T2132" s="17" t="n">
        <f aca="false">WEEKDAY(B2132)</f>
        <v>2</v>
      </c>
    </row>
    <row r="2133" customFormat="false" ht="15" hidden="false" customHeight="false" outlineLevel="0" collapsed="false">
      <c r="B2133" s="21" t="n">
        <v>41989</v>
      </c>
      <c r="C2133" s="22" t="n">
        <v>1193.278</v>
      </c>
      <c r="D2133" s="22" t="n">
        <v>1223.669</v>
      </c>
      <c r="E2133" s="22" t="n">
        <v>1187.465</v>
      </c>
      <c r="F2133" s="22" t="n">
        <v>1196.988</v>
      </c>
      <c r="G2133" s="23" t="n">
        <v>1225.14</v>
      </c>
      <c r="H2133" s="23" t="n">
        <v>1223.92</v>
      </c>
      <c r="I2133" s="23" t="n">
        <v>1188.87</v>
      </c>
      <c r="J2133" s="23" t="n">
        <v>1187.68</v>
      </c>
      <c r="K2133" s="29" t="str">
        <f aca="false">IF(N2133&lt;=$F$3,"HIT","MISS")</f>
        <v>HIT</v>
      </c>
      <c r="L2133" s="29" t="str">
        <f aca="false">IF(O2133&lt;=$F$3,"HIT","MISS")</f>
        <v>HIT</v>
      </c>
      <c r="M2133" s="17" t="str">
        <f aca="false">IF(AND(K2133="HIT",L2133="HIT"),"HOD ✓ | LOD ✓",IF(K2133="HIT","HOD ✓",IF(L2133="HIT","LOD ✓","✗ MISS")))</f>
        <v>HOD ✓ | LOD ✓</v>
      </c>
      <c r="N2133" s="26" t="n">
        <f aca="false">IF(D2133&lt;H2133,(H2133-D2133)/D2133,IF(D2133&gt;G2133,(D2133-G2133)/D2133,0))</f>
        <v>0.000205120829243837</v>
      </c>
      <c r="O2133" s="26" t="n">
        <f aca="false">IF(E2133&lt;J2133,(J2133-E2133)/E2133,IF(E2133&gt;I2133,(E2133-I2133)/E2133,0))</f>
        <v>0.000181057968024443</v>
      </c>
      <c r="P2133" s="27" t="n">
        <f aca="false">LN(F2133/F2132)</f>
        <v>0.00310425950857481</v>
      </c>
      <c r="Q2133" s="28" t="n">
        <f aca="false">STDEV(P2114:P2133)*SQRT(252)</f>
        <v>0.223319054809999</v>
      </c>
      <c r="R2133" s="26" t="n">
        <f aca="false">(G2133-H2133)/H2133</f>
        <v>0.000996797176286054</v>
      </c>
      <c r="S2133" s="17" t="n">
        <f aca="false">YEAR(B2133)</f>
        <v>2014</v>
      </c>
      <c r="T2133" s="17" t="n">
        <f aca="false">WEEKDAY(B2133)</f>
        <v>3</v>
      </c>
    </row>
    <row r="2134" customFormat="false" ht="15" hidden="false" customHeight="false" outlineLevel="0" collapsed="false">
      <c r="B2134" s="21" t="n">
        <v>41990</v>
      </c>
      <c r="C2134" s="22" t="n">
        <v>1196.988</v>
      </c>
      <c r="D2134" s="22" t="n">
        <v>1203.1015</v>
      </c>
      <c r="E2134" s="22" t="n">
        <v>1183.2675</v>
      </c>
      <c r="F2134" s="22" t="n">
        <v>1189.8415</v>
      </c>
      <c r="G2134" s="23" t="n">
        <v>1203.57</v>
      </c>
      <c r="H2134" s="23" t="n">
        <v>1202.37</v>
      </c>
      <c r="I2134" s="23" t="n">
        <v>1184.38</v>
      </c>
      <c r="J2134" s="23" t="n">
        <v>1183.2</v>
      </c>
      <c r="K2134" s="29" t="str">
        <f aca="false">IF(N2134&lt;=$F$3,"HIT","MISS")</f>
        <v>HIT</v>
      </c>
      <c r="L2134" s="29" t="str">
        <f aca="false">IF(O2134&lt;=$F$3,"HIT","MISS")</f>
        <v>HIT</v>
      </c>
      <c r="M2134" s="17" t="str">
        <f aca="false">IF(AND(K2134="HIT",L2134="HIT"),"HOD ✓ | LOD ✓",IF(K2134="HIT","HOD ✓",IF(L2134="HIT","LOD ✓","✗ MISS")))</f>
        <v>HOD ✓ | LOD ✓</v>
      </c>
      <c r="N2134" s="26" t="n">
        <f aca="false">IF(D2134&lt;H2134,(H2134-D2134)/D2134,IF(D2134&gt;G2134,(D2134-G2134)/D2134,0))</f>
        <v>0</v>
      </c>
      <c r="O2134" s="26" t="n">
        <f aca="false">IF(E2134&lt;J2134,(J2134-E2134)/E2134,IF(E2134&gt;I2134,(E2134-I2134)/E2134,0))</f>
        <v>0</v>
      </c>
      <c r="P2134" s="27" t="n">
        <f aca="false">LN(F2134/F2133)</f>
        <v>-0.00598829648781339</v>
      </c>
      <c r="Q2134" s="28" t="n">
        <f aca="false">STDEV(P2115:P2134)*SQRT(252)</f>
        <v>0.220045201727465</v>
      </c>
      <c r="R2134" s="26" t="n">
        <f aca="false">(G2134-H2134)/H2134</f>
        <v>0.000998028892936488</v>
      </c>
      <c r="S2134" s="17" t="n">
        <f aca="false">YEAR(B2134)</f>
        <v>2014</v>
      </c>
      <c r="T2134" s="17" t="n">
        <f aca="false">WEEKDAY(B2134)</f>
        <v>4</v>
      </c>
    </row>
    <row r="2135" customFormat="false" ht="15" hidden="false" customHeight="false" outlineLevel="0" collapsed="false">
      <c r="B2135" s="21" t="n">
        <v>41991</v>
      </c>
      <c r="C2135" s="22" t="n">
        <v>1189.8415</v>
      </c>
      <c r="D2135" s="22" t="n">
        <v>1214.0585</v>
      </c>
      <c r="E2135" s="22" t="n">
        <v>1188.523</v>
      </c>
      <c r="F2135" s="22" t="n">
        <v>1198.6165</v>
      </c>
      <c r="G2135" s="23" t="n">
        <v>1215.73</v>
      </c>
      <c r="H2135" s="23" t="n">
        <v>1214.52</v>
      </c>
      <c r="I2135" s="23" t="n">
        <v>1188.86</v>
      </c>
      <c r="J2135" s="23" t="n">
        <v>1187.67</v>
      </c>
      <c r="K2135" s="29" t="str">
        <f aca="false">IF(N2135&lt;=$F$3,"HIT","MISS")</f>
        <v>HIT</v>
      </c>
      <c r="L2135" s="29" t="str">
        <f aca="false">IF(O2135&lt;=$F$3,"HIT","MISS")</f>
        <v>HIT</v>
      </c>
      <c r="M2135" s="17" t="str">
        <f aca="false">IF(AND(K2135="HIT",L2135="HIT"),"HOD ✓ | LOD ✓",IF(K2135="HIT","HOD ✓",IF(L2135="HIT","LOD ✓","✗ MISS")))</f>
        <v>HOD ✓ | LOD ✓</v>
      </c>
      <c r="N2135" s="26" t="n">
        <f aca="false">IF(D2135&lt;H2135,(H2135-D2135)/D2135,IF(D2135&gt;G2135,(D2135-G2135)/D2135,0))</f>
        <v>0.000380129952551617</v>
      </c>
      <c r="O2135" s="26" t="n">
        <f aca="false">IF(E2135&lt;J2135,(J2135-E2135)/E2135,IF(E2135&gt;I2135,(E2135-I2135)/E2135,0))</f>
        <v>0</v>
      </c>
      <c r="P2135" s="27" t="n">
        <f aca="false">LN(F2135/F2134)</f>
        <v>0.00734787003248545</v>
      </c>
      <c r="Q2135" s="28" t="n">
        <f aca="false">STDEV(P2116:P2135)*SQRT(252)</f>
        <v>0.219047333076644</v>
      </c>
      <c r="R2135" s="26" t="n">
        <f aca="false">(G2135-H2135)/H2135</f>
        <v>0.000996278365115467</v>
      </c>
      <c r="S2135" s="17" t="n">
        <f aca="false">YEAR(B2135)</f>
        <v>2014</v>
      </c>
      <c r="T2135" s="17" t="n">
        <f aca="false">WEEKDAY(B2135)</f>
        <v>5</v>
      </c>
    </row>
    <row r="2136" customFormat="false" ht="15" hidden="false" customHeight="false" outlineLevel="0" collapsed="false">
      <c r="B2136" s="21" t="n">
        <v>41992</v>
      </c>
      <c r="C2136" s="22" t="n">
        <v>1198.6165</v>
      </c>
      <c r="D2136" s="22" t="n">
        <v>1201.478</v>
      </c>
      <c r="E2136" s="22" t="n">
        <v>1193.7135</v>
      </c>
      <c r="F2136" s="22" t="n">
        <v>1195.666</v>
      </c>
      <c r="G2136" s="23" t="n">
        <v>1201.97</v>
      </c>
      <c r="H2136" s="23" t="n">
        <v>1200.77</v>
      </c>
      <c r="I2136" s="23" t="n">
        <v>1195.18</v>
      </c>
      <c r="J2136" s="23" t="n">
        <v>1193.99</v>
      </c>
      <c r="K2136" s="29" t="str">
        <f aca="false">IF(N2136&lt;=$F$3,"HIT","MISS")</f>
        <v>HIT</v>
      </c>
      <c r="L2136" s="29" t="str">
        <f aca="false">IF(O2136&lt;=$F$3,"HIT","MISS")</f>
        <v>HIT</v>
      </c>
      <c r="M2136" s="17" t="str">
        <f aca="false">IF(AND(K2136="HIT",L2136="HIT"),"HOD ✓ | LOD ✓",IF(K2136="HIT","HOD ✓",IF(L2136="HIT","LOD ✓","✗ MISS")))</f>
        <v>HOD ✓ | LOD ✓</v>
      </c>
      <c r="N2136" s="26" t="n">
        <f aca="false">IF(D2136&lt;H2136,(H2136-D2136)/D2136,IF(D2136&gt;G2136,(D2136-G2136)/D2136,0))</f>
        <v>0</v>
      </c>
      <c r="O2136" s="26" t="n">
        <f aca="false">IF(E2136&lt;J2136,(J2136-E2136)/E2136,IF(E2136&gt;I2136,(E2136-I2136)/E2136,0))</f>
        <v>0.000231630118952279</v>
      </c>
      <c r="P2136" s="27" t="n">
        <f aca="false">LN(F2136/F2135)</f>
        <v>-0.00246462269471918</v>
      </c>
      <c r="Q2136" s="28" t="n">
        <f aca="false">STDEV(P2117:P2136)*SQRT(252)</f>
        <v>0.21793255797725</v>
      </c>
      <c r="R2136" s="26" t="n">
        <f aca="false">(G2136-H2136)/H2136</f>
        <v>0.000999358744805454</v>
      </c>
      <c r="S2136" s="17" t="n">
        <f aca="false">YEAR(B2136)</f>
        <v>2014</v>
      </c>
      <c r="T2136" s="17" t="n">
        <f aca="false">WEEKDAY(B2136)</f>
        <v>6</v>
      </c>
    </row>
    <row r="2137" customFormat="false" ht="15" hidden="false" customHeight="false" outlineLevel="0" collapsed="false">
      <c r="B2137" s="21" t="n">
        <v>41995</v>
      </c>
      <c r="C2137" s="22" t="n">
        <v>1195.666</v>
      </c>
      <c r="D2137" s="22" t="n">
        <v>1203.6735</v>
      </c>
      <c r="E2137" s="22" t="n">
        <v>1170.8025</v>
      </c>
      <c r="F2137" s="22" t="n">
        <v>1176.2965</v>
      </c>
      <c r="G2137" s="23" t="n">
        <v>1204.04</v>
      </c>
      <c r="H2137" s="23" t="n">
        <v>1202.84</v>
      </c>
      <c r="I2137" s="23" t="n">
        <v>1172.25</v>
      </c>
      <c r="J2137" s="23" t="n">
        <v>1171.08</v>
      </c>
      <c r="K2137" s="29" t="str">
        <f aca="false">IF(N2137&lt;=$F$3,"HIT","MISS")</f>
        <v>HIT</v>
      </c>
      <c r="L2137" s="29" t="str">
        <f aca="false">IF(O2137&lt;=$F$3,"HIT","MISS")</f>
        <v>HIT</v>
      </c>
      <c r="M2137" s="17" t="str">
        <f aca="false">IF(AND(K2137="HIT",L2137="HIT"),"HOD ✓ | LOD ✓",IF(K2137="HIT","HOD ✓",IF(L2137="HIT","LOD ✓","✗ MISS")))</f>
        <v>HOD ✓ | LOD ✓</v>
      </c>
      <c r="N2137" s="26" t="n">
        <f aca="false">IF(D2137&lt;H2137,(H2137-D2137)/D2137,IF(D2137&gt;G2137,(D2137-G2137)/D2137,0))</f>
        <v>0</v>
      </c>
      <c r="O2137" s="26" t="n">
        <f aca="false">IF(E2137&lt;J2137,(J2137-E2137)/E2137,IF(E2137&gt;I2137,(E2137-I2137)/E2137,0))</f>
        <v>0.000237016917883177</v>
      </c>
      <c r="P2137" s="27" t="n">
        <f aca="false">LN(F2137/F2136)</f>
        <v>-0.0163324087644868</v>
      </c>
      <c r="Q2137" s="28" t="n">
        <f aca="false">STDEV(P2118:P2137)*SQRT(252)</f>
        <v>0.225088032637909</v>
      </c>
      <c r="R2137" s="26" t="n">
        <f aca="false">(G2137-H2137)/H2137</f>
        <v>0.000997638921219818</v>
      </c>
      <c r="S2137" s="17" t="n">
        <f aca="false">YEAR(B2137)</f>
        <v>2014</v>
      </c>
      <c r="T2137" s="17" t="n">
        <f aca="false">WEEKDAY(B2137)</f>
        <v>2</v>
      </c>
    </row>
    <row r="2138" customFormat="false" ht="15" hidden="false" customHeight="false" outlineLevel="0" collapsed="false">
      <c r="B2138" s="21" t="n">
        <v>41996</v>
      </c>
      <c r="C2138" s="22" t="n">
        <v>1176.2965</v>
      </c>
      <c r="D2138" s="22" t="n">
        <v>1185.0945</v>
      </c>
      <c r="E2138" s="22" t="n">
        <v>1172.6455</v>
      </c>
      <c r="F2138" s="22" t="n">
        <v>1176.6145</v>
      </c>
      <c r="G2138" s="23" t="n">
        <v>1186.39</v>
      </c>
      <c r="H2138" s="23" t="n">
        <v>1185.2</v>
      </c>
      <c r="I2138" s="23" t="n">
        <v>1172.3</v>
      </c>
      <c r="J2138" s="23" t="n">
        <v>1171.13</v>
      </c>
      <c r="K2138" s="29" t="str">
        <f aca="false">IF(N2138&lt;=$F$3,"HIT","MISS")</f>
        <v>HIT</v>
      </c>
      <c r="L2138" s="29" t="str">
        <f aca="false">IF(O2138&lt;=$F$3,"HIT","MISS")</f>
        <v>HIT</v>
      </c>
      <c r="M2138" s="17" t="str">
        <f aca="false">IF(AND(K2138="HIT",L2138="HIT"),"HOD ✓ | LOD ✓",IF(K2138="HIT","HOD ✓",IF(L2138="HIT","LOD ✓","✗ MISS")))</f>
        <v>HOD ✓ | LOD ✓</v>
      </c>
      <c r="N2138" s="26" t="n">
        <f aca="false">IF(D2138&lt;H2138,(H2138-D2138)/D2138,IF(D2138&gt;G2138,(D2138-G2138)/D2138,0))</f>
        <v>8.90224366074774E-005</v>
      </c>
      <c r="O2138" s="26" t="n">
        <f aca="false">IF(E2138&lt;J2138,(J2138-E2138)/E2138,IF(E2138&gt;I2138,(E2138-I2138)/E2138,0))</f>
        <v>0.000294632947468036</v>
      </c>
      <c r="P2138" s="27" t="n">
        <f aca="false">LN(F2138/F2137)</f>
        <v>0.000270303468287684</v>
      </c>
      <c r="Q2138" s="28" t="n">
        <f aca="false">STDEV(P2119:P2138)*SQRT(252)</f>
        <v>0.224680905690276</v>
      </c>
      <c r="R2138" s="26" t="n">
        <f aca="false">(G2138-H2138)/H2138</f>
        <v>0.00100404994937568</v>
      </c>
      <c r="S2138" s="17" t="n">
        <f aca="false">YEAR(B2138)</f>
        <v>2014</v>
      </c>
      <c r="T2138" s="17" t="n">
        <f aca="false">WEEKDAY(B2138)</f>
        <v>3</v>
      </c>
    </row>
    <row r="2139" customFormat="false" ht="15" hidden="false" customHeight="false" outlineLevel="0" collapsed="false">
      <c r="B2139" s="21" t="n">
        <v>41997</v>
      </c>
      <c r="C2139" s="22" t="n">
        <v>1176.6145</v>
      </c>
      <c r="D2139" s="22" t="n">
        <v>1181.23</v>
      </c>
      <c r="E2139" s="22" t="n">
        <v>1172.916</v>
      </c>
      <c r="F2139" s="22" t="n">
        <v>1174.576</v>
      </c>
      <c r="G2139" s="23" t="n">
        <v>1180.83</v>
      </c>
      <c r="H2139" s="23" t="n">
        <v>1179.65</v>
      </c>
      <c r="I2139" s="23" t="n">
        <v>1174.39</v>
      </c>
      <c r="J2139" s="23" t="n">
        <v>1173.22</v>
      </c>
      <c r="K2139" s="29" t="str">
        <f aca="false">IF(N2139&lt;=$F$3,"HIT","MISS")</f>
        <v>HIT</v>
      </c>
      <c r="L2139" s="29" t="str">
        <f aca="false">IF(O2139&lt;=$F$3,"HIT","MISS")</f>
        <v>HIT</v>
      </c>
      <c r="M2139" s="17" t="str">
        <f aca="false">IF(AND(K2139="HIT",L2139="HIT"),"HOD ✓ | LOD ✓",IF(K2139="HIT","HOD ✓",IF(L2139="HIT","LOD ✓","✗ MISS")))</f>
        <v>HOD ✓ | LOD ✓</v>
      </c>
      <c r="N2139" s="26" t="n">
        <f aca="false">IF(D2139&lt;H2139,(H2139-D2139)/D2139,IF(D2139&gt;G2139,(D2139-G2139)/D2139,0))</f>
        <v>0.000338630072043625</v>
      </c>
      <c r="O2139" s="26" t="n">
        <f aca="false">IF(E2139&lt;J2139,(J2139-E2139)/E2139,IF(E2139&gt;I2139,(E2139-I2139)/E2139,0))</f>
        <v>0.000259183095805742</v>
      </c>
      <c r="P2139" s="27" t="n">
        <f aca="false">LN(F2139/F2138)</f>
        <v>-0.00173401560680156</v>
      </c>
      <c r="Q2139" s="28" t="n">
        <f aca="false">STDEV(P2120:P2139)*SQRT(252)</f>
        <v>0.224644931788639</v>
      </c>
      <c r="R2139" s="26" t="n">
        <f aca="false">(G2139-H2139)/H2139</f>
        <v>0.00100029669817305</v>
      </c>
      <c r="S2139" s="17" t="n">
        <f aca="false">YEAR(B2139)</f>
        <v>2014</v>
      </c>
      <c r="T2139" s="17" t="n">
        <f aca="false">WEEKDAY(B2139)</f>
        <v>4</v>
      </c>
    </row>
    <row r="2140" customFormat="false" ht="15" hidden="false" customHeight="false" outlineLevel="0" collapsed="false">
      <c r="B2140" s="21" t="n">
        <v>41999</v>
      </c>
      <c r="C2140" s="22" t="n">
        <v>1174.576</v>
      </c>
      <c r="D2140" s="22" t="n">
        <v>1199.26</v>
      </c>
      <c r="E2140" s="22" t="n">
        <v>1174.576</v>
      </c>
      <c r="F2140" s="22" t="n">
        <v>1196.531</v>
      </c>
      <c r="G2140" s="23" t="n">
        <v>1200.26</v>
      </c>
      <c r="H2140" s="23" t="n">
        <v>1199.06</v>
      </c>
      <c r="I2140" s="23" t="n">
        <v>1176</v>
      </c>
      <c r="J2140" s="23" t="n">
        <v>1174.83</v>
      </c>
      <c r="K2140" s="29" t="str">
        <f aca="false">IF(N2140&lt;=$F$3,"HIT","MISS")</f>
        <v>HIT</v>
      </c>
      <c r="L2140" s="29" t="str">
        <f aca="false">IF(O2140&lt;=$F$3,"HIT","MISS")</f>
        <v>HIT</v>
      </c>
      <c r="M2140" s="17" t="str">
        <f aca="false">IF(AND(K2140="HIT",L2140="HIT"),"HOD ✓ | LOD ✓",IF(K2140="HIT","HOD ✓",IF(L2140="HIT","LOD ✓","✗ MISS")))</f>
        <v>HOD ✓ | LOD ✓</v>
      </c>
      <c r="N2140" s="26" t="n">
        <f aca="false">IF(D2140&lt;H2140,(H2140-D2140)/D2140,IF(D2140&gt;G2140,(D2140-G2140)/D2140,0))</f>
        <v>0</v>
      </c>
      <c r="O2140" s="26" t="n">
        <f aca="false">IF(E2140&lt;J2140,(J2140-E2140)/E2140,IF(E2140&gt;I2140,(E2140-I2140)/E2140,0))</f>
        <v>0.000216248246175561</v>
      </c>
      <c r="P2140" s="27" t="n">
        <f aca="false">LN(F2140/F2139)</f>
        <v>0.0185193055217417</v>
      </c>
      <c r="Q2140" s="28" t="n">
        <f aca="false">STDEV(P2121:P2140)*SQRT(252)</f>
        <v>0.234116138612543</v>
      </c>
      <c r="R2140" s="26" t="n">
        <f aca="false">(G2140-H2140)/H2140</f>
        <v>0.00100078394742552</v>
      </c>
      <c r="S2140" s="17" t="n">
        <f aca="false">YEAR(B2140)</f>
        <v>2014</v>
      </c>
      <c r="T2140" s="17" t="n">
        <f aca="false">WEEKDAY(B2140)</f>
        <v>6</v>
      </c>
    </row>
    <row r="2141" customFormat="false" ht="15" hidden="false" customHeight="false" outlineLevel="0" collapsed="false">
      <c r="B2141" s="21" t="n">
        <v>42002</v>
      </c>
      <c r="C2141" s="22" t="n">
        <v>1196.531</v>
      </c>
      <c r="D2141" s="22" t="n">
        <v>1197.704</v>
      </c>
      <c r="E2141" s="22" t="n">
        <v>1178.9755</v>
      </c>
      <c r="F2141" s="22" t="n">
        <v>1183.253</v>
      </c>
      <c r="G2141" s="23" t="n">
        <v>1197.78</v>
      </c>
      <c r="H2141" s="23" t="n">
        <v>1196.58</v>
      </c>
      <c r="I2141" s="23" t="n">
        <v>1179.46</v>
      </c>
      <c r="J2141" s="23" t="n">
        <v>1178.28</v>
      </c>
      <c r="K2141" s="29" t="str">
        <f aca="false">IF(N2141&lt;=$F$3,"HIT","MISS")</f>
        <v>HIT</v>
      </c>
      <c r="L2141" s="29" t="str">
        <f aca="false">IF(O2141&lt;=$F$3,"HIT","MISS")</f>
        <v>HIT</v>
      </c>
      <c r="M2141" s="17" t="str">
        <f aca="false">IF(AND(K2141="HIT",L2141="HIT"),"HOD ✓ | LOD ✓",IF(K2141="HIT","HOD ✓",IF(L2141="HIT","LOD ✓","✗ MISS")))</f>
        <v>HOD ✓ | LOD ✓</v>
      </c>
      <c r="N2141" s="26" t="n">
        <f aca="false">IF(D2141&lt;H2141,(H2141-D2141)/D2141,IF(D2141&gt;G2141,(D2141-G2141)/D2141,0))</f>
        <v>0</v>
      </c>
      <c r="O2141" s="26" t="n">
        <f aca="false">IF(E2141&lt;J2141,(J2141-E2141)/E2141,IF(E2141&gt;I2141,(E2141-I2141)/E2141,0))</f>
        <v>0</v>
      </c>
      <c r="P2141" s="27" t="n">
        <f aca="false">LN(F2141/F2140)</f>
        <v>-0.0111591117408</v>
      </c>
      <c r="Q2141" s="28" t="n">
        <f aca="false">STDEV(P2122:P2141)*SQRT(252)</f>
        <v>0.225598997020326</v>
      </c>
      <c r="R2141" s="26" t="n">
        <f aca="false">(G2141-H2141)/H2141</f>
        <v>0.00100285814571533</v>
      </c>
      <c r="S2141" s="17" t="n">
        <f aca="false">YEAR(B2141)</f>
        <v>2014</v>
      </c>
      <c r="T2141" s="17" t="n">
        <f aca="false">WEEKDAY(B2141)</f>
        <v>2</v>
      </c>
    </row>
    <row r="2142" customFormat="false" ht="15" hidden="false" customHeight="false" outlineLevel="0" collapsed="false">
      <c r="B2142" s="21" t="n">
        <v>42003</v>
      </c>
      <c r="C2142" s="22" t="n">
        <v>1183.253</v>
      </c>
      <c r="D2142" s="22" t="n">
        <v>1211.0075</v>
      </c>
      <c r="E2142" s="22" t="n">
        <v>1180.7665</v>
      </c>
      <c r="F2142" s="22" t="n">
        <v>1200.53</v>
      </c>
      <c r="G2142" s="23" t="n">
        <v>1211.69</v>
      </c>
      <c r="H2142" s="23" t="n">
        <v>1210.48</v>
      </c>
      <c r="I2142" s="23" t="n">
        <v>1182.07</v>
      </c>
      <c r="J2142" s="23" t="n">
        <v>1180.89</v>
      </c>
      <c r="K2142" s="29" t="str">
        <f aca="false">IF(N2142&lt;=$F$3,"HIT","MISS")</f>
        <v>HIT</v>
      </c>
      <c r="L2142" s="29" t="str">
        <f aca="false">IF(O2142&lt;=$F$3,"HIT","MISS")</f>
        <v>HIT</v>
      </c>
      <c r="M2142" s="17" t="str">
        <f aca="false">IF(AND(K2142="HIT",L2142="HIT"),"HOD ✓ | LOD ✓",IF(K2142="HIT","HOD ✓",IF(L2142="HIT","LOD ✓","✗ MISS")))</f>
        <v>HOD ✓ | LOD ✓</v>
      </c>
      <c r="N2142" s="26" t="n">
        <f aca="false">IF(D2142&lt;H2142,(H2142-D2142)/D2142,IF(D2142&gt;G2142,(D2142-G2142)/D2142,0))</f>
        <v>0</v>
      </c>
      <c r="O2142" s="26" t="n">
        <f aca="false">IF(E2142&lt;J2142,(J2142-E2142)/E2142,IF(E2142&gt;I2142,(E2142-I2142)/E2142,0))</f>
        <v>0.000104593075769129</v>
      </c>
      <c r="P2142" s="27" t="n">
        <f aca="false">LN(F2142/F2141)</f>
        <v>0.0144957007637858</v>
      </c>
      <c r="Q2142" s="28" t="n">
        <f aca="false">STDEV(P2123:P2142)*SQRT(252)</f>
        <v>0.186562537171517</v>
      </c>
      <c r="R2142" s="26" t="n">
        <f aca="false">(G2142-H2142)/H2142</f>
        <v>0.000999603463089053</v>
      </c>
      <c r="S2142" s="17" t="n">
        <f aca="false">YEAR(B2142)</f>
        <v>2014</v>
      </c>
      <c r="T2142" s="17" t="n">
        <f aca="false">WEEKDAY(B2142)</f>
        <v>3</v>
      </c>
    </row>
    <row r="2143" customFormat="false" ht="15" hidden="false" customHeight="false" outlineLevel="0" collapsed="false">
      <c r="B2143" s="21" t="n">
        <v>42004</v>
      </c>
      <c r="C2143" s="22" t="n">
        <v>1200.53</v>
      </c>
      <c r="D2143" s="22" t="n">
        <v>1203.925</v>
      </c>
      <c r="E2143" s="22" t="n">
        <v>1181.938</v>
      </c>
      <c r="F2143" s="22" t="n">
        <v>1182.789</v>
      </c>
      <c r="G2143" s="23" t="n">
        <v>1205.33</v>
      </c>
      <c r="H2143" s="23" t="n">
        <v>1204.13</v>
      </c>
      <c r="I2143" s="23" t="n">
        <v>1181.86</v>
      </c>
      <c r="J2143" s="23" t="n">
        <v>1180.68</v>
      </c>
      <c r="K2143" s="29" t="str">
        <f aca="false">IF(N2143&lt;=$F$3,"HIT","MISS")</f>
        <v>HIT</v>
      </c>
      <c r="L2143" s="29" t="str">
        <f aca="false">IF(O2143&lt;=$F$3,"HIT","MISS")</f>
        <v>HIT</v>
      </c>
      <c r="M2143" s="17" t="str">
        <f aca="false">IF(AND(K2143="HIT",L2143="HIT"),"HOD ✓ | LOD ✓",IF(K2143="HIT","HOD ✓",IF(L2143="HIT","LOD ✓","✗ MISS")))</f>
        <v>HOD ✓ | LOD ✓</v>
      </c>
      <c r="N2143" s="26" t="n">
        <f aca="false">IF(D2143&lt;H2143,(H2143-D2143)/D2143,IF(D2143&gt;G2143,(D2143-G2143)/D2143,0))</f>
        <v>0.000170276387648861</v>
      </c>
      <c r="O2143" s="26" t="n">
        <f aca="false">IF(E2143&lt;J2143,(J2143-E2143)/E2143,IF(E2143&gt;I2143,(E2143-I2143)/E2143,0))</f>
        <v>6.59933092938901E-005</v>
      </c>
      <c r="P2143" s="27" t="n">
        <f aca="false">LN(F2143/F2142)</f>
        <v>-0.0148879169678499</v>
      </c>
      <c r="Q2143" s="28" t="n">
        <f aca="false">STDEV(P2124:P2143)*SQRT(252)</f>
        <v>0.189765798999966</v>
      </c>
      <c r="R2143" s="26" t="n">
        <f aca="false">(G2143-H2143)/H2143</f>
        <v>0.00099657013777567</v>
      </c>
      <c r="S2143" s="17" t="n">
        <f aca="false">YEAR(B2143)</f>
        <v>2014</v>
      </c>
      <c r="T2143" s="17" t="n">
        <f aca="false">WEEKDAY(B2143)</f>
        <v>4</v>
      </c>
    </row>
    <row r="2144" customFormat="false" ht="15" hidden="false" customHeight="false" outlineLevel="0" collapsed="false">
      <c r="B2144" s="21" t="n">
        <v>42006</v>
      </c>
      <c r="C2144" s="22" t="n">
        <v>1182.789</v>
      </c>
      <c r="D2144" s="22" t="n">
        <v>1195.137</v>
      </c>
      <c r="E2144" s="22" t="n">
        <v>1167.6235</v>
      </c>
      <c r="F2144" s="22" t="n">
        <v>1188.773</v>
      </c>
      <c r="G2144" s="23" t="n">
        <v>1195.84</v>
      </c>
      <c r="H2144" s="23" t="n">
        <v>1194.65</v>
      </c>
      <c r="I2144" s="23" t="n">
        <v>1168.41</v>
      </c>
      <c r="J2144" s="23" t="n">
        <v>1167.24</v>
      </c>
      <c r="K2144" s="29" t="str">
        <f aca="false">IF(N2144&lt;=$F$3,"HIT","MISS")</f>
        <v>HIT</v>
      </c>
      <c r="L2144" s="29" t="str">
        <f aca="false">IF(O2144&lt;=$F$3,"HIT","MISS")</f>
        <v>HIT</v>
      </c>
      <c r="M2144" s="17" t="str">
        <f aca="false">IF(AND(K2144="HIT",L2144="HIT"),"HOD ✓ | LOD ✓",IF(K2144="HIT","HOD ✓",IF(L2144="HIT","LOD ✓","✗ MISS")))</f>
        <v>HOD ✓ | LOD ✓</v>
      </c>
      <c r="N2144" s="26" t="n">
        <f aca="false">IF(D2144&lt;H2144,(H2144-D2144)/D2144,IF(D2144&gt;G2144,(D2144-G2144)/D2144,0))</f>
        <v>0</v>
      </c>
      <c r="O2144" s="26" t="n">
        <f aca="false">IF(E2144&lt;J2144,(J2144-E2144)/E2144,IF(E2144&gt;I2144,(E2144-I2144)/E2144,0))</f>
        <v>0</v>
      </c>
      <c r="P2144" s="27" t="n">
        <f aca="false">LN(F2144/F2143)</f>
        <v>0.00504647375821281</v>
      </c>
      <c r="Q2144" s="28" t="n">
        <f aca="false">STDEV(P2125:P2144)*SQRT(252)</f>
        <v>0.187458954148189</v>
      </c>
      <c r="R2144" s="26" t="n">
        <f aca="false">(G2144-H2144)/H2144</f>
        <v>0.000996107646590907</v>
      </c>
      <c r="S2144" s="17" t="n">
        <f aca="false">YEAR(B2144)</f>
        <v>2015</v>
      </c>
      <c r="T2144" s="17" t="n">
        <f aca="false">WEEKDAY(B2144)</f>
        <v>6</v>
      </c>
    </row>
    <row r="2145" customFormat="false" ht="15" hidden="false" customHeight="false" outlineLevel="0" collapsed="false">
      <c r="B2145" s="21" t="n">
        <v>42009</v>
      </c>
      <c r="C2145" s="22" t="n">
        <v>1188.773</v>
      </c>
      <c r="D2145" s="22" t="n">
        <v>1207.6625</v>
      </c>
      <c r="E2145" s="22" t="n">
        <v>1178.311</v>
      </c>
      <c r="F2145" s="22" t="n">
        <v>1204.766</v>
      </c>
      <c r="G2145" s="23" t="n">
        <v>1208.78</v>
      </c>
      <c r="H2145" s="23" t="n">
        <v>1207.57</v>
      </c>
      <c r="I2145" s="23" t="n">
        <v>1179.58</v>
      </c>
      <c r="J2145" s="23" t="n">
        <v>1178.4</v>
      </c>
      <c r="K2145" s="29" t="str">
        <f aca="false">IF(N2145&lt;=$F$3,"HIT","MISS")</f>
        <v>HIT</v>
      </c>
      <c r="L2145" s="29" t="str">
        <f aca="false">IF(O2145&lt;=$F$3,"HIT","MISS")</f>
        <v>HIT</v>
      </c>
      <c r="M2145" s="17" t="str">
        <f aca="false">IF(AND(K2145="HIT",L2145="HIT"),"HOD ✓ | LOD ✓",IF(K2145="HIT","HOD ✓",IF(L2145="HIT","LOD ✓","✗ MISS")))</f>
        <v>HOD ✓ | LOD ✓</v>
      </c>
      <c r="N2145" s="26" t="n">
        <f aca="false">IF(D2145&lt;H2145,(H2145-D2145)/D2145,IF(D2145&gt;G2145,(D2145-G2145)/D2145,0))</f>
        <v>0</v>
      </c>
      <c r="O2145" s="26" t="n">
        <f aca="false">IF(E2145&lt;J2145,(J2145-E2145)/E2145,IF(E2145&gt;I2145,(E2145-I2145)/E2145,0))</f>
        <v>7.55318417634811E-005</v>
      </c>
      <c r="P2145" s="27" t="n">
        <f aca="false">LN(F2145/F2144)</f>
        <v>0.0133636744687894</v>
      </c>
      <c r="Q2145" s="28" t="n">
        <f aca="false">STDEV(P2126:P2145)*SQRT(252)</f>
        <v>0.193755399874104</v>
      </c>
      <c r="R2145" s="26" t="n">
        <f aca="false">(G2145-H2145)/H2145</f>
        <v>0.00100201230570488</v>
      </c>
      <c r="S2145" s="17" t="n">
        <f aca="false">YEAR(B2145)</f>
        <v>2015</v>
      </c>
      <c r="T2145" s="17" t="n">
        <f aca="false">WEEKDAY(B2145)</f>
        <v>2</v>
      </c>
    </row>
    <row r="2146" customFormat="false" ht="15" hidden="false" customHeight="false" outlineLevel="0" collapsed="false">
      <c r="B2146" s="21" t="n">
        <v>42010</v>
      </c>
      <c r="C2146" s="22" t="n">
        <v>1204.766</v>
      </c>
      <c r="D2146" s="22" t="n">
        <v>1223.2755</v>
      </c>
      <c r="E2146" s="22" t="n">
        <v>1201.797</v>
      </c>
      <c r="F2146" s="22" t="n">
        <v>1218.675</v>
      </c>
      <c r="G2146" s="23" t="n">
        <v>1224.12</v>
      </c>
      <c r="H2146" s="23" t="n">
        <v>1222.9</v>
      </c>
      <c r="I2146" s="23" t="n">
        <v>1201.6</v>
      </c>
      <c r="J2146" s="23" t="n">
        <v>1200.4</v>
      </c>
      <c r="K2146" s="29" t="str">
        <f aca="false">IF(N2146&lt;=$F$3,"HIT","MISS")</f>
        <v>HIT</v>
      </c>
      <c r="L2146" s="29" t="str">
        <f aca="false">IF(O2146&lt;=$F$3,"HIT","MISS")</f>
        <v>HIT</v>
      </c>
      <c r="M2146" s="17" t="str">
        <f aca="false">IF(AND(K2146="HIT",L2146="HIT"),"HOD ✓ | LOD ✓",IF(K2146="HIT","HOD ✓",IF(L2146="HIT","LOD ✓","✗ MISS")))</f>
        <v>HOD ✓ | LOD ✓</v>
      </c>
      <c r="N2146" s="26" t="n">
        <f aca="false">IF(D2146&lt;H2146,(H2146-D2146)/D2146,IF(D2146&gt;G2146,(D2146-G2146)/D2146,0))</f>
        <v>0</v>
      </c>
      <c r="O2146" s="26" t="n">
        <f aca="false">IF(E2146&lt;J2146,(J2146-E2146)/E2146,IF(E2146&gt;I2146,(E2146-I2146)/E2146,0))</f>
        <v>0.000163921194677734</v>
      </c>
      <c r="P2146" s="27" t="n">
        <f aca="false">LN(F2146/F2145)</f>
        <v>0.011478845761052</v>
      </c>
      <c r="Q2146" s="28" t="n">
        <f aca="false">STDEV(P2127:P2146)*SQRT(252)</f>
        <v>0.193285280646094</v>
      </c>
      <c r="R2146" s="26" t="n">
        <f aca="false">(G2146-H2146)/H2146</f>
        <v>0.000997628587782975</v>
      </c>
      <c r="S2146" s="17" t="n">
        <f aca="false">YEAR(B2146)</f>
        <v>2015</v>
      </c>
      <c r="T2146" s="17" t="n">
        <f aca="false">WEEKDAY(B2146)</f>
        <v>3</v>
      </c>
    </row>
    <row r="2147" customFormat="false" ht="15" hidden="false" customHeight="false" outlineLevel="0" collapsed="false">
      <c r="B2147" s="21" t="n">
        <v>42011</v>
      </c>
      <c r="C2147" s="22" t="n">
        <v>1218.675</v>
      </c>
      <c r="D2147" s="22" t="n">
        <v>1219.4475</v>
      </c>
      <c r="E2147" s="22" t="n">
        <v>1208.968</v>
      </c>
      <c r="F2147" s="22" t="n">
        <v>1211.577</v>
      </c>
      <c r="G2147" s="23" t="n">
        <v>1220.87</v>
      </c>
      <c r="H2147" s="23" t="n">
        <v>1219.65</v>
      </c>
      <c r="I2147" s="23" t="n">
        <v>1209.02</v>
      </c>
      <c r="J2147" s="23" t="n">
        <v>1207.81</v>
      </c>
      <c r="K2147" s="29" t="str">
        <f aca="false">IF(N2147&lt;=$F$3,"HIT","MISS")</f>
        <v>HIT</v>
      </c>
      <c r="L2147" s="29" t="str">
        <f aca="false">IF(O2147&lt;=$F$3,"HIT","MISS")</f>
        <v>HIT</v>
      </c>
      <c r="M2147" s="17" t="str">
        <f aca="false">IF(AND(K2147="HIT",L2147="HIT"),"HOD ✓ | LOD ✓",IF(K2147="HIT","HOD ✓",IF(L2147="HIT","LOD ✓","✗ MISS")))</f>
        <v>HOD ✓ | LOD ✓</v>
      </c>
      <c r="N2147" s="26" t="n">
        <f aca="false">IF(D2147&lt;H2147,(H2147-D2147)/D2147,IF(D2147&gt;G2147,(D2147-G2147)/D2147,0))</f>
        <v>0.000166058809419922</v>
      </c>
      <c r="O2147" s="26" t="n">
        <f aca="false">IF(E2147&lt;J2147,(J2147-E2147)/E2147,IF(E2147&gt;I2147,(E2147-I2147)/E2147,0))</f>
        <v>0</v>
      </c>
      <c r="P2147" s="27" t="n">
        <f aca="false">LN(F2147/F2146)</f>
        <v>-0.00584138614680994</v>
      </c>
      <c r="Q2147" s="28" t="n">
        <f aca="false">STDEV(P2128:P2147)*SQRT(252)</f>
        <v>0.192139478907511</v>
      </c>
      <c r="R2147" s="26" t="n">
        <f aca="false">(G2147-H2147)/H2147</f>
        <v>0.0010002869675725</v>
      </c>
      <c r="S2147" s="17" t="n">
        <f aca="false">YEAR(B2147)</f>
        <v>2015</v>
      </c>
      <c r="T2147" s="17" t="n">
        <f aca="false">WEEKDAY(B2147)</f>
        <v>4</v>
      </c>
    </row>
    <row r="2148" customFormat="false" ht="15" hidden="false" customHeight="false" outlineLevel="0" collapsed="false">
      <c r="B2148" s="21" t="n">
        <v>42012</v>
      </c>
      <c r="C2148" s="22" t="n">
        <v>1211.577</v>
      </c>
      <c r="D2148" s="22" t="n">
        <v>1216.8615</v>
      </c>
      <c r="E2148" s="22" t="n">
        <v>1204.5025</v>
      </c>
      <c r="F2148" s="22" t="n">
        <v>1208.949</v>
      </c>
      <c r="G2148" s="23" t="n">
        <v>1217.99</v>
      </c>
      <c r="H2148" s="23" t="n">
        <v>1216.77</v>
      </c>
      <c r="I2148" s="23" t="n">
        <v>1205.81</v>
      </c>
      <c r="J2148" s="23" t="n">
        <v>1204.61</v>
      </c>
      <c r="K2148" s="29" t="str">
        <f aca="false">IF(N2148&lt;=$F$3,"HIT","MISS")</f>
        <v>HIT</v>
      </c>
      <c r="L2148" s="29" t="str">
        <f aca="false">IF(O2148&lt;=$F$3,"HIT","MISS")</f>
        <v>HIT</v>
      </c>
      <c r="M2148" s="17" t="str">
        <f aca="false">IF(AND(K2148="HIT",L2148="HIT"),"HOD ✓ | LOD ✓",IF(K2148="HIT","HOD ✓",IF(L2148="HIT","LOD ✓","✗ MISS")))</f>
        <v>HOD ✓ | LOD ✓</v>
      </c>
      <c r="N2148" s="26" t="n">
        <f aca="false">IF(D2148&lt;H2148,(H2148-D2148)/D2148,IF(D2148&gt;G2148,(D2148-G2148)/D2148,0))</f>
        <v>0</v>
      </c>
      <c r="O2148" s="26" t="n">
        <f aca="false">IF(E2148&lt;J2148,(J2148-E2148)/E2148,IF(E2148&gt;I2148,(E2148-I2148)/E2148,0))</f>
        <v>8.92484656527034E-005</v>
      </c>
      <c r="P2148" s="27" t="n">
        <f aca="false">LN(F2148/F2147)</f>
        <v>-0.00217142970792988</v>
      </c>
      <c r="Q2148" s="28" t="n">
        <f aca="false">STDEV(P2129:P2148)*SQRT(252)</f>
        <v>0.17287015508437</v>
      </c>
      <c r="R2148" s="26" t="n">
        <f aca="false">(G2148-H2148)/H2148</f>
        <v>0.00100265456906402</v>
      </c>
      <c r="S2148" s="17" t="n">
        <f aca="false">YEAR(B2148)</f>
        <v>2015</v>
      </c>
      <c r="T2148" s="17" t="n">
        <f aca="false">WEEKDAY(B2148)</f>
        <v>5</v>
      </c>
    </row>
    <row r="2149" customFormat="false" ht="15" hidden="false" customHeight="false" outlineLevel="0" collapsed="false">
      <c r="B2149" s="21" t="n">
        <v>42013</v>
      </c>
      <c r="C2149" s="22" t="n">
        <v>1208.949</v>
      </c>
      <c r="D2149" s="22" t="n">
        <v>1224.3035</v>
      </c>
      <c r="E2149" s="22" t="n">
        <v>1206.939</v>
      </c>
      <c r="F2149" s="22" t="n">
        <v>1223.3345</v>
      </c>
      <c r="G2149" s="23" t="n">
        <v>1223.95</v>
      </c>
      <c r="H2149" s="23" t="n">
        <v>1222.73</v>
      </c>
      <c r="I2149" s="23" t="n">
        <v>1208.29</v>
      </c>
      <c r="J2149" s="23" t="n">
        <v>1207.08</v>
      </c>
      <c r="K2149" s="29" t="str">
        <f aca="false">IF(N2149&lt;=$F$3,"HIT","MISS")</f>
        <v>HIT</v>
      </c>
      <c r="L2149" s="29" t="str">
        <f aca="false">IF(O2149&lt;=$F$3,"HIT","MISS")</f>
        <v>HIT</v>
      </c>
      <c r="M2149" s="17" t="str">
        <f aca="false">IF(AND(K2149="HIT",L2149="HIT"),"HOD ✓ | LOD ✓",IF(K2149="HIT","HOD ✓",IF(L2149="HIT","LOD ✓","✗ MISS")))</f>
        <v>HOD ✓ | LOD ✓</v>
      </c>
      <c r="N2149" s="26" t="n">
        <f aca="false">IF(D2149&lt;H2149,(H2149-D2149)/D2149,IF(D2149&gt;G2149,(D2149-G2149)/D2149,0))</f>
        <v>0.000288735595381325</v>
      </c>
      <c r="O2149" s="26" t="n">
        <f aca="false">IF(E2149&lt;J2149,(J2149-E2149)/E2149,IF(E2149&gt;I2149,(E2149-I2149)/E2149,0))</f>
        <v>0.000116824462545207</v>
      </c>
      <c r="P2149" s="27" t="n">
        <f aca="false">LN(F2149/F2148)</f>
        <v>0.0118289399563157</v>
      </c>
      <c r="Q2149" s="28" t="n">
        <f aca="false">STDEV(P2130:P2149)*SQRT(252)</f>
        <v>0.178185118085743</v>
      </c>
      <c r="R2149" s="26" t="n">
        <f aca="false">(G2149-H2149)/H2149</f>
        <v>0.000997767291225395</v>
      </c>
      <c r="S2149" s="17" t="n">
        <f aca="false">YEAR(B2149)</f>
        <v>2015</v>
      </c>
      <c r="T2149" s="17" t="n">
        <f aca="false">WEEKDAY(B2149)</f>
        <v>6</v>
      </c>
    </row>
    <row r="2150" customFormat="false" ht="15" hidden="false" customHeight="false" outlineLevel="0" collapsed="false">
      <c r="B2150" s="21" t="n">
        <v>42016</v>
      </c>
      <c r="C2150" s="22" t="n">
        <v>1223.3345</v>
      </c>
      <c r="D2150" s="22" t="n">
        <v>1235.9815</v>
      </c>
      <c r="E2150" s="22" t="n">
        <v>1217.618</v>
      </c>
      <c r="F2150" s="22" t="n">
        <v>1233.637</v>
      </c>
      <c r="G2150" s="23" t="n">
        <v>1237.35</v>
      </c>
      <c r="H2150" s="23" t="n">
        <v>1236.11</v>
      </c>
      <c r="I2150" s="23" t="n">
        <v>1221.93</v>
      </c>
      <c r="J2150" s="23" t="n">
        <v>1220.71</v>
      </c>
      <c r="K2150" s="24" t="str">
        <f aca="false">IF(N2150&lt;=$F$3,"HIT","MISS")</f>
        <v>HIT</v>
      </c>
      <c r="L2150" s="24" t="str">
        <f aca="false">IF(O2150&lt;=$F$3,"HIT","MISS")</f>
        <v>MISS</v>
      </c>
      <c r="M2150" s="25" t="str">
        <f aca="false">IF(AND(K2150="HIT",L2150="HIT"),"HOD ✓ | LOD ✓",IF(K2150="HIT","HOD ✓",IF(L2150="HIT","LOD ✓","✗ MISS")))</f>
        <v>HOD ✓</v>
      </c>
      <c r="N2150" s="26" t="n">
        <f aca="false">IF(D2150&lt;H2150,(H2150-D2150)/D2150,IF(D2150&gt;G2150,(D2150-G2150)/D2150,0))</f>
        <v>0.000103965957419107</v>
      </c>
      <c r="O2150" s="26" t="n">
        <f aca="false">IF(E2150&lt;J2150,(J2150-E2150)/E2150,IF(E2150&gt;I2150,(E2150-I2150)/E2150,0))</f>
        <v>0.00253938427322863</v>
      </c>
      <c r="P2150" s="27" t="n">
        <f aca="false">LN(F2150/F2149)</f>
        <v>0.00838638981565874</v>
      </c>
      <c r="Q2150" s="28" t="n">
        <f aca="false">STDEV(P2131:P2150)*SQRT(252)</f>
        <v>0.1806956317574</v>
      </c>
      <c r="R2150" s="26" t="n">
        <f aca="false">(G2150-H2150)/H2150</f>
        <v>0.00100314696912088</v>
      </c>
      <c r="S2150" s="17" t="n">
        <f aca="false">YEAR(B2150)</f>
        <v>2015</v>
      </c>
      <c r="T2150" s="17" t="n">
        <f aca="false">WEEKDAY(B2150)</f>
        <v>2</v>
      </c>
    </row>
    <row r="2151" customFormat="false" ht="15" hidden="false" customHeight="false" outlineLevel="0" collapsed="false">
      <c r="B2151" s="21" t="n">
        <v>42017</v>
      </c>
      <c r="C2151" s="22" t="n">
        <v>1233.637</v>
      </c>
      <c r="D2151" s="22" t="n">
        <v>1244.3865</v>
      </c>
      <c r="E2151" s="22" t="n">
        <v>1227.2915</v>
      </c>
      <c r="F2151" s="22" t="n">
        <v>1230.6335</v>
      </c>
      <c r="G2151" s="23" t="n">
        <v>1245.37</v>
      </c>
      <c r="H2151" s="23" t="n">
        <v>1244.13</v>
      </c>
      <c r="I2151" s="23" t="n">
        <v>1228.91</v>
      </c>
      <c r="J2151" s="23" t="n">
        <v>1227.68</v>
      </c>
      <c r="K2151" s="29" t="str">
        <f aca="false">IF(N2151&lt;=$F$3,"HIT","MISS")</f>
        <v>HIT</v>
      </c>
      <c r="L2151" s="29" t="str">
        <f aca="false">IF(O2151&lt;=$F$3,"HIT","MISS")</f>
        <v>HIT</v>
      </c>
      <c r="M2151" s="17" t="str">
        <f aca="false">IF(AND(K2151="HIT",L2151="HIT"),"HOD ✓ | LOD ✓",IF(K2151="HIT","HOD ✓",IF(L2151="HIT","LOD ✓","✗ MISS")))</f>
        <v>HOD ✓ | LOD ✓</v>
      </c>
      <c r="N2151" s="26" t="n">
        <f aca="false">IF(D2151&lt;H2151,(H2151-D2151)/D2151,IF(D2151&gt;G2151,(D2151-G2151)/D2151,0))</f>
        <v>0</v>
      </c>
      <c r="O2151" s="26" t="n">
        <f aca="false">IF(E2151&lt;J2151,(J2151-E2151)/E2151,IF(E2151&gt;I2151,(E2151-I2151)/E2151,0))</f>
        <v>0.000316550713502067</v>
      </c>
      <c r="P2151" s="27" t="n">
        <f aca="false">LN(F2151/F2150)</f>
        <v>-0.00243763944522687</v>
      </c>
      <c r="Q2151" s="28" t="n">
        <f aca="false">STDEV(P2132:P2151)*SQRT(252)</f>
        <v>0.180157924897736</v>
      </c>
      <c r="R2151" s="26" t="n">
        <f aca="false">(G2151-H2151)/H2151</f>
        <v>0.000996680411210872</v>
      </c>
      <c r="S2151" s="17" t="n">
        <f aca="false">YEAR(B2151)</f>
        <v>2015</v>
      </c>
      <c r="T2151" s="17" t="n">
        <f aca="false">WEEKDAY(B2151)</f>
        <v>3</v>
      </c>
    </row>
    <row r="2152" customFormat="false" ht="15" hidden="false" customHeight="false" outlineLevel="0" collapsed="false">
      <c r="B2152" s="21" t="n">
        <v>42018</v>
      </c>
      <c r="C2152" s="22" t="n">
        <v>1230.6335</v>
      </c>
      <c r="D2152" s="22" t="n">
        <v>1244.5545</v>
      </c>
      <c r="E2152" s="22" t="n">
        <v>1225.085</v>
      </c>
      <c r="F2152" s="22" t="n">
        <v>1228.537</v>
      </c>
      <c r="G2152" s="23" t="n">
        <v>1245.68</v>
      </c>
      <c r="H2152" s="23" t="n">
        <v>1244.44</v>
      </c>
      <c r="I2152" s="23" t="n">
        <v>1224.69</v>
      </c>
      <c r="J2152" s="23" t="n">
        <v>1223.47</v>
      </c>
      <c r="K2152" s="29" t="str">
        <f aca="false">IF(N2152&lt;=$F$3,"HIT","MISS")</f>
        <v>HIT</v>
      </c>
      <c r="L2152" s="29" t="str">
        <f aca="false">IF(O2152&lt;=$F$3,"HIT","MISS")</f>
        <v>HIT</v>
      </c>
      <c r="M2152" s="17" t="str">
        <f aca="false">IF(AND(K2152="HIT",L2152="HIT"),"HOD ✓ | LOD ✓",IF(K2152="HIT","HOD ✓",IF(L2152="HIT","LOD ✓","✗ MISS")))</f>
        <v>HOD ✓ | LOD ✓</v>
      </c>
      <c r="N2152" s="26" t="n">
        <f aca="false">IF(D2152&lt;H2152,(H2152-D2152)/D2152,IF(D2152&gt;G2152,(D2152-G2152)/D2152,0))</f>
        <v>0</v>
      </c>
      <c r="O2152" s="26" t="n">
        <f aca="false">IF(E2152&lt;J2152,(J2152-E2152)/E2152,IF(E2152&gt;I2152,(E2152-I2152)/E2152,0))</f>
        <v>0.000322426607133368</v>
      </c>
      <c r="P2152" s="27" t="n">
        <f aca="false">LN(F2152/F2151)</f>
        <v>-0.00170504689114417</v>
      </c>
      <c r="Q2152" s="28" t="n">
        <f aca="false">STDEV(P2133:P2152)*SQRT(252)</f>
        <v>0.155623738665511</v>
      </c>
      <c r="R2152" s="26" t="n">
        <f aca="false">(G2152-H2152)/H2152</f>
        <v>0.000996432130114758</v>
      </c>
      <c r="S2152" s="17" t="n">
        <f aca="false">YEAR(B2152)</f>
        <v>2015</v>
      </c>
      <c r="T2152" s="17" t="n">
        <f aca="false">WEEKDAY(B2152)</f>
        <v>4</v>
      </c>
    </row>
    <row r="2153" customFormat="false" ht="15" hidden="false" customHeight="false" outlineLevel="0" collapsed="false">
      <c r="B2153" s="21" t="n">
        <v>42019</v>
      </c>
      <c r="C2153" s="22" t="n">
        <v>1228.537</v>
      </c>
      <c r="D2153" s="22" t="n">
        <v>1266.896</v>
      </c>
      <c r="E2153" s="22" t="n">
        <v>1226.138</v>
      </c>
      <c r="F2153" s="22" t="n">
        <v>1262.595</v>
      </c>
      <c r="G2153" s="23" t="n">
        <v>1268.31</v>
      </c>
      <c r="H2153" s="23" t="n">
        <v>1267.04</v>
      </c>
      <c r="I2153" s="23" t="n">
        <v>1226.62</v>
      </c>
      <c r="J2153" s="23" t="n">
        <v>1225.39</v>
      </c>
      <c r="K2153" s="29" t="str">
        <f aca="false">IF(N2153&lt;=$F$3,"HIT","MISS")</f>
        <v>HIT</v>
      </c>
      <c r="L2153" s="29" t="str">
        <f aca="false">IF(O2153&lt;=$F$3,"HIT","MISS")</f>
        <v>HIT</v>
      </c>
      <c r="M2153" s="17" t="str">
        <f aca="false">IF(AND(K2153="HIT",L2153="HIT"),"HOD ✓ | LOD ✓",IF(K2153="HIT","HOD ✓",IF(L2153="HIT","LOD ✓","✗ MISS")))</f>
        <v>HOD ✓ | LOD ✓</v>
      </c>
      <c r="N2153" s="26" t="n">
        <f aca="false">IF(D2153&lt;H2153,(H2153-D2153)/D2153,IF(D2153&gt;G2153,(D2153-G2153)/D2153,0))</f>
        <v>0.000113663631426735</v>
      </c>
      <c r="O2153" s="26" t="n">
        <f aca="false">IF(E2153&lt;J2153,(J2153-E2153)/E2153,IF(E2153&gt;I2153,(E2153-I2153)/E2153,0))</f>
        <v>0</v>
      </c>
      <c r="P2153" s="27" t="n">
        <f aca="false">LN(F2153/F2152)</f>
        <v>0.0273450963055013</v>
      </c>
      <c r="Q2153" s="28" t="n">
        <f aca="false">STDEV(P2134:P2153)*SQRT(252)</f>
        <v>0.180783308197971</v>
      </c>
      <c r="R2153" s="26" t="n">
        <f aca="false">(G2153-H2153)/H2153</f>
        <v>0.00100233615355473</v>
      </c>
      <c r="S2153" s="17" t="n">
        <f aca="false">YEAR(B2153)</f>
        <v>2015</v>
      </c>
      <c r="T2153" s="17" t="n">
        <f aca="false">WEEKDAY(B2153)</f>
        <v>5</v>
      </c>
    </row>
    <row r="2154" customFormat="false" ht="15" hidden="false" customHeight="false" outlineLevel="0" collapsed="false">
      <c r="B2154" s="21" t="n">
        <v>42020</v>
      </c>
      <c r="C2154" s="22" t="n">
        <v>1262.595</v>
      </c>
      <c r="D2154" s="22" t="n">
        <v>1282.174</v>
      </c>
      <c r="E2154" s="22" t="n">
        <v>1255.0835</v>
      </c>
      <c r="F2154" s="22" t="n">
        <v>1280.197</v>
      </c>
      <c r="G2154" s="23" t="n">
        <v>1281.85</v>
      </c>
      <c r="H2154" s="23" t="n">
        <v>1280.57</v>
      </c>
      <c r="I2154" s="23" t="n">
        <v>1254.93</v>
      </c>
      <c r="J2154" s="23" t="n">
        <v>1253.68</v>
      </c>
      <c r="K2154" s="29" t="str">
        <f aca="false">IF(N2154&lt;=$F$3,"HIT","MISS")</f>
        <v>HIT</v>
      </c>
      <c r="L2154" s="29" t="str">
        <f aca="false">IF(O2154&lt;=$F$3,"HIT","MISS")</f>
        <v>HIT</v>
      </c>
      <c r="M2154" s="17" t="str">
        <f aca="false">IF(AND(K2154="HIT",L2154="HIT"),"HOD ✓ | LOD ✓",IF(K2154="HIT","HOD ✓",IF(L2154="HIT","LOD ✓","✗ MISS")))</f>
        <v>HOD ✓ | LOD ✓</v>
      </c>
      <c r="N2154" s="26" t="n">
        <f aca="false">IF(D2154&lt;H2154,(H2154-D2154)/D2154,IF(D2154&gt;G2154,(D2154-G2154)/D2154,0))</f>
        <v>0.000252695811956933</v>
      </c>
      <c r="O2154" s="26" t="n">
        <f aca="false">IF(E2154&lt;J2154,(J2154-E2154)/E2154,IF(E2154&gt;I2154,(E2154-I2154)/E2154,0))</f>
        <v>0.000122302619706095</v>
      </c>
      <c r="P2154" s="27" t="n">
        <f aca="false">LN(F2154/F2153)</f>
        <v>0.0138448454779964</v>
      </c>
      <c r="Q2154" s="28" t="n">
        <f aca="false">STDEV(P2135:P2154)*SQRT(252)</f>
        <v>0.181892167496071</v>
      </c>
      <c r="R2154" s="26" t="n">
        <f aca="false">(G2154-H2154)/H2154</f>
        <v>0.000999554885714934</v>
      </c>
      <c r="S2154" s="17" t="n">
        <f aca="false">YEAR(B2154)</f>
        <v>2015</v>
      </c>
      <c r="T2154" s="17" t="n">
        <f aca="false">WEEKDAY(B2154)</f>
        <v>6</v>
      </c>
    </row>
    <row r="2155" customFormat="false" ht="15" hidden="false" customHeight="false" outlineLevel="0" collapsed="false">
      <c r="B2155" s="21" t="n">
        <v>42023</v>
      </c>
      <c r="C2155" s="22" t="n">
        <v>1280.197</v>
      </c>
      <c r="D2155" s="22" t="n">
        <v>1281.7845</v>
      </c>
      <c r="E2155" s="22" t="n">
        <v>1272.101</v>
      </c>
      <c r="F2155" s="22" t="n">
        <v>1277.0365</v>
      </c>
      <c r="G2155" s="23" t="n">
        <v>1283.26</v>
      </c>
      <c r="H2155" s="23" t="n">
        <v>1281.98</v>
      </c>
      <c r="I2155" s="23" t="n">
        <v>1273.59</v>
      </c>
      <c r="J2155" s="23" t="n">
        <v>1272.32</v>
      </c>
      <c r="K2155" s="29" t="str">
        <f aca="false">IF(N2155&lt;=$F$3,"HIT","MISS")</f>
        <v>HIT</v>
      </c>
      <c r="L2155" s="29" t="str">
        <f aca="false">IF(O2155&lt;=$F$3,"HIT","MISS")</f>
        <v>HIT</v>
      </c>
      <c r="M2155" s="17" t="str">
        <f aca="false">IF(AND(K2155="HIT",L2155="HIT"),"HOD ✓ | LOD ✓",IF(K2155="HIT","HOD ✓",IF(L2155="HIT","LOD ✓","✗ MISS")))</f>
        <v>HOD ✓ | LOD ✓</v>
      </c>
      <c r="N2155" s="26" t="n">
        <f aca="false">IF(D2155&lt;H2155,(H2155-D2155)/D2155,IF(D2155&gt;G2155,(D2155-G2155)/D2155,0))</f>
        <v>0.000152521738248542</v>
      </c>
      <c r="O2155" s="26" t="n">
        <f aca="false">IF(E2155&lt;J2155,(J2155-E2155)/E2155,IF(E2155&gt;I2155,(E2155-I2155)/E2155,0))</f>
        <v>0.000172156141689869</v>
      </c>
      <c r="P2155" s="27" t="n">
        <f aca="false">LN(F2155/F2154)</f>
        <v>-0.00247181308174176</v>
      </c>
      <c r="Q2155" s="28" t="n">
        <f aca="false">STDEV(P2136:P2155)*SQRT(252)</f>
        <v>0.182589797376909</v>
      </c>
      <c r="R2155" s="26" t="n">
        <f aca="false">(G2155-H2155)/H2155</f>
        <v>0.000998455514126564</v>
      </c>
      <c r="S2155" s="17" t="n">
        <f aca="false">YEAR(B2155)</f>
        <v>2015</v>
      </c>
      <c r="T2155" s="17" t="n">
        <f aca="false">WEEKDAY(B2155)</f>
        <v>2</v>
      </c>
    </row>
    <row r="2156" customFormat="false" ht="15" hidden="false" customHeight="false" outlineLevel="0" collapsed="false">
      <c r="B2156" s="21" t="n">
        <v>42024</v>
      </c>
      <c r="C2156" s="22" t="n">
        <v>1277.0365</v>
      </c>
      <c r="D2156" s="22" t="n">
        <v>1297.219</v>
      </c>
      <c r="E2156" s="22" t="n">
        <v>1274.1475</v>
      </c>
      <c r="F2156" s="22" t="n">
        <v>1295.2125</v>
      </c>
      <c r="G2156" s="23" t="n">
        <v>1298.9</v>
      </c>
      <c r="H2156" s="23" t="n">
        <v>1297.6</v>
      </c>
      <c r="I2156" s="23" t="n">
        <v>1274.75</v>
      </c>
      <c r="J2156" s="23" t="n">
        <v>1273.48</v>
      </c>
      <c r="K2156" s="29" t="str">
        <f aca="false">IF(N2156&lt;=$F$3,"HIT","MISS")</f>
        <v>HIT</v>
      </c>
      <c r="L2156" s="29" t="str">
        <f aca="false">IF(O2156&lt;=$F$3,"HIT","MISS")</f>
        <v>HIT</v>
      </c>
      <c r="M2156" s="17" t="str">
        <f aca="false">IF(AND(K2156="HIT",L2156="HIT"),"HOD ✓ | LOD ✓",IF(K2156="HIT","HOD ✓",IF(L2156="HIT","LOD ✓","✗ MISS")))</f>
        <v>HOD ✓ | LOD ✓</v>
      </c>
      <c r="N2156" s="26" t="n">
        <f aca="false">IF(D2156&lt;H2156,(H2156-D2156)/D2156,IF(D2156&gt;G2156,(D2156-G2156)/D2156,0))</f>
        <v>0.000293705226334072</v>
      </c>
      <c r="O2156" s="26" t="n">
        <f aca="false">IF(E2156&lt;J2156,(J2156-E2156)/E2156,IF(E2156&gt;I2156,(E2156-I2156)/E2156,0))</f>
        <v>0</v>
      </c>
      <c r="P2156" s="27" t="n">
        <f aca="false">LN(F2156/F2155)</f>
        <v>0.0141326150964331</v>
      </c>
      <c r="Q2156" s="28" t="n">
        <f aca="false">STDEV(P2137:P2156)*SQRT(252)</f>
        <v>0.185282983281369</v>
      </c>
      <c r="R2156" s="26" t="n">
        <f aca="false">(G2156-H2156)/H2156</f>
        <v>0.00100184956843417</v>
      </c>
      <c r="S2156" s="17" t="n">
        <f aca="false">YEAR(B2156)</f>
        <v>2015</v>
      </c>
      <c r="T2156" s="17" t="n">
        <f aca="false">WEEKDAY(B2156)</f>
        <v>3</v>
      </c>
    </row>
    <row r="2157" customFormat="false" ht="15" hidden="false" customHeight="false" outlineLevel="0" collapsed="false">
      <c r="B2157" s="21" t="n">
        <v>42025</v>
      </c>
      <c r="C2157" s="22" t="n">
        <v>1295.2125</v>
      </c>
      <c r="D2157" s="22" t="n">
        <v>1305.737</v>
      </c>
      <c r="E2157" s="22" t="n">
        <v>1284.6575</v>
      </c>
      <c r="F2157" s="22" t="n">
        <v>1293.182</v>
      </c>
      <c r="G2157" s="23" t="n">
        <v>1305.37</v>
      </c>
      <c r="H2157" s="23" t="n">
        <v>1304.07</v>
      </c>
      <c r="I2157" s="23" t="n">
        <v>1284.84</v>
      </c>
      <c r="J2157" s="23" t="n">
        <v>1283.56</v>
      </c>
      <c r="K2157" s="29" t="str">
        <f aca="false">IF(N2157&lt;=$F$3,"HIT","MISS")</f>
        <v>HIT</v>
      </c>
      <c r="L2157" s="29" t="str">
        <f aca="false">IF(O2157&lt;=$F$3,"HIT","MISS")</f>
        <v>HIT</v>
      </c>
      <c r="M2157" s="17" t="str">
        <f aca="false">IF(AND(K2157="HIT",L2157="HIT"),"HOD ✓ | LOD ✓",IF(K2157="HIT","HOD ✓",IF(L2157="HIT","LOD ✓","✗ MISS")))</f>
        <v>HOD ✓ | LOD ✓</v>
      </c>
      <c r="N2157" s="26" t="n">
        <f aca="false">IF(D2157&lt;H2157,(H2157-D2157)/D2157,IF(D2157&gt;G2157,(D2157-G2157)/D2157,0))</f>
        <v>0.00028106732060146</v>
      </c>
      <c r="O2157" s="26" t="n">
        <f aca="false">IF(E2157&lt;J2157,(J2157-E2157)/E2157,IF(E2157&gt;I2157,(E2157-I2157)/E2157,0))</f>
        <v>0</v>
      </c>
      <c r="P2157" s="27" t="n">
        <f aca="false">LN(F2157/F2156)</f>
        <v>-0.00156892654231149</v>
      </c>
      <c r="Q2157" s="28" t="n">
        <f aca="false">STDEV(P2138:P2157)*SQRT(252)</f>
        <v>0.170628399151634</v>
      </c>
      <c r="R2157" s="26" t="n">
        <f aca="false">(G2157-H2157)/H2157</f>
        <v>0.000996879001894035</v>
      </c>
      <c r="S2157" s="17" t="n">
        <f aca="false">YEAR(B2157)</f>
        <v>2015</v>
      </c>
      <c r="T2157" s="17" t="n">
        <f aca="false">WEEKDAY(B2157)</f>
        <v>4</v>
      </c>
    </row>
    <row r="2158" customFormat="false" ht="15" hidden="false" customHeight="false" outlineLevel="0" collapsed="false">
      <c r="B2158" s="21" t="n">
        <v>42026</v>
      </c>
      <c r="C2158" s="22" t="n">
        <v>1293.182</v>
      </c>
      <c r="D2158" s="22" t="n">
        <v>1307.7915</v>
      </c>
      <c r="E2158" s="22" t="n">
        <v>1279.3235</v>
      </c>
      <c r="F2158" s="22" t="n">
        <v>1302.5845</v>
      </c>
      <c r="G2158" s="23" t="n">
        <v>1309.36</v>
      </c>
      <c r="H2158" s="23" t="n">
        <v>1308.05</v>
      </c>
      <c r="I2158" s="23" t="n">
        <v>1280.12</v>
      </c>
      <c r="J2158" s="23" t="n">
        <v>1278.84</v>
      </c>
      <c r="K2158" s="29" t="str">
        <f aca="false">IF(N2158&lt;=$F$3,"HIT","MISS")</f>
        <v>HIT</v>
      </c>
      <c r="L2158" s="29" t="str">
        <f aca="false">IF(O2158&lt;=$F$3,"HIT","MISS")</f>
        <v>HIT</v>
      </c>
      <c r="M2158" s="17" t="str">
        <f aca="false">IF(AND(K2158="HIT",L2158="HIT"),"HOD ✓ | LOD ✓",IF(K2158="HIT","HOD ✓",IF(L2158="HIT","LOD ✓","✗ MISS")))</f>
        <v>HOD ✓ | LOD ✓</v>
      </c>
      <c r="N2158" s="26" t="n">
        <f aca="false">IF(D2158&lt;H2158,(H2158-D2158)/D2158,IF(D2158&gt;G2158,(D2158-G2158)/D2158,0))</f>
        <v>0.000197661477383752</v>
      </c>
      <c r="O2158" s="26" t="n">
        <f aca="false">IF(E2158&lt;J2158,(J2158-E2158)/E2158,IF(E2158&gt;I2158,(E2158-I2158)/E2158,0))</f>
        <v>0</v>
      </c>
      <c r="P2158" s="27" t="n">
        <f aca="false">LN(F2158/F2157)</f>
        <v>0.00724451996944703</v>
      </c>
      <c r="Q2158" s="28" t="n">
        <f aca="false">STDEV(P2139:P2158)*SQRT(252)</f>
        <v>0.17000181716266</v>
      </c>
      <c r="R2158" s="26" t="n">
        <f aca="false">(G2158-H2158)/H2158</f>
        <v>0.00100149076870146</v>
      </c>
      <c r="S2158" s="17" t="n">
        <f aca="false">YEAR(B2158)</f>
        <v>2015</v>
      </c>
      <c r="T2158" s="17" t="n">
        <f aca="false">WEEKDAY(B2158)</f>
        <v>5</v>
      </c>
    </row>
    <row r="2159" customFormat="false" ht="15" hidden="false" customHeight="false" outlineLevel="0" collapsed="false">
      <c r="B2159" s="21" t="n">
        <v>42027</v>
      </c>
      <c r="C2159" s="22" t="n">
        <v>1302.5845</v>
      </c>
      <c r="D2159" s="22" t="n">
        <v>1302.8805</v>
      </c>
      <c r="E2159" s="22" t="n">
        <v>1284.4145</v>
      </c>
      <c r="F2159" s="22" t="n">
        <v>1294.714</v>
      </c>
      <c r="G2159" s="23" t="n">
        <v>1302.67</v>
      </c>
      <c r="H2159" s="23" t="n">
        <v>1301.37</v>
      </c>
      <c r="I2159" s="23" t="n">
        <v>1286.16</v>
      </c>
      <c r="J2159" s="23" t="n">
        <v>1284.88</v>
      </c>
      <c r="K2159" s="29" t="str">
        <f aca="false">IF(N2159&lt;=$F$3,"HIT","MISS")</f>
        <v>HIT</v>
      </c>
      <c r="L2159" s="29" t="str">
        <f aca="false">IF(O2159&lt;=$F$3,"HIT","MISS")</f>
        <v>HIT</v>
      </c>
      <c r="M2159" s="17" t="str">
        <f aca="false">IF(AND(K2159="HIT",L2159="HIT"),"HOD ✓ | LOD ✓",IF(K2159="HIT","HOD ✓",IF(L2159="HIT","LOD ✓","✗ MISS")))</f>
        <v>HOD ✓ | LOD ✓</v>
      </c>
      <c r="N2159" s="26" t="n">
        <f aca="false">IF(D2159&lt;H2159,(H2159-D2159)/D2159,IF(D2159&gt;G2159,(D2159-G2159)/D2159,0))</f>
        <v>0.000161565085976735</v>
      </c>
      <c r="O2159" s="26" t="n">
        <f aca="false">IF(E2159&lt;J2159,(J2159-E2159)/E2159,IF(E2159&gt;I2159,(E2159-I2159)/E2159,0))</f>
        <v>0.000362421944006409</v>
      </c>
      <c r="P2159" s="27" t="n">
        <f aca="false">LN(F2159/F2158)</f>
        <v>-0.0060605464411737</v>
      </c>
      <c r="Q2159" s="28" t="n">
        <f aca="false">STDEV(P2140:P2159)*SQRT(252)</f>
        <v>0.172971458244478</v>
      </c>
      <c r="R2159" s="26" t="n">
        <f aca="false">(G2159-H2159)/H2159</f>
        <v>0.000998947263268849</v>
      </c>
      <c r="S2159" s="17" t="n">
        <f aca="false">YEAR(B2159)</f>
        <v>2015</v>
      </c>
      <c r="T2159" s="17" t="n">
        <f aca="false">WEEKDAY(B2159)</f>
        <v>6</v>
      </c>
    </row>
    <row r="2160" customFormat="false" ht="15" hidden="false" customHeight="false" outlineLevel="0" collapsed="false">
      <c r="B2160" s="21" t="n">
        <v>42030</v>
      </c>
      <c r="C2160" s="22" t="n">
        <v>1294.714</v>
      </c>
      <c r="D2160" s="22" t="n">
        <v>1299.3805</v>
      </c>
      <c r="E2160" s="22" t="n">
        <v>1275.934</v>
      </c>
      <c r="F2160" s="22" t="n">
        <v>1281.3325</v>
      </c>
      <c r="G2160" s="23" t="n">
        <v>1300.45</v>
      </c>
      <c r="H2160" s="23" t="n">
        <v>1299.15</v>
      </c>
      <c r="I2160" s="23" t="n">
        <v>1275.55</v>
      </c>
      <c r="J2160" s="23" t="n">
        <v>1274.28</v>
      </c>
      <c r="K2160" s="29" t="str">
        <f aca="false">IF(N2160&lt;=$F$3,"HIT","MISS")</f>
        <v>HIT</v>
      </c>
      <c r="L2160" s="29" t="str">
        <f aca="false">IF(O2160&lt;=$F$3,"HIT","MISS")</f>
        <v>HIT</v>
      </c>
      <c r="M2160" s="17" t="str">
        <f aca="false">IF(AND(K2160="HIT",L2160="HIT"),"HOD ✓ | LOD ✓",IF(K2160="HIT","HOD ✓",IF(L2160="HIT","LOD ✓","✗ MISS")))</f>
        <v>HOD ✓ | LOD ✓</v>
      </c>
      <c r="N2160" s="26" t="n">
        <f aca="false">IF(D2160&lt;H2160,(H2160-D2160)/D2160,IF(D2160&gt;G2160,(D2160-G2160)/D2160,0))</f>
        <v>0</v>
      </c>
      <c r="O2160" s="26" t="n">
        <f aca="false">IF(E2160&lt;J2160,(J2160-E2160)/E2160,IF(E2160&gt;I2160,(E2160-I2160)/E2160,0))</f>
        <v>0.000300956005561428</v>
      </c>
      <c r="P2160" s="27" t="n">
        <f aca="false">LN(F2160/F2159)</f>
        <v>-0.0103892692643061</v>
      </c>
      <c r="Q2160" s="28" t="n">
        <f aca="false">STDEV(P2141:P2160)*SQRT(252)</f>
        <v>0.173151793745122</v>
      </c>
      <c r="R2160" s="26" t="n">
        <f aca="false">(G2160-H2160)/H2160</f>
        <v>0.00100065427394832</v>
      </c>
      <c r="S2160" s="17" t="n">
        <f aca="false">YEAR(B2160)</f>
        <v>2015</v>
      </c>
      <c r="T2160" s="17" t="n">
        <f aca="false">WEEKDAY(B2160)</f>
        <v>2</v>
      </c>
    </row>
    <row r="2161" customFormat="false" ht="15" hidden="false" customHeight="false" outlineLevel="0" collapsed="false">
      <c r="B2161" s="21" t="n">
        <v>42031</v>
      </c>
      <c r="C2161" s="22" t="n">
        <v>1281.3325</v>
      </c>
      <c r="D2161" s="22" t="n">
        <v>1297.6965</v>
      </c>
      <c r="E2161" s="22" t="n">
        <v>1272.344</v>
      </c>
      <c r="F2161" s="22" t="n">
        <v>1292.1065</v>
      </c>
      <c r="G2161" s="23" t="n">
        <v>1297.75</v>
      </c>
      <c r="H2161" s="23" t="n">
        <v>1296.45</v>
      </c>
      <c r="I2161" s="23" t="n">
        <v>1273.87</v>
      </c>
      <c r="J2161" s="23" t="n">
        <v>1272.6</v>
      </c>
      <c r="K2161" s="29" t="str">
        <f aca="false">IF(N2161&lt;=$F$3,"HIT","MISS")</f>
        <v>HIT</v>
      </c>
      <c r="L2161" s="29" t="str">
        <f aca="false">IF(O2161&lt;=$F$3,"HIT","MISS")</f>
        <v>HIT</v>
      </c>
      <c r="M2161" s="17" t="str">
        <f aca="false">IF(AND(K2161="HIT",L2161="HIT"),"HOD ✓ | LOD ✓",IF(K2161="HIT","HOD ✓",IF(L2161="HIT","LOD ✓","✗ MISS")))</f>
        <v>HOD ✓ | LOD ✓</v>
      </c>
      <c r="N2161" s="26" t="n">
        <f aca="false">IF(D2161&lt;H2161,(H2161-D2161)/D2161,IF(D2161&gt;G2161,(D2161-G2161)/D2161,0))</f>
        <v>0</v>
      </c>
      <c r="O2161" s="26" t="n">
        <f aca="false">IF(E2161&lt;J2161,(J2161-E2161)/E2161,IF(E2161&gt;I2161,(E2161-I2161)/E2161,0))</f>
        <v>0.000201203448123981</v>
      </c>
      <c r="P2161" s="27" t="n">
        <f aca="false">LN(F2161/F2160)</f>
        <v>0.00837328022825268</v>
      </c>
      <c r="Q2161" s="28" t="n">
        <f aca="false">STDEV(P2142:P2161)*SQRT(252)</f>
        <v>0.165024066540266</v>
      </c>
      <c r="R2161" s="26" t="n">
        <f aca="false">(G2161-H2161)/H2161</f>
        <v>0.00100273824675071</v>
      </c>
      <c r="S2161" s="17" t="n">
        <f aca="false">YEAR(B2161)</f>
        <v>2015</v>
      </c>
      <c r="T2161" s="17" t="n">
        <f aca="false">WEEKDAY(B2161)</f>
        <v>3</v>
      </c>
    </row>
    <row r="2162" customFormat="false" ht="15" hidden="false" customHeight="false" outlineLevel="0" collapsed="false">
      <c r="B2162" s="21" t="n">
        <v>42032</v>
      </c>
      <c r="C2162" s="22" t="n">
        <v>1292.1065</v>
      </c>
      <c r="D2162" s="22" t="n">
        <v>1293.805</v>
      </c>
      <c r="E2162" s="22" t="n">
        <v>1279.692</v>
      </c>
      <c r="F2162" s="22" t="n">
        <v>1284.4405</v>
      </c>
      <c r="G2162" s="23" t="n">
        <v>1293.84</v>
      </c>
      <c r="H2162" s="23" t="n">
        <v>1292.55</v>
      </c>
      <c r="I2162" s="23" t="n">
        <v>1280.76</v>
      </c>
      <c r="J2162" s="23" t="n">
        <v>1279.48</v>
      </c>
      <c r="K2162" s="29" t="str">
        <f aca="false">IF(N2162&lt;=$F$3,"HIT","MISS")</f>
        <v>HIT</v>
      </c>
      <c r="L2162" s="29" t="str">
        <f aca="false">IF(O2162&lt;=$F$3,"HIT","MISS")</f>
        <v>HIT</v>
      </c>
      <c r="M2162" s="17" t="str">
        <f aca="false">IF(AND(K2162="HIT",L2162="HIT"),"HOD ✓ | LOD ✓",IF(K2162="HIT","HOD ✓",IF(L2162="HIT","LOD ✓","✗ MISS")))</f>
        <v>HOD ✓ | LOD ✓</v>
      </c>
      <c r="N2162" s="26" t="n">
        <f aca="false">IF(D2162&lt;H2162,(H2162-D2162)/D2162,IF(D2162&gt;G2162,(D2162-G2162)/D2162,0))</f>
        <v>0</v>
      </c>
      <c r="O2162" s="26" t="n">
        <f aca="false">IF(E2162&lt;J2162,(J2162-E2162)/E2162,IF(E2162&gt;I2162,(E2162-I2162)/E2162,0))</f>
        <v>0</v>
      </c>
      <c r="P2162" s="27" t="n">
        <f aca="false">LN(F2162/F2161)</f>
        <v>-0.00595061733473299</v>
      </c>
      <c r="Q2162" s="28" t="n">
        <f aca="false">STDEV(P2143:P2162)*SQRT(252)</f>
        <v>0.164392855164692</v>
      </c>
      <c r="R2162" s="26" t="n">
        <f aca="false">(G2162-H2162)/H2162</f>
        <v>0.000998027155622578</v>
      </c>
      <c r="S2162" s="17" t="n">
        <f aca="false">YEAR(B2162)</f>
        <v>2015</v>
      </c>
      <c r="T2162" s="17" t="n">
        <f aca="false">WEEKDAY(B2162)</f>
        <v>4</v>
      </c>
    </row>
    <row r="2163" customFormat="false" ht="15" hidden="false" customHeight="false" outlineLevel="0" collapsed="false">
      <c r="B2163" s="21" t="n">
        <v>42033</v>
      </c>
      <c r="C2163" s="22" t="n">
        <v>1284.4405</v>
      </c>
      <c r="D2163" s="22" t="n">
        <v>1286.033</v>
      </c>
      <c r="E2163" s="22" t="n">
        <v>1251.9035</v>
      </c>
      <c r="F2163" s="22" t="n">
        <v>1257.5465</v>
      </c>
      <c r="G2163" s="23" t="n">
        <v>1289.56</v>
      </c>
      <c r="H2163" s="23" t="n">
        <v>1288.27</v>
      </c>
      <c r="I2163" s="23" t="n">
        <v>1251.55</v>
      </c>
      <c r="J2163" s="23" t="n">
        <v>1250.3</v>
      </c>
      <c r="K2163" s="24" t="str">
        <f aca="false">IF(N2163&lt;=$F$3,"HIT","MISS")</f>
        <v>MISS</v>
      </c>
      <c r="L2163" s="24" t="str">
        <f aca="false">IF(O2163&lt;=$F$3,"HIT","MISS")</f>
        <v>HIT</v>
      </c>
      <c r="M2163" s="25" t="str">
        <f aca="false">IF(AND(K2163="HIT",L2163="HIT"),"HOD ✓ | LOD ✓",IF(K2163="HIT","HOD ✓",IF(L2163="HIT","LOD ✓","✗ MISS")))</f>
        <v>LOD ✓</v>
      </c>
      <c r="N2163" s="26" t="n">
        <f aca="false">IF(D2163&lt;H2163,(H2163-D2163)/D2163,IF(D2163&gt;G2163,(D2163-G2163)/D2163,0))</f>
        <v>0.00173945769665326</v>
      </c>
      <c r="O2163" s="26" t="n">
        <f aca="false">IF(E2163&lt;J2163,(J2163-E2163)/E2163,IF(E2163&gt;I2163,(E2163-I2163)/E2163,0))</f>
        <v>0.000282370006953363</v>
      </c>
      <c r="P2163" s="27" t="n">
        <f aca="false">LN(F2163/F2162)</f>
        <v>-0.021160614529745</v>
      </c>
      <c r="Q2163" s="28" t="n">
        <f aca="false">STDEV(P2144:P2163)*SQRT(252)</f>
        <v>0.174814400951364</v>
      </c>
      <c r="R2163" s="26" t="n">
        <f aca="false">(G2163-H2163)/H2163</f>
        <v>0.00100134288619619</v>
      </c>
      <c r="S2163" s="17" t="n">
        <f aca="false">YEAR(B2163)</f>
        <v>2015</v>
      </c>
      <c r="T2163" s="17" t="n">
        <f aca="false">WEEKDAY(B2163)</f>
        <v>5</v>
      </c>
    </row>
    <row r="2164" customFormat="false" ht="15" hidden="false" customHeight="false" outlineLevel="0" collapsed="false">
      <c r="B2164" s="21" t="n">
        <v>42034</v>
      </c>
      <c r="C2164" s="22" t="n">
        <v>1257.5465</v>
      </c>
      <c r="D2164" s="22" t="n">
        <v>1284.859</v>
      </c>
      <c r="E2164" s="22" t="n">
        <v>1257.168</v>
      </c>
      <c r="F2164" s="22" t="n">
        <v>1283.956</v>
      </c>
      <c r="G2164" s="23" t="n">
        <v>1284.6</v>
      </c>
      <c r="H2164" s="23" t="n">
        <v>1283.32</v>
      </c>
      <c r="I2164" s="23" t="n">
        <v>1256.88</v>
      </c>
      <c r="J2164" s="23" t="n">
        <v>1255.62</v>
      </c>
      <c r="K2164" s="29" t="str">
        <f aca="false">IF(N2164&lt;=$F$3,"HIT","MISS")</f>
        <v>HIT</v>
      </c>
      <c r="L2164" s="29" t="str">
        <f aca="false">IF(O2164&lt;=$F$3,"HIT","MISS")</f>
        <v>HIT</v>
      </c>
      <c r="M2164" s="17" t="str">
        <f aca="false">IF(AND(K2164="HIT",L2164="HIT"),"HOD ✓ | LOD ✓",IF(K2164="HIT","HOD ✓",IF(L2164="HIT","LOD ✓","✗ MISS")))</f>
        <v>HOD ✓ | LOD ✓</v>
      </c>
      <c r="N2164" s="26" t="n">
        <f aca="false">IF(D2164&lt;H2164,(H2164-D2164)/D2164,IF(D2164&gt;G2164,(D2164-G2164)/D2164,0))</f>
        <v>0.0002015785389681</v>
      </c>
      <c r="O2164" s="26" t="n">
        <f aca="false">IF(E2164&lt;J2164,(J2164-E2164)/E2164,IF(E2164&gt;I2164,(E2164-I2164)/E2164,0))</f>
        <v>0.00022908632736419</v>
      </c>
      <c r="P2164" s="27" t="n">
        <f aca="false">LN(F2164/F2163)</f>
        <v>0.0207833363285429</v>
      </c>
      <c r="Q2164" s="28" t="n">
        <f aca="false">STDEV(P2145:P2164)*SQRT(252)</f>
        <v>0.185762918082551</v>
      </c>
      <c r="R2164" s="26" t="n">
        <f aca="false">(G2164-H2164)/H2164</f>
        <v>0.00099741296013463</v>
      </c>
      <c r="S2164" s="17" t="n">
        <f aca="false">YEAR(B2164)</f>
        <v>2015</v>
      </c>
      <c r="T2164" s="17" t="n">
        <f aca="false">WEEKDAY(B2164)</f>
        <v>6</v>
      </c>
    </row>
    <row r="2165" customFormat="false" ht="15" hidden="false" customHeight="false" outlineLevel="0" collapsed="false">
      <c r="B2165" s="21" t="n">
        <v>42037</v>
      </c>
      <c r="C2165" s="22" t="n">
        <v>1283.956</v>
      </c>
      <c r="D2165" s="22" t="n">
        <v>1283.956</v>
      </c>
      <c r="E2165" s="22" t="n">
        <v>1266.328</v>
      </c>
      <c r="F2165" s="22" t="n">
        <v>1274.271</v>
      </c>
      <c r="G2165" s="23" t="n">
        <v>1285.69</v>
      </c>
      <c r="H2165" s="23" t="n">
        <v>1284.41</v>
      </c>
      <c r="I2165" s="23" t="n">
        <v>1267.29</v>
      </c>
      <c r="J2165" s="23" t="n">
        <v>1266.02</v>
      </c>
      <c r="K2165" s="29" t="str">
        <f aca="false">IF(N2165&lt;=$F$3,"HIT","MISS")</f>
        <v>HIT</v>
      </c>
      <c r="L2165" s="29" t="str">
        <f aca="false">IF(O2165&lt;=$F$3,"HIT","MISS")</f>
        <v>HIT</v>
      </c>
      <c r="M2165" s="17" t="str">
        <f aca="false">IF(AND(K2165="HIT",L2165="HIT"),"HOD ✓ | LOD ✓",IF(K2165="HIT","HOD ✓",IF(L2165="HIT","LOD ✓","✗ MISS")))</f>
        <v>HOD ✓ | LOD ✓</v>
      </c>
      <c r="N2165" s="26" t="n">
        <f aca="false">IF(D2165&lt;H2165,(H2165-D2165)/D2165,IF(D2165&gt;G2165,(D2165-G2165)/D2165,0))</f>
        <v>0.000353594671468632</v>
      </c>
      <c r="O2165" s="26" t="n">
        <f aca="false">IF(E2165&lt;J2165,(J2165-E2165)/E2165,IF(E2165&gt;I2165,(E2165-I2165)/E2165,0))</f>
        <v>0</v>
      </c>
      <c r="P2165" s="27" t="n">
        <f aca="false">LN(F2165/F2164)</f>
        <v>-0.00757168638310361</v>
      </c>
      <c r="Q2165" s="28" t="n">
        <f aca="false">STDEV(P2146:P2165)*SQRT(252)</f>
        <v>0.18640728503795</v>
      </c>
      <c r="R2165" s="26" t="n">
        <f aca="false">(G2165-H2165)/H2165</f>
        <v>0.000996566516922145</v>
      </c>
      <c r="S2165" s="17" t="n">
        <f aca="false">YEAR(B2165)</f>
        <v>2015</v>
      </c>
      <c r="T2165" s="17" t="n">
        <f aca="false">WEEKDAY(B2165)</f>
        <v>2</v>
      </c>
    </row>
    <row r="2166" customFormat="false" ht="15" hidden="false" customHeight="false" outlineLevel="0" collapsed="false">
      <c r="B2166" s="21" t="n">
        <v>42038</v>
      </c>
      <c r="C2166" s="22" t="n">
        <v>1274.271</v>
      </c>
      <c r="D2166" s="22" t="n">
        <v>1286.1925</v>
      </c>
      <c r="E2166" s="22" t="n">
        <v>1255.6035</v>
      </c>
      <c r="F2166" s="22" t="n">
        <v>1260.355</v>
      </c>
      <c r="G2166" s="23" t="n">
        <v>1287.25</v>
      </c>
      <c r="H2166" s="23" t="n">
        <v>1285.96</v>
      </c>
      <c r="I2166" s="23" t="n">
        <v>1255.37</v>
      </c>
      <c r="J2166" s="23" t="n">
        <v>1254.12</v>
      </c>
      <c r="K2166" s="29" t="str">
        <f aca="false">IF(N2166&lt;=$F$3,"HIT","MISS")</f>
        <v>HIT</v>
      </c>
      <c r="L2166" s="29" t="str">
        <f aca="false">IF(O2166&lt;=$F$3,"HIT","MISS")</f>
        <v>HIT</v>
      </c>
      <c r="M2166" s="17" t="str">
        <f aca="false">IF(AND(K2166="HIT",L2166="HIT"),"HOD ✓ | LOD ✓",IF(K2166="HIT","HOD ✓",IF(L2166="HIT","LOD ✓","✗ MISS")))</f>
        <v>HOD ✓ | LOD ✓</v>
      </c>
      <c r="N2166" s="26" t="n">
        <f aca="false">IF(D2166&lt;H2166,(H2166-D2166)/D2166,IF(D2166&gt;G2166,(D2166-G2166)/D2166,0))</f>
        <v>0</v>
      </c>
      <c r="O2166" s="26" t="n">
        <f aca="false">IF(E2166&lt;J2166,(J2166-E2166)/E2166,IF(E2166&gt;I2166,(E2166-I2166)/E2166,0))</f>
        <v>0.000185966350046053</v>
      </c>
      <c r="P2166" s="27" t="n">
        <f aca="false">LN(F2166/F2165)</f>
        <v>-0.0109808230725618</v>
      </c>
      <c r="Q2166" s="28" t="n">
        <f aca="false">STDEV(P2147:P2166)*SQRT(252)</f>
        <v>0.189566903811376</v>
      </c>
      <c r="R2166" s="26" t="n">
        <f aca="false">(G2166-H2166)/H2166</f>
        <v>0.00100314162182336</v>
      </c>
      <c r="S2166" s="17" t="n">
        <f aca="false">YEAR(B2166)</f>
        <v>2015</v>
      </c>
      <c r="T2166" s="17" t="n">
        <f aca="false">WEEKDAY(B2166)</f>
        <v>3</v>
      </c>
    </row>
    <row r="2167" customFormat="false" ht="15" hidden="false" customHeight="false" outlineLevel="0" collapsed="false">
      <c r="B2167" s="21" t="n">
        <v>42039</v>
      </c>
      <c r="C2167" s="22" t="n">
        <v>1260.355</v>
      </c>
      <c r="D2167" s="22" t="n">
        <v>1272.987</v>
      </c>
      <c r="E2167" s="22" t="n">
        <v>1256.6815</v>
      </c>
      <c r="F2167" s="22" t="n">
        <v>1269.155</v>
      </c>
      <c r="G2167" s="23" t="n">
        <v>1272.73</v>
      </c>
      <c r="H2167" s="23" t="n">
        <v>1271.46</v>
      </c>
      <c r="I2167" s="23" t="n">
        <v>1257.56</v>
      </c>
      <c r="J2167" s="23" t="n">
        <v>1256.3</v>
      </c>
      <c r="K2167" s="29" t="str">
        <f aca="false">IF(N2167&lt;=$F$3,"HIT","MISS")</f>
        <v>HIT</v>
      </c>
      <c r="L2167" s="29" t="str">
        <f aca="false">IF(O2167&lt;=$F$3,"HIT","MISS")</f>
        <v>HIT</v>
      </c>
      <c r="M2167" s="17" t="str">
        <f aca="false">IF(AND(K2167="HIT",L2167="HIT"),"HOD ✓ | LOD ✓",IF(K2167="HIT","HOD ✓",IF(L2167="HIT","LOD ✓","✗ MISS")))</f>
        <v>HOD ✓ | LOD ✓</v>
      </c>
      <c r="N2167" s="26" t="n">
        <f aca="false">IF(D2167&lt;H2167,(H2167-D2167)/D2167,IF(D2167&gt;G2167,(D2167-G2167)/D2167,0))</f>
        <v>0.000201887371984209</v>
      </c>
      <c r="O2167" s="26" t="n">
        <f aca="false">IF(E2167&lt;J2167,(J2167-E2167)/E2167,IF(E2167&gt;I2167,(E2167-I2167)/E2167,0))</f>
        <v>0</v>
      </c>
      <c r="P2167" s="27" t="n">
        <f aca="false">LN(F2167/F2166)</f>
        <v>0.00695789738119315</v>
      </c>
      <c r="Q2167" s="28" t="n">
        <f aca="false">STDEV(P2148:P2167)*SQRT(252)</f>
        <v>0.188270080094607</v>
      </c>
      <c r="R2167" s="26" t="n">
        <f aca="false">(G2167-H2167)/H2167</f>
        <v>0.000998851713777847</v>
      </c>
      <c r="S2167" s="17" t="n">
        <f aca="false">YEAR(B2167)</f>
        <v>2015</v>
      </c>
      <c r="T2167" s="17" t="n">
        <f aca="false">WEEKDAY(B2167)</f>
        <v>4</v>
      </c>
    </row>
    <row r="2168" customFormat="false" ht="15" hidden="false" customHeight="false" outlineLevel="0" collapsed="false">
      <c r="B2168" s="21" t="n">
        <v>42040</v>
      </c>
      <c r="C2168" s="22" t="n">
        <v>1269.155</v>
      </c>
      <c r="D2168" s="22" t="n">
        <v>1274.482</v>
      </c>
      <c r="E2168" s="22" t="n">
        <v>1256.197</v>
      </c>
      <c r="F2168" s="22" t="n">
        <v>1264.7785</v>
      </c>
      <c r="G2168" s="23" t="n">
        <v>1273.94</v>
      </c>
      <c r="H2168" s="23" t="n">
        <v>1272.67</v>
      </c>
      <c r="I2168" s="23" t="n">
        <v>1257.95</v>
      </c>
      <c r="J2168" s="23" t="n">
        <v>1256.69</v>
      </c>
      <c r="K2168" s="29" t="str">
        <f aca="false">IF(N2168&lt;=$F$3,"HIT","MISS")</f>
        <v>HIT</v>
      </c>
      <c r="L2168" s="29" t="str">
        <f aca="false">IF(O2168&lt;=$F$3,"HIT","MISS")</f>
        <v>HIT</v>
      </c>
      <c r="M2168" s="17" t="str">
        <f aca="false">IF(AND(K2168="HIT",L2168="HIT"),"HOD ✓ | LOD ✓",IF(K2168="HIT","HOD ✓",IF(L2168="HIT","LOD ✓","✗ MISS")))</f>
        <v>HOD ✓ | LOD ✓</v>
      </c>
      <c r="N2168" s="26" t="n">
        <f aca="false">IF(D2168&lt;H2168,(H2168-D2168)/D2168,IF(D2168&gt;G2168,(D2168-G2168)/D2168,0))</f>
        <v>0.000425270815907888</v>
      </c>
      <c r="O2168" s="26" t="n">
        <f aca="false">IF(E2168&lt;J2168,(J2168-E2168)/E2168,IF(E2168&gt;I2168,(E2168-I2168)/E2168,0))</f>
        <v>0.000392454368224224</v>
      </c>
      <c r="P2168" s="27" t="n">
        <f aca="false">LN(F2168/F2167)</f>
        <v>-0.00345431665969903</v>
      </c>
      <c r="Q2168" s="28" t="n">
        <f aca="false">STDEV(P2149:P2168)*SQRT(252)</f>
        <v>0.188730636549519</v>
      </c>
      <c r="R2168" s="26" t="n">
        <f aca="false">(G2168-H2168)/H2168</f>
        <v>0.000997902048449309</v>
      </c>
      <c r="S2168" s="17" t="n">
        <f aca="false">YEAR(B2168)</f>
        <v>2015</v>
      </c>
      <c r="T2168" s="17" t="n">
        <f aca="false">WEEKDAY(B2168)</f>
        <v>5</v>
      </c>
    </row>
    <row r="2169" customFormat="false" ht="15" hidden="false" customHeight="false" outlineLevel="0" collapsed="false">
      <c r="B2169" s="21" t="n">
        <v>42041</v>
      </c>
      <c r="C2169" s="22" t="n">
        <v>1264.7785</v>
      </c>
      <c r="D2169" s="22" t="n">
        <v>1268.9005</v>
      </c>
      <c r="E2169" s="22" t="n">
        <v>1228.376</v>
      </c>
      <c r="F2169" s="22" t="n">
        <v>1234.459</v>
      </c>
      <c r="G2169" s="23" t="n">
        <v>1270.27</v>
      </c>
      <c r="H2169" s="23" t="n">
        <v>1269</v>
      </c>
      <c r="I2169" s="23" t="n">
        <v>1229.35</v>
      </c>
      <c r="J2169" s="23" t="n">
        <v>1228.12</v>
      </c>
      <c r="K2169" s="29" t="str">
        <f aca="false">IF(N2169&lt;=$F$3,"HIT","MISS")</f>
        <v>HIT</v>
      </c>
      <c r="L2169" s="29" t="str">
        <f aca="false">IF(O2169&lt;=$F$3,"HIT","MISS")</f>
        <v>HIT</v>
      </c>
      <c r="M2169" s="17" t="str">
        <f aca="false">IF(AND(K2169="HIT",L2169="HIT"),"HOD ✓ | LOD ✓",IF(K2169="HIT","HOD ✓",IF(L2169="HIT","LOD ✓","✗ MISS")))</f>
        <v>HOD ✓ | LOD ✓</v>
      </c>
      <c r="N2169" s="26" t="n">
        <f aca="false">IF(D2169&lt;H2169,(H2169-D2169)/D2169,IF(D2169&gt;G2169,(D2169-G2169)/D2169,0))</f>
        <v>7.8414343756689E-005</v>
      </c>
      <c r="O2169" s="26" t="n">
        <f aca="false">IF(E2169&lt;J2169,(J2169-E2169)/E2169,IF(E2169&gt;I2169,(E2169-I2169)/E2169,0))</f>
        <v>0</v>
      </c>
      <c r="P2169" s="27" t="n">
        <f aca="false">LN(F2169/F2168)</f>
        <v>-0.0242641906087454</v>
      </c>
      <c r="Q2169" s="28" t="n">
        <f aca="false">STDEV(P2150:P2169)*SQRT(252)</f>
        <v>0.20704920692227</v>
      </c>
      <c r="R2169" s="26" t="n">
        <f aca="false">(G2169-H2169)/H2169</f>
        <v>0.0010007880220646</v>
      </c>
      <c r="S2169" s="17" t="n">
        <f aca="false">YEAR(B2169)</f>
        <v>2015</v>
      </c>
      <c r="T2169" s="17" t="n">
        <f aca="false">WEEKDAY(B2169)</f>
        <v>6</v>
      </c>
    </row>
    <row r="2170" customFormat="false" ht="15" hidden="false" customHeight="false" outlineLevel="0" collapsed="false">
      <c r="B2170" s="21" t="n">
        <v>42044</v>
      </c>
      <c r="C2170" s="22" t="n">
        <v>1234.459</v>
      </c>
      <c r="D2170" s="22" t="n">
        <v>1243.7905</v>
      </c>
      <c r="E2170" s="22" t="n">
        <v>1234.3515</v>
      </c>
      <c r="F2170" s="22" t="n">
        <v>1239.1065</v>
      </c>
      <c r="G2170" s="23" t="n">
        <v>1244.43</v>
      </c>
      <c r="H2170" s="23" t="n">
        <v>1243.19</v>
      </c>
      <c r="I2170" s="23" t="n">
        <v>1234.19</v>
      </c>
      <c r="J2170" s="23" t="n">
        <v>1232.96</v>
      </c>
      <c r="K2170" s="29" t="str">
        <f aca="false">IF(N2170&lt;=$F$3,"HIT","MISS")</f>
        <v>HIT</v>
      </c>
      <c r="L2170" s="29" t="str">
        <f aca="false">IF(O2170&lt;=$F$3,"HIT","MISS")</f>
        <v>HIT</v>
      </c>
      <c r="M2170" s="17" t="str">
        <f aca="false">IF(AND(K2170="HIT",L2170="HIT"),"HOD ✓ | LOD ✓",IF(K2170="HIT","HOD ✓",IF(L2170="HIT","LOD ✓","✗ MISS")))</f>
        <v>HOD ✓ | LOD ✓</v>
      </c>
      <c r="N2170" s="26" t="n">
        <f aca="false">IF(D2170&lt;H2170,(H2170-D2170)/D2170,IF(D2170&gt;G2170,(D2170-G2170)/D2170,0))</f>
        <v>0</v>
      </c>
      <c r="O2170" s="26" t="n">
        <f aca="false">IF(E2170&lt;J2170,(J2170-E2170)/E2170,IF(E2170&gt;I2170,(E2170-I2170)/E2170,0))</f>
        <v>0.000130837933927194</v>
      </c>
      <c r="P2170" s="27" t="n">
        <f aca="false">LN(F2170/F2169)</f>
        <v>0.00375773794450753</v>
      </c>
      <c r="Q2170" s="28" t="n">
        <f aca="false">STDEV(P2151:P2170)*SQRT(252)</f>
        <v>0.20534167982742</v>
      </c>
      <c r="R2170" s="26" t="n">
        <f aca="false">(G2170-H2170)/H2170</f>
        <v>0.000997434020543931</v>
      </c>
      <c r="S2170" s="17" t="n">
        <f aca="false">YEAR(B2170)</f>
        <v>2015</v>
      </c>
      <c r="T2170" s="17" t="n">
        <f aca="false">WEEKDAY(B2170)</f>
        <v>2</v>
      </c>
    </row>
    <row r="2171" customFormat="false" ht="15" hidden="false" customHeight="false" outlineLevel="0" collapsed="false">
      <c r="B2171" s="21" t="n">
        <v>42045</v>
      </c>
      <c r="C2171" s="22" t="n">
        <v>1239.1065</v>
      </c>
      <c r="D2171" s="22" t="n">
        <v>1245.959</v>
      </c>
      <c r="E2171" s="22" t="n">
        <v>1230.9885</v>
      </c>
      <c r="F2171" s="22" t="n">
        <v>1233.507</v>
      </c>
      <c r="G2171" s="23" t="n">
        <v>1245.9</v>
      </c>
      <c r="H2171" s="23" t="n">
        <v>1244.66</v>
      </c>
      <c r="I2171" s="23" t="n">
        <v>1231.4</v>
      </c>
      <c r="J2171" s="23" t="n">
        <v>1230.17</v>
      </c>
      <c r="K2171" s="29" t="str">
        <f aca="false">IF(N2171&lt;=$F$3,"HIT","MISS")</f>
        <v>HIT</v>
      </c>
      <c r="L2171" s="29" t="str">
        <f aca="false">IF(O2171&lt;=$F$3,"HIT","MISS")</f>
        <v>HIT</v>
      </c>
      <c r="M2171" s="17" t="str">
        <f aca="false">IF(AND(K2171="HIT",L2171="HIT"),"HOD ✓ | LOD ✓",IF(K2171="HIT","HOD ✓",IF(L2171="HIT","LOD ✓","✗ MISS")))</f>
        <v>HOD ✓ | LOD ✓</v>
      </c>
      <c r="N2171" s="26" t="n">
        <f aca="false">IF(D2171&lt;H2171,(H2171-D2171)/D2171,IF(D2171&gt;G2171,(D2171-G2171)/D2171,0))</f>
        <v>4.73530830468491E-005</v>
      </c>
      <c r="O2171" s="26" t="n">
        <f aca="false">IF(E2171&lt;J2171,(J2171-E2171)/E2171,IF(E2171&gt;I2171,(E2171-I2171)/E2171,0))</f>
        <v>0</v>
      </c>
      <c r="P2171" s="27" t="n">
        <f aca="false">LN(F2171/F2170)</f>
        <v>-0.00452922348946106</v>
      </c>
      <c r="Q2171" s="28" t="n">
        <f aca="false">STDEV(P2152:P2171)*SQRT(252)</f>
        <v>0.205834507132705</v>
      </c>
      <c r="R2171" s="26" t="n">
        <f aca="false">(G2171-H2171)/H2171</f>
        <v>0.000996256005656171</v>
      </c>
      <c r="S2171" s="17" t="n">
        <f aca="false">YEAR(B2171)</f>
        <v>2015</v>
      </c>
      <c r="T2171" s="17" t="n">
        <f aca="false">WEEKDAY(B2171)</f>
        <v>3</v>
      </c>
    </row>
    <row r="2172" customFormat="false" ht="15" hidden="false" customHeight="false" outlineLevel="0" collapsed="false">
      <c r="B2172" s="21" t="n">
        <v>42046</v>
      </c>
      <c r="C2172" s="22" t="n">
        <v>1233.507</v>
      </c>
      <c r="D2172" s="22" t="n">
        <v>1238.89</v>
      </c>
      <c r="E2172" s="22" t="n">
        <v>1216.657</v>
      </c>
      <c r="F2172" s="22" t="n">
        <v>1218.7325</v>
      </c>
      <c r="G2172" s="23" t="n">
        <v>1239.56</v>
      </c>
      <c r="H2172" s="23" t="n">
        <v>1238.32</v>
      </c>
      <c r="I2172" s="23" t="n">
        <v>1220.94</v>
      </c>
      <c r="J2172" s="23" t="n">
        <v>1219.72</v>
      </c>
      <c r="K2172" s="24" t="str">
        <f aca="false">IF(N2172&lt;=$F$3,"HIT","MISS")</f>
        <v>HIT</v>
      </c>
      <c r="L2172" s="24" t="str">
        <f aca="false">IF(O2172&lt;=$F$3,"HIT","MISS")</f>
        <v>MISS</v>
      </c>
      <c r="M2172" s="25" t="str">
        <f aca="false">IF(AND(K2172="HIT",L2172="HIT"),"HOD ✓ | LOD ✓",IF(K2172="HIT","HOD ✓",IF(L2172="HIT","LOD ✓","✗ MISS")))</f>
        <v>HOD ✓</v>
      </c>
      <c r="N2172" s="26" t="n">
        <f aca="false">IF(D2172&lt;H2172,(H2172-D2172)/D2172,IF(D2172&gt;G2172,(D2172-G2172)/D2172,0))</f>
        <v>0</v>
      </c>
      <c r="O2172" s="26" t="n">
        <f aca="false">IF(E2172&lt;J2172,(J2172-E2172)/E2172,IF(E2172&gt;I2172,(E2172-I2172)/E2172,0))</f>
        <v>0.00251755424906124</v>
      </c>
      <c r="P2172" s="27" t="n">
        <f aca="false">LN(F2172/F2171)</f>
        <v>-0.0120499476274984</v>
      </c>
      <c r="Q2172" s="28" t="n">
        <f aca="false">STDEV(P2153:P2172)*SQRT(252)</f>
        <v>0.210276350574438</v>
      </c>
      <c r="R2172" s="26" t="n">
        <f aca="false">(G2172-H2172)/H2172</f>
        <v>0.00100135667678791</v>
      </c>
      <c r="S2172" s="17" t="n">
        <f aca="false">YEAR(B2172)</f>
        <v>2015</v>
      </c>
      <c r="T2172" s="17" t="n">
        <f aca="false">WEEKDAY(B2172)</f>
        <v>4</v>
      </c>
    </row>
    <row r="2173" customFormat="false" ht="15" hidden="false" customHeight="false" outlineLevel="0" collapsed="false">
      <c r="B2173" s="21" t="n">
        <v>42047</v>
      </c>
      <c r="C2173" s="22" t="n">
        <v>1218.7325</v>
      </c>
      <c r="D2173" s="22" t="n">
        <v>1233.256</v>
      </c>
      <c r="E2173" s="22" t="n">
        <v>1216.884</v>
      </c>
      <c r="F2173" s="22" t="n">
        <v>1222.064</v>
      </c>
      <c r="G2173" s="23" t="n">
        <v>1232.47</v>
      </c>
      <c r="H2173" s="23" t="n">
        <v>1231.24</v>
      </c>
      <c r="I2173" s="23" t="n">
        <v>1217.77</v>
      </c>
      <c r="J2173" s="23" t="n">
        <v>1216.55</v>
      </c>
      <c r="K2173" s="24" t="str">
        <f aca="false">IF(N2173&lt;=$F$3,"HIT","MISS")</f>
        <v>MISS</v>
      </c>
      <c r="L2173" s="24" t="str">
        <f aca="false">IF(O2173&lt;=$F$3,"HIT","MISS")</f>
        <v>HIT</v>
      </c>
      <c r="M2173" s="25" t="str">
        <f aca="false">IF(AND(K2173="HIT",L2173="HIT"),"HOD ✓ | LOD ✓",IF(K2173="HIT","HOD ✓",IF(L2173="HIT","LOD ✓","✗ MISS")))</f>
        <v>LOD ✓</v>
      </c>
      <c r="N2173" s="26" t="n">
        <f aca="false">IF(D2173&lt;H2173,(H2173-D2173)/D2173,IF(D2173&gt;G2173,(D2173-G2173)/D2173,0))</f>
        <v>0.000637337260066084</v>
      </c>
      <c r="O2173" s="26" t="n">
        <f aca="false">IF(E2173&lt;J2173,(J2173-E2173)/E2173,IF(E2173&gt;I2173,(E2173-I2173)/E2173,0))</f>
        <v>0</v>
      </c>
      <c r="P2173" s="27" t="n">
        <f aca="false">LN(F2173/F2172)</f>
        <v>0.00272984828426384</v>
      </c>
      <c r="Q2173" s="28" t="n">
        <f aca="false">STDEV(P2154:P2173)*SQRT(252)</f>
        <v>0.183668153136015</v>
      </c>
      <c r="R2173" s="26" t="n">
        <f aca="false">(G2173-H2173)/H2173</f>
        <v>0.000998992885221418</v>
      </c>
      <c r="S2173" s="17" t="n">
        <f aca="false">YEAR(B2173)</f>
        <v>2015</v>
      </c>
      <c r="T2173" s="17" t="n">
        <f aca="false">WEEKDAY(B2173)</f>
        <v>5</v>
      </c>
    </row>
    <row r="2174" customFormat="false" ht="15" hidden="false" customHeight="false" outlineLevel="0" collapsed="false">
      <c r="B2174" s="21" t="n">
        <v>42048</v>
      </c>
      <c r="C2174" s="22" t="n">
        <v>1222.064</v>
      </c>
      <c r="D2174" s="22" t="n">
        <v>1235.0755</v>
      </c>
      <c r="E2174" s="22" t="n">
        <v>1221.83</v>
      </c>
      <c r="F2174" s="22" t="n">
        <v>1229.776</v>
      </c>
      <c r="G2174" s="23" t="n">
        <v>1237.32</v>
      </c>
      <c r="H2174" s="23" t="n">
        <v>1236.08</v>
      </c>
      <c r="I2174" s="23" t="n">
        <v>1222.42</v>
      </c>
      <c r="J2174" s="23" t="n">
        <v>1221.2</v>
      </c>
      <c r="K2174" s="24" t="str">
        <f aca="false">IF(N2174&lt;=$F$3,"HIT","MISS")</f>
        <v>MISS</v>
      </c>
      <c r="L2174" s="24" t="str">
        <f aca="false">IF(O2174&lt;=$F$3,"HIT","MISS")</f>
        <v>HIT</v>
      </c>
      <c r="M2174" s="25" t="str">
        <f aca="false">IF(AND(K2174="HIT",L2174="HIT"),"HOD ✓ | LOD ✓",IF(K2174="HIT","HOD ✓",IF(L2174="HIT","LOD ✓","✗ MISS")))</f>
        <v>LOD ✓</v>
      </c>
      <c r="N2174" s="26" t="n">
        <f aca="false">IF(D2174&lt;H2174,(H2174-D2174)/D2174,IF(D2174&gt;G2174,(D2174-G2174)/D2174,0))</f>
        <v>0.000813310603278915</v>
      </c>
      <c r="O2174" s="26" t="n">
        <f aca="false">IF(E2174&lt;J2174,(J2174-E2174)/E2174,IF(E2174&gt;I2174,(E2174-I2174)/E2174,0))</f>
        <v>0</v>
      </c>
      <c r="P2174" s="27" t="n">
        <f aca="false">LN(F2174/F2173)</f>
        <v>0.00629080644171876</v>
      </c>
      <c r="Q2174" s="28" t="n">
        <f aca="false">STDEV(P2155:P2174)*SQRT(252)</f>
        <v>0.177064533070738</v>
      </c>
      <c r="R2174" s="26" t="n">
        <f aca="false">(G2174-H2174)/H2174</f>
        <v>0.00100317131577245</v>
      </c>
      <c r="S2174" s="17" t="n">
        <f aca="false">YEAR(B2174)</f>
        <v>2015</v>
      </c>
      <c r="T2174" s="17" t="n">
        <f aca="false">WEEKDAY(B2174)</f>
        <v>6</v>
      </c>
    </row>
    <row r="2175" customFormat="false" ht="15" hidden="false" customHeight="false" outlineLevel="0" collapsed="false">
      <c r="B2175" s="21" t="n">
        <v>42051</v>
      </c>
      <c r="C2175" s="22" t="n">
        <v>1229.776</v>
      </c>
      <c r="D2175" s="22" t="n">
        <v>1237.151</v>
      </c>
      <c r="E2175" s="22" t="n">
        <v>1227.6</v>
      </c>
      <c r="F2175" s="22" t="n">
        <v>1231.182</v>
      </c>
      <c r="G2175" s="23" t="n">
        <v>1237.54</v>
      </c>
      <c r="H2175" s="23" t="n">
        <v>1236.3</v>
      </c>
      <c r="I2175" s="23" t="n">
        <v>1229.25</v>
      </c>
      <c r="J2175" s="23" t="n">
        <v>1228.02</v>
      </c>
      <c r="K2175" s="29" t="str">
        <f aca="false">IF(N2175&lt;=$F$3,"HIT","MISS")</f>
        <v>HIT</v>
      </c>
      <c r="L2175" s="29" t="str">
        <f aca="false">IF(O2175&lt;=$F$3,"HIT","MISS")</f>
        <v>HIT</v>
      </c>
      <c r="M2175" s="17" t="str">
        <f aca="false">IF(AND(K2175="HIT",L2175="HIT"),"HOD ✓ | LOD ✓",IF(K2175="HIT","HOD ✓",IF(L2175="HIT","LOD ✓","✗ MISS")))</f>
        <v>HOD ✓ | LOD ✓</v>
      </c>
      <c r="N2175" s="26" t="n">
        <f aca="false">IF(D2175&lt;H2175,(H2175-D2175)/D2175,IF(D2175&gt;G2175,(D2175-G2175)/D2175,0))</f>
        <v>0</v>
      </c>
      <c r="O2175" s="26" t="n">
        <f aca="false">IF(E2175&lt;J2175,(J2175-E2175)/E2175,IF(E2175&gt;I2175,(E2175-I2175)/E2175,0))</f>
        <v>0.000342130987292337</v>
      </c>
      <c r="P2175" s="27" t="n">
        <f aca="false">LN(F2175/F2174)</f>
        <v>0.00114264457416756</v>
      </c>
      <c r="Q2175" s="28" t="n">
        <f aca="false">STDEV(P2156:P2175)*SQRT(252)</f>
        <v>0.177403761702047</v>
      </c>
      <c r="R2175" s="26" t="n">
        <f aca="false">(G2175-H2175)/H2175</f>
        <v>0.00100299280110006</v>
      </c>
      <c r="S2175" s="17" t="n">
        <f aca="false">YEAR(B2175)</f>
        <v>2015</v>
      </c>
      <c r="T2175" s="17" t="n">
        <f aca="false">WEEKDAY(B2175)</f>
        <v>2</v>
      </c>
    </row>
    <row r="2176" customFormat="false" ht="15" hidden="false" customHeight="false" outlineLevel="0" collapsed="false">
      <c r="B2176" s="21" t="n">
        <v>42052</v>
      </c>
      <c r="C2176" s="22" t="n">
        <v>1231.182</v>
      </c>
      <c r="D2176" s="22" t="n">
        <v>1234.079</v>
      </c>
      <c r="E2176" s="22" t="n">
        <v>1203.865</v>
      </c>
      <c r="F2176" s="22" t="n">
        <v>1209.8575</v>
      </c>
      <c r="G2176" s="23" t="n">
        <v>1235.08</v>
      </c>
      <c r="H2176" s="23" t="n">
        <v>1233.85</v>
      </c>
      <c r="I2176" s="23" t="n">
        <v>1203.54</v>
      </c>
      <c r="J2176" s="23" t="n">
        <v>1202.34</v>
      </c>
      <c r="K2176" s="29" t="str">
        <f aca="false">IF(N2176&lt;=$F$3,"HIT","MISS")</f>
        <v>HIT</v>
      </c>
      <c r="L2176" s="29" t="str">
        <f aca="false">IF(O2176&lt;=$F$3,"HIT","MISS")</f>
        <v>HIT</v>
      </c>
      <c r="M2176" s="17" t="str">
        <f aca="false">IF(AND(K2176="HIT",L2176="HIT"),"HOD ✓ | LOD ✓",IF(K2176="HIT","HOD ✓",IF(L2176="HIT","LOD ✓","✗ MISS")))</f>
        <v>HOD ✓ | LOD ✓</v>
      </c>
      <c r="N2176" s="26" t="n">
        <f aca="false">IF(D2176&lt;H2176,(H2176-D2176)/D2176,IF(D2176&gt;G2176,(D2176-G2176)/D2176,0))</f>
        <v>0</v>
      </c>
      <c r="O2176" s="26" t="n">
        <f aca="false">IF(E2176&lt;J2176,(J2176-E2176)/E2176,IF(E2176&gt;I2176,(E2176-I2176)/E2176,0))</f>
        <v>0.000269963824847508</v>
      </c>
      <c r="P2176" s="27" t="n">
        <f aca="false">LN(F2176/F2175)</f>
        <v>-0.017472099474277</v>
      </c>
      <c r="Q2176" s="28" t="n">
        <f aca="false">STDEV(P2157:P2176)*SQRT(252)</f>
        <v>0.175147664149068</v>
      </c>
      <c r="R2176" s="26" t="n">
        <f aca="false">(G2176-H2176)/H2176</f>
        <v>0.000996879685537155</v>
      </c>
      <c r="S2176" s="17" t="n">
        <f aca="false">YEAR(B2176)</f>
        <v>2015</v>
      </c>
      <c r="T2176" s="17" t="n">
        <f aca="false">WEEKDAY(B2176)</f>
        <v>3</v>
      </c>
    </row>
    <row r="2177" customFormat="false" ht="15" hidden="false" customHeight="false" outlineLevel="0" collapsed="false">
      <c r="B2177" s="21" t="n">
        <v>42053</v>
      </c>
      <c r="C2177" s="22" t="n">
        <v>1209.8575</v>
      </c>
      <c r="D2177" s="22" t="n">
        <v>1213.676</v>
      </c>
      <c r="E2177" s="22" t="n">
        <v>1197.654</v>
      </c>
      <c r="F2177" s="22" t="n">
        <v>1212.476</v>
      </c>
      <c r="G2177" s="23" t="n">
        <v>1214.65</v>
      </c>
      <c r="H2177" s="23" t="n">
        <v>1213.44</v>
      </c>
      <c r="I2177" s="23" t="n">
        <v>1197.57</v>
      </c>
      <c r="J2177" s="23" t="n">
        <v>1196.37</v>
      </c>
      <c r="K2177" s="29" t="str">
        <f aca="false">IF(N2177&lt;=$F$3,"HIT","MISS")</f>
        <v>HIT</v>
      </c>
      <c r="L2177" s="29" t="str">
        <f aca="false">IF(O2177&lt;=$F$3,"HIT","MISS")</f>
        <v>HIT</v>
      </c>
      <c r="M2177" s="17" t="str">
        <f aca="false">IF(AND(K2177="HIT",L2177="HIT"),"HOD ✓ | LOD ✓",IF(K2177="HIT","HOD ✓",IF(L2177="HIT","LOD ✓","✗ MISS")))</f>
        <v>HOD ✓ | LOD ✓</v>
      </c>
      <c r="N2177" s="26" t="n">
        <f aca="false">IF(D2177&lt;H2177,(H2177-D2177)/D2177,IF(D2177&gt;G2177,(D2177-G2177)/D2177,0))</f>
        <v>0</v>
      </c>
      <c r="O2177" s="26" t="n">
        <f aca="false">IF(E2177&lt;J2177,(J2177-E2177)/E2177,IF(E2177&gt;I2177,(E2177-I2177)/E2177,0))</f>
        <v>7.01371180658688E-005</v>
      </c>
      <c r="P2177" s="27" t="n">
        <f aca="false">LN(F2177/F2176)</f>
        <v>0.00216196574082515</v>
      </c>
      <c r="Q2177" s="28" t="n">
        <f aca="false">STDEV(P2158:P2177)*SQRT(252)</f>
        <v>0.176165144861579</v>
      </c>
      <c r="R2177" s="26" t="n">
        <f aca="false">(G2177-H2177)/H2177</f>
        <v>0.000997165084388216</v>
      </c>
      <c r="S2177" s="17" t="n">
        <f aca="false">YEAR(B2177)</f>
        <v>2015</v>
      </c>
      <c r="T2177" s="17" t="n">
        <f aca="false">WEEKDAY(B2177)</f>
        <v>4</v>
      </c>
    </row>
    <row r="2178" customFormat="false" ht="15" hidden="false" customHeight="false" outlineLevel="0" collapsed="false">
      <c r="B2178" s="21" t="n">
        <v>42054</v>
      </c>
      <c r="C2178" s="22" t="n">
        <v>1212.476</v>
      </c>
      <c r="D2178" s="22" t="n">
        <v>1223.1525</v>
      </c>
      <c r="E2178" s="22" t="n">
        <v>1205.474</v>
      </c>
      <c r="F2178" s="22" t="n">
        <v>1206.7945</v>
      </c>
      <c r="G2178" s="23" t="n">
        <v>1223.34</v>
      </c>
      <c r="H2178" s="23" t="n">
        <v>1222.12</v>
      </c>
      <c r="I2178" s="23" t="n">
        <v>1205.34</v>
      </c>
      <c r="J2178" s="23" t="n">
        <v>1204.14</v>
      </c>
      <c r="K2178" s="29" t="str">
        <f aca="false">IF(N2178&lt;=$F$3,"HIT","MISS")</f>
        <v>HIT</v>
      </c>
      <c r="L2178" s="29" t="str">
        <f aca="false">IF(O2178&lt;=$F$3,"HIT","MISS")</f>
        <v>HIT</v>
      </c>
      <c r="M2178" s="17" t="str">
        <f aca="false">IF(AND(K2178="HIT",L2178="HIT"),"HOD ✓ | LOD ✓",IF(K2178="HIT","HOD ✓",IF(L2178="HIT","LOD ✓","✗ MISS")))</f>
        <v>HOD ✓ | LOD ✓</v>
      </c>
      <c r="N2178" s="26" t="n">
        <f aca="false">IF(D2178&lt;H2178,(H2178-D2178)/D2178,IF(D2178&gt;G2178,(D2178-G2178)/D2178,0))</f>
        <v>0</v>
      </c>
      <c r="O2178" s="26" t="n">
        <f aca="false">IF(E2178&lt;J2178,(J2178-E2178)/E2178,IF(E2178&gt;I2178,(E2178-I2178)/E2178,0))</f>
        <v>0.000111159593653629</v>
      </c>
      <c r="P2178" s="27" t="n">
        <f aca="false">LN(F2178/F2177)</f>
        <v>-0.00469687903424248</v>
      </c>
      <c r="Q2178" s="28" t="n">
        <f aca="false">STDEV(P2159:P2178)*SQRT(252)</f>
        <v>0.171800673291255</v>
      </c>
      <c r="R2178" s="26" t="n">
        <f aca="false">(G2178-H2178)/H2178</f>
        <v>0.000998265309462268</v>
      </c>
      <c r="S2178" s="17" t="n">
        <f aca="false">YEAR(B2178)</f>
        <v>2015</v>
      </c>
      <c r="T2178" s="17" t="n">
        <f aca="false">WEEKDAY(B2178)</f>
        <v>5</v>
      </c>
    </row>
    <row r="2179" customFormat="false" ht="15" hidden="false" customHeight="false" outlineLevel="0" collapsed="false">
      <c r="B2179" s="21" t="n">
        <v>42055</v>
      </c>
      <c r="C2179" s="22" t="n">
        <v>1206.7945</v>
      </c>
      <c r="D2179" s="22" t="n">
        <v>1215.5615</v>
      </c>
      <c r="E2179" s="22" t="n">
        <v>1198.1755</v>
      </c>
      <c r="F2179" s="22" t="n">
        <v>1201.618</v>
      </c>
      <c r="G2179" s="23" t="n">
        <v>1216.88</v>
      </c>
      <c r="H2179" s="23" t="n">
        <v>1215.66</v>
      </c>
      <c r="I2179" s="23" t="n">
        <v>1199.48</v>
      </c>
      <c r="J2179" s="23" t="n">
        <v>1198.28</v>
      </c>
      <c r="K2179" s="29" t="str">
        <f aca="false">IF(N2179&lt;=$F$3,"HIT","MISS")</f>
        <v>HIT</v>
      </c>
      <c r="L2179" s="29" t="str">
        <f aca="false">IF(O2179&lt;=$F$3,"HIT","MISS")</f>
        <v>HIT</v>
      </c>
      <c r="M2179" s="17" t="str">
        <f aca="false">IF(AND(K2179="HIT",L2179="HIT"),"HOD ✓ | LOD ✓",IF(K2179="HIT","HOD ✓",IF(L2179="HIT","LOD ✓","✗ MISS")))</f>
        <v>HOD ✓ | LOD ✓</v>
      </c>
      <c r="N2179" s="26" t="n">
        <f aca="false">IF(D2179&lt;H2179,(H2179-D2179)/D2179,IF(D2179&gt;G2179,(D2179-G2179)/D2179,0))</f>
        <v>8.1032510490056E-005</v>
      </c>
      <c r="O2179" s="26" t="n">
        <f aca="false">IF(E2179&lt;J2179,(J2179-E2179)/E2179,IF(E2179&gt;I2179,(E2179-I2179)/E2179,0))</f>
        <v>8.7215937898844E-005</v>
      </c>
      <c r="P2179" s="27" t="n">
        <f aca="false">LN(F2179/F2178)</f>
        <v>-0.0042986888427609</v>
      </c>
      <c r="Q2179" s="28" t="n">
        <f aca="false">STDEV(P2160:P2179)*SQRT(252)</f>
        <v>0.171609527240022</v>
      </c>
      <c r="R2179" s="26" t="n">
        <f aca="false">(G2179-H2179)/H2179</f>
        <v>0.00100357007715975</v>
      </c>
      <c r="S2179" s="17" t="n">
        <f aca="false">YEAR(B2179)</f>
        <v>2015</v>
      </c>
      <c r="T2179" s="17" t="n">
        <f aca="false">WEEKDAY(B2179)</f>
        <v>6</v>
      </c>
    </row>
    <row r="2180" customFormat="false" ht="15" hidden="false" customHeight="false" outlineLevel="0" collapsed="false">
      <c r="B2180" s="21" t="n">
        <v>42058</v>
      </c>
      <c r="C2180" s="22" t="n">
        <v>1201.618</v>
      </c>
      <c r="D2180" s="22" t="n">
        <v>1210.5215</v>
      </c>
      <c r="E2180" s="22" t="n">
        <v>1190.568</v>
      </c>
      <c r="F2180" s="22" t="n">
        <v>1201.8985</v>
      </c>
      <c r="G2180" s="23" t="n">
        <v>1211.68</v>
      </c>
      <c r="H2180" s="23" t="n">
        <v>1210.47</v>
      </c>
      <c r="I2180" s="23" t="n">
        <v>1191.64</v>
      </c>
      <c r="J2180" s="23" t="n">
        <v>1190.45</v>
      </c>
      <c r="K2180" s="29" t="str">
        <f aca="false">IF(N2180&lt;=$F$3,"HIT","MISS")</f>
        <v>HIT</v>
      </c>
      <c r="L2180" s="29" t="str">
        <f aca="false">IF(O2180&lt;=$F$3,"HIT","MISS")</f>
        <v>HIT</v>
      </c>
      <c r="M2180" s="17" t="str">
        <f aca="false">IF(AND(K2180="HIT",L2180="HIT"),"HOD ✓ | LOD ✓",IF(K2180="HIT","HOD ✓",IF(L2180="HIT","LOD ✓","✗ MISS")))</f>
        <v>HOD ✓ | LOD ✓</v>
      </c>
      <c r="N2180" s="26" t="n">
        <f aca="false">IF(D2180&lt;H2180,(H2180-D2180)/D2180,IF(D2180&gt;G2180,(D2180-G2180)/D2180,0))</f>
        <v>0</v>
      </c>
      <c r="O2180" s="26" t="n">
        <f aca="false">IF(E2180&lt;J2180,(J2180-E2180)/E2180,IF(E2180&gt;I2180,(E2180-I2180)/E2180,0))</f>
        <v>0</v>
      </c>
      <c r="P2180" s="27" t="n">
        <f aca="false">LN(F2180/F2179)</f>
        <v>0.000233408009700301</v>
      </c>
      <c r="Q2180" s="28" t="n">
        <f aca="false">STDEV(P2161:P2180)*SQRT(252)</f>
        <v>0.170280566449706</v>
      </c>
      <c r="R2180" s="26" t="n">
        <f aca="false">(G2180-H2180)/H2180</f>
        <v>0.000999611721067054</v>
      </c>
      <c r="S2180" s="17" t="n">
        <f aca="false">YEAR(B2180)</f>
        <v>2015</v>
      </c>
      <c r="T2180" s="17" t="n">
        <f aca="false">WEEKDAY(B2180)</f>
        <v>2</v>
      </c>
    </row>
    <row r="2181" customFormat="false" ht="15" hidden="false" customHeight="false" outlineLevel="0" collapsed="false">
      <c r="B2181" s="21" t="n">
        <v>42059</v>
      </c>
      <c r="C2181" s="22" t="n">
        <v>1201.8985</v>
      </c>
      <c r="D2181" s="22" t="n">
        <v>1204.64</v>
      </c>
      <c r="E2181" s="22" t="n">
        <v>1190.39</v>
      </c>
      <c r="F2181" s="22" t="n">
        <v>1200.599</v>
      </c>
      <c r="G2181" s="23" t="n">
        <v>1206.29</v>
      </c>
      <c r="H2181" s="23" t="n">
        <v>1205.08</v>
      </c>
      <c r="I2181" s="23" t="n">
        <v>1190.53</v>
      </c>
      <c r="J2181" s="23" t="n">
        <v>1189.34</v>
      </c>
      <c r="K2181" s="29" t="str">
        <f aca="false">IF(N2181&lt;=$F$3,"HIT","MISS")</f>
        <v>HIT</v>
      </c>
      <c r="L2181" s="29" t="str">
        <f aca="false">IF(O2181&lt;=$F$3,"HIT","MISS")</f>
        <v>HIT</v>
      </c>
      <c r="M2181" s="17" t="str">
        <f aca="false">IF(AND(K2181="HIT",L2181="HIT"),"HOD ✓ | LOD ✓",IF(K2181="HIT","HOD ✓",IF(L2181="HIT","LOD ✓","✗ MISS")))</f>
        <v>HOD ✓ | LOD ✓</v>
      </c>
      <c r="N2181" s="26" t="n">
        <f aca="false">IF(D2181&lt;H2181,(H2181-D2181)/D2181,IF(D2181&gt;G2181,(D2181-G2181)/D2181,0))</f>
        <v>0.000365254349847114</v>
      </c>
      <c r="O2181" s="26" t="n">
        <f aca="false">IF(E2181&lt;J2181,(J2181-E2181)/E2181,IF(E2181&gt;I2181,(E2181-I2181)/E2181,0))</f>
        <v>0</v>
      </c>
      <c r="P2181" s="27" t="n">
        <f aca="false">LN(F2181/F2180)</f>
        <v>-0.00108179103348145</v>
      </c>
      <c r="Q2181" s="28" t="n">
        <f aca="false">STDEV(P2162:P2181)*SQRT(252)</f>
        <v>0.164982545136506</v>
      </c>
      <c r="R2181" s="26" t="n">
        <f aca="false">(G2181-H2181)/H2181</f>
        <v>0.00100408271650018</v>
      </c>
      <c r="S2181" s="17" t="n">
        <f aca="false">YEAR(B2181)</f>
        <v>2015</v>
      </c>
      <c r="T2181" s="17" t="n">
        <f aca="false">WEEKDAY(B2181)</f>
        <v>3</v>
      </c>
    </row>
    <row r="2182" customFormat="false" ht="15" hidden="false" customHeight="false" outlineLevel="0" collapsed="false">
      <c r="B2182" s="21" t="n">
        <v>42060</v>
      </c>
      <c r="C2182" s="22" t="n">
        <v>1200.599</v>
      </c>
      <c r="D2182" s="22" t="n">
        <v>1211.9155</v>
      </c>
      <c r="E2182" s="22" t="n">
        <v>1200.129</v>
      </c>
      <c r="F2182" s="22" t="n">
        <v>1205.015</v>
      </c>
      <c r="G2182" s="23" t="n">
        <v>1213.46</v>
      </c>
      <c r="H2182" s="23" t="n">
        <v>1212.25</v>
      </c>
      <c r="I2182" s="23" t="n">
        <v>1199.96</v>
      </c>
      <c r="J2182" s="23" t="n">
        <v>1198.76</v>
      </c>
      <c r="K2182" s="29" t="str">
        <f aca="false">IF(N2182&lt;=$F$3,"HIT","MISS")</f>
        <v>HIT</v>
      </c>
      <c r="L2182" s="29" t="str">
        <f aca="false">IF(O2182&lt;=$F$3,"HIT","MISS")</f>
        <v>HIT</v>
      </c>
      <c r="M2182" s="17" t="str">
        <f aca="false">IF(AND(K2182="HIT",L2182="HIT"),"HOD ✓ | LOD ✓",IF(K2182="HIT","HOD ✓",IF(L2182="HIT","LOD ✓","✗ MISS")))</f>
        <v>HOD ✓ | LOD ✓</v>
      </c>
      <c r="N2182" s="26" t="n">
        <f aca="false">IF(D2182&lt;H2182,(H2182-D2182)/D2182,IF(D2182&gt;G2182,(D2182-G2182)/D2182,0))</f>
        <v>0.00027600934223544</v>
      </c>
      <c r="O2182" s="26" t="n">
        <f aca="false">IF(E2182&lt;J2182,(J2182-E2182)/E2182,IF(E2182&gt;I2182,(E2182-I2182)/E2182,0))</f>
        <v>0.000140818195377221</v>
      </c>
      <c r="P2182" s="27" t="n">
        <f aca="false">LN(F2182/F2181)</f>
        <v>0.00367141607953719</v>
      </c>
      <c r="Q2182" s="28" t="n">
        <f aca="false">STDEV(P2163:P2182)*SQRT(252)</f>
        <v>0.16674643579206</v>
      </c>
      <c r="R2182" s="26" t="n">
        <f aca="false">(G2182-H2182)/H2182</f>
        <v>0.000998143947205639</v>
      </c>
      <c r="S2182" s="17" t="n">
        <f aca="false">YEAR(B2182)</f>
        <v>2015</v>
      </c>
      <c r="T2182" s="17" t="n">
        <f aca="false">WEEKDAY(B2182)</f>
        <v>4</v>
      </c>
    </row>
    <row r="2183" customFormat="false" ht="15" hidden="false" customHeight="false" outlineLevel="0" collapsed="false">
      <c r="B2183" s="21" t="n">
        <v>42061</v>
      </c>
      <c r="C2183" s="22" t="n">
        <v>1205.015</v>
      </c>
      <c r="D2183" s="22" t="n">
        <v>1220.115</v>
      </c>
      <c r="E2183" s="22" t="n">
        <v>1203.703</v>
      </c>
      <c r="F2183" s="22" t="n">
        <v>1209.3555</v>
      </c>
      <c r="G2183" s="23" t="n">
        <v>1220.05</v>
      </c>
      <c r="H2183" s="23" t="n">
        <v>1218.83</v>
      </c>
      <c r="I2183" s="23" t="n">
        <v>1203.47</v>
      </c>
      <c r="J2183" s="23" t="n">
        <v>1202.27</v>
      </c>
      <c r="K2183" s="29" t="str">
        <f aca="false">IF(N2183&lt;=$F$3,"HIT","MISS")</f>
        <v>HIT</v>
      </c>
      <c r="L2183" s="29" t="str">
        <f aca="false">IF(O2183&lt;=$F$3,"HIT","MISS")</f>
        <v>HIT</v>
      </c>
      <c r="M2183" s="17" t="str">
        <f aca="false">IF(AND(K2183="HIT",L2183="HIT"),"HOD ✓ | LOD ✓",IF(K2183="HIT","HOD ✓",IF(L2183="HIT","LOD ✓","✗ MISS")))</f>
        <v>HOD ✓ | LOD ✓</v>
      </c>
      <c r="N2183" s="26" t="n">
        <f aca="false">IF(D2183&lt;H2183,(H2183-D2183)/D2183,IF(D2183&gt;G2183,(D2183-G2183)/D2183,0))</f>
        <v>5.32736668265324E-005</v>
      </c>
      <c r="O2183" s="26" t="n">
        <f aca="false">IF(E2183&lt;J2183,(J2183-E2183)/E2183,IF(E2183&gt;I2183,(E2183-I2183)/E2183,0))</f>
        <v>0.000193569343932803</v>
      </c>
      <c r="P2183" s="27" t="n">
        <f aca="false">LN(F2183/F2182)</f>
        <v>0.00359555807708697</v>
      </c>
      <c r="Q2183" s="28" t="n">
        <f aca="false">STDEV(P2164:P2183)*SQRT(252)</f>
        <v>0.154033802537971</v>
      </c>
      <c r="R2183" s="26" t="n">
        <f aca="false">(G2183-H2183)/H2183</f>
        <v>0.00100095993698877</v>
      </c>
      <c r="S2183" s="17" t="n">
        <f aca="false">YEAR(B2183)</f>
        <v>2015</v>
      </c>
      <c r="T2183" s="17" t="n">
        <f aca="false">WEEKDAY(B2183)</f>
        <v>5</v>
      </c>
    </row>
    <row r="2184" customFormat="false" ht="15" hidden="false" customHeight="false" outlineLevel="0" collapsed="false">
      <c r="B2184" s="21" t="n">
        <v>42062</v>
      </c>
      <c r="C2184" s="22" t="n">
        <v>1209.3555</v>
      </c>
      <c r="D2184" s="22" t="n">
        <v>1219.485</v>
      </c>
      <c r="E2184" s="22" t="n">
        <v>1204.545</v>
      </c>
      <c r="F2184" s="22" t="n">
        <v>1213.1405</v>
      </c>
      <c r="G2184" s="23" t="n">
        <v>1219.78</v>
      </c>
      <c r="H2184" s="23" t="n">
        <v>1218.56</v>
      </c>
      <c r="I2184" s="23" t="n">
        <v>1204.58</v>
      </c>
      <c r="J2184" s="23" t="n">
        <v>1203.38</v>
      </c>
      <c r="K2184" s="29" t="str">
        <f aca="false">IF(N2184&lt;=$F$3,"HIT","MISS")</f>
        <v>HIT</v>
      </c>
      <c r="L2184" s="29" t="str">
        <f aca="false">IF(O2184&lt;=$F$3,"HIT","MISS")</f>
        <v>HIT</v>
      </c>
      <c r="M2184" s="17" t="str">
        <f aca="false">IF(AND(K2184="HIT",L2184="HIT"),"HOD ✓ | LOD ✓",IF(K2184="HIT","HOD ✓",IF(L2184="HIT","LOD ✓","✗ MISS")))</f>
        <v>HOD ✓ | LOD ✓</v>
      </c>
      <c r="N2184" s="26" t="n">
        <f aca="false">IF(D2184&lt;H2184,(H2184-D2184)/D2184,IF(D2184&gt;G2184,(D2184-G2184)/D2184,0))</f>
        <v>0</v>
      </c>
      <c r="O2184" s="26" t="n">
        <f aca="false">IF(E2184&lt;J2184,(J2184-E2184)/E2184,IF(E2184&gt;I2184,(E2184-I2184)/E2184,0))</f>
        <v>0</v>
      </c>
      <c r="P2184" s="27" t="n">
        <f aca="false">LN(F2184/F2183)</f>
        <v>0.00312487870361911</v>
      </c>
      <c r="Q2184" s="28" t="n">
        <f aca="false">STDEV(P2165:P2184)*SQRT(252)</f>
        <v>0.130403191406336</v>
      </c>
      <c r="R2184" s="26" t="n">
        <f aca="false">(G2184-H2184)/H2184</f>
        <v>0.0010011817226891</v>
      </c>
      <c r="S2184" s="17" t="n">
        <f aca="false">YEAR(B2184)</f>
        <v>2015</v>
      </c>
      <c r="T2184" s="17" t="n">
        <f aca="false">WEEKDAY(B2184)</f>
        <v>6</v>
      </c>
    </row>
    <row r="2185" customFormat="false" ht="15" hidden="false" customHeight="false" outlineLevel="0" collapsed="false">
      <c r="B2185" s="21" t="n">
        <v>42065</v>
      </c>
      <c r="C2185" s="22" t="n">
        <v>1213.1405</v>
      </c>
      <c r="D2185" s="22" t="n">
        <v>1223.353</v>
      </c>
      <c r="E2185" s="22" t="n">
        <v>1204.7785</v>
      </c>
      <c r="F2185" s="22" t="n">
        <v>1207.0465</v>
      </c>
      <c r="G2185" s="23" t="n">
        <v>1224.89</v>
      </c>
      <c r="H2185" s="23" t="n">
        <v>1223.67</v>
      </c>
      <c r="I2185" s="23" t="n">
        <v>1205.78</v>
      </c>
      <c r="J2185" s="23" t="n">
        <v>1204.58</v>
      </c>
      <c r="K2185" s="29" t="str">
        <f aca="false">IF(N2185&lt;=$F$3,"HIT","MISS")</f>
        <v>HIT</v>
      </c>
      <c r="L2185" s="29" t="str">
        <f aca="false">IF(O2185&lt;=$F$3,"HIT","MISS")</f>
        <v>HIT</v>
      </c>
      <c r="M2185" s="17" t="str">
        <f aca="false">IF(AND(K2185="HIT",L2185="HIT"),"HOD ✓ | LOD ✓",IF(K2185="HIT","HOD ✓",IF(L2185="HIT","LOD ✓","✗ MISS")))</f>
        <v>HOD ✓ | LOD ✓</v>
      </c>
      <c r="N2185" s="26" t="n">
        <f aca="false">IF(D2185&lt;H2185,(H2185-D2185)/D2185,IF(D2185&gt;G2185,(D2185-G2185)/D2185,0))</f>
        <v>0.000259123899643036</v>
      </c>
      <c r="O2185" s="26" t="n">
        <f aca="false">IF(E2185&lt;J2185,(J2185-E2185)/E2185,IF(E2185&gt;I2185,(E2185-I2185)/E2185,0))</f>
        <v>0</v>
      </c>
      <c r="P2185" s="27" t="n">
        <f aca="false">LN(F2185/F2184)</f>
        <v>-0.00503598513604944</v>
      </c>
      <c r="Q2185" s="28" t="n">
        <f aca="false">STDEV(P2166:P2185)*SQRT(252)</f>
        <v>0.129489448744392</v>
      </c>
      <c r="R2185" s="26" t="n">
        <f aca="false">(G2185-H2185)/H2185</f>
        <v>0.000997000825385952</v>
      </c>
      <c r="S2185" s="17" t="n">
        <f aca="false">YEAR(B2185)</f>
        <v>2015</v>
      </c>
      <c r="T2185" s="17" t="n">
        <f aca="false">WEEKDAY(B2185)</f>
        <v>2</v>
      </c>
    </row>
    <row r="2186" customFormat="false" ht="15" hidden="false" customHeight="false" outlineLevel="0" collapsed="false">
      <c r="B2186" s="21" t="n">
        <v>42066</v>
      </c>
      <c r="C2186" s="22" t="n">
        <v>1207.0465</v>
      </c>
      <c r="D2186" s="22" t="n">
        <v>1214.9195</v>
      </c>
      <c r="E2186" s="22" t="n">
        <v>1195.4875</v>
      </c>
      <c r="F2186" s="22" t="n">
        <v>1203.8205</v>
      </c>
      <c r="G2186" s="23" t="n">
        <v>1215.49</v>
      </c>
      <c r="H2186" s="23" t="n">
        <v>1214.28</v>
      </c>
      <c r="I2186" s="23" t="n">
        <v>1196.19</v>
      </c>
      <c r="J2186" s="23" t="n">
        <v>1195</v>
      </c>
      <c r="K2186" s="29" t="str">
        <f aca="false">IF(N2186&lt;=$F$3,"HIT","MISS")</f>
        <v>HIT</v>
      </c>
      <c r="L2186" s="29" t="str">
        <f aca="false">IF(O2186&lt;=$F$3,"HIT","MISS")</f>
        <v>HIT</v>
      </c>
      <c r="M2186" s="17" t="str">
        <f aca="false">IF(AND(K2186="HIT",L2186="HIT"),"HOD ✓ | LOD ✓",IF(K2186="HIT","HOD ✓",IF(L2186="HIT","LOD ✓","✗ MISS")))</f>
        <v>HOD ✓ | LOD ✓</v>
      </c>
      <c r="N2186" s="26" t="n">
        <f aca="false">IF(D2186&lt;H2186,(H2186-D2186)/D2186,IF(D2186&gt;G2186,(D2186-G2186)/D2186,0))</f>
        <v>0</v>
      </c>
      <c r="O2186" s="26" t="n">
        <f aca="false">IF(E2186&lt;J2186,(J2186-E2186)/E2186,IF(E2186&gt;I2186,(E2186-I2186)/E2186,0))</f>
        <v>0</v>
      </c>
      <c r="P2186" s="27" t="n">
        <f aca="false">LN(F2186/F2185)</f>
        <v>-0.00267621724916497</v>
      </c>
      <c r="Q2186" s="28" t="n">
        <f aca="false">STDEV(P2167:P2186)*SQRT(252)</f>
        <v>0.125755659902652</v>
      </c>
      <c r="R2186" s="26" t="n">
        <f aca="false">(G2186-H2186)/H2186</f>
        <v>0.000996475277530748</v>
      </c>
      <c r="S2186" s="17" t="n">
        <f aca="false">YEAR(B2186)</f>
        <v>2015</v>
      </c>
      <c r="T2186" s="17" t="n">
        <f aca="false">WEEKDAY(B2186)</f>
        <v>3</v>
      </c>
    </row>
    <row r="2187" customFormat="false" ht="15" hidden="false" customHeight="false" outlineLevel="0" collapsed="false">
      <c r="B2187" s="21" t="n">
        <v>42067</v>
      </c>
      <c r="C2187" s="22" t="n">
        <v>1203.8205</v>
      </c>
      <c r="D2187" s="22" t="n">
        <v>1209.089</v>
      </c>
      <c r="E2187" s="22" t="n">
        <v>1198.367</v>
      </c>
      <c r="F2187" s="22" t="n">
        <v>1200.3425</v>
      </c>
      <c r="G2187" s="23" t="n">
        <v>1210.27</v>
      </c>
      <c r="H2187" s="23" t="n">
        <v>1209.06</v>
      </c>
      <c r="I2187" s="23" t="n">
        <v>1199.34</v>
      </c>
      <c r="J2187" s="23" t="n">
        <v>1198.14</v>
      </c>
      <c r="K2187" s="29" t="str">
        <f aca="false">IF(N2187&lt;=$F$3,"HIT","MISS")</f>
        <v>HIT</v>
      </c>
      <c r="L2187" s="29" t="str">
        <f aca="false">IF(O2187&lt;=$F$3,"HIT","MISS")</f>
        <v>HIT</v>
      </c>
      <c r="M2187" s="17" t="str">
        <f aca="false">IF(AND(K2187="HIT",L2187="HIT"),"HOD ✓ | LOD ✓",IF(K2187="HIT","HOD ✓",IF(L2187="HIT","LOD ✓","✗ MISS")))</f>
        <v>HOD ✓ | LOD ✓</v>
      </c>
      <c r="N2187" s="26" t="n">
        <f aca="false">IF(D2187&lt;H2187,(H2187-D2187)/D2187,IF(D2187&gt;G2187,(D2187-G2187)/D2187,0))</f>
        <v>0</v>
      </c>
      <c r="O2187" s="26" t="n">
        <f aca="false">IF(E2187&lt;J2187,(J2187-E2187)/E2187,IF(E2187&gt;I2187,(E2187-I2187)/E2187,0))</f>
        <v>0</v>
      </c>
      <c r="P2187" s="27" t="n">
        <f aca="false">LN(F2187/F2186)</f>
        <v>-0.00289331665637988</v>
      </c>
      <c r="Q2187" s="28" t="n">
        <f aca="false">STDEV(P2168:P2187)*SQRT(252)</f>
        <v>0.120910818513083</v>
      </c>
      <c r="R2187" s="26" t="n">
        <f aca="false">(G2187-H2187)/H2187</f>
        <v>0.00100077746348406</v>
      </c>
      <c r="S2187" s="17" t="n">
        <f aca="false">YEAR(B2187)</f>
        <v>2015</v>
      </c>
      <c r="T2187" s="17" t="n">
        <f aca="false">WEEKDAY(B2187)</f>
        <v>4</v>
      </c>
    </row>
    <row r="2188" customFormat="false" ht="15" hidden="false" customHeight="false" outlineLevel="0" collapsed="false">
      <c r="B2188" s="21" t="n">
        <v>42068</v>
      </c>
      <c r="C2188" s="22" t="n">
        <v>1200.3425</v>
      </c>
      <c r="D2188" s="22" t="n">
        <v>1209.563</v>
      </c>
      <c r="E2188" s="22" t="n">
        <v>1196.6125</v>
      </c>
      <c r="F2188" s="22" t="n">
        <v>1198.389</v>
      </c>
      <c r="G2188" s="23" t="n">
        <v>1210.93</v>
      </c>
      <c r="H2188" s="23" t="n">
        <v>1209.72</v>
      </c>
      <c r="I2188" s="23" t="n">
        <v>1198.33</v>
      </c>
      <c r="J2188" s="23" t="n">
        <v>1197.13</v>
      </c>
      <c r="K2188" s="29" t="str">
        <f aca="false">IF(N2188&lt;=$F$3,"HIT","MISS")</f>
        <v>HIT</v>
      </c>
      <c r="L2188" s="29" t="str">
        <f aca="false">IF(O2188&lt;=$F$3,"HIT","MISS")</f>
        <v>HIT</v>
      </c>
      <c r="M2188" s="17" t="str">
        <f aca="false">IF(AND(K2188="HIT",L2188="HIT"),"HOD ✓ | LOD ✓",IF(K2188="HIT","HOD ✓",IF(L2188="HIT","LOD ✓","✗ MISS")))</f>
        <v>HOD ✓ | LOD ✓</v>
      </c>
      <c r="N2188" s="26" t="n">
        <f aca="false">IF(D2188&lt;H2188,(H2188-D2188)/D2188,IF(D2188&gt;G2188,(D2188-G2188)/D2188,0))</f>
        <v>0.000129798943916047</v>
      </c>
      <c r="O2188" s="26" t="n">
        <f aca="false">IF(E2188&lt;J2188,(J2188-E2188)/E2188,IF(E2188&gt;I2188,(E2188-I2188)/E2188,0))</f>
        <v>0.000432470829111475</v>
      </c>
      <c r="P2188" s="27" t="n">
        <f aca="false">LN(F2188/F2187)</f>
        <v>-0.00162877790354854</v>
      </c>
      <c r="Q2188" s="28" t="n">
        <f aca="false">STDEV(P2169:P2188)*SQRT(252)</f>
        <v>0.120950868686665</v>
      </c>
      <c r="R2188" s="26" t="n">
        <f aca="false">(G2188-H2188)/H2188</f>
        <v>0.00100023145851936</v>
      </c>
      <c r="S2188" s="17" t="n">
        <f aca="false">YEAR(B2188)</f>
        <v>2015</v>
      </c>
      <c r="T2188" s="17" t="n">
        <f aca="false">WEEKDAY(B2188)</f>
        <v>5</v>
      </c>
    </row>
    <row r="2189" customFormat="false" ht="15" hidden="false" customHeight="false" outlineLevel="0" collapsed="false">
      <c r="B2189" s="21" t="n">
        <v>42069</v>
      </c>
      <c r="C2189" s="22" t="n">
        <v>1198.389</v>
      </c>
      <c r="D2189" s="22" t="n">
        <v>1200.7815</v>
      </c>
      <c r="E2189" s="22" t="n">
        <v>1163.884</v>
      </c>
      <c r="F2189" s="22" t="n">
        <v>1167.337</v>
      </c>
      <c r="G2189" s="23" t="n">
        <v>1199.75</v>
      </c>
      <c r="H2189" s="23" t="n">
        <v>1198.55</v>
      </c>
      <c r="I2189" s="23" t="n">
        <v>1163.38</v>
      </c>
      <c r="J2189" s="23" t="n">
        <v>1162.22</v>
      </c>
      <c r="K2189" s="24" t="str">
        <f aca="false">IF(N2189&lt;=$F$3,"HIT","MISS")</f>
        <v>MISS</v>
      </c>
      <c r="L2189" s="24" t="str">
        <f aca="false">IF(O2189&lt;=$F$3,"HIT","MISS")</f>
        <v>HIT</v>
      </c>
      <c r="M2189" s="25" t="str">
        <f aca="false">IF(AND(K2189="HIT",L2189="HIT"),"HOD ✓ | LOD ✓",IF(K2189="HIT","HOD ✓",IF(L2189="HIT","LOD ✓","✗ MISS")))</f>
        <v>LOD ✓</v>
      </c>
      <c r="N2189" s="26" t="n">
        <f aca="false">IF(D2189&lt;H2189,(H2189-D2189)/D2189,IF(D2189&gt;G2189,(D2189-G2189)/D2189,0))</f>
        <v>0.000859023894022394</v>
      </c>
      <c r="O2189" s="26" t="n">
        <f aca="false">IF(E2189&lt;J2189,(J2189-E2189)/E2189,IF(E2189&gt;I2189,(E2189-I2189)/E2189,0))</f>
        <v>0.00043303284519755</v>
      </c>
      <c r="P2189" s="27" t="n">
        <f aca="false">LN(F2189/F2188)</f>
        <v>-0.0262530685806171</v>
      </c>
      <c r="Q2189" s="28" t="n">
        <f aca="false">STDEV(P2170:P2189)*SQRT(252)</f>
        <v>0.125765029930746</v>
      </c>
      <c r="R2189" s="26" t="n">
        <f aca="false">(G2189-H2189)/H2189</f>
        <v>0.0010012097951692</v>
      </c>
      <c r="S2189" s="17" t="n">
        <f aca="false">YEAR(B2189)</f>
        <v>2015</v>
      </c>
      <c r="T2189" s="17" t="n">
        <f aca="false">WEEKDAY(B2189)</f>
        <v>6</v>
      </c>
    </row>
    <row r="2190" customFormat="false" ht="15" hidden="false" customHeight="false" outlineLevel="0" collapsed="false">
      <c r="B2190" s="21" t="n">
        <v>42072</v>
      </c>
      <c r="C2190" s="22" t="n">
        <v>1167.337</v>
      </c>
      <c r="D2190" s="22" t="n">
        <v>1175.507</v>
      </c>
      <c r="E2190" s="22" t="n">
        <v>1165.946</v>
      </c>
      <c r="F2190" s="22" t="n">
        <v>1167.284</v>
      </c>
      <c r="G2190" s="23" t="n">
        <v>1176.96</v>
      </c>
      <c r="H2190" s="23" t="n">
        <v>1175.78</v>
      </c>
      <c r="I2190" s="23" t="n">
        <v>1166.66</v>
      </c>
      <c r="J2190" s="23" t="n">
        <v>1165.49</v>
      </c>
      <c r="K2190" s="29" t="str">
        <f aca="false">IF(N2190&lt;=$F$3,"HIT","MISS")</f>
        <v>HIT</v>
      </c>
      <c r="L2190" s="29" t="str">
        <f aca="false">IF(O2190&lt;=$F$3,"HIT","MISS")</f>
        <v>HIT</v>
      </c>
      <c r="M2190" s="17" t="str">
        <f aca="false">IF(AND(K2190="HIT",L2190="HIT"),"HOD ✓ | LOD ✓",IF(K2190="HIT","HOD ✓",IF(L2190="HIT","LOD ✓","✗ MISS")))</f>
        <v>HOD ✓ | LOD ✓</v>
      </c>
      <c r="N2190" s="26" t="n">
        <f aca="false">IF(D2190&lt;H2190,(H2190-D2190)/D2190,IF(D2190&gt;G2190,(D2190-G2190)/D2190,0))</f>
        <v>0.000232240216349125</v>
      </c>
      <c r="O2190" s="26" t="n">
        <f aca="false">IF(E2190&lt;J2190,(J2190-E2190)/E2190,IF(E2190&gt;I2190,(E2190-I2190)/E2190,0))</f>
        <v>0</v>
      </c>
      <c r="P2190" s="27" t="n">
        <f aca="false">LN(F2190/F2189)</f>
        <v>-4.54035151821639E-005</v>
      </c>
      <c r="Q2190" s="28" t="n">
        <f aca="false">STDEV(P2171:P2190)*SQRT(252)</f>
        <v>0.123846625603491</v>
      </c>
      <c r="R2190" s="26" t="n">
        <f aca="false">(G2190-H2190)/H2190</f>
        <v>0.00100358910680575</v>
      </c>
      <c r="S2190" s="17" t="n">
        <f aca="false">YEAR(B2190)</f>
        <v>2015</v>
      </c>
      <c r="T2190" s="17" t="n">
        <f aca="false">WEEKDAY(B2190)</f>
        <v>2</v>
      </c>
    </row>
    <row r="2191" customFormat="false" ht="15" hidden="false" customHeight="false" outlineLevel="0" collapsed="false">
      <c r="B2191" s="21" t="n">
        <v>42073</v>
      </c>
      <c r="C2191" s="22" t="n">
        <v>1167.284</v>
      </c>
      <c r="D2191" s="22" t="n">
        <v>1170.6085</v>
      </c>
      <c r="E2191" s="22" t="n">
        <v>1155.186</v>
      </c>
      <c r="F2191" s="22" t="n">
        <v>1161.831</v>
      </c>
      <c r="G2191" s="23" t="n">
        <v>1171.07</v>
      </c>
      <c r="H2191" s="23" t="n">
        <v>1169.9</v>
      </c>
      <c r="I2191" s="23" t="n">
        <v>1156.11</v>
      </c>
      <c r="J2191" s="23" t="n">
        <v>1154.96</v>
      </c>
      <c r="K2191" s="29" t="str">
        <f aca="false">IF(N2191&lt;=$F$3,"HIT","MISS")</f>
        <v>HIT</v>
      </c>
      <c r="L2191" s="29" t="str">
        <f aca="false">IF(O2191&lt;=$F$3,"HIT","MISS")</f>
        <v>HIT</v>
      </c>
      <c r="M2191" s="17" t="str">
        <f aca="false">IF(AND(K2191="HIT",L2191="HIT"),"HOD ✓ | LOD ✓",IF(K2191="HIT","HOD ✓",IF(L2191="HIT","LOD ✓","✗ MISS")))</f>
        <v>HOD ✓ | LOD ✓</v>
      </c>
      <c r="N2191" s="26" t="n">
        <f aca="false">IF(D2191&lt;H2191,(H2191-D2191)/D2191,IF(D2191&gt;G2191,(D2191-G2191)/D2191,0))</f>
        <v>0</v>
      </c>
      <c r="O2191" s="26" t="n">
        <f aca="false">IF(E2191&lt;J2191,(J2191-E2191)/E2191,IF(E2191&gt;I2191,(E2191-I2191)/E2191,0))</f>
        <v>0</v>
      </c>
      <c r="P2191" s="27" t="n">
        <f aca="false">LN(F2191/F2190)</f>
        <v>-0.00468247378367906</v>
      </c>
      <c r="Q2191" s="28" t="n">
        <f aca="false">STDEV(P2172:P2191)*SQRT(252)</f>
        <v>0.123873152486743</v>
      </c>
      <c r="R2191" s="26" t="n">
        <f aca="false">(G2191-H2191)/H2191</f>
        <v>0.0010000854773911</v>
      </c>
      <c r="S2191" s="17" t="n">
        <f aca="false">YEAR(B2191)</f>
        <v>2015</v>
      </c>
      <c r="T2191" s="17" t="n">
        <f aca="false">WEEKDAY(B2191)</f>
        <v>3</v>
      </c>
    </row>
    <row r="2192" customFormat="false" ht="15" hidden="false" customHeight="false" outlineLevel="0" collapsed="false">
      <c r="B2192" s="21" t="n">
        <v>42074</v>
      </c>
      <c r="C2192" s="22" t="n">
        <v>1161.831</v>
      </c>
      <c r="D2192" s="22" t="n">
        <v>1165.3285</v>
      </c>
      <c r="E2192" s="22" t="n">
        <v>1147.6595</v>
      </c>
      <c r="F2192" s="22" t="n">
        <v>1155.2835</v>
      </c>
      <c r="G2192" s="23" t="n">
        <v>1165.24</v>
      </c>
      <c r="H2192" s="23" t="n">
        <v>1164.08</v>
      </c>
      <c r="I2192" s="23" t="n">
        <v>1147.84</v>
      </c>
      <c r="J2192" s="23" t="n">
        <v>1146.69</v>
      </c>
      <c r="K2192" s="29" t="str">
        <f aca="false">IF(N2192&lt;=$F$3,"HIT","MISS")</f>
        <v>HIT</v>
      </c>
      <c r="L2192" s="29" t="str">
        <f aca="false">IF(O2192&lt;=$F$3,"HIT","MISS")</f>
        <v>HIT</v>
      </c>
      <c r="M2192" s="17" t="str">
        <f aca="false">IF(AND(K2192="HIT",L2192="HIT"),"HOD ✓ | LOD ✓",IF(K2192="HIT","HOD ✓",IF(L2192="HIT","LOD ✓","✗ MISS")))</f>
        <v>HOD ✓ | LOD ✓</v>
      </c>
      <c r="N2192" s="26" t="n">
        <f aca="false">IF(D2192&lt;H2192,(H2192-D2192)/D2192,IF(D2192&gt;G2192,(D2192-G2192)/D2192,0))</f>
        <v>7.59442509129978E-005</v>
      </c>
      <c r="O2192" s="26" t="n">
        <f aca="false">IF(E2192&lt;J2192,(J2192-E2192)/E2192,IF(E2192&gt;I2192,(E2192-I2192)/E2192,0))</f>
        <v>0</v>
      </c>
      <c r="P2192" s="27" t="n">
        <f aca="false">LN(F2192/F2191)</f>
        <v>-0.00565144055383339</v>
      </c>
      <c r="Q2192" s="28" t="n">
        <f aca="false">STDEV(P2173:P2192)*SQRT(252)</f>
        <v>0.119679668776146</v>
      </c>
      <c r="R2192" s="26" t="n">
        <f aca="false">(G2192-H2192)/H2192</f>
        <v>0.000996495086248438</v>
      </c>
      <c r="S2192" s="17" t="n">
        <f aca="false">YEAR(B2192)</f>
        <v>2015</v>
      </c>
      <c r="T2192" s="17" t="n">
        <f aca="false">WEEKDAY(B2192)</f>
        <v>4</v>
      </c>
    </row>
    <row r="2193" customFormat="false" ht="15" hidden="false" customHeight="false" outlineLevel="0" collapsed="false">
      <c r="B2193" s="21" t="n">
        <v>42075</v>
      </c>
      <c r="C2193" s="22" t="n">
        <v>1155.2835</v>
      </c>
      <c r="D2193" s="22" t="n">
        <v>1166.751</v>
      </c>
      <c r="E2193" s="22" t="n">
        <v>1148.625</v>
      </c>
      <c r="F2193" s="22" t="n">
        <v>1153.7165</v>
      </c>
      <c r="G2193" s="23" t="n">
        <v>1167.49</v>
      </c>
      <c r="H2193" s="23" t="n">
        <v>1166.32</v>
      </c>
      <c r="I2193" s="23" t="n">
        <v>1148.53</v>
      </c>
      <c r="J2193" s="23" t="n">
        <v>1147.38</v>
      </c>
      <c r="K2193" s="29" t="str">
        <f aca="false">IF(N2193&lt;=$F$3,"HIT","MISS")</f>
        <v>HIT</v>
      </c>
      <c r="L2193" s="29" t="str">
        <f aca="false">IF(O2193&lt;=$F$3,"HIT","MISS")</f>
        <v>HIT</v>
      </c>
      <c r="M2193" s="17" t="str">
        <f aca="false">IF(AND(K2193="HIT",L2193="HIT"),"HOD ✓ | LOD ✓",IF(K2193="HIT","HOD ✓",IF(L2193="HIT","LOD ✓","✗ MISS")))</f>
        <v>HOD ✓ | LOD ✓</v>
      </c>
      <c r="N2193" s="26" t="n">
        <f aca="false">IF(D2193&lt;H2193,(H2193-D2193)/D2193,IF(D2193&gt;G2193,(D2193-G2193)/D2193,0))</f>
        <v>0</v>
      </c>
      <c r="O2193" s="26" t="n">
        <f aca="false">IF(E2193&lt;J2193,(J2193-E2193)/E2193,IF(E2193&gt;I2193,(E2193-I2193)/E2193,0))</f>
        <v>8.27075851561887E-005</v>
      </c>
      <c r="P2193" s="27" t="n">
        <f aca="false">LN(F2193/F2192)</f>
        <v>-0.00135729773977311</v>
      </c>
      <c r="Q2193" s="28" t="n">
        <f aca="false">STDEV(P2174:P2193)*SQRT(252)</f>
        <v>0.118101280609081</v>
      </c>
      <c r="R2193" s="26" t="n">
        <f aca="false">(G2193-H2193)/H2193</f>
        <v>0.0010031552232664</v>
      </c>
      <c r="S2193" s="17" t="n">
        <f aca="false">YEAR(B2193)</f>
        <v>2015</v>
      </c>
      <c r="T2193" s="17" t="n">
        <f aca="false">WEEKDAY(B2193)</f>
        <v>5</v>
      </c>
    </row>
    <row r="2194" customFormat="false" ht="15" hidden="false" customHeight="false" outlineLevel="0" collapsed="false">
      <c r="B2194" s="21" t="n">
        <v>42076</v>
      </c>
      <c r="C2194" s="22" t="n">
        <v>1153.7165</v>
      </c>
      <c r="D2194" s="22" t="n">
        <v>1161.888</v>
      </c>
      <c r="E2194" s="22" t="n">
        <v>1151.5475</v>
      </c>
      <c r="F2194" s="22" t="n">
        <v>1158.6</v>
      </c>
      <c r="G2194" s="23" t="n">
        <v>1162.36</v>
      </c>
      <c r="H2194" s="23" t="n">
        <v>1161.2</v>
      </c>
      <c r="I2194" s="23" t="n">
        <v>1151.94</v>
      </c>
      <c r="J2194" s="23" t="n">
        <v>1150.79</v>
      </c>
      <c r="K2194" s="29" t="str">
        <f aca="false">IF(N2194&lt;=$F$3,"HIT","MISS")</f>
        <v>HIT</v>
      </c>
      <c r="L2194" s="29" t="str">
        <f aca="false">IF(O2194&lt;=$F$3,"HIT","MISS")</f>
        <v>HIT</v>
      </c>
      <c r="M2194" s="17" t="str">
        <f aca="false">IF(AND(K2194="HIT",L2194="HIT"),"HOD ✓ | LOD ✓",IF(K2194="HIT","HOD ✓",IF(L2194="HIT","LOD ✓","✗ MISS")))</f>
        <v>HOD ✓ | LOD ✓</v>
      </c>
      <c r="N2194" s="26" t="n">
        <f aca="false">IF(D2194&lt;H2194,(H2194-D2194)/D2194,IF(D2194&gt;G2194,(D2194-G2194)/D2194,0))</f>
        <v>0</v>
      </c>
      <c r="O2194" s="26" t="n">
        <f aca="false">IF(E2194&lt;J2194,(J2194-E2194)/E2194,IF(E2194&gt;I2194,(E2194-I2194)/E2194,0))</f>
        <v>0</v>
      </c>
      <c r="P2194" s="27" t="n">
        <f aca="false">LN(F2194/F2193)</f>
        <v>0.00422390901998691</v>
      </c>
      <c r="Q2194" s="28" t="n">
        <f aca="false">STDEV(P2175:P2194)*SQRT(252)</f>
        <v>0.116185457776217</v>
      </c>
      <c r="R2194" s="26" t="n">
        <f aca="false">(G2194-H2194)/H2194</f>
        <v>0.000998966586289919</v>
      </c>
      <c r="S2194" s="17" t="n">
        <f aca="false">YEAR(B2194)</f>
        <v>2015</v>
      </c>
      <c r="T2194" s="17" t="n">
        <f aca="false">WEEKDAY(B2194)</f>
        <v>6</v>
      </c>
    </row>
    <row r="2195" customFormat="false" ht="15" hidden="false" customHeight="false" outlineLevel="0" collapsed="false">
      <c r="B2195" s="21" t="n">
        <v>42079</v>
      </c>
      <c r="C2195" s="22" t="n">
        <v>1158.6</v>
      </c>
      <c r="D2195" s="22" t="n">
        <v>1164.1935</v>
      </c>
      <c r="E2195" s="22" t="n">
        <v>1150.4645</v>
      </c>
      <c r="F2195" s="22" t="n">
        <v>1154.7305</v>
      </c>
      <c r="G2195" s="23" t="n">
        <v>1164.11</v>
      </c>
      <c r="H2195" s="23" t="n">
        <v>1162.95</v>
      </c>
      <c r="I2195" s="23" t="n">
        <v>1151.48</v>
      </c>
      <c r="J2195" s="23" t="n">
        <v>1150.33</v>
      </c>
      <c r="K2195" s="29" t="str">
        <f aca="false">IF(N2195&lt;=$F$3,"HIT","MISS")</f>
        <v>HIT</v>
      </c>
      <c r="L2195" s="29" t="str">
        <f aca="false">IF(O2195&lt;=$F$3,"HIT","MISS")</f>
        <v>HIT</v>
      </c>
      <c r="M2195" s="17" t="str">
        <f aca="false">IF(AND(K2195="HIT",L2195="HIT"),"HOD ✓ | LOD ✓",IF(K2195="HIT","HOD ✓",IF(L2195="HIT","LOD ✓","✗ MISS")))</f>
        <v>HOD ✓ | LOD ✓</v>
      </c>
      <c r="N2195" s="26" t="n">
        <f aca="false">IF(D2195&lt;H2195,(H2195-D2195)/D2195,IF(D2195&gt;G2195,(D2195-G2195)/D2195,0))</f>
        <v>7.17234720862E-005</v>
      </c>
      <c r="O2195" s="26" t="n">
        <f aca="false">IF(E2195&lt;J2195,(J2195-E2195)/E2195,IF(E2195&gt;I2195,(E2195-I2195)/E2195,0))</f>
        <v>0</v>
      </c>
      <c r="P2195" s="27" t="n">
        <f aca="false">LN(F2195/F2194)</f>
        <v>-0.00334539626642069</v>
      </c>
      <c r="Q2195" s="28" t="n">
        <f aca="false">STDEV(P2176:P2195)*SQRT(252)</f>
        <v>0.11516046835671</v>
      </c>
      <c r="R2195" s="26" t="n">
        <f aca="false">(G2195-H2195)/H2195</f>
        <v>0.000997463347521265</v>
      </c>
      <c r="S2195" s="17" t="n">
        <f aca="false">YEAR(B2195)</f>
        <v>2015</v>
      </c>
      <c r="T2195" s="17" t="n">
        <f aca="false">WEEKDAY(B2195)</f>
        <v>2</v>
      </c>
    </row>
    <row r="2196" customFormat="false" ht="15" hidden="false" customHeight="false" outlineLevel="0" collapsed="false">
      <c r="B2196" s="21" t="n">
        <v>42080</v>
      </c>
      <c r="C2196" s="22" t="n">
        <v>1154.7305</v>
      </c>
      <c r="D2196" s="22" t="n">
        <v>1160.1115</v>
      </c>
      <c r="E2196" s="22" t="n">
        <v>1142.7585</v>
      </c>
      <c r="F2196" s="22" t="n">
        <v>1149.531</v>
      </c>
      <c r="G2196" s="23" t="n">
        <v>1160.51</v>
      </c>
      <c r="H2196" s="23" t="n">
        <v>1159.35</v>
      </c>
      <c r="I2196" s="23" t="n">
        <v>1143.1</v>
      </c>
      <c r="J2196" s="23" t="n">
        <v>1141.96</v>
      </c>
      <c r="K2196" s="29" t="str">
        <f aca="false">IF(N2196&lt;=$F$3,"HIT","MISS")</f>
        <v>HIT</v>
      </c>
      <c r="L2196" s="29" t="str">
        <f aca="false">IF(O2196&lt;=$F$3,"HIT","MISS")</f>
        <v>HIT</v>
      </c>
      <c r="M2196" s="17" t="str">
        <f aca="false">IF(AND(K2196="HIT",L2196="HIT"),"HOD ✓ | LOD ✓",IF(K2196="HIT","HOD ✓",IF(L2196="HIT","LOD ✓","✗ MISS")))</f>
        <v>HOD ✓ | LOD ✓</v>
      </c>
      <c r="N2196" s="26" t="n">
        <f aca="false">IF(D2196&lt;H2196,(H2196-D2196)/D2196,IF(D2196&gt;G2196,(D2196-G2196)/D2196,0))</f>
        <v>0</v>
      </c>
      <c r="O2196" s="26" t="n">
        <f aca="false">IF(E2196&lt;J2196,(J2196-E2196)/E2196,IF(E2196&gt;I2196,(E2196-I2196)/E2196,0))</f>
        <v>0</v>
      </c>
      <c r="P2196" s="27" t="n">
        <f aca="false">LN(F2196/F2195)</f>
        <v>-0.00451295030943951</v>
      </c>
      <c r="Q2196" s="28" t="n">
        <f aca="false">STDEV(P2177:P2196)*SQRT(252)</f>
        <v>0.102340938245904</v>
      </c>
      <c r="R2196" s="26" t="n">
        <f aca="false">(G2196-H2196)/H2196</f>
        <v>0.00100056065899002</v>
      </c>
      <c r="S2196" s="17" t="n">
        <f aca="false">YEAR(B2196)</f>
        <v>2015</v>
      </c>
      <c r="T2196" s="17" t="n">
        <f aca="false">WEEKDAY(B2196)</f>
        <v>3</v>
      </c>
    </row>
    <row r="2197" customFormat="false" ht="15" hidden="false" customHeight="false" outlineLevel="0" collapsed="false">
      <c r="B2197" s="21" t="n">
        <v>42081</v>
      </c>
      <c r="C2197" s="22" t="n">
        <v>1149.531</v>
      </c>
      <c r="D2197" s="22" t="n">
        <v>1175.9215</v>
      </c>
      <c r="E2197" s="22" t="n">
        <v>1146.044</v>
      </c>
      <c r="F2197" s="22" t="n">
        <v>1167.686</v>
      </c>
      <c r="G2197" s="23" t="n">
        <v>1176.04</v>
      </c>
      <c r="H2197" s="23" t="n">
        <v>1174.87</v>
      </c>
      <c r="I2197" s="23" t="n">
        <v>1147.38</v>
      </c>
      <c r="J2197" s="23" t="n">
        <v>1146.23</v>
      </c>
      <c r="K2197" s="29" t="str">
        <f aca="false">IF(N2197&lt;=$F$3,"HIT","MISS")</f>
        <v>HIT</v>
      </c>
      <c r="L2197" s="29" t="str">
        <f aca="false">IF(O2197&lt;=$F$3,"HIT","MISS")</f>
        <v>HIT</v>
      </c>
      <c r="M2197" s="17" t="str">
        <f aca="false">IF(AND(K2197="HIT",L2197="HIT"),"HOD ✓ | LOD ✓",IF(K2197="HIT","HOD ✓",IF(L2197="HIT","LOD ✓","✗ MISS")))</f>
        <v>HOD ✓ | LOD ✓</v>
      </c>
      <c r="N2197" s="26" t="n">
        <f aca="false">IF(D2197&lt;H2197,(H2197-D2197)/D2197,IF(D2197&gt;G2197,(D2197-G2197)/D2197,0))</f>
        <v>0</v>
      </c>
      <c r="O2197" s="26" t="n">
        <f aca="false">IF(E2197&lt;J2197,(J2197-E2197)/E2197,IF(E2197&gt;I2197,(E2197-I2197)/E2197,0))</f>
        <v>0.00016229743360632</v>
      </c>
      <c r="P2197" s="27" t="n">
        <f aca="false">LN(F2197/F2196)</f>
        <v>0.0156699795422983</v>
      </c>
      <c r="Q2197" s="28" t="n">
        <f aca="false">STDEV(P2178:P2197)*SQRT(252)</f>
        <v>0.120265487793049</v>
      </c>
      <c r="R2197" s="26" t="n">
        <f aca="false">(G2197-H2197)/H2197</f>
        <v>0.000995854860537824</v>
      </c>
      <c r="S2197" s="17" t="n">
        <f aca="false">YEAR(B2197)</f>
        <v>2015</v>
      </c>
      <c r="T2197" s="17" t="n">
        <f aca="false">WEEKDAY(B2197)</f>
        <v>4</v>
      </c>
    </row>
    <row r="2198" customFormat="false" ht="15" hidden="false" customHeight="false" outlineLevel="0" collapsed="false">
      <c r="B2198" s="21" t="n">
        <v>42082</v>
      </c>
      <c r="C2198" s="22" t="n">
        <v>1167.686</v>
      </c>
      <c r="D2198" s="22" t="n">
        <v>1178.013</v>
      </c>
      <c r="E2198" s="22" t="n">
        <v>1159.7395</v>
      </c>
      <c r="F2198" s="22" t="n">
        <v>1171.208</v>
      </c>
      <c r="G2198" s="23" t="n">
        <v>1177.65</v>
      </c>
      <c r="H2198" s="23" t="n">
        <v>1176.47</v>
      </c>
      <c r="I2198" s="23" t="n">
        <v>1159.35</v>
      </c>
      <c r="J2198" s="23" t="n">
        <v>1158.19</v>
      </c>
      <c r="K2198" s="29" t="str">
        <f aca="false">IF(N2198&lt;=$F$3,"HIT","MISS")</f>
        <v>HIT</v>
      </c>
      <c r="L2198" s="29" t="str">
        <f aca="false">IF(O2198&lt;=$F$3,"HIT","MISS")</f>
        <v>HIT</v>
      </c>
      <c r="M2198" s="17" t="str">
        <f aca="false">IF(AND(K2198="HIT",L2198="HIT"),"HOD ✓ | LOD ✓",IF(K2198="HIT","HOD ✓",IF(L2198="HIT","LOD ✓","✗ MISS")))</f>
        <v>HOD ✓ | LOD ✓</v>
      </c>
      <c r="N2198" s="26" t="n">
        <f aca="false">IF(D2198&lt;H2198,(H2198-D2198)/D2198,IF(D2198&gt;G2198,(D2198-G2198)/D2198,0))</f>
        <v>0.000308146005179764</v>
      </c>
      <c r="O2198" s="26" t="n">
        <f aca="false">IF(E2198&lt;J2198,(J2198-E2198)/E2198,IF(E2198&gt;I2198,(E2198-I2198)/E2198,0))</f>
        <v>0.000335851283844345</v>
      </c>
      <c r="P2198" s="27" t="n">
        <f aca="false">LN(F2198/F2197)</f>
        <v>0.00301168215584987</v>
      </c>
      <c r="Q2198" s="28" t="n">
        <f aca="false">STDEV(P2179:P2198)*SQRT(252)</f>
        <v>0.120983153713817</v>
      </c>
      <c r="R2198" s="26" t="n">
        <f aca="false">(G2198-H2198)/H2198</f>
        <v>0.0010030005015003</v>
      </c>
      <c r="S2198" s="17" t="n">
        <f aca="false">YEAR(B2198)</f>
        <v>2015</v>
      </c>
      <c r="T2198" s="17" t="n">
        <f aca="false">WEEKDAY(B2198)</f>
        <v>5</v>
      </c>
    </row>
    <row r="2199" customFormat="false" ht="15" hidden="false" customHeight="false" outlineLevel="0" collapsed="false">
      <c r="B2199" s="21" t="n">
        <v>42083</v>
      </c>
      <c r="C2199" s="22" t="n">
        <v>1171.208</v>
      </c>
      <c r="D2199" s="22" t="n">
        <v>1188.067</v>
      </c>
      <c r="E2199" s="22" t="n">
        <v>1168.891</v>
      </c>
      <c r="F2199" s="22" t="n">
        <v>1182.6095</v>
      </c>
      <c r="G2199" s="23" t="n">
        <v>1189.43</v>
      </c>
      <c r="H2199" s="23" t="n">
        <v>1188.24</v>
      </c>
      <c r="I2199" s="23" t="n">
        <v>1169.16</v>
      </c>
      <c r="J2199" s="23" t="n">
        <v>1167.99</v>
      </c>
      <c r="K2199" s="29" t="str">
        <f aca="false">IF(N2199&lt;=$F$3,"HIT","MISS")</f>
        <v>HIT</v>
      </c>
      <c r="L2199" s="29" t="str">
        <f aca="false">IF(O2199&lt;=$F$3,"HIT","MISS")</f>
        <v>HIT</v>
      </c>
      <c r="M2199" s="17" t="str">
        <f aca="false">IF(AND(K2199="HIT",L2199="HIT"),"HOD ✓ | LOD ✓",IF(K2199="HIT","HOD ✓",IF(L2199="HIT","LOD ✓","✗ MISS")))</f>
        <v>HOD ✓ | LOD ✓</v>
      </c>
      <c r="N2199" s="26" t="n">
        <f aca="false">IF(D2199&lt;H2199,(H2199-D2199)/D2199,IF(D2199&gt;G2199,(D2199-G2199)/D2199,0))</f>
        <v>0.000145614683346984</v>
      </c>
      <c r="O2199" s="26" t="n">
        <f aca="false">IF(E2199&lt;J2199,(J2199-E2199)/E2199,IF(E2199&gt;I2199,(E2199-I2199)/E2199,0))</f>
        <v>0</v>
      </c>
      <c r="P2199" s="27" t="n">
        <f aca="false">LN(F2199/F2198)</f>
        <v>0.00968774271695481</v>
      </c>
      <c r="Q2199" s="28" t="n">
        <f aca="false">STDEV(P2180:P2199)*SQRT(252)</f>
        <v>0.126736496841451</v>
      </c>
      <c r="R2199" s="26" t="n">
        <f aca="false">(G2199-H2199)/H2199</f>
        <v>0.00100148118225279</v>
      </c>
      <c r="S2199" s="17" t="n">
        <f aca="false">YEAR(B2199)</f>
        <v>2015</v>
      </c>
      <c r="T2199" s="17" t="n">
        <f aca="false">WEEKDAY(B2199)</f>
        <v>6</v>
      </c>
    </row>
    <row r="2200" customFormat="false" ht="15" hidden="false" customHeight="false" outlineLevel="0" collapsed="false">
      <c r="B2200" s="21" t="n">
        <v>42086</v>
      </c>
      <c r="C2200" s="22" t="n">
        <v>1182.6095</v>
      </c>
      <c r="D2200" s="22" t="n">
        <v>1191.722</v>
      </c>
      <c r="E2200" s="22" t="n">
        <v>1179.4125</v>
      </c>
      <c r="F2200" s="22" t="n">
        <v>1189.4935</v>
      </c>
      <c r="G2200" s="23" t="n">
        <v>1191.67</v>
      </c>
      <c r="H2200" s="23" t="n">
        <v>1190.48</v>
      </c>
      <c r="I2200" s="23" t="n">
        <v>1180.13</v>
      </c>
      <c r="J2200" s="23" t="n">
        <v>1178.95</v>
      </c>
      <c r="K2200" s="29" t="str">
        <f aca="false">IF(N2200&lt;=$F$3,"HIT","MISS")</f>
        <v>HIT</v>
      </c>
      <c r="L2200" s="29" t="str">
        <f aca="false">IF(O2200&lt;=$F$3,"HIT","MISS")</f>
        <v>HIT</v>
      </c>
      <c r="M2200" s="17" t="str">
        <f aca="false">IF(AND(K2200="HIT",L2200="HIT"),"HOD ✓ | LOD ✓",IF(K2200="HIT","HOD ✓",IF(L2200="HIT","LOD ✓","✗ MISS")))</f>
        <v>HOD ✓ | LOD ✓</v>
      </c>
      <c r="N2200" s="26" t="n">
        <f aca="false">IF(D2200&lt;H2200,(H2200-D2200)/D2200,IF(D2200&gt;G2200,(D2200-G2200)/D2200,0))</f>
        <v>4.36343375383749E-005</v>
      </c>
      <c r="O2200" s="26" t="n">
        <f aca="false">IF(E2200&lt;J2200,(J2200-E2200)/E2200,IF(E2200&gt;I2200,(E2200-I2200)/E2200,0))</f>
        <v>0</v>
      </c>
      <c r="P2200" s="27" t="n">
        <f aca="false">LN(F2200/F2199)</f>
        <v>0.00580414874544126</v>
      </c>
      <c r="Q2200" s="28" t="n">
        <f aca="false">STDEV(P2181:P2200)*SQRT(252)</f>
        <v>0.128862185971543</v>
      </c>
      <c r="R2200" s="26" t="n">
        <f aca="false">(G2200-H2200)/H2200</f>
        <v>0.000999596801290282</v>
      </c>
      <c r="S2200" s="17" t="n">
        <f aca="false">YEAR(B2200)</f>
        <v>2015</v>
      </c>
      <c r="T2200" s="17" t="n">
        <f aca="false">WEEKDAY(B2200)</f>
        <v>2</v>
      </c>
    </row>
    <row r="2201" customFormat="false" ht="15" hidden="false" customHeight="false" outlineLevel="0" collapsed="false">
      <c r="B2201" s="21" t="n">
        <v>42087</v>
      </c>
      <c r="C2201" s="22" t="n">
        <v>1189.4935</v>
      </c>
      <c r="D2201" s="22" t="n">
        <v>1195.1715</v>
      </c>
      <c r="E2201" s="22" t="n">
        <v>1185.5085</v>
      </c>
      <c r="F2201" s="22" t="n">
        <v>1193.314</v>
      </c>
      <c r="G2201" s="23" t="n">
        <v>1196.07</v>
      </c>
      <c r="H2201" s="23" t="n">
        <v>1194.88</v>
      </c>
      <c r="I2201" s="23" t="n">
        <v>1185.3</v>
      </c>
      <c r="J2201" s="23" t="n">
        <v>1184.12</v>
      </c>
      <c r="K2201" s="29" t="str">
        <f aca="false">IF(N2201&lt;=$F$3,"HIT","MISS")</f>
        <v>HIT</v>
      </c>
      <c r="L2201" s="29" t="str">
        <f aca="false">IF(O2201&lt;=$F$3,"HIT","MISS")</f>
        <v>HIT</v>
      </c>
      <c r="M2201" s="17" t="str">
        <f aca="false">IF(AND(K2201="HIT",L2201="HIT"),"HOD ✓ | LOD ✓",IF(K2201="HIT","HOD ✓",IF(L2201="HIT","LOD ✓","✗ MISS")))</f>
        <v>HOD ✓ | LOD ✓</v>
      </c>
      <c r="N2201" s="26" t="n">
        <f aca="false">IF(D2201&lt;H2201,(H2201-D2201)/D2201,IF(D2201&gt;G2201,(D2201-G2201)/D2201,0))</f>
        <v>0</v>
      </c>
      <c r="O2201" s="26" t="n">
        <f aca="false">IF(E2201&lt;J2201,(J2201-E2201)/E2201,IF(E2201&gt;I2201,(E2201-I2201)/E2201,0))</f>
        <v>0.000175873897150428</v>
      </c>
      <c r="P2201" s="27" t="n">
        <f aca="false">LN(F2201/F2200)</f>
        <v>0.00320672423087071</v>
      </c>
      <c r="Q2201" s="28" t="n">
        <f aca="false">STDEV(P2182:P2201)*SQRT(252)</f>
        <v>0.129511166791094</v>
      </c>
      <c r="R2201" s="26" t="n">
        <f aca="false">(G2201-H2201)/H2201</f>
        <v>0.000995915907873449</v>
      </c>
      <c r="S2201" s="17" t="n">
        <f aca="false">YEAR(B2201)</f>
        <v>2015</v>
      </c>
      <c r="T2201" s="17" t="n">
        <f aca="false">WEEKDAY(B2201)</f>
        <v>3</v>
      </c>
    </row>
    <row r="2202" customFormat="false" ht="15" hidden="false" customHeight="false" outlineLevel="0" collapsed="false">
      <c r="B2202" s="21" t="n">
        <v>42088</v>
      </c>
      <c r="C2202" s="22" t="n">
        <v>1193.314</v>
      </c>
      <c r="D2202" s="22" t="n">
        <v>1199.789</v>
      </c>
      <c r="E2202" s="22" t="n">
        <v>1186.804</v>
      </c>
      <c r="F2202" s="22" t="n">
        <v>1195.41</v>
      </c>
      <c r="G2202" s="23" t="n">
        <v>1199.61</v>
      </c>
      <c r="H2202" s="23" t="n">
        <v>1198.41</v>
      </c>
      <c r="I2202" s="23" t="n">
        <v>1187.03</v>
      </c>
      <c r="J2202" s="23" t="n">
        <v>1185.84</v>
      </c>
      <c r="K2202" s="29" t="str">
        <f aca="false">IF(N2202&lt;=$F$3,"HIT","MISS")</f>
        <v>HIT</v>
      </c>
      <c r="L2202" s="29" t="str">
        <f aca="false">IF(O2202&lt;=$F$3,"HIT","MISS")</f>
        <v>HIT</v>
      </c>
      <c r="M2202" s="17" t="str">
        <f aca="false">IF(AND(K2202="HIT",L2202="HIT"),"HOD ✓ | LOD ✓",IF(K2202="HIT","HOD ✓",IF(L2202="HIT","LOD ✓","✗ MISS")))</f>
        <v>HOD ✓ | LOD ✓</v>
      </c>
      <c r="N2202" s="26" t="n">
        <f aca="false">IF(D2202&lt;H2202,(H2202-D2202)/D2202,IF(D2202&gt;G2202,(D2202-G2202)/D2202,0))</f>
        <v>0.000149192899751612</v>
      </c>
      <c r="O2202" s="26" t="n">
        <f aca="false">IF(E2202&lt;J2202,(J2202-E2202)/E2202,IF(E2202&gt;I2202,(E2202-I2202)/E2202,0))</f>
        <v>0</v>
      </c>
      <c r="P2202" s="27" t="n">
        <f aca="false">LN(F2202/F2201)</f>
        <v>0.00175491227778845</v>
      </c>
      <c r="Q2202" s="28" t="n">
        <f aca="false">STDEV(P2183:P2202)*SQRT(252)</f>
        <v>0.128908124743604</v>
      </c>
      <c r="R2202" s="26" t="n">
        <f aca="false">(G2202-H2202)/H2202</f>
        <v>0.00100132675795414</v>
      </c>
      <c r="S2202" s="17" t="n">
        <f aca="false">YEAR(B2202)</f>
        <v>2015</v>
      </c>
      <c r="T2202" s="17" t="n">
        <f aca="false">WEEKDAY(B2202)</f>
        <v>4</v>
      </c>
    </row>
    <row r="2203" customFormat="false" ht="15" hidden="false" customHeight="false" outlineLevel="0" collapsed="false">
      <c r="B2203" s="21" t="n">
        <v>42089</v>
      </c>
      <c r="C2203" s="22" t="n">
        <v>1195.41</v>
      </c>
      <c r="D2203" s="22" t="n">
        <v>1219.9995</v>
      </c>
      <c r="E2203" s="22" t="n">
        <v>1194.6255</v>
      </c>
      <c r="F2203" s="22" t="n">
        <v>1204.785</v>
      </c>
      <c r="G2203" s="23" t="n">
        <v>1221.47</v>
      </c>
      <c r="H2203" s="23" t="n">
        <v>1220.25</v>
      </c>
      <c r="I2203" s="23" t="n">
        <v>1195.22</v>
      </c>
      <c r="J2203" s="23" t="n">
        <v>1194.03</v>
      </c>
      <c r="K2203" s="29" t="str">
        <f aca="false">IF(N2203&lt;=$F$3,"HIT","MISS")</f>
        <v>HIT</v>
      </c>
      <c r="L2203" s="29" t="str">
        <f aca="false">IF(O2203&lt;=$F$3,"HIT","MISS")</f>
        <v>HIT</v>
      </c>
      <c r="M2203" s="17" t="str">
        <f aca="false">IF(AND(K2203="HIT",L2203="HIT"),"HOD ✓ | LOD ✓",IF(K2203="HIT","HOD ✓",IF(L2203="HIT","LOD ✓","✗ MISS")))</f>
        <v>HOD ✓ | LOD ✓</v>
      </c>
      <c r="N2203" s="26" t="n">
        <f aca="false">IF(D2203&lt;H2203,(H2203-D2203)/D2203,IF(D2203&gt;G2203,(D2203-G2203)/D2203,0))</f>
        <v>0.000205327953003343</v>
      </c>
      <c r="O2203" s="26" t="n">
        <f aca="false">IF(E2203&lt;J2203,(J2203-E2203)/E2203,IF(E2203&gt;I2203,(E2203-I2203)/E2203,0))</f>
        <v>0</v>
      </c>
      <c r="P2203" s="27" t="n">
        <f aca="false">LN(F2203/F2202)</f>
        <v>0.00781190501305489</v>
      </c>
      <c r="Q2203" s="28" t="n">
        <f aca="false">STDEV(P2184:P2203)*SQRT(252)</f>
        <v>0.131484590596867</v>
      </c>
      <c r="R2203" s="26" t="n">
        <f aca="false">(G2203-H2203)/H2203</f>
        <v>0.000999795123950033</v>
      </c>
      <c r="S2203" s="17" t="n">
        <f aca="false">YEAR(B2203)</f>
        <v>2015</v>
      </c>
      <c r="T2203" s="17" t="n">
        <f aca="false">WEEKDAY(B2203)</f>
        <v>5</v>
      </c>
    </row>
    <row r="2204" customFormat="false" ht="15" hidden="false" customHeight="false" outlineLevel="0" collapsed="false">
      <c r="B2204" s="21" t="n">
        <v>42090</v>
      </c>
      <c r="C2204" s="22" t="n">
        <v>1204.785</v>
      </c>
      <c r="D2204" s="22" t="n">
        <v>1206.3735</v>
      </c>
      <c r="E2204" s="22" t="n">
        <v>1192.6795</v>
      </c>
      <c r="F2204" s="22" t="n">
        <v>1198.8125</v>
      </c>
      <c r="G2204" s="23" t="n">
        <v>1206.05</v>
      </c>
      <c r="H2204" s="23" t="n">
        <v>1204.85</v>
      </c>
      <c r="I2204" s="23" t="n">
        <v>1193.61</v>
      </c>
      <c r="J2204" s="23" t="n">
        <v>1192.42</v>
      </c>
      <c r="K2204" s="29" t="str">
        <f aca="false">IF(N2204&lt;=$F$3,"HIT","MISS")</f>
        <v>HIT</v>
      </c>
      <c r="L2204" s="29" t="str">
        <f aca="false">IF(O2204&lt;=$F$3,"HIT","MISS")</f>
        <v>HIT</v>
      </c>
      <c r="M2204" s="17" t="str">
        <f aca="false">IF(AND(K2204="HIT",L2204="HIT"),"HOD ✓ | LOD ✓",IF(K2204="HIT","HOD ✓",IF(L2204="HIT","LOD ✓","✗ MISS")))</f>
        <v>HOD ✓ | LOD ✓</v>
      </c>
      <c r="N2204" s="26" t="n">
        <f aca="false">IF(D2204&lt;H2204,(H2204-D2204)/D2204,IF(D2204&gt;G2204,(D2204-G2204)/D2204,0))</f>
        <v>0.000268159073454421</v>
      </c>
      <c r="O2204" s="26" t="n">
        <f aca="false">IF(E2204&lt;J2204,(J2204-E2204)/E2204,IF(E2204&gt;I2204,(E2204-I2204)/E2204,0))</f>
        <v>0</v>
      </c>
      <c r="P2204" s="27" t="n">
        <f aca="false">LN(F2204/F2203)</f>
        <v>-0.00496964428701486</v>
      </c>
      <c r="Q2204" s="28" t="n">
        <f aca="false">STDEV(P2185:P2204)*SQRT(252)</f>
        <v>0.131917200518527</v>
      </c>
      <c r="R2204" s="26" t="n">
        <f aca="false">(G2204-H2204)/H2204</f>
        <v>0.00099597460264767</v>
      </c>
      <c r="S2204" s="17" t="n">
        <f aca="false">YEAR(B2204)</f>
        <v>2015</v>
      </c>
      <c r="T2204" s="17" t="n">
        <f aca="false">WEEKDAY(B2204)</f>
        <v>6</v>
      </c>
    </row>
    <row r="2205" customFormat="false" ht="15" hidden="false" customHeight="false" outlineLevel="0" collapsed="false">
      <c r="B2205" s="21" t="n">
        <v>42093</v>
      </c>
      <c r="C2205" s="22" t="n">
        <v>1198.8125</v>
      </c>
      <c r="D2205" s="22" t="n">
        <v>1199.912</v>
      </c>
      <c r="E2205" s="22" t="n">
        <v>1182.5215</v>
      </c>
      <c r="F2205" s="22" t="n">
        <v>1186.1575</v>
      </c>
      <c r="G2205" s="23" t="n">
        <v>1200.99</v>
      </c>
      <c r="H2205" s="23" t="n">
        <v>1199.79</v>
      </c>
      <c r="I2205" s="23" t="n">
        <v>1183.14</v>
      </c>
      <c r="J2205" s="23" t="n">
        <v>1181.96</v>
      </c>
      <c r="K2205" s="29" t="str">
        <f aca="false">IF(N2205&lt;=$F$3,"HIT","MISS")</f>
        <v>HIT</v>
      </c>
      <c r="L2205" s="29" t="str">
        <f aca="false">IF(O2205&lt;=$F$3,"HIT","MISS")</f>
        <v>HIT</v>
      </c>
      <c r="M2205" s="17" t="str">
        <f aca="false">IF(AND(K2205="HIT",L2205="HIT"),"HOD ✓ | LOD ✓",IF(K2205="HIT","HOD ✓",IF(L2205="HIT","LOD ✓","✗ MISS")))</f>
        <v>HOD ✓ | LOD ✓</v>
      </c>
      <c r="N2205" s="26" t="n">
        <f aca="false">IF(D2205&lt;H2205,(H2205-D2205)/D2205,IF(D2205&gt;G2205,(D2205-G2205)/D2205,0))</f>
        <v>0</v>
      </c>
      <c r="O2205" s="26" t="n">
        <f aca="false">IF(E2205&lt;J2205,(J2205-E2205)/E2205,IF(E2205&gt;I2205,(E2205-I2205)/E2205,0))</f>
        <v>0</v>
      </c>
      <c r="P2205" s="27" t="n">
        <f aca="false">LN(F2205/F2204)</f>
        <v>-0.0106123924158221</v>
      </c>
      <c r="Q2205" s="28" t="n">
        <f aca="false">STDEV(P2186:P2205)*SQRT(252)</f>
        <v>0.135834529939761</v>
      </c>
      <c r="R2205" s="26" t="n">
        <f aca="false">(G2205-H2205)/H2205</f>
        <v>0.0010001750306304</v>
      </c>
      <c r="S2205" s="17" t="n">
        <f aca="false">YEAR(B2205)</f>
        <v>2015</v>
      </c>
      <c r="T2205" s="17" t="n">
        <f aca="false">WEEKDAY(B2205)</f>
        <v>2</v>
      </c>
    </row>
    <row r="2206" customFormat="false" ht="15" hidden="false" customHeight="false" outlineLevel="0" collapsed="false">
      <c r="B2206" s="21" t="n">
        <v>42094</v>
      </c>
      <c r="C2206" s="22" t="n">
        <v>1186.1575</v>
      </c>
      <c r="D2206" s="22" t="n">
        <v>1190.8885</v>
      </c>
      <c r="E2206" s="22" t="n">
        <v>1178.55</v>
      </c>
      <c r="F2206" s="22" t="n">
        <v>1183.6445</v>
      </c>
      <c r="G2206" s="23" t="n">
        <v>1192.34</v>
      </c>
      <c r="H2206" s="23" t="n">
        <v>1191.15</v>
      </c>
      <c r="I2206" s="23" t="n">
        <v>1178.37</v>
      </c>
      <c r="J2206" s="23" t="n">
        <v>1177.19</v>
      </c>
      <c r="K2206" s="29" t="str">
        <f aca="false">IF(N2206&lt;=$F$3,"HIT","MISS")</f>
        <v>HIT</v>
      </c>
      <c r="L2206" s="29" t="str">
        <f aca="false">IF(O2206&lt;=$F$3,"HIT","MISS")</f>
        <v>HIT</v>
      </c>
      <c r="M2206" s="17" t="str">
        <f aca="false">IF(AND(K2206="HIT",L2206="HIT"),"HOD ✓ | LOD ✓",IF(K2206="HIT","HOD ✓",IF(L2206="HIT","LOD ✓","✗ MISS")))</f>
        <v>HOD ✓ | LOD ✓</v>
      </c>
      <c r="N2206" s="26" t="n">
        <f aca="false">IF(D2206&lt;H2206,(H2206-D2206)/D2206,IF(D2206&gt;G2206,(D2206-G2206)/D2206,0))</f>
        <v>0.000219583949295059</v>
      </c>
      <c r="O2206" s="26" t="n">
        <f aca="false">IF(E2206&lt;J2206,(J2206-E2206)/E2206,IF(E2206&gt;I2206,(E2206-I2206)/E2206,0))</f>
        <v>0.00015273004963732</v>
      </c>
      <c r="P2206" s="27" t="n">
        <f aca="false">LN(F2206/F2205)</f>
        <v>-0.00212085308558251</v>
      </c>
      <c r="Q2206" s="28" t="n">
        <f aca="false">STDEV(P2187:P2206)*SQRT(252)</f>
        <v>0.135751019250687</v>
      </c>
      <c r="R2206" s="26" t="n">
        <f aca="false">(G2206-H2206)/H2206</f>
        <v>0.000999034546446566</v>
      </c>
      <c r="S2206" s="17" t="n">
        <f aca="false">YEAR(B2206)</f>
        <v>2015</v>
      </c>
      <c r="T2206" s="17" t="n">
        <f aca="false">WEEKDAY(B2206)</f>
        <v>3</v>
      </c>
    </row>
    <row r="2207" customFormat="false" ht="15" hidden="false" customHeight="false" outlineLevel="0" collapsed="false">
      <c r="B2207" s="21" t="n">
        <v>42095</v>
      </c>
      <c r="C2207" s="22" t="n">
        <v>1183.6445</v>
      </c>
      <c r="D2207" s="22" t="n">
        <v>1208.715</v>
      </c>
      <c r="E2207" s="22" t="n">
        <v>1180.99</v>
      </c>
      <c r="F2207" s="22" t="n">
        <v>1204.091</v>
      </c>
      <c r="G2207" s="23" t="n">
        <v>1210.25</v>
      </c>
      <c r="H2207" s="23" t="n">
        <v>1209.04</v>
      </c>
      <c r="I2207" s="23" t="n">
        <v>1182.04</v>
      </c>
      <c r="J2207" s="23" t="n">
        <v>1180.86</v>
      </c>
      <c r="K2207" s="29" t="str">
        <f aca="false">IF(N2207&lt;=$F$3,"HIT","MISS")</f>
        <v>HIT</v>
      </c>
      <c r="L2207" s="29" t="str">
        <f aca="false">IF(O2207&lt;=$F$3,"HIT","MISS")</f>
        <v>HIT</v>
      </c>
      <c r="M2207" s="17" t="str">
        <f aca="false">IF(AND(K2207="HIT",L2207="HIT"),"HOD ✓ | LOD ✓",IF(K2207="HIT","HOD ✓",IF(L2207="HIT","LOD ✓","✗ MISS")))</f>
        <v>HOD ✓ | LOD ✓</v>
      </c>
      <c r="N2207" s="26" t="n">
        <f aca="false">IF(D2207&lt;H2207,(H2207-D2207)/D2207,IF(D2207&gt;G2207,(D2207-G2207)/D2207,0))</f>
        <v>0.000268880588062567</v>
      </c>
      <c r="O2207" s="26" t="n">
        <f aca="false">IF(E2207&lt;J2207,(J2207-E2207)/E2207,IF(E2207&gt;I2207,(E2207-I2207)/E2207,0))</f>
        <v>0</v>
      </c>
      <c r="P2207" s="27" t="n">
        <f aca="false">LN(F2207/F2206)</f>
        <v>0.0171266874274831</v>
      </c>
      <c r="Q2207" s="28" t="n">
        <f aca="false">STDEV(P2188:P2207)*SQRT(252)</f>
        <v>0.149635246312923</v>
      </c>
      <c r="R2207" s="26" t="n">
        <f aca="false">(G2207-H2207)/H2207</f>
        <v>0.00100079401839479</v>
      </c>
      <c r="S2207" s="17" t="n">
        <f aca="false">YEAR(B2207)</f>
        <v>2015</v>
      </c>
      <c r="T2207" s="17" t="n">
        <f aca="false">WEEKDAY(B2207)</f>
        <v>4</v>
      </c>
    </row>
    <row r="2208" customFormat="false" ht="15" hidden="false" customHeight="false" outlineLevel="0" collapsed="false">
      <c r="B2208" s="21" t="n">
        <v>42096</v>
      </c>
      <c r="C2208" s="22" t="n">
        <v>1204.091</v>
      </c>
      <c r="D2208" s="22" t="n">
        <v>1207.4395</v>
      </c>
      <c r="E2208" s="22" t="n">
        <v>1195.0115</v>
      </c>
      <c r="F2208" s="22" t="n">
        <v>1202.704</v>
      </c>
      <c r="G2208" s="23" t="n">
        <v>1207.87</v>
      </c>
      <c r="H2208" s="23" t="n">
        <v>1206.66</v>
      </c>
      <c r="I2208" s="23" t="n">
        <v>1194.76</v>
      </c>
      <c r="J2208" s="23" t="n">
        <v>1193.57</v>
      </c>
      <c r="K2208" s="29" t="str">
        <f aca="false">IF(N2208&lt;=$F$3,"HIT","MISS")</f>
        <v>HIT</v>
      </c>
      <c r="L2208" s="29" t="str">
        <f aca="false">IF(O2208&lt;=$F$3,"HIT","MISS")</f>
        <v>HIT</v>
      </c>
      <c r="M2208" s="17" t="str">
        <f aca="false">IF(AND(K2208="HIT",L2208="HIT"),"HOD ✓ | LOD ✓",IF(K2208="HIT","HOD ✓",IF(L2208="HIT","LOD ✓","✗ MISS")))</f>
        <v>HOD ✓ | LOD ✓</v>
      </c>
      <c r="N2208" s="26" t="n">
        <f aca="false">IF(D2208&lt;H2208,(H2208-D2208)/D2208,IF(D2208&gt;G2208,(D2208-G2208)/D2208,0))</f>
        <v>0</v>
      </c>
      <c r="O2208" s="26" t="n">
        <f aca="false">IF(E2208&lt;J2208,(J2208-E2208)/E2208,IF(E2208&gt;I2208,(E2208-I2208)/E2208,0))</f>
        <v>0.000210458225715885</v>
      </c>
      <c r="P2208" s="27" t="n">
        <f aca="false">LN(F2208/F2207)</f>
        <v>-0.00115257024677456</v>
      </c>
      <c r="Q2208" s="28" t="n">
        <f aca="false">STDEV(P2189:P2208)*SQRT(252)</f>
        <v>0.149569449352452</v>
      </c>
      <c r="R2208" s="26" t="n">
        <f aca="false">(G2208-H2208)/H2208</f>
        <v>0.0010027679710936</v>
      </c>
      <c r="S2208" s="17" t="n">
        <f aca="false">YEAR(B2208)</f>
        <v>2015</v>
      </c>
      <c r="T2208" s="17" t="n">
        <f aca="false">WEEKDAY(B2208)</f>
        <v>5</v>
      </c>
    </row>
    <row r="2209" customFormat="false" ht="15" hidden="false" customHeight="false" outlineLevel="0" collapsed="false">
      <c r="B2209" s="21" t="n">
        <v>42097</v>
      </c>
      <c r="C2209" s="22" t="n">
        <v>1202.704</v>
      </c>
      <c r="D2209" s="22" t="n">
        <v>1203.206</v>
      </c>
      <c r="E2209" s="22" t="n">
        <v>1202.055</v>
      </c>
      <c r="F2209" s="22" t="n">
        <v>1203.206</v>
      </c>
      <c r="G2209" s="23" t="n">
        <v>1204.37</v>
      </c>
      <c r="H2209" s="23" t="n">
        <v>1203.17</v>
      </c>
      <c r="I2209" s="23" t="n">
        <v>1201.76</v>
      </c>
      <c r="J2209" s="23" t="n">
        <v>1200.56</v>
      </c>
      <c r="K2209" s="29" t="str">
        <f aca="false">IF(N2209&lt;=$F$3,"HIT","MISS")</f>
        <v>HIT</v>
      </c>
      <c r="L2209" s="29" t="str">
        <f aca="false">IF(O2209&lt;=$F$3,"HIT","MISS")</f>
        <v>HIT</v>
      </c>
      <c r="M2209" s="17" t="str">
        <f aca="false">IF(AND(K2209="HIT",L2209="HIT"),"HOD ✓ | LOD ✓",IF(K2209="HIT","HOD ✓",IF(L2209="HIT","LOD ✓","✗ MISS")))</f>
        <v>HOD ✓ | LOD ✓</v>
      </c>
      <c r="N2209" s="26" t="n">
        <f aca="false">IF(D2209&lt;H2209,(H2209-D2209)/D2209,IF(D2209&gt;G2209,(D2209-G2209)/D2209,0))</f>
        <v>0</v>
      </c>
      <c r="O2209" s="26" t="n">
        <f aca="false">IF(E2209&lt;J2209,(J2209-E2209)/E2209,IF(E2209&gt;I2209,(E2209-I2209)/E2209,0))</f>
        <v>0.000245413063462215</v>
      </c>
      <c r="P2209" s="27" t="n">
        <f aca="false">LN(F2209/F2208)</f>
        <v>0.000417305724058592</v>
      </c>
      <c r="Q2209" s="28" t="n">
        <f aca="false">STDEV(P2190:P2209)*SQRT(252)</f>
        <v>0.112397506029087</v>
      </c>
      <c r="R2209" s="26" t="n">
        <f aca="false">(G2209-H2209)/H2209</f>
        <v>0.000997365293349916</v>
      </c>
      <c r="S2209" s="17" t="n">
        <f aca="false">YEAR(B2209)</f>
        <v>2015</v>
      </c>
      <c r="T2209" s="17" t="n">
        <f aca="false">WEEKDAY(B2209)</f>
        <v>6</v>
      </c>
    </row>
    <row r="2210" customFormat="false" ht="15" hidden="false" customHeight="false" outlineLevel="0" collapsed="false">
      <c r="B2210" s="21" t="n">
        <v>42100</v>
      </c>
      <c r="C2210" s="22" t="n">
        <v>1203.206</v>
      </c>
      <c r="D2210" s="22" t="n">
        <v>1224.3095</v>
      </c>
      <c r="E2210" s="22" t="n">
        <v>1203.206</v>
      </c>
      <c r="F2210" s="22" t="n">
        <v>1214.84</v>
      </c>
      <c r="G2210" s="23" t="n">
        <v>1225.77</v>
      </c>
      <c r="H2210" s="23" t="n">
        <v>1224.55</v>
      </c>
      <c r="I2210" s="23" t="n">
        <v>1204.05</v>
      </c>
      <c r="J2210" s="23" t="n">
        <v>1202.85</v>
      </c>
      <c r="K2210" s="29" t="str">
        <f aca="false">IF(N2210&lt;=$F$3,"HIT","MISS")</f>
        <v>HIT</v>
      </c>
      <c r="L2210" s="29" t="str">
        <f aca="false">IF(O2210&lt;=$F$3,"HIT","MISS")</f>
        <v>HIT</v>
      </c>
      <c r="M2210" s="17" t="str">
        <f aca="false">IF(AND(K2210="HIT",L2210="HIT"),"HOD ✓ | LOD ✓",IF(K2210="HIT","HOD ✓",IF(L2210="HIT","LOD ✓","✗ MISS")))</f>
        <v>HOD ✓ | LOD ✓</v>
      </c>
      <c r="N2210" s="26" t="n">
        <f aca="false">IF(D2210&lt;H2210,(H2210-D2210)/D2210,IF(D2210&gt;G2210,(D2210-G2210)/D2210,0))</f>
        <v>0.000196437257082366</v>
      </c>
      <c r="O2210" s="26" t="n">
        <f aca="false">IF(E2210&lt;J2210,(J2210-E2210)/E2210,IF(E2210&gt;I2210,(E2210-I2210)/E2210,0))</f>
        <v>0</v>
      </c>
      <c r="P2210" s="27" t="n">
        <f aca="false">LN(F2210/F2209)</f>
        <v>0.00962271997505467</v>
      </c>
      <c r="Q2210" s="28" t="n">
        <f aca="false">STDEV(P2191:P2210)*SQRT(252)</f>
        <v>0.115806856087474</v>
      </c>
      <c r="R2210" s="26" t="n">
        <f aca="false">(G2210-H2210)/H2210</f>
        <v>0.000996284349352846</v>
      </c>
      <c r="S2210" s="17" t="n">
        <f aca="false">YEAR(B2210)</f>
        <v>2015</v>
      </c>
      <c r="T2210" s="17" t="n">
        <f aca="false">WEEKDAY(B2210)</f>
        <v>2</v>
      </c>
    </row>
    <row r="2211" customFormat="false" ht="15" hidden="false" customHeight="false" outlineLevel="0" collapsed="false">
      <c r="B2211" s="21" t="n">
        <v>42101</v>
      </c>
      <c r="C2211" s="22" t="n">
        <v>1214.84</v>
      </c>
      <c r="D2211" s="22" t="n">
        <v>1215.9195</v>
      </c>
      <c r="E2211" s="22" t="n">
        <v>1207.6165</v>
      </c>
      <c r="F2211" s="22" t="n">
        <v>1209.192</v>
      </c>
      <c r="G2211" s="23" t="n">
        <v>1217.54</v>
      </c>
      <c r="H2211" s="23" t="n">
        <v>1216.32</v>
      </c>
      <c r="I2211" s="23" t="n">
        <v>1207.46</v>
      </c>
      <c r="J2211" s="23" t="n">
        <v>1206.25</v>
      </c>
      <c r="K2211" s="29" t="str">
        <f aca="false">IF(N2211&lt;=$F$3,"HIT","MISS")</f>
        <v>HIT</v>
      </c>
      <c r="L2211" s="29" t="str">
        <f aca="false">IF(O2211&lt;=$F$3,"HIT","MISS")</f>
        <v>HIT</v>
      </c>
      <c r="M2211" s="17" t="str">
        <f aca="false">IF(AND(K2211="HIT",L2211="HIT"),"HOD ✓ | LOD ✓",IF(K2211="HIT","HOD ✓",IF(L2211="HIT","LOD ✓","✗ MISS")))</f>
        <v>HOD ✓ | LOD ✓</v>
      </c>
      <c r="N2211" s="26" t="n">
        <f aca="false">IF(D2211&lt;H2211,(H2211-D2211)/D2211,IF(D2211&gt;G2211,(D2211-G2211)/D2211,0))</f>
        <v>0.000329380357827936</v>
      </c>
      <c r="O2211" s="26" t="n">
        <f aca="false">IF(E2211&lt;J2211,(J2211-E2211)/E2211,IF(E2211&gt;I2211,(E2211-I2211)/E2211,0))</f>
        <v>0.000129594121975023</v>
      </c>
      <c r="P2211" s="27" t="n">
        <f aca="false">LN(F2211/F2210)</f>
        <v>-0.00466001292133274</v>
      </c>
      <c r="Q2211" s="28" t="n">
        <f aca="false">STDEV(P2192:P2211)*SQRT(252)</f>
        <v>0.115789700898885</v>
      </c>
      <c r="R2211" s="26" t="n">
        <f aca="false">(G2211-H2211)/H2211</f>
        <v>0.00100302551960013</v>
      </c>
      <c r="S2211" s="17" t="n">
        <f aca="false">YEAR(B2211)</f>
        <v>2015</v>
      </c>
      <c r="T2211" s="17" t="n">
        <f aca="false">WEEKDAY(B2211)</f>
        <v>3</v>
      </c>
    </row>
    <row r="2212" customFormat="false" ht="15" hidden="false" customHeight="false" outlineLevel="0" collapsed="false">
      <c r="B2212" s="21" t="n">
        <v>42102</v>
      </c>
      <c r="C2212" s="22" t="n">
        <v>1209.192</v>
      </c>
      <c r="D2212" s="22" t="n">
        <v>1212.497</v>
      </c>
      <c r="E2212" s="22" t="n">
        <v>1197.5735</v>
      </c>
      <c r="F2212" s="22" t="n">
        <v>1202.6105</v>
      </c>
      <c r="G2212" s="23" t="n">
        <v>1212.25</v>
      </c>
      <c r="H2212" s="23" t="n">
        <v>1211.04</v>
      </c>
      <c r="I2212" s="23" t="n">
        <v>1199.04</v>
      </c>
      <c r="J2212" s="23" t="n">
        <v>1197.84</v>
      </c>
      <c r="K2212" s="29" t="str">
        <f aca="false">IF(N2212&lt;=$F$3,"HIT","MISS")</f>
        <v>HIT</v>
      </c>
      <c r="L2212" s="29" t="str">
        <f aca="false">IF(O2212&lt;=$F$3,"HIT","MISS")</f>
        <v>HIT</v>
      </c>
      <c r="M2212" s="17" t="str">
        <f aca="false">IF(AND(K2212="HIT",L2212="HIT"),"HOD ✓ | LOD ✓",IF(K2212="HIT","HOD ✓",IF(L2212="HIT","LOD ✓","✗ MISS")))</f>
        <v>HOD ✓ | LOD ✓</v>
      </c>
      <c r="N2212" s="26" t="n">
        <f aca="false">IF(D2212&lt;H2212,(H2212-D2212)/D2212,IF(D2212&gt;G2212,(D2212-G2212)/D2212,0))</f>
        <v>0.000203711844235549</v>
      </c>
      <c r="O2212" s="26" t="n">
        <f aca="false">IF(E2212&lt;J2212,(J2212-E2212)/E2212,IF(E2212&gt;I2212,(E2212-I2212)/E2212,0))</f>
        <v>0.000222533314239127</v>
      </c>
      <c r="P2212" s="27" t="n">
        <f aca="false">LN(F2212/F2211)</f>
        <v>-0.00545775728898457</v>
      </c>
      <c r="Q2212" s="28" t="n">
        <f aca="false">STDEV(P2193:P2212)*SQRT(252)</f>
        <v>0.115621919146611</v>
      </c>
      <c r="R2212" s="26" t="n">
        <f aca="false">(G2212-H2212)/H2212</f>
        <v>0.000999141233980741</v>
      </c>
      <c r="S2212" s="17" t="n">
        <f aca="false">YEAR(B2212)</f>
        <v>2015</v>
      </c>
      <c r="T2212" s="17" t="n">
        <f aca="false">WEEKDAY(B2212)</f>
        <v>4</v>
      </c>
    </row>
    <row r="2213" customFormat="false" ht="15" hidden="false" customHeight="false" outlineLevel="0" collapsed="false">
      <c r="B2213" s="21" t="n">
        <v>42103</v>
      </c>
      <c r="C2213" s="22" t="n">
        <v>1202.6105</v>
      </c>
      <c r="D2213" s="22" t="n">
        <v>1203.572</v>
      </c>
      <c r="E2213" s="22" t="n">
        <v>1192.725</v>
      </c>
      <c r="F2213" s="22" t="n">
        <v>1194.8465</v>
      </c>
      <c r="G2213" s="23" t="n">
        <v>1205.08</v>
      </c>
      <c r="H2213" s="23" t="n">
        <v>1203.88</v>
      </c>
      <c r="I2213" s="23" t="n">
        <v>1193.74</v>
      </c>
      <c r="J2213" s="23" t="n">
        <v>1192.55</v>
      </c>
      <c r="K2213" s="29" t="str">
        <f aca="false">IF(N2213&lt;=$F$3,"HIT","MISS")</f>
        <v>HIT</v>
      </c>
      <c r="L2213" s="29" t="str">
        <f aca="false">IF(O2213&lt;=$F$3,"HIT","MISS")</f>
        <v>HIT</v>
      </c>
      <c r="M2213" s="17" t="str">
        <f aca="false">IF(AND(K2213="HIT",L2213="HIT"),"HOD ✓ | LOD ✓",IF(K2213="HIT","HOD ✓",IF(L2213="HIT","LOD ✓","✗ MISS")))</f>
        <v>HOD ✓ | LOD ✓</v>
      </c>
      <c r="N2213" s="26" t="n">
        <f aca="false">IF(D2213&lt;H2213,(H2213-D2213)/D2213,IF(D2213&gt;G2213,(D2213-G2213)/D2213,0))</f>
        <v>0.000255904923012682</v>
      </c>
      <c r="O2213" s="26" t="n">
        <f aca="false">IF(E2213&lt;J2213,(J2213-E2213)/E2213,IF(E2213&gt;I2213,(E2213-I2213)/E2213,0))</f>
        <v>0</v>
      </c>
      <c r="P2213" s="27" t="n">
        <f aca="false">LN(F2213/F2212)</f>
        <v>-0.00647688541789055</v>
      </c>
      <c r="Q2213" s="28" t="n">
        <f aca="false">STDEV(P2194:P2213)*SQRT(252)</f>
        <v>0.118977396534501</v>
      </c>
      <c r="R2213" s="26" t="n">
        <f aca="false">(G2213-H2213)/H2213</f>
        <v>0.0009967770874172</v>
      </c>
      <c r="S2213" s="17" t="n">
        <f aca="false">YEAR(B2213)</f>
        <v>2015</v>
      </c>
      <c r="T2213" s="17" t="n">
        <f aca="false">WEEKDAY(B2213)</f>
        <v>5</v>
      </c>
    </row>
    <row r="2214" customFormat="false" ht="15" hidden="false" customHeight="false" outlineLevel="0" collapsed="false">
      <c r="B2214" s="21" t="n">
        <v>42104</v>
      </c>
      <c r="C2214" s="22" t="n">
        <v>1194.8465</v>
      </c>
      <c r="D2214" s="22" t="n">
        <v>1210.8795</v>
      </c>
      <c r="E2214" s="22" t="n">
        <v>1193.3335</v>
      </c>
      <c r="F2214" s="22" t="n">
        <v>1207.7495</v>
      </c>
      <c r="G2214" s="23" t="n">
        <v>1211.14</v>
      </c>
      <c r="H2214" s="23" t="n">
        <v>1209.93</v>
      </c>
      <c r="I2214" s="23" t="n">
        <v>1193.47</v>
      </c>
      <c r="J2214" s="23" t="n">
        <v>1192.28</v>
      </c>
      <c r="K2214" s="29" t="str">
        <f aca="false">IF(N2214&lt;=$F$3,"HIT","MISS")</f>
        <v>HIT</v>
      </c>
      <c r="L2214" s="29" t="str">
        <f aca="false">IF(O2214&lt;=$F$3,"HIT","MISS")</f>
        <v>HIT</v>
      </c>
      <c r="M2214" s="17" t="str">
        <f aca="false">IF(AND(K2214="HIT",L2214="HIT"),"HOD ✓ | LOD ✓",IF(K2214="HIT","HOD ✓",IF(L2214="HIT","LOD ✓","✗ MISS")))</f>
        <v>HOD ✓ | LOD ✓</v>
      </c>
      <c r="N2214" s="26" t="n">
        <f aca="false">IF(D2214&lt;H2214,(H2214-D2214)/D2214,IF(D2214&gt;G2214,(D2214-G2214)/D2214,0))</f>
        <v>0</v>
      </c>
      <c r="O2214" s="26" t="n">
        <f aca="false">IF(E2214&lt;J2214,(J2214-E2214)/E2214,IF(E2214&gt;I2214,(E2214-I2214)/E2214,0))</f>
        <v>0</v>
      </c>
      <c r="P2214" s="27" t="n">
        <f aca="false">LN(F2214/F2213)</f>
        <v>0.010740985209352</v>
      </c>
      <c r="Q2214" s="28" t="n">
        <f aca="false">STDEV(P2195:P2214)*SQRT(252)</f>
        <v>0.12295606277066</v>
      </c>
      <c r="R2214" s="26" t="n">
        <f aca="false">(G2214-H2214)/H2214</f>
        <v>0.00100005785458666</v>
      </c>
      <c r="S2214" s="17" t="n">
        <f aca="false">YEAR(B2214)</f>
        <v>2015</v>
      </c>
      <c r="T2214" s="17" t="n">
        <f aca="false">WEEKDAY(B2214)</f>
        <v>6</v>
      </c>
    </row>
    <row r="2215" customFormat="false" ht="15" hidden="false" customHeight="false" outlineLevel="0" collapsed="false">
      <c r="B2215" s="21" t="n">
        <v>42107</v>
      </c>
      <c r="C2215" s="22" t="n">
        <v>1207.7495</v>
      </c>
      <c r="D2215" s="22" t="n">
        <v>1209.648</v>
      </c>
      <c r="E2215" s="22" t="n">
        <v>1196.472</v>
      </c>
      <c r="F2215" s="22" t="n">
        <v>1198.805</v>
      </c>
      <c r="G2215" s="23" t="n">
        <v>1209.46</v>
      </c>
      <c r="H2215" s="23" t="n">
        <v>1208.25</v>
      </c>
      <c r="I2215" s="23" t="n">
        <v>1197.23</v>
      </c>
      <c r="J2215" s="23" t="n">
        <v>1196.03</v>
      </c>
      <c r="K2215" s="29" t="str">
        <f aca="false">IF(N2215&lt;=$F$3,"HIT","MISS")</f>
        <v>HIT</v>
      </c>
      <c r="L2215" s="29" t="str">
        <f aca="false">IF(O2215&lt;=$F$3,"HIT","MISS")</f>
        <v>HIT</v>
      </c>
      <c r="M2215" s="17" t="str">
        <f aca="false">IF(AND(K2215="HIT",L2215="HIT"),"HOD ✓ | LOD ✓",IF(K2215="HIT","HOD ✓",IF(L2215="HIT","LOD ✓","✗ MISS")))</f>
        <v>HOD ✓ | LOD ✓</v>
      </c>
      <c r="N2215" s="26" t="n">
        <f aca="false">IF(D2215&lt;H2215,(H2215-D2215)/D2215,IF(D2215&gt;G2215,(D2215-G2215)/D2215,0))</f>
        <v>0.00015541711307742</v>
      </c>
      <c r="O2215" s="26" t="n">
        <f aca="false">IF(E2215&lt;J2215,(J2215-E2215)/E2215,IF(E2215&gt;I2215,(E2215-I2215)/E2215,0))</f>
        <v>0</v>
      </c>
      <c r="P2215" s="27" t="n">
        <f aca="false">LN(F2215/F2214)</f>
        <v>-0.00743348317015372</v>
      </c>
      <c r="Q2215" s="28" t="n">
        <f aca="false">STDEV(P2196:P2215)*SQRT(252)</f>
        <v>0.126161878129529</v>
      </c>
      <c r="R2215" s="26" t="n">
        <f aca="false">(G2215-H2215)/H2215</f>
        <v>0.00100144837575008</v>
      </c>
      <c r="S2215" s="17" t="n">
        <f aca="false">YEAR(B2215)</f>
        <v>2015</v>
      </c>
      <c r="T2215" s="17" t="n">
        <f aca="false">WEEKDAY(B2215)</f>
        <v>2</v>
      </c>
    </row>
    <row r="2216" customFormat="false" ht="15" hidden="false" customHeight="false" outlineLevel="0" collapsed="false">
      <c r="B2216" s="21" t="n">
        <v>42108</v>
      </c>
      <c r="C2216" s="22" t="n">
        <v>1198.805</v>
      </c>
      <c r="D2216" s="22" t="n">
        <v>1201.617</v>
      </c>
      <c r="E2216" s="22" t="n">
        <v>1184.0995</v>
      </c>
      <c r="F2216" s="22" t="n">
        <v>1192.8055</v>
      </c>
      <c r="G2216" s="23" t="n">
        <v>1202.61</v>
      </c>
      <c r="H2216" s="23" t="n">
        <v>1201.41</v>
      </c>
      <c r="I2216" s="23" t="n">
        <v>1183.87</v>
      </c>
      <c r="J2216" s="23" t="n">
        <v>1182.69</v>
      </c>
      <c r="K2216" s="29" t="str">
        <f aca="false">IF(N2216&lt;=$F$3,"HIT","MISS")</f>
        <v>HIT</v>
      </c>
      <c r="L2216" s="29" t="str">
        <f aca="false">IF(O2216&lt;=$F$3,"HIT","MISS")</f>
        <v>HIT</v>
      </c>
      <c r="M2216" s="17" t="str">
        <f aca="false">IF(AND(K2216="HIT",L2216="HIT"),"HOD ✓ | LOD ✓",IF(K2216="HIT","HOD ✓",IF(L2216="HIT","LOD ✓","✗ MISS")))</f>
        <v>HOD ✓ | LOD ✓</v>
      </c>
      <c r="N2216" s="26" t="n">
        <f aca="false">IF(D2216&lt;H2216,(H2216-D2216)/D2216,IF(D2216&gt;G2216,(D2216-G2216)/D2216,0))</f>
        <v>0</v>
      </c>
      <c r="O2216" s="26" t="n">
        <f aca="false">IF(E2216&lt;J2216,(J2216-E2216)/E2216,IF(E2216&gt;I2216,(E2216-I2216)/E2216,0))</f>
        <v>0.00019381817153047</v>
      </c>
      <c r="P2216" s="27" t="n">
        <f aca="false">LN(F2216/F2215)</f>
        <v>-0.00501713183208717</v>
      </c>
      <c r="Q2216" s="28" t="n">
        <f aca="false">STDEV(P2197:P2216)*SQRT(252)</f>
        <v>0.126512558371503</v>
      </c>
      <c r="R2216" s="26" t="n">
        <f aca="false">(G2216-H2216)/H2216</f>
        <v>0.000998826379004518</v>
      </c>
      <c r="S2216" s="17" t="n">
        <f aca="false">YEAR(B2216)</f>
        <v>2015</v>
      </c>
      <c r="T2216" s="17" t="n">
        <f aca="false">WEEKDAY(B2216)</f>
        <v>3</v>
      </c>
    </row>
    <row r="2217" customFormat="false" ht="15" hidden="false" customHeight="false" outlineLevel="0" collapsed="false">
      <c r="B2217" s="21" t="n">
        <v>42109</v>
      </c>
      <c r="C2217" s="22" t="n">
        <v>1192.8055</v>
      </c>
      <c r="D2217" s="22" t="n">
        <v>1204.7255</v>
      </c>
      <c r="E2217" s="22" t="n">
        <v>1188.982</v>
      </c>
      <c r="F2217" s="22" t="n">
        <v>1202.603</v>
      </c>
      <c r="G2217" s="23" t="n">
        <v>1205.43</v>
      </c>
      <c r="H2217" s="23" t="n">
        <v>1204.23</v>
      </c>
      <c r="I2217" s="23" t="n">
        <v>1188.85</v>
      </c>
      <c r="J2217" s="23" t="n">
        <v>1187.66</v>
      </c>
      <c r="K2217" s="29" t="str">
        <f aca="false">IF(N2217&lt;=$F$3,"HIT","MISS")</f>
        <v>HIT</v>
      </c>
      <c r="L2217" s="29" t="str">
        <f aca="false">IF(O2217&lt;=$F$3,"HIT","MISS")</f>
        <v>HIT</v>
      </c>
      <c r="M2217" s="17" t="str">
        <f aca="false">IF(AND(K2217="HIT",L2217="HIT"),"HOD ✓ | LOD ✓",IF(K2217="HIT","HOD ✓",IF(L2217="HIT","LOD ✓","✗ MISS")))</f>
        <v>HOD ✓ | LOD ✓</v>
      </c>
      <c r="N2217" s="26" t="n">
        <f aca="false">IF(D2217&lt;H2217,(H2217-D2217)/D2217,IF(D2217&gt;G2217,(D2217-G2217)/D2217,0))</f>
        <v>0</v>
      </c>
      <c r="O2217" s="26" t="n">
        <f aca="false">IF(E2217&lt;J2217,(J2217-E2217)/E2217,IF(E2217&gt;I2217,(E2217-I2217)/E2217,0))</f>
        <v>0.000111019342597333</v>
      </c>
      <c r="P2217" s="27" t="n">
        <f aca="false">LN(F2217/F2216)</f>
        <v>0.00818027875817369</v>
      </c>
      <c r="Q2217" s="28" t="n">
        <f aca="false">STDEV(P2198:P2217)*SQRT(252)</f>
        <v>0.118178267628057</v>
      </c>
      <c r="R2217" s="26" t="n">
        <f aca="false">(G2217-H2217)/H2217</f>
        <v>0.000996487381978564</v>
      </c>
      <c r="S2217" s="17" t="n">
        <f aca="false">YEAR(B2217)</f>
        <v>2015</v>
      </c>
      <c r="T2217" s="17" t="n">
        <f aca="false">WEEKDAY(B2217)</f>
        <v>4</v>
      </c>
    </row>
    <row r="2218" customFormat="false" ht="15" hidden="false" customHeight="false" outlineLevel="0" collapsed="false">
      <c r="B2218" s="21" t="n">
        <v>42110</v>
      </c>
      <c r="C2218" s="22" t="n">
        <v>1202.603</v>
      </c>
      <c r="D2218" s="22" t="n">
        <v>1209.2315</v>
      </c>
      <c r="E2218" s="22" t="n">
        <v>1194.861</v>
      </c>
      <c r="F2218" s="22" t="n">
        <v>1198.5895</v>
      </c>
      <c r="G2218" s="23" t="n">
        <v>1209.73</v>
      </c>
      <c r="H2218" s="23" t="n">
        <v>1208.52</v>
      </c>
      <c r="I2218" s="23" t="n">
        <v>1195.71</v>
      </c>
      <c r="J2218" s="23" t="n">
        <v>1194.52</v>
      </c>
      <c r="K2218" s="29" t="str">
        <f aca="false">IF(N2218&lt;=$F$3,"HIT","MISS")</f>
        <v>HIT</v>
      </c>
      <c r="L2218" s="29" t="str">
        <f aca="false">IF(O2218&lt;=$F$3,"HIT","MISS")</f>
        <v>HIT</v>
      </c>
      <c r="M2218" s="17" t="str">
        <f aca="false">IF(AND(K2218="HIT",L2218="HIT"),"HOD ✓ | LOD ✓",IF(K2218="HIT","HOD ✓",IF(L2218="HIT","LOD ✓","✗ MISS")))</f>
        <v>HOD ✓ | LOD ✓</v>
      </c>
      <c r="N2218" s="26" t="n">
        <f aca="false">IF(D2218&lt;H2218,(H2218-D2218)/D2218,IF(D2218&gt;G2218,(D2218-G2218)/D2218,0))</f>
        <v>0</v>
      </c>
      <c r="O2218" s="26" t="n">
        <f aca="false">IF(E2218&lt;J2218,(J2218-E2218)/E2218,IF(E2218&gt;I2218,(E2218-I2218)/E2218,0))</f>
        <v>0</v>
      </c>
      <c r="P2218" s="27" t="n">
        <f aca="false">LN(F2218/F2217)</f>
        <v>-0.00334292543194397</v>
      </c>
      <c r="Q2218" s="28" t="n">
        <f aca="false">STDEV(P2199:P2218)*SQRT(252)</f>
        <v>0.119229081395973</v>
      </c>
      <c r="R2218" s="26" t="n">
        <f aca="false">(G2218-H2218)/H2218</f>
        <v>0.00100122463840072</v>
      </c>
      <c r="S2218" s="17" t="n">
        <f aca="false">YEAR(B2218)</f>
        <v>2015</v>
      </c>
      <c r="T2218" s="17" t="n">
        <f aca="false">WEEKDAY(B2218)</f>
        <v>5</v>
      </c>
    </row>
    <row r="2219" customFormat="false" ht="15" hidden="false" customHeight="false" outlineLevel="0" collapsed="false">
      <c r="B2219" s="21" t="n">
        <v>42111</v>
      </c>
      <c r="C2219" s="22" t="n">
        <v>1198.5895</v>
      </c>
      <c r="D2219" s="22" t="n">
        <v>1207.9885</v>
      </c>
      <c r="E2219" s="22" t="n">
        <v>1197.5315</v>
      </c>
      <c r="F2219" s="22" t="n">
        <v>1204.4205</v>
      </c>
      <c r="G2219" s="23" t="n">
        <v>1208.85</v>
      </c>
      <c r="H2219" s="23" t="n">
        <v>1207.64</v>
      </c>
      <c r="I2219" s="23" t="n">
        <v>1199.21</v>
      </c>
      <c r="J2219" s="23" t="n">
        <v>1198.01</v>
      </c>
      <c r="K2219" s="29" t="str">
        <f aca="false">IF(N2219&lt;=$F$3,"HIT","MISS")</f>
        <v>HIT</v>
      </c>
      <c r="L2219" s="29" t="str">
        <f aca="false">IF(O2219&lt;=$F$3,"HIT","MISS")</f>
        <v>HIT</v>
      </c>
      <c r="M2219" s="17" t="str">
        <f aca="false">IF(AND(K2219="HIT",L2219="HIT"),"HOD ✓ | LOD ✓",IF(K2219="HIT","HOD ✓",IF(L2219="HIT","LOD ✓","✗ MISS")))</f>
        <v>HOD ✓ | LOD ✓</v>
      </c>
      <c r="N2219" s="26" t="n">
        <f aca="false">IF(D2219&lt;H2219,(H2219-D2219)/D2219,IF(D2219&gt;G2219,(D2219-G2219)/D2219,0))</f>
        <v>0</v>
      </c>
      <c r="O2219" s="26" t="n">
        <f aca="false">IF(E2219&lt;J2219,(J2219-E2219)/E2219,IF(E2219&gt;I2219,(E2219-I2219)/E2219,0))</f>
        <v>0.000399571952804532</v>
      </c>
      <c r="P2219" s="27" t="n">
        <f aca="false">LN(F2219/F2218)</f>
        <v>0.00485308962054882</v>
      </c>
      <c r="Q2219" s="28" t="n">
        <f aca="false">STDEV(P2200:P2219)*SQRT(252)</f>
        <v>0.115826857904664</v>
      </c>
      <c r="R2219" s="26" t="n">
        <f aca="false">(G2219-H2219)/H2219</f>
        <v>0.00100195422476881</v>
      </c>
      <c r="S2219" s="17" t="n">
        <f aca="false">YEAR(B2219)</f>
        <v>2015</v>
      </c>
      <c r="T2219" s="17" t="n">
        <f aca="false">WEEKDAY(B2219)</f>
        <v>6</v>
      </c>
    </row>
    <row r="2220" customFormat="false" ht="15" hidden="false" customHeight="false" outlineLevel="0" collapsed="false">
      <c r="B2220" s="21" t="n">
        <v>42114</v>
      </c>
      <c r="C2220" s="22" t="n">
        <v>1204.4205</v>
      </c>
      <c r="D2220" s="22" t="n">
        <v>1209.47</v>
      </c>
      <c r="E2220" s="22" t="n">
        <v>1191.5075</v>
      </c>
      <c r="F2220" s="22" t="n">
        <v>1195.8065</v>
      </c>
      <c r="G2220" s="23" t="n">
        <v>1211.03</v>
      </c>
      <c r="H2220" s="23" t="n">
        <v>1209.82</v>
      </c>
      <c r="I2220" s="23" t="n">
        <v>1191.32</v>
      </c>
      <c r="J2220" s="23" t="n">
        <v>1190.13</v>
      </c>
      <c r="K2220" s="29" t="str">
        <f aca="false">IF(N2220&lt;=$F$3,"HIT","MISS")</f>
        <v>HIT</v>
      </c>
      <c r="L2220" s="29" t="str">
        <f aca="false">IF(O2220&lt;=$F$3,"HIT","MISS")</f>
        <v>HIT</v>
      </c>
      <c r="M2220" s="17" t="str">
        <f aca="false">IF(AND(K2220="HIT",L2220="HIT"),"HOD ✓ | LOD ✓",IF(K2220="HIT","HOD ✓",IF(L2220="HIT","LOD ✓","✗ MISS")))</f>
        <v>HOD ✓ | LOD ✓</v>
      </c>
      <c r="N2220" s="26" t="n">
        <f aca="false">IF(D2220&lt;H2220,(H2220-D2220)/D2220,IF(D2220&gt;G2220,(D2220-G2220)/D2220,0))</f>
        <v>0.000289382952863576</v>
      </c>
      <c r="O2220" s="26" t="n">
        <f aca="false">IF(E2220&lt;J2220,(J2220-E2220)/E2220,IF(E2220&gt;I2220,(E2220-I2220)/E2220,0))</f>
        <v>0.000157363675847613</v>
      </c>
      <c r="P2220" s="27" t="n">
        <f aca="false">LN(F2220/F2219)</f>
        <v>-0.00717768526238791</v>
      </c>
      <c r="Q2220" s="28" t="n">
        <f aca="false">STDEV(P2201:P2220)*SQRT(252)</f>
        <v>0.117708355264455</v>
      </c>
      <c r="R2220" s="26" t="n">
        <f aca="false">(G2220-H2220)/H2220</f>
        <v>0.00100014878246354</v>
      </c>
      <c r="S2220" s="17" t="n">
        <f aca="false">YEAR(B2220)</f>
        <v>2015</v>
      </c>
      <c r="T2220" s="17" t="n">
        <f aca="false">WEEKDAY(B2220)</f>
        <v>2</v>
      </c>
    </row>
    <row r="2221" customFormat="false" ht="15" hidden="false" customHeight="false" outlineLevel="0" collapsed="false">
      <c r="B2221" s="21" t="n">
        <v>42115</v>
      </c>
      <c r="C2221" s="22" t="n">
        <v>1195.8065</v>
      </c>
      <c r="D2221" s="22" t="n">
        <v>1204.3755</v>
      </c>
      <c r="E2221" s="22" t="n">
        <v>1193.2065</v>
      </c>
      <c r="F2221" s="22" t="n">
        <v>1202.497</v>
      </c>
      <c r="G2221" s="23" t="n">
        <v>1205.53</v>
      </c>
      <c r="H2221" s="23" t="n">
        <v>1204.33</v>
      </c>
      <c r="I2221" s="23" t="n">
        <v>1194.25</v>
      </c>
      <c r="J2221" s="23" t="n">
        <v>1193.06</v>
      </c>
      <c r="K2221" s="29" t="str">
        <f aca="false">IF(N2221&lt;=$F$3,"HIT","MISS")</f>
        <v>HIT</v>
      </c>
      <c r="L2221" s="29" t="str">
        <f aca="false">IF(O2221&lt;=$F$3,"HIT","MISS")</f>
        <v>HIT</v>
      </c>
      <c r="M2221" s="17" t="str">
        <f aca="false">IF(AND(K2221="HIT",L2221="HIT"),"HOD ✓ | LOD ✓",IF(K2221="HIT","HOD ✓",IF(L2221="HIT","LOD ✓","✗ MISS")))</f>
        <v>HOD ✓ | LOD ✓</v>
      </c>
      <c r="N2221" s="26" t="n">
        <f aca="false">IF(D2221&lt;H2221,(H2221-D2221)/D2221,IF(D2221&gt;G2221,(D2221-G2221)/D2221,0))</f>
        <v>0</v>
      </c>
      <c r="O2221" s="26" t="n">
        <f aca="false">IF(E2221&lt;J2221,(J2221-E2221)/E2221,IF(E2221&gt;I2221,(E2221-I2221)/E2221,0))</f>
        <v>0</v>
      </c>
      <c r="P2221" s="27" t="n">
        <f aca="false">LN(F2221/F2220)</f>
        <v>0.00557937505069164</v>
      </c>
      <c r="Q2221" s="28" t="n">
        <f aca="false">STDEV(P2202:P2221)*SQRT(252)</f>
        <v>0.11879122335528</v>
      </c>
      <c r="R2221" s="26" t="n">
        <f aca="false">(G2221-H2221)/H2221</f>
        <v>0.000996404639924311</v>
      </c>
      <c r="S2221" s="17" t="n">
        <f aca="false">YEAR(B2221)</f>
        <v>2015</v>
      </c>
      <c r="T2221" s="17" t="n">
        <f aca="false">WEEKDAY(B2221)</f>
        <v>3</v>
      </c>
    </row>
    <row r="2222" customFormat="false" ht="15" hidden="false" customHeight="false" outlineLevel="0" collapsed="false">
      <c r="B2222" s="21" t="n">
        <v>42116</v>
      </c>
      <c r="C2222" s="22" t="n">
        <v>1202.497</v>
      </c>
      <c r="D2222" s="22" t="n">
        <v>1205.069</v>
      </c>
      <c r="E2222" s="22" t="n">
        <v>1185.808</v>
      </c>
      <c r="F2222" s="22" t="n">
        <v>1187.0765</v>
      </c>
      <c r="G2222" s="23" t="n">
        <v>1206.6</v>
      </c>
      <c r="H2222" s="23" t="n">
        <v>1205.39</v>
      </c>
      <c r="I2222" s="23" t="n">
        <v>1187.19</v>
      </c>
      <c r="J2222" s="23" t="n">
        <v>1186</v>
      </c>
      <c r="K2222" s="29" t="str">
        <f aca="false">IF(N2222&lt;=$F$3,"HIT","MISS")</f>
        <v>HIT</v>
      </c>
      <c r="L2222" s="29" t="str">
        <f aca="false">IF(O2222&lt;=$F$3,"HIT","MISS")</f>
        <v>HIT</v>
      </c>
      <c r="M2222" s="17" t="str">
        <f aca="false">IF(AND(K2222="HIT",L2222="HIT"),"HOD ✓ | LOD ✓",IF(K2222="HIT","HOD ✓",IF(L2222="HIT","LOD ✓","✗ MISS")))</f>
        <v>HOD ✓ | LOD ✓</v>
      </c>
      <c r="N2222" s="26" t="n">
        <f aca="false">IF(D2222&lt;H2222,(H2222-D2222)/D2222,IF(D2222&gt;G2222,(D2222-G2222)/D2222,0))</f>
        <v>0.000266374788497704</v>
      </c>
      <c r="O2222" s="26" t="n">
        <f aca="false">IF(E2222&lt;J2222,(J2222-E2222)/E2222,IF(E2222&gt;I2222,(E2222-I2222)/E2222,0))</f>
        <v>0.00016191491371285</v>
      </c>
      <c r="P2222" s="27" t="n">
        <f aca="false">LN(F2222/F2221)</f>
        <v>-0.0129066664526258</v>
      </c>
      <c r="Q2222" s="28" t="n">
        <f aca="false">STDEV(P2203:P2222)*SQRT(252)</f>
        <v>0.127618293058215</v>
      </c>
      <c r="R2222" s="26" t="n">
        <f aca="false">(G2222-H2222)/H2222</f>
        <v>0.00100382448833972</v>
      </c>
      <c r="S2222" s="17" t="n">
        <f aca="false">YEAR(B2222)</f>
        <v>2015</v>
      </c>
      <c r="T2222" s="17" t="n">
        <f aca="false">WEEKDAY(B2222)</f>
        <v>4</v>
      </c>
    </row>
    <row r="2223" customFormat="false" ht="15" hidden="false" customHeight="false" outlineLevel="0" collapsed="false">
      <c r="B2223" s="21" t="n">
        <v>42117</v>
      </c>
      <c r="C2223" s="22" t="n">
        <v>1187.0765</v>
      </c>
      <c r="D2223" s="22" t="n">
        <v>1198.0965</v>
      </c>
      <c r="E2223" s="22" t="n">
        <v>1184.464</v>
      </c>
      <c r="F2223" s="22" t="n">
        <v>1194.043</v>
      </c>
      <c r="G2223" s="23" t="n">
        <v>1199.39</v>
      </c>
      <c r="H2223" s="23" t="n">
        <v>1198.19</v>
      </c>
      <c r="I2223" s="23" t="n">
        <v>1185.78</v>
      </c>
      <c r="J2223" s="23" t="n">
        <v>1184.6</v>
      </c>
      <c r="K2223" s="29" t="str">
        <f aca="false">IF(N2223&lt;=$F$3,"HIT","MISS")</f>
        <v>HIT</v>
      </c>
      <c r="L2223" s="29" t="str">
        <f aca="false">IF(O2223&lt;=$F$3,"HIT","MISS")</f>
        <v>HIT</v>
      </c>
      <c r="M2223" s="17" t="str">
        <f aca="false">IF(AND(K2223="HIT",L2223="HIT"),"HOD ✓ | LOD ✓",IF(K2223="HIT","HOD ✓",IF(L2223="HIT","LOD ✓","✗ MISS")))</f>
        <v>HOD ✓ | LOD ✓</v>
      </c>
      <c r="N2223" s="26" t="n">
        <f aca="false">IF(D2223&lt;H2223,(H2223-D2223)/D2223,IF(D2223&gt;G2223,(D2223-G2223)/D2223,0))</f>
        <v>7.80404583436719E-005</v>
      </c>
      <c r="O2223" s="26" t="n">
        <f aca="false">IF(E2223&lt;J2223,(J2223-E2223)/E2223,IF(E2223&gt;I2223,(E2223-I2223)/E2223,0))</f>
        <v>0.000114819867889583</v>
      </c>
      <c r="P2223" s="27" t="n">
        <f aca="false">LN(F2223/F2222)</f>
        <v>0.0058514659827317</v>
      </c>
      <c r="Q2223" s="28" t="n">
        <f aca="false">STDEV(P2204:P2223)*SQRT(252)</f>
        <v>0.12613651521622</v>
      </c>
      <c r="R2223" s="26" t="n">
        <f aca="false">(G2223-H2223)/H2223</f>
        <v>0.00100151061183956</v>
      </c>
      <c r="S2223" s="17" t="n">
        <f aca="false">YEAR(B2223)</f>
        <v>2015</v>
      </c>
      <c r="T2223" s="17" t="n">
        <f aca="false">WEEKDAY(B2223)</f>
        <v>5</v>
      </c>
    </row>
    <row r="2224" customFormat="false" ht="15" hidden="false" customHeight="false" outlineLevel="0" collapsed="false">
      <c r="B2224" s="21" t="n">
        <v>42118</v>
      </c>
      <c r="C2224" s="22" t="n">
        <v>1194.043</v>
      </c>
      <c r="D2224" s="22" t="n">
        <v>1196.104</v>
      </c>
      <c r="E2224" s="22" t="n">
        <v>1175.3835</v>
      </c>
      <c r="F2224" s="22" t="n">
        <v>1179.482</v>
      </c>
      <c r="G2224" s="23" t="n">
        <v>1196.78</v>
      </c>
      <c r="H2224" s="23" t="n">
        <v>1195.58</v>
      </c>
      <c r="I2224" s="23" t="n">
        <v>1176.95</v>
      </c>
      <c r="J2224" s="23" t="n">
        <v>1175.77</v>
      </c>
      <c r="K2224" s="29" t="str">
        <f aca="false">IF(N2224&lt;=$F$3,"HIT","MISS")</f>
        <v>HIT</v>
      </c>
      <c r="L2224" s="29" t="str">
        <f aca="false">IF(O2224&lt;=$F$3,"HIT","MISS")</f>
        <v>HIT</v>
      </c>
      <c r="M2224" s="17" t="str">
        <f aca="false">IF(AND(K2224="HIT",L2224="HIT"),"HOD ✓ | LOD ✓",IF(K2224="HIT","HOD ✓",IF(L2224="HIT","LOD ✓","✗ MISS")))</f>
        <v>HOD ✓ | LOD ✓</v>
      </c>
      <c r="N2224" s="26" t="n">
        <f aca="false">IF(D2224&lt;H2224,(H2224-D2224)/D2224,IF(D2224&gt;G2224,(D2224-G2224)/D2224,0))</f>
        <v>0</v>
      </c>
      <c r="O2224" s="26" t="n">
        <f aca="false">IF(E2224&lt;J2224,(J2224-E2224)/E2224,IF(E2224&gt;I2224,(E2224-I2224)/E2224,0))</f>
        <v>0.000328828846074553</v>
      </c>
      <c r="P2224" s="27" t="n">
        <f aca="false">LN(F2224/F2223)</f>
        <v>-0.0122696686768195</v>
      </c>
      <c r="Q2224" s="28" t="n">
        <f aca="false">STDEV(P2205:P2224)*SQRT(252)</f>
        <v>0.132126834374113</v>
      </c>
      <c r="R2224" s="26" t="n">
        <f aca="false">(G2224-H2224)/H2224</f>
        <v>0.00100369695043414</v>
      </c>
      <c r="S2224" s="17" t="n">
        <f aca="false">YEAR(B2224)</f>
        <v>2015</v>
      </c>
      <c r="T2224" s="17" t="n">
        <f aca="false">WEEKDAY(B2224)</f>
        <v>6</v>
      </c>
    </row>
    <row r="2225" customFormat="false" ht="15" hidden="false" customHeight="false" outlineLevel="0" collapsed="false">
      <c r="B2225" s="21" t="n">
        <v>42121</v>
      </c>
      <c r="C2225" s="22" t="n">
        <v>1179.482</v>
      </c>
      <c r="D2225" s="22" t="n">
        <v>1207.371</v>
      </c>
      <c r="E2225" s="22" t="n">
        <v>1178.767</v>
      </c>
      <c r="F2225" s="22" t="n">
        <v>1202.052</v>
      </c>
      <c r="G2225" s="23" t="n">
        <v>1207.99</v>
      </c>
      <c r="H2225" s="23" t="n">
        <v>1206.78</v>
      </c>
      <c r="I2225" s="23" t="n">
        <v>1179.35</v>
      </c>
      <c r="J2225" s="23" t="n">
        <v>1178.17</v>
      </c>
      <c r="K2225" s="29" t="str">
        <f aca="false">IF(N2225&lt;=$F$3,"HIT","MISS")</f>
        <v>HIT</v>
      </c>
      <c r="L2225" s="29" t="str">
        <f aca="false">IF(O2225&lt;=$F$3,"HIT","MISS")</f>
        <v>HIT</v>
      </c>
      <c r="M2225" s="17" t="str">
        <f aca="false">IF(AND(K2225="HIT",L2225="HIT"),"HOD ✓ | LOD ✓",IF(K2225="HIT","HOD ✓",IF(L2225="HIT","LOD ✓","✗ MISS")))</f>
        <v>HOD ✓ | LOD ✓</v>
      </c>
      <c r="N2225" s="26" t="n">
        <f aca="false">IF(D2225&lt;H2225,(H2225-D2225)/D2225,IF(D2225&gt;G2225,(D2225-G2225)/D2225,0))</f>
        <v>0</v>
      </c>
      <c r="O2225" s="26" t="n">
        <f aca="false">IF(E2225&lt;J2225,(J2225-E2225)/E2225,IF(E2225&gt;I2225,(E2225-I2225)/E2225,0))</f>
        <v>0</v>
      </c>
      <c r="P2225" s="27" t="n">
        <f aca="false">LN(F2225/F2224)</f>
        <v>0.0189547373630979</v>
      </c>
      <c r="Q2225" s="28" t="n">
        <f aca="false">STDEV(P2206:P2225)*SQRT(252)</f>
        <v>0.144176028385503</v>
      </c>
      <c r="R2225" s="26" t="n">
        <f aca="false">(G2225-H2225)/H2225</f>
        <v>0.00100266825767749</v>
      </c>
      <c r="S2225" s="17" t="n">
        <f aca="false">YEAR(B2225)</f>
        <v>2015</v>
      </c>
      <c r="T2225" s="17" t="n">
        <f aca="false">WEEKDAY(B2225)</f>
        <v>2</v>
      </c>
    </row>
    <row r="2226" customFormat="false" ht="15" hidden="false" customHeight="false" outlineLevel="0" collapsed="false">
      <c r="B2226" s="21" t="n">
        <v>42122</v>
      </c>
      <c r="C2226" s="22" t="n">
        <v>1202.052</v>
      </c>
      <c r="D2226" s="22" t="n">
        <v>1215.187</v>
      </c>
      <c r="E2226" s="22" t="n">
        <v>1199.2925</v>
      </c>
      <c r="F2226" s="22" t="n">
        <v>1212.1115</v>
      </c>
      <c r="G2226" s="23" t="n">
        <v>1215.5</v>
      </c>
      <c r="H2226" s="23" t="n">
        <v>1214.29</v>
      </c>
      <c r="I2226" s="23" t="n">
        <v>1200.93</v>
      </c>
      <c r="J2226" s="23" t="n">
        <v>1199.73</v>
      </c>
      <c r="K2226" s="29" t="str">
        <f aca="false">IF(N2226&lt;=$F$3,"HIT","MISS")</f>
        <v>HIT</v>
      </c>
      <c r="L2226" s="29" t="str">
        <f aca="false">IF(O2226&lt;=$F$3,"HIT","MISS")</f>
        <v>HIT</v>
      </c>
      <c r="M2226" s="17" t="str">
        <f aca="false">IF(AND(K2226="HIT",L2226="HIT"),"HOD ✓ | LOD ✓",IF(K2226="HIT","HOD ✓",IF(L2226="HIT","LOD ✓","✗ MISS")))</f>
        <v>HOD ✓ | LOD ✓</v>
      </c>
      <c r="N2226" s="26" t="n">
        <f aca="false">IF(D2226&lt;H2226,(H2226-D2226)/D2226,IF(D2226&gt;G2226,(D2226-G2226)/D2226,0))</f>
        <v>0</v>
      </c>
      <c r="O2226" s="26" t="n">
        <f aca="false">IF(E2226&lt;J2226,(J2226-E2226)/E2226,IF(E2226&gt;I2226,(E2226-I2226)/E2226,0))</f>
        <v>0.000364798412397309</v>
      </c>
      <c r="P2226" s="27" t="n">
        <f aca="false">LN(F2226/F2225)</f>
        <v>0.00833378370679888</v>
      </c>
      <c r="Q2226" s="28" t="n">
        <f aca="false">STDEV(P2207:P2226)*SQRT(252)</f>
        <v>0.146257192152703</v>
      </c>
      <c r="R2226" s="26" t="n">
        <f aca="false">(G2226-H2226)/H2226</f>
        <v>0.00099646707129272</v>
      </c>
      <c r="S2226" s="17" t="n">
        <f aca="false">YEAR(B2226)</f>
        <v>2015</v>
      </c>
      <c r="T2226" s="17" t="n">
        <f aca="false">WEEKDAY(B2226)</f>
        <v>3</v>
      </c>
    </row>
    <row r="2227" customFormat="false" ht="15" hidden="false" customHeight="false" outlineLevel="0" collapsed="false">
      <c r="B2227" s="21" t="n">
        <v>42123</v>
      </c>
      <c r="C2227" s="22" t="n">
        <v>1212.1115</v>
      </c>
      <c r="D2227" s="22" t="n">
        <v>1214.122</v>
      </c>
      <c r="E2227" s="22" t="n">
        <v>1201.484</v>
      </c>
      <c r="F2227" s="22" t="n">
        <v>1204.668</v>
      </c>
      <c r="G2227" s="23" t="n">
        <v>1215.3</v>
      </c>
      <c r="H2227" s="23" t="n">
        <v>1214.09</v>
      </c>
      <c r="I2227" s="23" t="n">
        <v>1202.79</v>
      </c>
      <c r="J2227" s="23" t="n">
        <v>1201.59</v>
      </c>
      <c r="K2227" s="29" t="str">
        <f aca="false">IF(N2227&lt;=$F$3,"HIT","MISS")</f>
        <v>HIT</v>
      </c>
      <c r="L2227" s="29" t="str">
        <f aca="false">IF(O2227&lt;=$F$3,"HIT","MISS")</f>
        <v>HIT</v>
      </c>
      <c r="M2227" s="17" t="str">
        <f aca="false">IF(AND(K2227="HIT",L2227="HIT"),"HOD ✓ | LOD ✓",IF(K2227="HIT","HOD ✓",IF(L2227="HIT","LOD ✓","✗ MISS")))</f>
        <v>HOD ✓ | LOD ✓</v>
      </c>
      <c r="N2227" s="26" t="n">
        <f aca="false">IF(D2227&lt;H2227,(H2227-D2227)/D2227,IF(D2227&gt;G2227,(D2227-G2227)/D2227,0))</f>
        <v>0</v>
      </c>
      <c r="O2227" s="26" t="n">
        <f aca="false">IF(E2227&lt;J2227,(J2227-E2227)/E2227,IF(E2227&gt;I2227,(E2227-I2227)/E2227,0))</f>
        <v>8.8224229369675E-005</v>
      </c>
      <c r="P2227" s="27" t="n">
        <f aca="false">LN(F2227/F2226)</f>
        <v>-0.00615986980717914</v>
      </c>
      <c r="Q2227" s="28" t="n">
        <f aca="false">STDEV(P2208:P2227)*SQRT(252)</f>
        <v>0.135567074848847</v>
      </c>
      <c r="R2227" s="26" t="n">
        <f aca="false">(G2227-H2227)/H2227</f>
        <v>0.000996631221738122</v>
      </c>
      <c r="S2227" s="17" t="n">
        <f aca="false">YEAR(B2227)</f>
        <v>2015</v>
      </c>
      <c r="T2227" s="17" t="n">
        <f aca="false">WEEKDAY(B2227)</f>
        <v>4</v>
      </c>
    </row>
    <row r="2228" customFormat="false" ht="15" hidden="false" customHeight="false" outlineLevel="0" collapsed="false">
      <c r="B2228" s="21" t="n">
        <v>42124</v>
      </c>
      <c r="C2228" s="22" t="n">
        <v>1204.668</v>
      </c>
      <c r="D2228" s="22" t="n">
        <v>1207.679</v>
      </c>
      <c r="E2228" s="22" t="n">
        <v>1177.148</v>
      </c>
      <c r="F2228" s="22" t="n">
        <v>1184.393</v>
      </c>
      <c r="G2228" s="23" t="n">
        <v>1207.36</v>
      </c>
      <c r="H2228" s="23" t="n">
        <v>1206.15</v>
      </c>
      <c r="I2228" s="23" t="n">
        <v>1177.52</v>
      </c>
      <c r="J2228" s="23" t="n">
        <v>1176.34</v>
      </c>
      <c r="K2228" s="29" t="str">
        <f aca="false">IF(N2228&lt;=$F$3,"HIT","MISS")</f>
        <v>HIT</v>
      </c>
      <c r="L2228" s="29" t="str">
        <f aca="false">IF(O2228&lt;=$F$3,"HIT","MISS")</f>
        <v>HIT</v>
      </c>
      <c r="M2228" s="17" t="str">
        <f aca="false">IF(AND(K2228="HIT",L2228="HIT"),"HOD ✓ | LOD ✓",IF(K2228="HIT","HOD ✓",IF(L2228="HIT","LOD ✓","✗ MISS")))</f>
        <v>HOD ✓ | LOD ✓</v>
      </c>
      <c r="N2228" s="26" t="n">
        <f aca="false">IF(D2228&lt;H2228,(H2228-D2228)/D2228,IF(D2228&gt;G2228,(D2228-G2228)/D2228,0))</f>
        <v>0.000264143038009427</v>
      </c>
      <c r="O2228" s="26" t="n">
        <f aca="false">IF(E2228&lt;J2228,(J2228-E2228)/E2228,IF(E2228&gt;I2228,(E2228-I2228)/E2228,0))</f>
        <v>0</v>
      </c>
      <c r="P2228" s="27" t="n">
        <f aca="false">LN(F2228/F2227)</f>
        <v>-0.0169736032458272</v>
      </c>
      <c r="Q2228" s="28" t="n">
        <f aca="false">STDEV(P2209:P2228)*SQRT(252)</f>
        <v>0.148411698537595</v>
      </c>
      <c r="R2228" s="26" t="n">
        <f aca="false">(G2228-H2228)/H2228</f>
        <v>0.00100319197446405</v>
      </c>
      <c r="S2228" s="17" t="n">
        <f aca="false">YEAR(B2228)</f>
        <v>2015</v>
      </c>
      <c r="T2228" s="17" t="n">
        <f aca="false">WEEKDAY(B2228)</f>
        <v>5</v>
      </c>
    </row>
    <row r="2229" customFormat="false" ht="15" hidden="false" customHeight="false" outlineLevel="0" collapsed="false">
      <c r="B2229" s="21" t="n">
        <v>42125</v>
      </c>
      <c r="C2229" s="22" t="n">
        <v>1184.393</v>
      </c>
      <c r="D2229" s="22" t="n">
        <v>1185.315</v>
      </c>
      <c r="E2229" s="22" t="n">
        <v>1170.193</v>
      </c>
      <c r="F2229" s="22" t="n">
        <v>1178.4675</v>
      </c>
      <c r="G2229" s="23" t="n">
        <v>1185.77</v>
      </c>
      <c r="H2229" s="23" t="n">
        <v>1184.59</v>
      </c>
      <c r="I2229" s="23" t="n">
        <v>1171.32</v>
      </c>
      <c r="J2229" s="23" t="n">
        <v>1170.15</v>
      </c>
      <c r="K2229" s="29" t="str">
        <f aca="false">IF(N2229&lt;=$F$3,"HIT","MISS")</f>
        <v>HIT</v>
      </c>
      <c r="L2229" s="29" t="str">
        <f aca="false">IF(O2229&lt;=$F$3,"HIT","MISS")</f>
        <v>HIT</v>
      </c>
      <c r="M2229" s="17" t="str">
        <f aca="false">IF(AND(K2229="HIT",L2229="HIT"),"HOD ✓ | LOD ✓",IF(K2229="HIT","HOD ✓",IF(L2229="HIT","LOD ✓","✗ MISS")))</f>
        <v>HOD ✓ | LOD ✓</v>
      </c>
      <c r="N2229" s="26" t="n">
        <f aca="false">IF(D2229&lt;H2229,(H2229-D2229)/D2229,IF(D2229&gt;G2229,(D2229-G2229)/D2229,0))</f>
        <v>0</v>
      </c>
      <c r="O2229" s="26" t="n">
        <f aca="false">IF(E2229&lt;J2229,(J2229-E2229)/E2229,IF(E2229&gt;I2229,(E2229-I2229)/E2229,0))</f>
        <v>0</v>
      </c>
      <c r="P2229" s="27" t="n">
        <f aca="false">LN(F2229/F2228)</f>
        <v>-0.00501554147750004</v>
      </c>
      <c r="Q2229" s="28" t="n">
        <f aca="false">STDEV(P2210:P2229)*SQRT(252)</f>
        <v>0.149088038817082</v>
      </c>
      <c r="R2229" s="26" t="n">
        <f aca="false">(G2229-H2229)/H2229</f>
        <v>0.000996125241644842</v>
      </c>
      <c r="S2229" s="17" t="n">
        <f aca="false">YEAR(B2229)</f>
        <v>2015</v>
      </c>
      <c r="T2229" s="17" t="n">
        <f aca="false">WEEKDAY(B2229)</f>
        <v>6</v>
      </c>
    </row>
    <row r="2230" customFormat="false" ht="15" hidden="false" customHeight="false" outlineLevel="0" collapsed="false">
      <c r="B2230" s="21" t="n">
        <v>42128</v>
      </c>
      <c r="C2230" s="22" t="n">
        <v>1178.4675</v>
      </c>
      <c r="D2230" s="22" t="n">
        <v>1192.9555</v>
      </c>
      <c r="E2230" s="22" t="n">
        <v>1177.8405</v>
      </c>
      <c r="F2230" s="22" t="n">
        <v>1188.413</v>
      </c>
      <c r="G2230" s="23" t="n">
        <v>1193.15</v>
      </c>
      <c r="H2230" s="23" t="n">
        <v>1191.96</v>
      </c>
      <c r="I2230" s="23" t="n">
        <v>1179.12</v>
      </c>
      <c r="J2230" s="23" t="n">
        <v>1177.94</v>
      </c>
      <c r="K2230" s="29" t="str">
        <f aca="false">IF(N2230&lt;=$F$3,"HIT","MISS")</f>
        <v>HIT</v>
      </c>
      <c r="L2230" s="29" t="str">
        <f aca="false">IF(O2230&lt;=$F$3,"HIT","MISS")</f>
        <v>HIT</v>
      </c>
      <c r="M2230" s="17" t="str">
        <f aca="false">IF(AND(K2230="HIT",L2230="HIT"),"HOD ✓ | LOD ✓",IF(K2230="HIT","HOD ✓",IF(L2230="HIT","LOD ✓","✗ MISS")))</f>
        <v>HOD ✓ | LOD ✓</v>
      </c>
      <c r="N2230" s="26" t="n">
        <f aca="false">IF(D2230&lt;H2230,(H2230-D2230)/D2230,IF(D2230&gt;G2230,(D2230-G2230)/D2230,0))</f>
        <v>0</v>
      </c>
      <c r="O2230" s="26" t="n">
        <f aca="false">IF(E2230&lt;J2230,(J2230-E2230)/E2230,IF(E2230&gt;I2230,(E2230-I2230)/E2230,0))</f>
        <v>8.44766332963033E-005</v>
      </c>
      <c r="P2230" s="27" t="n">
        <f aca="false">LN(F2230/F2229)</f>
        <v>0.00840393803938653</v>
      </c>
      <c r="Q2230" s="28" t="n">
        <f aca="false">STDEV(P2211:P2230)*SQRT(252)</f>
        <v>0.147990800140784</v>
      </c>
      <c r="R2230" s="26" t="n">
        <f aca="false">(G2230-H2230)/H2230</f>
        <v>0.000998355649518486</v>
      </c>
      <c r="S2230" s="17" t="n">
        <f aca="false">YEAR(B2230)</f>
        <v>2015</v>
      </c>
      <c r="T2230" s="17" t="n">
        <f aca="false">WEEKDAY(B2230)</f>
        <v>2</v>
      </c>
    </row>
    <row r="2231" customFormat="false" ht="15" hidden="false" customHeight="false" outlineLevel="0" collapsed="false">
      <c r="B2231" s="21" t="n">
        <v>42129</v>
      </c>
      <c r="C2231" s="22" t="n">
        <v>1188.413</v>
      </c>
      <c r="D2231" s="22" t="n">
        <v>1199.9925</v>
      </c>
      <c r="E2231" s="22" t="n">
        <v>1185.807</v>
      </c>
      <c r="F2231" s="22" t="n">
        <v>1193.327</v>
      </c>
      <c r="G2231" s="23" t="n">
        <v>1199.48</v>
      </c>
      <c r="H2231" s="23" t="n">
        <v>1198.28</v>
      </c>
      <c r="I2231" s="23" t="n">
        <v>1186.28</v>
      </c>
      <c r="J2231" s="23" t="n">
        <v>1185.09</v>
      </c>
      <c r="K2231" s="29" t="str">
        <f aca="false">IF(N2231&lt;=$F$3,"HIT","MISS")</f>
        <v>HIT</v>
      </c>
      <c r="L2231" s="29" t="str">
        <f aca="false">IF(O2231&lt;=$F$3,"HIT","MISS")</f>
        <v>HIT</v>
      </c>
      <c r="M2231" s="17" t="str">
        <f aca="false">IF(AND(K2231="HIT",L2231="HIT"),"HOD ✓ | LOD ✓",IF(K2231="HIT","HOD ✓",IF(L2231="HIT","LOD ✓","✗ MISS")))</f>
        <v>HOD ✓ | LOD ✓</v>
      </c>
      <c r="N2231" s="26" t="n">
        <f aca="false">IF(D2231&lt;H2231,(H2231-D2231)/D2231,IF(D2231&gt;G2231,(D2231-G2231)/D2231,0))</f>
        <v>0.000427086002620888</v>
      </c>
      <c r="O2231" s="26" t="n">
        <f aca="false">IF(E2231&lt;J2231,(J2231-E2231)/E2231,IF(E2231&gt;I2231,(E2231-I2231)/E2231,0))</f>
        <v>0</v>
      </c>
      <c r="P2231" s="27" t="n">
        <f aca="false">LN(F2231/F2230)</f>
        <v>0.00412640084361002</v>
      </c>
      <c r="Q2231" s="28" t="n">
        <f aca="false">STDEV(P2212:P2231)*SQRT(252)</f>
        <v>0.148472890072027</v>
      </c>
      <c r="R2231" s="26" t="n">
        <f aca="false">(G2231-H2231)/H2231</f>
        <v>0.00100143539072675</v>
      </c>
      <c r="S2231" s="17" t="n">
        <f aca="false">YEAR(B2231)</f>
        <v>2015</v>
      </c>
      <c r="T2231" s="17" t="n">
        <f aca="false">WEEKDAY(B2231)</f>
        <v>3</v>
      </c>
    </row>
    <row r="2232" customFormat="false" ht="15" hidden="false" customHeight="false" outlineLevel="0" collapsed="false">
      <c r="B2232" s="21" t="n">
        <v>42130</v>
      </c>
      <c r="C2232" s="22" t="n">
        <v>1193.327</v>
      </c>
      <c r="D2232" s="22" t="n">
        <v>1197.7785</v>
      </c>
      <c r="E2232" s="22" t="n">
        <v>1188.3765</v>
      </c>
      <c r="F2232" s="22" t="n">
        <v>1192.2205</v>
      </c>
      <c r="G2232" s="23" t="n">
        <v>1199.16</v>
      </c>
      <c r="H2232" s="23" t="n">
        <v>1197.96</v>
      </c>
      <c r="I2232" s="23" t="n">
        <v>1189.86</v>
      </c>
      <c r="J2232" s="23" t="n">
        <v>1188.67</v>
      </c>
      <c r="K2232" s="29" t="str">
        <f aca="false">IF(N2232&lt;=$F$3,"HIT","MISS")</f>
        <v>HIT</v>
      </c>
      <c r="L2232" s="29" t="str">
        <f aca="false">IF(O2232&lt;=$F$3,"HIT","MISS")</f>
        <v>HIT</v>
      </c>
      <c r="M2232" s="17" t="str">
        <f aca="false">IF(AND(K2232="HIT",L2232="HIT"),"HOD ✓ | LOD ✓",IF(K2232="HIT","HOD ✓",IF(L2232="HIT","LOD ✓","✗ MISS")))</f>
        <v>HOD ✓ | LOD ✓</v>
      </c>
      <c r="N2232" s="26" t="n">
        <f aca="false">IF(D2232&lt;H2232,(H2232-D2232)/D2232,IF(D2232&gt;G2232,(D2232-G2232)/D2232,0))</f>
        <v>0.000151530520876892</v>
      </c>
      <c r="O2232" s="26" t="n">
        <f aca="false">IF(E2232&lt;J2232,(J2232-E2232)/E2232,IF(E2232&gt;I2232,(E2232-I2232)/E2232,0))</f>
        <v>0.000246975600746055</v>
      </c>
      <c r="P2232" s="27" t="n">
        <f aca="false">LN(F2232/F2231)</f>
        <v>-0.000927669710497807</v>
      </c>
      <c r="Q2232" s="28" t="n">
        <f aca="false">STDEV(P2213:P2232)*SQRT(252)</f>
        <v>0.147398390770948</v>
      </c>
      <c r="R2232" s="26" t="n">
        <f aca="false">(G2232-H2232)/H2232</f>
        <v>0.0010017028949214</v>
      </c>
      <c r="S2232" s="17" t="n">
        <f aca="false">YEAR(B2232)</f>
        <v>2015</v>
      </c>
      <c r="T2232" s="17" t="n">
        <f aca="false">WEEKDAY(B2232)</f>
        <v>4</v>
      </c>
    </row>
    <row r="2233" customFormat="false" ht="15" hidden="false" customHeight="false" outlineLevel="0" collapsed="false">
      <c r="B2233" s="21" t="n">
        <v>42131</v>
      </c>
      <c r="C2233" s="22" t="n">
        <v>1192.2205</v>
      </c>
      <c r="D2233" s="22" t="n">
        <v>1192.9745</v>
      </c>
      <c r="E2233" s="22" t="n">
        <v>1178.947</v>
      </c>
      <c r="F2233" s="22" t="n">
        <v>1184.5655</v>
      </c>
      <c r="G2233" s="23" t="n">
        <v>1192.67</v>
      </c>
      <c r="H2233" s="23" t="n">
        <v>1191.48</v>
      </c>
      <c r="I2233" s="23" t="n">
        <v>1178.92</v>
      </c>
      <c r="J2233" s="23" t="n">
        <v>1177.74</v>
      </c>
      <c r="K2233" s="29" t="str">
        <f aca="false">IF(N2233&lt;=$F$3,"HIT","MISS")</f>
        <v>HIT</v>
      </c>
      <c r="L2233" s="29" t="str">
        <f aca="false">IF(O2233&lt;=$F$3,"HIT","MISS")</f>
        <v>HIT</v>
      </c>
      <c r="M2233" s="17" t="str">
        <f aca="false">IF(AND(K2233="HIT",L2233="HIT"),"HOD ✓ | LOD ✓",IF(K2233="HIT","HOD ✓",IF(L2233="HIT","LOD ✓","✗ MISS")))</f>
        <v>HOD ✓ | LOD ✓</v>
      </c>
      <c r="N2233" s="26" t="n">
        <f aca="false">IF(D2233&lt;H2233,(H2233-D2233)/D2233,IF(D2233&gt;G2233,(D2233-G2233)/D2233,0))</f>
        <v>0.000255244349313386</v>
      </c>
      <c r="O2233" s="26" t="n">
        <f aca="false">IF(E2233&lt;J2233,(J2233-E2233)/E2233,IF(E2233&gt;I2233,(E2233-I2233)/E2233,0))</f>
        <v>2.29017928709402E-005</v>
      </c>
      <c r="P2233" s="27" t="n">
        <f aca="false">LN(F2233/F2232)</f>
        <v>-0.00644149407557903</v>
      </c>
      <c r="Q2233" s="28" t="n">
        <f aca="false">STDEV(P2214:P2233)*SQRT(252)</f>
        <v>0.147379198580582</v>
      </c>
      <c r="R2233" s="26" t="n">
        <f aca="false">(G2233-H2233)/H2233</f>
        <v>0.000998757847383132</v>
      </c>
      <c r="S2233" s="17" t="n">
        <f aca="false">YEAR(B2233)</f>
        <v>2015</v>
      </c>
      <c r="T2233" s="17" t="n">
        <f aca="false">WEEKDAY(B2233)</f>
        <v>5</v>
      </c>
    </row>
    <row r="2234" customFormat="false" ht="15" hidden="false" customHeight="false" outlineLevel="0" collapsed="false">
      <c r="B2234" s="21" t="n">
        <v>42132</v>
      </c>
      <c r="C2234" s="22" t="n">
        <v>1184.5655</v>
      </c>
      <c r="D2234" s="22" t="n">
        <v>1194.022</v>
      </c>
      <c r="E2234" s="22" t="n">
        <v>1181.695</v>
      </c>
      <c r="F2234" s="22" t="n">
        <v>1188.4105</v>
      </c>
      <c r="G2234" s="23" t="n">
        <v>1194.78</v>
      </c>
      <c r="H2234" s="23" t="n">
        <v>1193.59</v>
      </c>
      <c r="I2234" s="23" t="n">
        <v>1181.41</v>
      </c>
      <c r="J2234" s="23" t="n">
        <v>1180.23</v>
      </c>
      <c r="K2234" s="29" t="str">
        <f aca="false">IF(N2234&lt;=$F$3,"HIT","MISS")</f>
        <v>HIT</v>
      </c>
      <c r="L2234" s="29" t="str">
        <f aca="false">IF(O2234&lt;=$F$3,"HIT","MISS")</f>
        <v>HIT</v>
      </c>
      <c r="M2234" s="17" t="str">
        <f aca="false">IF(AND(K2234="HIT",L2234="HIT"),"HOD ✓ | LOD ✓",IF(K2234="HIT","HOD ✓",IF(L2234="HIT","LOD ✓","✗ MISS")))</f>
        <v>HOD ✓ | LOD ✓</v>
      </c>
      <c r="N2234" s="26" t="n">
        <f aca="false">IF(D2234&lt;H2234,(H2234-D2234)/D2234,IF(D2234&gt;G2234,(D2234-G2234)/D2234,0))</f>
        <v>0</v>
      </c>
      <c r="O2234" s="26" t="n">
        <f aca="false">IF(E2234&lt;J2234,(J2234-E2234)/E2234,IF(E2234&gt;I2234,(E2234-I2234)/E2234,0))</f>
        <v>0.000241178984424792</v>
      </c>
      <c r="P2234" s="27" t="n">
        <f aca="false">LN(F2234/F2233)</f>
        <v>0.00324065929446786</v>
      </c>
      <c r="Q2234" s="28" t="n">
        <f aca="false">STDEV(P2215:P2234)*SQRT(252)</f>
        <v>0.142149535408682</v>
      </c>
      <c r="R2234" s="26" t="n">
        <f aca="false">(G2234-H2234)/H2234</f>
        <v>0.000996992267026412</v>
      </c>
      <c r="S2234" s="17" t="n">
        <f aca="false">YEAR(B2234)</f>
        <v>2015</v>
      </c>
      <c r="T2234" s="17" t="n">
        <f aca="false">WEEKDAY(B2234)</f>
        <v>6</v>
      </c>
    </row>
    <row r="2235" customFormat="false" ht="15" hidden="false" customHeight="false" outlineLevel="0" collapsed="false">
      <c r="B2235" s="21" t="n">
        <v>42135</v>
      </c>
      <c r="C2235" s="22" t="n">
        <v>1188.4105</v>
      </c>
      <c r="D2235" s="22" t="n">
        <v>1191.921</v>
      </c>
      <c r="E2235" s="22" t="n">
        <v>1178.97</v>
      </c>
      <c r="F2235" s="22" t="n">
        <v>1184.0005</v>
      </c>
      <c r="G2235" s="23" t="n">
        <v>1192.48</v>
      </c>
      <c r="H2235" s="23" t="n">
        <v>1191.29</v>
      </c>
      <c r="I2235" s="23" t="n">
        <v>1180.49</v>
      </c>
      <c r="J2235" s="23" t="n">
        <v>1179.31</v>
      </c>
      <c r="K2235" s="29" t="str">
        <f aca="false">IF(N2235&lt;=$F$3,"HIT","MISS")</f>
        <v>HIT</v>
      </c>
      <c r="L2235" s="29" t="str">
        <f aca="false">IF(O2235&lt;=$F$3,"HIT","MISS")</f>
        <v>HIT</v>
      </c>
      <c r="M2235" s="17" t="str">
        <f aca="false">IF(AND(K2235="HIT",L2235="HIT"),"HOD ✓ | LOD ✓",IF(K2235="HIT","HOD ✓",IF(L2235="HIT","LOD ✓","✗ MISS")))</f>
        <v>HOD ✓ | LOD ✓</v>
      </c>
      <c r="N2235" s="26" t="n">
        <f aca="false">IF(D2235&lt;H2235,(H2235-D2235)/D2235,IF(D2235&gt;G2235,(D2235-G2235)/D2235,0))</f>
        <v>0</v>
      </c>
      <c r="O2235" s="26" t="n">
        <f aca="false">IF(E2235&lt;J2235,(J2235-E2235)/E2235,IF(E2235&gt;I2235,(E2235-I2235)/E2235,0))</f>
        <v>0.000288387321136177</v>
      </c>
      <c r="P2235" s="27" t="n">
        <f aca="false">LN(F2235/F2234)</f>
        <v>-0.00371774121721457</v>
      </c>
      <c r="Q2235" s="28" t="n">
        <f aca="false">STDEV(P2216:P2235)*SQRT(252)</f>
        <v>0.140454000589791</v>
      </c>
      <c r="R2235" s="26" t="n">
        <f aca="false">(G2235-H2235)/H2235</f>
        <v>0.000998917140242976</v>
      </c>
      <c r="S2235" s="17" t="n">
        <f aca="false">YEAR(B2235)</f>
        <v>2015</v>
      </c>
      <c r="T2235" s="17" t="n">
        <f aca="false">WEEKDAY(B2235)</f>
        <v>2</v>
      </c>
    </row>
    <row r="2236" customFormat="false" ht="15" hidden="false" customHeight="false" outlineLevel="0" collapsed="false">
      <c r="B2236" s="21" t="n">
        <v>42136</v>
      </c>
      <c r="C2236" s="22" t="n">
        <v>1184.0005</v>
      </c>
      <c r="D2236" s="22" t="n">
        <v>1197.372</v>
      </c>
      <c r="E2236" s="22" t="n">
        <v>1180.794</v>
      </c>
      <c r="F2236" s="22" t="n">
        <v>1193.92</v>
      </c>
      <c r="G2236" s="23" t="n">
        <v>1197.06</v>
      </c>
      <c r="H2236" s="23" t="n">
        <v>1195.86</v>
      </c>
      <c r="I2236" s="23" t="n">
        <v>1182.44</v>
      </c>
      <c r="J2236" s="23" t="n">
        <v>1181.26</v>
      </c>
      <c r="K2236" s="29" t="str">
        <f aca="false">IF(N2236&lt;=$F$3,"HIT","MISS")</f>
        <v>HIT</v>
      </c>
      <c r="L2236" s="29" t="str">
        <f aca="false">IF(O2236&lt;=$F$3,"HIT","MISS")</f>
        <v>HIT</v>
      </c>
      <c r="M2236" s="17" t="str">
        <f aca="false">IF(AND(K2236="HIT",L2236="HIT"),"HOD ✓ | LOD ✓",IF(K2236="HIT","HOD ✓",IF(L2236="HIT","LOD ✓","✗ MISS")))</f>
        <v>HOD ✓ | LOD ✓</v>
      </c>
      <c r="N2236" s="26" t="n">
        <f aca="false">IF(D2236&lt;H2236,(H2236-D2236)/D2236,IF(D2236&gt;G2236,(D2236-G2236)/D2236,0))</f>
        <v>0.000260570649722998</v>
      </c>
      <c r="O2236" s="26" t="n">
        <f aca="false">IF(E2236&lt;J2236,(J2236-E2236)/E2236,IF(E2236&gt;I2236,(E2236-I2236)/E2236,0))</f>
        <v>0.000394649701810726</v>
      </c>
      <c r="P2236" s="27" t="n">
        <f aca="false">LN(F2236/F2235)</f>
        <v>0.0083430522916338</v>
      </c>
      <c r="Q2236" s="28" t="n">
        <f aca="false">STDEV(P2217:P2236)*SQRT(252)</f>
        <v>0.142893298429858</v>
      </c>
      <c r="R2236" s="26" t="n">
        <f aca="false">(G2236-H2236)/H2236</f>
        <v>0.00100346194370582</v>
      </c>
      <c r="S2236" s="17" t="n">
        <f aca="false">YEAR(B2236)</f>
        <v>2015</v>
      </c>
      <c r="T2236" s="17" t="n">
        <f aca="false">WEEKDAY(B2236)</f>
        <v>3</v>
      </c>
    </row>
    <row r="2237" customFormat="false" ht="15" hidden="false" customHeight="false" outlineLevel="0" collapsed="false">
      <c r="B2237" s="21" t="n">
        <v>42137</v>
      </c>
      <c r="C2237" s="22" t="n">
        <v>1193.92</v>
      </c>
      <c r="D2237" s="22" t="n">
        <v>1219.038</v>
      </c>
      <c r="E2237" s="22" t="n">
        <v>1191.341</v>
      </c>
      <c r="F2237" s="22" t="n">
        <v>1215.747</v>
      </c>
      <c r="G2237" s="23" t="n">
        <v>1218.92</v>
      </c>
      <c r="H2237" s="23" t="n">
        <v>1217.7</v>
      </c>
      <c r="I2237" s="23" t="n">
        <v>1191.15</v>
      </c>
      <c r="J2237" s="23" t="n">
        <v>1189.96</v>
      </c>
      <c r="K2237" s="29" t="str">
        <f aca="false">IF(N2237&lt;=$F$3,"HIT","MISS")</f>
        <v>HIT</v>
      </c>
      <c r="L2237" s="29" t="str">
        <f aca="false">IF(O2237&lt;=$F$3,"HIT","MISS")</f>
        <v>HIT</v>
      </c>
      <c r="M2237" s="17" t="str">
        <f aca="false">IF(AND(K2237="HIT",L2237="HIT"),"HOD ✓ | LOD ✓",IF(K2237="HIT","HOD ✓",IF(L2237="HIT","LOD ✓","✗ MISS")))</f>
        <v>HOD ✓ | LOD ✓</v>
      </c>
      <c r="N2237" s="26" t="n">
        <f aca="false">IF(D2237&lt;H2237,(H2237-D2237)/D2237,IF(D2237&gt;G2237,(D2237-G2237)/D2237,0))</f>
        <v>9.67976387938179E-005</v>
      </c>
      <c r="O2237" s="26" t="n">
        <f aca="false">IF(E2237&lt;J2237,(J2237-E2237)/E2237,IF(E2237&gt;I2237,(E2237-I2237)/E2237,0))</f>
        <v>0.000160323534571381</v>
      </c>
      <c r="P2237" s="27" t="n">
        <f aca="false">LN(F2237/F2236)</f>
        <v>0.0181166916354727</v>
      </c>
      <c r="Q2237" s="28" t="n">
        <f aca="false">STDEV(P2218:P2237)*SQRT(252)</f>
        <v>0.154293040858961</v>
      </c>
      <c r="R2237" s="26" t="n">
        <f aca="false">(G2237-H2237)/H2237</f>
        <v>0.00100188880676688</v>
      </c>
      <c r="S2237" s="17" t="n">
        <f aca="false">YEAR(B2237)</f>
        <v>2015</v>
      </c>
      <c r="T2237" s="17" t="n">
        <f aca="false">WEEKDAY(B2237)</f>
        <v>4</v>
      </c>
    </row>
    <row r="2238" customFormat="false" ht="15" hidden="false" customHeight="false" outlineLevel="0" collapsed="false">
      <c r="B2238" s="21" t="n">
        <v>42138</v>
      </c>
      <c r="C2238" s="22" t="n">
        <v>1215.747</v>
      </c>
      <c r="D2238" s="22" t="n">
        <v>1227.6985</v>
      </c>
      <c r="E2238" s="22" t="n">
        <v>1212.4765</v>
      </c>
      <c r="F2238" s="22" t="n">
        <v>1221.1385</v>
      </c>
      <c r="G2238" s="23" t="n">
        <v>1232.12</v>
      </c>
      <c r="H2238" s="23" t="n">
        <v>1230.89</v>
      </c>
      <c r="I2238" s="23" t="n">
        <v>1213.72</v>
      </c>
      <c r="J2238" s="23" t="n">
        <v>1212.51</v>
      </c>
      <c r="K2238" s="24" t="str">
        <f aca="false">IF(N2238&lt;=$F$3,"HIT","MISS")</f>
        <v>MISS</v>
      </c>
      <c r="L2238" s="24" t="str">
        <f aca="false">IF(O2238&lt;=$F$3,"HIT","MISS")</f>
        <v>HIT</v>
      </c>
      <c r="M2238" s="25" t="str">
        <f aca="false">IF(AND(K2238="HIT",L2238="HIT"),"HOD ✓ | LOD ✓",IF(K2238="HIT","HOD ✓",IF(L2238="HIT","LOD ✓","✗ MISS")))</f>
        <v>LOD ✓</v>
      </c>
      <c r="N2238" s="26" t="n">
        <f aca="false">IF(D2238&lt;H2238,(H2238-D2238)/D2238,IF(D2238&gt;G2238,(D2238-G2238)/D2238,0))</f>
        <v>0.00259957961991493</v>
      </c>
      <c r="O2238" s="26" t="n">
        <f aca="false">IF(E2238&lt;J2238,(J2238-E2238)/E2238,IF(E2238&gt;I2238,(E2238-I2238)/E2238,0))</f>
        <v>2.76294014770626E-005</v>
      </c>
      <c r="P2238" s="27" t="n">
        <f aca="false">LN(F2238/F2237)</f>
        <v>0.00442491762299143</v>
      </c>
      <c r="Q2238" s="28" t="n">
        <f aca="false">STDEV(P2219:P2238)*SQRT(252)</f>
        <v>0.154161631407488</v>
      </c>
      <c r="R2238" s="26" t="n">
        <f aca="false">(G2238-H2238)/H2238</f>
        <v>0.000999276945949509</v>
      </c>
      <c r="S2238" s="17" t="n">
        <f aca="false">YEAR(B2238)</f>
        <v>2015</v>
      </c>
      <c r="T2238" s="17" t="n">
        <f aca="false">WEEKDAY(B2238)</f>
        <v>5</v>
      </c>
    </row>
    <row r="2239" customFormat="false" ht="15" hidden="false" customHeight="false" outlineLevel="0" collapsed="false">
      <c r="B2239" s="21" t="n">
        <v>42139</v>
      </c>
      <c r="C2239" s="22" t="n">
        <v>1221.1385</v>
      </c>
      <c r="D2239" s="22" t="n">
        <v>1226.3395</v>
      </c>
      <c r="E2239" s="22" t="n">
        <v>1211.179</v>
      </c>
      <c r="F2239" s="22" t="n">
        <v>1224.068</v>
      </c>
      <c r="G2239" s="23" t="n">
        <v>1227.33</v>
      </c>
      <c r="H2239" s="23" t="n">
        <v>1226.1</v>
      </c>
      <c r="I2239" s="23" t="n">
        <v>1211.36</v>
      </c>
      <c r="J2239" s="23" t="n">
        <v>1210.15</v>
      </c>
      <c r="K2239" s="29" t="str">
        <f aca="false">IF(N2239&lt;=$F$3,"HIT","MISS")</f>
        <v>HIT</v>
      </c>
      <c r="L2239" s="29" t="str">
        <f aca="false">IF(O2239&lt;=$F$3,"HIT","MISS")</f>
        <v>HIT</v>
      </c>
      <c r="M2239" s="17" t="str">
        <f aca="false">IF(AND(K2239="HIT",L2239="HIT"),"HOD ✓ | LOD ✓",IF(K2239="HIT","HOD ✓",IF(L2239="HIT","LOD ✓","✗ MISS")))</f>
        <v>HOD ✓ | LOD ✓</v>
      </c>
      <c r="N2239" s="26" t="n">
        <f aca="false">IF(D2239&lt;H2239,(H2239-D2239)/D2239,IF(D2239&gt;G2239,(D2239-G2239)/D2239,0))</f>
        <v>0</v>
      </c>
      <c r="O2239" s="26" t="n">
        <f aca="false">IF(E2239&lt;J2239,(J2239-E2239)/E2239,IF(E2239&gt;I2239,(E2239-I2239)/E2239,0))</f>
        <v>0</v>
      </c>
      <c r="P2239" s="27" t="n">
        <f aca="false">LN(F2239/F2238)</f>
        <v>0.00239611779341689</v>
      </c>
      <c r="Q2239" s="28" t="n">
        <f aca="false">STDEV(P2220:P2239)*SQRT(252)</f>
        <v>0.153578352927613</v>
      </c>
      <c r="R2239" s="26" t="n">
        <f aca="false">(G2239-H2239)/H2239</f>
        <v>0.00100318081722536</v>
      </c>
      <c r="S2239" s="17" t="n">
        <f aca="false">YEAR(B2239)</f>
        <v>2015</v>
      </c>
      <c r="T2239" s="17" t="n">
        <f aca="false">WEEKDAY(B2239)</f>
        <v>6</v>
      </c>
    </row>
    <row r="2240" customFormat="false" ht="15" hidden="false" customHeight="false" outlineLevel="0" collapsed="false">
      <c r="B2240" s="21" t="n">
        <v>42142</v>
      </c>
      <c r="C2240" s="22" t="n">
        <v>1224.068</v>
      </c>
      <c r="D2240" s="22" t="n">
        <v>1232.473</v>
      </c>
      <c r="E2240" s="22" t="n">
        <v>1221.742</v>
      </c>
      <c r="F2240" s="22" t="n">
        <v>1225.4645</v>
      </c>
      <c r="G2240" s="23" t="n">
        <v>1233.23</v>
      </c>
      <c r="H2240" s="23" t="n">
        <v>1232</v>
      </c>
      <c r="I2240" s="23" t="n">
        <v>1221.85</v>
      </c>
      <c r="J2240" s="23" t="n">
        <v>1220.63</v>
      </c>
      <c r="K2240" s="29" t="str">
        <f aca="false">IF(N2240&lt;=$F$3,"HIT","MISS")</f>
        <v>HIT</v>
      </c>
      <c r="L2240" s="29" t="str">
        <f aca="false">IF(O2240&lt;=$F$3,"HIT","MISS")</f>
        <v>HIT</v>
      </c>
      <c r="M2240" s="17" t="str">
        <f aca="false">IF(AND(K2240="HIT",L2240="HIT"),"HOD ✓ | LOD ✓",IF(K2240="HIT","HOD ✓",IF(L2240="HIT","LOD ✓","✗ MISS")))</f>
        <v>HOD ✓ | LOD ✓</v>
      </c>
      <c r="N2240" s="26" t="n">
        <f aca="false">IF(D2240&lt;H2240,(H2240-D2240)/D2240,IF(D2240&gt;G2240,(D2240-G2240)/D2240,0))</f>
        <v>0</v>
      </c>
      <c r="O2240" s="26" t="n">
        <f aca="false">IF(E2240&lt;J2240,(J2240-E2240)/E2240,IF(E2240&gt;I2240,(E2240-I2240)/E2240,0))</f>
        <v>0</v>
      </c>
      <c r="P2240" s="27" t="n">
        <f aca="false">LN(F2240/F2239)</f>
        <v>0.00114021769566143</v>
      </c>
      <c r="Q2240" s="28" t="n">
        <f aca="false">STDEV(P2221:P2240)*SQRT(252)</f>
        <v>0.150651422552984</v>
      </c>
      <c r="R2240" s="26" t="n">
        <f aca="false">(G2240-H2240)/H2240</f>
        <v>0.000998376623376638</v>
      </c>
      <c r="S2240" s="17" t="n">
        <f aca="false">YEAR(B2240)</f>
        <v>2015</v>
      </c>
      <c r="T2240" s="17" t="n">
        <f aca="false">WEEKDAY(B2240)</f>
        <v>2</v>
      </c>
    </row>
    <row r="2241" customFormat="false" ht="15" hidden="false" customHeight="false" outlineLevel="0" collapsed="false">
      <c r="B2241" s="21" t="n">
        <v>42143</v>
      </c>
      <c r="C2241" s="22" t="n">
        <v>1225.4645</v>
      </c>
      <c r="D2241" s="22" t="n">
        <v>1226.053</v>
      </c>
      <c r="E2241" s="22" t="n">
        <v>1205.833</v>
      </c>
      <c r="F2241" s="22" t="n">
        <v>1207.822</v>
      </c>
      <c r="G2241" s="23" t="n">
        <v>1225.85</v>
      </c>
      <c r="H2241" s="23" t="n">
        <v>1224.63</v>
      </c>
      <c r="I2241" s="23" t="n">
        <v>1206.12</v>
      </c>
      <c r="J2241" s="23" t="n">
        <v>1204.92</v>
      </c>
      <c r="K2241" s="29" t="str">
        <f aca="false">IF(N2241&lt;=$F$3,"HIT","MISS")</f>
        <v>HIT</v>
      </c>
      <c r="L2241" s="29" t="str">
        <f aca="false">IF(O2241&lt;=$F$3,"HIT","MISS")</f>
        <v>HIT</v>
      </c>
      <c r="M2241" s="17" t="str">
        <f aca="false">IF(AND(K2241="HIT",L2241="HIT"),"HOD ✓ | LOD ✓",IF(K2241="HIT","HOD ✓",IF(L2241="HIT","LOD ✓","✗ MISS")))</f>
        <v>HOD ✓ | LOD ✓</v>
      </c>
      <c r="N2241" s="26" t="n">
        <f aca="false">IF(D2241&lt;H2241,(H2241-D2241)/D2241,IF(D2241&gt;G2241,(D2241-G2241)/D2241,0))</f>
        <v>0.000165571961408032</v>
      </c>
      <c r="O2241" s="26" t="n">
        <f aca="false">IF(E2241&lt;J2241,(J2241-E2241)/E2241,IF(E2241&gt;I2241,(E2241-I2241)/E2241,0))</f>
        <v>0</v>
      </c>
      <c r="P2241" s="27" t="n">
        <f aca="false">LN(F2241/F2240)</f>
        <v>-0.014501218136177</v>
      </c>
      <c r="Q2241" s="28" t="n">
        <f aca="false">STDEV(P2222:P2241)*SQRT(252)</f>
        <v>0.15955283925021</v>
      </c>
      <c r="R2241" s="26" t="n">
        <f aca="false">(G2241-H2241)/H2241</f>
        <v>0.000996219266227187</v>
      </c>
      <c r="S2241" s="17" t="n">
        <f aca="false">YEAR(B2241)</f>
        <v>2015</v>
      </c>
      <c r="T2241" s="17" t="n">
        <f aca="false">WEEKDAY(B2241)</f>
        <v>3</v>
      </c>
    </row>
    <row r="2242" customFormat="false" ht="15" hidden="false" customHeight="false" outlineLevel="0" collapsed="false">
      <c r="B2242" s="21" t="n">
        <v>42144</v>
      </c>
      <c r="C2242" s="22" t="n">
        <v>1207.822</v>
      </c>
      <c r="D2242" s="22" t="n">
        <v>1213.608</v>
      </c>
      <c r="E2242" s="22" t="n">
        <v>1203.367</v>
      </c>
      <c r="F2242" s="22" t="n">
        <v>1209.864</v>
      </c>
      <c r="G2242" s="23" t="n">
        <v>1213.29</v>
      </c>
      <c r="H2242" s="23" t="n">
        <v>1212.08</v>
      </c>
      <c r="I2242" s="23" t="n">
        <v>1204.96</v>
      </c>
      <c r="J2242" s="23" t="n">
        <v>1203.76</v>
      </c>
      <c r="K2242" s="29" t="str">
        <f aca="false">IF(N2242&lt;=$F$3,"HIT","MISS")</f>
        <v>HIT</v>
      </c>
      <c r="L2242" s="29" t="str">
        <f aca="false">IF(O2242&lt;=$F$3,"HIT","MISS")</f>
        <v>HIT</v>
      </c>
      <c r="M2242" s="17" t="str">
        <f aca="false">IF(AND(K2242="HIT",L2242="HIT"),"HOD ✓ | LOD ✓",IF(K2242="HIT","HOD ✓",IF(L2242="HIT","LOD ✓","✗ MISS")))</f>
        <v>HOD ✓ | LOD ✓</v>
      </c>
      <c r="N2242" s="26" t="n">
        <f aca="false">IF(D2242&lt;H2242,(H2242-D2242)/D2242,IF(D2242&gt;G2242,(D2242-G2242)/D2242,0))</f>
        <v>0.000262028595724471</v>
      </c>
      <c r="O2242" s="26" t="n">
        <f aca="false">IF(E2242&lt;J2242,(J2242-E2242)/E2242,IF(E2242&gt;I2242,(E2242-I2242)/E2242,0))</f>
        <v>0.00032658366067877</v>
      </c>
      <c r="P2242" s="27" t="n">
        <f aca="false">LN(F2242/F2241)</f>
        <v>0.00168921893543161</v>
      </c>
      <c r="Q2242" s="28" t="n">
        <f aca="false">STDEV(P2223:P2242)*SQRT(252)</f>
        <v>0.151851027722588</v>
      </c>
      <c r="R2242" s="26" t="n">
        <f aca="false">(G2242-H2242)/H2242</f>
        <v>0.000998283941654046</v>
      </c>
      <c r="S2242" s="17" t="n">
        <f aca="false">YEAR(B2242)</f>
        <v>2015</v>
      </c>
      <c r="T2242" s="17" t="n">
        <f aca="false">WEEKDAY(B2242)</f>
        <v>4</v>
      </c>
    </row>
    <row r="2243" customFormat="false" ht="15" hidden="false" customHeight="false" outlineLevel="0" collapsed="false">
      <c r="B2243" s="21" t="n">
        <v>42145</v>
      </c>
      <c r="C2243" s="22" t="n">
        <v>1209.864</v>
      </c>
      <c r="D2243" s="22" t="n">
        <v>1212.8815</v>
      </c>
      <c r="E2243" s="22" t="n">
        <v>1201.594</v>
      </c>
      <c r="F2243" s="22" t="n">
        <v>1206.256</v>
      </c>
      <c r="G2243" s="23" t="n">
        <v>1214.32</v>
      </c>
      <c r="H2243" s="23" t="n">
        <v>1213.11</v>
      </c>
      <c r="I2243" s="23" t="n">
        <v>1202.95</v>
      </c>
      <c r="J2243" s="23" t="n">
        <v>1201.75</v>
      </c>
      <c r="K2243" s="29" t="str">
        <f aca="false">IF(N2243&lt;=$F$3,"HIT","MISS")</f>
        <v>HIT</v>
      </c>
      <c r="L2243" s="29" t="str">
        <f aca="false">IF(O2243&lt;=$F$3,"HIT","MISS")</f>
        <v>HIT</v>
      </c>
      <c r="M2243" s="17" t="str">
        <f aca="false">IF(AND(K2243="HIT",L2243="HIT"),"HOD ✓ | LOD ✓",IF(K2243="HIT","HOD ✓",IF(L2243="HIT","LOD ✓","✗ MISS")))</f>
        <v>HOD ✓ | LOD ✓</v>
      </c>
      <c r="N2243" s="26" t="n">
        <f aca="false">IF(D2243&lt;H2243,(H2243-D2243)/D2243,IF(D2243&gt;G2243,(D2243-G2243)/D2243,0))</f>
        <v>0.000188394332010126</v>
      </c>
      <c r="O2243" s="26" t="n">
        <f aca="false">IF(E2243&lt;J2243,(J2243-E2243)/E2243,IF(E2243&gt;I2243,(E2243-I2243)/E2243,0))</f>
        <v>0.000129827545743362</v>
      </c>
      <c r="P2243" s="27" t="n">
        <f aca="false">LN(F2243/F2242)</f>
        <v>-0.00298660884550095</v>
      </c>
      <c r="Q2243" s="28" t="n">
        <f aca="false">STDEV(P2224:P2243)*SQRT(252)</f>
        <v>0.151307639423361</v>
      </c>
      <c r="R2243" s="26" t="n">
        <f aca="false">(G2243-H2243)/H2243</f>
        <v>0.000997436341304611</v>
      </c>
      <c r="S2243" s="17" t="n">
        <f aca="false">YEAR(B2243)</f>
        <v>2015</v>
      </c>
      <c r="T2243" s="17" t="n">
        <f aca="false">WEEKDAY(B2243)</f>
        <v>5</v>
      </c>
    </row>
    <row r="2244" customFormat="false" ht="15" hidden="false" customHeight="false" outlineLevel="0" collapsed="false">
      <c r="B2244" s="21" t="n">
        <v>42146</v>
      </c>
      <c r="C2244" s="22" t="n">
        <v>1206.256</v>
      </c>
      <c r="D2244" s="22" t="n">
        <v>1215.0695</v>
      </c>
      <c r="E2244" s="22" t="n">
        <v>1201.617</v>
      </c>
      <c r="F2244" s="22" t="n">
        <v>1205.9725</v>
      </c>
      <c r="G2244" s="23" t="n">
        <v>1215.58</v>
      </c>
      <c r="H2244" s="23" t="n">
        <v>1214.37</v>
      </c>
      <c r="I2244" s="23" t="n">
        <v>1201.45</v>
      </c>
      <c r="J2244" s="23" t="n">
        <v>1200.25</v>
      </c>
      <c r="K2244" s="29" t="str">
        <f aca="false">IF(N2244&lt;=$F$3,"HIT","MISS")</f>
        <v>HIT</v>
      </c>
      <c r="L2244" s="29" t="str">
        <f aca="false">IF(O2244&lt;=$F$3,"HIT","MISS")</f>
        <v>HIT</v>
      </c>
      <c r="M2244" s="17" t="str">
        <f aca="false">IF(AND(K2244="HIT",L2244="HIT"),"HOD ✓ | LOD ✓",IF(K2244="HIT","HOD ✓",IF(L2244="HIT","LOD ✓","✗ MISS")))</f>
        <v>HOD ✓ | LOD ✓</v>
      </c>
      <c r="N2244" s="26" t="n">
        <f aca="false">IF(D2244&lt;H2244,(H2244-D2244)/D2244,IF(D2244&gt;G2244,(D2244-G2244)/D2244,0))</f>
        <v>0</v>
      </c>
      <c r="O2244" s="26" t="n">
        <f aca="false">IF(E2244&lt;J2244,(J2244-E2244)/E2244,IF(E2244&gt;I2244,(E2244-I2244)/E2244,0))</f>
        <v>0.000138979391935963</v>
      </c>
      <c r="P2244" s="27" t="n">
        <f aca="false">LN(F2244/F2243)</f>
        <v>-0.000235052360342515</v>
      </c>
      <c r="Q2244" s="28" t="n">
        <f aca="false">STDEV(P2225:P2244)*SQRT(252)</f>
        <v>0.143664740362018</v>
      </c>
      <c r="R2244" s="26" t="n">
        <f aca="false">(G2244-H2244)/H2244</f>
        <v>0.000996401426253973</v>
      </c>
      <c r="S2244" s="17" t="n">
        <f aca="false">YEAR(B2244)</f>
        <v>2015</v>
      </c>
      <c r="T2244" s="17" t="n">
        <f aca="false">WEEKDAY(B2244)</f>
        <v>6</v>
      </c>
    </row>
    <row r="2245" customFormat="false" ht="15" hidden="false" customHeight="false" outlineLevel="0" collapsed="false">
      <c r="B2245" s="21" t="n">
        <v>42149</v>
      </c>
      <c r="C2245" s="22" t="n">
        <v>1205.9725</v>
      </c>
      <c r="D2245" s="22" t="n">
        <v>1208.7405</v>
      </c>
      <c r="E2245" s="22" t="n">
        <v>1202.949</v>
      </c>
      <c r="F2245" s="22" t="n">
        <v>1207.2085</v>
      </c>
      <c r="G2245" s="23" t="n">
        <v>1209.51</v>
      </c>
      <c r="H2245" s="23" t="n">
        <v>1208.3</v>
      </c>
      <c r="I2245" s="23" t="n">
        <v>1204.06</v>
      </c>
      <c r="J2245" s="23" t="n">
        <v>1202.86</v>
      </c>
      <c r="K2245" s="29" t="str">
        <f aca="false">IF(N2245&lt;=$F$3,"HIT","MISS")</f>
        <v>HIT</v>
      </c>
      <c r="L2245" s="29" t="str">
        <f aca="false">IF(O2245&lt;=$F$3,"HIT","MISS")</f>
        <v>HIT</v>
      </c>
      <c r="M2245" s="17" t="str">
        <f aca="false">IF(AND(K2245="HIT",L2245="HIT"),"HOD ✓ | LOD ✓",IF(K2245="HIT","HOD ✓",IF(L2245="HIT","LOD ✓","✗ MISS")))</f>
        <v>HOD ✓ | LOD ✓</v>
      </c>
      <c r="N2245" s="26" t="n">
        <f aca="false">IF(D2245&lt;H2245,(H2245-D2245)/D2245,IF(D2245&gt;G2245,(D2245-G2245)/D2245,0))</f>
        <v>0</v>
      </c>
      <c r="O2245" s="26" t="n">
        <f aca="false">IF(E2245&lt;J2245,(J2245-E2245)/E2245,IF(E2245&gt;I2245,(E2245-I2245)/E2245,0))</f>
        <v>0</v>
      </c>
      <c r="P2245" s="27" t="n">
        <f aca="false">LN(F2245/F2244)</f>
        <v>0.00102437414191655</v>
      </c>
      <c r="Q2245" s="28" t="n">
        <f aca="false">STDEV(P2226:P2245)*SQRT(252)</f>
        <v>0.127292034301824</v>
      </c>
      <c r="R2245" s="26" t="n">
        <f aca="false">(G2245-H2245)/H2245</f>
        <v>0.00100140693536376</v>
      </c>
      <c r="S2245" s="17" t="n">
        <f aca="false">YEAR(B2245)</f>
        <v>2015</v>
      </c>
      <c r="T2245" s="17" t="n">
        <f aca="false">WEEKDAY(B2245)</f>
        <v>2</v>
      </c>
    </row>
    <row r="2246" customFormat="false" ht="15" hidden="false" customHeight="false" outlineLevel="0" collapsed="false">
      <c r="B2246" s="21" t="n">
        <v>42150</v>
      </c>
      <c r="C2246" s="22" t="n">
        <v>1207.2085</v>
      </c>
      <c r="D2246" s="22" t="n">
        <v>1207.628</v>
      </c>
      <c r="E2246" s="22" t="n">
        <v>1185.6145</v>
      </c>
      <c r="F2246" s="22" t="n">
        <v>1187.358</v>
      </c>
      <c r="G2246" s="23" t="n">
        <v>1208.43</v>
      </c>
      <c r="H2246" s="23" t="n">
        <v>1207.22</v>
      </c>
      <c r="I2246" s="23" t="n">
        <v>1184.31</v>
      </c>
      <c r="J2246" s="23" t="n">
        <v>1183.13</v>
      </c>
      <c r="K2246" s="24" t="str">
        <f aca="false">IF(N2246&lt;=$F$3,"HIT","MISS")</f>
        <v>HIT</v>
      </c>
      <c r="L2246" s="24" t="str">
        <f aca="false">IF(O2246&lt;=$F$3,"HIT","MISS")</f>
        <v>MISS</v>
      </c>
      <c r="M2246" s="25" t="str">
        <f aca="false">IF(AND(K2246="HIT",L2246="HIT"),"HOD ✓ | LOD ✓",IF(K2246="HIT","HOD ✓",IF(L2246="HIT","LOD ✓","✗ MISS")))</f>
        <v>HOD ✓</v>
      </c>
      <c r="N2246" s="26" t="n">
        <f aca="false">IF(D2246&lt;H2246,(H2246-D2246)/D2246,IF(D2246&gt;G2246,(D2246-G2246)/D2246,0))</f>
        <v>0</v>
      </c>
      <c r="O2246" s="26" t="n">
        <f aca="false">IF(E2246&lt;J2246,(J2246-E2246)/E2246,IF(E2246&gt;I2246,(E2246-I2246)/E2246,0))</f>
        <v>0.00110027331818223</v>
      </c>
      <c r="P2246" s="27" t="n">
        <f aca="false">LN(F2246/F2245)</f>
        <v>-0.0165799987043678</v>
      </c>
      <c r="Q2246" s="28" t="n">
        <f aca="false">STDEV(P2227:P2246)*SQRT(252)</f>
        <v>0.136594030163399</v>
      </c>
      <c r="R2246" s="26" t="n">
        <f aca="false">(G2246-H2246)/H2246</f>
        <v>0.001002302811418</v>
      </c>
      <c r="S2246" s="17" t="n">
        <f aca="false">YEAR(B2246)</f>
        <v>2015</v>
      </c>
      <c r="T2246" s="17" t="n">
        <f aca="false">WEEKDAY(B2246)</f>
        <v>3</v>
      </c>
    </row>
    <row r="2247" customFormat="false" ht="15" hidden="false" customHeight="false" outlineLevel="0" collapsed="false">
      <c r="B2247" s="21" t="n">
        <v>42151</v>
      </c>
      <c r="C2247" s="22" t="n">
        <v>1187.358</v>
      </c>
      <c r="D2247" s="22" t="n">
        <v>1191.078</v>
      </c>
      <c r="E2247" s="22" t="n">
        <v>1183.7335</v>
      </c>
      <c r="F2247" s="22" t="n">
        <v>1188.061</v>
      </c>
      <c r="G2247" s="23" t="n">
        <v>1191.29</v>
      </c>
      <c r="H2247" s="23" t="n">
        <v>1190.1</v>
      </c>
      <c r="I2247" s="23" t="n">
        <v>1183.93</v>
      </c>
      <c r="J2247" s="23" t="n">
        <v>1182.75</v>
      </c>
      <c r="K2247" s="29" t="str">
        <f aca="false">IF(N2247&lt;=$F$3,"HIT","MISS")</f>
        <v>HIT</v>
      </c>
      <c r="L2247" s="29" t="str">
        <f aca="false">IF(O2247&lt;=$F$3,"HIT","MISS")</f>
        <v>HIT</v>
      </c>
      <c r="M2247" s="17" t="str">
        <f aca="false">IF(AND(K2247="HIT",L2247="HIT"),"HOD ✓ | LOD ✓",IF(K2247="HIT","HOD ✓",IF(L2247="HIT","LOD ✓","✗ MISS")))</f>
        <v>HOD ✓ | LOD ✓</v>
      </c>
      <c r="N2247" s="26" t="n">
        <f aca="false">IF(D2247&lt;H2247,(H2247-D2247)/D2247,IF(D2247&gt;G2247,(D2247-G2247)/D2247,0))</f>
        <v>0</v>
      </c>
      <c r="O2247" s="26" t="n">
        <f aca="false">IF(E2247&lt;J2247,(J2247-E2247)/E2247,IF(E2247&gt;I2247,(E2247-I2247)/E2247,0))</f>
        <v>0</v>
      </c>
      <c r="P2247" s="27" t="n">
        <f aca="false">LN(F2247/F2246)</f>
        <v>0.000591895594439575</v>
      </c>
      <c r="Q2247" s="28" t="n">
        <f aca="false">STDEV(P2228:P2247)*SQRT(252)</f>
        <v>0.135328701243452</v>
      </c>
      <c r="R2247" s="26" t="n">
        <f aca="false">(G2247-H2247)/H2247</f>
        <v>0.000999915973447656</v>
      </c>
      <c r="S2247" s="17" t="n">
        <f aca="false">YEAR(B2247)</f>
        <v>2015</v>
      </c>
      <c r="T2247" s="17" t="n">
        <f aca="false">WEEKDAY(B2247)</f>
        <v>4</v>
      </c>
    </row>
    <row r="2248" customFormat="false" ht="15" hidden="false" customHeight="false" outlineLevel="0" collapsed="false">
      <c r="B2248" s="21" t="n">
        <v>42152</v>
      </c>
      <c r="C2248" s="22" t="n">
        <v>1188.061</v>
      </c>
      <c r="D2248" s="22" t="n">
        <v>1192.279</v>
      </c>
      <c r="E2248" s="22" t="n">
        <v>1180.2165</v>
      </c>
      <c r="F2248" s="22" t="n">
        <v>1188.2025</v>
      </c>
      <c r="G2248" s="23" t="n">
        <v>1193.6</v>
      </c>
      <c r="H2248" s="23" t="n">
        <v>1192.41</v>
      </c>
      <c r="I2248" s="23" t="n">
        <v>1180.6</v>
      </c>
      <c r="J2248" s="23" t="n">
        <v>1179.42</v>
      </c>
      <c r="K2248" s="29" t="str">
        <f aca="false">IF(N2248&lt;=$F$3,"HIT","MISS")</f>
        <v>HIT</v>
      </c>
      <c r="L2248" s="29" t="str">
        <f aca="false">IF(O2248&lt;=$F$3,"HIT","MISS")</f>
        <v>HIT</v>
      </c>
      <c r="M2248" s="17" t="str">
        <f aca="false">IF(AND(K2248="HIT",L2248="HIT"),"HOD ✓ | LOD ✓",IF(K2248="HIT","HOD ✓",IF(L2248="HIT","LOD ✓","✗ MISS")))</f>
        <v>HOD ✓ | LOD ✓</v>
      </c>
      <c r="N2248" s="26" t="n">
        <f aca="false">IF(D2248&lt;H2248,(H2248-D2248)/D2248,IF(D2248&gt;G2248,(D2248-G2248)/D2248,0))</f>
        <v>0.00010987361179731</v>
      </c>
      <c r="O2248" s="26" t="n">
        <f aca="false">IF(E2248&lt;J2248,(J2248-E2248)/E2248,IF(E2248&gt;I2248,(E2248-I2248)/E2248,0))</f>
        <v>0</v>
      </c>
      <c r="P2248" s="27" t="n">
        <f aca="false">LN(F2248/F2247)</f>
        <v>0.000119094536584306</v>
      </c>
      <c r="Q2248" s="28" t="n">
        <f aca="false">STDEV(P2229:P2248)*SQRT(252)</f>
        <v>0.120887697702427</v>
      </c>
      <c r="R2248" s="26" t="n">
        <f aca="false">(G2248-H2248)/H2248</f>
        <v>0.000997978883102144</v>
      </c>
      <c r="S2248" s="17" t="n">
        <f aca="false">YEAR(B2248)</f>
        <v>2015</v>
      </c>
      <c r="T2248" s="17" t="n">
        <f aca="false">WEEKDAY(B2248)</f>
        <v>5</v>
      </c>
    </row>
    <row r="2249" customFormat="false" ht="15" hidden="false" customHeight="false" outlineLevel="0" collapsed="false">
      <c r="B2249" s="21" t="n">
        <v>42153</v>
      </c>
      <c r="C2249" s="22" t="n">
        <v>1188.2025</v>
      </c>
      <c r="D2249" s="22" t="n">
        <v>1194.4495</v>
      </c>
      <c r="E2249" s="22" t="n">
        <v>1185.845</v>
      </c>
      <c r="F2249" s="22" t="n">
        <v>1190.4235</v>
      </c>
      <c r="G2249" s="23" t="n">
        <v>1194.01</v>
      </c>
      <c r="H2249" s="23" t="n">
        <v>1192.82</v>
      </c>
      <c r="I2249" s="23" t="n">
        <v>1187.01</v>
      </c>
      <c r="J2249" s="23" t="n">
        <v>1185.82</v>
      </c>
      <c r="K2249" s="29" t="str">
        <f aca="false">IF(N2249&lt;=$F$3,"HIT","MISS")</f>
        <v>HIT</v>
      </c>
      <c r="L2249" s="29" t="str">
        <f aca="false">IF(O2249&lt;=$F$3,"HIT","MISS")</f>
        <v>HIT</v>
      </c>
      <c r="M2249" s="17" t="str">
        <f aca="false">IF(AND(K2249="HIT",L2249="HIT"),"HOD ✓ | LOD ✓",IF(K2249="HIT","HOD ✓",IF(L2249="HIT","LOD ✓","✗ MISS")))</f>
        <v>HOD ✓ | LOD ✓</v>
      </c>
      <c r="N2249" s="26" t="n">
        <f aca="false">IF(D2249&lt;H2249,(H2249-D2249)/D2249,IF(D2249&gt;G2249,(D2249-G2249)/D2249,0))</f>
        <v>0.000367951930994113</v>
      </c>
      <c r="O2249" s="26" t="n">
        <f aca="false">IF(E2249&lt;J2249,(J2249-E2249)/E2249,IF(E2249&gt;I2249,(E2249-I2249)/E2249,0))</f>
        <v>0</v>
      </c>
      <c r="P2249" s="27" t="n">
        <f aca="false">LN(F2249/F2248)</f>
        <v>0.00186746520509278</v>
      </c>
      <c r="Q2249" s="28" t="n">
        <f aca="false">STDEV(P2230:P2249)*SQRT(252)</f>
        <v>0.119439160286092</v>
      </c>
      <c r="R2249" s="26" t="n">
        <f aca="false">(G2249-H2249)/H2249</f>
        <v>0.000997635854529648</v>
      </c>
      <c r="S2249" s="17" t="n">
        <f aca="false">YEAR(B2249)</f>
        <v>2015</v>
      </c>
      <c r="T2249" s="17" t="n">
        <f aca="false">WEEKDAY(B2249)</f>
        <v>6</v>
      </c>
    </row>
    <row r="2250" customFormat="false" ht="15" hidden="false" customHeight="false" outlineLevel="0" collapsed="false">
      <c r="B2250" s="21" t="n">
        <v>42156</v>
      </c>
      <c r="C2250" s="22" t="n">
        <v>1190.4235</v>
      </c>
      <c r="D2250" s="22" t="n">
        <v>1204.473</v>
      </c>
      <c r="E2250" s="22" t="n">
        <v>1184.4855</v>
      </c>
      <c r="F2250" s="22" t="n">
        <v>1189.2445</v>
      </c>
      <c r="G2250" s="23" t="n">
        <v>1205.45</v>
      </c>
      <c r="H2250" s="23" t="n">
        <v>1204.25</v>
      </c>
      <c r="I2250" s="23" t="n">
        <v>1184.08</v>
      </c>
      <c r="J2250" s="23" t="n">
        <v>1182.9</v>
      </c>
      <c r="K2250" s="29" t="str">
        <f aca="false">IF(N2250&lt;=$F$3,"HIT","MISS")</f>
        <v>HIT</v>
      </c>
      <c r="L2250" s="29" t="str">
        <f aca="false">IF(O2250&lt;=$F$3,"HIT","MISS")</f>
        <v>HIT</v>
      </c>
      <c r="M2250" s="17" t="str">
        <f aca="false">IF(AND(K2250="HIT",L2250="HIT"),"HOD ✓ | LOD ✓",IF(K2250="HIT","HOD ✓",IF(L2250="HIT","LOD ✓","✗ MISS")))</f>
        <v>HOD ✓ | LOD ✓</v>
      </c>
      <c r="N2250" s="26" t="n">
        <f aca="false">IF(D2250&lt;H2250,(H2250-D2250)/D2250,IF(D2250&gt;G2250,(D2250-G2250)/D2250,0))</f>
        <v>0</v>
      </c>
      <c r="O2250" s="26" t="n">
        <f aca="false">IF(E2250&lt;J2250,(J2250-E2250)/E2250,IF(E2250&gt;I2250,(E2250-I2250)/E2250,0))</f>
        <v>0.000342342730240323</v>
      </c>
      <c r="P2250" s="27" t="n">
        <f aca="false">LN(F2250/F2249)</f>
        <v>-0.000990894609221978</v>
      </c>
      <c r="Q2250" s="28" t="n">
        <f aca="false">STDEV(P2231:P2250)*SQRT(252)</f>
        <v>0.115798346655893</v>
      </c>
      <c r="R2250" s="26" t="n">
        <f aca="false">(G2250-H2250)/H2250</f>
        <v>0.000996470832468379</v>
      </c>
      <c r="S2250" s="17" t="n">
        <f aca="false">YEAR(B2250)</f>
        <v>2015</v>
      </c>
      <c r="T2250" s="17" t="n">
        <f aca="false">WEEKDAY(B2250)</f>
        <v>2</v>
      </c>
    </row>
    <row r="2251" customFormat="false" ht="15" hidden="false" customHeight="false" outlineLevel="0" collapsed="false">
      <c r="B2251" s="21" t="n">
        <v>42157</v>
      </c>
      <c r="C2251" s="22" t="n">
        <v>1189.2445</v>
      </c>
      <c r="D2251" s="22" t="n">
        <v>1196.4105</v>
      </c>
      <c r="E2251" s="22" t="n">
        <v>1185.986</v>
      </c>
      <c r="F2251" s="22" t="n">
        <v>1193.074</v>
      </c>
      <c r="G2251" s="23" t="n">
        <v>1196.55</v>
      </c>
      <c r="H2251" s="23" t="n">
        <v>1195.35</v>
      </c>
      <c r="I2251" s="23" t="n">
        <v>1185.6</v>
      </c>
      <c r="J2251" s="23" t="n">
        <v>1184.42</v>
      </c>
      <c r="K2251" s="29" t="str">
        <f aca="false">IF(N2251&lt;=$F$3,"HIT","MISS")</f>
        <v>HIT</v>
      </c>
      <c r="L2251" s="29" t="str">
        <f aca="false">IF(O2251&lt;=$F$3,"HIT","MISS")</f>
        <v>HIT</v>
      </c>
      <c r="M2251" s="17" t="str">
        <f aca="false">IF(AND(K2251="HIT",L2251="HIT"),"HOD ✓ | LOD ✓",IF(K2251="HIT","HOD ✓",IF(L2251="HIT","LOD ✓","✗ MISS")))</f>
        <v>HOD ✓ | LOD ✓</v>
      </c>
      <c r="N2251" s="26" t="n">
        <f aca="false">IF(D2251&lt;H2251,(H2251-D2251)/D2251,IF(D2251&gt;G2251,(D2251-G2251)/D2251,0))</f>
        <v>0</v>
      </c>
      <c r="O2251" s="26" t="n">
        <f aca="false">IF(E2251&lt;J2251,(J2251-E2251)/E2251,IF(E2251&gt;I2251,(E2251-I2251)/E2251,0))</f>
        <v>0.000325467585620905</v>
      </c>
      <c r="P2251" s="27" t="n">
        <f aca="false">LN(F2251/F2250)</f>
        <v>0.00321493813561912</v>
      </c>
      <c r="Q2251" s="28" t="n">
        <f aca="false">STDEV(P2232:P2251)*SQRT(252)</f>
        <v>0.115415783883448</v>
      </c>
      <c r="R2251" s="26" t="n">
        <f aca="false">(G2251-H2251)/H2251</f>
        <v>0.00100389007403693</v>
      </c>
      <c r="S2251" s="17" t="n">
        <f aca="false">YEAR(B2251)</f>
        <v>2015</v>
      </c>
      <c r="T2251" s="17" t="n">
        <f aca="false">WEEKDAY(B2251)</f>
        <v>3</v>
      </c>
    </row>
    <row r="2252" customFormat="false" ht="15" hidden="false" customHeight="false" outlineLevel="0" collapsed="false">
      <c r="B2252" s="21" t="n">
        <v>42158</v>
      </c>
      <c r="C2252" s="22" t="n">
        <v>1193.074</v>
      </c>
      <c r="D2252" s="22" t="n">
        <v>1195.5745</v>
      </c>
      <c r="E2252" s="22" t="n">
        <v>1179.5155</v>
      </c>
      <c r="F2252" s="22" t="n">
        <v>1185.002</v>
      </c>
      <c r="G2252" s="23" t="n">
        <v>1196.85</v>
      </c>
      <c r="H2252" s="23" t="n">
        <v>1195.65</v>
      </c>
      <c r="I2252" s="23" t="n">
        <v>1180.99</v>
      </c>
      <c r="J2252" s="23" t="n">
        <v>1179.81</v>
      </c>
      <c r="K2252" s="29" t="str">
        <f aca="false">IF(N2252&lt;=$F$3,"HIT","MISS")</f>
        <v>HIT</v>
      </c>
      <c r="L2252" s="29" t="str">
        <f aca="false">IF(O2252&lt;=$F$3,"HIT","MISS")</f>
        <v>HIT</v>
      </c>
      <c r="M2252" s="17" t="str">
        <f aca="false">IF(AND(K2252="HIT",L2252="HIT"),"HOD ✓ | LOD ✓",IF(K2252="HIT","HOD ✓",IF(L2252="HIT","LOD ✓","✗ MISS")))</f>
        <v>HOD ✓ | LOD ✓</v>
      </c>
      <c r="N2252" s="26" t="n">
        <f aca="false">IF(D2252&lt;H2252,(H2252-D2252)/D2252,IF(D2252&gt;G2252,(D2252-G2252)/D2252,0))</f>
        <v>6.31495569704333E-005</v>
      </c>
      <c r="O2252" s="26" t="n">
        <f aca="false">IF(E2252&lt;J2252,(J2252-E2252)/E2252,IF(E2252&gt;I2252,(E2252-I2252)/E2252,0))</f>
        <v>0.000249678787603869</v>
      </c>
      <c r="P2252" s="27" t="n">
        <f aca="false">LN(F2252/F2251)</f>
        <v>-0.00678870734228887</v>
      </c>
      <c r="Q2252" s="28" t="n">
        <f aca="false">STDEV(P2233:P2252)*SQRT(252)</f>
        <v>0.117882201883485</v>
      </c>
      <c r="R2252" s="26" t="n">
        <f aca="false">(G2252-H2252)/H2252</f>
        <v>0.00100363818843292</v>
      </c>
      <c r="S2252" s="17" t="n">
        <f aca="false">YEAR(B2252)</f>
        <v>2015</v>
      </c>
      <c r="T2252" s="17" t="n">
        <f aca="false">WEEKDAY(B2252)</f>
        <v>4</v>
      </c>
    </row>
    <row r="2253" customFormat="false" ht="15" hidden="false" customHeight="false" outlineLevel="0" collapsed="false">
      <c r="B2253" s="21" t="n">
        <v>42159</v>
      </c>
      <c r="C2253" s="22" t="n">
        <v>1185.002</v>
      </c>
      <c r="D2253" s="22" t="n">
        <v>1186.38</v>
      </c>
      <c r="E2253" s="22" t="n">
        <v>1173.0265</v>
      </c>
      <c r="F2253" s="22" t="n">
        <v>1176.814</v>
      </c>
      <c r="G2253" s="23" t="n">
        <v>1186.51</v>
      </c>
      <c r="H2253" s="23" t="n">
        <v>1185.32</v>
      </c>
      <c r="I2253" s="23" t="n">
        <v>1173.43</v>
      </c>
      <c r="J2253" s="23" t="n">
        <v>1172.26</v>
      </c>
      <c r="K2253" s="29" t="str">
        <f aca="false">IF(N2253&lt;=$F$3,"HIT","MISS")</f>
        <v>HIT</v>
      </c>
      <c r="L2253" s="29" t="str">
        <f aca="false">IF(O2253&lt;=$F$3,"HIT","MISS")</f>
        <v>HIT</v>
      </c>
      <c r="M2253" s="17" t="str">
        <f aca="false">IF(AND(K2253="HIT",L2253="HIT"),"HOD ✓ | LOD ✓",IF(K2253="HIT","HOD ✓",IF(L2253="HIT","LOD ✓","✗ MISS")))</f>
        <v>HOD ✓ | LOD ✓</v>
      </c>
      <c r="N2253" s="26" t="n">
        <f aca="false">IF(D2253&lt;H2253,(H2253-D2253)/D2253,IF(D2253&gt;G2253,(D2253-G2253)/D2253,0))</f>
        <v>0</v>
      </c>
      <c r="O2253" s="26" t="n">
        <f aca="false">IF(E2253&lt;J2253,(J2253-E2253)/E2253,IF(E2253&gt;I2253,(E2253-I2253)/E2253,0))</f>
        <v>0</v>
      </c>
      <c r="P2253" s="27" t="n">
        <f aca="false">LN(F2253/F2252)</f>
        <v>-0.00693367544612459</v>
      </c>
      <c r="Q2253" s="28" t="n">
        <f aca="false">STDEV(P2234:P2253)*SQRT(252)</f>
        <v>0.118234512469378</v>
      </c>
      <c r="R2253" s="26" t="n">
        <f aca="false">(G2253-H2253)/H2253</f>
        <v>0.00100394830088082</v>
      </c>
      <c r="S2253" s="17" t="n">
        <f aca="false">YEAR(B2253)</f>
        <v>2015</v>
      </c>
      <c r="T2253" s="17" t="n">
        <f aca="false">WEEKDAY(B2253)</f>
        <v>5</v>
      </c>
    </row>
    <row r="2254" customFormat="false" ht="15" hidden="false" customHeight="false" outlineLevel="0" collapsed="false">
      <c r="B2254" s="21" t="n">
        <v>42160</v>
      </c>
      <c r="C2254" s="22" t="n">
        <v>1176.814</v>
      </c>
      <c r="D2254" s="22" t="n">
        <v>1178.6645</v>
      </c>
      <c r="E2254" s="22" t="n">
        <v>1162.786</v>
      </c>
      <c r="F2254" s="22" t="n">
        <v>1172.0125</v>
      </c>
      <c r="G2254" s="23" t="n">
        <v>1179.52</v>
      </c>
      <c r="H2254" s="23" t="n">
        <v>1178.34</v>
      </c>
      <c r="I2254" s="23" t="n">
        <v>1162.45</v>
      </c>
      <c r="J2254" s="23" t="n">
        <v>1161.29</v>
      </c>
      <c r="K2254" s="29" t="str">
        <f aca="false">IF(N2254&lt;=$F$3,"HIT","MISS")</f>
        <v>HIT</v>
      </c>
      <c r="L2254" s="29" t="str">
        <f aca="false">IF(O2254&lt;=$F$3,"HIT","MISS")</f>
        <v>HIT</v>
      </c>
      <c r="M2254" s="17" t="str">
        <f aca="false">IF(AND(K2254="HIT",L2254="HIT"),"HOD ✓ | LOD ✓",IF(K2254="HIT","HOD ✓",IF(L2254="HIT","LOD ✓","✗ MISS")))</f>
        <v>HOD ✓ | LOD ✓</v>
      </c>
      <c r="N2254" s="26" t="n">
        <f aca="false">IF(D2254&lt;H2254,(H2254-D2254)/D2254,IF(D2254&gt;G2254,(D2254-G2254)/D2254,0))</f>
        <v>0</v>
      </c>
      <c r="O2254" s="26" t="n">
        <f aca="false">IF(E2254&lt;J2254,(J2254-E2254)/E2254,IF(E2254&gt;I2254,(E2254-I2254)/E2254,0))</f>
        <v>0.000288961167403127</v>
      </c>
      <c r="P2254" s="27" t="n">
        <f aca="false">LN(F2254/F2253)</f>
        <v>-0.00408843027630389</v>
      </c>
      <c r="Q2254" s="28" t="n">
        <f aca="false">STDEV(P2235:P2254)*SQRT(252)</f>
        <v>0.11816246625809</v>
      </c>
      <c r="R2254" s="26" t="n">
        <f aca="false">(G2254-H2254)/H2254</f>
        <v>0.00100140876147807</v>
      </c>
      <c r="S2254" s="17" t="n">
        <f aca="false">YEAR(B2254)</f>
        <v>2015</v>
      </c>
      <c r="T2254" s="17" t="n">
        <f aca="false">WEEKDAY(B2254)</f>
        <v>6</v>
      </c>
    </row>
    <row r="2255" customFormat="false" ht="15" hidden="false" customHeight="false" outlineLevel="0" collapsed="false">
      <c r="B2255" s="21" t="n">
        <v>42163</v>
      </c>
      <c r="C2255" s="22" t="n">
        <v>1172.0125</v>
      </c>
      <c r="D2255" s="22" t="n">
        <v>1177.7555</v>
      </c>
      <c r="E2255" s="22" t="n">
        <v>1169.2015</v>
      </c>
      <c r="F2255" s="22" t="n">
        <v>1174.101</v>
      </c>
      <c r="G2255" s="23" t="n">
        <v>1177.86</v>
      </c>
      <c r="H2255" s="23" t="n">
        <v>1176.68</v>
      </c>
      <c r="I2255" s="23" t="n">
        <v>1169.41</v>
      </c>
      <c r="J2255" s="23" t="n">
        <v>1168.24</v>
      </c>
      <c r="K2255" s="29" t="str">
        <f aca="false">IF(N2255&lt;=$F$3,"HIT","MISS")</f>
        <v>HIT</v>
      </c>
      <c r="L2255" s="29" t="str">
        <f aca="false">IF(O2255&lt;=$F$3,"HIT","MISS")</f>
        <v>HIT</v>
      </c>
      <c r="M2255" s="17" t="str">
        <f aca="false">IF(AND(K2255="HIT",L2255="HIT"),"HOD ✓ | LOD ✓",IF(K2255="HIT","HOD ✓",IF(L2255="HIT","LOD ✓","✗ MISS")))</f>
        <v>HOD ✓ | LOD ✓</v>
      </c>
      <c r="N2255" s="26" t="n">
        <f aca="false">IF(D2255&lt;H2255,(H2255-D2255)/D2255,IF(D2255&gt;G2255,(D2255-G2255)/D2255,0))</f>
        <v>0</v>
      </c>
      <c r="O2255" s="26" t="n">
        <f aca="false">IF(E2255&lt;J2255,(J2255-E2255)/E2255,IF(E2255&gt;I2255,(E2255-I2255)/E2255,0))</f>
        <v>0</v>
      </c>
      <c r="P2255" s="27" t="n">
        <f aca="false">LN(F2255/F2254)</f>
        <v>0.00178039174291995</v>
      </c>
      <c r="Q2255" s="28" t="n">
        <f aca="false">STDEV(P2236:P2255)*SQRT(252)</f>
        <v>0.117908295397456</v>
      </c>
      <c r="R2255" s="26" t="n">
        <f aca="false">(G2255-H2255)/H2255</f>
        <v>0.00100282149777326</v>
      </c>
      <c r="S2255" s="17" t="n">
        <f aca="false">YEAR(B2255)</f>
        <v>2015</v>
      </c>
      <c r="T2255" s="17" t="n">
        <f aca="false">WEEKDAY(B2255)</f>
        <v>2</v>
      </c>
    </row>
    <row r="2256" customFormat="false" ht="15" hidden="false" customHeight="false" outlineLevel="0" collapsed="false">
      <c r="B2256" s="21" t="n">
        <v>42164</v>
      </c>
      <c r="C2256" s="22" t="n">
        <v>1174.101</v>
      </c>
      <c r="D2256" s="22" t="n">
        <v>1183.063</v>
      </c>
      <c r="E2256" s="22" t="n">
        <v>1172.614</v>
      </c>
      <c r="F2256" s="22" t="n">
        <v>1176.865</v>
      </c>
      <c r="G2256" s="23" t="n">
        <v>1182.62</v>
      </c>
      <c r="H2256" s="23" t="n">
        <v>1181.44</v>
      </c>
      <c r="I2256" s="23" t="n">
        <v>1172.46</v>
      </c>
      <c r="J2256" s="23" t="n">
        <v>1171.29</v>
      </c>
      <c r="K2256" s="29" t="str">
        <f aca="false">IF(N2256&lt;=$F$3,"HIT","MISS")</f>
        <v>HIT</v>
      </c>
      <c r="L2256" s="29" t="str">
        <f aca="false">IF(O2256&lt;=$F$3,"HIT","MISS")</f>
        <v>HIT</v>
      </c>
      <c r="M2256" s="17" t="str">
        <f aca="false">IF(AND(K2256="HIT",L2256="HIT"),"HOD ✓ | LOD ✓",IF(K2256="HIT","HOD ✓",IF(L2256="HIT","LOD ✓","✗ MISS")))</f>
        <v>HOD ✓ | LOD ✓</v>
      </c>
      <c r="N2256" s="26" t="n">
        <f aca="false">IF(D2256&lt;H2256,(H2256-D2256)/D2256,IF(D2256&gt;G2256,(D2256-G2256)/D2256,0))</f>
        <v>0.000374451740947195</v>
      </c>
      <c r="O2256" s="26" t="n">
        <f aca="false">IF(E2256&lt;J2256,(J2256-E2256)/E2256,IF(E2256&gt;I2256,(E2256-I2256)/E2256,0))</f>
        <v>0.000131330514559775</v>
      </c>
      <c r="P2256" s="27" t="n">
        <f aca="false">LN(F2256/F2255)</f>
        <v>0.00235137494417571</v>
      </c>
      <c r="Q2256" s="28" t="n">
        <f aca="false">STDEV(P2237:P2256)*SQRT(252)</f>
        <v>0.113850623123105</v>
      </c>
      <c r="R2256" s="26" t="n">
        <f aca="false">(G2256-H2256)/H2256</f>
        <v>0.000998781148428897</v>
      </c>
      <c r="S2256" s="17" t="n">
        <f aca="false">YEAR(B2256)</f>
        <v>2015</v>
      </c>
      <c r="T2256" s="17" t="n">
        <f aca="false">WEEKDAY(B2256)</f>
        <v>3</v>
      </c>
    </row>
    <row r="2257" customFormat="false" ht="15" hidden="false" customHeight="false" outlineLevel="0" collapsed="false">
      <c r="B2257" s="21" t="n">
        <v>42165</v>
      </c>
      <c r="C2257" s="22" t="n">
        <v>1176.865</v>
      </c>
      <c r="D2257" s="22" t="n">
        <v>1192.4155</v>
      </c>
      <c r="E2257" s="22" t="n">
        <v>1175.2835</v>
      </c>
      <c r="F2257" s="22" t="n">
        <v>1186.06</v>
      </c>
      <c r="G2257" s="23" t="n">
        <v>1193.31</v>
      </c>
      <c r="H2257" s="23" t="n">
        <v>1192.12</v>
      </c>
      <c r="I2257" s="23" t="n">
        <v>1176.7</v>
      </c>
      <c r="J2257" s="23" t="n">
        <v>1175.52</v>
      </c>
      <c r="K2257" s="29" t="str">
        <f aca="false">IF(N2257&lt;=$F$3,"HIT","MISS")</f>
        <v>HIT</v>
      </c>
      <c r="L2257" s="29" t="str">
        <f aca="false">IF(O2257&lt;=$F$3,"HIT","MISS")</f>
        <v>HIT</v>
      </c>
      <c r="M2257" s="17" t="str">
        <f aca="false">IF(AND(K2257="HIT",L2257="HIT"),"HOD ✓ | LOD ✓",IF(K2257="HIT","HOD ✓",IF(L2257="HIT","LOD ✓","✗ MISS")))</f>
        <v>HOD ✓ | LOD ✓</v>
      </c>
      <c r="N2257" s="26" t="n">
        <f aca="false">IF(D2257&lt;H2257,(H2257-D2257)/D2257,IF(D2257&gt;G2257,(D2257-G2257)/D2257,0))</f>
        <v>0</v>
      </c>
      <c r="O2257" s="26" t="n">
        <f aca="false">IF(E2257&lt;J2257,(J2257-E2257)/E2257,IF(E2257&gt;I2257,(E2257-I2257)/E2257,0))</f>
        <v>0.000201228044127207</v>
      </c>
      <c r="P2257" s="27" t="n">
        <f aca="false">LN(F2257/F2256)</f>
        <v>0.00778276620106567</v>
      </c>
      <c r="Q2257" s="28" t="n">
        <f aca="false">STDEV(P2238:P2257)*SQRT(252)</f>
        <v>0.0956250616343986</v>
      </c>
      <c r="R2257" s="26" t="n">
        <f aca="false">(G2257-H2257)/H2257</f>
        <v>0.000998221655538079</v>
      </c>
      <c r="S2257" s="17" t="n">
        <f aca="false">YEAR(B2257)</f>
        <v>2015</v>
      </c>
      <c r="T2257" s="17" t="n">
        <f aca="false">WEEKDAY(B2257)</f>
        <v>4</v>
      </c>
    </row>
    <row r="2258" customFormat="false" ht="15" hidden="false" customHeight="false" outlineLevel="0" collapsed="false">
      <c r="B2258" s="21" t="n">
        <v>42166</v>
      </c>
      <c r="C2258" s="22" t="n">
        <v>1186.06</v>
      </c>
      <c r="D2258" s="22" t="n">
        <v>1188.1365</v>
      </c>
      <c r="E2258" s="22" t="n">
        <v>1175.601</v>
      </c>
      <c r="F2258" s="22" t="n">
        <v>1181.992</v>
      </c>
      <c r="G2258" s="23" t="n">
        <v>1188.21</v>
      </c>
      <c r="H2258" s="23" t="n">
        <v>1187.02</v>
      </c>
      <c r="I2258" s="23" t="n">
        <v>1173.98</v>
      </c>
      <c r="J2258" s="23" t="n">
        <v>1172.81</v>
      </c>
      <c r="K2258" s="24" t="str">
        <f aca="false">IF(N2258&lt;=$F$3,"HIT","MISS")</f>
        <v>HIT</v>
      </c>
      <c r="L2258" s="24" t="str">
        <f aca="false">IF(O2258&lt;=$F$3,"HIT","MISS")</f>
        <v>MISS</v>
      </c>
      <c r="M2258" s="25" t="str">
        <f aca="false">IF(AND(K2258="HIT",L2258="HIT"),"HOD ✓ | LOD ✓",IF(K2258="HIT","HOD ✓",IF(L2258="HIT","LOD ✓","✗ MISS")))</f>
        <v>HOD ✓</v>
      </c>
      <c r="N2258" s="26" t="n">
        <f aca="false">IF(D2258&lt;H2258,(H2258-D2258)/D2258,IF(D2258&gt;G2258,(D2258-G2258)/D2258,0))</f>
        <v>0</v>
      </c>
      <c r="O2258" s="26" t="n">
        <f aca="false">IF(E2258&lt;J2258,(J2258-E2258)/E2258,IF(E2258&gt;I2258,(E2258-I2258)/E2258,0))</f>
        <v>0.00137886919116273</v>
      </c>
      <c r="P2258" s="27" t="n">
        <f aca="false">LN(F2258/F2257)</f>
        <v>-0.00343573874362314</v>
      </c>
      <c r="Q2258" s="28" t="n">
        <f aca="false">STDEV(P2239:P2258)*SQRT(252)</f>
        <v>0.0935002912951498</v>
      </c>
      <c r="R2258" s="26" t="n">
        <f aca="false">(G2258-H2258)/H2258</f>
        <v>0.00100251048845011</v>
      </c>
      <c r="S2258" s="17" t="n">
        <f aca="false">YEAR(B2258)</f>
        <v>2015</v>
      </c>
      <c r="T2258" s="17" t="n">
        <f aca="false">WEEKDAY(B2258)</f>
        <v>5</v>
      </c>
    </row>
    <row r="2259" customFormat="false" ht="15" hidden="false" customHeight="false" outlineLevel="0" collapsed="false">
      <c r="B2259" s="21" t="n">
        <v>42167</v>
      </c>
      <c r="C2259" s="22" t="n">
        <v>1181.992</v>
      </c>
      <c r="D2259" s="22" t="n">
        <v>1184.5265</v>
      </c>
      <c r="E2259" s="22" t="n">
        <v>1176.513</v>
      </c>
      <c r="F2259" s="22" t="n">
        <v>1181.6945</v>
      </c>
      <c r="G2259" s="23" t="n">
        <v>1185.79</v>
      </c>
      <c r="H2259" s="23" t="n">
        <v>1184.61</v>
      </c>
      <c r="I2259" s="23" t="n">
        <v>1176.27</v>
      </c>
      <c r="J2259" s="23" t="n">
        <v>1175.09</v>
      </c>
      <c r="K2259" s="29" t="str">
        <f aca="false">IF(N2259&lt;=$F$3,"HIT","MISS")</f>
        <v>HIT</v>
      </c>
      <c r="L2259" s="29" t="str">
        <f aca="false">IF(O2259&lt;=$F$3,"HIT","MISS")</f>
        <v>HIT</v>
      </c>
      <c r="M2259" s="17" t="str">
        <f aca="false">IF(AND(K2259="HIT",L2259="HIT"),"HOD ✓ | LOD ✓",IF(K2259="HIT","HOD ✓",IF(L2259="HIT","LOD ✓","✗ MISS")))</f>
        <v>HOD ✓ | LOD ✓</v>
      </c>
      <c r="N2259" s="26" t="n">
        <f aca="false">IF(D2259&lt;H2259,(H2259-D2259)/D2259,IF(D2259&gt;G2259,(D2259-G2259)/D2259,0))</f>
        <v>7.04923021983537E-005</v>
      </c>
      <c r="O2259" s="26" t="n">
        <f aca="false">IF(E2259&lt;J2259,(J2259-E2259)/E2259,IF(E2259&gt;I2259,(E2259-I2259)/E2259,0))</f>
        <v>0.000206542554140871</v>
      </c>
      <c r="P2259" s="27" t="n">
        <f aca="false">LN(F2259/F2258)</f>
        <v>-0.000251725431076326</v>
      </c>
      <c r="Q2259" s="28" t="n">
        <f aca="false">STDEV(P2240:P2259)*SQRT(252)</f>
        <v>0.092454967497252</v>
      </c>
      <c r="R2259" s="26" t="n">
        <f aca="false">(G2259-H2259)/H2259</f>
        <v>0.000996108423869513</v>
      </c>
      <c r="S2259" s="17" t="n">
        <f aca="false">YEAR(B2259)</f>
        <v>2015</v>
      </c>
      <c r="T2259" s="17" t="n">
        <f aca="false">WEEKDAY(B2259)</f>
        <v>6</v>
      </c>
    </row>
    <row r="2260" customFormat="false" ht="15" hidden="false" customHeight="false" outlineLevel="0" collapsed="false">
      <c r="B2260" s="21" t="n">
        <v>42170</v>
      </c>
      <c r="C2260" s="22" t="n">
        <v>1181.6945</v>
      </c>
      <c r="D2260" s="22" t="n">
        <v>1190.666</v>
      </c>
      <c r="E2260" s="22" t="n">
        <v>1172.9045</v>
      </c>
      <c r="F2260" s="22" t="n">
        <v>1186.314</v>
      </c>
      <c r="G2260" s="23" t="n">
        <v>1191.51</v>
      </c>
      <c r="H2260" s="23" t="n">
        <v>1190.32</v>
      </c>
      <c r="I2260" s="23" t="n">
        <v>1172.45</v>
      </c>
      <c r="J2260" s="23" t="n">
        <v>1171.28</v>
      </c>
      <c r="K2260" s="29" t="str">
        <f aca="false">IF(N2260&lt;=$F$3,"HIT","MISS")</f>
        <v>HIT</v>
      </c>
      <c r="L2260" s="29" t="str">
        <f aca="false">IF(O2260&lt;=$F$3,"HIT","MISS")</f>
        <v>HIT</v>
      </c>
      <c r="M2260" s="17" t="str">
        <f aca="false">IF(AND(K2260="HIT",L2260="HIT"),"HOD ✓ | LOD ✓",IF(K2260="HIT","HOD ✓",IF(L2260="HIT","LOD ✓","✗ MISS")))</f>
        <v>HOD ✓ | LOD ✓</v>
      </c>
      <c r="N2260" s="26" t="n">
        <f aca="false">IF(D2260&lt;H2260,(H2260-D2260)/D2260,IF(D2260&gt;G2260,(D2260-G2260)/D2260,0))</f>
        <v>0</v>
      </c>
      <c r="O2260" s="26" t="n">
        <f aca="false">IF(E2260&lt;J2260,(J2260-E2260)/E2260,IF(E2260&gt;I2260,(E2260-I2260)/E2260,0))</f>
        <v>0.000387499579036531</v>
      </c>
      <c r="P2260" s="27" t="n">
        <f aca="false">LN(F2260/F2259)</f>
        <v>0.00390159567417684</v>
      </c>
      <c r="Q2260" s="28" t="n">
        <f aca="false">STDEV(P2241:P2260)*SQRT(252)</f>
        <v>0.0941092356768385</v>
      </c>
      <c r="R2260" s="26" t="n">
        <f aca="false">(G2260-H2260)/H2260</f>
        <v>0.000999731164728858</v>
      </c>
      <c r="S2260" s="17" t="n">
        <f aca="false">YEAR(B2260)</f>
        <v>2015</v>
      </c>
      <c r="T2260" s="17" t="n">
        <f aca="false">WEEKDAY(B2260)</f>
        <v>2</v>
      </c>
    </row>
    <row r="2261" customFormat="false" ht="15" hidden="false" customHeight="false" outlineLevel="0" collapsed="false">
      <c r="B2261" s="21" t="n">
        <v>42171</v>
      </c>
      <c r="C2261" s="22" t="n">
        <v>1186.314</v>
      </c>
      <c r="D2261" s="22" t="n">
        <v>1187.9765</v>
      </c>
      <c r="E2261" s="22" t="n">
        <v>1176.1945</v>
      </c>
      <c r="F2261" s="22" t="n">
        <v>1182.153</v>
      </c>
      <c r="G2261" s="23" t="n">
        <v>1188.34</v>
      </c>
      <c r="H2261" s="23" t="n">
        <v>1187.15</v>
      </c>
      <c r="I2261" s="23" t="n">
        <v>1176.95</v>
      </c>
      <c r="J2261" s="23" t="n">
        <v>1175.77</v>
      </c>
      <c r="K2261" s="29" t="str">
        <f aca="false">IF(N2261&lt;=$F$3,"HIT","MISS")</f>
        <v>HIT</v>
      </c>
      <c r="L2261" s="29" t="str">
        <f aca="false">IF(O2261&lt;=$F$3,"HIT","MISS")</f>
        <v>HIT</v>
      </c>
      <c r="M2261" s="17" t="str">
        <f aca="false">IF(AND(K2261="HIT",L2261="HIT"),"HOD ✓ | LOD ✓",IF(K2261="HIT","HOD ✓",IF(L2261="HIT","LOD ✓","✗ MISS")))</f>
        <v>HOD ✓ | LOD ✓</v>
      </c>
      <c r="N2261" s="26" t="n">
        <f aca="false">IF(D2261&lt;H2261,(H2261-D2261)/D2261,IF(D2261&gt;G2261,(D2261-G2261)/D2261,0))</f>
        <v>0</v>
      </c>
      <c r="O2261" s="26" t="n">
        <f aca="false">IF(E2261&lt;J2261,(J2261-E2261)/E2261,IF(E2261&gt;I2261,(E2261-I2261)/E2261,0))</f>
        <v>0</v>
      </c>
      <c r="P2261" s="27" t="n">
        <f aca="false">LN(F2261/F2260)</f>
        <v>-0.00351366878316571</v>
      </c>
      <c r="Q2261" s="28" t="n">
        <f aca="false">STDEV(P2242:P2261)*SQRT(252)</f>
        <v>0.0813901337651969</v>
      </c>
      <c r="R2261" s="26" t="n">
        <f aca="false">(G2261-H2261)/H2261</f>
        <v>0.00100240070757682</v>
      </c>
      <c r="S2261" s="17" t="n">
        <f aca="false">YEAR(B2261)</f>
        <v>2015</v>
      </c>
      <c r="T2261" s="17" t="n">
        <f aca="false">WEEKDAY(B2261)</f>
        <v>3</v>
      </c>
    </row>
    <row r="2262" customFormat="false" ht="15" hidden="false" customHeight="false" outlineLevel="0" collapsed="false">
      <c r="B2262" s="21" t="n">
        <v>42172</v>
      </c>
      <c r="C2262" s="22" t="n">
        <v>1182.153</v>
      </c>
      <c r="D2262" s="22" t="n">
        <v>1189.4585</v>
      </c>
      <c r="E2262" s="22" t="n">
        <v>1174.73</v>
      </c>
      <c r="F2262" s="22" t="n">
        <v>1185.671</v>
      </c>
      <c r="G2262" s="23" t="n">
        <v>1189.61</v>
      </c>
      <c r="H2262" s="23" t="n">
        <v>1188.42</v>
      </c>
      <c r="I2262" s="23" t="n">
        <v>1174.55</v>
      </c>
      <c r="J2262" s="23" t="n">
        <v>1173.38</v>
      </c>
      <c r="K2262" s="29" t="str">
        <f aca="false">IF(N2262&lt;=$F$3,"HIT","MISS")</f>
        <v>HIT</v>
      </c>
      <c r="L2262" s="29" t="str">
        <f aca="false">IF(O2262&lt;=$F$3,"HIT","MISS")</f>
        <v>HIT</v>
      </c>
      <c r="M2262" s="17" t="str">
        <f aca="false">IF(AND(K2262="HIT",L2262="HIT"),"HOD ✓ | LOD ✓",IF(K2262="HIT","HOD ✓",IF(L2262="HIT","LOD ✓","✗ MISS")))</f>
        <v>HOD ✓ | LOD ✓</v>
      </c>
      <c r="N2262" s="26" t="n">
        <f aca="false">IF(D2262&lt;H2262,(H2262-D2262)/D2262,IF(D2262&gt;G2262,(D2262-G2262)/D2262,0))</f>
        <v>0</v>
      </c>
      <c r="O2262" s="26" t="n">
        <f aca="false">IF(E2262&lt;J2262,(J2262-E2262)/E2262,IF(E2262&gt;I2262,(E2262-I2262)/E2262,0))</f>
        <v>0.000153226698901078</v>
      </c>
      <c r="P2262" s="27" t="n">
        <f aca="false">LN(F2262/F2261)</f>
        <v>0.00297150682535361</v>
      </c>
      <c r="Q2262" s="28" t="n">
        <f aca="false">STDEV(P2243:P2262)*SQRT(252)</f>
        <v>0.0820917967619826</v>
      </c>
      <c r="R2262" s="26" t="n">
        <f aca="false">(G2262-H2262)/H2262</f>
        <v>0.00100132949630587</v>
      </c>
      <c r="S2262" s="17" t="n">
        <f aca="false">YEAR(B2262)</f>
        <v>2015</v>
      </c>
      <c r="T2262" s="17" t="n">
        <f aca="false">WEEKDAY(B2262)</f>
        <v>4</v>
      </c>
    </row>
    <row r="2263" customFormat="false" ht="15" hidden="false" customHeight="false" outlineLevel="0" collapsed="false">
      <c r="B2263" s="21" t="n">
        <v>42173</v>
      </c>
      <c r="C2263" s="22" t="n">
        <v>1185.671</v>
      </c>
      <c r="D2263" s="22" t="n">
        <v>1205.973</v>
      </c>
      <c r="E2263" s="22" t="n">
        <v>1183.739</v>
      </c>
      <c r="F2263" s="22" t="n">
        <v>1201.8835</v>
      </c>
      <c r="G2263" s="23" t="n">
        <v>1207.42</v>
      </c>
      <c r="H2263" s="23" t="n">
        <v>1206.21</v>
      </c>
      <c r="I2263" s="23" t="n">
        <v>1184.26</v>
      </c>
      <c r="J2263" s="23" t="n">
        <v>1183.08</v>
      </c>
      <c r="K2263" s="29" t="str">
        <f aca="false">IF(N2263&lt;=$F$3,"HIT","MISS")</f>
        <v>HIT</v>
      </c>
      <c r="L2263" s="29" t="str">
        <f aca="false">IF(O2263&lt;=$F$3,"HIT","MISS")</f>
        <v>HIT</v>
      </c>
      <c r="M2263" s="17" t="str">
        <f aca="false">IF(AND(K2263="HIT",L2263="HIT"),"HOD ✓ | LOD ✓",IF(K2263="HIT","HOD ✓",IF(L2263="HIT","LOD ✓","✗ MISS")))</f>
        <v>HOD ✓ | LOD ✓</v>
      </c>
      <c r="N2263" s="26" t="n">
        <f aca="false">IF(D2263&lt;H2263,(H2263-D2263)/D2263,IF(D2263&gt;G2263,(D2263-G2263)/D2263,0))</f>
        <v>0.000196521812677465</v>
      </c>
      <c r="O2263" s="26" t="n">
        <f aca="false">IF(E2263&lt;J2263,(J2263-E2263)/E2263,IF(E2263&gt;I2263,(E2263-I2263)/E2263,0))</f>
        <v>0</v>
      </c>
      <c r="P2263" s="27" t="n">
        <f aca="false">LN(F2263/F2262)</f>
        <v>0.0135810505620085</v>
      </c>
      <c r="Q2263" s="28" t="n">
        <f aca="false">STDEV(P2244:P2263)*SQRT(252)</f>
        <v>0.0965862604959216</v>
      </c>
      <c r="R2263" s="26" t="n">
        <f aca="false">(G2263-H2263)/H2263</f>
        <v>0.00100314207310505</v>
      </c>
      <c r="S2263" s="17" t="n">
        <f aca="false">YEAR(B2263)</f>
        <v>2015</v>
      </c>
      <c r="T2263" s="17" t="n">
        <f aca="false">WEEKDAY(B2263)</f>
        <v>5</v>
      </c>
    </row>
    <row r="2264" customFormat="false" ht="15" hidden="false" customHeight="false" outlineLevel="0" collapsed="false">
      <c r="B2264" s="21" t="n">
        <v>42174</v>
      </c>
      <c r="C2264" s="22" t="n">
        <v>1201.8835</v>
      </c>
      <c r="D2264" s="22" t="n">
        <v>1204.3075</v>
      </c>
      <c r="E2264" s="22" t="n">
        <v>1198.498</v>
      </c>
      <c r="F2264" s="22" t="n">
        <v>1200.2985</v>
      </c>
      <c r="G2264" s="23" t="n">
        <v>1205.82</v>
      </c>
      <c r="H2264" s="23" t="n">
        <v>1204.62</v>
      </c>
      <c r="I2264" s="23" t="n">
        <v>1199.03</v>
      </c>
      <c r="J2264" s="23" t="n">
        <v>1197.83</v>
      </c>
      <c r="K2264" s="29" t="str">
        <f aca="false">IF(N2264&lt;=$F$3,"HIT","MISS")</f>
        <v>HIT</v>
      </c>
      <c r="L2264" s="29" t="str">
        <f aca="false">IF(O2264&lt;=$F$3,"HIT","MISS")</f>
        <v>HIT</v>
      </c>
      <c r="M2264" s="17" t="str">
        <f aca="false">IF(AND(K2264="HIT",L2264="HIT"),"HOD ✓ | LOD ✓",IF(K2264="HIT","HOD ✓",IF(L2264="HIT","LOD ✓","✗ MISS")))</f>
        <v>HOD ✓ | LOD ✓</v>
      </c>
      <c r="N2264" s="26" t="n">
        <f aca="false">IF(D2264&lt;H2264,(H2264-D2264)/D2264,IF(D2264&gt;G2264,(D2264-G2264)/D2264,0))</f>
        <v>0.00025948522283553</v>
      </c>
      <c r="O2264" s="26" t="n">
        <f aca="false">IF(E2264&lt;J2264,(J2264-E2264)/E2264,IF(E2264&gt;I2264,(E2264-I2264)/E2264,0))</f>
        <v>0</v>
      </c>
      <c r="P2264" s="27" t="n">
        <f aca="false">LN(F2264/F2263)</f>
        <v>-0.00131963375798678</v>
      </c>
      <c r="Q2264" s="28" t="n">
        <f aca="false">STDEV(P2245:P2264)*SQRT(252)</f>
        <v>0.0966709156793021</v>
      </c>
      <c r="R2264" s="26" t="n">
        <f aca="false">(G2264-H2264)/H2264</f>
        <v>0.000996164765652277</v>
      </c>
      <c r="S2264" s="17" t="n">
        <f aca="false">YEAR(B2264)</f>
        <v>2015</v>
      </c>
      <c r="T2264" s="17" t="n">
        <f aca="false">WEEKDAY(B2264)</f>
        <v>6</v>
      </c>
    </row>
    <row r="2265" customFormat="false" ht="15" hidden="false" customHeight="false" outlineLevel="0" collapsed="false">
      <c r="B2265" s="21" t="n">
        <v>42177</v>
      </c>
      <c r="C2265" s="22" t="n">
        <v>1200.2985</v>
      </c>
      <c r="D2265" s="22" t="n">
        <v>1201.2095</v>
      </c>
      <c r="E2265" s="22" t="n">
        <v>1182.276</v>
      </c>
      <c r="F2265" s="22" t="n">
        <v>1185.939</v>
      </c>
      <c r="G2265" s="23" t="n">
        <v>1201.73</v>
      </c>
      <c r="H2265" s="23" t="n">
        <v>1200.53</v>
      </c>
      <c r="I2265" s="23" t="n">
        <v>1182.41</v>
      </c>
      <c r="J2265" s="23" t="n">
        <v>1181.23</v>
      </c>
      <c r="K2265" s="29" t="str">
        <f aca="false">IF(N2265&lt;=$F$3,"HIT","MISS")</f>
        <v>HIT</v>
      </c>
      <c r="L2265" s="29" t="str">
        <f aca="false">IF(O2265&lt;=$F$3,"HIT","MISS")</f>
        <v>HIT</v>
      </c>
      <c r="M2265" s="17" t="str">
        <f aca="false">IF(AND(K2265="HIT",L2265="HIT"),"HOD ✓ | LOD ✓",IF(K2265="HIT","HOD ✓",IF(L2265="HIT","LOD ✓","✗ MISS")))</f>
        <v>HOD ✓ | LOD ✓</v>
      </c>
      <c r="N2265" s="26" t="n">
        <f aca="false">IF(D2265&lt;H2265,(H2265-D2265)/D2265,IF(D2265&gt;G2265,(D2265-G2265)/D2265,0))</f>
        <v>0</v>
      </c>
      <c r="O2265" s="26" t="n">
        <f aca="false">IF(E2265&lt;J2265,(J2265-E2265)/E2265,IF(E2265&gt;I2265,(E2265-I2265)/E2265,0))</f>
        <v>0</v>
      </c>
      <c r="P2265" s="27" t="n">
        <f aca="false">LN(F2265/F2264)</f>
        <v>-0.0120354099975561</v>
      </c>
      <c r="Q2265" s="28" t="n">
        <f aca="false">STDEV(P2246:P2265)*SQRT(252)</f>
        <v>0.105155771897113</v>
      </c>
      <c r="R2265" s="26" t="n">
        <f aca="false">(G2265-H2265)/H2265</f>
        <v>0.000999558528316698</v>
      </c>
      <c r="S2265" s="17" t="n">
        <f aca="false">YEAR(B2265)</f>
        <v>2015</v>
      </c>
      <c r="T2265" s="17" t="n">
        <f aca="false">WEEKDAY(B2265)</f>
        <v>2</v>
      </c>
    </row>
    <row r="2266" customFormat="false" ht="15" hidden="false" customHeight="false" outlineLevel="0" collapsed="false">
      <c r="B2266" s="21" t="n">
        <v>42178</v>
      </c>
      <c r="C2266" s="22" t="n">
        <v>1185.939</v>
      </c>
      <c r="D2266" s="22" t="n">
        <v>1188.2465</v>
      </c>
      <c r="E2266" s="22" t="n">
        <v>1176.362</v>
      </c>
      <c r="F2266" s="22" t="n">
        <v>1178.6635</v>
      </c>
      <c r="G2266" s="23" t="n">
        <v>1189.95</v>
      </c>
      <c r="H2266" s="23" t="n">
        <v>1188.76</v>
      </c>
      <c r="I2266" s="23" t="n">
        <v>1176.89</v>
      </c>
      <c r="J2266" s="23" t="n">
        <v>1175.71</v>
      </c>
      <c r="K2266" s="29" t="str">
        <f aca="false">IF(N2266&lt;=$F$3,"HIT","MISS")</f>
        <v>HIT</v>
      </c>
      <c r="L2266" s="29" t="str">
        <f aca="false">IF(O2266&lt;=$F$3,"HIT","MISS")</f>
        <v>HIT</v>
      </c>
      <c r="M2266" s="17" t="str">
        <f aca="false">IF(AND(K2266="HIT",L2266="HIT"),"HOD ✓ | LOD ✓",IF(K2266="HIT","HOD ✓",IF(L2266="HIT","LOD ✓","✗ MISS")))</f>
        <v>HOD ✓ | LOD ✓</v>
      </c>
      <c r="N2266" s="26" t="n">
        <f aca="false">IF(D2266&lt;H2266,(H2266-D2266)/D2266,IF(D2266&gt;G2266,(D2266-G2266)/D2266,0))</f>
        <v>0.000432149389878297</v>
      </c>
      <c r="O2266" s="26" t="n">
        <f aca="false">IF(E2266&lt;J2266,(J2266-E2266)/E2266,IF(E2266&gt;I2266,(E2266-I2266)/E2266,0))</f>
        <v>0</v>
      </c>
      <c r="P2266" s="27" t="n">
        <f aca="false">LN(F2266/F2265)</f>
        <v>-0.00615369641115233</v>
      </c>
      <c r="Q2266" s="28" t="n">
        <f aca="false">STDEV(P2247:P2266)*SQRT(252)</f>
        <v>0.0899317245385768</v>
      </c>
      <c r="R2266" s="26" t="n">
        <f aca="false">(G2266-H2266)/H2266</f>
        <v>0.0010010431037384</v>
      </c>
      <c r="S2266" s="17" t="n">
        <f aca="false">YEAR(B2266)</f>
        <v>2015</v>
      </c>
      <c r="T2266" s="17" t="n">
        <f aca="false">WEEKDAY(B2266)</f>
        <v>3</v>
      </c>
    </row>
    <row r="2267" customFormat="false" ht="15" hidden="false" customHeight="false" outlineLevel="0" collapsed="false">
      <c r="B2267" s="21" t="n">
        <v>42179</v>
      </c>
      <c r="C2267" s="22" t="n">
        <v>1178.6635</v>
      </c>
      <c r="D2267" s="22" t="n">
        <v>1180.3825</v>
      </c>
      <c r="E2267" s="22" t="n">
        <v>1169.39</v>
      </c>
      <c r="F2267" s="22" t="n">
        <v>1175.4905</v>
      </c>
      <c r="G2267" s="23" t="n">
        <v>1181.23</v>
      </c>
      <c r="H2267" s="23" t="n">
        <v>1180.05</v>
      </c>
      <c r="I2267" s="23" t="n">
        <v>1169.27</v>
      </c>
      <c r="J2267" s="23" t="n">
        <v>1168.1</v>
      </c>
      <c r="K2267" s="29" t="str">
        <f aca="false">IF(N2267&lt;=$F$3,"HIT","MISS")</f>
        <v>HIT</v>
      </c>
      <c r="L2267" s="29" t="str">
        <f aca="false">IF(O2267&lt;=$F$3,"HIT","MISS")</f>
        <v>HIT</v>
      </c>
      <c r="M2267" s="17" t="str">
        <f aca="false">IF(AND(K2267="HIT",L2267="HIT"),"HOD ✓ | LOD ✓",IF(K2267="HIT","HOD ✓",IF(L2267="HIT","LOD ✓","✗ MISS")))</f>
        <v>HOD ✓ | LOD ✓</v>
      </c>
      <c r="N2267" s="26" t="n">
        <f aca="false">IF(D2267&lt;H2267,(H2267-D2267)/D2267,IF(D2267&gt;G2267,(D2267-G2267)/D2267,0))</f>
        <v>0</v>
      </c>
      <c r="O2267" s="26" t="n">
        <f aca="false">IF(E2267&lt;J2267,(J2267-E2267)/E2267,IF(E2267&gt;I2267,(E2267-I2267)/E2267,0))</f>
        <v>0.000102617604050076</v>
      </c>
      <c r="P2267" s="27" t="n">
        <f aca="false">LN(F2267/F2266)</f>
        <v>-0.00269566215413979</v>
      </c>
      <c r="Q2267" s="28" t="n">
        <f aca="false">STDEV(P2248:P2267)*SQRT(252)</f>
        <v>0.0902232380857526</v>
      </c>
      <c r="R2267" s="26" t="n">
        <f aca="false">(G2267-H2267)/H2267</f>
        <v>0.000999957628914083</v>
      </c>
      <c r="S2267" s="17" t="n">
        <f aca="false">YEAR(B2267)</f>
        <v>2015</v>
      </c>
      <c r="T2267" s="17" t="n">
        <f aca="false">WEEKDAY(B2267)</f>
        <v>4</v>
      </c>
    </row>
    <row r="2268" customFormat="false" ht="15" hidden="false" customHeight="false" outlineLevel="0" collapsed="false">
      <c r="B2268" s="21" t="n">
        <v>42180</v>
      </c>
      <c r="C2268" s="22" t="n">
        <v>1175.4905</v>
      </c>
      <c r="D2268" s="22" t="n">
        <v>1178.2235</v>
      </c>
      <c r="E2268" s="22" t="n">
        <v>1171.5435</v>
      </c>
      <c r="F2268" s="22" t="n">
        <v>1173.175</v>
      </c>
      <c r="G2268" s="23" t="n">
        <v>1179.19</v>
      </c>
      <c r="H2268" s="23" t="n">
        <v>1178.01</v>
      </c>
      <c r="I2268" s="23" t="n">
        <v>1172.48</v>
      </c>
      <c r="J2268" s="23" t="n">
        <v>1171.31</v>
      </c>
      <c r="K2268" s="29" t="str">
        <f aca="false">IF(N2268&lt;=$F$3,"HIT","MISS")</f>
        <v>HIT</v>
      </c>
      <c r="L2268" s="29" t="str">
        <f aca="false">IF(O2268&lt;=$F$3,"HIT","MISS")</f>
        <v>HIT</v>
      </c>
      <c r="M2268" s="17" t="str">
        <f aca="false">IF(AND(K2268="HIT",L2268="HIT"),"HOD ✓ | LOD ✓",IF(K2268="HIT","HOD ✓",IF(L2268="HIT","LOD ✓","✗ MISS")))</f>
        <v>HOD ✓ | LOD ✓</v>
      </c>
      <c r="N2268" s="26" t="n">
        <f aca="false">IF(D2268&lt;H2268,(H2268-D2268)/D2268,IF(D2268&gt;G2268,(D2268-G2268)/D2268,0))</f>
        <v>0</v>
      </c>
      <c r="O2268" s="26" t="n">
        <f aca="false">IF(E2268&lt;J2268,(J2268-E2268)/E2268,IF(E2268&gt;I2268,(E2268-I2268)/E2268,0))</f>
        <v>0</v>
      </c>
      <c r="P2268" s="27" t="n">
        <f aca="false">LN(F2268/F2267)</f>
        <v>-0.00197175864352738</v>
      </c>
      <c r="Q2268" s="28" t="n">
        <f aca="false">STDEV(P2249:P2268)*SQRT(252)</f>
        <v>0.0903283589692133</v>
      </c>
      <c r="R2268" s="26" t="n">
        <f aca="false">(G2268-H2268)/H2268</f>
        <v>0.00100168928956466</v>
      </c>
      <c r="S2268" s="17" t="n">
        <f aca="false">YEAR(B2268)</f>
        <v>2015</v>
      </c>
      <c r="T2268" s="17" t="n">
        <f aca="false">WEEKDAY(B2268)</f>
        <v>5</v>
      </c>
    </row>
    <row r="2269" customFormat="false" ht="15" hidden="false" customHeight="false" outlineLevel="0" collapsed="false">
      <c r="B2269" s="21" t="n">
        <v>42181</v>
      </c>
      <c r="C2269" s="22" t="n">
        <v>1173.175</v>
      </c>
      <c r="D2269" s="22" t="n">
        <v>1178.7665</v>
      </c>
      <c r="E2269" s="22" t="n">
        <v>1168.5415</v>
      </c>
      <c r="F2269" s="22" t="n">
        <v>1175.3875</v>
      </c>
      <c r="G2269" s="23" t="n">
        <v>1178.37</v>
      </c>
      <c r="H2269" s="23" t="n">
        <v>1177.19</v>
      </c>
      <c r="I2269" s="23" t="n">
        <v>1168.11</v>
      </c>
      <c r="J2269" s="23" t="n">
        <v>1166.94</v>
      </c>
      <c r="K2269" s="29" t="str">
        <f aca="false">IF(N2269&lt;=$F$3,"HIT","MISS")</f>
        <v>HIT</v>
      </c>
      <c r="L2269" s="29" t="str">
        <f aca="false">IF(O2269&lt;=$F$3,"HIT","MISS")</f>
        <v>HIT</v>
      </c>
      <c r="M2269" s="17" t="str">
        <f aca="false">IF(AND(K2269="HIT",L2269="HIT"),"HOD ✓ | LOD ✓",IF(K2269="HIT","HOD ✓",IF(L2269="HIT","LOD ✓","✗ MISS")))</f>
        <v>HOD ✓ | LOD ✓</v>
      </c>
      <c r="N2269" s="26" t="n">
        <f aca="false">IF(D2269&lt;H2269,(H2269-D2269)/D2269,IF(D2269&gt;G2269,(D2269-G2269)/D2269,0))</f>
        <v>0.000336368568329741</v>
      </c>
      <c r="O2269" s="26" t="n">
        <f aca="false">IF(E2269&lt;J2269,(J2269-E2269)/E2269,IF(E2269&gt;I2269,(E2269-I2269)/E2269,0))</f>
        <v>0.000369263736033459</v>
      </c>
      <c r="P2269" s="27" t="n">
        <f aca="false">LN(F2269/F2268)</f>
        <v>0.00188413180788035</v>
      </c>
      <c r="Q2269" s="28" t="n">
        <f aca="false">STDEV(P2250:P2269)*SQRT(252)</f>
        <v>0.0903345055881107</v>
      </c>
      <c r="R2269" s="26" t="n">
        <f aca="false">(G2269-H2269)/H2269</f>
        <v>0.0010023870403247</v>
      </c>
      <c r="S2269" s="17" t="n">
        <f aca="false">YEAR(B2269)</f>
        <v>2015</v>
      </c>
      <c r="T2269" s="17" t="n">
        <f aca="false">WEEKDAY(B2269)</f>
        <v>6</v>
      </c>
    </row>
    <row r="2270" customFormat="false" ht="15" hidden="false" customHeight="false" outlineLevel="0" collapsed="false">
      <c r="B2270" s="21" t="n">
        <v>42184</v>
      </c>
      <c r="C2270" s="22" t="n">
        <v>1175.3875</v>
      </c>
      <c r="D2270" s="22" t="n">
        <v>1188.2825</v>
      </c>
      <c r="E2270" s="22" t="n">
        <v>1173.8835</v>
      </c>
      <c r="F2270" s="22" t="n">
        <v>1179.809</v>
      </c>
      <c r="G2270" s="23" t="n">
        <v>1189.58</v>
      </c>
      <c r="H2270" s="23" t="n">
        <v>1188.39</v>
      </c>
      <c r="I2270" s="23" t="n">
        <v>1174.73</v>
      </c>
      <c r="J2270" s="23" t="n">
        <v>1173.56</v>
      </c>
      <c r="K2270" s="29" t="str">
        <f aca="false">IF(N2270&lt;=$F$3,"HIT","MISS")</f>
        <v>HIT</v>
      </c>
      <c r="L2270" s="29" t="str">
        <f aca="false">IF(O2270&lt;=$F$3,"HIT","MISS")</f>
        <v>HIT</v>
      </c>
      <c r="M2270" s="17" t="str">
        <f aca="false">IF(AND(K2270="HIT",L2270="HIT"),"HOD ✓ | LOD ✓",IF(K2270="HIT","HOD ✓",IF(L2270="HIT","LOD ✓","✗ MISS")))</f>
        <v>HOD ✓ | LOD ✓</v>
      </c>
      <c r="N2270" s="26" t="n">
        <f aca="false">IF(D2270&lt;H2270,(H2270-D2270)/D2270,IF(D2270&gt;G2270,(D2270-G2270)/D2270,0))</f>
        <v>9.04667029936676E-005</v>
      </c>
      <c r="O2270" s="26" t="n">
        <f aca="false">IF(E2270&lt;J2270,(J2270-E2270)/E2270,IF(E2270&gt;I2270,(E2270-I2270)/E2270,0))</f>
        <v>0</v>
      </c>
      <c r="P2270" s="27" t="n">
        <f aca="false">LN(F2270/F2269)</f>
        <v>0.00375468050702891</v>
      </c>
      <c r="Q2270" s="28" t="n">
        <f aca="false">STDEV(P2251:P2270)*SQRT(252)</f>
        <v>0.0916479722774688</v>
      </c>
      <c r="R2270" s="26" t="n">
        <f aca="false">(G2270-H2270)/H2270</f>
        <v>0.001001354774106</v>
      </c>
      <c r="S2270" s="17" t="n">
        <f aca="false">YEAR(B2270)</f>
        <v>2015</v>
      </c>
      <c r="T2270" s="17" t="n">
        <f aca="false">WEEKDAY(B2270)</f>
        <v>2</v>
      </c>
    </row>
    <row r="2271" customFormat="false" ht="15" hidden="false" customHeight="false" outlineLevel="0" collapsed="false">
      <c r="B2271" s="21" t="n">
        <v>42185</v>
      </c>
      <c r="C2271" s="22" t="n">
        <v>1179.809</v>
      </c>
      <c r="D2271" s="22" t="n">
        <v>1180.6275</v>
      </c>
      <c r="E2271" s="22" t="n">
        <v>1166.9195</v>
      </c>
      <c r="F2271" s="22" t="n">
        <v>1172.37</v>
      </c>
      <c r="G2271" s="23" t="n">
        <v>1180.53</v>
      </c>
      <c r="H2271" s="23" t="n">
        <v>1179.35</v>
      </c>
      <c r="I2271" s="23" t="n">
        <v>1168.24</v>
      </c>
      <c r="J2271" s="23" t="n">
        <v>1167.07</v>
      </c>
      <c r="K2271" s="29" t="str">
        <f aca="false">IF(N2271&lt;=$F$3,"HIT","MISS")</f>
        <v>HIT</v>
      </c>
      <c r="L2271" s="29" t="str">
        <f aca="false">IF(O2271&lt;=$F$3,"HIT","MISS")</f>
        <v>HIT</v>
      </c>
      <c r="M2271" s="17" t="str">
        <f aca="false">IF(AND(K2271="HIT",L2271="HIT"),"HOD ✓ | LOD ✓",IF(K2271="HIT","HOD ✓",IF(L2271="HIT","LOD ✓","✗ MISS")))</f>
        <v>HOD ✓ | LOD ✓</v>
      </c>
      <c r="N2271" s="26" t="n">
        <f aca="false">IF(D2271&lt;H2271,(H2271-D2271)/D2271,IF(D2271&gt;G2271,(D2271-G2271)/D2271,0))</f>
        <v>8.25832025766653E-005</v>
      </c>
      <c r="O2271" s="26" t="n">
        <f aca="false">IF(E2271&lt;J2271,(J2271-E2271)/E2271,IF(E2271&gt;I2271,(E2271-I2271)/E2271,0))</f>
        <v>0.000128972049914296</v>
      </c>
      <c r="P2271" s="27" t="n">
        <f aca="false">LN(F2271/F2270)</f>
        <v>-0.00632521997846454</v>
      </c>
      <c r="Q2271" s="28" t="n">
        <f aca="false">STDEV(P2252:P2271)*SQRT(252)</f>
        <v>0.0929072341765467</v>
      </c>
      <c r="R2271" s="26" t="n">
        <f aca="false">(G2271-H2271)/H2271</f>
        <v>0.00100055115105784</v>
      </c>
      <c r="S2271" s="17" t="n">
        <f aca="false">YEAR(B2271)</f>
        <v>2015</v>
      </c>
      <c r="T2271" s="17" t="n">
        <f aca="false">WEEKDAY(B2271)</f>
        <v>3</v>
      </c>
    </row>
    <row r="2272" customFormat="false" ht="15" hidden="false" customHeight="false" outlineLevel="0" collapsed="false">
      <c r="B2272" s="21" t="n">
        <v>42186</v>
      </c>
      <c r="C2272" s="22" t="n">
        <v>1172.37</v>
      </c>
      <c r="D2272" s="22" t="n">
        <v>1175.1695</v>
      </c>
      <c r="E2272" s="22" t="n">
        <v>1167.6805</v>
      </c>
      <c r="F2272" s="22" t="n">
        <v>1168.8585</v>
      </c>
      <c r="G2272" s="23" t="n">
        <v>1176.12</v>
      </c>
      <c r="H2272" s="23" t="n">
        <v>1174.95</v>
      </c>
      <c r="I2272" s="23" t="n">
        <v>1167.76</v>
      </c>
      <c r="J2272" s="23" t="n">
        <v>1166.59</v>
      </c>
      <c r="K2272" s="29" t="str">
        <f aca="false">IF(N2272&lt;=$F$3,"HIT","MISS")</f>
        <v>HIT</v>
      </c>
      <c r="L2272" s="29" t="str">
        <f aca="false">IF(O2272&lt;=$F$3,"HIT","MISS")</f>
        <v>HIT</v>
      </c>
      <c r="M2272" s="17" t="str">
        <f aca="false">IF(AND(K2272="HIT",L2272="HIT"),"HOD ✓ | LOD ✓",IF(K2272="HIT","HOD ✓",IF(L2272="HIT","LOD ✓","✗ MISS")))</f>
        <v>HOD ✓ | LOD ✓</v>
      </c>
      <c r="N2272" s="26" t="n">
        <f aca="false">IF(D2272&lt;H2272,(H2272-D2272)/D2272,IF(D2272&gt;G2272,(D2272-G2272)/D2272,0))</f>
        <v>0</v>
      </c>
      <c r="O2272" s="26" t="n">
        <f aca="false">IF(E2272&lt;J2272,(J2272-E2272)/E2272,IF(E2272&gt;I2272,(E2272-I2272)/E2272,0))</f>
        <v>0</v>
      </c>
      <c r="P2272" s="27" t="n">
        <f aca="false">LN(F2272/F2271)</f>
        <v>-0.00299970945434366</v>
      </c>
      <c r="Q2272" s="28" t="n">
        <f aca="false">STDEV(P2253:P2272)*SQRT(252)</f>
        <v>0.090654837739829</v>
      </c>
      <c r="R2272" s="26" t="n">
        <f aca="false">(G2272-H2272)/H2272</f>
        <v>0.000995787054768156</v>
      </c>
      <c r="S2272" s="17" t="n">
        <f aca="false">YEAR(B2272)</f>
        <v>2015</v>
      </c>
      <c r="T2272" s="17" t="n">
        <f aca="false">WEEKDAY(B2272)</f>
        <v>4</v>
      </c>
    </row>
    <row r="2273" customFormat="false" ht="15" hidden="false" customHeight="false" outlineLevel="0" collapsed="false">
      <c r="B2273" s="21" t="n">
        <v>42187</v>
      </c>
      <c r="C2273" s="22" t="n">
        <v>1168.8585</v>
      </c>
      <c r="D2273" s="22" t="n">
        <v>1169.9955</v>
      </c>
      <c r="E2273" s="22" t="n">
        <v>1157.1515</v>
      </c>
      <c r="F2273" s="22" t="n">
        <v>1166.2195</v>
      </c>
      <c r="G2273" s="23" t="n">
        <v>1170.1</v>
      </c>
      <c r="H2273" s="23" t="n">
        <v>1168.93</v>
      </c>
      <c r="I2273" s="23" t="n">
        <v>1158.66</v>
      </c>
      <c r="J2273" s="23" t="n">
        <v>1157.5</v>
      </c>
      <c r="K2273" s="29" t="str">
        <f aca="false">IF(N2273&lt;=$F$3,"HIT","MISS")</f>
        <v>HIT</v>
      </c>
      <c r="L2273" s="29" t="str">
        <f aca="false">IF(O2273&lt;=$F$3,"HIT","MISS")</f>
        <v>HIT</v>
      </c>
      <c r="M2273" s="17" t="str">
        <f aca="false">IF(AND(K2273="HIT",L2273="HIT"),"HOD ✓ | LOD ✓",IF(K2273="HIT","HOD ✓",IF(L2273="HIT","LOD ✓","✗ MISS")))</f>
        <v>HOD ✓ | LOD ✓</v>
      </c>
      <c r="N2273" s="26" t="n">
        <f aca="false">IF(D2273&lt;H2273,(H2273-D2273)/D2273,IF(D2273&gt;G2273,(D2273-G2273)/D2273,0))</f>
        <v>0</v>
      </c>
      <c r="O2273" s="26" t="n">
        <f aca="false">IF(E2273&lt;J2273,(J2273-E2273)/E2273,IF(E2273&gt;I2273,(E2273-I2273)/E2273,0))</f>
        <v>0.000301170590022187</v>
      </c>
      <c r="P2273" s="27" t="n">
        <f aca="false">LN(F2273/F2272)</f>
        <v>-0.00226031089630019</v>
      </c>
      <c r="Q2273" s="28" t="n">
        <f aca="false">STDEV(P2254:P2273)*SQRT(252)</f>
        <v>0.087857621851787</v>
      </c>
      <c r="R2273" s="26" t="n">
        <f aca="false">(G2273-H2273)/H2273</f>
        <v>0.00100091536704494</v>
      </c>
      <c r="S2273" s="17" t="n">
        <f aca="false">YEAR(B2273)</f>
        <v>2015</v>
      </c>
      <c r="T2273" s="17" t="n">
        <f aca="false">WEEKDAY(B2273)</f>
        <v>5</v>
      </c>
    </row>
    <row r="2274" customFormat="false" ht="15" hidden="false" customHeight="false" outlineLevel="0" collapsed="false">
      <c r="B2274" s="21" t="n">
        <v>42188</v>
      </c>
      <c r="C2274" s="22" t="n">
        <v>1166.2195</v>
      </c>
      <c r="D2274" s="22" t="n">
        <v>1170.362</v>
      </c>
      <c r="E2274" s="22" t="n">
        <v>1164.793</v>
      </c>
      <c r="F2274" s="22" t="n">
        <v>1168.902</v>
      </c>
      <c r="G2274" s="23" t="n">
        <v>1170.87</v>
      </c>
      <c r="H2274" s="23" t="n">
        <v>1169.7</v>
      </c>
      <c r="I2274" s="23" t="n">
        <v>1165.53</v>
      </c>
      <c r="J2274" s="23" t="n">
        <v>1164.37</v>
      </c>
      <c r="K2274" s="29" t="str">
        <f aca="false">IF(N2274&lt;=$F$3,"HIT","MISS")</f>
        <v>HIT</v>
      </c>
      <c r="L2274" s="29" t="str">
        <f aca="false">IF(O2274&lt;=$F$3,"HIT","MISS")</f>
        <v>HIT</v>
      </c>
      <c r="M2274" s="17" t="str">
        <f aca="false">IF(AND(K2274="HIT",L2274="HIT"),"HOD ✓ | LOD ✓",IF(K2274="HIT","HOD ✓",IF(L2274="HIT","LOD ✓","✗ MISS")))</f>
        <v>HOD ✓ | LOD ✓</v>
      </c>
      <c r="N2274" s="26" t="n">
        <f aca="false">IF(D2274&lt;H2274,(H2274-D2274)/D2274,IF(D2274&gt;G2274,(D2274-G2274)/D2274,0))</f>
        <v>0</v>
      </c>
      <c r="O2274" s="26" t="n">
        <f aca="false">IF(E2274&lt;J2274,(J2274-E2274)/E2274,IF(E2274&gt;I2274,(E2274-I2274)/E2274,0))</f>
        <v>0</v>
      </c>
      <c r="P2274" s="27" t="n">
        <f aca="false">LN(F2274/F2273)</f>
        <v>0.00229752600024696</v>
      </c>
      <c r="Q2274" s="28" t="n">
        <f aca="false">STDEV(P2255:P2274)*SQRT(252)</f>
        <v>0.0872744420550786</v>
      </c>
      <c r="R2274" s="26" t="n">
        <f aca="false">(G2274-H2274)/H2274</f>
        <v>0.00100025647601936</v>
      </c>
      <c r="S2274" s="17" t="n">
        <f aca="false">YEAR(B2274)</f>
        <v>2015</v>
      </c>
      <c r="T2274" s="17" t="n">
        <f aca="false">WEEKDAY(B2274)</f>
        <v>6</v>
      </c>
    </row>
    <row r="2275" customFormat="false" ht="15" hidden="false" customHeight="false" outlineLevel="0" collapsed="false">
      <c r="B2275" s="21" t="n">
        <v>42191</v>
      </c>
      <c r="C2275" s="22" t="n">
        <v>1168.902</v>
      </c>
      <c r="D2275" s="22" t="n">
        <v>1175.668</v>
      </c>
      <c r="E2275" s="22" t="n">
        <v>1162.977</v>
      </c>
      <c r="F2275" s="22" t="n">
        <v>1170.296</v>
      </c>
      <c r="G2275" s="23" t="n">
        <v>1175.51</v>
      </c>
      <c r="H2275" s="23" t="n">
        <v>1174.34</v>
      </c>
      <c r="I2275" s="23" t="n">
        <v>1163.32</v>
      </c>
      <c r="J2275" s="23" t="n">
        <v>1162.16</v>
      </c>
      <c r="K2275" s="29" t="str">
        <f aca="false">IF(N2275&lt;=$F$3,"HIT","MISS")</f>
        <v>HIT</v>
      </c>
      <c r="L2275" s="29" t="str">
        <f aca="false">IF(O2275&lt;=$F$3,"HIT","MISS")</f>
        <v>HIT</v>
      </c>
      <c r="M2275" s="17" t="str">
        <f aca="false">IF(AND(K2275="HIT",L2275="HIT"),"HOD ✓ | LOD ✓",IF(K2275="HIT","HOD ✓",IF(L2275="HIT","LOD ✓","✗ MISS")))</f>
        <v>HOD ✓ | LOD ✓</v>
      </c>
      <c r="N2275" s="26" t="n">
        <f aca="false">IF(D2275&lt;H2275,(H2275-D2275)/D2275,IF(D2275&gt;G2275,(D2275-G2275)/D2275,0))</f>
        <v>0.000134391682005381</v>
      </c>
      <c r="O2275" s="26" t="n">
        <f aca="false">IF(E2275&lt;J2275,(J2275-E2275)/E2275,IF(E2275&gt;I2275,(E2275-I2275)/E2275,0))</f>
        <v>0</v>
      </c>
      <c r="P2275" s="27" t="n">
        <f aca="false">LN(F2275/F2274)</f>
        <v>0.00119186162523971</v>
      </c>
      <c r="Q2275" s="28" t="n">
        <f aca="false">STDEV(P2256:P2275)*SQRT(252)</f>
        <v>0.087128201112385</v>
      </c>
      <c r="R2275" s="26" t="n">
        <f aca="false">(G2275-H2275)/H2275</f>
        <v>0.00099630430710022</v>
      </c>
      <c r="S2275" s="17" t="n">
        <f aca="false">YEAR(B2275)</f>
        <v>2015</v>
      </c>
      <c r="T2275" s="17" t="n">
        <f aca="false">WEEKDAY(B2275)</f>
        <v>2</v>
      </c>
    </row>
    <row r="2276" customFormat="false" ht="15" hidden="false" customHeight="false" outlineLevel="0" collapsed="false">
      <c r="B2276" s="21" t="n">
        <v>42192</v>
      </c>
      <c r="C2276" s="22" t="n">
        <v>1170.296</v>
      </c>
      <c r="D2276" s="22" t="n">
        <v>1170.826</v>
      </c>
      <c r="E2276" s="22" t="n">
        <v>1148.073</v>
      </c>
      <c r="F2276" s="22" t="n">
        <v>1155.2135</v>
      </c>
      <c r="G2276" s="23" t="n">
        <v>1171.41</v>
      </c>
      <c r="H2276" s="23" t="n">
        <v>1170.24</v>
      </c>
      <c r="I2276" s="23" t="n">
        <v>1148.87</v>
      </c>
      <c r="J2276" s="23" t="n">
        <v>1147.72</v>
      </c>
      <c r="K2276" s="29" t="str">
        <f aca="false">IF(N2276&lt;=$F$3,"HIT","MISS")</f>
        <v>HIT</v>
      </c>
      <c r="L2276" s="29" t="str">
        <f aca="false">IF(O2276&lt;=$F$3,"HIT","MISS")</f>
        <v>HIT</v>
      </c>
      <c r="M2276" s="17" t="str">
        <f aca="false">IF(AND(K2276="HIT",L2276="HIT"),"HOD ✓ | LOD ✓",IF(K2276="HIT","HOD ✓",IF(L2276="HIT","LOD ✓","✗ MISS")))</f>
        <v>HOD ✓ | LOD ✓</v>
      </c>
      <c r="N2276" s="26" t="n">
        <f aca="false">IF(D2276&lt;H2276,(H2276-D2276)/D2276,IF(D2276&gt;G2276,(D2276-G2276)/D2276,0))</f>
        <v>0</v>
      </c>
      <c r="O2276" s="26" t="n">
        <f aca="false">IF(E2276&lt;J2276,(J2276-E2276)/E2276,IF(E2276&gt;I2276,(E2276-I2276)/E2276,0))</f>
        <v>0</v>
      </c>
      <c r="P2276" s="27" t="n">
        <f aca="false">LN(F2276/F2275)</f>
        <v>-0.0129715328894858</v>
      </c>
      <c r="Q2276" s="28" t="n">
        <f aca="false">STDEV(P2257:P2276)*SQRT(252)</f>
        <v>0.0976114056791117</v>
      </c>
      <c r="R2276" s="26" t="n">
        <f aca="false">(G2276-H2276)/H2276</f>
        <v>0.000999794913863885</v>
      </c>
      <c r="S2276" s="17" t="n">
        <f aca="false">YEAR(B2276)</f>
        <v>2015</v>
      </c>
      <c r="T2276" s="17" t="n">
        <f aca="false">WEEKDAY(B2276)</f>
        <v>3</v>
      </c>
    </row>
    <row r="2277" customFormat="false" ht="15" hidden="false" customHeight="false" outlineLevel="0" collapsed="false">
      <c r="B2277" s="21" t="n">
        <v>42193</v>
      </c>
      <c r="C2277" s="22" t="n">
        <v>1155.2135</v>
      </c>
      <c r="D2277" s="22" t="n">
        <v>1164.8055</v>
      </c>
      <c r="E2277" s="22" t="n">
        <v>1147.2865</v>
      </c>
      <c r="F2277" s="22" t="n">
        <v>1158.245</v>
      </c>
      <c r="G2277" s="23" t="n">
        <v>1166.39</v>
      </c>
      <c r="H2277" s="23" t="n">
        <v>1165.22</v>
      </c>
      <c r="I2277" s="23" t="n">
        <v>1148.64</v>
      </c>
      <c r="J2277" s="23" t="n">
        <v>1147.49</v>
      </c>
      <c r="K2277" s="29" t="str">
        <f aca="false">IF(N2277&lt;=$F$3,"HIT","MISS")</f>
        <v>HIT</v>
      </c>
      <c r="L2277" s="29" t="str">
        <f aca="false">IF(O2277&lt;=$F$3,"HIT","MISS")</f>
        <v>HIT</v>
      </c>
      <c r="M2277" s="17" t="str">
        <f aca="false">IF(AND(K2277="HIT",L2277="HIT"),"HOD ✓ | LOD ✓",IF(K2277="HIT","HOD ✓",IF(L2277="HIT","LOD ✓","✗ MISS")))</f>
        <v>HOD ✓ | LOD ✓</v>
      </c>
      <c r="N2277" s="26" t="n">
        <f aca="false">IF(D2277&lt;H2277,(H2277-D2277)/D2277,IF(D2277&gt;G2277,(D2277-G2277)/D2277,0))</f>
        <v>0.000355853402134596</v>
      </c>
      <c r="O2277" s="26" t="n">
        <f aca="false">IF(E2277&lt;J2277,(J2277-E2277)/E2277,IF(E2277&gt;I2277,(E2277-I2277)/E2277,0))</f>
        <v>0.000177375049736989</v>
      </c>
      <c r="P2277" s="27" t="n">
        <f aca="false">LN(F2277/F2276)</f>
        <v>0.00262075307174579</v>
      </c>
      <c r="Q2277" s="28" t="n">
        <f aca="false">STDEV(P2258:P2277)*SQRT(252)</f>
        <v>0.0931177291162745</v>
      </c>
      <c r="R2277" s="26" t="n">
        <f aca="false">(G2277-H2277)/H2277</f>
        <v>0.00100410222962194</v>
      </c>
      <c r="S2277" s="17" t="n">
        <f aca="false">YEAR(B2277)</f>
        <v>2015</v>
      </c>
      <c r="T2277" s="17" t="n">
        <f aca="false">WEEKDAY(B2277)</f>
        <v>4</v>
      </c>
    </row>
    <row r="2278" customFormat="false" ht="15" hidden="false" customHeight="false" outlineLevel="0" collapsed="false">
      <c r="B2278" s="21" t="n">
        <v>42194</v>
      </c>
      <c r="C2278" s="22" t="n">
        <v>1158.245</v>
      </c>
      <c r="D2278" s="22" t="n">
        <v>1167.905</v>
      </c>
      <c r="E2278" s="22" t="n">
        <v>1156.106</v>
      </c>
      <c r="F2278" s="22" t="n">
        <v>1159.2795</v>
      </c>
      <c r="G2278" s="23" t="n">
        <v>1167.67</v>
      </c>
      <c r="H2278" s="23" t="n">
        <v>1166.5</v>
      </c>
      <c r="I2278" s="23" t="n">
        <v>1155.97</v>
      </c>
      <c r="J2278" s="23" t="n">
        <v>1154.82</v>
      </c>
      <c r="K2278" s="29" t="str">
        <f aca="false">IF(N2278&lt;=$F$3,"HIT","MISS")</f>
        <v>HIT</v>
      </c>
      <c r="L2278" s="29" t="str">
        <f aca="false">IF(O2278&lt;=$F$3,"HIT","MISS")</f>
        <v>HIT</v>
      </c>
      <c r="M2278" s="17" t="str">
        <f aca="false">IF(AND(K2278="HIT",L2278="HIT"),"HOD ✓ | LOD ✓",IF(K2278="HIT","HOD ✓",IF(L2278="HIT","LOD ✓","✗ MISS")))</f>
        <v>HOD ✓ | LOD ✓</v>
      </c>
      <c r="N2278" s="26" t="n">
        <f aca="false">IF(D2278&lt;H2278,(H2278-D2278)/D2278,IF(D2278&gt;G2278,(D2278-G2278)/D2278,0))</f>
        <v>0.000201214996082644</v>
      </c>
      <c r="O2278" s="26" t="n">
        <f aca="false">IF(E2278&lt;J2278,(J2278-E2278)/E2278,IF(E2278&gt;I2278,(E2278-I2278)/E2278,0))</f>
        <v>0.000117636272106509</v>
      </c>
      <c r="P2278" s="27" t="n">
        <f aca="false">LN(F2278/F2277)</f>
        <v>0.000892763005276086</v>
      </c>
      <c r="Q2278" s="28" t="n">
        <f aca="false">STDEV(P2259:P2278)*SQRT(252)</f>
        <v>0.0929985692123462</v>
      </c>
      <c r="R2278" s="26" t="n">
        <f aca="false">(G2278-H2278)/H2278</f>
        <v>0.00100300042863272</v>
      </c>
      <c r="S2278" s="17" t="n">
        <f aca="false">YEAR(B2278)</f>
        <v>2015</v>
      </c>
      <c r="T2278" s="17" t="n">
        <f aca="false">WEEKDAY(B2278)</f>
        <v>5</v>
      </c>
    </row>
    <row r="2279" customFormat="false" ht="15" hidden="false" customHeight="false" outlineLevel="0" collapsed="false">
      <c r="B2279" s="21" t="n">
        <v>42195</v>
      </c>
      <c r="C2279" s="22" t="n">
        <v>1159.2795</v>
      </c>
      <c r="D2279" s="22" t="n">
        <v>1165.5155</v>
      </c>
      <c r="E2279" s="22" t="n">
        <v>1157.614</v>
      </c>
      <c r="F2279" s="22" t="n">
        <v>1163.647</v>
      </c>
      <c r="G2279" s="23" t="n">
        <v>1167.08</v>
      </c>
      <c r="H2279" s="23" t="n">
        <v>1165.91</v>
      </c>
      <c r="I2279" s="23" t="n">
        <v>1157.51</v>
      </c>
      <c r="J2279" s="23" t="n">
        <v>1156.35</v>
      </c>
      <c r="K2279" s="29" t="str">
        <f aca="false">IF(N2279&lt;=$F$3,"HIT","MISS")</f>
        <v>HIT</v>
      </c>
      <c r="L2279" s="29" t="str">
        <f aca="false">IF(O2279&lt;=$F$3,"HIT","MISS")</f>
        <v>HIT</v>
      </c>
      <c r="M2279" s="17" t="str">
        <f aca="false">IF(AND(K2279="HIT",L2279="HIT"),"HOD ✓ | LOD ✓",IF(K2279="HIT","HOD ✓",IF(L2279="HIT","LOD ✓","✗ MISS")))</f>
        <v>HOD ✓ | LOD ✓</v>
      </c>
      <c r="N2279" s="26" t="n">
        <f aca="false">IF(D2279&lt;H2279,(H2279-D2279)/D2279,IF(D2279&gt;G2279,(D2279-G2279)/D2279,0))</f>
        <v>0.000338476837073473</v>
      </c>
      <c r="O2279" s="26" t="n">
        <f aca="false">IF(E2279&lt;J2279,(J2279-E2279)/E2279,IF(E2279&gt;I2279,(E2279-I2279)/E2279,0))</f>
        <v>8.98399639258352E-005</v>
      </c>
      <c r="P2279" s="27" t="n">
        <f aca="false">LN(F2279/F2278)</f>
        <v>0.00376034725717456</v>
      </c>
      <c r="Q2279" s="28" t="n">
        <f aca="false">STDEV(P2260:P2279)*SQRT(252)</f>
        <v>0.0944881392604924</v>
      </c>
      <c r="R2279" s="26" t="n">
        <f aca="false">(G2279-H2279)/H2279</f>
        <v>0.00100350798946732</v>
      </c>
      <c r="S2279" s="17" t="n">
        <f aca="false">YEAR(B2279)</f>
        <v>2015</v>
      </c>
      <c r="T2279" s="17" t="n">
        <f aca="false">WEEKDAY(B2279)</f>
        <v>6</v>
      </c>
    </row>
    <row r="2280" customFormat="false" ht="15" hidden="false" customHeight="false" outlineLevel="0" collapsed="false">
      <c r="B2280" s="21" t="n">
        <v>42198</v>
      </c>
      <c r="C2280" s="22" t="n">
        <v>1163.647</v>
      </c>
      <c r="D2280" s="22" t="n">
        <v>1165.1005</v>
      </c>
      <c r="E2280" s="22" t="n">
        <v>1151.1335</v>
      </c>
      <c r="F2280" s="22" t="n">
        <v>1157.999</v>
      </c>
      <c r="G2280" s="23" t="n">
        <v>1166.72</v>
      </c>
      <c r="H2280" s="23" t="n">
        <v>1165.55</v>
      </c>
      <c r="I2280" s="23" t="n">
        <v>1152.51</v>
      </c>
      <c r="J2280" s="23" t="n">
        <v>1151.36</v>
      </c>
      <c r="K2280" s="29" t="str">
        <f aca="false">IF(N2280&lt;=$F$3,"HIT","MISS")</f>
        <v>HIT</v>
      </c>
      <c r="L2280" s="29" t="str">
        <f aca="false">IF(O2280&lt;=$F$3,"HIT","MISS")</f>
        <v>HIT</v>
      </c>
      <c r="M2280" s="17" t="str">
        <f aca="false">IF(AND(K2280="HIT",L2280="HIT"),"HOD ✓ | LOD ✓",IF(K2280="HIT","HOD ✓",IF(L2280="HIT","LOD ✓","✗ MISS")))</f>
        <v>HOD ✓ | LOD ✓</v>
      </c>
      <c r="N2280" s="26" t="n">
        <f aca="false">IF(D2280&lt;H2280,(H2280-D2280)/D2280,IF(D2280&gt;G2280,(D2280-G2280)/D2280,0))</f>
        <v>0.000385803628098987</v>
      </c>
      <c r="O2280" s="26" t="n">
        <f aca="false">IF(E2280&lt;J2280,(J2280-E2280)/E2280,IF(E2280&gt;I2280,(E2280-I2280)/E2280,0))</f>
        <v>0.000196762582272158</v>
      </c>
      <c r="P2280" s="27" t="n">
        <f aca="false">LN(F2280/F2279)</f>
        <v>-0.0048655231178533</v>
      </c>
      <c r="Q2280" s="28" t="n">
        <f aca="false">STDEV(P2261:P2280)*SQRT(252)</f>
        <v>0.0938624675956707</v>
      </c>
      <c r="R2280" s="26" t="n">
        <f aca="false">(G2280-H2280)/H2280</f>
        <v>0.00100381794002838</v>
      </c>
      <c r="S2280" s="17" t="n">
        <f aca="false">YEAR(B2280)</f>
        <v>2015</v>
      </c>
      <c r="T2280" s="17" t="n">
        <f aca="false">WEEKDAY(B2280)</f>
        <v>2</v>
      </c>
    </row>
    <row r="2281" customFormat="false" ht="15" hidden="false" customHeight="false" outlineLevel="0" collapsed="false">
      <c r="B2281" s="21" t="n">
        <v>42199</v>
      </c>
      <c r="C2281" s="22" t="n">
        <v>1157.999</v>
      </c>
      <c r="D2281" s="22" t="n">
        <v>1159.9005</v>
      </c>
      <c r="E2281" s="22" t="n">
        <v>1153.06</v>
      </c>
      <c r="F2281" s="22" t="n">
        <v>1156.011</v>
      </c>
      <c r="G2281" s="23" t="n">
        <v>1160.43</v>
      </c>
      <c r="H2281" s="23" t="n">
        <v>1159.27</v>
      </c>
      <c r="I2281" s="23" t="n">
        <v>1153.48</v>
      </c>
      <c r="J2281" s="23" t="n">
        <v>1152.33</v>
      </c>
      <c r="K2281" s="29" t="str">
        <f aca="false">IF(N2281&lt;=$F$3,"HIT","MISS")</f>
        <v>HIT</v>
      </c>
      <c r="L2281" s="29" t="str">
        <f aca="false">IF(O2281&lt;=$F$3,"HIT","MISS")</f>
        <v>HIT</v>
      </c>
      <c r="M2281" s="17" t="str">
        <f aca="false">IF(AND(K2281="HIT",L2281="HIT"),"HOD ✓ | LOD ✓",IF(K2281="HIT","HOD ✓",IF(L2281="HIT","LOD ✓","✗ MISS")))</f>
        <v>HOD ✓ | LOD ✓</v>
      </c>
      <c r="N2281" s="26" t="n">
        <f aca="false">IF(D2281&lt;H2281,(H2281-D2281)/D2281,IF(D2281&gt;G2281,(D2281-G2281)/D2281,0))</f>
        <v>0</v>
      </c>
      <c r="O2281" s="26" t="n">
        <f aca="false">IF(E2281&lt;J2281,(J2281-E2281)/E2281,IF(E2281&gt;I2281,(E2281-I2281)/E2281,0))</f>
        <v>0</v>
      </c>
      <c r="P2281" s="27" t="n">
        <f aca="false">LN(F2281/F2280)</f>
        <v>-0.00171822981672513</v>
      </c>
      <c r="Q2281" s="28" t="n">
        <f aca="false">STDEV(P2262:P2281)*SQRT(252)</f>
        <v>0.0934931205836069</v>
      </c>
      <c r="R2281" s="26" t="n">
        <f aca="false">(G2281-H2281)/H2281</f>
        <v>0.00100062970662579</v>
      </c>
      <c r="S2281" s="17" t="n">
        <f aca="false">YEAR(B2281)</f>
        <v>2015</v>
      </c>
      <c r="T2281" s="17" t="n">
        <f aca="false">WEEKDAY(B2281)</f>
        <v>3</v>
      </c>
    </row>
    <row r="2282" customFormat="false" ht="15" hidden="false" customHeight="false" outlineLevel="0" collapsed="false">
      <c r="B2282" s="21" t="n">
        <v>42200</v>
      </c>
      <c r="C2282" s="22" t="n">
        <v>1156.011</v>
      </c>
      <c r="D2282" s="22" t="n">
        <v>1156.9475</v>
      </c>
      <c r="E2282" s="22" t="n">
        <v>1143.297</v>
      </c>
      <c r="F2282" s="22" t="n">
        <v>1149.415</v>
      </c>
      <c r="G2282" s="23" t="n">
        <v>1157.32</v>
      </c>
      <c r="H2282" s="23" t="n">
        <v>1156.16</v>
      </c>
      <c r="I2282" s="23" t="n">
        <v>1144.26</v>
      </c>
      <c r="J2282" s="23" t="n">
        <v>1143.12</v>
      </c>
      <c r="K2282" s="29" t="str">
        <f aca="false">IF(N2282&lt;=$F$3,"HIT","MISS")</f>
        <v>HIT</v>
      </c>
      <c r="L2282" s="29" t="str">
        <f aca="false">IF(O2282&lt;=$F$3,"HIT","MISS")</f>
        <v>HIT</v>
      </c>
      <c r="M2282" s="17" t="str">
        <f aca="false">IF(AND(K2282="HIT",L2282="HIT"),"HOD ✓ | LOD ✓",IF(K2282="HIT","HOD ✓",IF(L2282="HIT","LOD ✓","✗ MISS")))</f>
        <v>HOD ✓ | LOD ✓</v>
      </c>
      <c r="N2282" s="26" t="n">
        <f aca="false">IF(D2282&lt;H2282,(H2282-D2282)/D2282,IF(D2282&gt;G2282,(D2282-G2282)/D2282,0))</f>
        <v>0</v>
      </c>
      <c r="O2282" s="26" t="n">
        <f aca="false">IF(E2282&lt;J2282,(J2282-E2282)/E2282,IF(E2282&gt;I2282,(E2282-I2282)/E2282,0))</f>
        <v>0</v>
      </c>
      <c r="P2282" s="27" t="n">
        <f aca="false">LN(F2282/F2281)</f>
        <v>-0.00572216848239107</v>
      </c>
      <c r="Q2282" s="28" t="n">
        <f aca="false">STDEV(P2263:P2282)*SQRT(252)</f>
        <v>0.093542298811395</v>
      </c>
      <c r="R2282" s="26" t="n">
        <f aca="false">(G2282-H2282)/H2282</f>
        <v>0.00100332133960685</v>
      </c>
      <c r="S2282" s="17" t="n">
        <f aca="false">YEAR(B2282)</f>
        <v>2015</v>
      </c>
      <c r="T2282" s="17" t="n">
        <f aca="false">WEEKDAY(B2282)</f>
        <v>4</v>
      </c>
    </row>
    <row r="2283" customFormat="false" ht="15" hidden="false" customHeight="false" outlineLevel="0" collapsed="false">
      <c r="B2283" s="21" t="n">
        <v>42201</v>
      </c>
      <c r="C2283" s="22" t="n">
        <v>1149.415</v>
      </c>
      <c r="D2283" s="22" t="n">
        <v>1149.875</v>
      </c>
      <c r="E2283" s="22" t="n">
        <v>1142.2865</v>
      </c>
      <c r="F2283" s="22" t="n">
        <v>1145.4645</v>
      </c>
      <c r="G2283" s="23" t="n">
        <v>1150.48</v>
      </c>
      <c r="H2283" s="23" t="n">
        <v>1149.33</v>
      </c>
      <c r="I2283" s="23" t="n">
        <v>1143.37</v>
      </c>
      <c r="J2283" s="23" t="n">
        <v>1142.23</v>
      </c>
      <c r="K2283" s="29" t="str">
        <f aca="false">IF(N2283&lt;=$F$3,"HIT","MISS")</f>
        <v>HIT</v>
      </c>
      <c r="L2283" s="29" t="str">
        <f aca="false">IF(O2283&lt;=$F$3,"HIT","MISS")</f>
        <v>HIT</v>
      </c>
      <c r="M2283" s="17" t="str">
        <f aca="false">IF(AND(K2283="HIT",L2283="HIT"),"HOD ✓ | LOD ✓",IF(K2283="HIT","HOD ✓",IF(L2283="HIT","LOD ✓","✗ MISS")))</f>
        <v>HOD ✓ | LOD ✓</v>
      </c>
      <c r="N2283" s="26" t="n">
        <f aca="false">IF(D2283&lt;H2283,(H2283-D2283)/D2283,IF(D2283&gt;G2283,(D2283-G2283)/D2283,0))</f>
        <v>0</v>
      </c>
      <c r="O2283" s="26" t="n">
        <f aca="false">IF(E2283&lt;J2283,(J2283-E2283)/E2283,IF(E2283&gt;I2283,(E2283-I2283)/E2283,0))</f>
        <v>0</v>
      </c>
      <c r="P2283" s="27" t="n">
        <f aca="false">LN(F2283/F2282)</f>
        <v>-0.00344288569596584</v>
      </c>
      <c r="Q2283" s="28" t="n">
        <f aca="false">STDEV(P2264:P2283)*SQRT(252)</f>
        <v>0.0746166859786385</v>
      </c>
      <c r="R2283" s="26" t="n">
        <f aca="false">(G2283-H2283)/H2283</f>
        <v>0.0010005829483265</v>
      </c>
      <c r="S2283" s="17" t="n">
        <f aca="false">YEAR(B2283)</f>
        <v>2015</v>
      </c>
      <c r="T2283" s="17" t="n">
        <f aca="false">WEEKDAY(B2283)</f>
        <v>5</v>
      </c>
    </row>
    <row r="2284" customFormat="false" ht="15" hidden="false" customHeight="false" outlineLevel="0" collapsed="false">
      <c r="B2284" s="21" t="n">
        <v>42202</v>
      </c>
      <c r="C2284" s="22" t="n">
        <v>1145.4645</v>
      </c>
      <c r="D2284" s="22" t="n">
        <v>1145.915</v>
      </c>
      <c r="E2284" s="22" t="n">
        <v>1131.1495</v>
      </c>
      <c r="F2284" s="22" t="n">
        <v>1134.4725</v>
      </c>
      <c r="G2284" s="23" t="n">
        <v>1147.25</v>
      </c>
      <c r="H2284" s="23" t="n">
        <v>1146.1</v>
      </c>
      <c r="I2284" s="23" t="n">
        <v>1131.9</v>
      </c>
      <c r="J2284" s="23" t="n">
        <v>1130.77</v>
      </c>
      <c r="K2284" s="29" t="str">
        <f aca="false">IF(N2284&lt;=$F$3,"HIT","MISS")</f>
        <v>HIT</v>
      </c>
      <c r="L2284" s="29" t="str">
        <f aca="false">IF(O2284&lt;=$F$3,"HIT","MISS")</f>
        <v>HIT</v>
      </c>
      <c r="M2284" s="17" t="str">
        <f aca="false">IF(AND(K2284="HIT",L2284="HIT"),"HOD ✓ | LOD ✓",IF(K2284="HIT","HOD ✓",IF(L2284="HIT","LOD ✓","✗ MISS")))</f>
        <v>HOD ✓ | LOD ✓</v>
      </c>
      <c r="N2284" s="26" t="n">
        <f aca="false">IF(D2284&lt;H2284,(H2284-D2284)/D2284,IF(D2284&gt;G2284,(D2284-G2284)/D2284,0))</f>
        <v>0.000161443038968811</v>
      </c>
      <c r="O2284" s="26" t="n">
        <f aca="false">IF(E2284&lt;J2284,(J2284-E2284)/E2284,IF(E2284&gt;I2284,(E2284-I2284)/E2284,0))</f>
        <v>0</v>
      </c>
      <c r="P2284" s="27" t="n">
        <f aca="false">LN(F2284/F2283)</f>
        <v>-0.00964244640671366</v>
      </c>
      <c r="Q2284" s="28" t="n">
        <f aca="false">STDEV(P2265:P2284)*SQRT(252)</f>
        <v>0.0787467208182921</v>
      </c>
      <c r="R2284" s="26" t="n">
        <f aca="false">(G2284-H2284)/H2284</f>
        <v>0.00100340284442901</v>
      </c>
      <c r="S2284" s="17" t="n">
        <f aca="false">YEAR(B2284)</f>
        <v>2015</v>
      </c>
      <c r="T2284" s="17" t="n">
        <f aca="false">WEEKDAY(B2284)</f>
        <v>6</v>
      </c>
    </row>
    <row r="2285" customFormat="false" ht="15" hidden="false" customHeight="false" outlineLevel="0" collapsed="false">
      <c r="B2285" s="21" t="n">
        <v>42205</v>
      </c>
      <c r="C2285" s="22" t="n">
        <v>1134.4725</v>
      </c>
      <c r="D2285" s="22" t="n">
        <v>1134.4725</v>
      </c>
      <c r="E2285" s="22" t="n">
        <v>1072.2495</v>
      </c>
      <c r="F2285" s="22" t="n">
        <v>1096.341</v>
      </c>
      <c r="G2285" s="23" t="n">
        <v>1135.1</v>
      </c>
      <c r="H2285" s="23" t="n">
        <v>1133.97</v>
      </c>
      <c r="I2285" s="23" t="n">
        <v>1072.3</v>
      </c>
      <c r="J2285" s="23" t="n">
        <v>1071.23</v>
      </c>
      <c r="K2285" s="29" t="str">
        <f aca="false">IF(N2285&lt;=$F$3,"HIT","MISS")</f>
        <v>HIT</v>
      </c>
      <c r="L2285" s="29" t="str">
        <f aca="false">IF(O2285&lt;=$F$3,"HIT","MISS")</f>
        <v>HIT</v>
      </c>
      <c r="M2285" s="17" t="str">
        <f aca="false">IF(AND(K2285="HIT",L2285="HIT"),"HOD ✓ | LOD ✓",IF(K2285="HIT","HOD ✓",IF(L2285="HIT","LOD ✓","✗ MISS")))</f>
        <v>HOD ✓ | LOD ✓</v>
      </c>
      <c r="N2285" s="26" t="n">
        <f aca="false">IF(D2285&lt;H2285,(H2285-D2285)/D2285,IF(D2285&gt;G2285,(D2285-G2285)/D2285,0))</f>
        <v>0</v>
      </c>
      <c r="O2285" s="26" t="n">
        <f aca="false">IF(E2285&lt;J2285,(J2285-E2285)/E2285,IF(E2285&gt;I2285,(E2285-I2285)/E2285,0))</f>
        <v>0</v>
      </c>
      <c r="P2285" s="27" t="n">
        <f aca="false">LN(F2285/F2284)</f>
        <v>-0.0341895136694245</v>
      </c>
      <c r="Q2285" s="28" t="n">
        <f aca="false">STDEV(P2266:P2285)*SQRT(252)</f>
        <v>0.133419253478154</v>
      </c>
      <c r="R2285" s="26" t="n">
        <f aca="false">(G2285-H2285)/H2285</f>
        <v>0.000996499025547309</v>
      </c>
      <c r="S2285" s="17" t="n">
        <f aca="false">YEAR(B2285)</f>
        <v>2015</v>
      </c>
      <c r="T2285" s="17" t="n">
        <f aca="false">WEEKDAY(B2285)</f>
        <v>2</v>
      </c>
    </row>
    <row r="2286" customFormat="false" ht="15" hidden="false" customHeight="false" outlineLevel="0" collapsed="false">
      <c r="B2286" s="21" t="n">
        <v>42206</v>
      </c>
      <c r="C2286" s="22" t="n">
        <v>1096.341</v>
      </c>
      <c r="D2286" s="22" t="n">
        <v>1110.0165</v>
      </c>
      <c r="E2286" s="22" t="n">
        <v>1096.187</v>
      </c>
      <c r="F2286" s="22" t="n">
        <v>1101.49</v>
      </c>
      <c r="G2286" s="23" t="n">
        <v>1111.42</v>
      </c>
      <c r="H2286" s="23" t="n">
        <v>1110.31</v>
      </c>
      <c r="I2286" s="23" t="n">
        <v>1097.58</v>
      </c>
      <c r="J2286" s="23" t="n">
        <v>1096.48</v>
      </c>
      <c r="K2286" s="29" t="str">
        <f aca="false">IF(N2286&lt;=$F$3,"HIT","MISS")</f>
        <v>HIT</v>
      </c>
      <c r="L2286" s="29" t="str">
        <f aca="false">IF(O2286&lt;=$F$3,"HIT","MISS")</f>
        <v>HIT</v>
      </c>
      <c r="M2286" s="17" t="str">
        <f aca="false">IF(AND(K2286="HIT",L2286="HIT"),"HOD ✓ | LOD ✓",IF(K2286="HIT","HOD ✓",IF(L2286="HIT","LOD ✓","✗ MISS")))</f>
        <v>HOD ✓ | LOD ✓</v>
      </c>
      <c r="N2286" s="26" t="n">
        <f aca="false">IF(D2286&lt;H2286,(H2286-D2286)/D2286,IF(D2286&gt;G2286,(D2286-G2286)/D2286,0))</f>
        <v>0.000264410483988296</v>
      </c>
      <c r="O2286" s="26" t="n">
        <f aca="false">IF(E2286&lt;J2286,(J2286-E2286)/E2286,IF(E2286&gt;I2286,(E2286-I2286)/E2286,0))</f>
        <v>0.000267290161259092</v>
      </c>
      <c r="P2286" s="27" t="n">
        <f aca="false">LN(F2286/F2285)</f>
        <v>0.00468553716842034</v>
      </c>
      <c r="Q2286" s="28" t="n">
        <f aca="false">STDEV(P2267:P2286)*SQRT(252)</f>
        <v>0.136532290073803</v>
      </c>
      <c r="R2286" s="26" t="n">
        <f aca="false">(G2286-H2286)/H2286</f>
        <v>0.000999720798695975</v>
      </c>
      <c r="S2286" s="17" t="n">
        <f aca="false">YEAR(B2286)</f>
        <v>2015</v>
      </c>
      <c r="T2286" s="17" t="n">
        <f aca="false">WEEKDAY(B2286)</f>
        <v>3</v>
      </c>
    </row>
    <row r="2287" customFormat="false" ht="15" hidden="false" customHeight="false" outlineLevel="0" collapsed="false">
      <c r="B2287" s="21" t="n">
        <v>42207</v>
      </c>
      <c r="C2287" s="22" t="n">
        <v>1101.49</v>
      </c>
      <c r="D2287" s="22" t="n">
        <v>1103.775</v>
      </c>
      <c r="E2287" s="22" t="n">
        <v>1087.1425</v>
      </c>
      <c r="F2287" s="22" t="n">
        <v>1094.3395</v>
      </c>
      <c r="G2287" s="23" t="n">
        <v>1103.59</v>
      </c>
      <c r="H2287" s="23" t="n">
        <v>1102.49</v>
      </c>
      <c r="I2287" s="23" t="n">
        <v>1087.44</v>
      </c>
      <c r="J2287" s="23" t="n">
        <v>1086.35</v>
      </c>
      <c r="K2287" s="29" t="str">
        <f aca="false">IF(N2287&lt;=$F$3,"HIT","MISS")</f>
        <v>HIT</v>
      </c>
      <c r="L2287" s="29" t="str">
        <f aca="false">IF(O2287&lt;=$F$3,"HIT","MISS")</f>
        <v>HIT</v>
      </c>
      <c r="M2287" s="17" t="str">
        <f aca="false">IF(AND(K2287="HIT",L2287="HIT"),"HOD ✓ | LOD ✓",IF(K2287="HIT","HOD ✓",IF(L2287="HIT","LOD ✓","✗ MISS")))</f>
        <v>HOD ✓ | LOD ✓</v>
      </c>
      <c r="N2287" s="26" t="n">
        <f aca="false">IF(D2287&lt;H2287,(H2287-D2287)/D2287,IF(D2287&gt;G2287,(D2287-G2287)/D2287,0))</f>
        <v>0.000167606622726709</v>
      </c>
      <c r="O2287" s="26" t="n">
        <f aca="false">IF(E2287&lt;J2287,(J2287-E2287)/E2287,IF(E2287&gt;I2287,(E2287-I2287)/E2287,0))</f>
        <v>0</v>
      </c>
      <c r="P2287" s="27" t="n">
        <f aca="false">LN(F2287/F2286)</f>
        <v>-0.00651282376444662</v>
      </c>
      <c r="Q2287" s="28" t="n">
        <f aca="false">STDEV(P2268:P2287)*SQRT(252)</f>
        <v>0.136948057237296</v>
      </c>
      <c r="R2287" s="26" t="n">
        <f aca="false">(G2287-H2287)/H2287</f>
        <v>0.000997741476113079</v>
      </c>
      <c r="S2287" s="17" t="n">
        <f aca="false">YEAR(B2287)</f>
        <v>2015</v>
      </c>
      <c r="T2287" s="17" t="n">
        <f aca="false">WEEKDAY(B2287)</f>
        <v>4</v>
      </c>
    </row>
    <row r="2288" customFormat="false" ht="15" hidden="false" customHeight="false" outlineLevel="0" collapsed="false">
      <c r="B2288" s="21" t="n">
        <v>42208</v>
      </c>
      <c r="C2288" s="22" t="n">
        <v>1094.3395</v>
      </c>
      <c r="D2288" s="22" t="n">
        <v>1105.895</v>
      </c>
      <c r="E2288" s="22" t="n">
        <v>1087.353</v>
      </c>
      <c r="F2288" s="22" t="n">
        <v>1090.6735</v>
      </c>
      <c r="G2288" s="23" t="n">
        <v>1106.16</v>
      </c>
      <c r="H2288" s="23" t="n">
        <v>1105.05</v>
      </c>
      <c r="I2288" s="23" t="n">
        <v>1087.67</v>
      </c>
      <c r="J2288" s="23" t="n">
        <v>1086.58</v>
      </c>
      <c r="K2288" s="29" t="str">
        <f aca="false">IF(N2288&lt;=$F$3,"HIT","MISS")</f>
        <v>HIT</v>
      </c>
      <c r="L2288" s="29" t="str">
        <f aca="false">IF(O2288&lt;=$F$3,"HIT","MISS")</f>
        <v>HIT</v>
      </c>
      <c r="M2288" s="17" t="str">
        <f aca="false">IF(AND(K2288="HIT",L2288="HIT"),"HOD ✓ | LOD ✓",IF(K2288="HIT","HOD ✓",IF(L2288="HIT","LOD ✓","✗ MISS")))</f>
        <v>HOD ✓ | LOD ✓</v>
      </c>
      <c r="N2288" s="26" t="n">
        <f aca="false">IF(D2288&lt;H2288,(H2288-D2288)/D2288,IF(D2288&gt;G2288,(D2288-G2288)/D2288,0))</f>
        <v>0</v>
      </c>
      <c r="O2288" s="26" t="n">
        <f aca="false">IF(E2288&lt;J2288,(J2288-E2288)/E2288,IF(E2288&gt;I2288,(E2288-I2288)/E2288,0))</f>
        <v>0</v>
      </c>
      <c r="P2288" s="27" t="n">
        <f aca="false">LN(F2288/F2287)</f>
        <v>-0.00335558959138794</v>
      </c>
      <c r="Q2288" s="28" t="n">
        <f aca="false">STDEV(P2269:P2288)*SQRT(252)</f>
        <v>0.136820993222951</v>
      </c>
      <c r="R2288" s="26" t="n">
        <f aca="false">(G2288-H2288)/H2288</f>
        <v>0.00100447943531978</v>
      </c>
      <c r="S2288" s="17" t="n">
        <f aca="false">YEAR(B2288)</f>
        <v>2015</v>
      </c>
      <c r="T2288" s="17" t="n">
        <f aca="false">WEEKDAY(B2288)</f>
        <v>5</v>
      </c>
    </row>
    <row r="2289" customFormat="false" ht="15" hidden="false" customHeight="false" outlineLevel="0" collapsed="false">
      <c r="B2289" s="21" t="n">
        <v>42209</v>
      </c>
      <c r="C2289" s="22" t="n">
        <v>1090.6735</v>
      </c>
      <c r="D2289" s="22" t="n">
        <v>1101.7435</v>
      </c>
      <c r="E2289" s="22" t="n">
        <v>1076.168</v>
      </c>
      <c r="F2289" s="22" t="n">
        <v>1099.534</v>
      </c>
      <c r="G2289" s="23" t="n">
        <v>1101.35</v>
      </c>
      <c r="H2289" s="23" t="n">
        <v>1100.25</v>
      </c>
      <c r="I2289" s="23" t="n">
        <v>1076.73</v>
      </c>
      <c r="J2289" s="23" t="n">
        <v>1075.65</v>
      </c>
      <c r="K2289" s="29" t="str">
        <f aca="false">IF(N2289&lt;=$F$3,"HIT","MISS")</f>
        <v>HIT</v>
      </c>
      <c r="L2289" s="29" t="str">
        <f aca="false">IF(O2289&lt;=$F$3,"HIT","MISS")</f>
        <v>HIT</v>
      </c>
      <c r="M2289" s="17" t="str">
        <f aca="false">IF(AND(K2289="HIT",L2289="HIT"),"HOD ✓ | LOD ✓",IF(K2289="HIT","HOD ✓",IF(L2289="HIT","LOD ✓","✗ MISS")))</f>
        <v>HOD ✓ | LOD ✓</v>
      </c>
      <c r="N2289" s="26" t="n">
        <f aca="false">IF(D2289&lt;H2289,(H2289-D2289)/D2289,IF(D2289&gt;G2289,(D2289-G2289)/D2289,0))</f>
        <v>0.000357161172269345</v>
      </c>
      <c r="O2289" s="26" t="n">
        <f aca="false">IF(E2289&lt;J2289,(J2289-E2289)/E2289,IF(E2289&gt;I2289,(E2289-I2289)/E2289,0))</f>
        <v>0</v>
      </c>
      <c r="P2289" s="27" t="n">
        <f aca="false">LN(F2289/F2288)</f>
        <v>0.00809105834751534</v>
      </c>
      <c r="Q2289" s="28" t="n">
        <f aca="false">STDEV(P2270:P2289)*SQRT(252)</f>
        <v>0.141830590706675</v>
      </c>
      <c r="R2289" s="26" t="n">
        <f aca="false">(G2289-H2289)/H2289</f>
        <v>0.000999772778913801</v>
      </c>
      <c r="S2289" s="17" t="n">
        <f aca="false">YEAR(B2289)</f>
        <v>2015</v>
      </c>
      <c r="T2289" s="17" t="n">
        <f aca="false">WEEKDAY(B2289)</f>
        <v>6</v>
      </c>
    </row>
    <row r="2290" customFormat="false" ht="15" hidden="false" customHeight="false" outlineLevel="0" collapsed="false">
      <c r="B2290" s="21" t="n">
        <v>42212</v>
      </c>
      <c r="C2290" s="22" t="n">
        <v>1099.534</v>
      </c>
      <c r="D2290" s="22" t="n">
        <v>1105.157</v>
      </c>
      <c r="E2290" s="22" t="n">
        <v>1088.616</v>
      </c>
      <c r="F2290" s="22" t="n">
        <v>1094.1055</v>
      </c>
      <c r="G2290" s="23" t="n">
        <v>1104.76</v>
      </c>
      <c r="H2290" s="23" t="n">
        <v>1103.66</v>
      </c>
      <c r="I2290" s="23" t="n">
        <v>1090.35</v>
      </c>
      <c r="J2290" s="23" t="n">
        <v>1089.26</v>
      </c>
      <c r="K2290" s="24" t="str">
        <f aca="false">IF(N2290&lt;=$F$3,"HIT","MISS")</f>
        <v>HIT</v>
      </c>
      <c r="L2290" s="24" t="str">
        <f aca="false">IF(O2290&lt;=$F$3,"HIT","MISS")</f>
        <v>MISS</v>
      </c>
      <c r="M2290" s="25" t="str">
        <f aca="false">IF(AND(K2290="HIT",L2290="HIT"),"HOD ✓ | LOD ✓",IF(K2290="HIT","HOD ✓",IF(L2290="HIT","LOD ✓","✗ MISS")))</f>
        <v>HOD ✓</v>
      </c>
      <c r="N2290" s="26" t="n">
        <f aca="false">IF(D2290&lt;H2290,(H2290-D2290)/D2290,IF(D2290&gt;G2290,(D2290-G2290)/D2290,0))</f>
        <v>0.000359224978894342</v>
      </c>
      <c r="O2290" s="26" t="n">
        <f aca="false">IF(E2290&lt;J2290,(J2290-E2290)/E2290,IF(E2290&gt;I2290,(E2290-I2290)/E2290,0))</f>
        <v>0.000591576827825427</v>
      </c>
      <c r="P2290" s="27" t="n">
        <f aca="false">LN(F2290/F2289)</f>
        <v>-0.00494931923068082</v>
      </c>
      <c r="Q2290" s="28" t="n">
        <f aca="false">STDEV(P2271:P2290)*SQRT(252)</f>
        <v>0.139403925493341</v>
      </c>
      <c r="R2290" s="26" t="n">
        <f aca="false">(G2290-H2290)/H2290</f>
        <v>0.000996683761303218</v>
      </c>
      <c r="S2290" s="17" t="n">
        <f aca="false">YEAR(B2290)</f>
        <v>2015</v>
      </c>
      <c r="T2290" s="17" t="n">
        <f aca="false">WEEKDAY(B2290)</f>
        <v>2</v>
      </c>
    </row>
    <row r="2291" customFormat="false" ht="15" hidden="false" customHeight="false" outlineLevel="0" collapsed="false">
      <c r="B2291" s="21" t="n">
        <v>42213</v>
      </c>
      <c r="C2291" s="22" t="n">
        <v>1094.1055</v>
      </c>
      <c r="D2291" s="22" t="n">
        <v>1099.1485</v>
      </c>
      <c r="E2291" s="22" t="n">
        <v>1091.722</v>
      </c>
      <c r="F2291" s="22" t="n">
        <v>1095.347</v>
      </c>
      <c r="G2291" s="23" t="n">
        <v>1099.24</v>
      </c>
      <c r="H2291" s="23" t="n">
        <v>1098.14</v>
      </c>
      <c r="I2291" s="23" t="n">
        <v>1092.78</v>
      </c>
      <c r="J2291" s="23" t="n">
        <v>1091.69</v>
      </c>
      <c r="K2291" s="29" t="str">
        <f aca="false">IF(N2291&lt;=$F$3,"HIT","MISS")</f>
        <v>HIT</v>
      </c>
      <c r="L2291" s="29" t="str">
        <f aca="false">IF(O2291&lt;=$F$3,"HIT","MISS")</f>
        <v>HIT</v>
      </c>
      <c r="M2291" s="17" t="str">
        <f aca="false">IF(AND(K2291="HIT",L2291="HIT"),"HOD ✓ | LOD ✓",IF(K2291="HIT","HOD ✓",IF(L2291="HIT","LOD ✓","✗ MISS")))</f>
        <v>HOD ✓ | LOD ✓</v>
      </c>
      <c r="N2291" s="26" t="n">
        <f aca="false">IF(D2291&lt;H2291,(H2291-D2291)/D2291,IF(D2291&gt;G2291,(D2291-G2291)/D2291,0))</f>
        <v>0</v>
      </c>
      <c r="O2291" s="26" t="n">
        <f aca="false">IF(E2291&lt;J2291,(J2291-E2291)/E2291,IF(E2291&gt;I2291,(E2291-I2291)/E2291,0))</f>
        <v>0</v>
      </c>
      <c r="P2291" s="27" t="n">
        <f aca="false">LN(F2291/F2290)</f>
        <v>0.00113407359425259</v>
      </c>
      <c r="Q2291" s="28" t="n">
        <f aca="false">STDEV(P2272:P2291)*SQRT(252)</f>
        <v>0.140103851629535</v>
      </c>
      <c r="R2291" s="26" t="n">
        <f aca="false">(G2291-H2291)/H2291</f>
        <v>0.00100169377310717</v>
      </c>
      <c r="S2291" s="17" t="n">
        <f aca="false">YEAR(B2291)</f>
        <v>2015</v>
      </c>
      <c r="T2291" s="17" t="n">
        <f aca="false">WEEKDAY(B2291)</f>
        <v>3</v>
      </c>
    </row>
    <row r="2292" customFormat="false" ht="15" hidden="false" customHeight="false" outlineLevel="0" collapsed="false">
      <c r="B2292" s="21" t="n">
        <v>42214</v>
      </c>
      <c r="C2292" s="22" t="n">
        <v>1095.347</v>
      </c>
      <c r="D2292" s="22" t="n">
        <v>1102.155</v>
      </c>
      <c r="E2292" s="22" t="n">
        <v>1090.4765</v>
      </c>
      <c r="F2292" s="22" t="n">
        <v>1096.9735</v>
      </c>
      <c r="G2292" s="23" t="n">
        <v>1101.71</v>
      </c>
      <c r="H2292" s="23" t="n">
        <v>1100.61</v>
      </c>
      <c r="I2292" s="23" t="n">
        <v>1092.01</v>
      </c>
      <c r="J2292" s="23" t="n">
        <v>1090.92</v>
      </c>
      <c r="K2292" s="29" t="str">
        <f aca="false">IF(N2292&lt;=$F$3,"HIT","MISS")</f>
        <v>HIT</v>
      </c>
      <c r="L2292" s="29" t="str">
        <f aca="false">IF(O2292&lt;=$F$3,"HIT","MISS")</f>
        <v>HIT</v>
      </c>
      <c r="M2292" s="17" t="str">
        <f aca="false">IF(AND(K2292="HIT",L2292="HIT"),"HOD ✓ | LOD ✓",IF(K2292="HIT","HOD ✓",IF(L2292="HIT","LOD ✓","✗ MISS")))</f>
        <v>HOD ✓ | LOD ✓</v>
      </c>
      <c r="N2292" s="26" t="n">
        <f aca="false">IF(D2292&lt;H2292,(H2292-D2292)/D2292,IF(D2292&gt;G2292,(D2292-G2292)/D2292,0))</f>
        <v>0.000403754462847727</v>
      </c>
      <c r="O2292" s="26" t="n">
        <f aca="false">IF(E2292&lt;J2292,(J2292-E2292)/E2292,IF(E2292&gt;I2292,(E2292-I2292)/E2292,0))</f>
        <v>0.000406702941328938</v>
      </c>
      <c r="P2292" s="27" t="n">
        <f aca="false">LN(F2292/F2291)</f>
        <v>0.0014838161650393</v>
      </c>
      <c r="Q2292" s="28" t="n">
        <f aca="false">STDEV(P2273:P2292)*SQRT(252)</f>
        <v>0.14117266282609</v>
      </c>
      <c r="R2292" s="26" t="n">
        <f aca="false">(G2292-H2292)/H2292</f>
        <v>0.0009994457618958</v>
      </c>
      <c r="S2292" s="17" t="n">
        <f aca="false">YEAR(B2292)</f>
        <v>2015</v>
      </c>
      <c r="T2292" s="17" t="n">
        <f aca="false">WEEKDAY(B2292)</f>
        <v>4</v>
      </c>
    </row>
    <row r="2293" customFormat="false" ht="15" hidden="false" customHeight="false" outlineLevel="0" collapsed="false">
      <c r="B2293" s="21" t="n">
        <v>42215</v>
      </c>
      <c r="C2293" s="22" t="n">
        <v>1096.9735</v>
      </c>
      <c r="D2293" s="22" t="n">
        <v>1098.753</v>
      </c>
      <c r="E2293" s="22" t="n">
        <v>1082.6645</v>
      </c>
      <c r="F2293" s="22" t="n">
        <v>1088.6245</v>
      </c>
      <c r="G2293" s="23" t="n">
        <v>1098.79</v>
      </c>
      <c r="H2293" s="23" t="n">
        <v>1097.69</v>
      </c>
      <c r="I2293" s="23" t="n">
        <v>1083.89</v>
      </c>
      <c r="J2293" s="23" t="n">
        <v>1082.81</v>
      </c>
      <c r="K2293" s="29" t="str">
        <f aca="false">IF(N2293&lt;=$F$3,"HIT","MISS")</f>
        <v>HIT</v>
      </c>
      <c r="L2293" s="29" t="str">
        <f aca="false">IF(O2293&lt;=$F$3,"HIT","MISS")</f>
        <v>HIT</v>
      </c>
      <c r="M2293" s="17" t="str">
        <f aca="false">IF(AND(K2293="HIT",L2293="HIT"),"HOD ✓ | LOD ✓",IF(K2293="HIT","HOD ✓",IF(L2293="HIT","LOD ✓","✗ MISS")))</f>
        <v>HOD ✓ | LOD ✓</v>
      </c>
      <c r="N2293" s="26" t="n">
        <f aca="false">IF(D2293&lt;H2293,(H2293-D2293)/D2293,IF(D2293&gt;G2293,(D2293-G2293)/D2293,0))</f>
        <v>0</v>
      </c>
      <c r="O2293" s="26" t="n">
        <f aca="false">IF(E2293&lt;J2293,(J2293-E2293)/E2293,IF(E2293&gt;I2293,(E2293-I2293)/E2293,0))</f>
        <v>0.000134390663035369</v>
      </c>
      <c r="P2293" s="27" t="n">
        <f aca="false">LN(F2293/F2292)</f>
        <v>-0.00764005147438553</v>
      </c>
      <c r="Q2293" s="28" t="n">
        <f aca="false">STDEV(P2274:P2293)*SQRT(252)</f>
        <v>0.142000176127482</v>
      </c>
      <c r="R2293" s="26" t="n">
        <f aca="false">(G2293-H2293)/H2293</f>
        <v>0.00100210441928041</v>
      </c>
      <c r="S2293" s="17" t="n">
        <f aca="false">YEAR(B2293)</f>
        <v>2015</v>
      </c>
      <c r="T2293" s="17" t="n">
        <f aca="false">WEEKDAY(B2293)</f>
        <v>5</v>
      </c>
    </row>
    <row r="2294" customFormat="false" ht="15" hidden="false" customHeight="false" outlineLevel="0" collapsed="false">
      <c r="B2294" s="21" t="n">
        <v>42216</v>
      </c>
      <c r="C2294" s="22" t="n">
        <v>1088.6245</v>
      </c>
      <c r="D2294" s="22" t="n">
        <v>1103.631</v>
      </c>
      <c r="E2294" s="22" t="n">
        <v>1080.1555</v>
      </c>
      <c r="F2294" s="22" t="n">
        <v>1095.5685</v>
      </c>
      <c r="G2294" s="23" t="n">
        <v>1104.93</v>
      </c>
      <c r="H2294" s="23" t="n">
        <v>1103.83</v>
      </c>
      <c r="I2294" s="23" t="n">
        <v>1081.96</v>
      </c>
      <c r="J2294" s="23" t="n">
        <v>1080.88</v>
      </c>
      <c r="K2294" s="24" t="str">
        <f aca="false">IF(N2294&lt;=$F$3,"HIT","MISS")</f>
        <v>HIT</v>
      </c>
      <c r="L2294" s="24" t="str">
        <f aca="false">IF(O2294&lt;=$F$3,"HIT","MISS")</f>
        <v>MISS</v>
      </c>
      <c r="M2294" s="25" t="str">
        <f aca="false">IF(AND(K2294="HIT",L2294="HIT"),"HOD ✓ | LOD ✓",IF(K2294="HIT","HOD ✓",IF(L2294="HIT","LOD ✓","✗ MISS")))</f>
        <v>HOD ✓</v>
      </c>
      <c r="N2294" s="26" t="n">
        <f aca="false">IF(D2294&lt;H2294,(H2294-D2294)/D2294,IF(D2294&gt;G2294,(D2294-G2294)/D2294,0))</f>
        <v>0.000180313891146445</v>
      </c>
      <c r="O2294" s="26" t="n">
        <f aca="false">IF(E2294&lt;J2294,(J2294-E2294)/E2294,IF(E2294&gt;I2294,(E2294-I2294)/E2294,0))</f>
        <v>0.000670736759661025</v>
      </c>
      <c r="P2294" s="27" t="n">
        <f aca="false">LN(F2294/F2293)</f>
        <v>0.00635843388866591</v>
      </c>
      <c r="Q2294" s="28" t="n">
        <f aca="false">STDEV(P2275:P2294)*SQRT(252)</f>
        <v>0.144879846199964</v>
      </c>
      <c r="R2294" s="26" t="n">
        <f aca="false">(G2294-H2294)/H2294</f>
        <v>0.000996530262812332</v>
      </c>
      <c r="S2294" s="17" t="n">
        <f aca="false">YEAR(B2294)</f>
        <v>2015</v>
      </c>
      <c r="T2294" s="17" t="n">
        <f aca="false">WEEKDAY(B2294)</f>
        <v>6</v>
      </c>
    </row>
    <row r="2295" customFormat="false" ht="15" hidden="false" customHeight="false" outlineLevel="0" collapsed="false">
      <c r="B2295" s="21" t="n">
        <v>42219</v>
      </c>
      <c r="C2295" s="22" t="n">
        <v>1095.5685</v>
      </c>
      <c r="D2295" s="22" t="n">
        <v>1098.152</v>
      </c>
      <c r="E2295" s="22" t="n">
        <v>1085.975</v>
      </c>
      <c r="F2295" s="22" t="n">
        <v>1086.915</v>
      </c>
      <c r="G2295" s="23" t="n">
        <v>1098.83</v>
      </c>
      <c r="H2295" s="23" t="n">
        <v>1097.73</v>
      </c>
      <c r="I2295" s="23" t="n">
        <v>1085.63</v>
      </c>
      <c r="J2295" s="23" t="n">
        <v>1084.55</v>
      </c>
      <c r="K2295" s="29" t="str">
        <f aca="false">IF(N2295&lt;=$F$3,"HIT","MISS")</f>
        <v>HIT</v>
      </c>
      <c r="L2295" s="29" t="str">
        <f aca="false">IF(O2295&lt;=$F$3,"HIT","MISS")</f>
        <v>HIT</v>
      </c>
      <c r="M2295" s="17" t="str">
        <f aca="false">IF(AND(K2295="HIT",L2295="HIT"),"HOD ✓ | LOD ✓",IF(K2295="HIT","HOD ✓",IF(L2295="HIT","LOD ✓","✗ MISS")))</f>
        <v>HOD ✓ | LOD ✓</v>
      </c>
      <c r="N2295" s="26" t="n">
        <f aca="false">IF(D2295&lt;H2295,(H2295-D2295)/D2295,IF(D2295&gt;G2295,(D2295-G2295)/D2295,0))</f>
        <v>0</v>
      </c>
      <c r="O2295" s="26" t="n">
        <f aca="false">IF(E2295&lt;J2295,(J2295-E2295)/E2295,IF(E2295&gt;I2295,(E2295-I2295)/E2295,0))</f>
        <v>0.00031768687124455</v>
      </c>
      <c r="P2295" s="27" t="n">
        <f aca="false">LN(F2295/F2294)</f>
        <v>-0.00792999841493235</v>
      </c>
      <c r="Q2295" s="28" t="n">
        <f aca="false">STDEV(P2276:P2295)*SQRT(252)</f>
        <v>0.144797526672885</v>
      </c>
      <c r="R2295" s="26" t="n">
        <f aca="false">(G2295-H2295)/H2295</f>
        <v>0.00100206790376496</v>
      </c>
      <c r="S2295" s="17" t="n">
        <f aca="false">YEAR(B2295)</f>
        <v>2015</v>
      </c>
      <c r="T2295" s="17" t="n">
        <f aca="false">WEEKDAY(B2295)</f>
        <v>2</v>
      </c>
    </row>
    <row r="2296" customFormat="false" ht="15" hidden="false" customHeight="false" outlineLevel="0" collapsed="false">
      <c r="B2296" s="21" t="n">
        <v>42220</v>
      </c>
      <c r="C2296" s="22" t="n">
        <v>1086.915</v>
      </c>
      <c r="D2296" s="22" t="n">
        <v>1095.0615</v>
      </c>
      <c r="E2296" s="22" t="n">
        <v>1081.085</v>
      </c>
      <c r="F2296" s="22" t="n">
        <v>1087.68</v>
      </c>
      <c r="G2296" s="23" t="n">
        <v>1094.78</v>
      </c>
      <c r="H2296" s="23" t="n">
        <v>1093.69</v>
      </c>
      <c r="I2296" s="23" t="n">
        <v>1080.65</v>
      </c>
      <c r="J2296" s="23" t="n">
        <v>1079.57</v>
      </c>
      <c r="K2296" s="29" t="str">
        <f aca="false">IF(N2296&lt;=$F$3,"HIT","MISS")</f>
        <v>HIT</v>
      </c>
      <c r="L2296" s="29" t="str">
        <f aca="false">IF(O2296&lt;=$F$3,"HIT","MISS")</f>
        <v>HIT</v>
      </c>
      <c r="M2296" s="17" t="str">
        <f aca="false">IF(AND(K2296="HIT",L2296="HIT"),"HOD ✓ | LOD ✓",IF(K2296="HIT","HOD ✓",IF(L2296="HIT","LOD ✓","✗ MISS")))</f>
        <v>HOD ✓ | LOD ✓</v>
      </c>
      <c r="N2296" s="26" t="n">
        <f aca="false">IF(D2296&lt;H2296,(H2296-D2296)/D2296,IF(D2296&gt;G2296,(D2296-G2296)/D2296,0))</f>
        <v>0.000257063187775345</v>
      </c>
      <c r="O2296" s="26" t="n">
        <f aca="false">IF(E2296&lt;J2296,(J2296-E2296)/E2296,IF(E2296&gt;I2296,(E2296-I2296)/E2296,0))</f>
        <v>0.000402373541395862</v>
      </c>
      <c r="P2296" s="27" t="n">
        <f aca="false">LN(F2296/F2295)</f>
        <v>0.000703579316201802</v>
      </c>
      <c r="Q2296" s="28" t="n">
        <f aca="false">STDEV(P2277:P2296)*SQRT(252)</f>
        <v>0.141272109768732</v>
      </c>
      <c r="R2296" s="26" t="n">
        <f aca="false">(G2296-H2296)/H2296</f>
        <v>0.000996626100631731</v>
      </c>
      <c r="S2296" s="17" t="n">
        <f aca="false">YEAR(B2296)</f>
        <v>2015</v>
      </c>
      <c r="T2296" s="17" t="n">
        <f aca="false">WEEKDAY(B2296)</f>
        <v>3</v>
      </c>
    </row>
    <row r="2297" customFormat="false" ht="15" hidden="false" customHeight="false" outlineLevel="0" collapsed="false">
      <c r="B2297" s="21" t="n">
        <v>42221</v>
      </c>
      <c r="C2297" s="22" t="n">
        <v>1087.68</v>
      </c>
      <c r="D2297" s="22" t="n">
        <v>1092.6485</v>
      </c>
      <c r="E2297" s="22" t="n">
        <v>1083.0795</v>
      </c>
      <c r="F2297" s="22" t="n">
        <v>1085.138</v>
      </c>
      <c r="G2297" s="23" t="n">
        <v>1093.49</v>
      </c>
      <c r="H2297" s="23" t="n">
        <v>1092.4</v>
      </c>
      <c r="I2297" s="23" t="n">
        <v>1082.89</v>
      </c>
      <c r="J2297" s="23" t="n">
        <v>1081.81</v>
      </c>
      <c r="K2297" s="29" t="str">
        <f aca="false">IF(N2297&lt;=$F$3,"HIT","MISS")</f>
        <v>HIT</v>
      </c>
      <c r="L2297" s="29" t="str">
        <f aca="false">IF(O2297&lt;=$F$3,"HIT","MISS")</f>
        <v>HIT</v>
      </c>
      <c r="M2297" s="17" t="str">
        <f aca="false">IF(AND(K2297="HIT",L2297="HIT"),"HOD ✓ | LOD ✓",IF(K2297="HIT","HOD ✓",IF(L2297="HIT","LOD ✓","✗ MISS")))</f>
        <v>HOD ✓ | LOD ✓</v>
      </c>
      <c r="N2297" s="26" t="n">
        <f aca="false">IF(D2297&lt;H2297,(H2297-D2297)/D2297,IF(D2297&gt;G2297,(D2297-G2297)/D2297,0))</f>
        <v>0</v>
      </c>
      <c r="O2297" s="26" t="n">
        <f aca="false">IF(E2297&lt;J2297,(J2297-E2297)/E2297,IF(E2297&gt;I2297,(E2297-I2297)/E2297,0))</f>
        <v>0.000174964072351063</v>
      </c>
      <c r="P2297" s="27" t="n">
        <f aca="false">LN(F2297/F2296)</f>
        <v>-0.00233981968092663</v>
      </c>
      <c r="Q2297" s="28" t="n">
        <f aca="false">STDEV(P2278:P2297)*SQRT(252)</f>
        <v>0.139737907562752</v>
      </c>
      <c r="R2297" s="26" t="n">
        <f aca="false">(G2297-H2297)/H2297</f>
        <v>0.000997803002563089</v>
      </c>
      <c r="S2297" s="17" t="n">
        <f aca="false">YEAR(B2297)</f>
        <v>2015</v>
      </c>
      <c r="T2297" s="17" t="n">
        <f aca="false">WEEKDAY(B2297)</f>
        <v>4</v>
      </c>
    </row>
    <row r="2298" customFormat="false" ht="15" hidden="false" customHeight="false" outlineLevel="0" collapsed="false">
      <c r="B2298" s="21" t="n">
        <v>42222</v>
      </c>
      <c r="C2298" s="22" t="n">
        <v>1085.138</v>
      </c>
      <c r="D2298" s="22" t="n">
        <v>1094.199</v>
      </c>
      <c r="E2298" s="22" t="n">
        <v>1083.5895</v>
      </c>
      <c r="F2298" s="22" t="n">
        <v>1089.593</v>
      </c>
      <c r="G2298" s="23" t="n">
        <v>1094.34</v>
      </c>
      <c r="H2298" s="23" t="n">
        <v>1093.25</v>
      </c>
      <c r="I2298" s="23" t="n">
        <v>1083.44</v>
      </c>
      <c r="J2298" s="23" t="n">
        <v>1082.36</v>
      </c>
      <c r="K2298" s="29" t="str">
        <f aca="false">IF(N2298&lt;=$F$3,"HIT","MISS")</f>
        <v>HIT</v>
      </c>
      <c r="L2298" s="29" t="str">
        <f aca="false">IF(O2298&lt;=$F$3,"HIT","MISS")</f>
        <v>HIT</v>
      </c>
      <c r="M2298" s="17" t="str">
        <f aca="false">IF(AND(K2298="HIT",L2298="HIT"),"HOD ✓ | LOD ✓",IF(K2298="HIT","HOD ✓",IF(L2298="HIT","LOD ✓","✗ MISS")))</f>
        <v>HOD ✓ | LOD ✓</v>
      </c>
      <c r="N2298" s="26" t="n">
        <f aca="false">IF(D2298&lt;H2298,(H2298-D2298)/D2298,IF(D2298&gt;G2298,(D2298-G2298)/D2298,0))</f>
        <v>0</v>
      </c>
      <c r="O2298" s="26" t="n">
        <f aca="false">IF(E2298&lt;J2298,(J2298-E2298)/E2298,IF(E2298&gt;I2298,(E2298-I2298)/E2298,0))</f>
        <v>0.000137967376021998</v>
      </c>
      <c r="P2298" s="27" t="n">
        <f aca="false">LN(F2298/F2297)</f>
        <v>0.00409706417186919</v>
      </c>
      <c r="Q2298" s="28" t="n">
        <f aca="false">STDEV(P2279:P2298)*SQRT(252)</f>
        <v>0.141453265910819</v>
      </c>
      <c r="R2298" s="26" t="n">
        <f aca="false">(G2298-H2298)/H2298</f>
        <v>0.000997027212439898</v>
      </c>
      <c r="S2298" s="17" t="n">
        <f aca="false">YEAR(B2298)</f>
        <v>2015</v>
      </c>
      <c r="T2298" s="17" t="n">
        <f aca="false">WEEKDAY(B2298)</f>
        <v>5</v>
      </c>
    </row>
    <row r="2299" customFormat="false" ht="15" hidden="false" customHeight="false" outlineLevel="0" collapsed="false">
      <c r="B2299" s="21" t="n">
        <v>42223</v>
      </c>
      <c r="C2299" s="22" t="n">
        <v>1089.593</v>
      </c>
      <c r="D2299" s="22" t="n">
        <v>1099.679</v>
      </c>
      <c r="E2299" s="22" t="n">
        <v>1082.511</v>
      </c>
      <c r="F2299" s="22" t="n">
        <v>1094.175</v>
      </c>
      <c r="G2299" s="23" t="n">
        <v>1099.94</v>
      </c>
      <c r="H2299" s="23" t="n">
        <v>1098.84</v>
      </c>
      <c r="I2299" s="23" t="n">
        <v>1083.96</v>
      </c>
      <c r="J2299" s="23" t="n">
        <v>1082.88</v>
      </c>
      <c r="K2299" s="29" t="str">
        <f aca="false">IF(N2299&lt;=$F$3,"HIT","MISS")</f>
        <v>HIT</v>
      </c>
      <c r="L2299" s="29" t="str">
        <f aca="false">IF(O2299&lt;=$F$3,"HIT","MISS")</f>
        <v>HIT</v>
      </c>
      <c r="M2299" s="17" t="str">
        <f aca="false">IF(AND(K2299="HIT",L2299="HIT"),"HOD ✓ | LOD ✓",IF(K2299="HIT","HOD ✓",IF(L2299="HIT","LOD ✓","✗ MISS")))</f>
        <v>HOD ✓ | LOD ✓</v>
      </c>
      <c r="N2299" s="26" t="n">
        <f aca="false">IF(D2299&lt;H2299,(H2299-D2299)/D2299,IF(D2299&gt;G2299,(D2299-G2299)/D2299,0))</f>
        <v>0</v>
      </c>
      <c r="O2299" s="26" t="n">
        <f aca="false">IF(E2299&lt;J2299,(J2299-E2299)/E2299,IF(E2299&gt;I2299,(E2299-I2299)/E2299,0))</f>
        <v>0.00034087413430454</v>
      </c>
      <c r="P2299" s="27" t="n">
        <f aca="false">LN(F2299/F2298)</f>
        <v>0.00419642262737496</v>
      </c>
      <c r="Q2299" s="28" t="n">
        <f aca="false">STDEV(P2280:P2299)*SQRT(252)</f>
        <v>0.141741935049641</v>
      </c>
      <c r="R2299" s="26" t="n">
        <f aca="false">(G2299-H2299)/H2299</f>
        <v>0.00100105565869475</v>
      </c>
      <c r="S2299" s="17" t="n">
        <f aca="false">YEAR(B2299)</f>
        <v>2015</v>
      </c>
      <c r="T2299" s="17" t="n">
        <f aca="false">WEEKDAY(B2299)</f>
        <v>6</v>
      </c>
    </row>
    <row r="2300" customFormat="false" ht="15" hidden="false" customHeight="false" outlineLevel="0" collapsed="false">
      <c r="B2300" s="21" t="n">
        <v>42226</v>
      </c>
      <c r="C2300" s="22" t="n">
        <v>1094.175</v>
      </c>
      <c r="D2300" s="22" t="n">
        <v>1109.1425</v>
      </c>
      <c r="E2300" s="22" t="n">
        <v>1089.744</v>
      </c>
      <c r="F2300" s="22" t="n">
        <v>1104.5525</v>
      </c>
      <c r="G2300" s="23" t="n">
        <v>1109.69</v>
      </c>
      <c r="H2300" s="23" t="n">
        <v>1108.58</v>
      </c>
      <c r="I2300" s="23" t="n">
        <v>1090.05</v>
      </c>
      <c r="J2300" s="23" t="n">
        <v>1088.96</v>
      </c>
      <c r="K2300" s="29" t="str">
        <f aca="false">IF(N2300&lt;=$F$3,"HIT","MISS")</f>
        <v>HIT</v>
      </c>
      <c r="L2300" s="29" t="str">
        <f aca="false">IF(O2300&lt;=$F$3,"HIT","MISS")</f>
        <v>HIT</v>
      </c>
      <c r="M2300" s="17" t="str">
        <f aca="false">IF(AND(K2300="HIT",L2300="HIT"),"HOD ✓ | LOD ✓",IF(K2300="HIT","HOD ✓",IF(L2300="HIT","LOD ✓","✗ MISS")))</f>
        <v>HOD ✓ | LOD ✓</v>
      </c>
      <c r="N2300" s="26" t="n">
        <f aca="false">IF(D2300&lt;H2300,(H2300-D2300)/D2300,IF(D2300&gt;G2300,(D2300-G2300)/D2300,0))</f>
        <v>0</v>
      </c>
      <c r="O2300" s="26" t="n">
        <f aca="false">IF(E2300&lt;J2300,(J2300-E2300)/E2300,IF(E2300&gt;I2300,(E2300-I2300)/E2300,0))</f>
        <v>0</v>
      </c>
      <c r="P2300" s="27" t="n">
        <f aca="false">LN(F2300/F2299)</f>
        <v>0.00943962092473493</v>
      </c>
      <c r="Q2300" s="28" t="n">
        <f aca="false">STDEV(P2281:P2300)*SQRT(252)</f>
        <v>0.148293206392626</v>
      </c>
      <c r="R2300" s="26" t="n">
        <f aca="false">(G2300-H2300)/H2300</f>
        <v>0.00100128091793116</v>
      </c>
      <c r="S2300" s="17" t="n">
        <f aca="false">YEAR(B2300)</f>
        <v>2015</v>
      </c>
      <c r="T2300" s="17" t="n">
        <f aca="false">WEEKDAY(B2300)</f>
        <v>2</v>
      </c>
    </row>
    <row r="2301" customFormat="false" ht="15" hidden="false" customHeight="false" outlineLevel="0" collapsed="false">
      <c r="B2301" s="21" t="n">
        <v>42227</v>
      </c>
      <c r="C2301" s="22" t="n">
        <v>1104.5525</v>
      </c>
      <c r="D2301" s="22" t="n">
        <v>1119.6595</v>
      </c>
      <c r="E2301" s="22" t="n">
        <v>1093.9575</v>
      </c>
      <c r="F2301" s="22" t="n">
        <v>1108.951</v>
      </c>
      <c r="G2301" s="23" t="n">
        <v>1121.04</v>
      </c>
      <c r="H2301" s="23" t="n">
        <v>1119.92</v>
      </c>
      <c r="I2301" s="23" t="n">
        <v>1093.82</v>
      </c>
      <c r="J2301" s="23" t="n">
        <v>1092.73</v>
      </c>
      <c r="K2301" s="29" t="str">
        <f aca="false">IF(N2301&lt;=$F$3,"HIT","MISS")</f>
        <v>HIT</v>
      </c>
      <c r="L2301" s="29" t="str">
        <f aca="false">IF(O2301&lt;=$F$3,"HIT","MISS")</f>
        <v>HIT</v>
      </c>
      <c r="M2301" s="17" t="str">
        <f aca="false">IF(AND(K2301="HIT",L2301="HIT"),"HOD ✓ | LOD ✓",IF(K2301="HIT","HOD ✓",IF(L2301="HIT","LOD ✓","✗ MISS")))</f>
        <v>HOD ✓ | LOD ✓</v>
      </c>
      <c r="N2301" s="26" t="n">
        <f aca="false">IF(D2301&lt;H2301,(H2301-D2301)/D2301,IF(D2301&gt;G2301,(D2301-G2301)/D2301,0))</f>
        <v>0.00023266001851464</v>
      </c>
      <c r="O2301" s="26" t="n">
        <f aca="false">IF(E2301&lt;J2301,(J2301-E2301)/E2301,IF(E2301&gt;I2301,(E2301-I2301)/E2301,0))</f>
        <v>0.000125690440442198</v>
      </c>
      <c r="P2301" s="27" t="n">
        <f aca="false">LN(F2301/F2300)</f>
        <v>0.0039742478739196</v>
      </c>
      <c r="Q2301" s="28" t="n">
        <f aca="false">STDEV(P2282:P2301)*SQRT(252)</f>
        <v>0.149988262299095</v>
      </c>
      <c r="R2301" s="26" t="n">
        <f aca="false">(G2301-H2301)/H2301</f>
        <v>0.00100007143367374</v>
      </c>
      <c r="S2301" s="17" t="n">
        <f aca="false">YEAR(B2301)</f>
        <v>2015</v>
      </c>
      <c r="T2301" s="17" t="n">
        <f aca="false">WEEKDAY(B2301)</f>
        <v>3</v>
      </c>
    </row>
    <row r="2302" customFormat="false" ht="15" hidden="false" customHeight="false" outlineLevel="0" collapsed="false">
      <c r="B2302" s="21" t="n">
        <v>42228</v>
      </c>
      <c r="C2302" s="22" t="n">
        <v>1108.951</v>
      </c>
      <c r="D2302" s="22" t="n">
        <v>1126.033</v>
      </c>
      <c r="E2302" s="22" t="n">
        <v>1101.97</v>
      </c>
      <c r="F2302" s="22" t="n">
        <v>1124.534</v>
      </c>
      <c r="G2302" s="23" t="n">
        <v>1125.57</v>
      </c>
      <c r="H2302" s="23" t="n">
        <v>1124.45</v>
      </c>
      <c r="I2302" s="23" t="n">
        <v>1103.39</v>
      </c>
      <c r="J2302" s="23" t="n">
        <v>1102.29</v>
      </c>
      <c r="K2302" s="29" t="str">
        <f aca="false">IF(N2302&lt;=$F$3,"HIT","MISS")</f>
        <v>HIT</v>
      </c>
      <c r="L2302" s="29" t="str">
        <f aca="false">IF(O2302&lt;=$F$3,"HIT","MISS")</f>
        <v>HIT</v>
      </c>
      <c r="M2302" s="17" t="str">
        <f aca="false">IF(AND(K2302="HIT",L2302="HIT"),"HOD ✓ | LOD ✓",IF(K2302="HIT","HOD ✓",IF(L2302="HIT","LOD ✓","✗ MISS")))</f>
        <v>HOD ✓ | LOD ✓</v>
      </c>
      <c r="N2302" s="26" t="n">
        <f aca="false">IF(D2302&lt;H2302,(H2302-D2302)/D2302,IF(D2302&gt;G2302,(D2302-G2302)/D2302,0))</f>
        <v>0.000411178002776087</v>
      </c>
      <c r="O2302" s="26" t="n">
        <f aca="false">IF(E2302&lt;J2302,(J2302-E2302)/E2302,IF(E2302&gt;I2302,(E2302-I2302)/E2302,0))</f>
        <v>0.000290389030554313</v>
      </c>
      <c r="P2302" s="27" t="n">
        <f aca="false">LN(F2302/F2301)</f>
        <v>0.0139542041778521</v>
      </c>
      <c r="Q2302" s="28" t="n">
        <f aca="false">STDEV(P2283:P2302)*SQRT(252)</f>
        <v>0.159601587707405</v>
      </c>
      <c r="R2302" s="26" t="n">
        <f aca="false">(G2302-H2302)/H2302</f>
        <v>0.000996042509671298</v>
      </c>
      <c r="S2302" s="17" t="n">
        <f aca="false">YEAR(B2302)</f>
        <v>2015</v>
      </c>
      <c r="T2302" s="17" t="n">
        <f aca="false">WEEKDAY(B2302)</f>
        <v>4</v>
      </c>
    </row>
    <row r="2303" customFormat="false" ht="15" hidden="false" customHeight="false" outlineLevel="0" collapsed="false">
      <c r="B2303" s="21" t="n">
        <v>42229</v>
      </c>
      <c r="C2303" s="22" t="n">
        <v>1124.534</v>
      </c>
      <c r="D2303" s="22" t="n">
        <v>1126.925</v>
      </c>
      <c r="E2303" s="22" t="n">
        <v>1113.691</v>
      </c>
      <c r="F2303" s="22" t="n">
        <v>1115.213</v>
      </c>
      <c r="G2303" s="23" t="n">
        <v>1128.26</v>
      </c>
      <c r="H2303" s="23" t="n">
        <v>1127.13</v>
      </c>
      <c r="I2303" s="23" t="n">
        <v>1114.38</v>
      </c>
      <c r="J2303" s="23" t="n">
        <v>1113.27</v>
      </c>
      <c r="K2303" s="29" t="str">
        <f aca="false">IF(N2303&lt;=$F$3,"HIT","MISS")</f>
        <v>HIT</v>
      </c>
      <c r="L2303" s="29" t="str">
        <f aca="false">IF(O2303&lt;=$F$3,"HIT","MISS")</f>
        <v>HIT</v>
      </c>
      <c r="M2303" s="17" t="str">
        <f aca="false">IF(AND(K2303="HIT",L2303="HIT"),"HOD ✓ | LOD ✓",IF(K2303="HIT","HOD ✓",IF(L2303="HIT","LOD ✓","✗ MISS")))</f>
        <v>HOD ✓ | LOD ✓</v>
      </c>
      <c r="N2303" s="26" t="n">
        <f aca="false">IF(D2303&lt;H2303,(H2303-D2303)/D2303,IF(D2303&gt;G2303,(D2303-G2303)/D2303,0))</f>
        <v>0.000181910952370526</v>
      </c>
      <c r="O2303" s="26" t="n">
        <f aca="false">IF(E2303&lt;J2303,(J2303-E2303)/E2303,IF(E2303&gt;I2303,(E2303-I2303)/E2303,0))</f>
        <v>0</v>
      </c>
      <c r="P2303" s="27" t="n">
        <f aca="false">LN(F2303/F2302)</f>
        <v>-0.00832330956239455</v>
      </c>
      <c r="Q2303" s="28" t="n">
        <f aca="false">STDEV(P2284:P2303)*SQRT(252)</f>
        <v>0.161483243423731</v>
      </c>
      <c r="R2303" s="26" t="n">
        <f aca="false">(G2303-H2303)/H2303</f>
        <v>0.00100254629013502</v>
      </c>
      <c r="S2303" s="17" t="n">
        <f aca="false">YEAR(B2303)</f>
        <v>2015</v>
      </c>
      <c r="T2303" s="17" t="n">
        <f aca="false">WEEKDAY(B2303)</f>
        <v>5</v>
      </c>
    </row>
    <row r="2304" customFormat="false" ht="15" hidden="false" customHeight="false" outlineLevel="0" collapsed="false">
      <c r="B2304" s="21" t="n">
        <v>42230</v>
      </c>
      <c r="C2304" s="22" t="n">
        <v>1115.213</v>
      </c>
      <c r="D2304" s="22" t="n">
        <v>1121.1505</v>
      </c>
      <c r="E2304" s="22" t="n">
        <v>1111.8655</v>
      </c>
      <c r="F2304" s="22" t="n">
        <v>1114.921</v>
      </c>
      <c r="G2304" s="23" t="n">
        <v>1122</v>
      </c>
      <c r="H2304" s="23" t="n">
        <v>1120.88</v>
      </c>
      <c r="I2304" s="23" t="n">
        <v>1111.51</v>
      </c>
      <c r="J2304" s="23" t="n">
        <v>1110.4</v>
      </c>
      <c r="K2304" s="29" t="str">
        <f aca="false">IF(N2304&lt;=$F$3,"HIT","MISS")</f>
        <v>HIT</v>
      </c>
      <c r="L2304" s="29" t="str">
        <f aca="false">IF(O2304&lt;=$F$3,"HIT","MISS")</f>
        <v>HIT</v>
      </c>
      <c r="M2304" s="17" t="str">
        <f aca="false">IF(AND(K2304="HIT",L2304="HIT"),"HOD ✓ | LOD ✓",IF(K2304="HIT","HOD ✓",IF(L2304="HIT","LOD ✓","✗ MISS")))</f>
        <v>HOD ✓ | LOD ✓</v>
      </c>
      <c r="N2304" s="26" t="n">
        <f aca="false">IF(D2304&lt;H2304,(H2304-D2304)/D2304,IF(D2304&gt;G2304,(D2304-G2304)/D2304,0))</f>
        <v>0</v>
      </c>
      <c r="O2304" s="26" t="n">
        <f aca="false">IF(E2304&lt;J2304,(J2304-E2304)/E2304,IF(E2304&gt;I2304,(E2304-I2304)/E2304,0))</f>
        <v>0.000319732917335883</v>
      </c>
      <c r="P2304" s="27" t="n">
        <f aca="false">LN(F2304/F2303)</f>
        <v>-0.000261867674021855</v>
      </c>
      <c r="Q2304" s="28" t="n">
        <f aca="false">STDEV(P2285:P2304)*SQRT(252)</f>
        <v>0.158490455297133</v>
      </c>
      <c r="R2304" s="26" t="n">
        <f aca="false">(G2304-H2304)/H2304</f>
        <v>0.00099921490257645</v>
      </c>
      <c r="S2304" s="17" t="n">
        <f aca="false">YEAR(B2304)</f>
        <v>2015</v>
      </c>
      <c r="T2304" s="17" t="n">
        <f aca="false">WEEKDAY(B2304)</f>
        <v>6</v>
      </c>
    </row>
    <row r="2305" customFormat="false" ht="15" hidden="false" customHeight="false" outlineLevel="0" collapsed="false">
      <c r="B2305" s="21" t="n">
        <v>42233</v>
      </c>
      <c r="C2305" s="22" t="n">
        <v>1114.921</v>
      </c>
      <c r="D2305" s="22" t="n">
        <v>1122.9375</v>
      </c>
      <c r="E2305" s="22" t="n">
        <v>1113.8115</v>
      </c>
      <c r="F2305" s="22" t="n">
        <v>1117.5265</v>
      </c>
      <c r="G2305" s="23" t="n">
        <v>1122.67</v>
      </c>
      <c r="H2305" s="23" t="n">
        <v>1121.55</v>
      </c>
      <c r="I2305" s="23" t="n">
        <v>1115.04</v>
      </c>
      <c r="J2305" s="23" t="n">
        <v>1113.93</v>
      </c>
      <c r="K2305" s="29" t="str">
        <f aca="false">IF(N2305&lt;=$F$3,"HIT","MISS")</f>
        <v>HIT</v>
      </c>
      <c r="L2305" s="29" t="str">
        <f aca="false">IF(O2305&lt;=$F$3,"HIT","MISS")</f>
        <v>HIT</v>
      </c>
      <c r="M2305" s="17" t="str">
        <f aca="false">IF(AND(K2305="HIT",L2305="HIT"),"HOD ✓ | LOD ✓",IF(K2305="HIT","HOD ✓",IF(L2305="HIT","LOD ✓","✗ MISS")))</f>
        <v>HOD ✓ | LOD ✓</v>
      </c>
      <c r="N2305" s="26" t="n">
        <f aca="false">IF(D2305&lt;H2305,(H2305-D2305)/D2305,IF(D2305&gt;G2305,(D2305-G2305)/D2305,0))</f>
        <v>0.000238214504369056</v>
      </c>
      <c r="O2305" s="26" t="n">
        <f aca="false">IF(E2305&lt;J2305,(J2305-E2305)/E2305,IF(E2305&gt;I2305,(E2305-I2305)/E2305,0))</f>
        <v>0.000106391431584285</v>
      </c>
      <c r="P2305" s="27" t="n">
        <f aca="false">LN(F2305/F2304)</f>
        <v>0.00233421048693315</v>
      </c>
      <c r="Q2305" s="28" t="n">
        <f aca="false">STDEV(P2286:P2305)*SQRT(252)</f>
        <v>0.0982108292162753</v>
      </c>
      <c r="R2305" s="26" t="n">
        <f aca="false">(G2305-H2305)/H2305</f>
        <v>0.00099861798404005</v>
      </c>
      <c r="S2305" s="17" t="n">
        <f aca="false">YEAR(B2305)</f>
        <v>2015</v>
      </c>
      <c r="T2305" s="17" t="n">
        <f aca="false">WEEKDAY(B2305)</f>
        <v>2</v>
      </c>
    </row>
    <row r="2306" customFormat="false" ht="15" hidden="false" customHeight="false" outlineLevel="0" collapsed="false">
      <c r="B2306" s="21" t="n">
        <v>42234</v>
      </c>
      <c r="C2306" s="22" t="n">
        <v>1117.5265</v>
      </c>
      <c r="D2306" s="22" t="n">
        <v>1121.2305</v>
      </c>
      <c r="E2306" s="22" t="n">
        <v>1109.5725</v>
      </c>
      <c r="F2306" s="22" t="n">
        <v>1117.6475</v>
      </c>
      <c r="G2306" s="23" t="n">
        <v>1121.77</v>
      </c>
      <c r="H2306" s="23" t="n">
        <v>1120.65</v>
      </c>
      <c r="I2306" s="23" t="n">
        <v>1110.79</v>
      </c>
      <c r="J2306" s="23" t="n">
        <v>1109.68</v>
      </c>
      <c r="K2306" s="29" t="str">
        <f aca="false">IF(N2306&lt;=$F$3,"HIT","MISS")</f>
        <v>HIT</v>
      </c>
      <c r="L2306" s="29" t="str">
        <f aca="false">IF(O2306&lt;=$F$3,"HIT","MISS")</f>
        <v>HIT</v>
      </c>
      <c r="M2306" s="17" t="str">
        <f aca="false">IF(AND(K2306="HIT",L2306="HIT"),"HOD ✓ | LOD ✓",IF(K2306="HIT","HOD ✓",IF(L2306="HIT","LOD ✓","✗ MISS")))</f>
        <v>HOD ✓ | LOD ✓</v>
      </c>
      <c r="N2306" s="26" t="n">
        <f aca="false">IF(D2306&lt;H2306,(H2306-D2306)/D2306,IF(D2306&gt;G2306,(D2306-G2306)/D2306,0))</f>
        <v>0</v>
      </c>
      <c r="O2306" s="26" t="n">
        <f aca="false">IF(E2306&lt;J2306,(J2306-E2306)/E2306,IF(E2306&gt;I2306,(E2306-I2306)/E2306,0))</f>
        <v>9.68841603410978E-005</v>
      </c>
      <c r="P2306" s="27" t="n">
        <f aca="false">LN(F2306/F2305)</f>
        <v>0.000108268976033553</v>
      </c>
      <c r="Q2306" s="28" t="n">
        <f aca="false">STDEV(P2287:P2306)*SQRT(252)</f>
        <v>0.0972452546896332</v>
      </c>
      <c r="R2306" s="26" t="n">
        <f aca="false">(G2306-H2306)/H2306</f>
        <v>0.000999419979476099</v>
      </c>
      <c r="S2306" s="17" t="n">
        <f aca="false">YEAR(B2306)</f>
        <v>2015</v>
      </c>
      <c r="T2306" s="17" t="n">
        <f aca="false">WEEKDAY(B2306)</f>
        <v>3</v>
      </c>
    </row>
    <row r="2307" customFormat="false" ht="15" hidden="false" customHeight="false" outlineLevel="0" collapsed="false">
      <c r="B2307" s="21" t="n">
        <v>42235</v>
      </c>
      <c r="C2307" s="22" t="n">
        <v>1117.6475</v>
      </c>
      <c r="D2307" s="22" t="n">
        <v>1134.9395</v>
      </c>
      <c r="E2307" s="22" t="n">
        <v>1116.412</v>
      </c>
      <c r="F2307" s="22" t="n">
        <v>1133.9935</v>
      </c>
      <c r="G2307" s="23" t="n">
        <v>1135.8</v>
      </c>
      <c r="H2307" s="23" t="n">
        <v>1134.67</v>
      </c>
      <c r="I2307" s="23" t="n">
        <v>1116.13</v>
      </c>
      <c r="J2307" s="23" t="n">
        <v>1115.01</v>
      </c>
      <c r="K2307" s="29" t="str">
        <f aca="false">IF(N2307&lt;=$F$3,"HIT","MISS")</f>
        <v>HIT</v>
      </c>
      <c r="L2307" s="29" t="str">
        <f aca="false">IF(O2307&lt;=$F$3,"HIT","MISS")</f>
        <v>HIT</v>
      </c>
      <c r="M2307" s="17" t="str">
        <f aca="false">IF(AND(K2307="HIT",L2307="HIT"),"HOD ✓ | LOD ✓",IF(K2307="HIT","HOD ✓",IF(L2307="HIT","LOD ✓","✗ MISS")))</f>
        <v>HOD ✓ | LOD ✓</v>
      </c>
      <c r="N2307" s="26" t="n">
        <f aca="false">IF(D2307&lt;H2307,(H2307-D2307)/D2307,IF(D2307&gt;G2307,(D2307-G2307)/D2307,0))</f>
        <v>0</v>
      </c>
      <c r="O2307" s="26" t="n">
        <f aca="false">IF(E2307&lt;J2307,(J2307-E2307)/E2307,IF(E2307&gt;I2307,(E2307-I2307)/E2307,0))</f>
        <v>0.000252594920154858</v>
      </c>
      <c r="P2307" s="27" t="n">
        <f aca="false">LN(F2307/F2306)</f>
        <v>0.0145194435197456</v>
      </c>
      <c r="Q2307" s="28" t="n">
        <f aca="false">STDEV(P2288:P2307)*SQRT(252)</f>
        <v>0.104835819157242</v>
      </c>
      <c r="R2307" s="26" t="n">
        <f aca="false">(G2307-H2307)/H2307</f>
        <v>0.000995884265909808</v>
      </c>
      <c r="S2307" s="17" t="n">
        <f aca="false">YEAR(B2307)</f>
        <v>2015</v>
      </c>
      <c r="T2307" s="17" t="n">
        <f aca="false">WEEKDAY(B2307)</f>
        <v>4</v>
      </c>
    </row>
    <row r="2308" customFormat="false" ht="15" hidden="false" customHeight="false" outlineLevel="0" collapsed="false">
      <c r="B2308" s="21" t="n">
        <v>42236</v>
      </c>
      <c r="C2308" s="22" t="n">
        <v>1133.9935</v>
      </c>
      <c r="D2308" s="22" t="n">
        <v>1154.1395</v>
      </c>
      <c r="E2308" s="22" t="n">
        <v>1132.7405</v>
      </c>
      <c r="F2308" s="22" t="n">
        <v>1152.133</v>
      </c>
      <c r="G2308" s="23" t="n">
        <v>1155.62</v>
      </c>
      <c r="H2308" s="23" t="n">
        <v>1154.47</v>
      </c>
      <c r="I2308" s="23" t="n">
        <v>1132.54</v>
      </c>
      <c r="J2308" s="23" t="n">
        <v>1131.41</v>
      </c>
      <c r="K2308" s="29" t="str">
        <f aca="false">IF(N2308&lt;=$F$3,"HIT","MISS")</f>
        <v>HIT</v>
      </c>
      <c r="L2308" s="29" t="str">
        <f aca="false">IF(O2308&lt;=$F$3,"HIT","MISS")</f>
        <v>HIT</v>
      </c>
      <c r="M2308" s="17" t="str">
        <f aca="false">IF(AND(K2308="HIT",L2308="HIT"),"HOD ✓ | LOD ✓",IF(K2308="HIT","HOD ✓",IF(L2308="HIT","LOD ✓","✗ MISS")))</f>
        <v>HOD ✓ | LOD ✓</v>
      </c>
      <c r="N2308" s="26" t="n">
        <f aca="false">IF(D2308&lt;H2308,(H2308-D2308)/D2308,IF(D2308&gt;G2308,(D2308-G2308)/D2308,0))</f>
        <v>0.000286360530941042</v>
      </c>
      <c r="O2308" s="26" t="n">
        <f aca="false">IF(E2308&lt;J2308,(J2308-E2308)/E2308,IF(E2308&gt;I2308,(E2308-I2308)/E2308,0))</f>
        <v>0.000177004353600977</v>
      </c>
      <c r="P2308" s="27" t="n">
        <f aca="false">LN(F2308/F2307)</f>
        <v>0.0158695336318556</v>
      </c>
      <c r="Q2308" s="28" t="n">
        <f aca="false">STDEV(P2289:P2308)*SQRT(252)</f>
        <v>0.114143382580352</v>
      </c>
      <c r="R2308" s="26" t="n">
        <f aca="false">(G2308-H2308)/H2308</f>
        <v>0.000996128093410711</v>
      </c>
      <c r="S2308" s="17" t="n">
        <f aca="false">YEAR(B2308)</f>
        <v>2015</v>
      </c>
      <c r="T2308" s="17" t="n">
        <f aca="false">WEEKDAY(B2308)</f>
        <v>5</v>
      </c>
    </row>
    <row r="2309" customFormat="false" ht="15" hidden="false" customHeight="false" outlineLevel="0" collapsed="false">
      <c r="B2309" s="21" t="n">
        <v>42237</v>
      </c>
      <c r="C2309" s="22" t="n">
        <v>1152.133</v>
      </c>
      <c r="D2309" s="22" t="n">
        <v>1168.389</v>
      </c>
      <c r="E2309" s="22" t="n">
        <v>1149.044</v>
      </c>
      <c r="F2309" s="22" t="n">
        <v>1161.1095</v>
      </c>
      <c r="G2309" s="23" t="n">
        <v>1168.15</v>
      </c>
      <c r="H2309" s="23" t="n">
        <v>1166.98</v>
      </c>
      <c r="I2309" s="23" t="n">
        <v>1150.38</v>
      </c>
      <c r="J2309" s="23" t="n">
        <v>1149.23</v>
      </c>
      <c r="K2309" s="29" t="str">
        <f aca="false">IF(N2309&lt;=$F$3,"HIT","MISS")</f>
        <v>HIT</v>
      </c>
      <c r="L2309" s="29" t="str">
        <f aca="false">IF(O2309&lt;=$F$3,"HIT","MISS")</f>
        <v>HIT</v>
      </c>
      <c r="M2309" s="17" t="str">
        <f aca="false">IF(AND(K2309="HIT",L2309="HIT"),"HOD ✓ | LOD ✓",IF(K2309="HIT","HOD ✓",IF(L2309="HIT","LOD ✓","✗ MISS")))</f>
        <v>HOD ✓ | LOD ✓</v>
      </c>
      <c r="N2309" s="26" t="n">
        <f aca="false">IF(D2309&lt;H2309,(H2309-D2309)/D2309,IF(D2309&gt;G2309,(D2309-G2309)/D2309,0))</f>
        <v>0.000204555160995016</v>
      </c>
      <c r="O2309" s="26" t="n">
        <f aca="false">IF(E2309&lt;J2309,(J2309-E2309)/E2309,IF(E2309&gt;I2309,(E2309-I2309)/E2309,0))</f>
        <v>0.000161873696742615</v>
      </c>
      <c r="P2309" s="27" t="n">
        <f aca="false">LN(F2309/F2308)</f>
        <v>0.00776100651523974</v>
      </c>
      <c r="Q2309" s="28" t="n">
        <f aca="false">STDEV(P2290:P2309)*SQRT(252)</f>
        <v>0.113944039382409</v>
      </c>
      <c r="R2309" s="26" t="n">
        <f aca="false">(G2309-H2309)/H2309</f>
        <v>0.00100258787639897</v>
      </c>
      <c r="S2309" s="17" t="n">
        <f aca="false">YEAR(B2309)</f>
        <v>2015</v>
      </c>
      <c r="T2309" s="17" t="n">
        <f aca="false">WEEKDAY(B2309)</f>
        <v>6</v>
      </c>
    </row>
    <row r="2310" customFormat="false" ht="15" hidden="false" customHeight="false" outlineLevel="0" collapsed="false">
      <c r="B2310" s="21" t="n">
        <v>42240</v>
      </c>
      <c r="C2310" s="22" t="n">
        <v>1161.1095</v>
      </c>
      <c r="D2310" s="22" t="n">
        <v>1170.28</v>
      </c>
      <c r="E2310" s="22" t="n">
        <v>1146.0055</v>
      </c>
      <c r="F2310" s="22" t="n">
        <v>1155.0755</v>
      </c>
      <c r="G2310" s="23" t="n">
        <v>1170.05</v>
      </c>
      <c r="H2310" s="23" t="n">
        <v>1168.88</v>
      </c>
      <c r="I2310" s="23" t="n">
        <v>1146.07</v>
      </c>
      <c r="J2310" s="23" t="n">
        <v>1144.93</v>
      </c>
      <c r="K2310" s="29" t="str">
        <f aca="false">IF(N2310&lt;=$F$3,"HIT","MISS")</f>
        <v>HIT</v>
      </c>
      <c r="L2310" s="29" t="str">
        <f aca="false">IF(O2310&lt;=$F$3,"HIT","MISS")</f>
        <v>HIT</v>
      </c>
      <c r="M2310" s="17" t="str">
        <f aca="false">IF(AND(K2310="HIT",L2310="HIT"),"HOD ✓ | LOD ✓",IF(K2310="HIT","HOD ✓",IF(L2310="HIT","LOD ✓","✗ MISS")))</f>
        <v>HOD ✓ | LOD ✓</v>
      </c>
      <c r="N2310" s="26" t="n">
        <f aca="false">IF(D2310&lt;H2310,(H2310-D2310)/D2310,IF(D2310&gt;G2310,(D2310-G2310)/D2310,0))</f>
        <v>0.000196534162764482</v>
      </c>
      <c r="O2310" s="26" t="n">
        <f aca="false">IF(E2310&lt;J2310,(J2310-E2310)/E2310,IF(E2310&gt;I2310,(E2310-I2310)/E2310,0))</f>
        <v>0</v>
      </c>
      <c r="P2310" s="27" t="n">
        <f aca="false">LN(F2310/F2309)</f>
        <v>-0.00521030371109693</v>
      </c>
      <c r="Q2310" s="28" t="n">
        <f aca="false">STDEV(P2291:P2310)*SQRT(252)</f>
        <v>0.11418068006251</v>
      </c>
      <c r="R2310" s="26" t="n">
        <f aca="false">(G2310-H2310)/H2310</f>
        <v>0.00100095818219137</v>
      </c>
      <c r="S2310" s="17" t="n">
        <f aca="false">YEAR(B2310)</f>
        <v>2015</v>
      </c>
      <c r="T2310" s="17" t="n">
        <f aca="false">WEEKDAY(B2310)</f>
        <v>2</v>
      </c>
    </row>
    <row r="2311" customFormat="false" ht="15" hidden="false" customHeight="false" outlineLevel="0" collapsed="false">
      <c r="B2311" s="21" t="n">
        <v>42241</v>
      </c>
      <c r="C2311" s="22" t="n">
        <v>1155.0755</v>
      </c>
      <c r="D2311" s="22" t="n">
        <v>1156.7305</v>
      </c>
      <c r="E2311" s="22" t="n">
        <v>1134.7405</v>
      </c>
      <c r="F2311" s="22" t="n">
        <v>1140.6475</v>
      </c>
      <c r="G2311" s="23" t="n">
        <v>1154.19</v>
      </c>
      <c r="H2311" s="23" t="n">
        <v>1153.04</v>
      </c>
      <c r="I2311" s="23" t="n">
        <v>1136.56</v>
      </c>
      <c r="J2311" s="23" t="n">
        <v>1135.42</v>
      </c>
      <c r="K2311" s="24" t="str">
        <f aca="false">IF(N2311&lt;=$F$3,"HIT","MISS")</f>
        <v>MISS</v>
      </c>
      <c r="L2311" s="24" t="str">
        <f aca="false">IF(O2311&lt;=$F$3,"HIT","MISS")</f>
        <v>MISS</v>
      </c>
      <c r="M2311" s="25" t="str">
        <f aca="false">IF(AND(K2311="HIT",L2311="HIT"),"HOD ✓ | LOD ✓",IF(K2311="HIT","HOD ✓",IF(L2311="HIT","LOD ✓","✗ MISS")))</f>
        <v>✗ MISS</v>
      </c>
      <c r="N2311" s="26" t="n">
        <f aca="false">IF(D2311&lt;H2311,(H2311-D2311)/D2311,IF(D2311&gt;G2311,(D2311-G2311)/D2311,0))</f>
        <v>0.00219627648791126</v>
      </c>
      <c r="O2311" s="26" t="n">
        <f aca="false">IF(E2311&lt;J2311,(J2311-E2311)/E2311,IF(E2311&gt;I2311,(E2311-I2311)/E2311,0))</f>
        <v>0.000598815323855949</v>
      </c>
      <c r="P2311" s="27" t="n">
        <f aca="false">LN(F2311/F2310)</f>
        <v>-0.0125696261811714</v>
      </c>
      <c r="Q2311" s="28" t="n">
        <f aca="false">STDEV(P2292:P2311)*SQRT(252)</f>
        <v>0.126399293748315</v>
      </c>
      <c r="R2311" s="26" t="n">
        <f aca="false">(G2311-H2311)/H2311</f>
        <v>0.000997363491292662</v>
      </c>
      <c r="S2311" s="17" t="n">
        <f aca="false">YEAR(B2311)</f>
        <v>2015</v>
      </c>
      <c r="T2311" s="17" t="n">
        <f aca="false">WEEKDAY(B2311)</f>
        <v>3</v>
      </c>
    </row>
    <row r="2312" customFormat="false" ht="15" hidden="false" customHeight="false" outlineLevel="0" collapsed="false">
      <c r="B2312" s="21" t="n">
        <v>42242</v>
      </c>
      <c r="C2312" s="22" t="n">
        <v>1140.6475</v>
      </c>
      <c r="D2312" s="22" t="n">
        <v>1146.571</v>
      </c>
      <c r="E2312" s="22" t="n">
        <v>1117.7665</v>
      </c>
      <c r="F2312" s="22" t="n">
        <v>1125.153</v>
      </c>
      <c r="G2312" s="23" t="n">
        <v>1148.08</v>
      </c>
      <c r="H2312" s="23" t="n">
        <v>1146.93</v>
      </c>
      <c r="I2312" s="23" t="n">
        <v>1118.12</v>
      </c>
      <c r="J2312" s="23" t="n">
        <v>1117</v>
      </c>
      <c r="K2312" s="29" t="str">
        <f aca="false">IF(N2312&lt;=$F$3,"HIT","MISS")</f>
        <v>HIT</v>
      </c>
      <c r="L2312" s="29" t="str">
        <f aca="false">IF(O2312&lt;=$F$3,"HIT","MISS")</f>
        <v>HIT</v>
      </c>
      <c r="M2312" s="17" t="str">
        <f aca="false">IF(AND(K2312="HIT",L2312="HIT"),"HOD ✓ | LOD ✓",IF(K2312="HIT","HOD ✓",IF(L2312="HIT","LOD ✓","✗ MISS")))</f>
        <v>HOD ✓ | LOD ✓</v>
      </c>
      <c r="N2312" s="26" t="n">
        <f aca="false">IF(D2312&lt;H2312,(H2312-D2312)/D2312,IF(D2312&gt;G2312,(D2312-G2312)/D2312,0))</f>
        <v>0.00031310751798201</v>
      </c>
      <c r="O2312" s="26" t="n">
        <f aca="false">IF(E2312&lt;J2312,(J2312-E2312)/E2312,IF(E2312&gt;I2312,(E2312-I2312)/E2312,0))</f>
        <v>0</v>
      </c>
      <c r="P2312" s="27" t="n">
        <f aca="false">LN(F2312/F2311)</f>
        <v>-0.0136770572123391</v>
      </c>
      <c r="Q2312" s="28" t="n">
        <f aca="false">STDEV(P2293:P2312)*SQRT(252)</f>
        <v>0.138170407555692</v>
      </c>
      <c r="R2312" s="26" t="n">
        <f aca="false">(G2312-H2312)/H2312</f>
        <v>0.00100267671087151</v>
      </c>
      <c r="S2312" s="17" t="n">
        <f aca="false">YEAR(B2312)</f>
        <v>2015</v>
      </c>
      <c r="T2312" s="17" t="n">
        <f aca="false">WEEKDAY(B2312)</f>
        <v>4</v>
      </c>
    </row>
    <row r="2313" customFormat="false" ht="15" hidden="false" customHeight="false" outlineLevel="0" collapsed="false">
      <c r="B2313" s="21" t="n">
        <v>42243</v>
      </c>
      <c r="C2313" s="22" t="n">
        <v>1125.153</v>
      </c>
      <c r="D2313" s="22" t="n">
        <v>1129.403</v>
      </c>
      <c r="E2313" s="22" t="n">
        <v>1118.201</v>
      </c>
      <c r="F2313" s="22" t="n">
        <v>1124.882</v>
      </c>
      <c r="G2313" s="23" t="n">
        <v>1130.81</v>
      </c>
      <c r="H2313" s="23" t="n">
        <v>1129.68</v>
      </c>
      <c r="I2313" s="23" t="n">
        <v>1118.48</v>
      </c>
      <c r="J2313" s="23" t="n">
        <v>1117.36</v>
      </c>
      <c r="K2313" s="29" t="str">
        <f aca="false">IF(N2313&lt;=$F$3,"HIT","MISS")</f>
        <v>HIT</v>
      </c>
      <c r="L2313" s="29" t="str">
        <f aca="false">IF(O2313&lt;=$F$3,"HIT","MISS")</f>
        <v>HIT</v>
      </c>
      <c r="M2313" s="17" t="str">
        <f aca="false">IF(AND(K2313="HIT",L2313="HIT"),"HOD ✓ | LOD ✓",IF(K2313="HIT","HOD ✓",IF(L2313="HIT","LOD ✓","✗ MISS")))</f>
        <v>HOD ✓ | LOD ✓</v>
      </c>
      <c r="N2313" s="26" t="n">
        <f aca="false">IF(D2313&lt;H2313,(H2313-D2313)/D2313,IF(D2313&gt;G2313,(D2313-G2313)/D2313,0))</f>
        <v>0.000245262320004501</v>
      </c>
      <c r="O2313" s="26" t="n">
        <f aca="false">IF(E2313&lt;J2313,(J2313-E2313)/E2313,IF(E2313&gt;I2313,(E2313-I2313)/E2313,0))</f>
        <v>0</v>
      </c>
      <c r="P2313" s="27" t="n">
        <f aca="false">LN(F2313/F2312)</f>
        <v>-0.000240885142951438</v>
      </c>
      <c r="Q2313" s="28" t="n">
        <f aca="false">STDEV(P2294:P2313)*SQRT(252)</f>
        <v>0.134284906703393</v>
      </c>
      <c r="R2313" s="26" t="n">
        <f aca="false">(G2313-H2313)/H2313</f>
        <v>0.00100028326605754</v>
      </c>
      <c r="S2313" s="17" t="n">
        <f aca="false">YEAR(B2313)</f>
        <v>2015</v>
      </c>
      <c r="T2313" s="17" t="n">
        <f aca="false">WEEKDAY(B2313)</f>
        <v>5</v>
      </c>
    </row>
    <row r="2314" customFormat="false" ht="15" hidden="false" customHeight="false" outlineLevel="0" collapsed="false">
      <c r="B2314" s="21" t="n">
        <v>42244</v>
      </c>
      <c r="C2314" s="22" t="n">
        <v>1124.882</v>
      </c>
      <c r="D2314" s="22" t="n">
        <v>1140.959</v>
      </c>
      <c r="E2314" s="22" t="n">
        <v>1123.911</v>
      </c>
      <c r="F2314" s="22" t="n">
        <v>1133.744</v>
      </c>
      <c r="G2314" s="23" t="n">
        <v>1141.44</v>
      </c>
      <c r="H2314" s="23" t="n">
        <v>1140.3</v>
      </c>
      <c r="I2314" s="23" t="n">
        <v>1124.33</v>
      </c>
      <c r="J2314" s="23" t="n">
        <v>1123.21</v>
      </c>
      <c r="K2314" s="29" t="str">
        <f aca="false">IF(N2314&lt;=$F$3,"HIT","MISS")</f>
        <v>HIT</v>
      </c>
      <c r="L2314" s="29" t="str">
        <f aca="false">IF(O2314&lt;=$F$3,"HIT","MISS")</f>
        <v>HIT</v>
      </c>
      <c r="M2314" s="17" t="str">
        <f aca="false">IF(AND(K2314="HIT",L2314="HIT"),"HOD ✓ | LOD ✓",IF(K2314="HIT","HOD ✓",IF(L2314="HIT","LOD ✓","✗ MISS")))</f>
        <v>HOD ✓ | LOD ✓</v>
      </c>
      <c r="N2314" s="26" t="n">
        <f aca="false">IF(D2314&lt;H2314,(H2314-D2314)/D2314,IF(D2314&gt;G2314,(D2314-G2314)/D2314,0))</f>
        <v>0</v>
      </c>
      <c r="O2314" s="26" t="n">
        <f aca="false">IF(E2314&lt;J2314,(J2314-E2314)/E2314,IF(E2314&gt;I2314,(E2314-I2314)/E2314,0))</f>
        <v>0</v>
      </c>
      <c r="P2314" s="27" t="n">
        <f aca="false">LN(F2314/F2313)</f>
        <v>0.00784728899493972</v>
      </c>
      <c r="Q2314" s="28" t="n">
        <f aca="false">STDEV(P2295:P2314)*SQRT(252)</f>
        <v>0.13508067316834</v>
      </c>
      <c r="R2314" s="26" t="n">
        <f aca="false">(G2314-H2314)/H2314</f>
        <v>0.000999736911339209</v>
      </c>
      <c r="S2314" s="17" t="n">
        <f aca="false">YEAR(B2314)</f>
        <v>2015</v>
      </c>
      <c r="T2314" s="17" t="n">
        <f aca="false">WEEKDAY(B2314)</f>
        <v>6</v>
      </c>
    </row>
    <row r="2315" customFormat="false" ht="15" hidden="false" customHeight="false" outlineLevel="0" collapsed="false">
      <c r="B2315" s="21" t="n">
        <v>42247</v>
      </c>
      <c r="C2315" s="22" t="n">
        <v>1133.744</v>
      </c>
      <c r="D2315" s="22" t="n">
        <v>1136.821</v>
      </c>
      <c r="E2315" s="22" t="n">
        <v>1125.779</v>
      </c>
      <c r="F2315" s="22" t="n">
        <v>1134.9415</v>
      </c>
      <c r="G2315" s="23" t="n">
        <v>1137.93</v>
      </c>
      <c r="H2315" s="23" t="n">
        <v>1136.79</v>
      </c>
      <c r="I2315" s="23" t="n">
        <v>1125.6</v>
      </c>
      <c r="J2315" s="23" t="n">
        <v>1124.48</v>
      </c>
      <c r="K2315" s="29" t="str">
        <f aca="false">IF(N2315&lt;=$F$3,"HIT","MISS")</f>
        <v>HIT</v>
      </c>
      <c r="L2315" s="29" t="str">
        <f aca="false">IF(O2315&lt;=$F$3,"HIT","MISS")</f>
        <v>HIT</v>
      </c>
      <c r="M2315" s="17" t="str">
        <f aca="false">IF(AND(K2315="HIT",L2315="HIT"),"HOD ✓ | LOD ✓",IF(K2315="HIT","HOD ✓",IF(L2315="HIT","LOD ✓","✗ MISS")))</f>
        <v>HOD ✓ | LOD ✓</v>
      </c>
      <c r="N2315" s="26" t="n">
        <f aca="false">IF(D2315&lt;H2315,(H2315-D2315)/D2315,IF(D2315&gt;G2315,(D2315-G2315)/D2315,0))</f>
        <v>0</v>
      </c>
      <c r="O2315" s="26" t="n">
        <f aca="false">IF(E2315&lt;J2315,(J2315-E2315)/E2315,IF(E2315&gt;I2315,(E2315-I2315)/E2315,0))</f>
        <v>0.000159001011743946</v>
      </c>
      <c r="P2315" s="27" t="n">
        <f aca="false">LN(F2315/F2314)</f>
        <v>0.00105567749360887</v>
      </c>
      <c r="Q2315" s="28" t="n">
        <f aca="false">STDEV(P2296:P2315)*SQRT(252)</f>
        <v>0.130252686043202</v>
      </c>
      <c r="R2315" s="26" t="n">
        <f aca="false">(G2315-H2315)/H2315</f>
        <v>0.00100282374053264</v>
      </c>
      <c r="S2315" s="17" t="n">
        <f aca="false">YEAR(B2315)</f>
        <v>2015</v>
      </c>
      <c r="T2315" s="17" t="n">
        <f aca="false">WEEKDAY(B2315)</f>
        <v>2</v>
      </c>
    </row>
    <row r="2316" customFormat="false" ht="15" hidden="false" customHeight="false" outlineLevel="0" collapsed="false">
      <c r="B2316" s="21" t="n">
        <v>42248</v>
      </c>
      <c r="C2316" s="22" t="n">
        <v>1134.9415</v>
      </c>
      <c r="D2316" s="22" t="n">
        <v>1148.0765</v>
      </c>
      <c r="E2316" s="22" t="n">
        <v>1134.408</v>
      </c>
      <c r="F2316" s="22" t="n">
        <v>1140.2705</v>
      </c>
      <c r="G2316" s="23" t="n">
        <v>1148.29</v>
      </c>
      <c r="H2316" s="23" t="n">
        <v>1147.14</v>
      </c>
      <c r="I2316" s="23" t="n">
        <v>1135.15</v>
      </c>
      <c r="J2316" s="23" t="n">
        <v>1134.02</v>
      </c>
      <c r="K2316" s="29" t="str">
        <f aca="false">IF(N2316&lt;=$F$3,"HIT","MISS")</f>
        <v>HIT</v>
      </c>
      <c r="L2316" s="29" t="str">
        <f aca="false">IF(O2316&lt;=$F$3,"HIT","MISS")</f>
        <v>HIT</v>
      </c>
      <c r="M2316" s="17" t="str">
        <f aca="false">IF(AND(K2316="HIT",L2316="HIT"),"HOD ✓ | LOD ✓",IF(K2316="HIT","HOD ✓",IF(L2316="HIT","LOD ✓","✗ MISS")))</f>
        <v>HOD ✓ | LOD ✓</v>
      </c>
      <c r="N2316" s="26" t="n">
        <f aca="false">IF(D2316&lt;H2316,(H2316-D2316)/D2316,IF(D2316&gt;G2316,(D2316-G2316)/D2316,0))</f>
        <v>0</v>
      </c>
      <c r="O2316" s="26" t="n">
        <f aca="false">IF(E2316&lt;J2316,(J2316-E2316)/E2316,IF(E2316&gt;I2316,(E2316-I2316)/E2316,0))</f>
        <v>0</v>
      </c>
      <c r="P2316" s="27" t="n">
        <f aca="false">LN(F2316/F2315)</f>
        <v>0.00468440720672638</v>
      </c>
      <c r="Q2316" s="28" t="n">
        <f aca="false">STDEV(P2297:P2316)*SQRT(252)</f>
        <v>0.130427918951913</v>
      </c>
      <c r="R2316" s="26" t="n">
        <f aca="false">(G2316-H2316)/H2316</f>
        <v>0.00100249315689442</v>
      </c>
      <c r="S2316" s="17" t="n">
        <f aca="false">YEAR(B2316)</f>
        <v>2015</v>
      </c>
      <c r="T2316" s="17" t="n">
        <f aca="false">WEEKDAY(B2316)</f>
        <v>3</v>
      </c>
    </row>
    <row r="2317" customFormat="false" ht="15" hidden="false" customHeight="false" outlineLevel="0" collapsed="false">
      <c r="B2317" s="21" t="n">
        <v>42249</v>
      </c>
      <c r="C2317" s="22" t="n">
        <v>1140.2705</v>
      </c>
      <c r="D2317" s="22" t="n">
        <v>1142.5345</v>
      </c>
      <c r="E2317" s="22" t="n">
        <v>1132.137</v>
      </c>
      <c r="F2317" s="22" t="n">
        <v>1134.112</v>
      </c>
      <c r="G2317" s="23" t="n">
        <v>1133.96</v>
      </c>
      <c r="H2317" s="23" t="n">
        <v>1132.83</v>
      </c>
      <c r="I2317" s="23" t="n">
        <v>1132.66</v>
      </c>
      <c r="J2317" s="23" t="n">
        <v>1131.53</v>
      </c>
      <c r="K2317" s="24" t="str">
        <f aca="false">IF(N2317&lt;=$F$3,"HIT","MISS")</f>
        <v>MISS</v>
      </c>
      <c r="L2317" s="24" t="str">
        <f aca="false">IF(O2317&lt;=$F$3,"HIT","MISS")</f>
        <v>HIT</v>
      </c>
      <c r="M2317" s="25" t="str">
        <f aca="false">IF(AND(K2317="HIT",L2317="HIT"),"HOD ✓ | LOD ✓",IF(K2317="HIT","HOD ✓",IF(L2317="HIT","LOD ✓","✗ MISS")))</f>
        <v>LOD ✓</v>
      </c>
      <c r="N2317" s="26" t="n">
        <f aca="false">IF(D2317&lt;H2317,(H2317-D2317)/D2317,IF(D2317&gt;G2317,(D2317-G2317)/D2317,0))</f>
        <v>0.00750480620060046</v>
      </c>
      <c r="O2317" s="26" t="n">
        <f aca="false">IF(E2317&lt;J2317,(J2317-E2317)/E2317,IF(E2317&gt;I2317,(E2317-I2317)/E2317,0))</f>
        <v>0</v>
      </c>
      <c r="P2317" s="27" t="n">
        <f aca="false">LN(F2317/F2316)</f>
        <v>-0.00541554910087023</v>
      </c>
      <c r="Q2317" s="28" t="n">
        <f aca="false">STDEV(P2298:P2317)*SQRT(252)</f>
        <v>0.132341085207048</v>
      </c>
      <c r="R2317" s="26" t="n">
        <f aca="false">(G2317-H2317)/H2317</f>
        <v>0.000997501831695938</v>
      </c>
      <c r="S2317" s="17" t="n">
        <f aca="false">YEAR(B2317)</f>
        <v>2015</v>
      </c>
      <c r="T2317" s="17" t="n">
        <f aca="false">WEEKDAY(B2317)</f>
        <v>4</v>
      </c>
    </row>
    <row r="2318" customFormat="false" ht="15" hidden="false" customHeight="false" outlineLevel="0" collapsed="false">
      <c r="B2318" s="21" t="n">
        <v>42250</v>
      </c>
      <c r="C2318" s="22" t="n">
        <v>1134.112</v>
      </c>
      <c r="D2318" s="22" t="n">
        <v>1134.395</v>
      </c>
      <c r="E2318" s="22" t="n">
        <v>1121.876</v>
      </c>
      <c r="F2318" s="22" t="n">
        <v>1125.384</v>
      </c>
      <c r="G2318" s="23" t="n">
        <v>1134.7</v>
      </c>
      <c r="H2318" s="23" t="n">
        <v>1133.57</v>
      </c>
      <c r="I2318" s="23" t="n">
        <v>1122.35</v>
      </c>
      <c r="J2318" s="23" t="n">
        <v>1121.23</v>
      </c>
      <c r="K2318" s="29" t="str">
        <f aca="false">IF(N2318&lt;=$F$3,"HIT","MISS")</f>
        <v>HIT</v>
      </c>
      <c r="L2318" s="29" t="str">
        <f aca="false">IF(O2318&lt;=$F$3,"HIT","MISS")</f>
        <v>HIT</v>
      </c>
      <c r="M2318" s="17" t="str">
        <f aca="false">IF(AND(K2318="HIT",L2318="HIT"),"HOD ✓ | LOD ✓",IF(K2318="HIT","HOD ✓",IF(L2318="HIT","LOD ✓","✗ MISS")))</f>
        <v>HOD ✓ | LOD ✓</v>
      </c>
      <c r="N2318" s="26" t="n">
        <f aca="false">IF(D2318&lt;H2318,(H2318-D2318)/D2318,IF(D2318&gt;G2318,(D2318-G2318)/D2318,0))</f>
        <v>0</v>
      </c>
      <c r="O2318" s="26" t="n">
        <f aca="false">IF(E2318&lt;J2318,(J2318-E2318)/E2318,IF(E2318&gt;I2318,(E2318-I2318)/E2318,0))</f>
        <v>0</v>
      </c>
      <c r="P2318" s="27" t="n">
        <f aca="false">LN(F2318/F2317)</f>
        <v>-0.00772565511192772</v>
      </c>
      <c r="Q2318" s="28" t="n">
        <f aca="false">STDEV(P2299:P2318)*SQRT(252)</f>
        <v>0.13668446866136</v>
      </c>
      <c r="R2318" s="26" t="n">
        <f aca="false">(G2318-H2318)/H2318</f>
        <v>0.00099685065765688</v>
      </c>
      <c r="S2318" s="17" t="n">
        <f aca="false">YEAR(B2318)</f>
        <v>2015</v>
      </c>
      <c r="T2318" s="17" t="n">
        <f aca="false">WEEKDAY(B2318)</f>
        <v>5</v>
      </c>
    </row>
    <row r="2319" customFormat="false" ht="15" hidden="false" customHeight="false" outlineLevel="0" collapsed="false">
      <c r="B2319" s="21" t="n">
        <v>42251</v>
      </c>
      <c r="C2319" s="22" t="n">
        <v>1125.384</v>
      </c>
      <c r="D2319" s="22" t="n">
        <v>1133.333</v>
      </c>
      <c r="E2319" s="22" t="n">
        <v>1116.519</v>
      </c>
      <c r="F2319" s="22" t="n">
        <v>1121.578</v>
      </c>
      <c r="G2319" s="23" t="n">
        <v>1134.64</v>
      </c>
      <c r="H2319" s="23" t="n">
        <v>1133.51</v>
      </c>
      <c r="I2319" s="23" t="n">
        <v>1116.22</v>
      </c>
      <c r="J2319" s="23" t="n">
        <v>1115.1</v>
      </c>
      <c r="K2319" s="29" t="str">
        <f aca="false">IF(N2319&lt;=$F$3,"HIT","MISS")</f>
        <v>HIT</v>
      </c>
      <c r="L2319" s="29" t="str">
        <f aca="false">IF(O2319&lt;=$F$3,"HIT","MISS")</f>
        <v>HIT</v>
      </c>
      <c r="M2319" s="17" t="str">
        <f aca="false">IF(AND(K2319="HIT",L2319="HIT"),"HOD ✓ | LOD ✓",IF(K2319="HIT","HOD ✓",IF(L2319="HIT","LOD ✓","✗ MISS")))</f>
        <v>HOD ✓ | LOD ✓</v>
      </c>
      <c r="N2319" s="26" t="n">
        <f aca="false">IF(D2319&lt;H2319,(H2319-D2319)/D2319,IF(D2319&gt;G2319,(D2319-G2319)/D2319,0))</f>
        <v>0.000156176516522423</v>
      </c>
      <c r="O2319" s="26" t="n">
        <f aca="false">IF(E2319&lt;J2319,(J2319-E2319)/E2319,IF(E2319&gt;I2319,(E2319-I2319)/E2319,0))</f>
        <v>0.000267796607133401</v>
      </c>
      <c r="P2319" s="27" t="n">
        <f aca="false">LN(F2319/F2318)</f>
        <v>-0.00338768847888074</v>
      </c>
      <c r="Q2319" s="28" t="n">
        <f aca="false">STDEV(P2300:P2319)*SQRT(252)</f>
        <v>0.137434549091968</v>
      </c>
      <c r="R2319" s="26" t="n">
        <f aca="false">(G2319-H2319)/H2319</f>
        <v>0.000996903423878139</v>
      </c>
      <c r="S2319" s="17" t="n">
        <f aca="false">YEAR(B2319)</f>
        <v>2015</v>
      </c>
      <c r="T2319" s="17" t="n">
        <f aca="false">WEEKDAY(B2319)</f>
        <v>6</v>
      </c>
    </row>
    <row r="2320" customFormat="false" ht="15" hidden="false" customHeight="false" outlineLevel="0" collapsed="false">
      <c r="B2320" s="21" t="n">
        <v>42254</v>
      </c>
      <c r="C2320" s="22" t="n">
        <v>1121.578</v>
      </c>
      <c r="D2320" s="22" t="n">
        <v>1124.981</v>
      </c>
      <c r="E2320" s="22" t="n">
        <v>1116.0655</v>
      </c>
      <c r="F2320" s="22" t="n">
        <v>1119.221</v>
      </c>
      <c r="G2320" s="23" t="n">
        <v>1124.69</v>
      </c>
      <c r="H2320" s="23" t="n">
        <v>1123.57</v>
      </c>
      <c r="I2320" s="23" t="n">
        <v>1116.66</v>
      </c>
      <c r="J2320" s="23" t="n">
        <v>1115.54</v>
      </c>
      <c r="K2320" s="29" t="str">
        <f aca="false">IF(N2320&lt;=$F$3,"HIT","MISS")</f>
        <v>HIT</v>
      </c>
      <c r="L2320" s="29" t="str">
        <f aca="false">IF(O2320&lt;=$F$3,"HIT","MISS")</f>
        <v>HIT</v>
      </c>
      <c r="M2320" s="17" t="str">
        <f aca="false">IF(AND(K2320="HIT",L2320="HIT"),"HOD ✓ | LOD ✓",IF(K2320="HIT","HOD ✓",IF(L2320="HIT","LOD ✓","✗ MISS")))</f>
        <v>HOD ✓ | LOD ✓</v>
      </c>
      <c r="N2320" s="26" t="n">
        <f aca="false">IF(D2320&lt;H2320,(H2320-D2320)/D2320,IF(D2320&gt;G2320,(D2320-G2320)/D2320,0))</f>
        <v>0.000258671035332988</v>
      </c>
      <c r="O2320" s="26" t="n">
        <f aca="false">IF(E2320&lt;J2320,(J2320-E2320)/E2320,IF(E2320&gt;I2320,(E2320-I2320)/E2320,0))</f>
        <v>0</v>
      </c>
      <c r="P2320" s="27" t="n">
        <f aca="false">LN(F2320/F2319)</f>
        <v>-0.00210371467433226</v>
      </c>
      <c r="Q2320" s="28" t="n">
        <f aca="false">STDEV(P2301:P2320)*SQRT(252)</f>
        <v>0.134370627662049</v>
      </c>
      <c r="R2320" s="26" t="n">
        <f aca="false">(G2320-H2320)/H2320</f>
        <v>0.000996822627873758</v>
      </c>
      <c r="S2320" s="17" t="n">
        <f aca="false">YEAR(B2320)</f>
        <v>2015</v>
      </c>
      <c r="T2320" s="17" t="n">
        <f aca="false">WEEKDAY(B2320)</f>
        <v>2</v>
      </c>
    </row>
    <row r="2321" customFormat="false" ht="15" hidden="false" customHeight="false" outlineLevel="0" collapsed="false">
      <c r="B2321" s="21" t="n">
        <v>42255</v>
      </c>
      <c r="C2321" s="22" t="n">
        <v>1119.221</v>
      </c>
      <c r="D2321" s="22" t="n">
        <v>1126.9425</v>
      </c>
      <c r="E2321" s="22" t="n">
        <v>1118.7465</v>
      </c>
      <c r="F2321" s="22" t="n">
        <v>1121.538</v>
      </c>
      <c r="G2321" s="23" t="n">
        <v>1128.19</v>
      </c>
      <c r="H2321" s="23" t="n">
        <v>1127.06</v>
      </c>
      <c r="I2321" s="23" t="n">
        <v>1118.95</v>
      </c>
      <c r="J2321" s="23" t="n">
        <v>1117.83</v>
      </c>
      <c r="K2321" s="29" t="str">
        <f aca="false">IF(N2321&lt;=$F$3,"HIT","MISS")</f>
        <v>HIT</v>
      </c>
      <c r="L2321" s="29" t="str">
        <f aca="false">IF(O2321&lt;=$F$3,"HIT","MISS")</f>
        <v>HIT</v>
      </c>
      <c r="M2321" s="17" t="str">
        <f aca="false">IF(AND(K2321="HIT",L2321="HIT"),"HOD ✓ | LOD ✓",IF(K2321="HIT","HOD ✓",IF(L2321="HIT","LOD ✓","✗ MISS")))</f>
        <v>HOD ✓ | LOD ✓</v>
      </c>
      <c r="N2321" s="26" t="n">
        <f aca="false">IF(D2321&lt;H2321,(H2321-D2321)/D2321,IF(D2321&gt;G2321,(D2321-G2321)/D2321,0))</f>
        <v>0.000104264414555167</v>
      </c>
      <c r="O2321" s="26" t="n">
        <f aca="false">IF(E2321&lt;J2321,(J2321-E2321)/E2321,IF(E2321&gt;I2321,(E2321-I2321)/E2321,0))</f>
        <v>0</v>
      </c>
      <c r="P2321" s="27" t="n">
        <f aca="false">LN(F2321/F2320)</f>
        <v>0.00206805000072264</v>
      </c>
      <c r="Q2321" s="28" t="n">
        <f aca="false">STDEV(P2302:P2321)*SQRT(252)</f>
        <v>0.133916568097732</v>
      </c>
      <c r="R2321" s="26" t="n">
        <f aca="false">(G2321-H2321)/H2321</f>
        <v>0.00100260855677613</v>
      </c>
      <c r="S2321" s="17" t="n">
        <f aca="false">YEAR(B2321)</f>
        <v>2015</v>
      </c>
      <c r="T2321" s="17" t="n">
        <f aca="false">WEEKDAY(B2321)</f>
        <v>3</v>
      </c>
    </row>
    <row r="2322" customFormat="false" ht="15" hidden="false" customHeight="false" outlineLevel="0" collapsed="false">
      <c r="B2322" s="21" t="n">
        <v>42256</v>
      </c>
      <c r="C2322" s="22" t="n">
        <v>1121.538</v>
      </c>
      <c r="D2322" s="22" t="n">
        <v>1125.5175</v>
      </c>
      <c r="E2322" s="22" t="n">
        <v>1101.3505</v>
      </c>
      <c r="F2322" s="22" t="n">
        <v>1108.0265</v>
      </c>
      <c r="G2322" s="23" t="n">
        <v>1125.9</v>
      </c>
      <c r="H2322" s="23" t="n">
        <v>1124.78</v>
      </c>
      <c r="I2322" s="23" t="n">
        <v>1101.76</v>
      </c>
      <c r="J2322" s="23" t="n">
        <v>1100.66</v>
      </c>
      <c r="K2322" s="29" t="str">
        <f aca="false">IF(N2322&lt;=$F$3,"HIT","MISS")</f>
        <v>HIT</v>
      </c>
      <c r="L2322" s="29" t="str">
        <f aca="false">IF(O2322&lt;=$F$3,"HIT","MISS")</f>
        <v>HIT</v>
      </c>
      <c r="M2322" s="17" t="str">
        <f aca="false">IF(AND(K2322="HIT",L2322="HIT"),"HOD ✓ | LOD ✓",IF(K2322="HIT","HOD ✓",IF(L2322="HIT","LOD ✓","✗ MISS")))</f>
        <v>HOD ✓ | LOD ✓</v>
      </c>
      <c r="N2322" s="26" t="n">
        <f aca="false">IF(D2322&lt;H2322,(H2322-D2322)/D2322,IF(D2322&gt;G2322,(D2322-G2322)/D2322,0))</f>
        <v>0</v>
      </c>
      <c r="O2322" s="26" t="n">
        <f aca="false">IF(E2322&lt;J2322,(J2322-E2322)/E2322,IF(E2322&gt;I2322,(E2322-I2322)/E2322,0))</f>
        <v>0</v>
      </c>
      <c r="P2322" s="27" t="n">
        <f aca="false">LN(F2322/F2321)</f>
        <v>-0.012120452589662</v>
      </c>
      <c r="Q2322" s="28" t="n">
        <f aca="false">STDEV(P2303:P2322)*SQRT(252)</f>
        <v>0.131297087265524</v>
      </c>
      <c r="R2322" s="26" t="n">
        <f aca="false">(G2322-H2322)/H2322</f>
        <v>0.000995750280054871</v>
      </c>
      <c r="S2322" s="17" t="n">
        <f aca="false">YEAR(B2322)</f>
        <v>2015</v>
      </c>
      <c r="T2322" s="17" t="n">
        <f aca="false">WEEKDAY(B2322)</f>
        <v>4</v>
      </c>
    </row>
    <row r="2323" customFormat="false" ht="15" hidden="false" customHeight="false" outlineLevel="0" collapsed="false">
      <c r="B2323" s="21" t="n">
        <v>42257</v>
      </c>
      <c r="C2323" s="22" t="n">
        <v>1108.0265</v>
      </c>
      <c r="D2323" s="22" t="n">
        <v>1115.19</v>
      </c>
      <c r="E2323" s="22" t="n">
        <v>1103.822</v>
      </c>
      <c r="F2323" s="22" t="n">
        <v>1110.684</v>
      </c>
      <c r="G2323" s="23" t="n">
        <v>1116.67</v>
      </c>
      <c r="H2323" s="23" t="n">
        <v>1115.55</v>
      </c>
      <c r="I2323" s="23" t="n">
        <v>1104.43</v>
      </c>
      <c r="J2323" s="23" t="n">
        <v>1103.33</v>
      </c>
      <c r="K2323" s="29" t="str">
        <f aca="false">IF(N2323&lt;=$F$3,"HIT","MISS")</f>
        <v>HIT</v>
      </c>
      <c r="L2323" s="29" t="str">
        <f aca="false">IF(O2323&lt;=$F$3,"HIT","MISS")</f>
        <v>HIT</v>
      </c>
      <c r="M2323" s="17" t="str">
        <f aca="false">IF(AND(K2323="HIT",L2323="HIT"),"HOD ✓ | LOD ✓",IF(K2323="HIT","HOD ✓",IF(L2323="HIT","LOD ✓","✗ MISS")))</f>
        <v>HOD ✓ | LOD ✓</v>
      </c>
      <c r="N2323" s="26" t="n">
        <f aca="false">IF(D2323&lt;H2323,(H2323-D2323)/D2323,IF(D2323&gt;G2323,(D2323-G2323)/D2323,0))</f>
        <v>0.000322814946331925</v>
      </c>
      <c r="O2323" s="26" t="n">
        <f aca="false">IF(E2323&lt;J2323,(J2323-E2323)/E2323,IF(E2323&gt;I2323,(E2323-I2323)/E2323,0))</f>
        <v>0</v>
      </c>
      <c r="P2323" s="27" t="n">
        <f aca="false">LN(F2323/F2322)</f>
        <v>0.00239553675061258</v>
      </c>
      <c r="Q2323" s="28" t="n">
        <f aca="false">STDEV(P2304:P2323)*SQRT(252)</f>
        <v>0.12856999683426</v>
      </c>
      <c r="R2323" s="26" t="n">
        <f aca="false">(G2323-H2323)/H2323</f>
        <v>0.00100398906369066</v>
      </c>
      <c r="S2323" s="17" t="n">
        <f aca="false">YEAR(B2323)</f>
        <v>2015</v>
      </c>
      <c r="T2323" s="17" t="n">
        <f aca="false">WEEKDAY(B2323)</f>
        <v>5</v>
      </c>
    </row>
    <row r="2324" customFormat="false" ht="15" hidden="false" customHeight="false" outlineLevel="0" collapsed="false">
      <c r="B2324" s="21" t="n">
        <v>42258</v>
      </c>
      <c r="C2324" s="22" t="n">
        <v>1110.684</v>
      </c>
      <c r="D2324" s="22" t="n">
        <v>1113.003</v>
      </c>
      <c r="E2324" s="22" t="n">
        <v>1098.795</v>
      </c>
      <c r="F2324" s="22" t="n">
        <v>1107.7665</v>
      </c>
      <c r="G2324" s="23" t="n">
        <v>1112.55</v>
      </c>
      <c r="H2324" s="23" t="n">
        <v>1111.44</v>
      </c>
      <c r="I2324" s="23" t="n">
        <v>1100.26</v>
      </c>
      <c r="J2324" s="23" t="n">
        <v>1099.16</v>
      </c>
      <c r="K2324" s="29" t="str">
        <f aca="false">IF(N2324&lt;=$F$3,"HIT","MISS")</f>
        <v>HIT</v>
      </c>
      <c r="L2324" s="29" t="str">
        <f aca="false">IF(O2324&lt;=$F$3,"HIT","MISS")</f>
        <v>HIT</v>
      </c>
      <c r="M2324" s="17" t="str">
        <f aca="false">IF(AND(K2324="HIT",L2324="HIT"),"HOD ✓ | LOD ✓",IF(K2324="HIT","HOD ✓",IF(L2324="HIT","LOD ✓","✗ MISS")))</f>
        <v>HOD ✓ | LOD ✓</v>
      </c>
      <c r="N2324" s="26" t="n">
        <f aca="false">IF(D2324&lt;H2324,(H2324-D2324)/D2324,IF(D2324&gt;G2324,(D2324-G2324)/D2324,0))</f>
        <v>0.000407006989199467</v>
      </c>
      <c r="O2324" s="26" t="n">
        <f aca="false">IF(E2324&lt;J2324,(J2324-E2324)/E2324,IF(E2324&gt;I2324,(E2324-I2324)/E2324,0))</f>
        <v>0.000332182072179077</v>
      </c>
      <c r="P2324" s="27" t="n">
        <f aca="false">LN(F2324/F2323)</f>
        <v>-0.00263021571312683</v>
      </c>
      <c r="Q2324" s="28" t="n">
        <f aca="false">STDEV(P2305:P2324)*SQRT(252)</f>
        <v>0.128858787912015</v>
      </c>
      <c r="R2324" s="26" t="n">
        <f aca="false">(G2324-H2324)/H2324</f>
        <v>0.000998704383502393</v>
      </c>
      <c r="S2324" s="17" t="n">
        <f aca="false">YEAR(B2324)</f>
        <v>2015</v>
      </c>
      <c r="T2324" s="17" t="n">
        <f aca="false">WEEKDAY(B2324)</f>
        <v>6</v>
      </c>
    </row>
    <row r="2325" customFormat="false" ht="15" hidden="false" customHeight="false" outlineLevel="0" collapsed="false">
      <c r="B2325" s="21" t="n">
        <v>42261</v>
      </c>
      <c r="C2325" s="22" t="n">
        <v>1107.7665</v>
      </c>
      <c r="D2325" s="22" t="n">
        <v>1110.661</v>
      </c>
      <c r="E2325" s="22" t="n">
        <v>1103.6045</v>
      </c>
      <c r="F2325" s="22" t="n">
        <v>1108.904</v>
      </c>
      <c r="G2325" s="23" t="n">
        <v>1112.07</v>
      </c>
      <c r="H2325" s="23" t="n">
        <v>1110.96</v>
      </c>
      <c r="I2325" s="23" t="n">
        <v>1104.32</v>
      </c>
      <c r="J2325" s="23" t="n">
        <v>1103.22</v>
      </c>
      <c r="K2325" s="29" t="str">
        <f aca="false">IF(N2325&lt;=$F$3,"HIT","MISS")</f>
        <v>HIT</v>
      </c>
      <c r="L2325" s="29" t="str">
        <f aca="false">IF(O2325&lt;=$F$3,"HIT","MISS")</f>
        <v>HIT</v>
      </c>
      <c r="M2325" s="17" t="str">
        <f aca="false">IF(AND(K2325="HIT",L2325="HIT"),"HOD ✓ | LOD ✓",IF(K2325="HIT","HOD ✓",IF(L2325="HIT","LOD ✓","✗ MISS")))</f>
        <v>HOD ✓ | LOD ✓</v>
      </c>
      <c r="N2325" s="26" t="n">
        <f aca="false">IF(D2325&lt;H2325,(H2325-D2325)/D2325,IF(D2325&gt;G2325,(D2325-G2325)/D2325,0))</f>
        <v>0.000269209056588804</v>
      </c>
      <c r="O2325" s="26" t="n">
        <f aca="false">IF(E2325&lt;J2325,(J2325-E2325)/E2325,IF(E2325&gt;I2325,(E2325-I2325)/E2325,0))</f>
        <v>0</v>
      </c>
      <c r="P2325" s="27" t="n">
        <f aca="false">LN(F2325/F2324)</f>
        <v>0.00102631410473139</v>
      </c>
      <c r="Q2325" s="28" t="n">
        <f aca="false">STDEV(P2306:P2325)*SQRT(252)</f>
        <v>0.128584567286388</v>
      </c>
      <c r="R2325" s="26" t="n">
        <f aca="false">(G2325-H2325)/H2325</f>
        <v>0.000999135882479927</v>
      </c>
      <c r="S2325" s="17" t="n">
        <f aca="false">YEAR(B2325)</f>
        <v>2015</v>
      </c>
      <c r="T2325" s="17" t="n">
        <f aca="false">WEEKDAY(B2325)</f>
        <v>2</v>
      </c>
    </row>
    <row r="2326" customFormat="false" ht="15" hidden="false" customHeight="false" outlineLevel="0" collapsed="false">
      <c r="B2326" s="21" t="n">
        <v>42262</v>
      </c>
      <c r="C2326" s="22" t="n">
        <v>1108.904</v>
      </c>
      <c r="D2326" s="22" t="n">
        <v>1109.565</v>
      </c>
      <c r="E2326" s="22" t="n">
        <v>1102.545</v>
      </c>
      <c r="F2326" s="22" t="n">
        <v>1105.227</v>
      </c>
      <c r="G2326" s="23" t="n">
        <v>1110.22</v>
      </c>
      <c r="H2326" s="23" t="n">
        <v>1109.11</v>
      </c>
      <c r="I2326" s="23" t="n">
        <v>1103.41</v>
      </c>
      <c r="J2326" s="23" t="n">
        <v>1102.31</v>
      </c>
      <c r="K2326" s="29" t="str">
        <f aca="false">IF(N2326&lt;=$F$3,"HIT","MISS")</f>
        <v>HIT</v>
      </c>
      <c r="L2326" s="29" t="str">
        <f aca="false">IF(O2326&lt;=$F$3,"HIT","MISS")</f>
        <v>HIT</v>
      </c>
      <c r="M2326" s="17" t="str">
        <f aca="false">IF(AND(K2326="HIT",L2326="HIT"),"HOD ✓ | LOD ✓",IF(K2326="HIT","HOD ✓",IF(L2326="HIT","LOD ✓","✗ MISS")))</f>
        <v>HOD ✓ | LOD ✓</v>
      </c>
      <c r="N2326" s="26" t="n">
        <f aca="false">IF(D2326&lt;H2326,(H2326-D2326)/D2326,IF(D2326&gt;G2326,(D2326-G2326)/D2326,0))</f>
        <v>0</v>
      </c>
      <c r="O2326" s="26" t="n">
        <f aca="false">IF(E2326&lt;J2326,(J2326-E2326)/E2326,IF(E2326&gt;I2326,(E2326-I2326)/E2326,0))</f>
        <v>0</v>
      </c>
      <c r="P2326" s="27" t="n">
        <f aca="false">LN(F2326/F2325)</f>
        <v>-0.00332139641266759</v>
      </c>
      <c r="Q2326" s="28" t="n">
        <f aca="false">STDEV(P2307:P2326)*SQRT(252)</f>
        <v>0.1289849464605</v>
      </c>
      <c r="R2326" s="26" t="n">
        <f aca="false">(G2326-H2326)/H2326</f>
        <v>0.00100080244520393</v>
      </c>
      <c r="S2326" s="17" t="n">
        <f aca="false">YEAR(B2326)</f>
        <v>2015</v>
      </c>
      <c r="T2326" s="17" t="n">
        <f aca="false">WEEKDAY(B2326)</f>
        <v>3</v>
      </c>
    </row>
    <row r="2327" customFormat="false" ht="15" hidden="false" customHeight="false" outlineLevel="0" collapsed="false">
      <c r="B2327" s="21" t="n">
        <v>42263</v>
      </c>
      <c r="C2327" s="22" t="n">
        <v>1105.227</v>
      </c>
      <c r="D2327" s="22" t="n">
        <v>1124.324</v>
      </c>
      <c r="E2327" s="22" t="n">
        <v>1104.111</v>
      </c>
      <c r="F2327" s="22" t="n">
        <v>1119.5005</v>
      </c>
      <c r="G2327" s="23" t="n">
        <v>1124.22</v>
      </c>
      <c r="H2327" s="23" t="n">
        <v>1123.1</v>
      </c>
      <c r="I2327" s="23" t="n">
        <v>1103.78</v>
      </c>
      <c r="J2327" s="23" t="n">
        <v>1102.68</v>
      </c>
      <c r="K2327" s="29" t="str">
        <f aca="false">IF(N2327&lt;=$F$3,"HIT","MISS")</f>
        <v>HIT</v>
      </c>
      <c r="L2327" s="29" t="str">
        <f aca="false">IF(O2327&lt;=$F$3,"HIT","MISS")</f>
        <v>HIT</v>
      </c>
      <c r="M2327" s="17" t="str">
        <f aca="false">IF(AND(K2327="HIT",L2327="HIT"),"HOD ✓ | LOD ✓",IF(K2327="HIT","HOD ✓",IF(L2327="HIT","LOD ✓","✗ MISS")))</f>
        <v>HOD ✓ | LOD ✓</v>
      </c>
      <c r="N2327" s="26" t="n">
        <f aca="false">IF(D2327&lt;H2327,(H2327-D2327)/D2327,IF(D2327&gt;G2327,(D2327-G2327)/D2327,0))</f>
        <v>9.25000266827372E-005</v>
      </c>
      <c r="O2327" s="26" t="n">
        <f aca="false">IF(E2327&lt;J2327,(J2327-E2327)/E2327,IF(E2327&gt;I2327,(E2327-I2327)/E2327,0))</f>
        <v>0.00029978869878131</v>
      </c>
      <c r="P2327" s="27" t="n">
        <f aca="false">LN(F2327/F2326)</f>
        <v>0.0128318599483874</v>
      </c>
      <c r="Q2327" s="28" t="n">
        <f aca="false">STDEV(P2308:P2327)*SQRT(252)</f>
        <v>0.126483274833067</v>
      </c>
      <c r="R2327" s="26" t="n">
        <f aca="false">(G2327-H2327)/H2327</f>
        <v>0.000997239782744296</v>
      </c>
      <c r="S2327" s="17" t="n">
        <f aca="false">YEAR(B2327)</f>
        <v>2015</v>
      </c>
      <c r="T2327" s="17" t="n">
        <f aca="false">WEEKDAY(B2327)</f>
        <v>4</v>
      </c>
    </row>
    <row r="2328" customFormat="false" ht="15" hidden="false" customHeight="false" outlineLevel="0" collapsed="false">
      <c r="B2328" s="21" t="n">
        <v>42264</v>
      </c>
      <c r="C2328" s="22" t="n">
        <v>1119.5005</v>
      </c>
      <c r="D2328" s="22" t="n">
        <v>1136.1125</v>
      </c>
      <c r="E2328" s="22" t="n">
        <v>1115.492</v>
      </c>
      <c r="F2328" s="22" t="n">
        <v>1131.4965</v>
      </c>
      <c r="G2328" s="23" t="n">
        <v>1137.31</v>
      </c>
      <c r="H2328" s="23" t="n">
        <v>1136.17</v>
      </c>
      <c r="I2328" s="23" t="n">
        <v>1116.04</v>
      </c>
      <c r="J2328" s="23" t="n">
        <v>1114.93</v>
      </c>
      <c r="K2328" s="29" t="str">
        <f aca="false">IF(N2328&lt;=$F$3,"HIT","MISS")</f>
        <v>HIT</v>
      </c>
      <c r="L2328" s="29" t="str">
        <f aca="false">IF(O2328&lt;=$F$3,"HIT","MISS")</f>
        <v>HIT</v>
      </c>
      <c r="M2328" s="17" t="str">
        <f aca="false">IF(AND(K2328="HIT",L2328="HIT"),"HOD ✓ | LOD ✓",IF(K2328="HIT","HOD ✓",IF(L2328="HIT","LOD ✓","✗ MISS")))</f>
        <v>HOD ✓ | LOD ✓</v>
      </c>
      <c r="N2328" s="26" t="n">
        <f aca="false">IF(D2328&lt;H2328,(H2328-D2328)/D2328,IF(D2328&gt;G2328,(D2328-G2328)/D2328,0))</f>
        <v>5.0611185072005E-005</v>
      </c>
      <c r="O2328" s="26" t="n">
        <f aca="false">IF(E2328&lt;J2328,(J2328-E2328)/E2328,IF(E2328&gt;I2328,(E2328-I2328)/E2328,0))</f>
        <v>0</v>
      </c>
      <c r="P2328" s="27" t="n">
        <f aca="false">LN(F2328/F2327)</f>
        <v>0.010658489163076</v>
      </c>
      <c r="Q2328" s="28" t="n">
        <f aca="false">STDEV(P2309:P2328)*SQRT(252)</f>
        <v>0.118564865693663</v>
      </c>
      <c r="R2328" s="26" t="n">
        <f aca="false">(G2328-H2328)/H2328</f>
        <v>0.00100337097441393</v>
      </c>
      <c r="S2328" s="17" t="n">
        <f aca="false">YEAR(B2328)</f>
        <v>2015</v>
      </c>
      <c r="T2328" s="17" t="n">
        <f aca="false">WEEKDAY(B2328)</f>
        <v>5</v>
      </c>
    </row>
    <row r="2329" customFormat="false" ht="15" hidden="false" customHeight="false" outlineLevel="0" collapsed="false">
      <c r="B2329" s="21" t="n">
        <v>42265</v>
      </c>
      <c r="C2329" s="22" t="n">
        <v>1131.4965</v>
      </c>
      <c r="D2329" s="22" t="n">
        <v>1141.9215</v>
      </c>
      <c r="E2329" s="22" t="n">
        <v>1127.6575</v>
      </c>
      <c r="F2329" s="22" t="n">
        <v>1139.059</v>
      </c>
      <c r="G2329" s="23" t="n">
        <v>1142.06</v>
      </c>
      <c r="H2329" s="23" t="n">
        <v>1140.92</v>
      </c>
      <c r="I2329" s="23" t="n">
        <v>1128</v>
      </c>
      <c r="J2329" s="23" t="n">
        <v>1126.87</v>
      </c>
      <c r="K2329" s="29" t="str">
        <f aca="false">IF(N2329&lt;=$F$3,"HIT","MISS")</f>
        <v>HIT</v>
      </c>
      <c r="L2329" s="29" t="str">
        <f aca="false">IF(O2329&lt;=$F$3,"HIT","MISS")</f>
        <v>HIT</v>
      </c>
      <c r="M2329" s="17" t="str">
        <f aca="false">IF(AND(K2329="HIT",L2329="HIT"),"HOD ✓ | LOD ✓",IF(K2329="HIT","HOD ✓",IF(L2329="HIT","LOD ✓","✗ MISS")))</f>
        <v>HOD ✓ | LOD ✓</v>
      </c>
      <c r="N2329" s="26" t="n">
        <f aca="false">IF(D2329&lt;H2329,(H2329-D2329)/D2329,IF(D2329&gt;G2329,(D2329-G2329)/D2329,0))</f>
        <v>0</v>
      </c>
      <c r="O2329" s="26" t="n">
        <f aca="false">IF(E2329&lt;J2329,(J2329-E2329)/E2329,IF(E2329&gt;I2329,(E2329-I2329)/E2329,0))</f>
        <v>0</v>
      </c>
      <c r="P2329" s="27" t="n">
        <f aca="false">LN(F2329/F2328)</f>
        <v>0.00666139010028004</v>
      </c>
      <c r="Q2329" s="28" t="n">
        <f aca="false">STDEV(P2310:P2329)*SQRT(252)</f>
        <v>0.117559023557975</v>
      </c>
      <c r="R2329" s="26" t="n">
        <f aca="false">(G2329-H2329)/H2329</f>
        <v>0.000999193633208176</v>
      </c>
      <c r="S2329" s="17" t="n">
        <f aca="false">YEAR(B2329)</f>
        <v>2015</v>
      </c>
      <c r="T2329" s="17" t="n">
        <f aca="false">WEEKDAY(B2329)</f>
        <v>6</v>
      </c>
    </row>
    <row r="2330" customFormat="false" ht="15" hidden="false" customHeight="false" outlineLevel="0" collapsed="false">
      <c r="B2330" s="21" t="n">
        <v>42268</v>
      </c>
      <c r="C2330" s="22" t="n">
        <v>1139.059</v>
      </c>
      <c r="D2330" s="22" t="n">
        <v>1140.122</v>
      </c>
      <c r="E2330" s="22" t="n">
        <v>1129.6365</v>
      </c>
      <c r="F2330" s="22" t="n">
        <v>1133.4425</v>
      </c>
      <c r="G2330" s="23" t="n">
        <v>1140.01</v>
      </c>
      <c r="H2330" s="23" t="n">
        <v>1138.87</v>
      </c>
      <c r="I2330" s="23" t="n">
        <v>1128.95</v>
      </c>
      <c r="J2330" s="23" t="n">
        <v>1127.82</v>
      </c>
      <c r="K2330" s="24" t="str">
        <f aca="false">IF(N2330&lt;=$F$3,"HIT","MISS")</f>
        <v>HIT</v>
      </c>
      <c r="L2330" s="24" t="str">
        <f aca="false">IF(O2330&lt;=$F$3,"HIT","MISS")</f>
        <v>MISS</v>
      </c>
      <c r="M2330" s="25" t="str">
        <f aca="false">IF(AND(K2330="HIT",L2330="HIT"),"HOD ✓ | LOD ✓",IF(K2330="HIT","HOD ✓",IF(L2330="HIT","LOD ✓","✗ MISS")))</f>
        <v>HOD ✓</v>
      </c>
      <c r="N2330" s="26" t="n">
        <f aca="false">IF(D2330&lt;H2330,(H2330-D2330)/D2330,IF(D2330&gt;G2330,(D2330-G2330)/D2330,0))</f>
        <v>9.82351011559114E-005</v>
      </c>
      <c r="O2330" s="26" t="n">
        <f aca="false">IF(E2330&lt;J2330,(J2330-E2330)/E2330,IF(E2330&gt;I2330,(E2330-I2330)/E2330,0))</f>
        <v>0.000607717615356819</v>
      </c>
      <c r="P2330" s="27" t="n">
        <f aca="false">LN(F2330/F2329)</f>
        <v>-0.00494302110328325</v>
      </c>
      <c r="Q2330" s="28" t="n">
        <f aca="false">STDEV(P2311:P2330)*SQRT(252)</f>
        <v>0.117434577658761</v>
      </c>
      <c r="R2330" s="26" t="n">
        <f aca="false">(G2330-H2330)/H2330</f>
        <v>0.00100099221157823</v>
      </c>
      <c r="S2330" s="17" t="n">
        <f aca="false">YEAR(B2330)</f>
        <v>2015</v>
      </c>
      <c r="T2330" s="17" t="n">
        <f aca="false">WEEKDAY(B2330)</f>
        <v>2</v>
      </c>
    </row>
    <row r="2331" customFormat="false" ht="15" hidden="false" customHeight="false" outlineLevel="0" collapsed="false">
      <c r="B2331" s="21" t="n">
        <v>42269</v>
      </c>
      <c r="C2331" s="22" t="n">
        <v>1133.4425</v>
      </c>
      <c r="D2331" s="22" t="n">
        <v>1136.7925</v>
      </c>
      <c r="E2331" s="22" t="n">
        <v>1121.3945</v>
      </c>
      <c r="F2331" s="22" t="n">
        <v>1124.7665</v>
      </c>
      <c r="G2331" s="23" t="n">
        <v>1137.86</v>
      </c>
      <c r="H2331" s="23" t="n">
        <v>1136.72</v>
      </c>
      <c r="I2331" s="23" t="n">
        <v>1121.5</v>
      </c>
      <c r="J2331" s="23" t="n">
        <v>1120.38</v>
      </c>
      <c r="K2331" s="29" t="str">
        <f aca="false">IF(N2331&lt;=$F$3,"HIT","MISS")</f>
        <v>HIT</v>
      </c>
      <c r="L2331" s="29" t="str">
        <f aca="false">IF(O2331&lt;=$F$3,"HIT","MISS")</f>
        <v>HIT</v>
      </c>
      <c r="M2331" s="17" t="str">
        <f aca="false">IF(AND(K2331="HIT",L2331="HIT"),"HOD ✓ | LOD ✓",IF(K2331="HIT","HOD ✓",IF(L2331="HIT","LOD ✓","✗ MISS")))</f>
        <v>HOD ✓ | LOD ✓</v>
      </c>
      <c r="N2331" s="26" t="n">
        <f aca="false">IF(D2331&lt;H2331,(H2331-D2331)/D2331,IF(D2331&gt;G2331,(D2331-G2331)/D2331,0))</f>
        <v>0</v>
      </c>
      <c r="O2331" s="26" t="n">
        <f aca="false">IF(E2331&lt;J2331,(J2331-E2331)/E2331,IF(E2331&gt;I2331,(E2331-I2331)/E2331,0))</f>
        <v>0</v>
      </c>
      <c r="P2331" s="27" t="n">
        <f aca="false">LN(F2331/F2330)</f>
        <v>-0.00768400328641193</v>
      </c>
      <c r="Q2331" s="28" t="n">
        <f aca="false">STDEV(P2312:P2331)*SQRT(252)</f>
        <v>0.112183557010289</v>
      </c>
      <c r="R2331" s="26" t="n">
        <f aca="false">(G2331-H2331)/H2331</f>
        <v>0.00100288549510862</v>
      </c>
      <c r="S2331" s="17" t="n">
        <f aca="false">YEAR(B2331)</f>
        <v>2015</v>
      </c>
      <c r="T2331" s="17" t="n">
        <f aca="false">WEEKDAY(B2331)</f>
        <v>3</v>
      </c>
    </row>
    <row r="2332" customFormat="false" ht="15" hidden="false" customHeight="false" outlineLevel="0" collapsed="false">
      <c r="B2332" s="21" t="n">
        <v>42270</v>
      </c>
      <c r="C2332" s="22" t="n">
        <v>1124.7665</v>
      </c>
      <c r="D2332" s="22" t="n">
        <v>1134.3695</v>
      </c>
      <c r="E2332" s="22" t="n">
        <v>1122.0135</v>
      </c>
      <c r="F2332" s="22" t="n">
        <v>1130.229</v>
      </c>
      <c r="G2332" s="23" t="n">
        <v>1134.23</v>
      </c>
      <c r="H2332" s="23" t="n">
        <v>1133.1</v>
      </c>
      <c r="I2332" s="23" t="n">
        <v>1123.54</v>
      </c>
      <c r="J2332" s="23" t="n">
        <v>1122.42</v>
      </c>
      <c r="K2332" s="29" t="str">
        <f aca="false">IF(N2332&lt;=$F$3,"HIT","MISS")</f>
        <v>HIT</v>
      </c>
      <c r="L2332" s="29" t="str">
        <f aca="false">IF(O2332&lt;=$F$3,"HIT","MISS")</f>
        <v>HIT</v>
      </c>
      <c r="M2332" s="17" t="str">
        <f aca="false">IF(AND(K2332="HIT",L2332="HIT"),"HOD ✓ | LOD ✓",IF(K2332="HIT","HOD ✓",IF(L2332="HIT","LOD ✓","✗ MISS")))</f>
        <v>HOD ✓ | LOD ✓</v>
      </c>
      <c r="N2332" s="26" t="n">
        <f aca="false">IF(D2332&lt;H2332,(H2332-D2332)/D2332,IF(D2332&gt;G2332,(D2332-G2332)/D2332,0))</f>
        <v>0.000122975802857886</v>
      </c>
      <c r="O2332" s="26" t="n">
        <f aca="false">IF(E2332&lt;J2332,(J2332-E2332)/E2332,IF(E2332&gt;I2332,(E2332-I2332)/E2332,0))</f>
        <v>0.000362295106074972</v>
      </c>
      <c r="P2332" s="27" t="n">
        <f aca="false">LN(F2332/F2331)</f>
        <v>0.0048448085015895</v>
      </c>
      <c r="Q2332" s="28" t="n">
        <f aca="false">STDEV(P2313:P2332)*SQRT(252)</f>
        <v>0.102627286662646</v>
      </c>
      <c r="R2332" s="26" t="n">
        <f aca="false">(G2332-H2332)/H2332</f>
        <v>0.000997264142617694</v>
      </c>
      <c r="S2332" s="17" t="n">
        <f aca="false">YEAR(B2332)</f>
        <v>2015</v>
      </c>
      <c r="T2332" s="17" t="n">
        <f aca="false">WEEKDAY(B2332)</f>
        <v>4</v>
      </c>
    </row>
    <row r="2333" customFormat="false" ht="15" hidden="false" customHeight="false" outlineLevel="0" collapsed="false">
      <c r="B2333" s="21" t="n">
        <v>42271</v>
      </c>
      <c r="C2333" s="22" t="n">
        <v>1130.229</v>
      </c>
      <c r="D2333" s="22" t="n">
        <v>1156.7635</v>
      </c>
      <c r="E2333" s="22" t="n">
        <v>1128.826</v>
      </c>
      <c r="F2333" s="22" t="n">
        <v>1153.956</v>
      </c>
      <c r="G2333" s="23" t="n">
        <v>1157</v>
      </c>
      <c r="H2333" s="23" t="n">
        <v>1155.84</v>
      </c>
      <c r="I2333" s="23" t="n">
        <v>1130.38</v>
      </c>
      <c r="J2333" s="23" t="n">
        <v>1129.25</v>
      </c>
      <c r="K2333" s="29" t="str">
        <f aca="false">IF(N2333&lt;=$F$3,"HIT","MISS")</f>
        <v>HIT</v>
      </c>
      <c r="L2333" s="29" t="str">
        <f aca="false">IF(O2333&lt;=$F$3,"HIT","MISS")</f>
        <v>HIT</v>
      </c>
      <c r="M2333" s="17" t="str">
        <f aca="false">IF(AND(K2333="HIT",L2333="HIT"),"HOD ✓ | LOD ✓",IF(K2333="HIT","HOD ✓",IF(L2333="HIT","LOD ✓","✗ MISS")))</f>
        <v>HOD ✓ | LOD ✓</v>
      </c>
      <c r="N2333" s="26" t="n">
        <f aca="false">IF(D2333&lt;H2333,(H2333-D2333)/D2333,IF(D2333&gt;G2333,(D2333-G2333)/D2333,0))</f>
        <v>0</v>
      </c>
      <c r="O2333" s="26" t="n">
        <f aca="false">IF(E2333&lt;J2333,(J2333-E2333)/E2333,IF(E2333&gt;I2333,(E2333-I2333)/E2333,0))</f>
        <v>0.000375611475993624</v>
      </c>
      <c r="P2333" s="27" t="n">
        <f aca="false">LN(F2333/F2332)</f>
        <v>0.0207757720496588</v>
      </c>
      <c r="Q2333" s="28" t="n">
        <f aca="false">STDEV(P2314:P2333)*SQRT(252)</f>
        <v>0.125849177467356</v>
      </c>
      <c r="R2333" s="26" t="n">
        <f aca="false">(G2333-H2333)/H2333</f>
        <v>0.0010035991140643</v>
      </c>
      <c r="S2333" s="17" t="n">
        <f aca="false">YEAR(B2333)</f>
        <v>2015</v>
      </c>
      <c r="T2333" s="17" t="n">
        <f aca="false">WEEKDAY(B2333)</f>
        <v>5</v>
      </c>
    </row>
    <row r="2334" customFormat="false" ht="15" hidden="false" customHeight="false" outlineLevel="0" collapsed="false">
      <c r="B2334" s="21" t="n">
        <v>42272</v>
      </c>
      <c r="C2334" s="22" t="n">
        <v>1153.956</v>
      </c>
      <c r="D2334" s="22" t="n">
        <v>1153.956</v>
      </c>
      <c r="E2334" s="22" t="n">
        <v>1140.7905</v>
      </c>
      <c r="F2334" s="22" t="n">
        <v>1146.2295</v>
      </c>
      <c r="G2334" s="23" t="n">
        <v>1154.69</v>
      </c>
      <c r="H2334" s="23" t="n">
        <v>1153.54</v>
      </c>
      <c r="I2334" s="23" t="n">
        <v>1141.25</v>
      </c>
      <c r="J2334" s="23" t="n">
        <v>1140.11</v>
      </c>
      <c r="K2334" s="29" t="str">
        <f aca="false">IF(N2334&lt;=$F$3,"HIT","MISS")</f>
        <v>HIT</v>
      </c>
      <c r="L2334" s="29" t="str">
        <f aca="false">IF(O2334&lt;=$F$3,"HIT","MISS")</f>
        <v>HIT</v>
      </c>
      <c r="M2334" s="17" t="str">
        <f aca="false">IF(AND(K2334="HIT",L2334="HIT"),"HOD ✓ | LOD ✓",IF(K2334="HIT","HOD ✓",IF(L2334="HIT","LOD ✓","✗ MISS")))</f>
        <v>HOD ✓ | LOD ✓</v>
      </c>
      <c r="N2334" s="26" t="n">
        <f aca="false">IF(D2334&lt;H2334,(H2334-D2334)/D2334,IF(D2334&gt;G2334,(D2334-G2334)/D2334,0))</f>
        <v>0</v>
      </c>
      <c r="O2334" s="26" t="n">
        <f aca="false">IF(E2334&lt;J2334,(J2334-E2334)/E2334,IF(E2334&gt;I2334,(E2334-I2334)/E2334,0))</f>
        <v>0</v>
      </c>
      <c r="P2334" s="27" t="n">
        <f aca="false">LN(F2334/F2333)</f>
        <v>-0.00671817908650194</v>
      </c>
      <c r="Q2334" s="28" t="n">
        <f aca="false">STDEV(P2315:P2334)*SQRT(252)</f>
        <v>0.1263810261098</v>
      </c>
      <c r="R2334" s="26" t="n">
        <f aca="false">(G2334-H2334)/H2334</f>
        <v>0.000996931185741362</v>
      </c>
      <c r="S2334" s="17" t="n">
        <f aca="false">YEAR(B2334)</f>
        <v>2015</v>
      </c>
      <c r="T2334" s="17" t="n">
        <f aca="false">WEEKDAY(B2334)</f>
        <v>6</v>
      </c>
    </row>
    <row r="2335" customFormat="false" ht="15" hidden="false" customHeight="false" outlineLevel="0" collapsed="false">
      <c r="B2335" s="21" t="n">
        <v>42275</v>
      </c>
      <c r="C2335" s="22" t="n">
        <v>1146.2295</v>
      </c>
      <c r="D2335" s="22" t="n">
        <v>1148.3695</v>
      </c>
      <c r="E2335" s="22" t="n">
        <v>1128.091</v>
      </c>
      <c r="F2335" s="22" t="n">
        <v>1132.2515</v>
      </c>
      <c r="G2335" s="23" t="n">
        <v>1149.72</v>
      </c>
      <c r="H2335" s="23" t="n">
        <v>1148.57</v>
      </c>
      <c r="I2335" s="23" t="n">
        <v>1129.34</v>
      </c>
      <c r="J2335" s="23" t="n">
        <v>1128.21</v>
      </c>
      <c r="K2335" s="29" t="str">
        <f aca="false">IF(N2335&lt;=$F$3,"HIT","MISS")</f>
        <v>HIT</v>
      </c>
      <c r="L2335" s="29" t="str">
        <f aca="false">IF(O2335&lt;=$F$3,"HIT","MISS")</f>
        <v>HIT</v>
      </c>
      <c r="M2335" s="17" t="str">
        <f aca="false">IF(AND(K2335="HIT",L2335="HIT"),"HOD ✓ | LOD ✓",IF(K2335="HIT","HOD ✓",IF(L2335="HIT","LOD ✓","✗ MISS")))</f>
        <v>HOD ✓ | LOD ✓</v>
      </c>
      <c r="N2335" s="26" t="n">
        <f aca="false">IF(D2335&lt;H2335,(H2335-D2335)/D2335,IF(D2335&gt;G2335,(D2335-G2335)/D2335,0))</f>
        <v>0.000174595371959914</v>
      </c>
      <c r="O2335" s="26" t="n">
        <f aca="false">IF(E2335&lt;J2335,(J2335-E2335)/E2335,IF(E2335&gt;I2335,(E2335-I2335)/E2335,0))</f>
        <v>0.000105487943791894</v>
      </c>
      <c r="P2335" s="27" t="n">
        <f aca="false">LN(F2335/F2334)</f>
        <v>-0.0122697317738695</v>
      </c>
      <c r="Q2335" s="28" t="n">
        <f aca="false">STDEV(P2316:P2335)*SQRT(252)</f>
        <v>0.13427552818688</v>
      </c>
      <c r="R2335" s="26" t="n">
        <f aca="false">(G2335-H2335)/H2335</f>
        <v>0.00100124502642424</v>
      </c>
      <c r="S2335" s="17" t="n">
        <f aca="false">YEAR(B2335)</f>
        <v>2015</v>
      </c>
      <c r="T2335" s="17" t="n">
        <f aca="false">WEEKDAY(B2335)</f>
        <v>2</v>
      </c>
    </row>
    <row r="2336" customFormat="false" ht="15" hidden="false" customHeight="false" outlineLevel="0" collapsed="false">
      <c r="B2336" s="21" t="n">
        <v>42276</v>
      </c>
      <c r="C2336" s="22" t="n">
        <v>1132.2515</v>
      </c>
      <c r="D2336" s="22" t="n">
        <v>1134.927</v>
      </c>
      <c r="E2336" s="22" t="n">
        <v>1124.294</v>
      </c>
      <c r="F2336" s="22" t="n">
        <v>1127.348</v>
      </c>
      <c r="G2336" s="23" t="n">
        <v>1135.85</v>
      </c>
      <c r="H2336" s="23" t="n">
        <v>1134.72</v>
      </c>
      <c r="I2336" s="23" t="n">
        <v>1125.53</v>
      </c>
      <c r="J2336" s="23" t="n">
        <v>1124.41</v>
      </c>
      <c r="K2336" s="29" t="str">
        <f aca="false">IF(N2336&lt;=$F$3,"HIT","MISS")</f>
        <v>HIT</v>
      </c>
      <c r="L2336" s="29" t="str">
        <f aca="false">IF(O2336&lt;=$F$3,"HIT","MISS")</f>
        <v>HIT</v>
      </c>
      <c r="M2336" s="17" t="str">
        <f aca="false">IF(AND(K2336="HIT",L2336="HIT"),"HOD ✓ | LOD ✓",IF(K2336="HIT","HOD ✓",IF(L2336="HIT","LOD ✓","✗ MISS")))</f>
        <v>HOD ✓ | LOD ✓</v>
      </c>
      <c r="N2336" s="26" t="n">
        <f aca="false">IF(D2336&lt;H2336,(H2336-D2336)/D2336,IF(D2336&gt;G2336,(D2336-G2336)/D2336,0))</f>
        <v>0</v>
      </c>
      <c r="O2336" s="26" t="n">
        <f aca="false">IF(E2336&lt;J2336,(J2336-E2336)/E2336,IF(E2336&gt;I2336,(E2336-I2336)/E2336,0))</f>
        <v>0.000103175859695049</v>
      </c>
      <c r="P2336" s="27" t="n">
        <f aca="false">LN(F2336/F2335)</f>
        <v>-0.00434015647219762</v>
      </c>
      <c r="Q2336" s="28" t="n">
        <f aca="false">STDEV(P2317:P2336)*SQRT(252)</f>
        <v>0.133814423943443</v>
      </c>
      <c r="R2336" s="26" t="n">
        <f aca="false">(G2336-H2336)/H2336</f>
        <v>0.000995840383530635</v>
      </c>
      <c r="S2336" s="17" t="n">
        <f aca="false">YEAR(B2336)</f>
        <v>2015</v>
      </c>
      <c r="T2336" s="17" t="n">
        <f aca="false">WEEKDAY(B2336)</f>
        <v>3</v>
      </c>
    </row>
    <row r="2337" customFormat="false" ht="15" hidden="false" customHeight="false" outlineLevel="0" collapsed="false">
      <c r="B2337" s="21" t="n">
        <v>42277</v>
      </c>
      <c r="C2337" s="22" t="n">
        <v>1127.348</v>
      </c>
      <c r="D2337" s="22" t="n">
        <v>1128.227</v>
      </c>
      <c r="E2337" s="22" t="n">
        <v>1111.7775</v>
      </c>
      <c r="F2337" s="22" t="n">
        <v>1114.866</v>
      </c>
      <c r="G2337" s="23" t="n">
        <v>1128.41</v>
      </c>
      <c r="H2337" s="23" t="n">
        <v>1127.28</v>
      </c>
      <c r="I2337" s="23" t="n">
        <v>1112</v>
      </c>
      <c r="J2337" s="23" t="n">
        <v>1110.89</v>
      </c>
      <c r="K2337" s="29" t="str">
        <f aca="false">IF(N2337&lt;=$F$3,"HIT","MISS")</f>
        <v>HIT</v>
      </c>
      <c r="L2337" s="29" t="str">
        <f aca="false">IF(O2337&lt;=$F$3,"HIT","MISS")</f>
        <v>HIT</v>
      </c>
      <c r="M2337" s="17" t="str">
        <f aca="false">IF(AND(K2337="HIT",L2337="HIT"),"HOD ✓ | LOD ✓",IF(K2337="HIT","HOD ✓",IF(L2337="HIT","LOD ✓","✗ MISS")))</f>
        <v>HOD ✓ | LOD ✓</v>
      </c>
      <c r="N2337" s="26" t="n">
        <f aca="false">IF(D2337&lt;H2337,(H2337-D2337)/D2337,IF(D2337&gt;G2337,(D2337-G2337)/D2337,0))</f>
        <v>0</v>
      </c>
      <c r="O2337" s="26" t="n">
        <f aca="false">IF(E2337&lt;J2337,(J2337-E2337)/E2337,IF(E2337&gt;I2337,(E2337-I2337)/E2337,0))</f>
        <v>0</v>
      </c>
      <c r="P2337" s="27" t="n">
        <f aca="false">LN(F2337/F2336)</f>
        <v>-0.0111337534591064</v>
      </c>
      <c r="Q2337" s="28" t="n">
        <f aca="false">STDEV(P2318:P2337)*SQRT(252)</f>
        <v>0.138033686653398</v>
      </c>
      <c r="R2337" s="26" t="n">
        <f aca="false">(G2337-H2337)/H2337</f>
        <v>0.00100241288765889</v>
      </c>
      <c r="S2337" s="17" t="n">
        <f aca="false">YEAR(B2337)</f>
        <v>2015</v>
      </c>
      <c r="T2337" s="17" t="n">
        <f aca="false">WEEKDAY(B2337)</f>
        <v>4</v>
      </c>
    </row>
    <row r="2338" customFormat="false" ht="15" hidden="false" customHeight="false" outlineLevel="0" collapsed="false">
      <c r="B2338" s="21" t="n">
        <v>42278</v>
      </c>
      <c r="C2338" s="22" t="n">
        <v>1114.866</v>
      </c>
      <c r="D2338" s="22" t="n">
        <v>1119.3095</v>
      </c>
      <c r="E2338" s="22" t="n">
        <v>1111.2205</v>
      </c>
      <c r="F2338" s="22" t="n">
        <v>1113.551</v>
      </c>
      <c r="G2338" s="23" t="n">
        <v>1120.02</v>
      </c>
      <c r="H2338" s="23" t="n">
        <v>1118.9</v>
      </c>
      <c r="I2338" s="23" t="n">
        <v>1112.23</v>
      </c>
      <c r="J2338" s="23" t="n">
        <v>1111.12</v>
      </c>
      <c r="K2338" s="29" t="str">
        <f aca="false">IF(N2338&lt;=$F$3,"HIT","MISS")</f>
        <v>HIT</v>
      </c>
      <c r="L2338" s="29" t="str">
        <f aca="false">IF(O2338&lt;=$F$3,"HIT","MISS")</f>
        <v>HIT</v>
      </c>
      <c r="M2338" s="17" t="str">
        <f aca="false">IF(AND(K2338="HIT",L2338="HIT"),"HOD ✓ | LOD ✓",IF(K2338="HIT","HOD ✓",IF(L2338="HIT","LOD ✓","✗ MISS")))</f>
        <v>HOD ✓ | LOD ✓</v>
      </c>
      <c r="N2338" s="26" t="n">
        <f aca="false">IF(D2338&lt;H2338,(H2338-D2338)/D2338,IF(D2338&gt;G2338,(D2338-G2338)/D2338,0))</f>
        <v>0</v>
      </c>
      <c r="O2338" s="26" t="n">
        <f aca="false">IF(E2338&lt;J2338,(J2338-E2338)/E2338,IF(E2338&gt;I2338,(E2338-I2338)/E2338,0))</f>
        <v>0</v>
      </c>
      <c r="P2338" s="27" t="n">
        <f aca="false">LN(F2338/F2337)</f>
        <v>-0.00118021012462046</v>
      </c>
      <c r="Q2338" s="28" t="n">
        <f aca="false">STDEV(P2319:P2338)*SQRT(252)</f>
        <v>0.135647805703571</v>
      </c>
      <c r="R2338" s="26" t="n">
        <f aca="false">(G2338-H2338)/H2338</f>
        <v>0.00100098310840995</v>
      </c>
      <c r="S2338" s="17" t="n">
        <f aca="false">YEAR(B2338)</f>
        <v>2015</v>
      </c>
      <c r="T2338" s="17" t="n">
        <f aca="false">WEEKDAY(B2338)</f>
        <v>5</v>
      </c>
    </row>
    <row r="2339" customFormat="false" ht="15" hidden="false" customHeight="false" outlineLevel="0" collapsed="false">
      <c r="B2339" s="21" t="n">
        <v>42279</v>
      </c>
      <c r="C2339" s="22" t="n">
        <v>1113.551</v>
      </c>
      <c r="D2339" s="22" t="n">
        <v>1141.418</v>
      </c>
      <c r="E2339" s="22" t="n">
        <v>1104.735</v>
      </c>
      <c r="F2339" s="22" t="n">
        <v>1138.492</v>
      </c>
      <c r="G2339" s="23" t="n">
        <v>1141.08</v>
      </c>
      <c r="H2339" s="23" t="n">
        <v>1139.94</v>
      </c>
      <c r="I2339" s="23" t="n">
        <v>1105.81</v>
      </c>
      <c r="J2339" s="23" t="n">
        <v>1104.71</v>
      </c>
      <c r="K2339" s="29" t="str">
        <f aca="false">IF(N2339&lt;=$F$3,"HIT","MISS")</f>
        <v>HIT</v>
      </c>
      <c r="L2339" s="29" t="str">
        <f aca="false">IF(O2339&lt;=$F$3,"HIT","MISS")</f>
        <v>HIT</v>
      </c>
      <c r="M2339" s="17" t="str">
        <f aca="false">IF(AND(K2339="HIT",L2339="HIT"),"HOD ✓ | LOD ✓",IF(K2339="HIT","HOD ✓",IF(L2339="HIT","LOD ✓","✗ MISS")))</f>
        <v>HOD ✓ | LOD ✓</v>
      </c>
      <c r="N2339" s="26" t="n">
        <f aca="false">IF(D2339&lt;H2339,(H2339-D2339)/D2339,IF(D2339&gt;G2339,(D2339-G2339)/D2339,0))</f>
        <v>0.000296122892752669</v>
      </c>
      <c r="O2339" s="26" t="n">
        <f aca="false">IF(E2339&lt;J2339,(J2339-E2339)/E2339,IF(E2339&gt;I2339,(E2339-I2339)/E2339,0))</f>
        <v>0</v>
      </c>
      <c r="P2339" s="27" t="n">
        <f aca="false">LN(F2339/F2338)</f>
        <v>0.022150571514189</v>
      </c>
      <c r="Q2339" s="28" t="n">
        <f aca="false">STDEV(P2320:P2339)*SQRT(252)</f>
        <v>0.157102433764325</v>
      </c>
      <c r="R2339" s="26" t="n">
        <f aca="false">(G2339-H2339)/H2339</f>
        <v>0.00100005263434906</v>
      </c>
      <c r="S2339" s="17" t="n">
        <f aca="false">YEAR(B2339)</f>
        <v>2015</v>
      </c>
      <c r="T2339" s="17" t="n">
        <f aca="false">WEEKDAY(B2339)</f>
        <v>6</v>
      </c>
    </row>
    <row r="2340" customFormat="false" ht="15" hidden="false" customHeight="false" outlineLevel="0" collapsed="false">
      <c r="B2340" s="21" t="n">
        <v>42282</v>
      </c>
      <c r="C2340" s="22" t="n">
        <v>1138.492</v>
      </c>
      <c r="D2340" s="22" t="n">
        <v>1142.129</v>
      </c>
      <c r="E2340" s="22" t="n">
        <v>1130.214</v>
      </c>
      <c r="F2340" s="22" t="n">
        <v>1135.669</v>
      </c>
      <c r="G2340" s="23" t="n">
        <v>1142.6</v>
      </c>
      <c r="H2340" s="23" t="n">
        <v>1141.46</v>
      </c>
      <c r="I2340" s="23" t="n">
        <v>1131.66</v>
      </c>
      <c r="J2340" s="23" t="n">
        <v>1130.53</v>
      </c>
      <c r="K2340" s="29" t="str">
        <f aca="false">IF(N2340&lt;=$F$3,"HIT","MISS")</f>
        <v>HIT</v>
      </c>
      <c r="L2340" s="29" t="str">
        <f aca="false">IF(O2340&lt;=$F$3,"HIT","MISS")</f>
        <v>HIT</v>
      </c>
      <c r="M2340" s="17" t="str">
        <f aca="false">IF(AND(K2340="HIT",L2340="HIT"),"HOD ✓ | LOD ✓",IF(K2340="HIT","HOD ✓",IF(L2340="HIT","LOD ✓","✗ MISS")))</f>
        <v>HOD ✓ | LOD ✓</v>
      </c>
      <c r="N2340" s="26" t="n">
        <f aca="false">IF(D2340&lt;H2340,(H2340-D2340)/D2340,IF(D2340&gt;G2340,(D2340-G2340)/D2340,0))</f>
        <v>0</v>
      </c>
      <c r="O2340" s="26" t="n">
        <f aca="false">IF(E2340&lt;J2340,(J2340-E2340)/E2340,IF(E2340&gt;I2340,(E2340-I2340)/E2340,0))</f>
        <v>0.000279593068215427</v>
      </c>
      <c r="P2340" s="27" t="n">
        <f aca="false">LN(F2340/F2339)</f>
        <v>-0.00248267510524049</v>
      </c>
      <c r="Q2340" s="28" t="n">
        <f aca="false">STDEV(P2321:P2340)*SQRT(252)</f>
        <v>0.157199411061761</v>
      </c>
      <c r="R2340" s="26" t="n">
        <f aca="false">(G2340-H2340)/H2340</f>
        <v>0.00099872093634457</v>
      </c>
      <c r="S2340" s="17" t="n">
        <f aca="false">YEAR(B2340)</f>
        <v>2015</v>
      </c>
      <c r="T2340" s="17" t="n">
        <f aca="false">WEEKDAY(B2340)</f>
        <v>2</v>
      </c>
    </row>
    <row r="2341" customFormat="false" ht="15" hidden="false" customHeight="false" outlineLevel="0" collapsed="false">
      <c r="B2341" s="21" t="n">
        <v>42283</v>
      </c>
      <c r="C2341" s="22" t="n">
        <v>1135.669</v>
      </c>
      <c r="D2341" s="22" t="n">
        <v>1151.3925</v>
      </c>
      <c r="E2341" s="22" t="n">
        <v>1135.0905</v>
      </c>
      <c r="F2341" s="22" t="n">
        <v>1147.372</v>
      </c>
      <c r="G2341" s="23" t="n">
        <v>1151.72</v>
      </c>
      <c r="H2341" s="23" t="n">
        <v>1150.57</v>
      </c>
      <c r="I2341" s="23" t="n">
        <v>1136.71</v>
      </c>
      <c r="J2341" s="23" t="n">
        <v>1135.57</v>
      </c>
      <c r="K2341" s="29" t="str">
        <f aca="false">IF(N2341&lt;=$F$3,"HIT","MISS")</f>
        <v>HIT</v>
      </c>
      <c r="L2341" s="29" t="str">
        <f aca="false">IF(O2341&lt;=$F$3,"HIT","MISS")</f>
        <v>HIT</v>
      </c>
      <c r="M2341" s="17" t="str">
        <f aca="false">IF(AND(K2341="HIT",L2341="HIT"),"HOD ✓ | LOD ✓",IF(K2341="HIT","HOD ✓",IF(L2341="HIT","LOD ✓","✗ MISS")))</f>
        <v>HOD ✓ | LOD ✓</v>
      </c>
      <c r="N2341" s="26" t="n">
        <f aca="false">IF(D2341&lt;H2341,(H2341-D2341)/D2341,IF(D2341&gt;G2341,(D2341-G2341)/D2341,0))</f>
        <v>0</v>
      </c>
      <c r="O2341" s="26" t="n">
        <f aca="false">IF(E2341&lt;J2341,(J2341-E2341)/E2341,IF(E2341&gt;I2341,(E2341-I2341)/E2341,0))</f>
        <v>0.000422433277346534</v>
      </c>
      <c r="P2341" s="27" t="n">
        <f aca="false">LN(F2341/F2340)</f>
        <v>0.0102522052876999</v>
      </c>
      <c r="Q2341" s="28" t="n">
        <f aca="false">STDEV(P2322:P2341)*SQRT(252)</f>
        <v>0.160767571053137</v>
      </c>
      <c r="R2341" s="26" t="n">
        <f aca="false">(G2341-H2341)/H2341</f>
        <v>0.000999504593375536</v>
      </c>
      <c r="S2341" s="17" t="n">
        <f aca="false">YEAR(B2341)</f>
        <v>2015</v>
      </c>
      <c r="T2341" s="17" t="n">
        <f aca="false">WEEKDAY(B2341)</f>
        <v>3</v>
      </c>
    </row>
    <row r="2342" customFormat="false" ht="15" hidden="false" customHeight="false" outlineLevel="0" collapsed="false">
      <c r="B2342" s="21" t="n">
        <v>42284</v>
      </c>
      <c r="C2342" s="22" t="n">
        <v>1147.372</v>
      </c>
      <c r="D2342" s="22" t="n">
        <v>1154.023</v>
      </c>
      <c r="E2342" s="22" t="n">
        <v>1141.9505</v>
      </c>
      <c r="F2342" s="22" t="n">
        <v>1145.504</v>
      </c>
      <c r="G2342" s="23" t="n">
        <v>1153.97</v>
      </c>
      <c r="H2342" s="23" t="n">
        <v>1152.82</v>
      </c>
      <c r="I2342" s="23" t="n">
        <v>1143.37</v>
      </c>
      <c r="J2342" s="23" t="n">
        <v>1142.23</v>
      </c>
      <c r="K2342" s="29" t="str">
        <f aca="false">IF(N2342&lt;=$F$3,"HIT","MISS")</f>
        <v>HIT</v>
      </c>
      <c r="L2342" s="29" t="str">
        <f aca="false">IF(O2342&lt;=$F$3,"HIT","MISS")</f>
        <v>HIT</v>
      </c>
      <c r="M2342" s="17" t="str">
        <f aca="false">IF(AND(K2342="HIT",L2342="HIT"),"HOD ✓ | LOD ✓",IF(K2342="HIT","HOD ✓",IF(L2342="HIT","LOD ✓","✗ MISS")))</f>
        <v>HOD ✓ | LOD ✓</v>
      </c>
      <c r="N2342" s="26" t="n">
        <f aca="false">IF(D2342&lt;H2342,(H2342-D2342)/D2342,IF(D2342&gt;G2342,(D2342-G2342)/D2342,0))</f>
        <v>4.5926294363183E-005</v>
      </c>
      <c r="O2342" s="26" t="n">
        <f aca="false">IF(E2342&lt;J2342,(J2342-E2342)/E2342,IF(E2342&gt;I2342,(E2342-I2342)/E2342,0))</f>
        <v>0.000244756668524685</v>
      </c>
      <c r="P2342" s="27" t="n">
        <f aca="false">LN(F2342/F2341)</f>
        <v>-0.0016293950595531</v>
      </c>
      <c r="Q2342" s="28" t="n">
        <f aca="false">STDEV(P2323:P2342)*SQRT(252)</f>
        <v>0.153437709903408</v>
      </c>
      <c r="R2342" s="26" t="n">
        <f aca="false">(G2342-H2342)/H2342</f>
        <v>0.000997553824534698</v>
      </c>
      <c r="S2342" s="17" t="n">
        <f aca="false">YEAR(B2342)</f>
        <v>2015</v>
      </c>
      <c r="T2342" s="17" t="n">
        <f aca="false">WEEKDAY(B2342)</f>
        <v>4</v>
      </c>
    </row>
    <row r="2343" customFormat="false" ht="15" hidden="false" customHeight="false" outlineLevel="0" collapsed="false">
      <c r="B2343" s="21" t="n">
        <v>42285</v>
      </c>
      <c r="C2343" s="22" t="n">
        <v>1145.504</v>
      </c>
      <c r="D2343" s="22" t="n">
        <v>1151.4565</v>
      </c>
      <c r="E2343" s="22" t="n">
        <v>1136.7265</v>
      </c>
      <c r="F2343" s="22" t="n">
        <v>1139.2125</v>
      </c>
      <c r="G2343" s="23" t="n">
        <v>1151.03</v>
      </c>
      <c r="H2343" s="23" t="n">
        <v>1149.88</v>
      </c>
      <c r="I2343" s="23" t="n">
        <v>1138.17</v>
      </c>
      <c r="J2343" s="23" t="n">
        <v>1137.03</v>
      </c>
      <c r="K2343" s="29" t="str">
        <f aca="false">IF(N2343&lt;=$F$3,"HIT","MISS")</f>
        <v>HIT</v>
      </c>
      <c r="L2343" s="29" t="str">
        <f aca="false">IF(O2343&lt;=$F$3,"HIT","MISS")</f>
        <v>HIT</v>
      </c>
      <c r="M2343" s="17" t="str">
        <f aca="false">IF(AND(K2343="HIT",L2343="HIT"),"HOD ✓ | LOD ✓",IF(K2343="HIT","HOD ✓",IF(L2343="HIT","LOD ✓","✗ MISS")))</f>
        <v>HOD ✓ | LOD ✓</v>
      </c>
      <c r="N2343" s="26" t="n">
        <f aca="false">IF(D2343&lt;H2343,(H2343-D2343)/D2343,IF(D2343&gt;G2343,(D2343-G2343)/D2343,0))</f>
        <v>0.000370400445001642</v>
      </c>
      <c r="O2343" s="26" t="n">
        <f aca="false">IF(E2343&lt;J2343,(J2343-E2343)/E2343,IF(E2343&gt;I2343,(E2343-I2343)/E2343,0))</f>
        <v>0.000266994743238576</v>
      </c>
      <c r="P2343" s="27" t="n">
        <f aca="false">LN(F2343/F2342)</f>
        <v>-0.00550748060250466</v>
      </c>
      <c r="Q2343" s="28" t="n">
        <f aca="false">STDEV(P2324:P2343)*SQRT(252)</f>
        <v>0.155488180469568</v>
      </c>
      <c r="R2343" s="26" t="n">
        <f aca="false">(G2343-H2343)/H2343</f>
        <v>0.00100010435871557</v>
      </c>
      <c r="S2343" s="17" t="n">
        <f aca="false">YEAR(B2343)</f>
        <v>2015</v>
      </c>
      <c r="T2343" s="17" t="n">
        <f aca="false">WEEKDAY(B2343)</f>
        <v>5</v>
      </c>
    </row>
    <row r="2344" customFormat="false" ht="15" hidden="false" customHeight="false" outlineLevel="0" collapsed="false">
      <c r="B2344" s="21" t="n">
        <v>42286</v>
      </c>
      <c r="C2344" s="22" t="n">
        <v>1139.2125</v>
      </c>
      <c r="D2344" s="22" t="n">
        <v>1159.741</v>
      </c>
      <c r="E2344" s="22" t="n">
        <v>1138.798</v>
      </c>
      <c r="F2344" s="22" t="n">
        <v>1156.36</v>
      </c>
      <c r="G2344" s="23" t="n">
        <v>1157.87</v>
      </c>
      <c r="H2344" s="23" t="n">
        <v>1156.71</v>
      </c>
      <c r="I2344" s="23" t="n">
        <v>1139.35</v>
      </c>
      <c r="J2344" s="23" t="n">
        <v>1138.21</v>
      </c>
      <c r="K2344" s="24" t="str">
        <f aca="false">IF(N2344&lt;=$F$3,"HIT","MISS")</f>
        <v>MISS</v>
      </c>
      <c r="L2344" s="24" t="str">
        <f aca="false">IF(O2344&lt;=$F$3,"HIT","MISS")</f>
        <v>HIT</v>
      </c>
      <c r="M2344" s="25" t="str">
        <f aca="false">IF(AND(K2344="HIT",L2344="HIT"),"HOD ✓ | LOD ✓",IF(K2344="HIT","HOD ✓",IF(L2344="HIT","LOD ✓","✗ MISS")))</f>
        <v>LOD ✓</v>
      </c>
      <c r="N2344" s="26" t="n">
        <f aca="false">IF(D2344&lt;H2344,(H2344-D2344)/D2344,IF(D2344&gt;G2344,(D2344-G2344)/D2344,0))</f>
        <v>0.001613291243476</v>
      </c>
      <c r="O2344" s="26" t="n">
        <f aca="false">IF(E2344&lt;J2344,(J2344-E2344)/E2344,IF(E2344&gt;I2344,(E2344-I2344)/E2344,0))</f>
        <v>0</v>
      </c>
      <c r="P2344" s="27" t="n">
        <f aca="false">LN(F2344/F2343)</f>
        <v>0.0149399062268377</v>
      </c>
      <c r="Q2344" s="28" t="n">
        <f aca="false">STDEV(P2325:P2344)*SQRT(252)</f>
        <v>0.162016784499583</v>
      </c>
      <c r="R2344" s="26" t="n">
        <f aca="false">(G2344-H2344)/H2344</f>
        <v>0.00100284427384552</v>
      </c>
      <c r="S2344" s="17" t="n">
        <f aca="false">YEAR(B2344)</f>
        <v>2015</v>
      </c>
      <c r="T2344" s="17" t="n">
        <f aca="false">WEEKDAY(B2344)</f>
        <v>6</v>
      </c>
    </row>
    <row r="2345" customFormat="false" ht="15" hidden="false" customHeight="false" outlineLevel="0" collapsed="false">
      <c r="B2345" s="21" t="n">
        <v>42289</v>
      </c>
      <c r="C2345" s="22" t="n">
        <v>1156.36</v>
      </c>
      <c r="D2345" s="22" t="n">
        <v>1169.123</v>
      </c>
      <c r="E2345" s="22" t="n">
        <v>1154.9655</v>
      </c>
      <c r="F2345" s="22" t="n">
        <v>1163.876</v>
      </c>
      <c r="G2345" s="23" t="n">
        <v>1170.34</v>
      </c>
      <c r="H2345" s="23" t="n">
        <v>1169.17</v>
      </c>
      <c r="I2345" s="23" t="n">
        <v>1156.62</v>
      </c>
      <c r="J2345" s="23" t="n">
        <v>1155.46</v>
      </c>
      <c r="K2345" s="29" t="str">
        <f aca="false">IF(N2345&lt;=$F$3,"HIT","MISS")</f>
        <v>HIT</v>
      </c>
      <c r="L2345" s="29" t="str">
        <f aca="false">IF(O2345&lt;=$F$3,"HIT","MISS")</f>
        <v>HIT</v>
      </c>
      <c r="M2345" s="17" t="str">
        <f aca="false">IF(AND(K2345="HIT",L2345="HIT"),"HOD ✓ | LOD ✓",IF(K2345="HIT","HOD ✓",IF(L2345="HIT","LOD ✓","✗ MISS")))</f>
        <v>HOD ✓ | LOD ✓</v>
      </c>
      <c r="N2345" s="26" t="n">
        <f aca="false">IF(D2345&lt;H2345,(H2345-D2345)/D2345,IF(D2345&gt;G2345,(D2345-G2345)/D2345,0))</f>
        <v>4.02010737963631E-005</v>
      </c>
      <c r="O2345" s="26" t="n">
        <f aca="false">IF(E2345&lt;J2345,(J2345-E2345)/E2345,IF(E2345&gt;I2345,(E2345-I2345)/E2345,0))</f>
        <v>0.000428151317073987</v>
      </c>
      <c r="P2345" s="27" t="n">
        <f aca="false">LN(F2345/F2344)</f>
        <v>0.00647867397041186</v>
      </c>
      <c r="Q2345" s="28" t="n">
        <f aca="false">STDEV(P2326:P2345)*SQRT(252)</f>
        <v>0.162671420354993</v>
      </c>
      <c r="R2345" s="26" t="n">
        <f aca="false">(G2345-H2345)/H2345</f>
        <v>0.00100070990531732</v>
      </c>
      <c r="S2345" s="17" t="n">
        <f aca="false">YEAR(B2345)</f>
        <v>2015</v>
      </c>
      <c r="T2345" s="17" t="n">
        <f aca="false">WEEKDAY(B2345)</f>
        <v>2</v>
      </c>
    </row>
    <row r="2346" customFormat="false" ht="15" hidden="false" customHeight="false" outlineLevel="0" collapsed="false">
      <c r="B2346" s="21" t="n">
        <v>42290</v>
      </c>
      <c r="C2346" s="22" t="n">
        <v>1163.876</v>
      </c>
      <c r="D2346" s="22" t="n">
        <v>1168.8465</v>
      </c>
      <c r="E2346" s="22" t="n">
        <v>1151.942</v>
      </c>
      <c r="F2346" s="22" t="n">
        <v>1168.7245</v>
      </c>
      <c r="G2346" s="23" t="n">
        <v>1168.61</v>
      </c>
      <c r="H2346" s="23" t="n">
        <v>1167.44</v>
      </c>
      <c r="I2346" s="23" t="n">
        <v>1152.84</v>
      </c>
      <c r="J2346" s="23" t="n">
        <v>1151.69</v>
      </c>
      <c r="K2346" s="29" t="str">
        <f aca="false">IF(N2346&lt;=$F$3,"HIT","MISS")</f>
        <v>HIT</v>
      </c>
      <c r="L2346" s="29" t="str">
        <f aca="false">IF(O2346&lt;=$F$3,"HIT","MISS")</f>
        <v>HIT</v>
      </c>
      <c r="M2346" s="17" t="str">
        <f aca="false">IF(AND(K2346="HIT",L2346="HIT"),"HOD ✓ | LOD ✓",IF(K2346="HIT","HOD ✓",IF(L2346="HIT","LOD ✓","✗ MISS")))</f>
        <v>HOD ✓ | LOD ✓</v>
      </c>
      <c r="N2346" s="26" t="n">
        <f aca="false">IF(D2346&lt;H2346,(H2346-D2346)/D2346,IF(D2346&gt;G2346,(D2346-G2346)/D2346,0))</f>
        <v>0.000202336234912117</v>
      </c>
      <c r="O2346" s="26" t="n">
        <f aca="false">IF(E2346&lt;J2346,(J2346-E2346)/E2346,IF(E2346&gt;I2346,(E2346-I2346)/E2346,0))</f>
        <v>0</v>
      </c>
      <c r="P2346" s="27" t="n">
        <f aca="false">LN(F2346/F2345)</f>
        <v>0.00415716877593668</v>
      </c>
      <c r="Q2346" s="28" t="n">
        <f aca="false">STDEV(P2327:P2346)*SQRT(252)</f>
        <v>0.161331603591693</v>
      </c>
      <c r="R2346" s="26" t="n">
        <f aca="false">(G2346-H2346)/H2346</f>
        <v>0.00100219283217968</v>
      </c>
      <c r="S2346" s="17" t="n">
        <f aca="false">YEAR(B2346)</f>
        <v>2015</v>
      </c>
      <c r="T2346" s="17" t="n">
        <f aca="false">WEEKDAY(B2346)</f>
        <v>3</v>
      </c>
    </row>
    <row r="2347" customFormat="false" ht="15" hidden="false" customHeight="false" outlineLevel="0" collapsed="false">
      <c r="B2347" s="21" t="n">
        <v>42291</v>
      </c>
      <c r="C2347" s="22" t="n">
        <v>1168.7245</v>
      </c>
      <c r="D2347" s="22" t="n">
        <v>1189.927</v>
      </c>
      <c r="E2347" s="22" t="n">
        <v>1162.905</v>
      </c>
      <c r="F2347" s="22" t="n">
        <v>1184.1185</v>
      </c>
      <c r="G2347" s="23" t="n">
        <v>1189.67</v>
      </c>
      <c r="H2347" s="23" t="n">
        <v>1188.48</v>
      </c>
      <c r="I2347" s="23" t="n">
        <v>1162.69</v>
      </c>
      <c r="J2347" s="23" t="n">
        <v>1161.53</v>
      </c>
      <c r="K2347" s="29" t="str">
        <f aca="false">IF(N2347&lt;=$F$3,"HIT","MISS")</f>
        <v>HIT</v>
      </c>
      <c r="L2347" s="29" t="str">
        <f aca="false">IF(O2347&lt;=$F$3,"HIT","MISS")</f>
        <v>HIT</v>
      </c>
      <c r="M2347" s="17" t="str">
        <f aca="false">IF(AND(K2347="HIT",L2347="HIT"),"HOD ✓ | LOD ✓",IF(K2347="HIT","HOD ✓",IF(L2347="HIT","LOD ✓","✗ MISS")))</f>
        <v>HOD ✓ | LOD ✓</v>
      </c>
      <c r="N2347" s="26" t="n">
        <f aca="false">IF(D2347&lt;H2347,(H2347-D2347)/D2347,IF(D2347&gt;G2347,(D2347-G2347)/D2347,0))</f>
        <v>0.000215979635725414</v>
      </c>
      <c r="O2347" s="26" t="n">
        <f aca="false">IF(E2347&lt;J2347,(J2347-E2347)/E2347,IF(E2347&gt;I2347,(E2347-I2347)/E2347,0))</f>
        <v>0.000184881826116422</v>
      </c>
      <c r="P2347" s="27" t="n">
        <f aca="false">LN(F2347/F2346)</f>
        <v>0.0130856327122366</v>
      </c>
      <c r="Q2347" s="28" t="n">
        <f aca="false">STDEV(P2328:P2347)*SQRT(252)</f>
        <v>0.161543415737097</v>
      </c>
      <c r="R2347" s="26" t="n">
        <f aca="false">(G2347-H2347)/H2347</f>
        <v>0.00100127894453424</v>
      </c>
      <c r="S2347" s="17" t="n">
        <f aca="false">YEAR(B2347)</f>
        <v>2015</v>
      </c>
      <c r="T2347" s="17" t="n">
        <f aca="false">WEEKDAY(B2347)</f>
        <v>4</v>
      </c>
    </row>
    <row r="2348" customFormat="false" ht="15" hidden="false" customHeight="false" outlineLevel="0" collapsed="false">
      <c r="B2348" s="21" t="n">
        <v>42292</v>
      </c>
      <c r="C2348" s="22" t="n">
        <v>1184.1185</v>
      </c>
      <c r="D2348" s="22" t="n">
        <v>1191.653</v>
      </c>
      <c r="E2348" s="22" t="n">
        <v>1174.1795</v>
      </c>
      <c r="F2348" s="22" t="n">
        <v>1183.235</v>
      </c>
      <c r="G2348" s="23" t="n">
        <v>1192.75</v>
      </c>
      <c r="H2348" s="23" t="n">
        <v>1191.56</v>
      </c>
      <c r="I2348" s="23" t="n">
        <v>1175.12</v>
      </c>
      <c r="J2348" s="23" t="n">
        <v>1173.95</v>
      </c>
      <c r="K2348" s="29" t="str">
        <f aca="false">IF(N2348&lt;=$F$3,"HIT","MISS")</f>
        <v>HIT</v>
      </c>
      <c r="L2348" s="29" t="str">
        <f aca="false">IF(O2348&lt;=$F$3,"HIT","MISS")</f>
        <v>HIT</v>
      </c>
      <c r="M2348" s="17" t="str">
        <f aca="false">IF(AND(K2348="HIT",L2348="HIT"),"HOD ✓ | LOD ✓",IF(K2348="HIT","HOD ✓",IF(L2348="HIT","LOD ✓","✗ MISS")))</f>
        <v>HOD ✓ | LOD ✓</v>
      </c>
      <c r="N2348" s="26" t="n">
        <f aca="false">IF(D2348&lt;H2348,(H2348-D2348)/D2348,IF(D2348&gt;G2348,(D2348-G2348)/D2348,0))</f>
        <v>0</v>
      </c>
      <c r="O2348" s="26" t="n">
        <f aca="false">IF(E2348&lt;J2348,(J2348-E2348)/E2348,IF(E2348&gt;I2348,(E2348-I2348)/E2348,0))</f>
        <v>0</v>
      </c>
      <c r="P2348" s="27" t="n">
        <f aca="false">LN(F2348/F2347)</f>
        <v>-0.000746403138371962</v>
      </c>
      <c r="Q2348" s="28" t="n">
        <f aca="false">STDEV(P2329:P2348)*SQRT(252)</f>
        <v>0.159246679184736</v>
      </c>
      <c r="R2348" s="26" t="n">
        <f aca="false">(G2348-H2348)/H2348</f>
        <v>0.000998690791903097</v>
      </c>
      <c r="S2348" s="17" t="n">
        <f aca="false">YEAR(B2348)</f>
        <v>2015</v>
      </c>
      <c r="T2348" s="17" t="n">
        <f aca="false">WEEKDAY(B2348)</f>
        <v>5</v>
      </c>
    </row>
    <row r="2349" customFormat="false" ht="15" hidden="false" customHeight="false" outlineLevel="0" collapsed="false">
      <c r="B2349" s="21" t="n">
        <v>42293</v>
      </c>
      <c r="C2349" s="22" t="n">
        <v>1183.235</v>
      </c>
      <c r="D2349" s="22" t="n">
        <v>1184.6675</v>
      </c>
      <c r="E2349" s="22" t="n">
        <v>1174.51</v>
      </c>
      <c r="F2349" s="22" t="n">
        <v>1176.7425</v>
      </c>
      <c r="G2349" s="23" t="n">
        <v>1186.31</v>
      </c>
      <c r="H2349" s="23" t="n">
        <v>1185.12</v>
      </c>
      <c r="I2349" s="23" t="n">
        <v>1175.46</v>
      </c>
      <c r="J2349" s="23" t="n">
        <v>1174.29</v>
      </c>
      <c r="K2349" s="29" t="str">
        <f aca="false">IF(N2349&lt;=$F$3,"HIT","MISS")</f>
        <v>HIT</v>
      </c>
      <c r="L2349" s="29" t="str">
        <f aca="false">IF(O2349&lt;=$F$3,"HIT","MISS")</f>
        <v>HIT</v>
      </c>
      <c r="M2349" s="17" t="str">
        <f aca="false">IF(AND(K2349="HIT",L2349="HIT"),"HOD ✓ | LOD ✓",IF(K2349="HIT","HOD ✓",IF(L2349="HIT","LOD ✓","✗ MISS")))</f>
        <v>HOD ✓ | LOD ✓</v>
      </c>
      <c r="N2349" s="26" t="n">
        <f aca="false">IF(D2349&lt;H2349,(H2349-D2349)/D2349,IF(D2349&gt;G2349,(D2349-G2349)/D2349,0))</f>
        <v>0.000381963715557211</v>
      </c>
      <c r="O2349" s="26" t="n">
        <f aca="false">IF(E2349&lt;J2349,(J2349-E2349)/E2349,IF(E2349&gt;I2349,(E2349-I2349)/E2349,0))</f>
        <v>0</v>
      </c>
      <c r="P2349" s="27" t="n">
        <f aca="false">LN(F2349/F2348)</f>
        <v>-0.00550218498227923</v>
      </c>
      <c r="Q2349" s="28" t="n">
        <f aca="false">STDEV(P2330:P2349)*SQRT(252)</f>
        <v>0.160610367987308</v>
      </c>
      <c r="R2349" s="26" t="n">
        <f aca="false">(G2349-H2349)/H2349</f>
        <v>0.001004117726475</v>
      </c>
      <c r="S2349" s="17" t="n">
        <f aca="false">YEAR(B2349)</f>
        <v>2015</v>
      </c>
      <c r="T2349" s="17" t="n">
        <f aca="false">WEEKDAY(B2349)</f>
        <v>6</v>
      </c>
    </row>
    <row r="2350" customFormat="false" ht="15" hidden="false" customHeight="false" outlineLevel="0" collapsed="false">
      <c r="B2350" s="21" t="n">
        <v>42296</v>
      </c>
      <c r="C2350" s="22" t="n">
        <v>1176.7425</v>
      </c>
      <c r="D2350" s="22" t="n">
        <v>1178.417</v>
      </c>
      <c r="E2350" s="22" t="n">
        <v>1168.695</v>
      </c>
      <c r="F2350" s="22" t="n">
        <v>1170.8545</v>
      </c>
      <c r="G2350" s="23" t="n">
        <v>1178.54</v>
      </c>
      <c r="H2350" s="23" t="n">
        <v>1177.36</v>
      </c>
      <c r="I2350" s="23" t="n">
        <v>1170</v>
      </c>
      <c r="J2350" s="23" t="n">
        <v>1168.83</v>
      </c>
      <c r="K2350" s="29" t="str">
        <f aca="false">IF(N2350&lt;=$F$3,"HIT","MISS")</f>
        <v>HIT</v>
      </c>
      <c r="L2350" s="29" t="str">
        <f aca="false">IF(O2350&lt;=$F$3,"HIT","MISS")</f>
        <v>HIT</v>
      </c>
      <c r="M2350" s="17" t="str">
        <f aca="false">IF(AND(K2350="HIT",L2350="HIT"),"HOD ✓ | LOD ✓",IF(K2350="HIT","HOD ✓",IF(L2350="HIT","LOD ✓","✗ MISS")))</f>
        <v>HOD ✓ | LOD ✓</v>
      </c>
      <c r="N2350" s="26" t="n">
        <f aca="false">IF(D2350&lt;H2350,(H2350-D2350)/D2350,IF(D2350&gt;G2350,(D2350-G2350)/D2350,0))</f>
        <v>0</v>
      </c>
      <c r="O2350" s="26" t="n">
        <f aca="false">IF(E2350&lt;J2350,(J2350-E2350)/E2350,IF(E2350&gt;I2350,(E2350-I2350)/E2350,0))</f>
        <v>0.00011551345731777</v>
      </c>
      <c r="P2350" s="27" t="n">
        <f aca="false">LN(F2350/F2349)</f>
        <v>-0.00501620367234796</v>
      </c>
      <c r="Q2350" s="28" t="n">
        <f aca="false">STDEV(P2331:P2350)*SQRT(252)</f>
        <v>0.160650280622396</v>
      </c>
      <c r="R2350" s="26" t="n">
        <f aca="false">(G2350-H2350)/H2350</f>
        <v>0.00100224230481761</v>
      </c>
      <c r="S2350" s="17" t="n">
        <f aca="false">YEAR(B2350)</f>
        <v>2015</v>
      </c>
      <c r="T2350" s="17" t="n">
        <f aca="false">WEEKDAY(B2350)</f>
        <v>2</v>
      </c>
    </row>
    <row r="2351" customFormat="false" ht="15" hidden="false" customHeight="false" outlineLevel="0" collapsed="false">
      <c r="B2351" s="21" t="n">
        <v>42297</v>
      </c>
      <c r="C2351" s="22" t="n">
        <v>1170.8545</v>
      </c>
      <c r="D2351" s="22" t="n">
        <v>1181.0175</v>
      </c>
      <c r="E2351" s="22" t="n">
        <v>1167.5245</v>
      </c>
      <c r="F2351" s="22" t="n">
        <v>1176.144</v>
      </c>
      <c r="G2351" s="23" t="n">
        <v>1181.52</v>
      </c>
      <c r="H2351" s="23" t="n">
        <v>1180.34</v>
      </c>
      <c r="I2351" s="23" t="n">
        <v>1169.21</v>
      </c>
      <c r="J2351" s="23" t="n">
        <v>1168.04</v>
      </c>
      <c r="K2351" s="29" t="str">
        <f aca="false">IF(N2351&lt;=$F$3,"HIT","MISS")</f>
        <v>HIT</v>
      </c>
      <c r="L2351" s="29" t="str">
        <f aca="false">IF(O2351&lt;=$F$3,"HIT","MISS")</f>
        <v>HIT</v>
      </c>
      <c r="M2351" s="17" t="str">
        <f aca="false">IF(AND(K2351="HIT",L2351="HIT"),"HOD ✓ | LOD ✓",IF(K2351="HIT","HOD ✓",IF(L2351="HIT","LOD ✓","✗ MISS")))</f>
        <v>HOD ✓ | LOD ✓</v>
      </c>
      <c r="N2351" s="26" t="n">
        <f aca="false">IF(D2351&lt;H2351,(H2351-D2351)/D2351,IF(D2351&gt;G2351,(D2351-G2351)/D2351,0))</f>
        <v>0</v>
      </c>
      <c r="O2351" s="26" t="n">
        <f aca="false">IF(E2351&lt;J2351,(J2351-E2351)/E2351,IF(E2351&gt;I2351,(E2351-I2351)/E2351,0))</f>
        <v>0.000441532490324592</v>
      </c>
      <c r="P2351" s="27" t="n">
        <f aca="false">LN(F2351/F2350)</f>
        <v>0.00450746683960362</v>
      </c>
      <c r="Q2351" s="28" t="n">
        <f aca="false">STDEV(P2332:P2351)*SQRT(252)</f>
        <v>0.157070705675296</v>
      </c>
      <c r="R2351" s="26" t="n">
        <f aca="false">(G2351-H2351)/H2351</f>
        <v>0.000999711947405039</v>
      </c>
      <c r="S2351" s="17" t="n">
        <f aca="false">YEAR(B2351)</f>
        <v>2015</v>
      </c>
      <c r="T2351" s="17" t="n">
        <f aca="false">WEEKDAY(B2351)</f>
        <v>3</v>
      </c>
    </row>
    <row r="2352" customFormat="false" ht="15" hidden="false" customHeight="false" outlineLevel="0" collapsed="false">
      <c r="B2352" s="21" t="n">
        <v>42298</v>
      </c>
      <c r="C2352" s="22" t="n">
        <v>1176.144</v>
      </c>
      <c r="D2352" s="22" t="n">
        <v>1179.385</v>
      </c>
      <c r="E2352" s="22" t="n">
        <v>1163.603</v>
      </c>
      <c r="F2352" s="22" t="n">
        <v>1167.307</v>
      </c>
      <c r="G2352" s="23" t="n">
        <v>1180.86</v>
      </c>
      <c r="H2352" s="23" t="n">
        <v>1179.68</v>
      </c>
      <c r="I2352" s="23" t="n">
        <v>1164.54</v>
      </c>
      <c r="J2352" s="23" t="n">
        <v>1163.38</v>
      </c>
      <c r="K2352" s="29" t="str">
        <f aca="false">IF(N2352&lt;=$F$3,"HIT","MISS")</f>
        <v>HIT</v>
      </c>
      <c r="L2352" s="29" t="str">
        <f aca="false">IF(O2352&lt;=$F$3,"HIT","MISS")</f>
        <v>HIT</v>
      </c>
      <c r="M2352" s="17" t="str">
        <f aca="false">IF(AND(K2352="HIT",L2352="HIT"),"HOD ✓ | LOD ✓",IF(K2352="HIT","HOD ✓",IF(L2352="HIT","LOD ✓","✗ MISS")))</f>
        <v>HOD ✓ | LOD ✓</v>
      </c>
      <c r="N2352" s="26" t="n">
        <f aca="false">IF(D2352&lt;H2352,(H2352-D2352)/D2352,IF(D2352&gt;G2352,(D2352-G2352)/D2352,0))</f>
        <v>0.000250130364554469</v>
      </c>
      <c r="O2352" s="26" t="n">
        <f aca="false">IF(E2352&lt;J2352,(J2352-E2352)/E2352,IF(E2352&gt;I2352,(E2352-I2352)/E2352,0))</f>
        <v>0</v>
      </c>
      <c r="P2352" s="27" t="n">
        <f aca="false">LN(F2352/F2351)</f>
        <v>-0.00754190455663822</v>
      </c>
      <c r="Q2352" s="28" t="n">
        <f aca="false">STDEV(P2333:P2352)*SQRT(252)</f>
        <v>0.16045671289888</v>
      </c>
      <c r="R2352" s="26" t="n">
        <f aca="false">(G2352-H2352)/H2352</f>
        <v>0.00100027126000257</v>
      </c>
      <c r="S2352" s="17" t="n">
        <f aca="false">YEAR(B2352)</f>
        <v>2015</v>
      </c>
      <c r="T2352" s="17" t="n">
        <f aca="false">WEEKDAY(B2352)</f>
        <v>4</v>
      </c>
    </row>
    <row r="2353" customFormat="false" ht="15" hidden="false" customHeight="false" outlineLevel="0" collapsed="false">
      <c r="B2353" s="21" t="n">
        <v>42299</v>
      </c>
      <c r="C2353" s="22" t="n">
        <v>1167.307</v>
      </c>
      <c r="D2353" s="22" t="n">
        <v>1171.942</v>
      </c>
      <c r="E2353" s="22" t="n">
        <v>1162.677</v>
      </c>
      <c r="F2353" s="22" t="n">
        <v>1165.6795</v>
      </c>
      <c r="G2353" s="23" t="n">
        <v>1171.71</v>
      </c>
      <c r="H2353" s="23" t="n">
        <v>1170.54</v>
      </c>
      <c r="I2353" s="23" t="n">
        <v>1163.4</v>
      </c>
      <c r="J2353" s="23" t="n">
        <v>1162.24</v>
      </c>
      <c r="K2353" s="29" t="str">
        <f aca="false">IF(N2353&lt;=$F$3,"HIT","MISS")</f>
        <v>HIT</v>
      </c>
      <c r="L2353" s="29" t="str">
        <f aca="false">IF(O2353&lt;=$F$3,"HIT","MISS")</f>
        <v>HIT</v>
      </c>
      <c r="M2353" s="17" t="str">
        <f aca="false">IF(AND(K2353="HIT",L2353="HIT"),"HOD ✓ | LOD ✓",IF(K2353="HIT","HOD ✓",IF(L2353="HIT","LOD ✓","✗ MISS")))</f>
        <v>HOD ✓ | LOD ✓</v>
      </c>
      <c r="N2353" s="26" t="n">
        <f aca="false">IF(D2353&lt;H2353,(H2353-D2353)/D2353,IF(D2353&gt;G2353,(D2353-G2353)/D2353,0))</f>
        <v>0.000197962015185027</v>
      </c>
      <c r="O2353" s="26" t="n">
        <f aca="false">IF(E2353&lt;J2353,(J2353-E2353)/E2353,IF(E2353&gt;I2353,(E2353-I2353)/E2353,0))</f>
        <v>0</v>
      </c>
      <c r="P2353" s="27" t="n">
        <f aca="false">LN(F2353/F2352)</f>
        <v>-0.00139520761393878</v>
      </c>
      <c r="Q2353" s="28" t="n">
        <f aca="false">STDEV(P2334:P2353)*SQRT(252)</f>
        <v>0.14377265410635</v>
      </c>
      <c r="R2353" s="26" t="n">
        <f aca="false">(G2353-H2353)/H2353</f>
        <v>0.000999538674458005</v>
      </c>
      <c r="S2353" s="17" t="n">
        <f aca="false">YEAR(B2353)</f>
        <v>2015</v>
      </c>
      <c r="T2353" s="17" t="n">
        <f aca="false">WEEKDAY(B2353)</f>
        <v>5</v>
      </c>
    </row>
    <row r="2354" customFormat="false" ht="15" hidden="false" customHeight="false" outlineLevel="0" collapsed="false">
      <c r="B2354" s="21" t="n">
        <v>42300</v>
      </c>
      <c r="C2354" s="22" t="n">
        <v>1165.6795</v>
      </c>
      <c r="D2354" s="22" t="n">
        <v>1179.525</v>
      </c>
      <c r="E2354" s="22" t="n">
        <v>1159.0165</v>
      </c>
      <c r="F2354" s="22" t="n">
        <v>1164.4585</v>
      </c>
      <c r="G2354" s="23" t="n">
        <v>1179.41</v>
      </c>
      <c r="H2354" s="23" t="n">
        <v>1178.23</v>
      </c>
      <c r="I2354" s="23" t="n">
        <v>1160.35</v>
      </c>
      <c r="J2354" s="23" t="n">
        <v>1159.19</v>
      </c>
      <c r="K2354" s="29" t="str">
        <f aca="false">IF(N2354&lt;=$F$3,"HIT","MISS")</f>
        <v>HIT</v>
      </c>
      <c r="L2354" s="29" t="str">
        <f aca="false">IF(O2354&lt;=$F$3,"HIT","MISS")</f>
        <v>HIT</v>
      </c>
      <c r="M2354" s="17" t="str">
        <f aca="false">IF(AND(K2354="HIT",L2354="HIT"),"HOD ✓ | LOD ✓",IF(K2354="HIT","HOD ✓",IF(L2354="HIT","LOD ✓","✗ MISS")))</f>
        <v>HOD ✓ | LOD ✓</v>
      </c>
      <c r="N2354" s="26" t="n">
        <f aca="false">IF(D2354&lt;H2354,(H2354-D2354)/D2354,IF(D2354&gt;G2354,(D2354-G2354)/D2354,0))</f>
        <v>9.74968737415562E-005</v>
      </c>
      <c r="O2354" s="26" t="n">
        <f aca="false">IF(E2354&lt;J2354,(J2354-E2354)/E2354,IF(E2354&gt;I2354,(E2354-I2354)/E2354,0))</f>
        <v>0.000149695884398629</v>
      </c>
      <c r="P2354" s="27" t="n">
        <f aca="false">LN(F2354/F2353)</f>
        <v>-0.00104800669467115</v>
      </c>
      <c r="Q2354" s="28" t="n">
        <f aca="false">STDEV(P2335:P2354)*SQRT(252)</f>
        <v>0.141383117974566</v>
      </c>
      <c r="R2354" s="26" t="n">
        <f aca="false">(G2354-H2354)/H2354</f>
        <v>0.00100150225338012</v>
      </c>
      <c r="S2354" s="17" t="n">
        <f aca="false">YEAR(B2354)</f>
        <v>2015</v>
      </c>
      <c r="T2354" s="17" t="n">
        <f aca="false">WEEKDAY(B2354)</f>
        <v>6</v>
      </c>
    </row>
    <row r="2355" customFormat="false" ht="15" hidden="false" customHeight="false" outlineLevel="0" collapsed="false">
      <c r="B2355" s="21" t="n">
        <v>42303</v>
      </c>
      <c r="C2355" s="22" t="n">
        <v>1164.4585</v>
      </c>
      <c r="D2355" s="22" t="n">
        <v>1169.807</v>
      </c>
      <c r="E2355" s="22" t="n">
        <v>1162.3165</v>
      </c>
      <c r="F2355" s="22" t="n">
        <v>1163.462</v>
      </c>
      <c r="G2355" s="23" t="n">
        <v>1169.35</v>
      </c>
      <c r="H2355" s="23" t="n">
        <v>1168.18</v>
      </c>
      <c r="I2355" s="23" t="n">
        <v>1163.75</v>
      </c>
      <c r="J2355" s="23" t="n">
        <v>1162.59</v>
      </c>
      <c r="K2355" s="29" t="str">
        <f aca="false">IF(N2355&lt;=$F$3,"HIT","MISS")</f>
        <v>HIT</v>
      </c>
      <c r="L2355" s="29" t="str">
        <f aca="false">IF(O2355&lt;=$F$3,"HIT","MISS")</f>
        <v>HIT</v>
      </c>
      <c r="M2355" s="17" t="str">
        <f aca="false">IF(AND(K2355="HIT",L2355="HIT"),"HOD ✓ | LOD ✓",IF(K2355="HIT","HOD ✓",IF(L2355="HIT","LOD ✓","✗ MISS")))</f>
        <v>HOD ✓ | LOD ✓</v>
      </c>
      <c r="N2355" s="26" t="n">
        <f aca="false">IF(D2355&lt;H2355,(H2355-D2355)/D2355,IF(D2355&gt;G2355,(D2355-G2355)/D2355,0))</f>
        <v>0.000390662733254381</v>
      </c>
      <c r="O2355" s="26" t="n">
        <f aca="false">IF(E2355&lt;J2355,(J2355-E2355)/E2355,IF(E2355&gt;I2355,(E2355-I2355)/E2355,0))</f>
        <v>0.000235305960123609</v>
      </c>
      <c r="P2355" s="27" t="n">
        <f aca="false">LN(F2355/F2354)</f>
        <v>-0.00085612894500984</v>
      </c>
      <c r="Q2355" s="28" t="n">
        <f aca="false">STDEV(P2336:P2355)*SQRT(252)</f>
        <v>0.132954673642423</v>
      </c>
      <c r="R2355" s="26" t="n">
        <f aca="false">(G2355-H2355)/H2355</f>
        <v>0.00100155797907843</v>
      </c>
      <c r="S2355" s="17" t="n">
        <f aca="false">YEAR(B2355)</f>
        <v>2015</v>
      </c>
      <c r="T2355" s="17" t="n">
        <f aca="false">WEEKDAY(B2355)</f>
        <v>2</v>
      </c>
    </row>
    <row r="2356" customFormat="false" ht="15" hidden="false" customHeight="false" outlineLevel="0" collapsed="false">
      <c r="B2356" s="21" t="n">
        <v>42304</v>
      </c>
      <c r="C2356" s="22" t="n">
        <v>1163.462</v>
      </c>
      <c r="D2356" s="22" t="n">
        <v>1168.859</v>
      </c>
      <c r="E2356" s="22" t="n">
        <v>1160.736</v>
      </c>
      <c r="F2356" s="22" t="n">
        <v>1166.8115</v>
      </c>
      <c r="G2356" s="23" t="n">
        <v>1168.57</v>
      </c>
      <c r="H2356" s="23" t="n">
        <v>1167.4</v>
      </c>
      <c r="I2356" s="23" t="n">
        <v>1161.32</v>
      </c>
      <c r="J2356" s="23" t="n">
        <v>1160.16</v>
      </c>
      <c r="K2356" s="29" t="str">
        <f aca="false">IF(N2356&lt;=$F$3,"HIT","MISS")</f>
        <v>HIT</v>
      </c>
      <c r="L2356" s="29" t="str">
        <f aca="false">IF(O2356&lt;=$F$3,"HIT","MISS")</f>
        <v>HIT</v>
      </c>
      <c r="M2356" s="17" t="str">
        <f aca="false">IF(AND(K2356="HIT",L2356="HIT"),"HOD ✓ | LOD ✓",IF(K2356="HIT","HOD ✓",IF(L2356="HIT","LOD ✓","✗ MISS")))</f>
        <v>HOD ✓ | LOD ✓</v>
      </c>
      <c r="N2356" s="26" t="n">
        <f aca="false">IF(D2356&lt;H2356,(H2356-D2356)/D2356,IF(D2356&gt;G2356,(D2356-G2356)/D2356,0))</f>
        <v>0.000247249668266221</v>
      </c>
      <c r="O2356" s="26" t="n">
        <f aca="false">IF(E2356&lt;J2356,(J2356-E2356)/E2356,IF(E2356&gt;I2356,(E2356-I2356)/E2356,0))</f>
        <v>0</v>
      </c>
      <c r="P2356" s="27" t="n">
        <f aca="false">LN(F2356/F2355)</f>
        <v>0.00287477182980969</v>
      </c>
      <c r="Q2356" s="28" t="n">
        <f aca="false">STDEV(P2337:P2356)*SQRT(252)</f>
        <v>0.131308761722902</v>
      </c>
      <c r="R2356" s="26" t="n">
        <f aca="false">(G2356-H2356)/H2356</f>
        <v>0.00100222717149207</v>
      </c>
      <c r="S2356" s="17" t="n">
        <f aca="false">YEAR(B2356)</f>
        <v>2015</v>
      </c>
      <c r="T2356" s="17" t="n">
        <f aca="false">WEEKDAY(B2356)</f>
        <v>3</v>
      </c>
    </row>
    <row r="2357" customFormat="false" ht="15" hidden="false" customHeight="false" outlineLevel="0" collapsed="false">
      <c r="B2357" s="21" t="n">
        <v>42305</v>
      </c>
      <c r="C2357" s="22" t="n">
        <v>1166.8115</v>
      </c>
      <c r="D2357" s="22" t="n">
        <v>1183.08</v>
      </c>
      <c r="E2357" s="22" t="n">
        <v>1152.357</v>
      </c>
      <c r="F2357" s="22" t="n">
        <v>1155.845</v>
      </c>
      <c r="G2357" s="23" t="n">
        <v>1182.72</v>
      </c>
      <c r="H2357" s="23" t="n">
        <v>1181.54</v>
      </c>
      <c r="I2357" s="23" t="n">
        <v>1152.38</v>
      </c>
      <c r="J2357" s="23" t="n">
        <v>1151.23</v>
      </c>
      <c r="K2357" s="29" t="str">
        <f aca="false">IF(N2357&lt;=$F$3,"HIT","MISS")</f>
        <v>HIT</v>
      </c>
      <c r="L2357" s="29" t="str">
        <f aca="false">IF(O2357&lt;=$F$3,"HIT","MISS")</f>
        <v>HIT</v>
      </c>
      <c r="M2357" s="17" t="str">
        <f aca="false">IF(AND(K2357="HIT",L2357="HIT"),"HOD ✓ | LOD ✓",IF(K2357="HIT","HOD ✓",IF(L2357="HIT","LOD ✓","✗ MISS")))</f>
        <v>HOD ✓ | LOD ✓</v>
      </c>
      <c r="N2357" s="26" t="n">
        <f aca="false">IF(D2357&lt;H2357,(H2357-D2357)/D2357,IF(D2357&gt;G2357,(D2357-G2357)/D2357,0))</f>
        <v>0.000304290495993424</v>
      </c>
      <c r="O2357" s="26" t="n">
        <f aca="false">IF(E2357&lt;J2357,(J2357-E2357)/E2357,IF(E2357&gt;I2357,(E2357-I2357)/E2357,0))</f>
        <v>0</v>
      </c>
      <c r="P2357" s="27" t="n">
        <f aca="false">LN(F2357/F2356)</f>
        <v>-0.0094431367640464</v>
      </c>
      <c r="Q2357" s="28" t="n">
        <f aca="false">STDEV(P2338:P2357)*SQRT(252)</f>
        <v>0.129234482305932</v>
      </c>
      <c r="R2357" s="26" t="n">
        <f aca="false">(G2357-H2357)/H2357</f>
        <v>0.000998696616280502</v>
      </c>
      <c r="S2357" s="17" t="n">
        <f aca="false">YEAR(B2357)</f>
        <v>2015</v>
      </c>
      <c r="T2357" s="17" t="n">
        <f aca="false">WEEKDAY(B2357)</f>
        <v>4</v>
      </c>
    </row>
    <row r="2358" customFormat="false" ht="15" hidden="false" customHeight="false" outlineLevel="0" collapsed="false">
      <c r="B2358" s="21" t="n">
        <v>42306</v>
      </c>
      <c r="C2358" s="22" t="n">
        <v>1155.845</v>
      </c>
      <c r="D2358" s="22" t="n">
        <v>1162.7785</v>
      </c>
      <c r="E2358" s="22" t="n">
        <v>1144.868</v>
      </c>
      <c r="F2358" s="22" t="n">
        <v>1146.2565</v>
      </c>
      <c r="G2358" s="23" t="n">
        <v>1163</v>
      </c>
      <c r="H2358" s="23" t="n">
        <v>1161.84</v>
      </c>
      <c r="I2358" s="23" t="n">
        <v>1146.11</v>
      </c>
      <c r="J2358" s="23" t="n">
        <v>1144.97</v>
      </c>
      <c r="K2358" s="29" t="str">
        <f aca="false">IF(N2358&lt;=$F$3,"HIT","MISS")</f>
        <v>HIT</v>
      </c>
      <c r="L2358" s="29" t="str">
        <f aca="false">IF(O2358&lt;=$F$3,"HIT","MISS")</f>
        <v>HIT</v>
      </c>
      <c r="M2358" s="17" t="str">
        <f aca="false">IF(AND(K2358="HIT",L2358="HIT"),"HOD ✓ | LOD ✓",IF(K2358="HIT","HOD ✓",IF(L2358="HIT","LOD ✓","✗ MISS")))</f>
        <v>HOD ✓ | LOD ✓</v>
      </c>
      <c r="N2358" s="26" t="n">
        <f aca="false">IF(D2358&lt;H2358,(H2358-D2358)/D2358,IF(D2358&gt;G2358,(D2358-G2358)/D2358,0))</f>
        <v>0</v>
      </c>
      <c r="O2358" s="26" t="n">
        <f aca="false">IF(E2358&lt;J2358,(J2358-E2358)/E2358,IF(E2358&gt;I2358,(E2358-I2358)/E2358,0))</f>
        <v>8.90932404435176E-005</v>
      </c>
      <c r="P2358" s="27" t="n">
        <f aca="false">LN(F2358/F2357)</f>
        <v>-0.00833026297759598</v>
      </c>
      <c r="Q2358" s="28" t="n">
        <f aca="false">STDEV(P2339:P2358)*SQRT(252)</f>
        <v>0.133835230474113</v>
      </c>
      <c r="R2358" s="26" t="n">
        <f aca="false">(G2358-H2358)/H2358</f>
        <v>0.000998416305171179</v>
      </c>
      <c r="S2358" s="17" t="n">
        <f aca="false">YEAR(B2358)</f>
        <v>2015</v>
      </c>
      <c r="T2358" s="17" t="n">
        <f aca="false">WEEKDAY(B2358)</f>
        <v>5</v>
      </c>
    </row>
    <row r="2359" customFormat="false" ht="15" hidden="false" customHeight="false" outlineLevel="0" collapsed="false">
      <c r="B2359" s="21" t="n">
        <v>42307</v>
      </c>
      <c r="C2359" s="22" t="n">
        <v>1146.2565</v>
      </c>
      <c r="D2359" s="22" t="n">
        <v>1150.1605</v>
      </c>
      <c r="E2359" s="22" t="n">
        <v>1138.932</v>
      </c>
      <c r="F2359" s="22" t="n">
        <v>1142.173</v>
      </c>
      <c r="G2359" s="23" t="n">
        <v>1150.02</v>
      </c>
      <c r="H2359" s="23" t="n">
        <v>1148.87</v>
      </c>
      <c r="I2359" s="23" t="n">
        <v>1138.77</v>
      </c>
      <c r="J2359" s="23" t="n">
        <v>1137.63</v>
      </c>
      <c r="K2359" s="29" t="str">
        <f aca="false">IF(N2359&lt;=$F$3,"HIT","MISS")</f>
        <v>HIT</v>
      </c>
      <c r="L2359" s="29" t="str">
        <f aca="false">IF(O2359&lt;=$F$3,"HIT","MISS")</f>
        <v>HIT</v>
      </c>
      <c r="M2359" s="17" t="str">
        <f aca="false">IF(AND(K2359="HIT",L2359="HIT"),"HOD ✓ | LOD ✓",IF(K2359="HIT","HOD ✓",IF(L2359="HIT","LOD ✓","✗ MISS")))</f>
        <v>HOD ✓ | LOD ✓</v>
      </c>
      <c r="N2359" s="26" t="n">
        <f aca="false">IF(D2359&lt;H2359,(H2359-D2359)/D2359,IF(D2359&gt;G2359,(D2359-G2359)/D2359,0))</f>
        <v>0.000122156864194149</v>
      </c>
      <c r="O2359" s="26" t="n">
        <f aca="false">IF(E2359&lt;J2359,(J2359-E2359)/E2359,IF(E2359&gt;I2359,(E2359-I2359)/E2359,0))</f>
        <v>0.000142238518190756</v>
      </c>
      <c r="P2359" s="27" t="n">
        <f aca="false">LN(F2359/F2358)</f>
        <v>-0.00356882686063297</v>
      </c>
      <c r="Q2359" s="28" t="n">
        <f aca="false">STDEV(P2340:P2359)*SQRT(252)</f>
        <v>0.110100138850709</v>
      </c>
      <c r="R2359" s="26" t="n">
        <f aca="false">(G2359-H2359)/H2359</f>
        <v>0.00100098357516524</v>
      </c>
      <c r="S2359" s="17" t="n">
        <f aca="false">YEAR(B2359)</f>
        <v>2015</v>
      </c>
      <c r="T2359" s="17" t="n">
        <f aca="false">WEEKDAY(B2359)</f>
        <v>6</v>
      </c>
    </row>
    <row r="2360" customFormat="false" ht="15" hidden="false" customHeight="false" outlineLevel="0" collapsed="false">
      <c r="B2360" s="21" t="n">
        <v>42310</v>
      </c>
      <c r="C2360" s="22" t="n">
        <v>1142.173</v>
      </c>
      <c r="D2360" s="22" t="n">
        <v>1143.1005</v>
      </c>
      <c r="E2360" s="22" t="n">
        <v>1132.8125</v>
      </c>
      <c r="F2360" s="22" t="n">
        <v>1133.651</v>
      </c>
      <c r="G2360" s="23" t="n">
        <v>1142.91</v>
      </c>
      <c r="H2360" s="23" t="n">
        <v>1141.77</v>
      </c>
      <c r="I2360" s="23" t="n">
        <v>1133.88</v>
      </c>
      <c r="J2360" s="23" t="n">
        <v>1132.75</v>
      </c>
      <c r="K2360" s="29" t="str">
        <f aca="false">IF(N2360&lt;=$F$3,"HIT","MISS")</f>
        <v>HIT</v>
      </c>
      <c r="L2360" s="29" t="str">
        <f aca="false">IF(O2360&lt;=$F$3,"HIT","MISS")</f>
        <v>HIT</v>
      </c>
      <c r="M2360" s="17" t="str">
        <f aca="false">IF(AND(K2360="HIT",L2360="HIT"),"HOD ✓ | LOD ✓",IF(K2360="HIT","HOD ✓",IF(L2360="HIT","LOD ✓","✗ MISS")))</f>
        <v>HOD ✓ | LOD ✓</v>
      </c>
      <c r="N2360" s="26" t="n">
        <f aca="false">IF(D2360&lt;H2360,(H2360-D2360)/D2360,IF(D2360&gt;G2360,(D2360-G2360)/D2360,0))</f>
        <v>0.000166652013536805</v>
      </c>
      <c r="O2360" s="26" t="n">
        <f aca="false">IF(E2360&lt;J2360,(J2360-E2360)/E2360,IF(E2360&gt;I2360,(E2360-I2360)/E2360,0))</f>
        <v>0</v>
      </c>
      <c r="P2360" s="27" t="n">
        <f aca="false">LN(F2360/F2359)</f>
        <v>-0.00748919058044327</v>
      </c>
      <c r="Q2360" s="28" t="n">
        <f aca="false">STDEV(P2341:P2360)*SQRT(252)</f>
        <v>0.113088491691008</v>
      </c>
      <c r="R2360" s="26" t="n">
        <f aca="false">(G2360-H2360)/H2360</f>
        <v>0.000998449775348888</v>
      </c>
      <c r="S2360" s="17" t="n">
        <f aca="false">YEAR(B2360)</f>
        <v>2015</v>
      </c>
      <c r="T2360" s="17" t="n">
        <f aca="false">WEEKDAY(B2360)</f>
        <v>2</v>
      </c>
    </row>
    <row r="2361" customFormat="false" ht="15" hidden="false" customHeight="false" outlineLevel="0" collapsed="false">
      <c r="B2361" s="21" t="n">
        <v>42311</v>
      </c>
      <c r="C2361" s="22" t="n">
        <v>1133.651</v>
      </c>
      <c r="D2361" s="22" t="n">
        <v>1138.4045</v>
      </c>
      <c r="E2361" s="22" t="n">
        <v>1114.507</v>
      </c>
      <c r="F2361" s="22" t="n">
        <v>1117.8705</v>
      </c>
      <c r="G2361" s="23" t="n">
        <v>1139.64</v>
      </c>
      <c r="H2361" s="23" t="n">
        <v>1138.5</v>
      </c>
      <c r="I2361" s="23" t="n">
        <v>1114.54</v>
      </c>
      <c r="J2361" s="23" t="n">
        <v>1113.43</v>
      </c>
      <c r="K2361" s="29" t="str">
        <f aca="false">IF(N2361&lt;=$F$3,"HIT","MISS")</f>
        <v>HIT</v>
      </c>
      <c r="L2361" s="29" t="str">
        <f aca="false">IF(O2361&lt;=$F$3,"HIT","MISS")</f>
        <v>HIT</v>
      </c>
      <c r="M2361" s="17" t="str">
        <f aca="false">IF(AND(K2361="HIT",L2361="HIT"),"HOD ✓ | LOD ✓",IF(K2361="HIT","HOD ✓",IF(L2361="HIT","LOD ✓","✗ MISS")))</f>
        <v>HOD ✓ | LOD ✓</v>
      </c>
      <c r="N2361" s="26" t="n">
        <f aca="false">IF(D2361&lt;H2361,(H2361-D2361)/D2361,IF(D2361&gt;G2361,(D2361-G2361)/D2361,0))</f>
        <v>8.38893381042518E-005</v>
      </c>
      <c r="O2361" s="26" t="n">
        <f aca="false">IF(E2361&lt;J2361,(J2361-E2361)/E2361,IF(E2361&gt;I2361,(E2361-I2361)/E2361,0))</f>
        <v>0</v>
      </c>
      <c r="P2361" s="27" t="n">
        <f aca="false">LN(F2361/F2360)</f>
        <v>-0.0140178616152903</v>
      </c>
      <c r="Q2361" s="28" t="n">
        <f aca="false">STDEV(P2342:P2361)*SQRT(252)</f>
        <v>0.116418595906987</v>
      </c>
      <c r="R2361" s="26" t="n">
        <f aca="false">(G2361-H2361)/H2361</f>
        <v>0.00100131752305674</v>
      </c>
      <c r="S2361" s="17" t="n">
        <f aca="false">YEAR(B2361)</f>
        <v>2015</v>
      </c>
      <c r="T2361" s="17" t="n">
        <f aca="false">WEEKDAY(B2361)</f>
        <v>3</v>
      </c>
    </row>
    <row r="2362" customFormat="false" ht="15" hidden="false" customHeight="false" outlineLevel="0" collapsed="false">
      <c r="B2362" s="21" t="n">
        <v>42312</v>
      </c>
      <c r="C2362" s="22" t="n">
        <v>1117.8705</v>
      </c>
      <c r="D2362" s="22" t="n">
        <v>1122.9185</v>
      </c>
      <c r="E2362" s="22" t="n">
        <v>1106.504</v>
      </c>
      <c r="F2362" s="22" t="n">
        <v>1108.097</v>
      </c>
      <c r="G2362" s="23" t="n">
        <v>1124.49</v>
      </c>
      <c r="H2362" s="23" t="n">
        <v>1123.37</v>
      </c>
      <c r="I2362" s="23" t="n">
        <v>1106.79</v>
      </c>
      <c r="J2362" s="23" t="n">
        <v>1105.68</v>
      </c>
      <c r="K2362" s="29" t="str">
        <f aca="false">IF(N2362&lt;=$F$3,"HIT","MISS")</f>
        <v>HIT</v>
      </c>
      <c r="L2362" s="29" t="str">
        <f aca="false">IF(O2362&lt;=$F$3,"HIT","MISS")</f>
        <v>HIT</v>
      </c>
      <c r="M2362" s="17" t="str">
        <f aca="false">IF(AND(K2362="HIT",L2362="HIT"),"HOD ✓ | LOD ✓",IF(K2362="HIT","HOD ✓",IF(L2362="HIT","LOD ✓","✗ MISS")))</f>
        <v>HOD ✓ | LOD ✓</v>
      </c>
      <c r="N2362" s="26" t="n">
        <f aca="false">IF(D2362&lt;H2362,(H2362-D2362)/D2362,IF(D2362&gt;G2362,(D2362-G2362)/D2362,0))</f>
        <v>0.000402077265625151</v>
      </c>
      <c r="O2362" s="26" t="n">
        <f aca="false">IF(E2362&lt;J2362,(J2362-E2362)/E2362,IF(E2362&gt;I2362,(E2362-I2362)/E2362,0))</f>
        <v>0</v>
      </c>
      <c r="P2362" s="27" t="n">
        <f aca="false">LN(F2362/F2361)</f>
        <v>-0.00878140656171048</v>
      </c>
      <c r="Q2362" s="28" t="n">
        <f aca="false">STDEV(P2343:P2362)*SQRT(252)</f>
        <v>0.119414514936938</v>
      </c>
      <c r="R2362" s="26" t="n">
        <f aca="false">(G2362-H2362)/H2362</f>
        <v>0.000997000097919758</v>
      </c>
      <c r="S2362" s="17" t="n">
        <f aca="false">YEAR(B2362)</f>
        <v>2015</v>
      </c>
      <c r="T2362" s="17" t="n">
        <f aca="false">WEEKDAY(B2362)</f>
        <v>4</v>
      </c>
    </row>
    <row r="2363" customFormat="false" ht="15" hidden="false" customHeight="false" outlineLevel="0" collapsed="false">
      <c r="B2363" s="21" t="n">
        <v>42313</v>
      </c>
      <c r="C2363" s="22" t="n">
        <v>1108.097</v>
      </c>
      <c r="D2363" s="22" t="n">
        <v>1111.645</v>
      </c>
      <c r="E2363" s="22" t="n">
        <v>1103.138</v>
      </c>
      <c r="F2363" s="22" t="n">
        <v>1103.9915</v>
      </c>
      <c r="G2363" s="23" t="n">
        <v>1112.61</v>
      </c>
      <c r="H2363" s="23" t="n">
        <v>1111.5</v>
      </c>
      <c r="I2363" s="23" t="n">
        <v>1102.95</v>
      </c>
      <c r="J2363" s="23" t="n">
        <v>1101.85</v>
      </c>
      <c r="K2363" s="29" t="str">
        <f aca="false">IF(N2363&lt;=$F$3,"HIT","MISS")</f>
        <v>HIT</v>
      </c>
      <c r="L2363" s="29" t="str">
        <f aca="false">IF(O2363&lt;=$F$3,"HIT","MISS")</f>
        <v>HIT</v>
      </c>
      <c r="M2363" s="17" t="str">
        <f aca="false">IF(AND(K2363="HIT",L2363="HIT"),"HOD ✓ | LOD ✓",IF(K2363="HIT","HOD ✓",IF(L2363="HIT","LOD ✓","✗ MISS")))</f>
        <v>HOD ✓ | LOD ✓</v>
      </c>
      <c r="N2363" s="26" t="n">
        <f aca="false">IF(D2363&lt;H2363,(H2363-D2363)/D2363,IF(D2363&gt;G2363,(D2363-G2363)/D2363,0))</f>
        <v>0</v>
      </c>
      <c r="O2363" s="26" t="n">
        <f aca="false">IF(E2363&lt;J2363,(J2363-E2363)/E2363,IF(E2363&gt;I2363,(E2363-I2363)/E2363,0))</f>
        <v>0.000170422920794927</v>
      </c>
      <c r="P2363" s="27" t="n">
        <f aca="false">LN(F2363/F2362)</f>
        <v>-0.00371188106969313</v>
      </c>
      <c r="Q2363" s="28" t="n">
        <f aca="false">STDEV(P2344:P2363)*SQRT(252)</f>
        <v>0.118815800488465</v>
      </c>
      <c r="R2363" s="26" t="n">
        <f aca="false">(G2363-H2363)/H2363</f>
        <v>0.000998650472334593</v>
      </c>
      <c r="S2363" s="17" t="n">
        <f aca="false">YEAR(B2363)</f>
        <v>2015</v>
      </c>
      <c r="T2363" s="17" t="n">
        <f aca="false">WEEKDAY(B2363)</f>
        <v>5</v>
      </c>
    </row>
    <row r="2364" customFormat="false" ht="15" hidden="false" customHeight="false" outlineLevel="0" collapsed="false">
      <c r="B2364" s="21" t="n">
        <v>42314</v>
      </c>
      <c r="C2364" s="22" t="n">
        <v>1103.9915</v>
      </c>
      <c r="D2364" s="22" t="n">
        <v>1110.5815</v>
      </c>
      <c r="E2364" s="22" t="n">
        <v>1085.524</v>
      </c>
      <c r="F2364" s="22" t="n">
        <v>1089.661</v>
      </c>
      <c r="G2364" s="23" t="n">
        <v>1111.94</v>
      </c>
      <c r="H2364" s="23" t="n">
        <v>1110.83</v>
      </c>
      <c r="I2364" s="23" t="n">
        <v>1085.2</v>
      </c>
      <c r="J2364" s="23" t="n">
        <v>1084.12</v>
      </c>
      <c r="K2364" s="29" t="str">
        <f aca="false">IF(N2364&lt;=$F$3,"HIT","MISS")</f>
        <v>HIT</v>
      </c>
      <c r="L2364" s="29" t="str">
        <f aca="false">IF(O2364&lt;=$F$3,"HIT","MISS")</f>
        <v>HIT</v>
      </c>
      <c r="M2364" s="17" t="str">
        <f aca="false">IF(AND(K2364="HIT",L2364="HIT"),"HOD ✓ | LOD ✓",IF(K2364="HIT","HOD ✓",IF(L2364="HIT","LOD ✓","✗ MISS")))</f>
        <v>HOD ✓ | LOD ✓</v>
      </c>
      <c r="N2364" s="26" t="n">
        <f aca="false">IF(D2364&lt;H2364,(H2364-D2364)/D2364,IF(D2364&gt;G2364,(D2364-G2364)/D2364,0))</f>
        <v>0.000223756653608872</v>
      </c>
      <c r="O2364" s="26" t="n">
        <f aca="false">IF(E2364&lt;J2364,(J2364-E2364)/E2364,IF(E2364&gt;I2364,(E2364-I2364)/E2364,0))</f>
        <v>0.000298473364015758</v>
      </c>
      <c r="P2364" s="27" t="n">
        <f aca="false">LN(F2364/F2363)</f>
        <v>-0.0130656098565445</v>
      </c>
      <c r="Q2364" s="28" t="n">
        <f aca="false">STDEV(P2345:P2364)*SQRT(252)</f>
        <v>0.108325299086857</v>
      </c>
      <c r="R2364" s="26" t="n">
        <f aca="false">(G2364-H2364)/H2364</f>
        <v>0.000999252810961288</v>
      </c>
      <c r="S2364" s="17" t="n">
        <f aca="false">YEAR(B2364)</f>
        <v>2015</v>
      </c>
      <c r="T2364" s="17" t="n">
        <f aca="false">WEEKDAY(B2364)</f>
        <v>6</v>
      </c>
    </row>
    <row r="2365" customFormat="false" ht="15" hidden="false" customHeight="false" outlineLevel="0" collapsed="false">
      <c r="B2365" s="21" t="n">
        <v>42317</v>
      </c>
      <c r="C2365" s="22" t="n">
        <v>1089.661</v>
      </c>
      <c r="D2365" s="22" t="n">
        <v>1095.9155</v>
      </c>
      <c r="E2365" s="22" t="n">
        <v>1088.429</v>
      </c>
      <c r="F2365" s="22" t="n">
        <v>1092.5625</v>
      </c>
      <c r="G2365" s="23" t="n">
        <v>1096.19</v>
      </c>
      <c r="H2365" s="23" t="n">
        <v>1095.09</v>
      </c>
      <c r="I2365" s="23" t="n">
        <v>1090.01</v>
      </c>
      <c r="J2365" s="23" t="n">
        <v>1088.92</v>
      </c>
      <c r="K2365" s="29" t="str">
        <f aca="false">IF(N2365&lt;=$F$3,"HIT","MISS")</f>
        <v>HIT</v>
      </c>
      <c r="L2365" s="29" t="str">
        <f aca="false">IF(O2365&lt;=$F$3,"HIT","MISS")</f>
        <v>HIT</v>
      </c>
      <c r="M2365" s="17" t="str">
        <f aca="false">IF(AND(K2365="HIT",L2365="HIT"),"HOD ✓ | LOD ✓",IF(K2365="HIT","HOD ✓",IF(L2365="HIT","LOD ✓","✗ MISS")))</f>
        <v>HOD ✓ | LOD ✓</v>
      </c>
      <c r="N2365" s="26" t="n">
        <f aca="false">IF(D2365&lt;H2365,(H2365-D2365)/D2365,IF(D2365&gt;G2365,(D2365-G2365)/D2365,0))</f>
        <v>0</v>
      </c>
      <c r="O2365" s="26" t="n">
        <f aca="false">IF(E2365&lt;J2365,(J2365-E2365)/E2365,IF(E2365&gt;I2365,(E2365-I2365)/E2365,0))</f>
        <v>0.000451108891806434</v>
      </c>
      <c r="P2365" s="27" t="n">
        <f aca="false">LN(F2365/F2364)</f>
        <v>0.00265921589590845</v>
      </c>
      <c r="Q2365" s="28" t="n">
        <f aca="false">STDEV(P2346:P2365)*SQRT(252)</f>
        <v>0.104693963623175</v>
      </c>
      <c r="R2365" s="26" t="n">
        <f aca="false">(G2365-H2365)/H2365</f>
        <v>0.00100448364974581</v>
      </c>
      <c r="S2365" s="17" t="n">
        <f aca="false">YEAR(B2365)</f>
        <v>2015</v>
      </c>
      <c r="T2365" s="17" t="n">
        <f aca="false">WEEKDAY(B2365)</f>
        <v>2</v>
      </c>
    </row>
    <row r="2366" customFormat="false" ht="15" hidden="false" customHeight="false" outlineLevel="0" collapsed="false">
      <c r="B2366" s="21" t="n">
        <v>42318</v>
      </c>
      <c r="C2366" s="22" t="n">
        <v>1092.5625</v>
      </c>
      <c r="D2366" s="22" t="n">
        <v>1095.701</v>
      </c>
      <c r="E2366" s="22" t="n">
        <v>1085.3425</v>
      </c>
      <c r="F2366" s="22" t="n">
        <v>1089.782</v>
      </c>
      <c r="G2366" s="23" t="n">
        <v>1095.33</v>
      </c>
      <c r="H2366" s="23" t="n">
        <v>1094.24</v>
      </c>
      <c r="I2366" s="23" t="n">
        <v>1085.01</v>
      </c>
      <c r="J2366" s="23" t="n">
        <v>1083.93</v>
      </c>
      <c r="K2366" s="29" t="str">
        <f aca="false">IF(N2366&lt;=$F$3,"HIT","MISS")</f>
        <v>HIT</v>
      </c>
      <c r="L2366" s="29" t="str">
        <f aca="false">IF(O2366&lt;=$F$3,"HIT","MISS")</f>
        <v>HIT</v>
      </c>
      <c r="M2366" s="17" t="str">
        <f aca="false">IF(AND(K2366="HIT",L2366="HIT"),"HOD ✓ | LOD ✓",IF(K2366="HIT","HOD ✓",IF(L2366="HIT","LOD ✓","✗ MISS")))</f>
        <v>HOD ✓ | LOD ✓</v>
      </c>
      <c r="N2366" s="26" t="n">
        <f aca="false">IF(D2366&lt;H2366,(H2366-D2366)/D2366,IF(D2366&gt;G2366,(D2366-G2366)/D2366,0))</f>
        <v>0.000338596022090054</v>
      </c>
      <c r="O2366" s="26" t="n">
        <f aca="false">IF(E2366&lt;J2366,(J2366-E2366)/E2366,IF(E2366&gt;I2366,(E2366-I2366)/E2366,0))</f>
        <v>0.000306354906400497</v>
      </c>
      <c r="P2366" s="27" t="n">
        <f aca="false">LN(F2366/F2365)</f>
        <v>-0.00254817835088038</v>
      </c>
      <c r="Q2366" s="28" t="n">
        <f aca="false">STDEV(P2347:P2366)*SQRT(252)</f>
        <v>0.101121636807264</v>
      </c>
      <c r="R2366" s="26" t="n">
        <f aca="false">(G2366-H2366)/H2366</f>
        <v>0.000996125164497659</v>
      </c>
      <c r="S2366" s="17" t="n">
        <f aca="false">YEAR(B2366)</f>
        <v>2015</v>
      </c>
      <c r="T2366" s="17" t="n">
        <f aca="false">WEEKDAY(B2366)</f>
        <v>3</v>
      </c>
    </row>
    <row r="2367" customFormat="false" ht="15" hidden="false" customHeight="false" outlineLevel="0" collapsed="false">
      <c r="B2367" s="21" t="n">
        <v>42319</v>
      </c>
      <c r="C2367" s="22" t="n">
        <v>1089.782</v>
      </c>
      <c r="D2367" s="22" t="n">
        <v>1094.3165</v>
      </c>
      <c r="E2367" s="22" t="n">
        <v>1084.244</v>
      </c>
      <c r="F2367" s="22" t="n">
        <v>1086.329</v>
      </c>
      <c r="G2367" s="23" t="n">
        <v>1094.13</v>
      </c>
      <c r="H2367" s="23" t="n">
        <v>1093.04</v>
      </c>
      <c r="I2367" s="23" t="n">
        <v>1084.65</v>
      </c>
      <c r="J2367" s="23" t="n">
        <v>1083.57</v>
      </c>
      <c r="K2367" s="29" t="str">
        <f aca="false">IF(N2367&lt;=$F$3,"HIT","MISS")</f>
        <v>HIT</v>
      </c>
      <c r="L2367" s="29" t="str">
        <f aca="false">IF(O2367&lt;=$F$3,"HIT","MISS")</f>
        <v>HIT</v>
      </c>
      <c r="M2367" s="17" t="str">
        <f aca="false">IF(AND(K2367="HIT",L2367="HIT"),"HOD ✓ | LOD ✓",IF(K2367="HIT","HOD ✓",IF(L2367="HIT","LOD ✓","✗ MISS")))</f>
        <v>HOD ✓ | LOD ✓</v>
      </c>
      <c r="N2367" s="26" t="n">
        <f aca="false">IF(D2367&lt;H2367,(H2367-D2367)/D2367,IF(D2367&gt;G2367,(D2367-G2367)/D2367,0))</f>
        <v>0.000170426014777074</v>
      </c>
      <c r="O2367" s="26" t="n">
        <f aca="false">IF(E2367&lt;J2367,(J2367-E2367)/E2367,IF(E2367&gt;I2367,(E2367-I2367)/E2367,0))</f>
        <v>0</v>
      </c>
      <c r="P2367" s="27" t="n">
        <f aca="false">LN(F2367/F2366)</f>
        <v>-0.00317355401269314</v>
      </c>
      <c r="Q2367" s="28" t="n">
        <f aca="false">STDEV(P2348:P2367)*SQRT(252)</f>
        <v>0.080028799016288</v>
      </c>
      <c r="R2367" s="26" t="n">
        <f aca="false">(G2367-H2367)/H2367</f>
        <v>0.000997218766010526</v>
      </c>
      <c r="S2367" s="17" t="n">
        <f aca="false">YEAR(B2367)</f>
        <v>2015</v>
      </c>
      <c r="T2367" s="17" t="n">
        <f aca="false">WEEKDAY(B2367)</f>
        <v>4</v>
      </c>
    </row>
    <row r="2368" customFormat="false" ht="15" hidden="false" customHeight="false" outlineLevel="0" collapsed="false">
      <c r="B2368" s="21" t="n">
        <v>42320</v>
      </c>
      <c r="C2368" s="22" t="n">
        <v>1086.329</v>
      </c>
      <c r="D2368" s="22" t="n">
        <v>1089.763</v>
      </c>
      <c r="E2368" s="22" t="n">
        <v>1074.0375</v>
      </c>
      <c r="F2368" s="22" t="n">
        <v>1085.425</v>
      </c>
      <c r="G2368" s="23" t="n">
        <v>1090.2</v>
      </c>
      <c r="H2368" s="23" t="n">
        <v>1089.11</v>
      </c>
      <c r="I2368" s="23" t="n">
        <v>1075.31</v>
      </c>
      <c r="J2368" s="23" t="n">
        <v>1074.24</v>
      </c>
      <c r="K2368" s="29" t="str">
        <f aca="false">IF(N2368&lt;=$F$3,"HIT","MISS")</f>
        <v>HIT</v>
      </c>
      <c r="L2368" s="29" t="str">
        <f aca="false">IF(O2368&lt;=$F$3,"HIT","MISS")</f>
        <v>HIT</v>
      </c>
      <c r="M2368" s="17" t="str">
        <f aca="false">IF(AND(K2368="HIT",L2368="HIT"),"HOD ✓ | LOD ✓",IF(K2368="HIT","HOD ✓",IF(L2368="HIT","LOD ✓","✗ MISS")))</f>
        <v>HOD ✓ | LOD ✓</v>
      </c>
      <c r="N2368" s="26" t="n">
        <f aca="false">IF(D2368&lt;H2368,(H2368-D2368)/D2368,IF(D2368&gt;G2368,(D2368-G2368)/D2368,0))</f>
        <v>0</v>
      </c>
      <c r="O2368" s="26" t="n">
        <f aca="false">IF(E2368&lt;J2368,(J2368-E2368)/E2368,IF(E2368&gt;I2368,(E2368-I2368)/E2368,0))</f>
        <v>0.000188540902901528</v>
      </c>
      <c r="P2368" s="27" t="n">
        <f aca="false">LN(F2368/F2367)</f>
        <v>-0.000832506860547786</v>
      </c>
      <c r="Q2368" s="28" t="n">
        <f aca="false">STDEV(P2349:P2368)*SQRT(252)</f>
        <v>0.0799785184180293</v>
      </c>
      <c r="R2368" s="26" t="n">
        <f aca="false">(G2368-H2368)/H2368</f>
        <v>0.00100081718100113</v>
      </c>
      <c r="S2368" s="17" t="n">
        <f aca="false">YEAR(B2368)</f>
        <v>2015</v>
      </c>
      <c r="T2368" s="17" t="n">
        <f aca="false">WEEKDAY(B2368)</f>
        <v>5</v>
      </c>
    </row>
    <row r="2369" customFormat="false" ht="15" hidden="false" customHeight="false" outlineLevel="0" collapsed="false">
      <c r="B2369" s="21" t="n">
        <v>42321</v>
      </c>
      <c r="C2369" s="22" t="n">
        <v>1085.425</v>
      </c>
      <c r="D2369" s="22" t="n">
        <v>1088.8895</v>
      </c>
      <c r="E2369" s="22" t="n">
        <v>1079.374</v>
      </c>
      <c r="F2369" s="22" t="n">
        <v>1083.8925</v>
      </c>
      <c r="G2369" s="23" t="n">
        <v>1089.27</v>
      </c>
      <c r="H2369" s="23" t="n">
        <v>1088.18</v>
      </c>
      <c r="I2369" s="23" t="n">
        <v>1079.91</v>
      </c>
      <c r="J2369" s="23" t="n">
        <v>1078.83</v>
      </c>
      <c r="K2369" s="29" t="str">
        <f aca="false">IF(N2369&lt;=$F$3,"HIT","MISS")</f>
        <v>HIT</v>
      </c>
      <c r="L2369" s="29" t="str">
        <f aca="false">IF(O2369&lt;=$F$3,"HIT","MISS")</f>
        <v>HIT</v>
      </c>
      <c r="M2369" s="17" t="str">
        <f aca="false">IF(AND(K2369="HIT",L2369="HIT"),"HOD ✓ | LOD ✓",IF(K2369="HIT","HOD ✓",IF(L2369="HIT","LOD ✓","✗ MISS")))</f>
        <v>HOD ✓ | LOD ✓</v>
      </c>
      <c r="N2369" s="26" t="n">
        <f aca="false">IF(D2369&lt;H2369,(H2369-D2369)/D2369,IF(D2369&gt;G2369,(D2369-G2369)/D2369,0))</f>
        <v>0</v>
      </c>
      <c r="O2369" s="26" t="n">
        <f aca="false">IF(E2369&lt;J2369,(J2369-E2369)/E2369,IF(E2369&gt;I2369,(E2369-I2369)/E2369,0))</f>
        <v>0</v>
      </c>
      <c r="P2369" s="27" t="n">
        <f aca="false">LN(F2369/F2368)</f>
        <v>-0.00141288700703123</v>
      </c>
      <c r="Q2369" s="28" t="n">
        <f aca="false">STDEV(P2350:P2369)*SQRT(252)</f>
        <v>0.0804883915197844</v>
      </c>
      <c r="R2369" s="26" t="n">
        <f aca="false">(G2369-H2369)/H2369</f>
        <v>0.00100167251741432</v>
      </c>
      <c r="S2369" s="17" t="n">
        <f aca="false">YEAR(B2369)</f>
        <v>2015</v>
      </c>
      <c r="T2369" s="17" t="n">
        <f aca="false">WEEKDAY(B2369)</f>
        <v>6</v>
      </c>
    </row>
    <row r="2370" customFormat="false" ht="15" hidden="false" customHeight="false" outlineLevel="0" collapsed="false">
      <c r="B2370" s="21" t="n">
        <v>42324</v>
      </c>
      <c r="C2370" s="22" t="n">
        <v>1083.8925</v>
      </c>
      <c r="D2370" s="22" t="n">
        <v>1098.199</v>
      </c>
      <c r="E2370" s="22" t="n">
        <v>1081.4955</v>
      </c>
      <c r="F2370" s="22" t="n">
        <v>1082.8485</v>
      </c>
      <c r="G2370" s="23" t="n">
        <v>1098.54</v>
      </c>
      <c r="H2370" s="23" t="n">
        <v>1097.44</v>
      </c>
      <c r="I2370" s="23" t="n">
        <v>1082.05</v>
      </c>
      <c r="J2370" s="23" t="n">
        <v>1080.97</v>
      </c>
      <c r="K2370" s="29" t="str">
        <f aca="false">IF(N2370&lt;=$F$3,"HIT","MISS")</f>
        <v>HIT</v>
      </c>
      <c r="L2370" s="29" t="str">
        <f aca="false">IF(O2370&lt;=$F$3,"HIT","MISS")</f>
        <v>HIT</v>
      </c>
      <c r="M2370" s="17" t="str">
        <f aca="false">IF(AND(K2370="HIT",L2370="HIT"),"HOD ✓ | LOD ✓",IF(K2370="HIT","HOD ✓",IF(L2370="HIT","LOD ✓","✗ MISS")))</f>
        <v>HOD ✓ | LOD ✓</v>
      </c>
      <c r="N2370" s="26" t="n">
        <f aca="false">IF(D2370&lt;H2370,(H2370-D2370)/D2370,IF(D2370&gt;G2370,(D2370-G2370)/D2370,0))</f>
        <v>0</v>
      </c>
      <c r="O2370" s="26" t="n">
        <f aca="false">IF(E2370&lt;J2370,(J2370-E2370)/E2370,IF(E2370&gt;I2370,(E2370-I2370)/E2370,0))</f>
        <v>0</v>
      </c>
      <c r="P2370" s="27" t="n">
        <f aca="false">LN(F2370/F2369)</f>
        <v>-0.000963659321341526</v>
      </c>
      <c r="Q2370" s="28" t="n">
        <f aca="false">STDEV(P2351:P2370)*SQRT(252)</f>
        <v>0.0811655691117735</v>
      </c>
      <c r="R2370" s="26" t="n">
        <f aca="false">(G2370-H2370)/H2370</f>
        <v>0.00100233270155991</v>
      </c>
      <c r="S2370" s="17" t="n">
        <f aca="false">YEAR(B2370)</f>
        <v>2015</v>
      </c>
      <c r="T2370" s="17" t="n">
        <f aca="false">WEEKDAY(B2370)</f>
        <v>2</v>
      </c>
    </row>
    <row r="2371" customFormat="false" ht="15" hidden="false" customHeight="false" outlineLevel="0" collapsed="false">
      <c r="B2371" s="21" t="n">
        <v>42325</v>
      </c>
      <c r="C2371" s="22" t="n">
        <v>1082.8485</v>
      </c>
      <c r="D2371" s="22" t="n">
        <v>1085.43</v>
      </c>
      <c r="E2371" s="22" t="n">
        <v>1065.5315</v>
      </c>
      <c r="F2371" s="22" t="n">
        <v>1070.269</v>
      </c>
      <c r="G2371" s="23" t="n">
        <v>1086.47</v>
      </c>
      <c r="H2371" s="23" t="n">
        <v>1085.38</v>
      </c>
      <c r="I2371" s="23" t="n">
        <v>1065.39</v>
      </c>
      <c r="J2371" s="23" t="n">
        <v>1064.33</v>
      </c>
      <c r="K2371" s="29" t="str">
        <f aca="false">IF(N2371&lt;=$F$3,"HIT","MISS")</f>
        <v>HIT</v>
      </c>
      <c r="L2371" s="29" t="str">
        <f aca="false">IF(O2371&lt;=$F$3,"HIT","MISS")</f>
        <v>HIT</v>
      </c>
      <c r="M2371" s="17" t="str">
        <f aca="false">IF(AND(K2371="HIT",L2371="HIT"),"HOD ✓ | LOD ✓",IF(K2371="HIT","HOD ✓",IF(L2371="HIT","LOD ✓","✗ MISS")))</f>
        <v>HOD ✓ | LOD ✓</v>
      </c>
      <c r="N2371" s="26" t="n">
        <f aca="false">IF(D2371&lt;H2371,(H2371-D2371)/D2371,IF(D2371&gt;G2371,(D2371-G2371)/D2371,0))</f>
        <v>0</v>
      </c>
      <c r="O2371" s="26" t="n">
        <f aca="false">IF(E2371&lt;J2371,(J2371-E2371)/E2371,IF(E2371&gt;I2371,(E2371-I2371)/E2371,0))</f>
        <v>0.000132797575669936</v>
      </c>
      <c r="P2371" s="27" t="n">
        <f aca="false">LN(F2371/F2370)</f>
        <v>-0.0116850502899522</v>
      </c>
      <c r="Q2371" s="28" t="n">
        <f aca="false">STDEV(P2352:P2371)*SQRT(252)</f>
        <v>0.0792295312516738</v>
      </c>
      <c r="R2371" s="26" t="n">
        <f aca="false">(G2371-H2371)/H2371</f>
        <v>0.00100425657373447</v>
      </c>
      <c r="S2371" s="17" t="n">
        <f aca="false">YEAR(B2371)</f>
        <v>2015</v>
      </c>
      <c r="T2371" s="17" t="n">
        <f aca="false">WEEKDAY(B2371)</f>
        <v>3</v>
      </c>
    </row>
    <row r="2372" customFormat="false" ht="15" hidden="false" customHeight="false" outlineLevel="0" collapsed="false">
      <c r="B2372" s="21" t="n">
        <v>42326</v>
      </c>
      <c r="C2372" s="22" t="n">
        <v>1070.269</v>
      </c>
      <c r="D2372" s="22" t="n">
        <v>1075.664</v>
      </c>
      <c r="E2372" s="22" t="n">
        <v>1063.846</v>
      </c>
      <c r="F2372" s="22" t="n">
        <v>1070.8615</v>
      </c>
      <c r="G2372" s="23" t="n">
        <v>1075.89</v>
      </c>
      <c r="H2372" s="23" t="n">
        <v>1074.82</v>
      </c>
      <c r="I2372" s="23" t="n">
        <v>1064.29</v>
      </c>
      <c r="J2372" s="23" t="n">
        <v>1063.23</v>
      </c>
      <c r="K2372" s="29" t="str">
        <f aca="false">IF(N2372&lt;=$F$3,"HIT","MISS")</f>
        <v>HIT</v>
      </c>
      <c r="L2372" s="29" t="str">
        <f aca="false">IF(O2372&lt;=$F$3,"HIT","MISS")</f>
        <v>HIT</v>
      </c>
      <c r="M2372" s="17" t="str">
        <f aca="false">IF(AND(K2372="HIT",L2372="HIT"),"HOD ✓ | LOD ✓",IF(K2372="HIT","HOD ✓",IF(L2372="HIT","LOD ✓","✗ MISS")))</f>
        <v>HOD ✓ | LOD ✓</v>
      </c>
      <c r="N2372" s="26" t="n">
        <f aca="false">IF(D2372&lt;H2372,(H2372-D2372)/D2372,IF(D2372&gt;G2372,(D2372-G2372)/D2372,0))</f>
        <v>0</v>
      </c>
      <c r="O2372" s="26" t="n">
        <f aca="false">IF(E2372&lt;J2372,(J2372-E2372)/E2372,IF(E2372&gt;I2372,(E2372-I2372)/E2372,0))</f>
        <v>0</v>
      </c>
      <c r="P2372" s="27" t="n">
        <f aca="false">LN(F2372/F2371)</f>
        <v>0.000553445962423686</v>
      </c>
      <c r="Q2372" s="28" t="n">
        <f aca="false">STDEV(P2353:P2372)*SQRT(252)</f>
        <v>0.0805998922107073</v>
      </c>
      <c r="R2372" s="26" t="n">
        <f aca="false">(G2372-H2372)/H2372</f>
        <v>0.000995515528181615</v>
      </c>
      <c r="S2372" s="17" t="n">
        <f aca="false">YEAR(B2372)</f>
        <v>2015</v>
      </c>
      <c r="T2372" s="17" t="n">
        <f aca="false">WEEKDAY(B2372)</f>
        <v>4</v>
      </c>
    </row>
    <row r="2373" customFormat="false" ht="15" hidden="false" customHeight="false" outlineLevel="0" collapsed="false">
      <c r="B2373" s="21" t="n">
        <v>42327</v>
      </c>
      <c r="C2373" s="22" t="n">
        <v>1070.8615</v>
      </c>
      <c r="D2373" s="22" t="n">
        <v>1087.506</v>
      </c>
      <c r="E2373" s="22" t="n">
        <v>1069.5105</v>
      </c>
      <c r="F2373" s="22" t="n">
        <v>1082.232</v>
      </c>
      <c r="G2373" s="23" t="n">
        <v>1087.31</v>
      </c>
      <c r="H2373" s="23" t="n">
        <v>1086.22</v>
      </c>
      <c r="I2373" s="23" t="n">
        <v>1070.08</v>
      </c>
      <c r="J2373" s="23" t="n">
        <v>1069.01</v>
      </c>
      <c r="K2373" s="29" t="str">
        <f aca="false">IF(N2373&lt;=$F$3,"HIT","MISS")</f>
        <v>HIT</v>
      </c>
      <c r="L2373" s="29" t="str">
        <f aca="false">IF(O2373&lt;=$F$3,"HIT","MISS")</f>
        <v>HIT</v>
      </c>
      <c r="M2373" s="17" t="str">
        <f aca="false">IF(AND(K2373="HIT",L2373="HIT"),"HOD ✓ | LOD ✓",IF(K2373="HIT","HOD ✓",IF(L2373="HIT","LOD ✓","✗ MISS")))</f>
        <v>HOD ✓ | LOD ✓</v>
      </c>
      <c r="N2373" s="26" t="n">
        <f aca="false">IF(D2373&lt;H2373,(H2373-D2373)/D2373,IF(D2373&gt;G2373,(D2373-G2373)/D2373,0))</f>
        <v>0.000180228890691307</v>
      </c>
      <c r="O2373" s="26" t="n">
        <f aca="false">IF(E2373&lt;J2373,(J2373-E2373)/E2373,IF(E2373&gt;I2373,(E2373-I2373)/E2373,0))</f>
        <v>0</v>
      </c>
      <c r="P2373" s="27" t="n">
        <f aca="false">LN(F2373/F2372)</f>
        <v>0.0105621104757644</v>
      </c>
      <c r="Q2373" s="28" t="n">
        <f aca="false">STDEV(P2354:P2373)*SQRT(252)</f>
        <v>0.0960362045629711</v>
      </c>
      <c r="R2373" s="26" t="n">
        <f aca="false">(G2373-H2373)/H2373</f>
        <v>0.00100347995801948</v>
      </c>
      <c r="S2373" s="17" t="n">
        <f aca="false">YEAR(B2373)</f>
        <v>2015</v>
      </c>
      <c r="T2373" s="17" t="n">
        <f aca="false">WEEKDAY(B2373)</f>
        <v>5</v>
      </c>
    </row>
    <row r="2374" customFormat="false" ht="15" hidden="false" customHeight="false" outlineLevel="0" collapsed="false">
      <c r="B2374" s="21" t="n">
        <v>42328</v>
      </c>
      <c r="C2374" s="22" t="n">
        <v>1082.232</v>
      </c>
      <c r="D2374" s="22" t="n">
        <v>1088.2335</v>
      </c>
      <c r="E2374" s="22" t="n">
        <v>1075.9885</v>
      </c>
      <c r="F2374" s="22" t="n">
        <v>1077.765</v>
      </c>
      <c r="G2374" s="23" t="n">
        <v>1088.76</v>
      </c>
      <c r="H2374" s="23" t="n">
        <v>1087.67</v>
      </c>
      <c r="I2374" s="23" t="n">
        <v>1076.28</v>
      </c>
      <c r="J2374" s="23" t="n">
        <v>1075.2</v>
      </c>
      <c r="K2374" s="29" t="str">
        <f aca="false">IF(N2374&lt;=$F$3,"HIT","MISS")</f>
        <v>HIT</v>
      </c>
      <c r="L2374" s="29" t="str">
        <f aca="false">IF(O2374&lt;=$F$3,"HIT","MISS")</f>
        <v>HIT</v>
      </c>
      <c r="M2374" s="17" t="str">
        <f aca="false">IF(AND(K2374="HIT",L2374="HIT"),"HOD ✓ | LOD ✓",IF(K2374="HIT","HOD ✓",IF(L2374="HIT","LOD ✓","✗ MISS")))</f>
        <v>HOD ✓ | LOD ✓</v>
      </c>
      <c r="N2374" s="26" t="n">
        <f aca="false">IF(D2374&lt;H2374,(H2374-D2374)/D2374,IF(D2374&gt;G2374,(D2374-G2374)/D2374,0))</f>
        <v>0</v>
      </c>
      <c r="O2374" s="26" t="n">
        <f aca="false">IF(E2374&lt;J2374,(J2374-E2374)/E2374,IF(E2374&gt;I2374,(E2374-I2374)/E2374,0))</f>
        <v>0</v>
      </c>
      <c r="P2374" s="27" t="n">
        <f aca="false">LN(F2374/F2373)</f>
        <v>-0.00413612275227163</v>
      </c>
      <c r="Q2374" s="28" t="n">
        <f aca="false">STDEV(P2355:P2374)*SQRT(252)</f>
        <v>0.0955234489194387</v>
      </c>
      <c r="R2374" s="26" t="n">
        <f aca="false">(G2374-H2374)/H2374</f>
        <v>0.00100214219386387</v>
      </c>
      <c r="S2374" s="17" t="n">
        <f aca="false">YEAR(B2374)</f>
        <v>2015</v>
      </c>
      <c r="T2374" s="17" t="n">
        <f aca="false">WEEKDAY(B2374)</f>
        <v>6</v>
      </c>
    </row>
    <row r="2375" customFormat="false" ht="15" hidden="false" customHeight="false" outlineLevel="0" collapsed="false">
      <c r="B2375" s="21" t="n">
        <v>42331</v>
      </c>
      <c r="C2375" s="22" t="n">
        <v>1077.765</v>
      </c>
      <c r="D2375" s="22" t="n">
        <v>1077.765</v>
      </c>
      <c r="E2375" s="22" t="n">
        <v>1066.4465</v>
      </c>
      <c r="F2375" s="22" t="n">
        <v>1069.016</v>
      </c>
      <c r="G2375" s="23" t="n">
        <v>1077.68</v>
      </c>
      <c r="H2375" s="23" t="n">
        <v>1076.6</v>
      </c>
      <c r="I2375" s="23" t="n">
        <v>1066.7</v>
      </c>
      <c r="J2375" s="23" t="n">
        <v>1065.63</v>
      </c>
      <c r="K2375" s="29" t="str">
        <f aca="false">IF(N2375&lt;=$F$3,"HIT","MISS")</f>
        <v>HIT</v>
      </c>
      <c r="L2375" s="29" t="str">
        <f aca="false">IF(O2375&lt;=$F$3,"HIT","MISS")</f>
        <v>HIT</v>
      </c>
      <c r="M2375" s="17" t="str">
        <f aca="false">IF(AND(K2375="HIT",L2375="HIT"),"HOD ✓ | LOD ✓",IF(K2375="HIT","HOD ✓",IF(L2375="HIT","LOD ✓","✗ MISS")))</f>
        <v>HOD ✓ | LOD ✓</v>
      </c>
      <c r="N2375" s="26" t="n">
        <f aca="false">IF(D2375&lt;H2375,(H2375-D2375)/D2375,IF(D2375&gt;G2375,(D2375-G2375)/D2375,0))</f>
        <v>7.88669144015962E-005</v>
      </c>
      <c r="O2375" s="26" t="n">
        <f aca="false">IF(E2375&lt;J2375,(J2375-E2375)/E2375,IF(E2375&gt;I2375,(E2375-I2375)/E2375,0))</f>
        <v>0</v>
      </c>
      <c r="P2375" s="27" t="n">
        <f aca="false">LN(F2375/F2374)</f>
        <v>-0.00815085324271509</v>
      </c>
      <c r="Q2375" s="28" t="n">
        <f aca="false">STDEV(P2356:P2375)*SQRT(252)</f>
        <v>0.0959809593449299</v>
      </c>
      <c r="R2375" s="26" t="n">
        <f aca="false">(G2375-H2375)/H2375</f>
        <v>0.00100315809028437</v>
      </c>
      <c r="S2375" s="17" t="n">
        <f aca="false">YEAR(B2375)</f>
        <v>2015</v>
      </c>
      <c r="T2375" s="17" t="n">
        <f aca="false">WEEKDAY(B2375)</f>
        <v>2</v>
      </c>
    </row>
    <row r="2376" customFormat="false" ht="15" hidden="false" customHeight="false" outlineLevel="0" collapsed="false">
      <c r="B2376" s="21" t="n">
        <v>42332</v>
      </c>
      <c r="C2376" s="22" t="n">
        <v>1069.016</v>
      </c>
      <c r="D2376" s="22" t="n">
        <v>1081.25</v>
      </c>
      <c r="E2376" s="22" t="n">
        <v>1068.873</v>
      </c>
      <c r="F2376" s="22" t="n">
        <v>1075.585</v>
      </c>
      <c r="G2376" s="23" t="n">
        <v>1081.4</v>
      </c>
      <c r="H2376" s="23" t="n">
        <v>1080.32</v>
      </c>
      <c r="I2376" s="23" t="n">
        <v>1069.23</v>
      </c>
      <c r="J2376" s="23" t="n">
        <v>1068.16</v>
      </c>
      <c r="K2376" s="29" t="str">
        <f aca="false">IF(N2376&lt;=$F$3,"HIT","MISS")</f>
        <v>HIT</v>
      </c>
      <c r="L2376" s="29" t="str">
        <f aca="false">IF(O2376&lt;=$F$3,"HIT","MISS")</f>
        <v>HIT</v>
      </c>
      <c r="M2376" s="17" t="str">
        <f aca="false">IF(AND(K2376="HIT",L2376="HIT"),"HOD ✓ | LOD ✓",IF(K2376="HIT","HOD ✓",IF(L2376="HIT","LOD ✓","✗ MISS")))</f>
        <v>HOD ✓ | LOD ✓</v>
      </c>
      <c r="N2376" s="26" t="n">
        <f aca="false">IF(D2376&lt;H2376,(H2376-D2376)/D2376,IF(D2376&gt;G2376,(D2376-G2376)/D2376,0))</f>
        <v>0</v>
      </c>
      <c r="O2376" s="26" t="n">
        <f aca="false">IF(E2376&lt;J2376,(J2376-E2376)/E2376,IF(E2376&gt;I2376,(E2376-I2376)/E2376,0))</f>
        <v>0</v>
      </c>
      <c r="P2376" s="27" t="n">
        <f aca="false">LN(F2376/F2375)</f>
        <v>0.00612610042058689</v>
      </c>
      <c r="Q2376" s="28" t="n">
        <f aca="false">STDEV(P2357:P2376)*SQRT(252)</f>
        <v>0.0997925967406398</v>
      </c>
      <c r="R2376" s="26" t="n">
        <f aca="false">(G2376-H2376)/H2376</f>
        <v>0.000999703791469338</v>
      </c>
      <c r="S2376" s="17" t="n">
        <f aca="false">YEAR(B2376)</f>
        <v>2015</v>
      </c>
      <c r="T2376" s="17" t="n">
        <f aca="false">WEEKDAY(B2376)</f>
        <v>3</v>
      </c>
    </row>
    <row r="2377" customFormat="false" ht="15" hidden="false" customHeight="false" outlineLevel="0" collapsed="false">
      <c r="B2377" s="21" t="n">
        <v>42333</v>
      </c>
      <c r="C2377" s="22" t="n">
        <v>1075.585</v>
      </c>
      <c r="D2377" s="22" t="n">
        <v>1080.929</v>
      </c>
      <c r="E2377" s="22" t="n">
        <v>1067.9085</v>
      </c>
      <c r="F2377" s="22" t="n">
        <v>1071.383</v>
      </c>
      <c r="G2377" s="23" t="n">
        <v>1080.6</v>
      </c>
      <c r="H2377" s="23" t="n">
        <v>1079.52</v>
      </c>
      <c r="I2377" s="23" t="n">
        <v>1069.15</v>
      </c>
      <c r="J2377" s="23" t="n">
        <v>1068.08</v>
      </c>
      <c r="K2377" s="29" t="str">
        <f aca="false">IF(N2377&lt;=$F$3,"HIT","MISS")</f>
        <v>HIT</v>
      </c>
      <c r="L2377" s="29" t="str">
        <f aca="false">IF(O2377&lt;=$F$3,"HIT","MISS")</f>
        <v>HIT</v>
      </c>
      <c r="M2377" s="17" t="str">
        <f aca="false">IF(AND(K2377="HIT",L2377="HIT"),"HOD ✓ | LOD ✓",IF(K2377="HIT","HOD ✓",IF(L2377="HIT","LOD ✓","✗ MISS")))</f>
        <v>HOD ✓ | LOD ✓</v>
      </c>
      <c r="N2377" s="26" t="n">
        <f aca="false">IF(D2377&lt;H2377,(H2377-D2377)/D2377,IF(D2377&gt;G2377,(D2377-G2377)/D2377,0))</f>
        <v>0.000304367816942813</v>
      </c>
      <c r="O2377" s="26" t="n">
        <f aca="false">IF(E2377&lt;J2377,(J2377-E2377)/E2377,IF(E2377&gt;I2377,(E2377-I2377)/E2377,0))</f>
        <v>0.000160594283124372</v>
      </c>
      <c r="P2377" s="27" t="n">
        <f aca="false">LN(F2377/F2376)</f>
        <v>-0.00391436236155715</v>
      </c>
      <c r="Q2377" s="28" t="n">
        <f aca="false">STDEV(P2358:P2377)*SQRT(252)</f>
        <v>0.0977536266730709</v>
      </c>
      <c r="R2377" s="26" t="n">
        <f aca="false">(G2377-H2377)/H2377</f>
        <v>0.00100044464206307</v>
      </c>
      <c r="S2377" s="17" t="n">
        <f aca="false">YEAR(B2377)</f>
        <v>2015</v>
      </c>
      <c r="T2377" s="17" t="n">
        <f aca="false">WEEKDAY(B2377)</f>
        <v>4</v>
      </c>
    </row>
    <row r="2378" customFormat="false" ht="15" hidden="false" customHeight="false" outlineLevel="0" collapsed="false">
      <c r="B2378" s="21" t="n">
        <v>42334</v>
      </c>
      <c r="C2378" s="22" t="n">
        <v>1071.383</v>
      </c>
      <c r="D2378" s="22" t="n">
        <v>1074.9495</v>
      </c>
      <c r="E2378" s="22" t="n">
        <v>1069.741</v>
      </c>
      <c r="F2378" s="22" t="n">
        <v>1071.8595</v>
      </c>
      <c r="G2378" s="23" t="n">
        <v>1075.15</v>
      </c>
      <c r="H2378" s="23" t="n">
        <v>1074.08</v>
      </c>
      <c r="I2378" s="23" t="n">
        <v>1069.45</v>
      </c>
      <c r="J2378" s="23" t="n">
        <v>1068.38</v>
      </c>
      <c r="K2378" s="29" t="str">
        <f aca="false">IF(N2378&lt;=$F$3,"HIT","MISS")</f>
        <v>HIT</v>
      </c>
      <c r="L2378" s="29" t="str">
        <f aca="false">IF(O2378&lt;=$F$3,"HIT","MISS")</f>
        <v>HIT</v>
      </c>
      <c r="M2378" s="17" t="str">
        <f aca="false">IF(AND(K2378="HIT",L2378="HIT"),"HOD ✓ | LOD ✓",IF(K2378="HIT","HOD ✓",IF(L2378="HIT","LOD ✓","✗ MISS")))</f>
        <v>HOD ✓ | LOD ✓</v>
      </c>
      <c r="N2378" s="26" t="n">
        <f aca="false">IF(D2378&lt;H2378,(H2378-D2378)/D2378,IF(D2378&gt;G2378,(D2378-G2378)/D2378,0))</f>
        <v>0</v>
      </c>
      <c r="O2378" s="26" t="n">
        <f aca="false">IF(E2378&lt;J2378,(J2378-E2378)/E2378,IF(E2378&gt;I2378,(E2378-I2378)/E2378,0))</f>
        <v>0.000272028462964344</v>
      </c>
      <c r="P2378" s="27" t="n">
        <f aca="false">LN(F2378/F2377)</f>
        <v>0.000444653377161865</v>
      </c>
      <c r="Q2378" s="28" t="n">
        <f aca="false">STDEV(P2359:P2378)*SQRT(252)</f>
        <v>0.0973143761590282</v>
      </c>
      <c r="R2378" s="26" t="n">
        <f aca="false">(G2378-H2378)/H2378</f>
        <v>0.000996201400268289</v>
      </c>
      <c r="S2378" s="17" t="n">
        <f aca="false">YEAR(B2378)</f>
        <v>2015</v>
      </c>
      <c r="T2378" s="17" t="n">
        <f aca="false">WEEKDAY(B2378)</f>
        <v>5</v>
      </c>
    </row>
    <row r="2379" customFormat="false" ht="15" hidden="false" customHeight="false" outlineLevel="0" collapsed="false">
      <c r="B2379" s="21" t="n">
        <v>42335</v>
      </c>
      <c r="C2379" s="22" t="n">
        <v>1071.8595</v>
      </c>
      <c r="D2379" s="22" t="n">
        <v>1073.935</v>
      </c>
      <c r="E2379" s="22" t="n">
        <v>1052.885</v>
      </c>
      <c r="F2379" s="22" t="n">
        <v>1057.7685</v>
      </c>
      <c r="G2379" s="23" t="n">
        <v>1073.61</v>
      </c>
      <c r="H2379" s="23" t="n">
        <v>1072.54</v>
      </c>
      <c r="I2379" s="23" t="n">
        <v>1053.26</v>
      </c>
      <c r="J2379" s="23" t="n">
        <v>1052.21</v>
      </c>
      <c r="K2379" s="29" t="str">
        <f aca="false">IF(N2379&lt;=$F$3,"HIT","MISS")</f>
        <v>HIT</v>
      </c>
      <c r="L2379" s="29" t="str">
        <f aca="false">IF(O2379&lt;=$F$3,"HIT","MISS")</f>
        <v>HIT</v>
      </c>
      <c r="M2379" s="17" t="str">
        <f aca="false">IF(AND(K2379="HIT",L2379="HIT"),"HOD ✓ | LOD ✓",IF(K2379="HIT","HOD ✓",IF(L2379="HIT","LOD ✓","✗ MISS")))</f>
        <v>HOD ✓ | LOD ✓</v>
      </c>
      <c r="N2379" s="26" t="n">
        <f aca="false">IF(D2379&lt;H2379,(H2379-D2379)/D2379,IF(D2379&gt;G2379,(D2379-G2379)/D2379,0))</f>
        <v>0.000302625391667136</v>
      </c>
      <c r="O2379" s="26" t="n">
        <f aca="false">IF(E2379&lt;J2379,(J2379-E2379)/E2379,IF(E2379&gt;I2379,(E2379-I2379)/E2379,0))</f>
        <v>0</v>
      </c>
      <c r="P2379" s="27" t="n">
        <f aca="false">LN(F2379/F2378)</f>
        <v>-0.0132334902060266</v>
      </c>
      <c r="Q2379" s="28" t="n">
        <f aca="false">STDEV(P2360:P2379)*SQRT(252)</f>
        <v>0.103449194493159</v>
      </c>
      <c r="R2379" s="26" t="n">
        <f aca="false">(G2379-H2379)/H2379</f>
        <v>0.000997631789956493</v>
      </c>
      <c r="S2379" s="17" t="n">
        <f aca="false">YEAR(B2379)</f>
        <v>2015</v>
      </c>
      <c r="T2379" s="17" t="n">
        <f aca="false">WEEKDAY(B2379)</f>
        <v>6</v>
      </c>
    </row>
    <row r="2380" customFormat="false" ht="15" hidden="false" customHeight="false" outlineLevel="0" collapsed="false">
      <c r="B2380" s="21" t="n">
        <v>42338</v>
      </c>
      <c r="C2380" s="22" t="n">
        <v>1057.7685</v>
      </c>
      <c r="D2380" s="22" t="n">
        <v>1069.8135</v>
      </c>
      <c r="E2380" s="22" t="n">
        <v>1053.267</v>
      </c>
      <c r="F2380" s="22" t="n">
        <v>1064.957</v>
      </c>
      <c r="G2380" s="23" t="n">
        <v>1071.02</v>
      </c>
      <c r="H2380" s="23" t="n">
        <v>1069.95</v>
      </c>
      <c r="I2380" s="23" t="n">
        <v>1053.64</v>
      </c>
      <c r="J2380" s="23" t="n">
        <v>1052.59</v>
      </c>
      <c r="K2380" s="29" t="str">
        <f aca="false">IF(N2380&lt;=$F$3,"HIT","MISS")</f>
        <v>HIT</v>
      </c>
      <c r="L2380" s="29" t="str">
        <f aca="false">IF(O2380&lt;=$F$3,"HIT","MISS")</f>
        <v>HIT</v>
      </c>
      <c r="M2380" s="17" t="str">
        <f aca="false">IF(AND(K2380="HIT",L2380="HIT"),"HOD ✓ | LOD ✓",IF(K2380="HIT","HOD ✓",IF(L2380="HIT","LOD ✓","✗ MISS")))</f>
        <v>HOD ✓ | LOD ✓</v>
      </c>
      <c r="N2380" s="26" t="n">
        <f aca="false">IF(D2380&lt;H2380,(H2380-D2380)/D2380,IF(D2380&gt;G2380,(D2380-G2380)/D2380,0))</f>
        <v>0.00012759233268235</v>
      </c>
      <c r="O2380" s="26" t="n">
        <f aca="false">IF(E2380&lt;J2380,(J2380-E2380)/E2380,IF(E2380&gt;I2380,(E2380-I2380)/E2380,0))</f>
        <v>0</v>
      </c>
      <c r="P2380" s="27" t="n">
        <f aca="false">LN(F2380/F2379)</f>
        <v>0.00677292233923243</v>
      </c>
      <c r="Q2380" s="28" t="n">
        <f aca="false">STDEV(P2361:P2380)*SQRT(252)</f>
        <v>0.109011749240059</v>
      </c>
      <c r="R2380" s="26" t="n">
        <f aca="false">(G2380-H2380)/H2380</f>
        <v>0.0010000467311556</v>
      </c>
      <c r="S2380" s="17" t="n">
        <f aca="false">YEAR(B2380)</f>
        <v>2015</v>
      </c>
      <c r="T2380" s="17" t="n">
        <f aca="false">WEEKDAY(B2380)</f>
        <v>2</v>
      </c>
    </row>
    <row r="2381" customFormat="false" ht="15" hidden="false" customHeight="false" outlineLevel="0" collapsed="false">
      <c r="B2381" s="21" t="n">
        <v>42339</v>
      </c>
      <c r="C2381" s="22" t="n">
        <v>1064.957</v>
      </c>
      <c r="D2381" s="22" t="n">
        <v>1074.784</v>
      </c>
      <c r="E2381" s="22" t="n">
        <v>1063.3625</v>
      </c>
      <c r="F2381" s="22" t="n">
        <v>1069.552</v>
      </c>
      <c r="G2381" s="23" t="n">
        <v>1076.02</v>
      </c>
      <c r="H2381" s="23" t="n">
        <v>1074.95</v>
      </c>
      <c r="I2381" s="23" t="n">
        <v>1065.8</v>
      </c>
      <c r="J2381" s="23" t="n">
        <v>1064.74</v>
      </c>
      <c r="K2381" s="24" t="str">
        <f aca="false">IF(N2381&lt;=$F$3,"HIT","MISS")</f>
        <v>HIT</v>
      </c>
      <c r="L2381" s="24" t="str">
        <f aca="false">IF(O2381&lt;=$F$3,"HIT","MISS")</f>
        <v>MISS</v>
      </c>
      <c r="M2381" s="25" t="str">
        <f aca="false">IF(AND(K2381="HIT",L2381="HIT"),"HOD ✓ | LOD ✓",IF(K2381="HIT","HOD ✓",IF(L2381="HIT","LOD ✓","✗ MISS")))</f>
        <v>HOD ✓</v>
      </c>
      <c r="N2381" s="26" t="n">
        <f aca="false">IF(D2381&lt;H2381,(H2381-D2381)/D2381,IF(D2381&gt;G2381,(D2381-G2381)/D2381,0))</f>
        <v>0.00015444963825284</v>
      </c>
      <c r="O2381" s="26" t="n">
        <f aca="false">IF(E2381&lt;J2381,(J2381-E2381)/E2381,IF(E2381&gt;I2381,(E2381-I2381)/E2381,0))</f>
        <v>0.00129541901280142</v>
      </c>
      <c r="P2381" s="27" t="n">
        <f aca="false">LN(F2381/F2380)</f>
        <v>0.00430544644981467</v>
      </c>
      <c r="Q2381" s="28" t="n">
        <f aca="false">STDEV(P2362:P2381)*SQRT(252)</f>
        <v>0.104017668502049</v>
      </c>
      <c r="R2381" s="26" t="n">
        <f aca="false">(G2381-H2381)/H2381</f>
        <v>0.000995395134657367</v>
      </c>
      <c r="S2381" s="17" t="n">
        <f aca="false">YEAR(B2381)</f>
        <v>2015</v>
      </c>
      <c r="T2381" s="17" t="n">
        <f aca="false">WEEKDAY(B2381)</f>
        <v>3</v>
      </c>
    </row>
    <row r="2382" customFormat="false" ht="15" hidden="false" customHeight="false" outlineLevel="0" collapsed="false">
      <c r="B2382" s="21" t="n">
        <v>42340</v>
      </c>
      <c r="C2382" s="22" t="n">
        <v>1069.552</v>
      </c>
      <c r="D2382" s="22" t="n">
        <v>1071.6765</v>
      </c>
      <c r="E2382" s="22" t="n">
        <v>1050.6785</v>
      </c>
      <c r="F2382" s="22" t="n">
        <v>1053.9015</v>
      </c>
      <c r="G2382" s="23" t="n">
        <v>1072.35</v>
      </c>
      <c r="H2382" s="23" t="n">
        <v>1071.28</v>
      </c>
      <c r="I2382" s="23" t="n">
        <v>1051.83</v>
      </c>
      <c r="J2382" s="23" t="n">
        <v>1050.78</v>
      </c>
      <c r="K2382" s="29" t="str">
        <f aca="false">IF(N2382&lt;=$F$3,"HIT","MISS")</f>
        <v>HIT</v>
      </c>
      <c r="L2382" s="29" t="str">
        <f aca="false">IF(O2382&lt;=$F$3,"HIT","MISS")</f>
        <v>HIT</v>
      </c>
      <c r="M2382" s="17" t="str">
        <f aca="false">IF(AND(K2382="HIT",L2382="HIT"),"HOD ✓ | LOD ✓",IF(K2382="HIT","HOD ✓",IF(L2382="HIT","LOD ✓","✗ MISS")))</f>
        <v>HOD ✓ | LOD ✓</v>
      </c>
      <c r="N2382" s="26" t="n">
        <f aca="false">IF(D2382&lt;H2382,(H2382-D2382)/D2382,IF(D2382&gt;G2382,(D2382-G2382)/D2382,0))</f>
        <v>0</v>
      </c>
      <c r="O2382" s="26" t="n">
        <f aca="false">IF(E2382&lt;J2382,(J2382-E2382)/E2382,IF(E2382&gt;I2382,(E2382-I2382)/E2382,0))</f>
        <v>9.66042419255626E-005</v>
      </c>
      <c r="P2382" s="27" t="n">
        <f aca="false">LN(F2382/F2381)</f>
        <v>-0.0147408769675501</v>
      </c>
      <c r="Q2382" s="28" t="n">
        <f aca="false">STDEV(P2363:P2382)*SQRT(252)</f>
        <v>0.110932896756851</v>
      </c>
      <c r="R2382" s="26" t="n">
        <f aca="false">(G2382-H2382)/H2382</f>
        <v>0.000998805167649855</v>
      </c>
      <c r="S2382" s="17" t="n">
        <f aca="false">YEAR(B2382)</f>
        <v>2015</v>
      </c>
      <c r="T2382" s="17" t="n">
        <f aca="false">WEEKDAY(B2382)</f>
        <v>4</v>
      </c>
    </row>
    <row r="2383" customFormat="false" ht="15" hidden="false" customHeight="false" outlineLevel="0" collapsed="false">
      <c r="B2383" s="21" t="n">
        <v>42341</v>
      </c>
      <c r="C2383" s="22" t="n">
        <v>1053.9015</v>
      </c>
      <c r="D2383" s="22" t="n">
        <v>1065.5085</v>
      </c>
      <c r="E2383" s="22" t="n">
        <v>1046.459</v>
      </c>
      <c r="F2383" s="22" t="n">
        <v>1062.199</v>
      </c>
      <c r="G2383" s="23" t="n">
        <v>1066.76</v>
      </c>
      <c r="H2383" s="23" t="n">
        <v>1065.69</v>
      </c>
      <c r="I2383" s="23" t="n">
        <v>1048.37</v>
      </c>
      <c r="J2383" s="23" t="n">
        <v>1047.32</v>
      </c>
      <c r="K2383" s="24" t="str">
        <f aca="false">IF(N2383&lt;=$F$3,"HIT","MISS")</f>
        <v>HIT</v>
      </c>
      <c r="L2383" s="24" t="str">
        <f aca="false">IF(O2383&lt;=$F$3,"HIT","MISS")</f>
        <v>MISS</v>
      </c>
      <c r="M2383" s="25" t="str">
        <f aca="false">IF(AND(K2383="HIT",L2383="HIT"),"HOD ✓ | LOD ✓",IF(K2383="HIT","HOD ✓",IF(L2383="HIT","LOD ✓","✗ MISS")))</f>
        <v>HOD ✓</v>
      </c>
      <c r="N2383" s="26" t="n">
        <f aca="false">IF(D2383&lt;H2383,(H2383-D2383)/D2383,IF(D2383&gt;G2383,(D2383-G2383)/D2383,0))</f>
        <v>0.000170341203284762</v>
      </c>
      <c r="O2383" s="26" t="n">
        <f aca="false">IF(E2383&lt;J2383,(J2383-E2383)/E2383,IF(E2383&gt;I2383,(E2383-I2383)/E2383,0))</f>
        <v>0.000822774709759175</v>
      </c>
      <c r="P2383" s="27" t="n">
        <f aca="false">LN(F2383/F2382)</f>
        <v>0.00784229532174636</v>
      </c>
      <c r="Q2383" s="28" t="n">
        <f aca="false">STDEV(P2364:P2383)*SQRT(252)</f>
        <v>0.116700428170138</v>
      </c>
      <c r="R2383" s="26" t="n">
        <f aca="false">(G2383-H2383)/H2383</f>
        <v>0.00100404432808785</v>
      </c>
      <c r="S2383" s="17" t="n">
        <f aca="false">YEAR(B2383)</f>
        <v>2015</v>
      </c>
      <c r="T2383" s="17" t="n">
        <f aca="false">WEEKDAY(B2383)</f>
        <v>5</v>
      </c>
    </row>
    <row r="2384" customFormat="false" ht="15" hidden="false" customHeight="false" outlineLevel="0" collapsed="false">
      <c r="B2384" s="21" t="n">
        <v>42342</v>
      </c>
      <c r="C2384" s="22" t="n">
        <v>1062.199</v>
      </c>
      <c r="D2384" s="22" t="n">
        <v>1088.908</v>
      </c>
      <c r="E2384" s="22" t="n">
        <v>1058.316</v>
      </c>
      <c r="F2384" s="22" t="n">
        <v>1086.532</v>
      </c>
      <c r="G2384" s="23" t="n">
        <v>1088.82</v>
      </c>
      <c r="H2384" s="23" t="n">
        <v>1087.73</v>
      </c>
      <c r="I2384" s="23" t="n">
        <v>1060.15</v>
      </c>
      <c r="J2384" s="23" t="n">
        <v>1059.09</v>
      </c>
      <c r="K2384" s="24" t="str">
        <f aca="false">IF(N2384&lt;=$F$3,"HIT","MISS")</f>
        <v>HIT</v>
      </c>
      <c r="L2384" s="24" t="str">
        <f aca="false">IF(O2384&lt;=$F$3,"HIT","MISS")</f>
        <v>MISS</v>
      </c>
      <c r="M2384" s="25" t="str">
        <f aca="false">IF(AND(K2384="HIT",L2384="HIT"),"HOD ✓ | LOD ✓",IF(K2384="HIT","HOD ✓",IF(L2384="HIT","LOD ✓","✗ MISS")))</f>
        <v>HOD ✓</v>
      </c>
      <c r="N2384" s="26" t="n">
        <f aca="false">IF(D2384&lt;H2384,(H2384-D2384)/D2384,IF(D2384&gt;G2384,(D2384-G2384)/D2384,0))</f>
        <v>8.08149081464784E-005</v>
      </c>
      <c r="O2384" s="26" t="n">
        <f aca="false">IF(E2384&lt;J2384,(J2384-E2384)/E2384,IF(E2384&gt;I2384,(E2384-I2384)/E2384,0))</f>
        <v>0.00073135056070199</v>
      </c>
      <c r="P2384" s="27" t="n">
        <f aca="false">LN(F2384/F2383)</f>
        <v>0.0226496850872009</v>
      </c>
      <c r="Q2384" s="28" t="n">
        <f aca="false">STDEV(P2365:P2384)*SQRT(252)</f>
        <v>0.138351275417886</v>
      </c>
      <c r="R2384" s="26" t="n">
        <f aca="false">(G2384-H2384)/H2384</f>
        <v>0.00100208691495125</v>
      </c>
      <c r="S2384" s="17" t="n">
        <f aca="false">YEAR(B2384)</f>
        <v>2015</v>
      </c>
      <c r="T2384" s="17" t="n">
        <f aca="false">WEEKDAY(B2384)</f>
        <v>6</v>
      </c>
    </row>
    <row r="2385" customFormat="false" ht="15" hidden="false" customHeight="false" outlineLevel="0" collapsed="false">
      <c r="B2385" s="21" t="n">
        <v>42345</v>
      </c>
      <c r="C2385" s="22" t="n">
        <v>1086.532</v>
      </c>
      <c r="D2385" s="22" t="n">
        <v>1086.783</v>
      </c>
      <c r="E2385" s="22" t="n">
        <v>1066.209</v>
      </c>
      <c r="F2385" s="22" t="n">
        <v>1071.2365</v>
      </c>
      <c r="G2385" s="23" t="n">
        <v>1087.95</v>
      </c>
      <c r="H2385" s="23" t="n">
        <v>1086.86</v>
      </c>
      <c r="I2385" s="23" t="n">
        <v>1067.4</v>
      </c>
      <c r="J2385" s="23" t="n">
        <v>1066.33</v>
      </c>
      <c r="K2385" s="29" t="str">
        <f aca="false">IF(N2385&lt;=$F$3,"HIT","MISS")</f>
        <v>HIT</v>
      </c>
      <c r="L2385" s="29" t="str">
        <f aca="false">IF(O2385&lt;=$F$3,"HIT","MISS")</f>
        <v>HIT</v>
      </c>
      <c r="M2385" s="17" t="str">
        <f aca="false">IF(AND(K2385="HIT",L2385="HIT"),"HOD ✓ | LOD ✓",IF(K2385="HIT","HOD ✓",IF(L2385="HIT","LOD ✓","✗ MISS")))</f>
        <v>HOD ✓ | LOD ✓</v>
      </c>
      <c r="N2385" s="26" t="n">
        <f aca="false">IF(D2385&lt;H2385,(H2385-D2385)/D2385,IF(D2385&gt;G2385,(D2385-G2385)/D2385,0))</f>
        <v>7.0851310703239E-005</v>
      </c>
      <c r="O2385" s="26" t="n">
        <f aca="false">IF(E2385&lt;J2385,(J2385-E2385)/E2385,IF(E2385&gt;I2385,(E2385-I2385)/E2385,0))</f>
        <v>0.000113486192669418</v>
      </c>
      <c r="P2385" s="27" t="n">
        <f aca="false">LN(F2385/F2384)</f>
        <v>-0.0141773839005347</v>
      </c>
      <c r="Q2385" s="28" t="n">
        <f aca="false">STDEV(P2366:P2385)*SQRT(252)</f>
        <v>0.146495581505589</v>
      </c>
      <c r="R2385" s="26" t="n">
        <f aca="false">(G2385-H2385)/H2385</f>
        <v>0.00100288905654836</v>
      </c>
      <c r="S2385" s="17" t="n">
        <f aca="false">YEAR(B2385)</f>
        <v>2015</v>
      </c>
      <c r="T2385" s="17" t="n">
        <f aca="false">WEEKDAY(B2385)</f>
        <v>2</v>
      </c>
    </row>
    <row r="2386" customFormat="false" ht="15" hidden="false" customHeight="false" outlineLevel="0" collapsed="false">
      <c r="B2386" s="21" t="n">
        <v>42346</v>
      </c>
      <c r="C2386" s="22" t="n">
        <v>1071.2365</v>
      </c>
      <c r="D2386" s="22" t="n">
        <v>1079.27</v>
      </c>
      <c r="E2386" s="22" t="n">
        <v>1067.7</v>
      </c>
      <c r="F2386" s="22" t="n">
        <v>1074.6665</v>
      </c>
      <c r="G2386" s="23" t="n">
        <v>1080.05</v>
      </c>
      <c r="H2386" s="23" t="n">
        <v>1078.97</v>
      </c>
      <c r="I2386" s="23" t="n">
        <v>1067.9</v>
      </c>
      <c r="J2386" s="23" t="n">
        <v>1066.83</v>
      </c>
      <c r="K2386" s="29" t="str">
        <f aca="false">IF(N2386&lt;=$F$3,"HIT","MISS")</f>
        <v>HIT</v>
      </c>
      <c r="L2386" s="29" t="str">
        <f aca="false">IF(O2386&lt;=$F$3,"HIT","MISS")</f>
        <v>HIT</v>
      </c>
      <c r="M2386" s="17" t="str">
        <f aca="false">IF(AND(K2386="HIT",L2386="HIT"),"HOD ✓ | LOD ✓",IF(K2386="HIT","HOD ✓",IF(L2386="HIT","LOD ✓","✗ MISS")))</f>
        <v>HOD ✓ | LOD ✓</v>
      </c>
      <c r="N2386" s="26" t="n">
        <f aca="false">IF(D2386&lt;H2386,(H2386-D2386)/D2386,IF(D2386&gt;G2386,(D2386-G2386)/D2386,0))</f>
        <v>0</v>
      </c>
      <c r="O2386" s="26" t="n">
        <f aca="false">IF(E2386&lt;J2386,(J2386-E2386)/E2386,IF(E2386&gt;I2386,(E2386-I2386)/E2386,0))</f>
        <v>0</v>
      </c>
      <c r="P2386" s="27" t="n">
        <f aca="false">LN(F2386/F2385)</f>
        <v>0.00319679213931626</v>
      </c>
      <c r="Q2386" s="28" t="n">
        <f aca="false">STDEV(P2367:P2386)*SQRT(252)</f>
        <v>0.14710095383928</v>
      </c>
      <c r="R2386" s="26" t="n">
        <f aca="false">(G2386-H2386)/H2386</f>
        <v>0.00100095461412266</v>
      </c>
      <c r="S2386" s="17" t="n">
        <f aca="false">YEAR(B2386)</f>
        <v>2015</v>
      </c>
      <c r="T2386" s="17" t="n">
        <f aca="false">WEEKDAY(B2386)</f>
        <v>3</v>
      </c>
    </row>
    <row r="2387" customFormat="false" ht="15" hidden="false" customHeight="false" outlineLevel="0" collapsed="false">
      <c r="B2387" s="21" t="n">
        <v>42347</v>
      </c>
      <c r="C2387" s="22" t="n">
        <v>1074.6665</v>
      </c>
      <c r="D2387" s="22" t="n">
        <v>1085.5005</v>
      </c>
      <c r="E2387" s="22" t="n">
        <v>1069.4225</v>
      </c>
      <c r="F2387" s="22" t="n">
        <v>1072.7305</v>
      </c>
      <c r="G2387" s="23" t="n">
        <v>1085.33</v>
      </c>
      <c r="H2387" s="23" t="n">
        <v>1084.25</v>
      </c>
      <c r="I2387" s="23" t="n">
        <v>1069.05</v>
      </c>
      <c r="J2387" s="23" t="n">
        <v>1067.98</v>
      </c>
      <c r="K2387" s="29" t="str">
        <f aca="false">IF(N2387&lt;=$F$3,"HIT","MISS")</f>
        <v>HIT</v>
      </c>
      <c r="L2387" s="29" t="str">
        <f aca="false">IF(O2387&lt;=$F$3,"HIT","MISS")</f>
        <v>HIT</v>
      </c>
      <c r="M2387" s="17" t="str">
        <f aca="false">IF(AND(K2387="HIT",L2387="HIT"),"HOD ✓ | LOD ✓",IF(K2387="HIT","HOD ✓",IF(L2387="HIT","LOD ✓","✗ MISS")))</f>
        <v>HOD ✓ | LOD ✓</v>
      </c>
      <c r="N2387" s="26" t="n">
        <f aca="false">IF(D2387&lt;H2387,(H2387-D2387)/D2387,IF(D2387&gt;G2387,(D2387-G2387)/D2387,0))</f>
        <v>0.000157070402086572</v>
      </c>
      <c r="O2387" s="26" t="n">
        <f aca="false">IF(E2387&lt;J2387,(J2387-E2387)/E2387,IF(E2387&gt;I2387,(E2387-I2387)/E2387,0))</f>
        <v>0.0003483188356332</v>
      </c>
      <c r="P2387" s="27" t="n">
        <f aca="false">LN(F2387/F2386)</f>
        <v>-0.00180311374611225</v>
      </c>
      <c r="Q2387" s="28" t="n">
        <f aca="false">STDEV(P2368:P2387)*SQRT(252)</f>
        <v>0.146875371908049</v>
      </c>
      <c r="R2387" s="26" t="n">
        <f aca="false">(G2387-H2387)/H2387</f>
        <v>0.000996080239797028</v>
      </c>
      <c r="S2387" s="17" t="n">
        <f aca="false">YEAR(B2387)</f>
        <v>2015</v>
      </c>
      <c r="T2387" s="17" t="n">
        <f aca="false">WEEKDAY(B2387)</f>
        <v>4</v>
      </c>
    </row>
    <row r="2388" customFormat="false" ht="15" hidden="false" customHeight="false" outlineLevel="0" collapsed="false">
      <c r="B2388" s="21" t="n">
        <v>42348</v>
      </c>
      <c r="C2388" s="22" t="n">
        <v>1072.7305</v>
      </c>
      <c r="D2388" s="22" t="n">
        <v>1076.7</v>
      </c>
      <c r="E2388" s="22" t="n">
        <v>1069.42</v>
      </c>
      <c r="F2388" s="22" t="n">
        <v>1071.3415</v>
      </c>
      <c r="G2388" s="23" t="n">
        <v>1077.19</v>
      </c>
      <c r="H2388" s="23" t="n">
        <v>1076.11</v>
      </c>
      <c r="I2388" s="23" t="n">
        <v>1069.85</v>
      </c>
      <c r="J2388" s="23" t="n">
        <v>1068.78</v>
      </c>
      <c r="K2388" s="29" t="str">
        <f aca="false">IF(N2388&lt;=$F$3,"HIT","MISS")</f>
        <v>HIT</v>
      </c>
      <c r="L2388" s="29" t="str">
        <f aca="false">IF(O2388&lt;=$F$3,"HIT","MISS")</f>
        <v>HIT</v>
      </c>
      <c r="M2388" s="17" t="str">
        <f aca="false">IF(AND(K2388="HIT",L2388="HIT"),"HOD ✓ | LOD ✓",IF(K2388="HIT","HOD ✓",IF(L2388="HIT","LOD ✓","✗ MISS")))</f>
        <v>HOD ✓ | LOD ✓</v>
      </c>
      <c r="N2388" s="26" t="n">
        <f aca="false">IF(D2388&lt;H2388,(H2388-D2388)/D2388,IF(D2388&gt;G2388,(D2388-G2388)/D2388,0))</f>
        <v>0</v>
      </c>
      <c r="O2388" s="26" t="n">
        <f aca="false">IF(E2388&lt;J2388,(J2388-E2388)/E2388,IF(E2388&gt;I2388,(E2388-I2388)/E2388,0))</f>
        <v>0</v>
      </c>
      <c r="P2388" s="27" t="n">
        <f aca="false">LN(F2388/F2387)</f>
        <v>-0.0012956656253289</v>
      </c>
      <c r="Q2388" s="28" t="n">
        <f aca="false">STDEV(P2369:P2388)*SQRT(252)</f>
        <v>0.1468930484581</v>
      </c>
      <c r="R2388" s="26" t="n">
        <f aca="false">(G2388-H2388)/H2388</f>
        <v>0.00100361487208571</v>
      </c>
      <c r="S2388" s="17" t="n">
        <f aca="false">YEAR(B2388)</f>
        <v>2015</v>
      </c>
      <c r="T2388" s="17" t="n">
        <f aca="false">WEEKDAY(B2388)</f>
        <v>5</v>
      </c>
    </row>
    <row r="2389" customFormat="false" ht="15" hidden="false" customHeight="false" outlineLevel="0" collapsed="false">
      <c r="B2389" s="21" t="n">
        <v>42349</v>
      </c>
      <c r="C2389" s="22" t="n">
        <v>1071.3415</v>
      </c>
      <c r="D2389" s="22" t="n">
        <v>1079.655</v>
      </c>
      <c r="E2389" s="22" t="n">
        <v>1062.541</v>
      </c>
      <c r="F2389" s="22" t="n">
        <v>1074.8315</v>
      </c>
      <c r="G2389" s="23" t="n">
        <v>1080.6</v>
      </c>
      <c r="H2389" s="23" t="n">
        <v>1079.52</v>
      </c>
      <c r="I2389" s="23" t="n">
        <v>1063.18</v>
      </c>
      <c r="J2389" s="23" t="n">
        <v>1062.12</v>
      </c>
      <c r="K2389" s="29" t="str">
        <f aca="false">IF(N2389&lt;=$F$3,"HIT","MISS")</f>
        <v>HIT</v>
      </c>
      <c r="L2389" s="29" t="str">
        <f aca="false">IF(O2389&lt;=$F$3,"HIT","MISS")</f>
        <v>HIT</v>
      </c>
      <c r="M2389" s="17" t="str">
        <f aca="false">IF(AND(K2389="HIT",L2389="HIT"),"HOD ✓ | LOD ✓",IF(K2389="HIT","HOD ✓",IF(L2389="HIT","LOD ✓","✗ MISS")))</f>
        <v>HOD ✓ | LOD ✓</v>
      </c>
      <c r="N2389" s="26" t="n">
        <f aca="false">IF(D2389&lt;H2389,(H2389-D2389)/D2389,IF(D2389&gt;G2389,(D2389-G2389)/D2389,0))</f>
        <v>0</v>
      </c>
      <c r="O2389" s="26" t="n">
        <f aca="false">IF(E2389&lt;J2389,(J2389-E2389)/E2389,IF(E2389&gt;I2389,(E2389-I2389)/E2389,0))</f>
        <v>0</v>
      </c>
      <c r="P2389" s="27" t="n">
        <f aca="false">LN(F2389/F2388)</f>
        <v>0.00325230358995554</v>
      </c>
      <c r="Q2389" s="28" t="n">
        <f aca="false">STDEV(P2370:P2389)*SQRT(252)</f>
        <v>0.147505111616962</v>
      </c>
      <c r="R2389" s="26" t="n">
        <f aca="false">(G2389-H2389)/H2389</f>
        <v>0.00100044464206307</v>
      </c>
      <c r="S2389" s="17" t="n">
        <f aca="false">YEAR(B2389)</f>
        <v>2015</v>
      </c>
      <c r="T2389" s="17" t="n">
        <f aca="false">WEEKDAY(B2389)</f>
        <v>6</v>
      </c>
    </row>
    <row r="2390" customFormat="false" ht="15" hidden="false" customHeight="false" outlineLevel="0" collapsed="false">
      <c r="B2390" s="21" t="n">
        <v>42352</v>
      </c>
      <c r="C2390" s="22" t="n">
        <v>1074.8315</v>
      </c>
      <c r="D2390" s="22" t="n">
        <v>1077.6705</v>
      </c>
      <c r="E2390" s="22" t="n">
        <v>1058.5035</v>
      </c>
      <c r="F2390" s="22" t="n">
        <v>1060.3985</v>
      </c>
      <c r="G2390" s="23" t="n">
        <v>1077.37</v>
      </c>
      <c r="H2390" s="23" t="n">
        <v>1076.29</v>
      </c>
      <c r="I2390" s="23" t="n">
        <v>1059.7</v>
      </c>
      <c r="J2390" s="23" t="n">
        <v>1058.64</v>
      </c>
      <c r="K2390" s="29" t="str">
        <f aca="false">IF(N2390&lt;=$F$3,"HIT","MISS")</f>
        <v>HIT</v>
      </c>
      <c r="L2390" s="29" t="str">
        <f aca="false">IF(O2390&lt;=$F$3,"HIT","MISS")</f>
        <v>HIT</v>
      </c>
      <c r="M2390" s="17" t="str">
        <f aca="false">IF(AND(K2390="HIT",L2390="HIT"),"HOD ✓ | LOD ✓",IF(K2390="HIT","HOD ✓",IF(L2390="HIT","LOD ✓","✗ MISS")))</f>
        <v>HOD ✓ | LOD ✓</v>
      </c>
      <c r="N2390" s="26" t="n">
        <f aca="false">IF(D2390&lt;H2390,(H2390-D2390)/D2390,IF(D2390&gt;G2390,(D2390-G2390)/D2390,0))</f>
        <v>0.00027884218784875</v>
      </c>
      <c r="O2390" s="26" t="n">
        <f aca="false">IF(E2390&lt;J2390,(J2390-E2390)/E2390,IF(E2390&gt;I2390,(E2390-I2390)/E2390,0))</f>
        <v>0.000128955643509983</v>
      </c>
      <c r="P2390" s="27" t="n">
        <f aca="false">LN(F2390/F2389)</f>
        <v>-0.0135191242367361</v>
      </c>
      <c r="Q2390" s="28" t="n">
        <f aca="false">STDEV(P2371:P2390)*SQRT(252)</f>
        <v>0.154677633256949</v>
      </c>
      <c r="R2390" s="26" t="n">
        <f aca="false">(G2390-H2390)/H2390</f>
        <v>0.001003447026359</v>
      </c>
      <c r="S2390" s="17" t="n">
        <f aca="false">YEAR(B2390)</f>
        <v>2015</v>
      </c>
      <c r="T2390" s="17" t="n">
        <f aca="false">WEEKDAY(B2390)</f>
        <v>2</v>
      </c>
    </row>
    <row r="2391" customFormat="false" ht="15" hidden="false" customHeight="false" outlineLevel="0" collapsed="false">
      <c r="B2391" s="21" t="n">
        <v>42353</v>
      </c>
      <c r="C2391" s="22" t="n">
        <v>1060.3985</v>
      </c>
      <c r="D2391" s="22" t="n">
        <v>1068.8245</v>
      </c>
      <c r="E2391" s="22" t="n">
        <v>1058.5545</v>
      </c>
      <c r="F2391" s="22" t="n">
        <v>1061.226</v>
      </c>
      <c r="G2391" s="23" t="n">
        <v>1070.05</v>
      </c>
      <c r="H2391" s="23" t="n">
        <v>1068.98</v>
      </c>
      <c r="I2391" s="23" t="n">
        <v>1059.26</v>
      </c>
      <c r="J2391" s="23" t="n">
        <v>1058.2</v>
      </c>
      <c r="K2391" s="29" t="str">
        <f aca="false">IF(N2391&lt;=$F$3,"HIT","MISS")</f>
        <v>HIT</v>
      </c>
      <c r="L2391" s="29" t="str">
        <f aca="false">IF(O2391&lt;=$F$3,"HIT","MISS")</f>
        <v>HIT</v>
      </c>
      <c r="M2391" s="17" t="str">
        <f aca="false">IF(AND(K2391="HIT",L2391="HIT"),"HOD ✓ | LOD ✓",IF(K2391="HIT","HOD ✓",IF(L2391="HIT","LOD ✓","✗ MISS")))</f>
        <v>HOD ✓ | LOD ✓</v>
      </c>
      <c r="N2391" s="26" t="n">
        <f aca="false">IF(D2391&lt;H2391,(H2391-D2391)/D2391,IF(D2391&gt;G2391,(D2391-G2391)/D2391,0))</f>
        <v>0.000145486934478087</v>
      </c>
      <c r="O2391" s="26" t="n">
        <f aca="false">IF(E2391&lt;J2391,(J2391-E2391)/E2391,IF(E2391&gt;I2391,(E2391-I2391)/E2391,0))</f>
        <v>0</v>
      </c>
      <c r="P2391" s="27" t="n">
        <f aca="false">LN(F2391/F2390)</f>
        <v>0.000780062675521528</v>
      </c>
      <c r="Q2391" s="28" t="n">
        <f aca="false">STDEV(P2372:P2391)*SQRT(252)</f>
        <v>0.149551353840916</v>
      </c>
      <c r="R2391" s="26" t="n">
        <f aca="false">(G2391-H2391)/H2391</f>
        <v>0.00100095418062072</v>
      </c>
      <c r="S2391" s="17" t="n">
        <f aca="false">YEAR(B2391)</f>
        <v>2015</v>
      </c>
      <c r="T2391" s="17" t="n">
        <f aca="false">WEEKDAY(B2391)</f>
        <v>3</v>
      </c>
    </row>
    <row r="2392" customFormat="false" ht="15" hidden="false" customHeight="false" outlineLevel="0" collapsed="false">
      <c r="B2392" s="21" t="n">
        <v>42354</v>
      </c>
      <c r="C2392" s="22" t="n">
        <v>1061.226</v>
      </c>
      <c r="D2392" s="22" t="n">
        <v>1078.5705</v>
      </c>
      <c r="E2392" s="22" t="n">
        <v>1061.0175</v>
      </c>
      <c r="F2392" s="22" t="n">
        <v>1072.024</v>
      </c>
      <c r="G2392" s="23" t="n">
        <v>1079.33</v>
      </c>
      <c r="H2392" s="23" t="n">
        <v>1078.25</v>
      </c>
      <c r="I2392" s="23" t="n">
        <v>1062.18</v>
      </c>
      <c r="J2392" s="23" t="n">
        <v>1061.12</v>
      </c>
      <c r="K2392" s="29" t="str">
        <f aca="false">IF(N2392&lt;=$F$3,"HIT","MISS")</f>
        <v>HIT</v>
      </c>
      <c r="L2392" s="29" t="str">
        <f aca="false">IF(O2392&lt;=$F$3,"HIT","MISS")</f>
        <v>HIT</v>
      </c>
      <c r="M2392" s="17" t="str">
        <f aca="false">IF(AND(K2392="HIT",L2392="HIT"),"HOD ✓ | LOD ✓",IF(K2392="HIT","HOD ✓",IF(L2392="HIT","LOD ✓","✗ MISS")))</f>
        <v>HOD ✓ | LOD ✓</v>
      </c>
      <c r="N2392" s="26" t="n">
        <f aca="false">IF(D2392&lt;H2392,(H2392-D2392)/D2392,IF(D2392&gt;G2392,(D2392-G2392)/D2392,0))</f>
        <v>0</v>
      </c>
      <c r="O2392" s="26" t="n">
        <f aca="false">IF(E2392&lt;J2392,(J2392-E2392)/E2392,IF(E2392&gt;I2392,(E2392-I2392)/E2392,0))</f>
        <v>9.6605381155319E-005</v>
      </c>
      <c r="P2392" s="27" t="n">
        <f aca="false">LN(F2392/F2391)</f>
        <v>0.0101236069109914</v>
      </c>
      <c r="Q2392" s="28" t="n">
        <f aca="false">STDEV(P2373:P2392)*SQRT(252)</f>
        <v>0.154168145861947</v>
      </c>
      <c r="R2392" s="26" t="n">
        <f aca="false">(G2392-H2392)/H2392</f>
        <v>0.00100162300023179</v>
      </c>
      <c r="S2392" s="17" t="n">
        <f aca="false">YEAR(B2392)</f>
        <v>2015</v>
      </c>
      <c r="T2392" s="17" t="n">
        <f aca="false">WEEKDAY(B2392)</f>
        <v>4</v>
      </c>
    </row>
    <row r="2393" customFormat="false" ht="15" hidden="false" customHeight="false" outlineLevel="0" collapsed="false">
      <c r="B2393" s="21" t="n">
        <v>42355</v>
      </c>
      <c r="C2393" s="22" t="n">
        <v>1072.024</v>
      </c>
      <c r="D2393" s="22" t="n">
        <v>1073.397</v>
      </c>
      <c r="E2393" s="22" t="n">
        <v>1047.755</v>
      </c>
      <c r="F2393" s="22" t="n">
        <v>1051.7065</v>
      </c>
      <c r="G2393" s="23" t="n">
        <v>1073.76</v>
      </c>
      <c r="H2393" s="23" t="n">
        <v>1072.69</v>
      </c>
      <c r="I2393" s="23" t="n">
        <v>1047.57</v>
      </c>
      <c r="J2393" s="23" t="n">
        <v>1046.52</v>
      </c>
      <c r="K2393" s="29" t="str">
        <f aca="false">IF(N2393&lt;=$F$3,"HIT","MISS")</f>
        <v>HIT</v>
      </c>
      <c r="L2393" s="29" t="str">
        <f aca="false">IF(O2393&lt;=$F$3,"HIT","MISS")</f>
        <v>HIT</v>
      </c>
      <c r="M2393" s="17" t="str">
        <f aca="false">IF(AND(K2393="HIT",L2393="HIT"),"HOD ✓ | LOD ✓",IF(K2393="HIT","HOD ✓",IF(L2393="HIT","LOD ✓","✗ MISS")))</f>
        <v>HOD ✓ | LOD ✓</v>
      </c>
      <c r="N2393" s="26" t="n">
        <f aca="false">IF(D2393&lt;H2393,(H2393-D2393)/D2393,IF(D2393&gt;G2393,(D2393-G2393)/D2393,0))</f>
        <v>0</v>
      </c>
      <c r="O2393" s="26" t="n">
        <f aca="false">IF(E2393&lt;J2393,(J2393-E2393)/E2393,IF(E2393&gt;I2393,(E2393-I2393)/E2393,0))</f>
        <v>0.000176567995380764</v>
      </c>
      <c r="P2393" s="27" t="n">
        <f aca="false">LN(F2393/F2392)</f>
        <v>-0.0191343674632403</v>
      </c>
      <c r="Q2393" s="28" t="n">
        <f aca="false">STDEV(P2374:P2393)*SQRT(252)</f>
        <v>0.163101416772611</v>
      </c>
      <c r="R2393" s="26" t="n">
        <f aca="false">(G2393-H2393)/H2393</f>
        <v>0.000997492285748852</v>
      </c>
      <c r="S2393" s="17" t="n">
        <f aca="false">YEAR(B2393)</f>
        <v>2015</v>
      </c>
      <c r="T2393" s="17" t="n">
        <f aca="false">WEEKDAY(B2393)</f>
        <v>5</v>
      </c>
    </row>
    <row r="2394" customFormat="false" ht="15" hidden="false" customHeight="false" outlineLevel="0" collapsed="false">
      <c r="B2394" s="21" t="n">
        <v>42356</v>
      </c>
      <c r="C2394" s="22" t="n">
        <v>1051.7065</v>
      </c>
      <c r="D2394" s="22" t="n">
        <v>1071.881</v>
      </c>
      <c r="E2394" s="22" t="n">
        <v>1050.972</v>
      </c>
      <c r="F2394" s="22" t="n">
        <v>1066.23</v>
      </c>
      <c r="G2394" s="23" t="n">
        <v>1072.87</v>
      </c>
      <c r="H2394" s="23" t="n">
        <v>1071.8</v>
      </c>
      <c r="I2394" s="23" t="n">
        <v>1051.73</v>
      </c>
      <c r="J2394" s="23" t="n">
        <v>1050.68</v>
      </c>
      <c r="K2394" s="29" t="str">
        <f aca="false">IF(N2394&lt;=$F$3,"HIT","MISS")</f>
        <v>HIT</v>
      </c>
      <c r="L2394" s="29" t="str">
        <f aca="false">IF(O2394&lt;=$F$3,"HIT","MISS")</f>
        <v>HIT</v>
      </c>
      <c r="M2394" s="17" t="str">
        <f aca="false">IF(AND(K2394="HIT",L2394="HIT"),"HOD ✓ | LOD ✓",IF(K2394="HIT","HOD ✓",IF(L2394="HIT","LOD ✓","✗ MISS")))</f>
        <v>HOD ✓ | LOD ✓</v>
      </c>
      <c r="N2394" s="26" t="n">
        <f aca="false">IF(D2394&lt;H2394,(H2394-D2394)/D2394,IF(D2394&gt;G2394,(D2394-G2394)/D2394,0))</f>
        <v>0</v>
      </c>
      <c r="O2394" s="26" t="n">
        <f aca="false">IF(E2394&lt;J2394,(J2394-E2394)/E2394,IF(E2394&gt;I2394,(E2394-I2394)/E2394,0))</f>
        <v>0</v>
      </c>
      <c r="P2394" s="27" t="n">
        <f aca="false">LN(F2394/F2393)</f>
        <v>0.0137149793262877</v>
      </c>
      <c r="Q2394" s="28" t="n">
        <f aca="false">STDEV(P2375:P2394)*SQRT(252)</f>
        <v>0.171277755430851</v>
      </c>
      <c r="R2394" s="26" t="n">
        <f aca="false">(G2394-H2394)/H2394</f>
        <v>0.000998320582198112</v>
      </c>
      <c r="S2394" s="17" t="n">
        <f aca="false">YEAR(B2394)</f>
        <v>2015</v>
      </c>
      <c r="T2394" s="17" t="n">
        <f aca="false">WEEKDAY(B2394)</f>
        <v>6</v>
      </c>
    </row>
    <row r="2395" customFormat="false" ht="15" hidden="false" customHeight="false" outlineLevel="0" collapsed="false">
      <c r="B2395" s="21" t="n">
        <v>42359</v>
      </c>
      <c r="C2395" s="22" t="n">
        <v>1066.23</v>
      </c>
      <c r="D2395" s="22" t="n">
        <v>1081.8075</v>
      </c>
      <c r="E2395" s="22" t="n">
        <v>1063.953</v>
      </c>
      <c r="F2395" s="22" t="n">
        <v>1078.624</v>
      </c>
      <c r="G2395" s="23" t="n">
        <v>1083.12</v>
      </c>
      <c r="H2395" s="23" t="n">
        <v>1082.04</v>
      </c>
      <c r="I2395" s="23" t="n">
        <v>1064.17</v>
      </c>
      <c r="J2395" s="23" t="n">
        <v>1063.11</v>
      </c>
      <c r="K2395" s="29" t="str">
        <f aca="false">IF(N2395&lt;=$F$3,"HIT","MISS")</f>
        <v>HIT</v>
      </c>
      <c r="L2395" s="29" t="str">
        <f aca="false">IF(O2395&lt;=$F$3,"HIT","MISS")</f>
        <v>HIT</v>
      </c>
      <c r="M2395" s="17" t="str">
        <f aca="false">IF(AND(K2395="HIT",L2395="HIT"),"HOD ✓ | LOD ✓",IF(K2395="HIT","HOD ✓",IF(L2395="HIT","LOD ✓","✗ MISS")))</f>
        <v>HOD ✓ | LOD ✓</v>
      </c>
      <c r="N2395" s="26" t="n">
        <f aca="false">IF(D2395&lt;H2395,(H2395-D2395)/D2395,IF(D2395&gt;G2395,(D2395-G2395)/D2395,0))</f>
        <v>0.000214918088476991</v>
      </c>
      <c r="O2395" s="26" t="n">
        <f aca="false">IF(E2395&lt;J2395,(J2395-E2395)/E2395,IF(E2395&gt;I2395,(E2395-I2395)/E2395,0))</f>
        <v>0</v>
      </c>
      <c r="P2395" s="27" t="n">
        <f aca="false">LN(F2395/F2394)</f>
        <v>0.0115570924188852</v>
      </c>
      <c r="Q2395" s="28" t="n">
        <f aca="false">STDEV(P2376:P2395)*SQRT(252)</f>
        <v>0.173925609928736</v>
      </c>
      <c r="R2395" s="26" t="n">
        <f aca="false">(G2395-H2395)/H2395</f>
        <v>0.000998114672285615</v>
      </c>
      <c r="S2395" s="17" t="n">
        <f aca="false">YEAR(B2395)</f>
        <v>2015</v>
      </c>
      <c r="T2395" s="17" t="n">
        <f aca="false">WEEKDAY(B2395)</f>
        <v>2</v>
      </c>
    </row>
    <row r="2396" customFormat="false" ht="15" hidden="false" customHeight="false" outlineLevel="0" collapsed="false">
      <c r="B2396" s="21" t="n">
        <v>42360</v>
      </c>
      <c r="C2396" s="22" t="n">
        <v>1078.624</v>
      </c>
      <c r="D2396" s="22" t="n">
        <v>1080.9285</v>
      </c>
      <c r="E2396" s="22" t="n">
        <v>1071.8925</v>
      </c>
      <c r="F2396" s="22" t="n">
        <v>1072.7655</v>
      </c>
      <c r="G2396" s="23" t="n">
        <v>1081.04</v>
      </c>
      <c r="H2396" s="23" t="n">
        <v>1079.96</v>
      </c>
      <c r="I2396" s="23" t="n">
        <v>1072.17</v>
      </c>
      <c r="J2396" s="23" t="n">
        <v>1071.1</v>
      </c>
      <c r="K2396" s="29" t="str">
        <f aca="false">IF(N2396&lt;=$F$3,"HIT","MISS")</f>
        <v>HIT</v>
      </c>
      <c r="L2396" s="29" t="str">
        <f aca="false">IF(O2396&lt;=$F$3,"HIT","MISS")</f>
        <v>HIT</v>
      </c>
      <c r="M2396" s="17" t="str">
        <f aca="false">IF(AND(K2396="HIT",L2396="HIT"),"HOD ✓ | LOD ✓",IF(K2396="HIT","HOD ✓",IF(L2396="HIT","LOD ✓","✗ MISS")))</f>
        <v>HOD ✓ | LOD ✓</v>
      </c>
      <c r="N2396" s="26" t="n">
        <f aca="false">IF(D2396&lt;H2396,(H2396-D2396)/D2396,IF(D2396&gt;G2396,(D2396-G2396)/D2396,0))</f>
        <v>0</v>
      </c>
      <c r="O2396" s="26" t="n">
        <f aca="false">IF(E2396&lt;J2396,(J2396-E2396)/E2396,IF(E2396&gt;I2396,(E2396-I2396)/E2396,0))</f>
        <v>0</v>
      </c>
      <c r="P2396" s="27" t="n">
        <f aca="false">LN(F2396/F2395)</f>
        <v>-0.00544626110809904</v>
      </c>
      <c r="Q2396" s="28" t="n">
        <f aca="false">STDEV(P2377:P2396)*SQRT(252)</f>
        <v>0.17376505583183</v>
      </c>
      <c r="R2396" s="26" t="n">
        <f aca="false">(G2396-H2396)/H2396</f>
        <v>0.00100003703840876</v>
      </c>
      <c r="S2396" s="17" t="n">
        <f aca="false">YEAR(B2396)</f>
        <v>2015</v>
      </c>
      <c r="T2396" s="17" t="n">
        <f aca="false">WEEKDAY(B2396)</f>
        <v>3</v>
      </c>
    </row>
    <row r="2397" customFormat="false" ht="15" hidden="false" customHeight="false" outlineLevel="0" collapsed="false">
      <c r="B2397" s="21" t="n">
        <v>42361</v>
      </c>
      <c r="C2397" s="22" t="n">
        <v>1072.7655</v>
      </c>
      <c r="D2397" s="22" t="n">
        <v>1075.5985</v>
      </c>
      <c r="E2397" s="22" t="n">
        <v>1068.3055</v>
      </c>
      <c r="F2397" s="22" t="n">
        <v>1070.4395</v>
      </c>
      <c r="G2397" s="23" t="n">
        <v>1076.76</v>
      </c>
      <c r="H2397" s="23" t="n">
        <v>1075.68</v>
      </c>
      <c r="I2397" s="23" t="n">
        <v>1071.96</v>
      </c>
      <c r="J2397" s="23" t="n">
        <v>1070.89</v>
      </c>
      <c r="K2397" s="24" t="str">
        <f aca="false">IF(N2397&lt;=$F$3,"HIT","MISS")</f>
        <v>HIT</v>
      </c>
      <c r="L2397" s="24" t="str">
        <f aca="false">IF(O2397&lt;=$F$3,"HIT","MISS")</f>
        <v>MISS</v>
      </c>
      <c r="M2397" s="25" t="str">
        <f aca="false">IF(AND(K2397="HIT",L2397="HIT"),"HOD ✓ | LOD ✓",IF(K2397="HIT","HOD ✓",IF(L2397="HIT","LOD ✓","✗ MISS")))</f>
        <v>HOD ✓</v>
      </c>
      <c r="N2397" s="26" t="n">
        <f aca="false">IF(D2397&lt;H2397,(H2397-D2397)/D2397,IF(D2397&gt;G2397,(D2397-G2397)/D2397,0))</f>
        <v>7.57717679970783E-005</v>
      </c>
      <c r="O2397" s="26" t="n">
        <f aca="false">IF(E2397&lt;J2397,(J2397-E2397)/E2397,IF(E2397&gt;I2397,(E2397-I2397)/E2397,0))</f>
        <v>0.00241925179641981</v>
      </c>
      <c r="P2397" s="27" t="n">
        <f aca="false">LN(F2397/F2396)</f>
        <v>-0.0021705818278991</v>
      </c>
      <c r="Q2397" s="28" t="n">
        <f aca="false">STDEV(P2378:P2397)*SQRT(252)</f>
        <v>0.1733713239451</v>
      </c>
      <c r="R2397" s="26" t="n">
        <f aca="false">(G2397-H2397)/H2397</f>
        <v>0.00100401606425696</v>
      </c>
      <c r="S2397" s="17" t="n">
        <f aca="false">YEAR(B2397)</f>
        <v>2015</v>
      </c>
      <c r="T2397" s="17" t="n">
        <f aca="false">WEEKDAY(B2397)</f>
        <v>4</v>
      </c>
    </row>
    <row r="2398" customFormat="false" ht="15" hidden="false" customHeight="false" outlineLevel="0" collapsed="false">
      <c r="B2398" s="21" t="n">
        <v>42362</v>
      </c>
      <c r="C2398" s="22" t="n">
        <v>1070.4395</v>
      </c>
      <c r="D2398" s="22" t="n">
        <v>1077.168</v>
      </c>
      <c r="E2398" s="22" t="n">
        <v>1070.0545</v>
      </c>
      <c r="F2398" s="22" t="n">
        <v>1076.2445</v>
      </c>
      <c r="G2398" s="23" t="n">
        <v>1077.36</v>
      </c>
      <c r="H2398" s="23" t="n">
        <v>1076.28</v>
      </c>
      <c r="I2398" s="23" t="n">
        <v>1070.21</v>
      </c>
      <c r="J2398" s="23" t="n">
        <v>1069.14</v>
      </c>
      <c r="K2398" s="29" t="str">
        <f aca="false">IF(N2398&lt;=$F$3,"HIT","MISS")</f>
        <v>HIT</v>
      </c>
      <c r="L2398" s="29" t="str">
        <f aca="false">IF(O2398&lt;=$F$3,"HIT","MISS")</f>
        <v>HIT</v>
      </c>
      <c r="M2398" s="17" t="str">
        <f aca="false">IF(AND(K2398="HIT",L2398="HIT"),"HOD ✓ | LOD ✓",IF(K2398="HIT","HOD ✓",IF(L2398="HIT","LOD ✓","✗ MISS")))</f>
        <v>HOD ✓ | LOD ✓</v>
      </c>
      <c r="N2398" s="26" t="n">
        <f aca="false">IF(D2398&lt;H2398,(H2398-D2398)/D2398,IF(D2398&gt;G2398,(D2398-G2398)/D2398,0))</f>
        <v>0</v>
      </c>
      <c r="O2398" s="26" t="n">
        <f aca="false">IF(E2398&lt;J2398,(J2398-E2398)/E2398,IF(E2398&gt;I2398,(E2398-I2398)/E2398,0))</f>
        <v>0</v>
      </c>
      <c r="P2398" s="27" t="n">
        <f aca="false">LN(F2398/F2397)</f>
        <v>0.00540835460629098</v>
      </c>
      <c r="Q2398" s="28" t="n">
        <f aca="false">STDEV(P2379:P2398)*SQRT(252)</f>
        <v>0.174448863659425</v>
      </c>
      <c r="R2398" s="26" t="n">
        <f aca="false">(G2398-H2398)/H2398</f>
        <v>0.00100345634964872</v>
      </c>
      <c r="S2398" s="17" t="n">
        <f aca="false">YEAR(B2398)</f>
        <v>2015</v>
      </c>
      <c r="T2398" s="17" t="n">
        <f aca="false">WEEKDAY(B2398)</f>
        <v>5</v>
      </c>
    </row>
    <row r="2399" customFormat="false" ht="15" hidden="false" customHeight="false" outlineLevel="0" collapsed="false">
      <c r="B2399" s="21" t="n">
        <v>42366</v>
      </c>
      <c r="C2399" s="22" t="n">
        <v>1076.2445</v>
      </c>
      <c r="D2399" s="22" t="n">
        <v>1077.2065</v>
      </c>
      <c r="E2399" s="22" t="n">
        <v>1066.585</v>
      </c>
      <c r="F2399" s="22" t="n">
        <v>1069.2115</v>
      </c>
      <c r="G2399" s="23" t="n">
        <v>1077.04</v>
      </c>
      <c r="H2399" s="23" t="n">
        <v>1075.96</v>
      </c>
      <c r="I2399" s="23" t="n">
        <v>1067.78</v>
      </c>
      <c r="J2399" s="23" t="n">
        <v>1066.71</v>
      </c>
      <c r="K2399" s="29" t="str">
        <f aca="false">IF(N2399&lt;=$F$3,"HIT","MISS")</f>
        <v>HIT</v>
      </c>
      <c r="L2399" s="29" t="str">
        <f aca="false">IF(O2399&lt;=$F$3,"HIT","MISS")</f>
        <v>HIT</v>
      </c>
      <c r="M2399" s="17" t="str">
        <f aca="false">IF(AND(K2399="HIT",L2399="HIT"),"HOD ✓ | LOD ✓",IF(K2399="HIT","HOD ✓",IF(L2399="HIT","LOD ✓","✗ MISS")))</f>
        <v>HOD ✓ | LOD ✓</v>
      </c>
      <c r="N2399" s="26" t="n">
        <f aca="false">IF(D2399&lt;H2399,(H2399-D2399)/D2399,IF(D2399&gt;G2399,(D2399-G2399)/D2399,0))</f>
        <v>0.000154566464275923</v>
      </c>
      <c r="O2399" s="26" t="n">
        <f aca="false">IF(E2399&lt;J2399,(J2399-E2399)/E2399,IF(E2399&gt;I2399,(E2399-I2399)/E2399,0))</f>
        <v>0.000117196472854953</v>
      </c>
      <c r="P2399" s="27" t="n">
        <f aca="false">LN(F2399/F2398)</f>
        <v>-0.00655620547994336</v>
      </c>
      <c r="Q2399" s="28" t="n">
        <f aca="false">STDEV(P2380:P2399)*SQRT(252)</f>
        <v>0.169156935285851</v>
      </c>
      <c r="R2399" s="26" t="n">
        <f aca="false">(G2399-H2399)/H2399</f>
        <v>0.00100375478642322</v>
      </c>
      <c r="S2399" s="17" t="n">
        <f aca="false">YEAR(B2399)</f>
        <v>2015</v>
      </c>
      <c r="T2399" s="17" t="n">
        <f aca="false">WEEKDAY(B2399)</f>
        <v>2</v>
      </c>
    </row>
    <row r="2400" customFormat="false" ht="15" hidden="false" customHeight="false" outlineLevel="0" collapsed="false">
      <c r="B2400" s="21" t="n">
        <v>42367</v>
      </c>
      <c r="C2400" s="22" t="n">
        <v>1069.2115</v>
      </c>
      <c r="D2400" s="22" t="n">
        <v>1075.36</v>
      </c>
      <c r="E2400" s="22" t="n">
        <v>1067.5015</v>
      </c>
      <c r="F2400" s="22" t="n">
        <v>1069.1235</v>
      </c>
      <c r="G2400" s="23" t="n">
        <v>1076.78</v>
      </c>
      <c r="H2400" s="23" t="n">
        <v>1075.7</v>
      </c>
      <c r="I2400" s="23" t="n">
        <v>1068.12</v>
      </c>
      <c r="J2400" s="23" t="n">
        <v>1067.05</v>
      </c>
      <c r="K2400" s="29" t="str">
        <f aca="false">IF(N2400&lt;=$F$3,"HIT","MISS")</f>
        <v>HIT</v>
      </c>
      <c r="L2400" s="29" t="str">
        <f aca="false">IF(O2400&lt;=$F$3,"HIT","MISS")</f>
        <v>HIT</v>
      </c>
      <c r="M2400" s="17" t="str">
        <f aca="false">IF(AND(K2400="HIT",L2400="HIT"),"HOD ✓ | LOD ✓",IF(K2400="HIT","HOD ✓",IF(L2400="HIT","LOD ✓","✗ MISS")))</f>
        <v>HOD ✓ | LOD ✓</v>
      </c>
      <c r="N2400" s="26" t="n">
        <f aca="false">IF(D2400&lt;H2400,(H2400-D2400)/D2400,IF(D2400&gt;G2400,(D2400-G2400)/D2400,0))</f>
        <v>0.000316173188513749</v>
      </c>
      <c r="O2400" s="26" t="n">
        <f aca="false">IF(E2400&lt;J2400,(J2400-E2400)/E2400,IF(E2400&gt;I2400,(E2400-I2400)/E2400,0))</f>
        <v>0</v>
      </c>
      <c r="P2400" s="27" t="n">
        <f aca="false">LN(F2400/F2399)</f>
        <v>-8.23070286457335E-005</v>
      </c>
      <c r="Q2400" s="28" t="n">
        <f aca="false">STDEV(P2381:P2400)*SQRT(252)</f>
        <v>0.167548237374311</v>
      </c>
      <c r="R2400" s="26" t="n">
        <f aca="false">(G2400-H2400)/H2400</f>
        <v>0.00100399739704372</v>
      </c>
      <c r="S2400" s="17" t="n">
        <f aca="false">YEAR(B2400)</f>
        <v>2015</v>
      </c>
      <c r="T2400" s="17" t="n">
        <f aca="false">WEEKDAY(B2400)</f>
        <v>3</v>
      </c>
    </row>
    <row r="2401" customFormat="false" ht="15" hidden="false" customHeight="false" outlineLevel="0" collapsed="false">
      <c r="B2401" s="21" t="n">
        <v>42368</v>
      </c>
      <c r="C2401" s="22" t="n">
        <v>1069.1235</v>
      </c>
      <c r="D2401" s="22" t="n">
        <v>1072.2745</v>
      </c>
      <c r="E2401" s="22" t="n">
        <v>1059.5215</v>
      </c>
      <c r="F2401" s="22" t="n">
        <v>1061.604</v>
      </c>
      <c r="G2401" s="23" t="n">
        <v>1072.06</v>
      </c>
      <c r="H2401" s="23" t="n">
        <v>1070.99</v>
      </c>
      <c r="I2401" s="23" t="n">
        <v>1059.68</v>
      </c>
      <c r="J2401" s="23" t="n">
        <v>1058.62</v>
      </c>
      <c r="K2401" s="29" t="str">
        <f aca="false">IF(N2401&lt;=$F$3,"HIT","MISS")</f>
        <v>HIT</v>
      </c>
      <c r="L2401" s="29" t="str">
        <f aca="false">IF(O2401&lt;=$F$3,"HIT","MISS")</f>
        <v>HIT</v>
      </c>
      <c r="M2401" s="17" t="str">
        <f aca="false">IF(AND(K2401="HIT",L2401="HIT"),"HOD ✓ | LOD ✓",IF(K2401="HIT","HOD ✓",IF(L2401="HIT","LOD ✓","✗ MISS")))</f>
        <v>HOD ✓ | LOD ✓</v>
      </c>
      <c r="N2401" s="26" t="n">
        <f aca="false">IF(D2401&lt;H2401,(H2401-D2401)/D2401,IF(D2401&gt;G2401,(D2401-G2401)/D2401,0))</f>
        <v>0.000200042060125503</v>
      </c>
      <c r="O2401" s="26" t="n">
        <f aca="false">IF(E2401&lt;J2401,(J2401-E2401)/E2401,IF(E2401&gt;I2401,(E2401-I2401)/E2401,0))</f>
        <v>0</v>
      </c>
      <c r="P2401" s="27" t="n">
        <f aca="false">LN(F2401/F2400)</f>
        <v>-0.00705818197506352</v>
      </c>
      <c r="Q2401" s="28" t="n">
        <f aca="false">STDEV(P2382:P2401)*SQRT(252)</f>
        <v>0.168702441489431</v>
      </c>
      <c r="R2401" s="26" t="n">
        <f aca="false">(G2401-H2401)/H2401</f>
        <v>0.000999075621621058</v>
      </c>
      <c r="S2401" s="17" t="n">
        <f aca="false">YEAR(B2401)</f>
        <v>2015</v>
      </c>
      <c r="T2401" s="17" t="n">
        <f aca="false">WEEKDAY(B2401)</f>
        <v>4</v>
      </c>
    </row>
    <row r="2402" customFormat="false" ht="15" hidden="false" customHeight="false" outlineLevel="0" collapsed="false">
      <c r="B2402" s="21" t="n">
        <v>42369</v>
      </c>
      <c r="C2402" s="22" t="n">
        <v>1061.604</v>
      </c>
      <c r="D2402" s="22" t="n">
        <v>1063.657</v>
      </c>
      <c r="E2402" s="22" t="n">
        <v>1057.808</v>
      </c>
      <c r="F2402" s="22" t="n">
        <v>1060.9045</v>
      </c>
      <c r="G2402" s="23" t="n">
        <v>1063.46</v>
      </c>
      <c r="H2402" s="23" t="n">
        <v>1062.4</v>
      </c>
      <c r="I2402" s="23" t="n">
        <v>1057.43</v>
      </c>
      <c r="J2402" s="23" t="n">
        <v>1056.37</v>
      </c>
      <c r="K2402" s="29" t="str">
        <f aca="false">IF(N2402&lt;=$F$3,"HIT","MISS")</f>
        <v>HIT</v>
      </c>
      <c r="L2402" s="29" t="str">
        <f aca="false">IF(O2402&lt;=$F$3,"HIT","MISS")</f>
        <v>HIT</v>
      </c>
      <c r="M2402" s="17" t="str">
        <f aca="false">IF(AND(K2402="HIT",L2402="HIT"),"HOD ✓ | LOD ✓",IF(K2402="HIT","HOD ✓",IF(L2402="HIT","LOD ✓","✗ MISS")))</f>
        <v>HOD ✓ | LOD ✓</v>
      </c>
      <c r="N2402" s="26" t="n">
        <f aca="false">IF(D2402&lt;H2402,(H2402-D2402)/D2402,IF(D2402&gt;G2402,(D2402-G2402)/D2402,0))</f>
        <v>0.000185210081821385</v>
      </c>
      <c r="O2402" s="26" t="n">
        <f aca="false">IF(E2402&lt;J2402,(J2402-E2402)/E2402,IF(E2402&gt;I2402,(E2402-I2402)/E2402,0))</f>
        <v>0.000357342731384078</v>
      </c>
      <c r="P2402" s="27" t="n">
        <f aca="false">LN(F2402/F2401)</f>
        <v>-0.00065912577059132</v>
      </c>
      <c r="Q2402" s="28" t="n">
        <f aca="false">STDEV(P2383:P2402)*SQRT(252)</f>
        <v>0.159975266343703</v>
      </c>
      <c r="R2402" s="26" t="n">
        <f aca="false">(G2402-H2402)/H2402</f>
        <v>0.00099774096385537</v>
      </c>
      <c r="S2402" s="17" t="n">
        <f aca="false">YEAR(B2402)</f>
        <v>2015</v>
      </c>
      <c r="T2402" s="17" t="n">
        <f aca="false">WEEKDAY(B2402)</f>
        <v>5</v>
      </c>
    </row>
    <row r="2403" customFormat="false" ht="15" hidden="false" customHeight="false" outlineLevel="0" collapsed="false">
      <c r="B2403" s="21" t="n">
        <v>42370</v>
      </c>
      <c r="C2403" s="22" t="n">
        <v>1060.9045</v>
      </c>
      <c r="D2403" s="22" t="n">
        <v>1060.9045</v>
      </c>
      <c r="E2403" s="22" t="n">
        <v>1060.6345</v>
      </c>
      <c r="F2403" s="22" t="n">
        <v>1060.6345</v>
      </c>
      <c r="G2403" s="23" t="n">
        <v>1062.15</v>
      </c>
      <c r="H2403" s="23" t="n">
        <v>1061.09</v>
      </c>
      <c r="I2403" s="23" t="n">
        <v>1060.32</v>
      </c>
      <c r="J2403" s="23" t="n">
        <v>1059.26</v>
      </c>
      <c r="K2403" s="29" t="str">
        <f aca="false">IF(N2403&lt;=$F$3,"HIT","MISS")</f>
        <v>HIT</v>
      </c>
      <c r="L2403" s="29" t="str">
        <f aca="false">IF(O2403&lt;=$F$3,"HIT","MISS")</f>
        <v>HIT</v>
      </c>
      <c r="M2403" s="17" t="str">
        <f aca="false">IF(AND(K2403="HIT",L2403="HIT"),"HOD ✓ | LOD ✓",IF(K2403="HIT","HOD ✓",IF(L2403="HIT","LOD ✓","✗ MISS")))</f>
        <v>HOD ✓ | LOD ✓</v>
      </c>
      <c r="N2403" s="26" t="n">
        <f aca="false">IF(D2403&lt;H2403,(H2403-D2403)/D2403,IF(D2403&gt;G2403,(D2403-G2403)/D2403,0))</f>
        <v>0.000174850799482724</v>
      </c>
      <c r="O2403" s="26" t="n">
        <f aca="false">IF(E2403&lt;J2403,(J2403-E2403)/E2403,IF(E2403&gt;I2403,(E2403-I2403)/E2403,0))</f>
        <v>0.00029652062043989</v>
      </c>
      <c r="P2403" s="27" t="n">
        <f aca="false">LN(F2403/F2402)</f>
        <v>-0.000254532206533028</v>
      </c>
      <c r="Q2403" s="28" t="n">
        <f aca="false">STDEV(P2384:P2403)*SQRT(252)</f>
        <v>0.157495671446555</v>
      </c>
      <c r="R2403" s="26" t="n">
        <f aca="false">(G2403-H2403)/H2403</f>
        <v>0.000998972754431927</v>
      </c>
      <c r="S2403" s="17" t="n">
        <f aca="false">YEAR(B2403)</f>
        <v>2016</v>
      </c>
      <c r="T2403" s="17" t="n">
        <f aca="false">WEEKDAY(B2403)</f>
        <v>6</v>
      </c>
    </row>
    <row r="2404" customFormat="false" ht="15" hidden="false" customHeight="false" outlineLevel="0" collapsed="false">
      <c r="B2404" s="21" t="n">
        <v>42373</v>
      </c>
      <c r="C2404" s="22" t="n">
        <v>1060.6345</v>
      </c>
      <c r="D2404" s="22" t="n">
        <v>1083.604</v>
      </c>
      <c r="E2404" s="22" t="n">
        <v>1060.6345</v>
      </c>
      <c r="F2404" s="22" t="n">
        <v>1074.5455</v>
      </c>
      <c r="G2404" s="23" t="n">
        <v>1083.42</v>
      </c>
      <c r="H2404" s="23" t="n">
        <v>1082.34</v>
      </c>
      <c r="I2404" s="23" t="n">
        <v>1061.83</v>
      </c>
      <c r="J2404" s="23" t="n">
        <v>1060.77</v>
      </c>
      <c r="K2404" s="29" t="str">
        <f aca="false">IF(N2404&lt;=$F$3,"HIT","MISS")</f>
        <v>HIT</v>
      </c>
      <c r="L2404" s="29" t="str">
        <f aca="false">IF(O2404&lt;=$F$3,"HIT","MISS")</f>
        <v>HIT</v>
      </c>
      <c r="M2404" s="17" t="str">
        <f aca="false">IF(AND(K2404="HIT",L2404="HIT"),"HOD ✓ | LOD ✓",IF(K2404="HIT","HOD ✓",IF(L2404="HIT","LOD ✓","✗ MISS")))</f>
        <v>HOD ✓ | LOD ✓</v>
      </c>
      <c r="N2404" s="26" t="n">
        <f aca="false">IF(D2404&lt;H2404,(H2404-D2404)/D2404,IF(D2404&gt;G2404,(D2404-G2404)/D2404,0))</f>
        <v>0.000169803729037517</v>
      </c>
      <c r="O2404" s="26" t="n">
        <f aca="false">IF(E2404&lt;J2404,(J2404-E2404)/E2404,IF(E2404&gt;I2404,(E2404-I2404)/E2404,0))</f>
        <v>0.000127753717232555</v>
      </c>
      <c r="P2404" s="27" t="n">
        <f aca="false">LN(F2404/F2403)</f>
        <v>0.0130304675316141</v>
      </c>
      <c r="Q2404" s="28" t="n">
        <f aca="false">STDEV(P2385:P2404)*SQRT(252)</f>
        <v>0.142030289350699</v>
      </c>
      <c r="R2404" s="26" t="n">
        <f aca="false">(G2404-H2404)/H2404</f>
        <v>0.000997838017628615</v>
      </c>
      <c r="S2404" s="17" t="n">
        <f aca="false">YEAR(B2404)</f>
        <v>2016</v>
      </c>
      <c r="T2404" s="17" t="n">
        <f aca="false">WEEKDAY(B2404)</f>
        <v>2</v>
      </c>
    </row>
    <row r="2405" customFormat="false" ht="15" hidden="false" customHeight="false" outlineLevel="0" collapsed="false">
      <c r="B2405" s="21" t="n">
        <v>42374</v>
      </c>
      <c r="C2405" s="22" t="n">
        <v>1074.5455</v>
      </c>
      <c r="D2405" s="22" t="n">
        <v>1082.1065</v>
      </c>
      <c r="E2405" s="22" t="n">
        <v>1072.721</v>
      </c>
      <c r="F2405" s="22" t="n">
        <v>1077.63</v>
      </c>
      <c r="G2405" s="23" t="n">
        <v>1082.62</v>
      </c>
      <c r="H2405" s="23" t="n">
        <v>1081.54</v>
      </c>
      <c r="I2405" s="23" t="n">
        <v>1072.59</v>
      </c>
      <c r="J2405" s="23" t="n">
        <v>1071.52</v>
      </c>
      <c r="K2405" s="29" t="str">
        <f aca="false">IF(N2405&lt;=$F$3,"HIT","MISS")</f>
        <v>HIT</v>
      </c>
      <c r="L2405" s="29" t="str">
        <f aca="false">IF(O2405&lt;=$F$3,"HIT","MISS")</f>
        <v>HIT</v>
      </c>
      <c r="M2405" s="17" t="str">
        <f aca="false">IF(AND(K2405="HIT",L2405="HIT"),"HOD ✓ | LOD ✓",IF(K2405="HIT","HOD ✓",IF(L2405="HIT","LOD ✓","✗ MISS")))</f>
        <v>HOD ✓ | LOD ✓</v>
      </c>
      <c r="N2405" s="26" t="n">
        <f aca="false">IF(D2405&lt;H2405,(H2405-D2405)/D2405,IF(D2405&gt;G2405,(D2405-G2405)/D2405,0))</f>
        <v>0</v>
      </c>
      <c r="O2405" s="26" t="n">
        <f aca="false">IF(E2405&lt;J2405,(J2405-E2405)/E2405,IF(E2405&gt;I2405,(E2405-I2405)/E2405,0))</f>
        <v>0.000122119358155649</v>
      </c>
      <c r="P2405" s="27" t="n">
        <f aca="false">LN(F2405/F2404)</f>
        <v>0.00286640388938907</v>
      </c>
      <c r="Q2405" s="28" t="n">
        <f aca="false">STDEV(P2386:P2405)*SQRT(252)</f>
        <v>0.13294296168832</v>
      </c>
      <c r="R2405" s="26" t="n">
        <f aca="false">(G2405-H2405)/H2405</f>
        <v>0.000998576104443597</v>
      </c>
      <c r="S2405" s="17" t="n">
        <f aca="false">YEAR(B2405)</f>
        <v>2016</v>
      </c>
      <c r="T2405" s="17" t="n">
        <f aca="false">WEEKDAY(B2405)</f>
        <v>3</v>
      </c>
    </row>
    <row r="2406" customFormat="false" ht="15" hidden="false" customHeight="false" outlineLevel="0" collapsed="false">
      <c r="B2406" s="21" t="n">
        <v>42375</v>
      </c>
      <c r="C2406" s="22" t="n">
        <v>1077.63</v>
      </c>
      <c r="D2406" s="22" t="n">
        <v>1095.318</v>
      </c>
      <c r="E2406" s="22" t="n">
        <v>1075.0885</v>
      </c>
      <c r="F2406" s="22" t="n">
        <v>1093.6005</v>
      </c>
      <c r="G2406" s="23" t="n">
        <v>1096.56</v>
      </c>
      <c r="H2406" s="23" t="n">
        <v>1095.46</v>
      </c>
      <c r="I2406" s="23" t="n">
        <v>1075.05</v>
      </c>
      <c r="J2406" s="23" t="n">
        <v>1073.98</v>
      </c>
      <c r="K2406" s="29" t="str">
        <f aca="false">IF(N2406&lt;=$F$3,"HIT","MISS")</f>
        <v>HIT</v>
      </c>
      <c r="L2406" s="29" t="str">
        <f aca="false">IF(O2406&lt;=$F$3,"HIT","MISS")</f>
        <v>HIT</v>
      </c>
      <c r="M2406" s="17" t="str">
        <f aca="false">IF(AND(K2406="HIT",L2406="HIT"),"HOD ✓ | LOD ✓",IF(K2406="HIT","HOD ✓",IF(L2406="HIT","LOD ✓","✗ MISS")))</f>
        <v>HOD ✓ | LOD ✓</v>
      </c>
      <c r="N2406" s="26" t="n">
        <f aca="false">IF(D2406&lt;H2406,(H2406-D2406)/D2406,IF(D2406&gt;G2406,(D2406-G2406)/D2406,0))</f>
        <v>0.00012964271563149</v>
      </c>
      <c r="O2406" s="26" t="n">
        <f aca="false">IF(E2406&lt;J2406,(J2406-E2406)/E2406,IF(E2406&gt;I2406,(E2406-I2406)/E2406,0))</f>
        <v>3.58110053266431E-005</v>
      </c>
      <c r="P2406" s="27" t="n">
        <f aca="false">LN(F2406/F2405)</f>
        <v>0.0147112782629038</v>
      </c>
      <c r="Q2406" s="28" t="n">
        <f aca="false">STDEV(P2387:P2406)*SQRT(252)</f>
        <v>0.142231935452619</v>
      </c>
      <c r="R2406" s="26" t="n">
        <f aca="false">(G2406-H2406)/H2406</f>
        <v>0.00100414437770426</v>
      </c>
      <c r="S2406" s="17" t="n">
        <f aca="false">YEAR(B2406)</f>
        <v>2016</v>
      </c>
      <c r="T2406" s="17" t="n">
        <f aca="false">WEEKDAY(B2406)</f>
        <v>4</v>
      </c>
    </row>
    <row r="2407" customFormat="false" ht="15" hidden="false" customHeight="false" outlineLevel="0" collapsed="false">
      <c r="B2407" s="21" t="n">
        <v>42376</v>
      </c>
      <c r="C2407" s="22" t="n">
        <v>1093.6005</v>
      </c>
      <c r="D2407" s="22" t="n">
        <v>1110.224</v>
      </c>
      <c r="E2407" s="22" t="n">
        <v>1091.5385</v>
      </c>
      <c r="F2407" s="22" t="n">
        <v>1108.896</v>
      </c>
      <c r="G2407" s="23" t="n">
        <v>1111.57</v>
      </c>
      <c r="H2407" s="23" t="n">
        <v>1110.46</v>
      </c>
      <c r="I2407" s="23" t="n">
        <v>1092.34</v>
      </c>
      <c r="J2407" s="23" t="n">
        <v>1091.25</v>
      </c>
      <c r="K2407" s="29" t="str">
        <f aca="false">IF(N2407&lt;=$F$3,"HIT","MISS")</f>
        <v>HIT</v>
      </c>
      <c r="L2407" s="29" t="str">
        <f aca="false">IF(O2407&lt;=$F$3,"HIT","MISS")</f>
        <v>HIT</v>
      </c>
      <c r="M2407" s="17" t="str">
        <f aca="false">IF(AND(K2407="HIT",L2407="HIT"),"HOD ✓ | LOD ✓",IF(K2407="HIT","HOD ✓",IF(L2407="HIT","LOD ✓","✗ MISS")))</f>
        <v>HOD ✓ | LOD ✓</v>
      </c>
      <c r="N2407" s="26" t="n">
        <f aca="false">IF(D2407&lt;H2407,(H2407-D2407)/D2407,IF(D2407&gt;G2407,(D2407-G2407)/D2407,0))</f>
        <v>0.000212569715661077</v>
      </c>
      <c r="O2407" s="26" t="n">
        <f aca="false">IF(E2407&lt;J2407,(J2407-E2407)/E2407,IF(E2407&gt;I2407,(E2407-I2407)/E2407,0))</f>
        <v>0</v>
      </c>
      <c r="P2407" s="27" t="n">
        <f aca="false">LN(F2407/F2406)</f>
        <v>0.0138894621591846</v>
      </c>
      <c r="Q2407" s="28" t="n">
        <f aca="false">STDEV(P2388:P2407)*SQRT(252)</f>
        <v>0.149059314822638</v>
      </c>
      <c r="R2407" s="26" t="n">
        <f aca="false">(G2407-H2407)/H2407</f>
        <v>0.000999585757253661</v>
      </c>
      <c r="S2407" s="17" t="n">
        <f aca="false">YEAR(B2407)</f>
        <v>2016</v>
      </c>
      <c r="T2407" s="17" t="n">
        <f aca="false">WEEKDAY(B2407)</f>
        <v>5</v>
      </c>
    </row>
    <row r="2408" customFormat="false" ht="15" hidden="false" customHeight="false" outlineLevel="0" collapsed="false">
      <c r="B2408" s="21" t="n">
        <v>42377</v>
      </c>
      <c r="C2408" s="22" t="n">
        <v>1108.896</v>
      </c>
      <c r="D2408" s="22" t="n">
        <v>1113.7065</v>
      </c>
      <c r="E2408" s="22" t="n">
        <v>1092.624</v>
      </c>
      <c r="F2408" s="22" t="n">
        <v>1104.161</v>
      </c>
      <c r="G2408" s="23" t="n">
        <v>1114.31</v>
      </c>
      <c r="H2408" s="23" t="n">
        <v>1113.2</v>
      </c>
      <c r="I2408" s="23" t="n">
        <v>1093.62</v>
      </c>
      <c r="J2408" s="23" t="n">
        <v>1092.53</v>
      </c>
      <c r="K2408" s="29" t="str">
        <f aca="false">IF(N2408&lt;=$F$3,"HIT","MISS")</f>
        <v>HIT</v>
      </c>
      <c r="L2408" s="29" t="str">
        <f aca="false">IF(O2408&lt;=$F$3,"HIT","MISS")</f>
        <v>HIT</v>
      </c>
      <c r="M2408" s="17" t="str">
        <f aca="false">IF(AND(K2408="HIT",L2408="HIT"),"HOD ✓ | LOD ✓",IF(K2408="HIT","HOD ✓",IF(L2408="HIT","LOD ✓","✗ MISS")))</f>
        <v>HOD ✓ | LOD ✓</v>
      </c>
      <c r="N2408" s="26" t="n">
        <f aca="false">IF(D2408&lt;H2408,(H2408-D2408)/D2408,IF(D2408&gt;G2408,(D2408-G2408)/D2408,0))</f>
        <v>0</v>
      </c>
      <c r="O2408" s="26" t="n">
        <f aca="false">IF(E2408&lt;J2408,(J2408-E2408)/E2408,IF(E2408&gt;I2408,(E2408-I2408)/E2408,0))</f>
        <v>0</v>
      </c>
      <c r="P2408" s="27" t="n">
        <f aca="false">LN(F2408/F2407)</f>
        <v>-0.00427915523665233</v>
      </c>
      <c r="Q2408" s="28" t="n">
        <f aca="false">STDEV(P2389:P2408)*SQRT(252)</f>
        <v>0.150215116863858</v>
      </c>
      <c r="R2408" s="26" t="n">
        <f aca="false">(G2408-H2408)/H2408</f>
        <v>0.000997125404239939</v>
      </c>
      <c r="S2408" s="17" t="n">
        <f aca="false">YEAR(B2408)</f>
        <v>2016</v>
      </c>
      <c r="T2408" s="17" t="n">
        <f aca="false">WEEKDAY(B2408)</f>
        <v>6</v>
      </c>
    </row>
    <row r="2409" customFormat="false" ht="15" hidden="false" customHeight="false" outlineLevel="0" collapsed="false">
      <c r="B2409" s="21" t="n">
        <v>42380</v>
      </c>
      <c r="C2409" s="22" t="n">
        <v>1104.161</v>
      </c>
      <c r="D2409" s="22" t="n">
        <v>1108.6215</v>
      </c>
      <c r="E2409" s="22" t="n">
        <v>1093.741</v>
      </c>
      <c r="F2409" s="22" t="n">
        <v>1094.2765</v>
      </c>
      <c r="G2409" s="23" t="n">
        <v>1109.32</v>
      </c>
      <c r="H2409" s="23" t="n">
        <v>1108.21</v>
      </c>
      <c r="I2409" s="23" t="n">
        <v>1094.63</v>
      </c>
      <c r="J2409" s="23" t="n">
        <v>1093.54</v>
      </c>
      <c r="K2409" s="29" t="str">
        <f aca="false">IF(N2409&lt;=$F$3,"HIT","MISS")</f>
        <v>HIT</v>
      </c>
      <c r="L2409" s="29" t="str">
        <f aca="false">IF(O2409&lt;=$F$3,"HIT","MISS")</f>
        <v>HIT</v>
      </c>
      <c r="M2409" s="17" t="str">
        <f aca="false">IF(AND(K2409="HIT",L2409="HIT"),"HOD ✓ | LOD ✓",IF(K2409="HIT","HOD ✓",IF(L2409="HIT","LOD ✓","✗ MISS")))</f>
        <v>HOD ✓ | LOD ✓</v>
      </c>
      <c r="N2409" s="26" t="n">
        <f aca="false">IF(D2409&lt;H2409,(H2409-D2409)/D2409,IF(D2409&gt;G2409,(D2409-G2409)/D2409,0))</f>
        <v>0</v>
      </c>
      <c r="O2409" s="26" t="n">
        <f aca="false">IF(E2409&lt;J2409,(J2409-E2409)/E2409,IF(E2409&gt;I2409,(E2409-I2409)/E2409,0))</f>
        <v>0</v>
      </c>
      <c r="P2409" s="27" t="n">
        <f aca="false">LN(F2409/F2408)</f>
        <v>-0.00899235625939024</v>
      </c>
      <c r="Q2409" s="28" t="n">
        <f aca="false">STDEV(P2390:P2409)*SQRT(252)</f>
        <v>0.154555462619929</v>
      </c>
      <c r="R2409" s="26" t="n">
        <f aca="false">(G2409-H2409)/H2409</f>
        <v>0.00100161521733236</v>
      </c>
      <c r="S2409" s="17" t="n">
        <f aca="false">YEAR(B2409)</f>
        <v>2016</v>
      </c>
      <c r="T2409" s="17" t="n">
        <f aca="false">WEEKDAY(B2409)</f>
        <v>2</v>
      </c>
    </row>
    <row r="2410" customFormat="false" ht="15" hidden="false" customHeight="false" outlineLevel="0" collapsed="false">
      <c r="B2410" s="21" t="n">
        <v>42381</v>
      </c>
      <c r="C2410" s="22" t="n">
        <v>1094.2765</v>
      </c>
      <c r="D2410" s="22" t="n">
        <v>1099.3925</v>
      </c>
      <c r="E2410" s="22" t="n">
        <v>1083.577</v>
      </c>
      <c r="F2410" s="22" t="n">
        <v>1086.985</v>
      </c>
      <c r="G2410" s="23" t="n">
        <v>1100.24</v>
      </c>
      <c r="H2410" s="23" t="n">
        <v>1099.14</v>
      </c>
      <c r="I2410" s="23" t="n">
        <v>1084.86</v>
      </c>
      <c r="J2410" s="23" t="n">
        <v>1083.78</v>
      </c>
      <c r="K2410" s="29" t="str">
        <f aca="false">IF(N2410&lt;=$F$3,"HIT","MISS")</f>
        <v>HIT</v>
      </c>
      <c r="L2410" s="29" t="str">
        <f aca="false">IF(O2410&lt;=$F$3,"HIT","MISS")</f>
        <v>HIT</v>
      </c>
      <c r="M2410" s="17" t="str">
        <f aca="false">IF(AND(K2410="HIT",L2410="HIT"),"HOD ✓ | LOD ✓",IF(K2410="HIT","HOD ✓",IF(L2410="HIT","LOD ✓","✗ MISS")))</f>
        <v>HOD ✓ | LOD ✓</v>
      </c>
      <c r="N2410" s="26" t="n">
        <f aca="false">IF(D2410&lt;H2410,(H2410-D2410)/D2410,IF(D2410&gt;G2410,(D2410-G2410)/D2410,0))</f>
        <v>0</v>
      </c>
      <c r="O2410" s="26" t="n">
        <f aca="false">IF(E2410&lt;J2410,(J2410-E2410)/E2410,IF(E2410&gt;I2410,(E2410-I2410)/E2410,0))</f>
        <v>0.000187342477738061</v>
      </c>
      <c r="P2410" s="27" t="n">
        <f aca="false">LN(F2410/F2409)</f>
        <v>-0.00668560570036294</v>
      </c>
      <c r="Q2410" s="28" t="n">
        <f aca="false">STDEV(P2391:P2410)*SQRT(252)</f>
        <v>0.147860356329497</v>
      </c>
      <c r="R2410" s="26" t="n">
        <f aca="false">(G2410-H2410)/H2410</f>
        <v>0.00100078242989966</v>
      </c>
      <c r="S2410" s="17" t="n">
        <f aca="false">YEAR(B2410)</f>
        <v>2016</v>
      </c>
      <c r="T2410" s="17" t="n">
        <f aca="false">WEEKDAY(B2410)</f>
        <v>3</v>
      </c>
    </row>
    <row r="2411" customFormat="false" ht="15" hidden="false" customHeight="false" outlineLevel="0" collapsed="false">
      <c r="B2411" s="21" t="n">
        <v>42382</v>
      </c>
      <c r="C2411" s="22" t="n">
        <v>1086.985</v>
      </c>
      <c r="D2411" s="22" t="n">
        <v>1095.661</v>
      </c>
      <c r="E2411" s="22" t="n">
        <v>1079.908</v>
      </c>
      <c r="F2411" s="22" t="n">
        <v>1093.265</v>
      </c>
      <c r="G2411" s="23" t="n">
        <v>1096.3</v>
      </c>
      <c r="H2411" s="23" t="n">
        <v>1095.2</v>
      </c>
      <c r="I2411" s="23" t="n">
        <v>1081.25</v>
      </c>
      <c r="J2411" s="23" t="n">
        <v>1080.17</v>
      </c>
      <c r="K2411" s="29" t="str">
        <f aca="false">IF(N2411&lt;=$F$3,"HIT","MISS")</f>
        <v>HIT</v>
      </c>
      <c r="L2411" s="29" t="str">
        <f aca="false">IF(O2411&lt;=$F$3,"HIT","MISS")</f>
        <v>HIT</v>
      </c>
      <c r="M2411" s="17" t="str">
        <f aca="false">IF(AND(K2411="HIT",L2411="HIT"),"HOD ✓ | LOD ✓",IF(K2411="HIT","HOD ✓",IF(L2411="HIT","LOD ✓","✗ MISS")))</f>
        <v>HOD ✓ | LOD ✓</v>
      </c>
      <c r="N2411" s="26" t="n">
        <f aca="false">IF(D2411&lt;H2411,(H2411-D2411)/D2411,IF(D2411&gt;G2411,(D2411-G2411)/D2411,0))</f>
        <v>0</v>
      </c>
      <c r="O2411" s="26" t="n">
        <f aca="false">IF(E2411&lt;J2411,(J2411-E2411)/E2411,IF(E2411&gt;I2411,(E2411-I2411)/E2411,0))</f>
        <v>0.000242613259648202</v>
      </c>
      <c r="P2411" s="27" t="n">
        <f aca="false">LN(F2411/F2410)</f>
        <v>0.00576082317889931</v>
      </c>
      <c r="Q2411" s="28" t="n">
        <f aca="false">STDEV(P2392:P2411)*SQRT(252)</f>
        <v>0.148710262656067</v>
      </c>
      <c r="R2411" s="26" t="n">
        <f aca="false">(G2411-H2411)/H2411</f>
        <v>0.00100438276113943</v>
      </c>
      <c r="S2411" s="17" t="n">
        <f aca="false">YEAR(B2411)</f>
        <v>2016</v>
      </c>
      <c r="T2411" s="17" t="n">
        <f aca="false">WEEKDAY(B2411)</f>
        <v>4</v>
      </c>
    </row>
    <row r="2412" customFormat="false" ht="15" hidden="false" customHeight="false" outlineLevel="0" collapsed="false">
      <c r="B2412" s="21" t="n">
        <v>42383</v>
      </c>
      <c r="C2412" s="22" t="n">
        <v>1093.265</v>
      </c>
      <c r="D2412" s="22" t="n">
        <v>1095.5445</v>
      </c>
      <c r="E2412" s="22" t="n">
        <v>1071.475</v>
      </c>
      <c r="F2412" s="22" t="n">
        <v>1078.2455</v>
      </c>
      <c r="G2412" s="23" t="n">
        <v>1097.1</v>
      </c>
      <c r="H2412" s="23" t="n">
        <v>1096</v>
      </c>
      <c r="I2412" s="23" t="n">
        <v>1072.41</v>
      </c>
      <c r="J2412" s="23" t="n">
        <v>1071.34</v>
      </c>
      <c r="K2412" s="29" t="str">
        <f aca="false">IF(N2412&lt;=$F$3,"HIT","MISS")</f>
        <v>HIT</v>
      </c>
      <c r="L2412" s="29" t="str">
        <f aca="false">IF(O2412&lt;=$F$3,"HIT","MISS")</f>
        <v>HIT</v>
      </c>
      <c r="M2412" s="17" t="str">
        <f aca="false">IF(AND(K2412="HIT",L2412="HIT"),"HOD ✓ | LOD ✓",IF(K2412="HIT","HOD ✓",IF(L2412="HIT","LOD ✓","✗ MISS")))</f>
        <v>HOD ✓ | LOD ✓</v>
      </c>
      <c r="N2412" s="26" t="n">
        <f aca="false">IF(D2412&lt;H2412,(H2412-D2412)/D2412,IF(D2412&gt;G2412,(D2412-G2412)/D2412,0))</f>
        <v>0.000415774986776009</v>
      </c>
      <c r="O2412" s="26" t="n">
        <f aca="false">IF(E2412&lt;J2412,(J2412-E2412)/E2412,IF(E2412&gt;I2412,(E2412-I2412)/E2412,0))</f>
        <v>0</v>
      </c>
      <c r="P2412" s="27" t="n">
        <f aca="false">LN(F2412/F2411)</f>
        <v>-0.0138334486667973</v>
      </c>
      <c r="Q2412" s="28" t="n">
        <f aca="false">STDEV(P2393:P2412)*SQRT(252)</f>
        <v>0.154460398804252</v>
      </c>
      <c r="R2412" s="26" t="n">
        <f aca="false">(G2412-H2412)/H2412</f>
        <v>0.00100364963503641</v>
      </c>
      <c r="S2412" s="17" t="n">
        <f aca="false">YEAR(B2412)</f>
        <v>2016</v>
      </c>
      <c r="T2412" s="17" t="n">
        <f aca="false">WEEKDAY(B2412)</f>
        <v>5</v>
      </c>
    </row>
    <row r="2413" customFormat="false" ht="15" hidden="false" customHeight="false" outlineLevel="0" collapsed="false">
      <c r="B2413" s="21" t="n">
        <v>42384</v>
      </c>
      <c r="C2413" s="22" t="n">
        <v>1078.2455</v>
      </c>
      <c r="D2413" s="22" t="n">
        <v>1097.515</v>
      </c>
      <c r="E2413" s="22" t="n">
        <v>1076.407</v>
      </c>
      <c r="F2413" s="22" t="n">
        <v>1088.7755</v>
      </c>
      <c r="G2413" s="23" t="n">
        <v>1098.69</v>
      </c>
      <c r="H2413" s="23" t="n">
        <v>1097.59</v>
      </c>
      <c r="I2413" s="23" t="n">
        <v>1077.14</v>
      </c>
      <c r="J2413" s="23" t="n">
        <v>1076.06</v>
      </c>
      <c r="K2413" s="29" t="str">
        <f aca="false">IF(N2413&lt;=$F$3,"HIT","MISS")</f>
        <v>HIT</v>
      </c>
      <c r="L2413" s="29" t="str">
        <f aca="false">IF(O2413&lt;=$F$3,"HIT","MISS")</f>
        <v>HIT</v>
      </c>
      <c r="M2413" s="17" t="str">
        <f aca="false">IF(AND(K2413="HIT",L2413="HIT"),"HOD ✓ | LOD ✓",IF(K2413="HIT","HOD ✓",IF(L2413="HIT","LOD ✓","✗ MISS")))</f>
        <v>HOD ✓ | LOD ✓</v>
      </c>
      <c r="N2413" s="26" t="n">
        <f aca="false">IF(D2413&lt;H2413,(H2413-D2413)/D2413,IF(D2413&gt;G2413,(D2413-G2413)/D2413,0))</f>
        <v>6.83361958604831E-005</v>
      </c>
      <c r="O2413" s="26" t="n">
        <f aca="false">IF(E2413&lt;J2413,(J2413-E2413)/E2413,IF(E2413&gt;I2413,(E2413-I2413)/E2413,0))</f>
        <v>0</v>
      </c>
      <c r="P2413" s="27" t="n">
        <f aca="false">LN(F2413/F2412)</f>
        <v>0.00971848715712531</v>
      </c>
      <c r="Q2413" s="28" t="n">
        <f aca="false">STDEV(P2394:P2413)*SQRT(252)</f>
        <v>0.139575172937397</v>
      </c>
      <c r="R2413" s="26" t="n">
        <f aca="false">(G2413-H2413)/H2413</f>
        <v>0.00100219571971331</v>
      </c>
      <c r="S2413" s="17" t="n">
        <f aca="false">YEAR(B2413)</f>
        <v>2016</v>
      </c>
      <c r="T2413" s="17" t="n">
        <f aca="false">WEEKDAY(B2413)</f>
        <v>6</v>
      </c>
    </row>
    <row r="2414" customFormat="false" ht="15" hidden="false" customHeight="false" outlineLevel="0" collapsed="false">
      <c r="B2414" s="21" t="n">
        <v>42387</v>
      </c>
      <c r="C2414" s="22" t="n">
        <v>1088.7755</v>
      </c>
      <c r="D2414" s="22" t="n">
        <v>1093.5095</v>
      </c>
      <c r="E2414" s="22" t="n">
        <v>1087.6115</v>
      </c>
      <c r="F2414" s="22" t="n">
        <v>1089.04</v>
      </c>
      <c r="G2414" s="23" t="n">
        <v>1093.42</v>
      </c>
      <c r="H2414" s="23" t="n">
        <v>1092.33</v>
      </c>
      <c r="I2414" s="23" t="n">
        <v>1087.49</v>
      </c>
      <c r="J2414" s="23" t="n">
        <v>1086.4</v>
      </c>
      <c r="K2414" s="29" t="str">
        <f aca="false">IF(N2414&lt;=$F$3,"HIT","MISS")</f>
        <v>HIT</v>
      </c>
      <c r="L2414" s="29" t="str">
        <f aca="false">IF(O2414&lt;=$F$3,"HIT","MISS")</f>
        <v>HIT</v>
      </c>
      <c r="M2414" s="17" t="str">
        <f aca="false">IF(AND(K2414="HIT",L2414="HIT"),"HOD ✓ | LOD ✓",IF(K2414="HIT","HOD ✓",IF(L2414="HIT","LOD ✓","✗ MISS")))</f>
        <v>HOD ✓ | LOD ✓</v>
      </c>
      <c r="N2414" s="26" t="n">
        <f aca="false">IF(D2414&lt;H2414,(H2414-D2414)/D2414,IF(D2414&gt;G2414,(D2414-G2414)/D2414,0))</f>
        <v>8.18465683195403E-005</v>
      </c>
      <c r="O2414" s="26" t="n">
        <f aca="false">IF(E2414&lt;J2414,(J2414-E2414)/E2414,IF(E2414&gt;I2414,(E2414-I2414)/E2414,0))</f>
        <v>0.000111712684170744</v>
      </c>
      <c r="P2414" s="27" t="n">
        <f aca="false">LN(F2414/F2413)</f>
        <v>0.000242903957016175</v>
      </c>
      <c r="Q2414" s="28" t="n">
        <f aca="false">STDEV(P2395:P2414)*SQRT(252)</f>
        <v>0.132233844645185</v>
      </c>
      <c r="R2414" s="26" t="n">
        <f aca="false">(G2414-H2414)/H2414</f>
        <v>0.000997866944970975</v>
      </c>
      <c r="S2414" s="17" t="n">
        <f aca="false">YEAR(B2414)</f>
        <v>2016</v>
      </c>
      <c r="T2414" s="17" t="n">
        <f aca="false">WEEKDAY(B2414)</f>
        <v>2</v>
      </c>
    </row>
    <row r="2415" customFormat="false" ht="15" hidden="false" customHeight="false" outlineLevel="0" collapsed="false">
      <c r="B2415" s="21" t="n">
        <v>42388</v>
      </c>
      <c r="C2415" s="22" t="n">
        <v>1089.04</v>
      </c>
      <c r="D2415" s="22" t="n">
        <v>1094.7285</v>
      </c>
      <c r="E2415" s="22" t="n">
        <v>1082.471</v>
      </c>
      <c r="F2415" s="22" t="n">
        <v>1087.4425</v>
      </c>
      <c r="G2415" s="23" t="n">
        <v>1094.28</v>
      </c>
      <c r="H2415" s="23" t="n">
        <v>1093.19</v>
      </c>
      <c r="I2415" s="23" t="n">
        <v>1083.44</v>
      </c>
      <c r="J2415" s="23" t="n">
        <v>1082.36</v>
      </c>
      <c r="K2415" s="29" t="str">
        <f aca="false">IF(N2415&lt;=$F$3,"HIT","MISS")</f>
        <v>HIT</v>
      </c>
      <c r="L2415" s="29" t="str">
        <f aca="false">IF(O2415&lt;=$F$3,"HIT","MISS")</f>
        <v>HIT</v>
      </c>
      <c r="M2415" s="17" t="str">
        <f aca="false">IF(AND(K2415="HIT",L2415="HIT"),"HOD ✓ | LOD ✓",IF(K2415="HIT","HOD ✓",IF(L2415="HIT","LOD ✓","✗ MISS")))</f>
        <v>HOD ✓ | LOD ✓</v>
      </c>
      <c r="N2415" s="26" t="n">
        <f aca="false">IF(D2415&lt;H2415,(H2415-D2415)/D2415,IF(D2415&gt;G2415,(D2415-G2415)/D2415,0))</f>
        <v>0.000409690621921296</v>
      </c>
      <c r="O2415" s="26" t="n">
        <f aca="false">IF(E2415&lt;J2415,(J2415-E2415)/E2415,IF(E2415&gt;I2415,(E2415-I2415)/E2415,0))</f>
        <v>0</v>
      </c>
      <c r="P2415" s="27" t="n">
        <f aca="false">LN(F2415/F2414)</f>
        <v>-0.00146796520245286</v>
      </c>
      <c r="Q2415" s="28" t="n">
        <f aca="false">STDEV(P2396:P2415)*SQRT(252)</f>
        <v>0.126475406667103</v>
      </c>
      <c r="R2415" s="26" t="n">
        <f aca="false">(G2415-H2415)/H2415</f>
        <v>0.000997081934521829</v>
      </c>
      <c r="S2415" s="17" t="n">
        <f aca="false">YEAR(B2415)</f>
        <v>2016</v>
      </c>
      <c r="T2415" s="17" t="n">
        <f aca="false">WEEKDAY(B2415)</f>
        <v>3</v>
      </c>
    </row>
    <row r="2416" customFormat="false" ht="15" hidden="false" customHeight="false" outlineLevel="0" collapsed="false">
      <c r="B2416" s="21" t="n">
        <v>42389</v>
      </c>
      <c r="C2416" s="22" t="n">
        <v>1087.4425</v>
      </c>
      <c r="D2416" s="22" t="n">
        <v>1109.851</v>
      </c>
      <c r="E2416" s="22" t="n">
        <v>1087.014</v>
      </c>
      <c r="F2416" s="22" t="n">
        <v>1101.059</v>
      </c>
      <c r="G2416" s="23" t="n">
        <v>1111.47</v>
      </c>
      <c r="H2416" s="23" t="n">
        <v>1110.36</v>
      </c>
      <c r="I2416" s="23" t="n">
        <v>1087.11</v>
      </c>
      <c r="J2416" s="23" t="n">
        <v>1086.02</v>
      </c>
      <c r="K2416" s="29" t="str">
        <f aca="false">IF(N2416&lt;=$F$3,"HIT","MISS")</f>
        <v>HIT</v>
      </c>
      <c r="L2416" s="29" t="str">
        <f aca="false">IF(O2416&lt;=$F$3,"HIT","MISS")</f>
        <v>HIT</v>
      </c>
      <c r="M2416" s="17" t="str">
        <f aca="false">IF(AND(K2416="HIT",L2416="HIT"),"HOD ✓ | LOD ✓",IF(K2416="HIT","HOD ✓",IF(L2416="HIT","LOD ✓","✗ MISS")))</f>
        <v>HOD ✓ | LOD ✓</v>
      </c>
      <c r="N2416" s="26" t="n">
        <f aca="false">IF(D2416&lt;H2416,(H2416-D2416)/D2416,IF(D2416&gt;G2416,(D2416-G2416)/D2416,0))</f>
        <v>0.000458620121079124</v>
      </c>
      <c r="O2416" s="26" t="n">
        <f aca="false">IF(E2416&lt;J2416,(J2416-E2416)/E2416,IF(E2416&gt;I2416,(E2416-I2416)/E2416,0))</f>
        <v>0</v>
      </c>
      <c r="P2416" s="27" t="n">
        <f aca="false">LN(F2416/F2415)</f>
        <v>0.0124438349327416</v>
      </c>
      <c r="Q2416" s="28" t="n">
        <f aca="false">STDEV(P2397:P2416)*SQRT(252)</f>
        <v>0.131342895341544</v>
      </c>
      <c r="R2416" s="26" t="n">
        <f aca="false">(G2416-H2416)/H2416</f>
        <v>0.000999675780827954</v>
      </c>
      <c r="S2416" s="17" t="n">
        <f aca="false">YEAR(B2416)</f>
        <v>2016</v>
      </c>
      <c r="T2416" s="17" t="n">
        <f aca="false">WEEKDAY(B2416)</f>
        <v>4</v>
      </c>
    </row>
    <row r="2417" customFormat="false" ht="15" hidden="false" customHeight="false" outlineLevel="0" collapsed="false">
      <c r="B2417" s="21" t="n">
        <v>42390</v>
      </c>
      <c r="C2417" s="22" t="n">
        <v>1101.059</v>
      </c>
      <c r="D2417" s="22" t="n">
        <v>1104.6495</v>
      </c>
      <c r="E2417" s="22" t="n">
        <v>1092.528</v>
      </c>
      <c r="F2417" s="22" t="n">
        <v>1101.0915</v>
      </c>
      <c r="G2417" s="23" t="n">
        <v>1105.62</v>
      </c>
      <c r="H2417" s="23" t="n">
        <v>1104.52</v>
      </c>
      <c r="I2417" s="23" t="n">
        <v>1093.94</v>
      </c>
      <c r="J2417" s="23" t="n">
        <v>1092.85</v>
      </c>
      <c r="K2417" s="29" t="str">
        <f aca="false">IF(N2417&lt;=$F$3,"HIT","MISS")</f>
        <v>HIT</v>
      </c>
      <c r="L2417" s="29" t="str">
        <f aca="false">IF(O2417&lt;=$F$3,"HIT","MISS")</f>
        <v>HIT</v>
      </c>
      <c r="M2417" s="17" t="str">
        <f aca="false">IF(AND(K2417="HIT",L2417="HIT"),"HOD ✓ | LOD ✓",IF(K2417="HIT","HOD ✓",IF(L2417="HIT","LOD ✓","✗ MISS")))</f>
        <v>HOD ✓ | LOD ✓</v>
      </c>
      <c r="N2417" s="26" t="n">
        <f aca="false">IF(D2417&lt;H2417,(H2417-D2417)/D2417,IF(D2417&gt;G2417,(D2417-G2417)/D2417,0))</f>
        <v>0</v>
      </c>
      <c r="O2417" s="26" t="n">
        <f aca="false">IF(E2417&lt;J2417,(J2417-E2417)/E2417,IF(E2417&gt;I2417,(E2417-I2417)/E2417,0))</f>
        <v>0.000294729288402576</v>
      </c>
      <c r="P2417" s="27" t="n">
        <f aca="false">LN(F2417/F2416)</f>
        <v>2.9516602069091E-005</v>
      </c>
      <c r="Q2417" s="28" t="n">
        <f aca="false">STDEV(P2398:P2417)*SQRT(252)</f>
        <v>0.130802544778367</v>
      </c>
      <c r="R2417" s="26" t="n">
        <f aca="false">(G2417-H2417)/H2417</f>
        <v>0.000995907724622378</v>
      </c>
      <c r="S2417" s="17" t="n">
        <f aca="false">YEAR(B2417)</f>
        <v>2016</v>
      </c>
      <c r="T2417" s="17" t="n">
        <f aca="false">WEEKDAY(B2417)</f>
        <v>5</v>
      </c>
    </row>
    <row r="2418" customFormat="false" ht="15" hidden="false" customHeight="false" outlineLevel="0" collapsed="false">
      <c r="B2418" s="21" t="n">
        <v>42391</v>
      </c>
      <c r="C2418" s="22" t="n">
        <v>1101.0915</v>
      </c>
      <c r="D2418" s="22" t="n">
        <v>1102.9665</v>
      </c>
      <c r="E2418" s="22" t="n">
        <v>1094.157</v>
      </c>
      <c r="F2418" s="22" t="n">
        <v>1097.653</v>
      </c>
      <c r="G2418" s="23" t="n">
        <v>1103.66</v>
      </c>
      <c r="H2418" s="23" t="n">
        <v>1102.56</v>
      </c>
      <c r="I2418" s="23" t="n">
        <v>1093.73</v>
      </c>
      <c r="J2418" s="23" t="n">
        <v>1092.64</v>
      </c>
      <c r="K2418" s="29" t="str">
        <f aca="false">IF(N2418&lt;=$F$3,"HIT","MISS")</f>
        <v>HIT</v>
      </c>
      <c r="L2418" s="29" t="str">
        <f aca="false">IF(O2418&lt;=$F$3,"HIT","MISS")</f>
        <v>HIT</v>
      </c>
      <c r="M2418" s="17" t="str">
        <f aca="false">IF(AND(K2418="HIT",L2418="HIT"),"HOD ✓ | LOD ✓",IF(K2418="HIT","HOD ✓",IF(L2418="HIT","LOD ✓","✗ MISS")))</f>
        <v>HOD ✓ | LOD ✓</v>
      </c>
      <c r="N2418" s="26" t="n">
        <f aca="false">IF(D2418&lt;H2418,(H2418-D2418)/D2418,IF(D2418&gt;G2418,(D2418-G2418)/D2418,0))</f>
        <v>0</v>
      </c>
      <c r="O2418" s="26" t="n">
        <f aca="false">IF(E2418&lt;J2418,(J2418-E2418)/E2418,IF(E2418&gt;I2418,(E2418-I2418)/E2418,0))</f>
        <v>0.000390254780620978</v>
      </c>
      <c r="P2418" s="27" t="n">
        <f aca="false">LN(F2418/F2417)</f>
        <v>-0.00312769655873092</v>
      </c>
      <c r="Q2418" s="28" t="n">
        <f aca="false">STDEV(P2399:P2418)*SQRT(252)</f>
        <v>0.130852651865346</v>
      </c>
      <c r="R2418" s="26" t="n">
        <f aca="false">(G2418-H2418)/H2418</f>
        <v>0.000997678130895495</v>
      </c>
      <c r="S2418" s="17" t="n">
        <f aca="false">YEAR(B2418)</f>
        <v>2016</v>
      </c>
      <c r="T2418" s="17" t="n">
        <f aca="false">WEEKDAY(B2418)</f>
        <v>6</v>
      </c>
    </row>
    <row r="2419" customFormat="false" ht="15" hidden="false" customHeight="false" outlineLevel="0" collapsed="false">
      <c r="B2419" s="21" t="n">
        <v>42394</v>
      </c>
      <c r="C2419" s="22" t="n">
        <v>1097.653</v>
      </c>
      <c r="D2419" s="22" t="n">
        <v>1109.06</v>
      </c>
      <c r="E2419" s="22" t="n">
        <v>1097.344</v>
      </c>
      <c r="F2419" s="22" t="n">
        <v>1107.87</v>
      </c>
      <c r="G2419" s="23" t="n">
        <v>1110.55</v>
      </c>
      <c r="H2419" s="23" t="n">
        <v>1109.44</v>
      </c>
      <c r="I2419" s="23" t="n">
        <v>1097.28</v>
      </c>
      <c r="J2419" s="23" t="n">
        <v>1096.18</v>
      </c>
      <c r="K2419" s="29" t="str">
        <f aca="false">IF(N2419&lt;=$F$3,"HIT","MISS")</f>
        <v>HIT</v>
      </c>
      <c r="L2419" s="29" t="str">
        <f aca="false">IF(O2419&lt;=$F$3,"HIT","MISS")</f>
        <v>HIT</v>
      </c>
      <c r="M2419" s="17" t="str">
        <f aca="false">IF(AND(K2419="HIT",L2419="HIT"),"HOD ✓ | LOD ✓",IF(K2419="HIT","HOD ✓",IF(L2419="HIT","LOD ✓","✗ MISS")))</f>
        <v>HOD ✓ | LOD ✓</v>
      </c>
      <c r="N2419" s="26" t="n">
        <f aca="false">IF(D2419&lt;H2419,(H2419-D2419)/D2419,IF(D2419&gt;G2419,(D2419-G2419)/D2419,0))</f>
        <v>0.000342632499594349</v>
      </c>
      <c r="O2419" s="26" t="n">
        <f aca="false">IF(E2419&lt;J2419,(J2419-E2419)/E2419,IF(E2419&gt;I2419,(E2419-I2419)/E2419,0))</f>
        <v>5.83226408492489E-005</v>
      </c>
      <c r="P2419" s="27" t="n">
        <f aca="false">LN(F2419/F2418)</f>
        <v>0.00926498892599971</v>
      </c>
      <c r="Q2419" s="28" t="n">
        <f aca="false">STDEV(P2400:P2419)*SQRT(252)</f>
        <v>0.130811002194117</v>
      </c>
      <c r="R2419" s="26" t="n">
        <f aca="false">(G2419-H2419)/H2419</f>
        <v>0.00100050475915768</v>
      </c>
      <c r="S2419" s="17" t="n">
        <f aca="false">YEAR(B2419)</f>
        <v>2016</v>
      </c>
      <c r="T2419" s="17" t="n">
        <f aca="false">WEEKDAY(B2419)</f>
        <v>2</v>
      </c>
    </row>
    <row r="2420" customFormat="false" ht="15" hidden="false" customHeight="false" outlineLevel="0" collapsed="false">
      <c r="B2420" s="21" t="n">
        <v>42395</v>
      </c>
      <c r="C2420" s="22" t="n">
        <v>1107.87</v>
      </c>
      <c r="D2420" s="22" t="n">
        <v>1123.0545</v>
      </c>
      <c r="E2420" s="22" t="n">
        <v>1107.139</v>
      </c>
      <c r="F2420" s="22" t="n">
        <v>1120.0405</v>
      </c>
      <c r="G2420" s="23" t="n">
        <v>1123.79</v>
      </c>
      <c r="H2420" s="23" t="n">
        <v>1122.67</v>
      </c>
      <c r="I2420" s="23" t="n">
        <v>1107.9</v>
      </c>
      <c r="J2420" s="23" t="n">
        <v>1106.79</v>
      </c>
      <c r="K2420" s="29" t="str">
        <f aca="false">IF(N2420&lt;=$F$3,"HIT","MISS")</f>
        <v>HIT</v>
      </c>
      <c r="L2420" s="29" t="str">
        <f aca="false">IF(O2420&lt;=$F$3,"HIT","MISS")</f>
        <v>HIT</v>
      </c>
      <c r="M2420" s="17" t="str">
        <f aca="false">IF(AND(K2420="HIT",L2420="HIT"),"HOD ✓ | LOD ✓",IF(K2420="HIT","HOD ✓",IF(L2420="HIT","LOD ✓","✗ MISS")))</f>
        <v>HOD ✓ | LOD ✓</v>
      </c>
      <c r="N2420" s="26" t="n">
        <f aca="false">IF(D2420&lt;H2420,(H2420-D2420)/D2420,IF(D2420&gt;G2420,(D2420-G2420)/D2420,0))</f>
        <v>0</v>
      </c>
      <c r="O2420" s="26" t="n">
        <f aca="false">IF(E2420&lt;J2420,(J2420-E2420)/E2420,IF(E2420&gt;I2420,(E2420-I2420)/E2420,0))</f>
        <v>0</v>
      </c>
      <c r="P2420" s="27" t="n">
        <f aca="false">LN(F2420/F2419)</f>
        <v>0.0109255924457989</v>
      </c>
      <c r="Q2420" s="28" t="n">
        <f aca="false">STDEV(P2401:P2420)*SQRT(252)</f>
        <v>0.134520322723316</v>
      </c>
      <c r="R2420" s="26" t="n">
        <f aca="false">(G2420-H2420)/H2420</f>
        <v>0.000997621741027988</v>
      </c>
      <c r="S2420" s="17" t="n">
        <f aca="false">YEAR(B2420)</f>
        <v>2016</v>
      </c>
      <c r="T2420" s="17" t="n">
        <f aca="false">WEEKDAY(B2420)</f>
        <v>3</v>
      </c>
    </row>
    <row r="2421" customFormat="false" ht="15" hidden="false" customHeight="false" outlineLevel="0" collapsed="false">
      <c r="B2421" s="21" t="n">
        <v>42396</v>
      </c>
      <c r="C2421" s="22" t="n">
        <v>1120.0405</v>
      </c>
      <c r="D2421" s="22" t="n">
        <v>1128.1735</v>
      </c>
      <c r="E2421" s="22" t="n">
        <v>1114.965</v>
      </c>
      <c r="F2421" s="22" t="n">
        <v>1124.867</v>
      </c>
      <c r="G2421" s="23" t="n">
        <v>1128.5</v>
      </c>
      <c r="H2421" s="23" t="n">
        <v>1127.37</v>
      </c>
      <c r="I2421" s="23" t="n">
        <v>1115.8</v>
      </c>
      <c r="J2421" s="23" t="n">
        <v>1114.69</v>
      </c>
      <c r="K2421" s="29" t="str">
        <f aca="false">IF(N2421&lt;=$F$3,"HIT","MISS")</f>
        <v>HIT</v>
      </c>
      <c r="L2421" s="29" t="str">
        <f aca="false">IF(O2421&lt;=$F$3,"HIT","MISS")</f>
        <v>HIT</v>
      </c>
      <c r="M2421" s="17" t="str">
        <f aca="false">IF(AND(K2421="HIT",L2421="HIT"),"HOD ✓ | LOD ✓",IF(K2421="HIT","HOD ✓",IF(L2421="HIT","LOD ✓","✗ MISS")))</f>
        <v>HOD ✓ | LOD ✓</v>
      </c>
      <c r="N2421" s="26" t="n">
        <f aca="false">IF(D2421&lt;H2421,(H2421-D2421)/D2421,IF(D2421&gt;G2421,(D2421-G2421)/D2421,0))</f>
        <v>0</v>
      </c>
      <c r="O2421" s="26" t="n">
        <f aca="false">IF(E2421&lt;J2421,(J2421-E2421)/E2421,IF(E2421&gt;I2421,(E2421-I2421)/E2421,0))</f>
        <v>0</v>
      </c>
      <c r="P2421" s="27" t="n">
        <f aca="false">LN(F2421/F2420)</f>
        <v>0.00429996107785736</v>
      </c>
      <c r="Q2421" s="28" t="n">
        <f aca="false">STDEV(P2402:P2421)*SQRT(252)</f>
        <v>0.129976027118463</v>
      </c>
      <c r="R2421" s="26" t="n">
        <f aca="false">(G2421-H2421)/H2421</f>
        <v>0.00100233286321271</v>
      </c>
      <c r="S2421" s="17" t="n">
        <f aca="false">YEAR(B2421)</f>
        <v>2016</v>
      </c>
      <c r="T2421" s="17" t="n">
        <f aca="false">WEEKDAY(B2421)</f>
        <v>4</v>
      </c>
    </row>
    <row r="2422" customFormat="false" ht="15" hidden="false" customHeight="false" outlineLevel="0" collapsed="false">
      <c r="B2422" s="21" t="n">
        <v>42397</v>
      </c>
      <c r="C2422" s="22" t="n">
        <v>1124.867</v>
      </c>
      <c r="D2422" s="22" t="n">
        <v>1126.0365</v>
      </c>
      <c r="E2422" s="22" t="n">
        <v>1110.655</v>
      </c>
      <c r="F2422" s="22" t="n">
        <v>1114.916</v>
      </c>
      <c r="G2422" s="23" t="n">
        <v>1125.72</v>
      </c>
      <c r="H2422" s="23" t="n">
        <v>1124.6</v>
      </c>
      <c r="I2422" s="23" t="n">
        <v>1111.85</v>
      </c>
      <c r="J2422" s="23" t="n">
        <v>1110.74</v>
      </c>
      <c r="K2422" s="29" t="str">
        <f aca="false">IF(N2422&lt;=$F$3,"HIT","MISS")</f>
        <v>HIT</v>
      </c>
      <c r="L2422" s="29" t="str">
        <f aca="false">IF(O2422&lt;=$F$3,"HIT","MISS")</f>
        <v>HIT</v>
      </c>
      <c r="M2422" s="17" t="str">
        <f aca="false">IF(AND(K2422="HIT",L2422="HIT"),"HOD ✓ | LOD ✓",IF(K2422="HIT","HOD ✓",IF(L2422="HIT","LOD ✓","✗ MISS")))</f>
        <v>HOD ✓ | LOD ✓</v>
      </c>
      <c r="N2422" s="26" t="n">
        <f aca="false">IF(D2422&lt;H2422,(H2422-D2422)/D2422,IF(D2422&gt;G2422,(D2422-G2422)/D2422,0))</f>
        <v>0.000281074370146887</v>
      </c>
      <c r="O2422" s="26" t="n">
        <f aca="false">IF(E2422&lt;J2422,(J2422-E2422)/E2422,IF(E2422&gt;I2422,(E2422-I2422)/E2422,0))</f>
        <v>7.65314161463608E-005</v>
      </c>
      <c r="P2422" s="27" t="n">
        <f aca="false">LN(F2422/F2421)</f>
        <v>-0.00888574069407466</v>
      </c>
      <c r="Q2422" s="28" t="n">
        <f aca="false">STDEV(P2403:P2422)*SQRT(252)</f>
        <v>0.136095229697892</v>
      </c>
      <c r="R2422" s="26" t="n">
        <f aca="false">(G2422-H2422)/H2422</f>
        <v>0.000995909656766956</v>
      </c>
      <c r="S2422" s="17" t="n">
        <f aca="false">YEAR(B2422)</f>
        <v>2016</v>
      </c>
      <c r="T2422" s="17" t="n">
        <f aca="false">WEEKDAY(B2422)</f>
        <v>5</v>
      </c>
    </row>
    <row r="2423" customFormat="false" ht="15" hidden="false" customHeight="false" outlineLevel="0" collapsed="false">
      <c r="B2423" s="21" t="n">
        <v>42398</v>
      </c>
      <c r="C2423" s="22" t="n">
        <v>1114.916</v>
      </c>
      <c r="D2423" s="22" t="n">
        <v>1118.7305</v>
      </c>
      <c r="E2423" s="22" t="n">
        <v>1108.5835</v>
      </c>
      <c r="F2423" s="22" t="n">
        <v>1118.143</v>
      </c>
      <c r="G2423" s="23" t="n">
        <v>1118.69</v>
      </c>
      <c r="H2423" s="23" t="n">
        <v>1117.57</v>
      </c>
      <c r="I2423" s="23" t="n">
        <v>1108.48</v>
      </c>
      <c r="J2423" s="23" t="n">
        <v>1107.37</v>
      </c>
      <c r="K2423" s="29" t="str">
        <f aca="false">IF(N2423&lt;=$F$3,"HIT","MISS")</f>
        <v>HIT</v>
      </c>
      <c r="L2423" s="29" t="str">
        <f aca="false">IF(O2423&lt;=$F$3,"HIT","MISS")</f>
        <v>HIT</v>
      </c>
      <c r="M2423" s="17" t="str">
        <f aca="false">IF(AND(K2423="HIT",L2423="HIT"),"HOD ✓ | LOD ✓",IF(K2423="HIT","HOD ✓",IF(L2423="HIT","LOD ✓","✗ MISS")))</f>
        <v>HOD ✓ | LOD ✓</v>
      </c>
      <c r="N2423" s="26" t="n">
        <f aca="false">IF(D2423&lt;H2423,(H2423-D2423)/D2423,IF(D2423&gt;G2423,(D2423-G2423)/D2423,0))</f>
        <v>3.62017483208316E-005</v>
      </c>
      <c r="O2423" s="26" t="n">
        <f aca="false">IF(E2423&lt;J2423,(J2423-E2423)/E2423,IF(E2423&gt;I2423,(E2423-I2423)/E2423,0))</f>
        <v>9.33623854224242E-005</v>
      </c>
      <c r="P2423" s="27" t="n">
        <f aca="false">LN(F2423/F2422)</f>
        <v>0.00289020777896294</v>
      </c>
      <c r="Q2423" s="28" t="n">
        <f aca="false">STDEV(P2404:P2423)*SQRT(252)</f>
        <v>0.135713554918701</v>
      </c>
      <c r="R2423" s="26" t="n">
        <f aca="false">(G2423-H2423)/H2423</f>
        <v>0.00100217436044285</v>
      </c>
      <c r="S2423" s="17" t="n">
        <f aca="false">YEAR(B2423)</f>
        <v>2016</v>
      </c>
      <c r="T2423" s="17" t="n">
        <f aca="false">WEEKDAY(B2423)</f>
        <v>6</v>
      </c>
    </row>
    <row r="2424" customFormat="false" ht="15" hidden="false" customHeight="false" outlineLevel="0" collapsed="false">
      <c r="B2424" s="21" t="n">
        <v>42401</v>
      </c>
      <c r="C2424" s="22" t="n">
        <v>1118.143</v>
      </c>
      <c r="D2424" s="22" t="n">
        <v>1129.946</v>
      </c>
      <c r="E2424" s="22" t="n">
        <v>1115.614</v>
      </c>
      <c r="F2424" s="22" t="n">
        <v>1128.429</v>
      </c>
      <c r="G2424" s="23" t="n">
        <v>1131.44</v>
      </c>
      <c r="H2424" s="23" t="n">
        <v>1130.31</v>
      </c>
      <c r="I2424" s="23" t="n">
        <v>1116.91</v>
      </c>
      <c r="J2424" s="23" t="n">
        <v>1115.79</v>
      </c>
      <c r="K2424" s="29" t="str">
        <f aca="false">IF(N2424&lt;=$F$3,"HIT","MISS")</f>
        <v>HIT</v>
      </c>
      <c r="L2424" s="29" t="str">
        <f aca="false">IF(O2424&lt;=$F$3,"HIT","MISS")</f>
        <v>HIT</v>
      </c>
      <c r="M2424" s="17" t="str">
        <f aca="false">IF(AND(K2424="HIT",L2424="HIT"),"HOD ✓ | LOD ✓",IF(K2424="HIT","HOD ✓",IF(L2424="HIT","LOD ✓","✗ MISS")))</f>
        <v>HOD ✓ | LOD ✓</v>
      </c>
      <c r="N2424" s="26" t="n">
        <f aca="false">IF(D2424&lt;H2424,(H2424-D2424)/D2424,IF(D2424&gt;G2424,(D2424-G2424)/D2424,0))</f>
        <v>0.000322139288072202</v>
      </c>
      <c r="O2424" s="26" t="n">
        <f aca="false">IF(E2424&lt;J2424,(J2424-E2424)/E2424,IF(E2424&gt;I2424,(E2424-I2424)/E2424,0))</f>
        <v>0.000157760659152656</v>
      </c>
      <c r="P2424" s="27" t="n">
        <f aca="false">LN(F2424/F2423)</f>
        <v>0.00915712639155562</v>
      </c>
      <c r="Q2424" s="28" t="n">
        <f aca="false">STDEV(P2405:P2424)*SQRT(252)</f>
        <v>0.132437307829062</v>
      </c>
      <c r="R2424" s="26" t="n">
        <f aca="false">(G2424-H2424)/H2424</f>
        <v>0.000999725738956666</v>
      </c>
      <c r="S2424" s="17" t="n">
        <f aca="false">YEAR(B2424)</f>
        <v>2016</v>
      </c>
      <c r="T2424" s="17" t="n">
        <f aca="false">WEEKDAY(B2424)</f>
        <v>2</v>
      </c>
    </row>
    <row r="2425" customFormat="false" ht="15" hidden="false" customHeight="false" outlineLevel="0" collapsed="false">
      <c r="B2425" s="21" t="n">
        <v>42402</v>
      </c>
      <c r="C2425" s="22" t="n">
        <v>1128.429</v>
      </c>
      <c r="D2425" s="22" t="n">
        <v>1131.2105</v>
      </c>
      <c r="E2425" s="22" t="n">
        <v>1122.344</v>
      </c>
      <c r="F2425" s="22" t="n">
        <v>1128.807</v>
      </c>
      <c r="G2425" s="23" t="n">
        <v>1132.55</v>
      </c>
      <c r="H2425" s="23" t="n">
        <v>1131.42</v>
      </c>
      <c r="I2425" s="23" t="n">
        <v>1122.23</v>
      </c>
      <c r="J2425" s="23" t="n">
        <v>1121.11</v>
      </c>
      <c r="K2425" s="29" t="str">
        <f aca="false">IF(N2425&lt;=$F$3,"HIT","MISS")</f>
        <v>HIT</v>
      </c>
      <c r="L2425" s="29" t="str">
        <f aca="false">IF(O2425&lt;=$F$3,"HIT","MISS")</f>
        <v>HIT</v>
      </c>
      <c r="M2425" s="17" t="str">
        <f aca="false">IF(AND(K2425="HIT",L2425="HIT"),"HOD ✓ | LOD ✓",IF(K2425="HIT","HOD ✓",IF(L2425="HIT","LOD ✓","✗ MISS")))</f>
        <v>HOD ✓ | LOD ✓</v>
      </c>
      <c r="N2425" s="26" t="n">
        <f aca="false">IF(D2425&lt;H2425,(H2425-D2425)/D2425,IF(D2425&gt;G2425,(D2425-G2425)/D2425,0))</f>
        <v>0.000185199836812125</v>
      </c>
      <c r="O2425" s="26" t="n">
        <f aca="false">IF(E2425&lt;J2425,(J2425-E2425)/E2425,IF(E2425&gt;I2425,(E2425-I2425)/E2425,0))</f>
        <v>0.000101573136222079</v>
      </c>
      <c r="P2425" s="27" t="n">
        <f aca="false">LN(F2425/F2424)</f>
        <v>0.000334922891122951</v>
      </c>
      <c r="Q2425" s="28" t="n">
        <f aca="false">STDEV(P2406:P2425)*SQRT(252)</f>
        <v>0.132635533502152</v>
      </c>
      <c r="R2425" s="26" t="n">
        <f aca="false">(G2425-H2425)/H2425</f>
        <v>0.000998744939986815</v>
      </c>
      <c r="S2425" s="17" t="n">
        <f aca="false">YEAR(B2425)</f>
        <v>2016</v>
      </c>
      <c r="T2425" s="17" t="n">
        <f aca="false">WEEKDAY(B2425)</f>
        <v>3</v>
      </c>
    </row>
    <row r="2426" customFormat="false" ht="15" hidden="false" customHeight="false" outlineLevel="0" collapsed="false">
      <c r="B2426" s="21" t="n">
        <v>42403</v>
      </c>
      <c r="C2426" s="22" t="n">
        <v>1128.807</v>
      </c>
      <c r="D2426" s="22" t="n">
        <v>1145.6305</v>
      </c>
      <c r="E2426" s="22" t="n">
        <v>1124.519</v>
      </c>
      <c r="F2426" s="22" t="n">
        <v>1142.589</v>
      </c>
      <c r="G2426" s="23" t="n">
        <v>1146</v>
      </c>
      <c r="H2426" s="23" t="n">
        <v>1144.86</v>
      </c>
      <c r="I2426" s="23" t="n">
        <v>1124.55</v>
      </c>
      <c r="J2426" s="23" t="n">
        <v>1123.43</v>
      </c>
      <c r="K2426" s="29" t="str">
        <f aca="false">IF(N2426&lt;=$F$3,"HIT","MISS")</f>
        <v>HIT</v>
      </c>
      <c r="L2426" s="29" t="str">
        <f aca="false">IF(O2426&lt;=$F$3,"HIT","MISS")</f>
        <v>HIT</v>
      </c>
      <c r="M2426" s="17" t="str">
        <f aca="false">IF(AND(K2426="HIT",L2426="HIT"),"HOD ✓ | LOD ✓",IF(K2426="HIT","HOD ✓",IF(L2426="HIT","LOD ✓","✗ MISS")))</f>
        <v>HOD ✓ | LOD ✓</v>
      </c>
      <c r="N2426" s="26" t="n">
        <f aca="false">IF(D2426&lt;H2426,(H2426-D2426)/D2426,IF(D2426&gt;G2426,(D2426-G2426)/D2426,0))</f>
        <v>0</v>
      </c>
      <c r="O2426" s="26" t="n">
        <f aca="false">IF(E2426&lt;J2426,(J2426-E2426)/E2426,IF(E2426&gt;I2426,(E2426-I2426)/E2426,0))</f>
        <v>0</v>
      </c>
      <c r="P2426" s="27" t="n">
        <f aca="false">LN(F2426/F2425)</f>
        <v>0.0121354172828407</v>
      </c>
      <c r="Q2426" s="28" t="n">
        <f aca="false">STDEV(P2407:P2426)*SQRT(252)</f>
        <v>0.129727037269276</v>
      </c>
      <c r="R2426" s="26" t="n">
        <f aca="false">(G2426-H2426)/H2426</f>
        <v>0.000995754939468669</v>
      </c>
      <c r="S2426" s="17" t="n">
        <f aca="false">YEAR(B2426)</f>
        <v>2016</v>
      </c>
      <c r="T2426" s="17" t="n">
        <f aca="false">WEEKDAY(B2426)</f>
        <v>4</v>
      </c>
    </row>
    <row r="2427" customFormat="false" ht="15" hidden="false" customHeight="false" outlineLevel="0" collapsed="false">
      <c r="B2427" s="21" t="n">
        <v>42404</v>
      </c>
      <c r="C2427" s="22" t="n">
        <v>1142.589</v>
      </c>
      <c r="D2427" s="22" t="n">
        <v>1157.4735</v>
      </c>
      <c r="E2427" s="22" t="n">
        <v>1139.3915</v>
      </c>
      <c r="F2427" s="22" t="n">
        <v>1155.6375</v>
      </c>
      <c r="G2427" s="23" t="n">
        <v>1158.36</v>
      </c>
      <c r="H2427" s="23" t="n">
        <v>1157.2</v>
      </c>
      <c r="I2427" s="23" t="n">
        <v>1139</v>
      </c>
      <c r="J2427" s="23" t="n">
        <v>1137.86</v>
      </c>
      <c r="K2427" s="29" t="str">
        <f aca="false">IF(N2427&lt;=$F$3,"HIT","MISS")</f>
        <v>HIT</v>
      </c>
      <c r="L2427" s="29" t="str">
        <f aca="false">IF(O2427&lt;=$F$3,"HIT","MISS")</f>
        <v>HIT</v>
      </c>
      <c r="M2427" s="17" t="str">
        <f aca="false">IF(AND(K2427="HIT",L2427="HIT"),"HOD ✓ | LOD ✓",IF(K2427="HIT","HOD ✓",IF(L2427="HIT","LOD ✓","✗ MISS")))</f>
        <v>HOD ✓ | LOD ✓</v>
      </c>
      <c r="N2427" s="26" t="n">
        <f aca="false">IF(D2427&lt;H2427,(H2427-D2427)/D2427,IF(D2427&gt;G2427,(D2427-G2427)/D2427,0))</f>
        <v>0</v>
      </c>
      <c r="O2427" s="26" t="n">
        <f aca="false">IF(E2427&lt;J2427,(J2427-E2427)/E2427,IF(E2427&gt;I2427,(E2427-I2427)/E2427,0))</f>
        <v>0.000343604459046738</v>
      </c>
      <c r="P2427" s="27" t="n">
        <f aca="false">LN(F2427/F2426)</f>
        <v>0.0113553996626343</v>
      </c>
      <c r="Q2427" s="28" t="n">
        <f aca="false">STDEV(P2408:P2427)*SQRT(252)</f>
        <v>0.126978959345157</v>
      </c>
      <c r="R2427" s="26" t="n">
        <f aca="false">(G2427-H2427)/H2427</f>
        <v>0.00100241963359822</v>
      </c>
      <c r="S2427" s="17" t="n">
        <f aca="false">YEAR(B2427)</f>
        <v>2016</v>
      </c>
      <c r="T2427" s="17" t="n">
        <f aca="false">WEEKDAY(B2427)</f>
        <v>5</v>
      </c>
    </row>
    <row r="2428" customFormat="false" ht="15" hidden="false" customHeight="false" outlineLevel="0" collapsed="false">
      <c r="B2428" s="21" t="n">
        <v>42405</v>
      </c>
      <c r="C2428" s="22" t="n">
        <v>1155.6375</v>
      </c>
      <c r="D2428" s="22" t="n">
        <v>1174.66</v>
      </c>
      <c r="E2428" s="22" t="n">
        <v>1145.371</v>
      </c>
      <c r="F2428" s="22" t="n">
        <v>1173.5065</v>
      </c>
      <c r="G2428" s="23" t="n">
        <v>1174.93</v>
      </c>
      <c r="H2428" s="23" t="n">
        <v>1173.76</v>
      </c>
      <c r="I2428" s="23" t="n">
        <v>1147.98</v>
      </c>
      <c r="J2428" s="23" t="n">
        <v>1146.83</v>
      </c>
      <c r="K2428" s="24" t="str">
        <f aca="false">IF(N2428&lt;=$F$3,"HIT","MISS")</f>
        <v>HIT</v>
      </c>
      <c r="L2428" s="24" t="str">
        <f aca="false">IF(O2428&lt;=$F$3,"HIT","MISS")</f>
        <v>MISS</v>
      </c>
      <c r="M2428" s="25" t="str">
        <f aca="false">IF(AND(K2428="HIT",L2428="HIT"),"HOD ✓ | LOD ✓",IF(K2428="HIT","HOD ✓",IF(L2428="HIT","LOD ✓","✗ MISS")))</f>
        <v>HOD ✓</v>
      </c>
      <c r="N2428" s="26" t="n">
        <f aca="false">IF(D2428&lt;H2428,(H2428-D2428)/D2428,IF(D2428&gt;G2428,(D2428-G2428)/D2428,0))</f>
        <v>0</v>
      </c>
      <c r="O2428" s="26" t="n">
        <f aca="false">IF(E2428&lt;J2428,(J2428-E2428)/E2428,IF(E2428&gt;I2428,(E2428-I2428)/E2428,0))</f>
        <v>0.00127382306693624</v>
      </c>
      <c r="P2428" s="27" t="n">
        <f aca="false">LN(F2428/F2427)</f>
        <v>0.0153441355211351</v>
      </c>
      <c r="Q2428" s="28" t="n">
        <f aca="false">STDEV(P2409:P2428)*SQRT(252)</f>
        <v>0.132941977903095</v>
      </c>
      <c r="R2428" s="26" t="n">
        <f aca="false">(G2428-H2428)/H2428</f>
        <v>0.000996796619411185</v>
      </c>
      <c r="S2428" s="17" t="n">
        <f aca="false">YEAR(B2428)</f>
        <v>2016</v>
      </c>
      <c r="T2428" s="17" t="n">
        <f aca="false">WEEKDAY(B2428)</f>
        <v>6</v>
      </c>
    </row>
    <row r="2429" customFormat="false" ht="15" hidden="false" customHeight="false" outlineLevel="0" collapsed="false">
      <c r="B2429" s="21" t="n">
        <v>42408</v>
      </c>
      <c r="C2429" s="22" t="n">
        <v>1173.5065</v>
      </c>
      <c r="D2429" s="22" t="n">
        <v>1200.9675</v>
      </c>
      <c r="E2429" s="22" t="n">
        <v>1164.2965</v>
      </c>
      <c r="F2429" s="22" t="n">
        <v>1189.305</v>
      </c>
      <c r="G2429" s="23" t="n">
        <v>1201.7</v>
      </c>
      <c r="H2429" s="23" t="n">
        <v>1200.5</v>
      </c>
      <c r="I2429" s="23" t="n">
        <v>1165.08</v>
      </c>
      <c r="J2429" s="23" t="n">
        <v>1163.92</v>
      </c>
      <c r="K2429" s="29" t="str">
        <f aca="false">IF(N2429&lt;=$F$3,"HIT","MISS")</f>
        <v>HIT</v>
      </c>
      <c r="L2429" s="29" t="str">
        <f aca="false">IF(O2429&lt;=$F$3,"HIT","MISS")</f>
        <v>HIT</v>
      </c>
      <c r="M2429" s="17" t="str">
        <f aca="false">IF(AND(K2429="HIT",L2429="HIT"),"HOD ✓ | LOD ✓",IF(K2429="HIT","HOD ✓",IF(L2429="HIT","LOD ✓","✗ MISS")))</f>
        <v>HOD ✓ | LOD ✓</v>
      </c>
      <c r="N2429" s="26" t="n">
        <f aca="false">IF(D2429&lt;H2429,(H2429-D2429)/D2429,IF(D2429&gt;G2429,(D2429-G2429)/D2429,0))</f>
        <v>0</v>
      </c>
      <c r="O2429" s="26" t="n">
        <f aca="false">IF(E2429&lt;J2429,(J2429-E2429)/E2429,IF(E2429&gt;I2429,(E2429-I2429)/E2429,0))</f>
        <v>0</v>
      </c>
      <c r="P2429" s="27" t="n">
        <f aca="false">LN(F2429/F2428)</f>
        <v>0.0133728276163887</v>
      </c>
      <c r="Q2429" s="28" t="n">
        <f aca="false">STDEV(P2410:P2429)*SQRT(252)</f>
        <v>0.129747611898544</v>
      </c>
      <c r="R2429" s="26" t="n">
        <f aca="false">(G2429-H2429)/H2429</f>
        <v>0.000999583506872175</v>
      </c>
      <c r="S2429" s="17" t="n">
        <f aca="false">YEAR(B2429)</f>
        <v>2016</v>
      </c>
      <c r="T2429" s="17" t="n">
        <f aca="false">WEEKDAY(B2429)</f>
        <v>2</v>
      </c>
    </row>
    <row r="2430" customFormat="false" ht="15" hidden="false" customHeight="false" outlineLevel="0" collapsed="false">
      <c r="B2430" s="21" t="n">
        <v>42409</v>
      </c>
      <c r="C2430" s="22" t="n">
        <v>1189.305</v>
      </c>
      <c r="D2430" s="22" t="n">
        <v>1199.009</v>
      </c>
      <c r="E2430" s="22" t="n">
        <v>1185.7745</v>
      </c>
      <c r="F2430" s="22" t="n">
        <v>1189.015</v>
      </c>
      <c r="G2430" s="23" t="n">
        <v>1199.28</v>
      </c>
      <c r="H2430" s="23" t="n">
        <v>1198.08</v>
      </c>
      <c r="I2430" s="23" t="n">
        <v>1186.43</v>
      </c>
      <c r="J2430" s="23" t="n">
        <v>1185.24</v>
      </c>
      <c r="K2430" s="29" t="str">
        <f aca="false">IF(N2430&lt;=$F$3,"HIT","MISS")</f>
        <v>HIT</v>
      </c>
      <c r="L2430" s="29" t="str">
        <f aca="false">IF(O2430&lt;=$F$3,"HIT","MISS")</f>
        <v>HIT</v>
      </c>
      <c r="M2430" s="17" t="str">
        <f aca="false">IF(AND(K2430="HIT",L2430="HIT"),"HOD ✓ | LOD ✓",IF(K2430="HIT","HOD ✓",IF(L2430="HIT","LOD ✓","✗ MISS")))</f>
        <v>HOD ✓ | LOD ✓</v>
      </c>
      <c r="N2430" s="26" t="n">
        <f aca="false">IF(D2430&lt;H2430,(H2430-D2430)/D2430,IF(D2430&gt;G2430,(D2430-G2430)/D2430,0))</f>
        <v>0</v>
      </c>
      <c r="O2430" s="26" t="n">
        <f aca="false">IF(E2430&lt;J2430,(J2430-E2430)/E2430,IF(E2430&gt;I2430,(E2430-I2430)/E2430,0))</f>
        <v>0</v>
      </c>
      <c r="P2430" s="27" t="n">
        <f aca="false">LN(F2430/F2429)</f>
        <v>-0.000243869623462981</v>
      </c>
      <c r="Q2430" s="28" t="n">
        <f aca="false">STDEV(P2411:P2430)*SQRT(252)</f>
        <v>0.124512636695703</v>
      </c>
      <c r="R2430" s="26" t="n">
        <f aca="false">(G2430-H2430)/H2430</f>
        <v>0.0010016025641026</v>
      </c>
      <c r="S2430" s="17" t="n">
        <f aca="false">YEAR(B2430)</f>
        <v>2016</v>
      </c>
      <c r="T2430" s="17" t="n">
        <f aca="false">WEEKDAY(B2430)</f>
        <v>3</v>
      </c>
    </row>
    <row r="2431" customFormat="false" ht="15" hidden="false" customHeight="false" outlineLevel="0" collapsed="false">
      <c r="B2431" s="21" t="n">
        <v>42410</v>
      </c>
      <c r="C2431" s="22" t="n">
        <v>1189.015</v>
      </c>
      <c r="D2431" s="22" t="n">
        <v>1197.773</v>
      </c>
      <c r="E2431" s="22" t="n">
        <v>1181.644</v>
      </c>
      <c r="F2431" s="22" t="n">
        <v>1197.3025</v>
      </c>
      <c r="G2431" s="23" t="n">
        <v>1198.21</v>
      </c>
      <c r="H2431" s="23" t="n">
        <v>1197.01</v>
      </c>
      <c r="I2431" s="23" t="n">
        <v>1182.55</v>
      </c>
      <c r="J2431" s="23" t="n">
        <v>1181.37</v>
      </c>
      <c r="K2431" s="29" t="str">
        <f aca="false">IF(N2431&lt;=$F$3,"HIT","MISS")</f>
        <v>HIT</v>
      </c>
      <c r="L2431" s="29" t="str">
        <f aca="false">IF(O2431&lt;=$F$3,"HIT","MISS")</f>
        <v>HIT</v>
      </c>
      <c r="M2431" s="17" t="str">
        <f aca="false">IF(AND(K2431="HIT",L2431="HIT"),"HOD ✓ | LOD ✓",IF(K2431="HIT","HOD ✓",IF(L2431="HIT","LOD ✓","✗ MISS")))</f>
        <v>HOD ✓ | LOD ✓</v>
      </c>
      <c r="N2431" s="26" t="n">
        <f aca="false">IF(D2431&lt;H2431,(H2431-D2431)/D2431,IF(D2431&gt;G2431,(D2431-G2431)/D2431,0))</f>
        <v>0</v>
      </c>
      <c r="O2431" s="26" t="n">
        <f aca="false">IF(E2431&lt;J2431,(J2431-E2431)/E2431,IF(E2431&gt;I2431,(E2431-I2431)/E2431,0))</f>
        <v>0</v>
      </c>
      <c r="P2431" s="27" t="n">
        <f aca="false">LN(F2431/F2430)</f>
        <v>0.00694587649741886</v>
      </c>
      <c r="Q2431" s="28" t="n">
        <f aca="false">STDEV(P2412:P2431)*SQRT(252)</f>
        <v>0.12474441776767</v>
      </c>
      <c r="R2431" s="26" t="n">
        <f aca="false">(G2431-H2431)/H2431</f>
        <v>0.00100249789057739</v>
      </c>
      <c r="S2431" s="17" t="n">
        <f aca="false">YEAR(B2431)</f>
        <v>2016</v>
      </c>
      <c r="T2431" s="17" t="n">
        <f aca="false">WEEKDAY(B2431)</f>
        <v>4</v>
      </c>
    </row>
    <row r="2432" customFormat="false" ht="15" hidden="false" customHeight="false" outlineLevel="0" collapsed="false">
      <c r="B2432" s="21" t="n">
        <v>42411</v>
      </c>
      <c r="C2432" s="22" t="n">
        <v>1197.3025</v>
      </c>
      <c r="D2432" s="22" t="n">
        <v>1263.436</v>
      </c>
      <c r="E2432" s="22" t="n">
        <v>1195.946</v>
      </c>
      <c r="F2432" s="22" t="n">
        <v>1246.798</v>
      </c>
      <c r="G2432" s="23" t="n">
        <v>1264.26</v>
      </c>
      <c r="H2432" s="23" t="n">
        <v>1263</v>
      </c>
      <c r="I2432" s="23" t="n">
        <v>1197.29</v>
      </c>
      <c r="J2432" s="23" t="n">
        <v>1196.09</v>
      </c>
      <c r="K2432" s="29" t="str">
        <f aca="false">IF(N2432&lt;=$F$3,"HIT","MISS")</f>
        <v>HIT</v>
      </c>
      <c r="L2432" s="29" t="str">
        <f aca="false">IF(O2432&lt;=$F$3,"HIT","MISS")</f>
        <v>HIT</v>
      </c>
      <c r="M2432" s="17" t="str">
        <f aca="false">IF(AND(K2432="HIT",L2432="HIT"),"HOD ✓ | LOD ✓",IF(K2432="HIT","HOD ✓",IF(L2432="HIT","LOD ✓","✗ MISS")))</f>
        <v>HOD ✓ | LOD ✓</v>
      </c>
      <c r="N2432" s="26" t="n">
        <f aca="false">IF(D2432&lt;H2432,(H2432-D2432)/D2432,IF(D2432&gt;G2432,(D2432-G2432)/D2432,0))</f>
        <v>0</v>
      </c>
      <c r="O2432" s="26" t="n">
        <f aca="false">IF(E2432&lt;J2432,(J2432-E2432)/E2432,IF(E2432&gt;I2432,(E2432-I2432)/E2432,0))</f>
        <v>0.000120406774218907</v>
      </c>
      <c r="P2432" s="27" t="n">
        <f aca="false">LN(F2432/F2431)</f>
        <v>0.0405075550333609</v>
      </c>
      <c r="Q2432" s="28" t="n">
        <f aca="false">STDEV(P2413:P2432)*SQRT(252)</f>
        <v>0.162099271471918</v>
      </c>
      <c r="R2432" s="26" t="n">
        <f aca="false">(G2432-H2432)/H2432</f>
        <v>0.000997624703087879</v>
      </c>
      <c r="S2432" s="17" t="n">
        <f aca="false">YEAR(B2432)</f>
        <v>2016</v>
      </c>
      <c r="T2432" s="17" t="n">
        <f aca="false">WEEKDAY(B2432)</f>
        <v>5</v>
      </c>
    </row>
    <row r="2433" customFormat="false" ht="15" hidden="false" customHeight="false" outlineLevel="0" collapsed="false">
      <c r="B2433" s="21" t="n">
        <v>42412</v>
      </c>
      <c r="C2433" s="22" t="n">
        <v>1246.798</v>
      </c>
      <c r="D2433" s="22" t="n">
        <v>1248.3805</v>
      </c>
      <c r="E2433" s="22" t="n">
        <v>1232.4815</v>
      </c>
      <c r="F2433" s="22" t="n">
        <v>1237.951</v>
      </c>
      <c r="G2433" s="23" t="n">
        <v>1249.35</v>
      </c>
      <c r="H2433" s="23" t="n">
        <v>1248.1</v>
      </c>
      <c r="I2433" s="23" t="n">
        <v>1232.31</v>
      </c>
      <c r="J2433" s="23" t="n">
        <v>1231.08</v>
      </c>
      <c r="K2433" s="29" t="str">
        <f aca="false">IF(N2433&lt;=$F$3,"HIT","MISS")</f>
        <v>HIT</v>
      </c>
      <c r="L2433" s="29" t="str">
        <f aca="false">IF(O2433&lt;=$F$3,"HIT","MISS")</f>
        <v>HIT</v>
      </c>
      <c r="M2433" s="17" t="str">
        <f aca="false">IF(AND(K2433="HIT",L2433="HIT"),"HOD ✓ | LOD ✓",IF(K2433="HIT","HOD ✓",IF(L2433="HIT","LOD ✓","✗ MISS")))</f>
        <v>HOD ✓ | LOD ✓</v>
      </c>
      <c r="N2433" s="26" t="n">
        <f aca="false">IF(D2433&lt;H2433,(H2433-D2433)/D2433,IF(D2433&gt;G2433,(D2433-G2433)/D2433,0))</f>
        <v>0</v>
      </c>
      <c r="O2433" s="26" t="n">
        <f aca="false">IF(E2433&lt;J2433,(J2433-E2433)/E2433,IF(E2433&gt;I2433,(E2433-I2433)/E2433,0))</f>
        <v>0.000139150161686119</v>
      </c>
      <c r="P2433" s="27" t="n">
        <f aca="false">LN(F2433/F2432)</f>
        <v>-0.00712107129183873</v>
      </c>
      <c r="Q2433" s="28" t="n">
        <f aca="false">STDEV(P2414:P2433)*SQRT(252)</f>
        <v>0.169564002541708</v>
      </c>
      <c r="R2433" s="26" t="n">
        <f aca="false">(G2433-H2433)/H2433</f>
        <v>0.00100152231391715</v>
      </c>
      <c r="S2433" s="17" t="n">
        <f aca="false">YEAR(B2433)</f>
        <v>2016</v>
      </c>
      <c r="T2433" s="17" t="n">
        <f aca="false">WEEKDAY(B2433)</f>
        <v>6</v>
      </c>
    </row>
    <row r="2434" customFormat="false" ht="15" hidden="false" customHeight="false" outlineLevel="0" collapsed="false">
      <c r="B2434" s="21" t="n">
        <v>42415</v>
      </c>
      <c r="C2434" s="22" t="n">
        <v>1237.951</v>
      </c>
      <c r="D2434" s="22" t="n">
        <v>1237.951</v>
      </c>
      <c r="E2434" s="22" t="n">
        <v>1202.228</v>
      </c>
      <c r="F2434" s="22" t="n">
        <v>1209.3815</v>
      </c>
      <c r="G2434" s="23" t="n">
        <v>1239.61</v>
      </c>
      <c r="H2434" s="23" t="n">
        <v>1238.37</v>
      </c>
      <c r="I2434" s="23" t="n">
        <v>1203.62</v>
      </c>
      <c r="J2434" s="23" t="n">
        <v>1202.42</v>
      </c>
      <c r="K2434" s="29" t="str">
        <f aca="false">IF(N2434&lt;=$F$3,"HIT","MISS")</f>
        <v>HIT</v>
      </c>
      <c r="L2434" s="29" t="str">
        <f aca="false">IF(O2434&lt;=$F$3,"HIT","MISS")</f>
        <v>HIT</v>
      </c>
      <c r="M2434" s="17" t="str">
        <f aca="false">IF(AND(K2434="HIT",L2434="HIT"),"HOD ✓ | LOD ✓",IF(K2434="HIT","HOD ✓",IF(L2434="HIT","LOD ✓","✗ MISS")))</f>
        <v>HOD ✓ | LOD ✓</v>
      </c>
      <c r="N2434" s="26" t="n">
        <f aca="false">IF(D2434&lt;H2434,(H2434-D2434)/D2434,IF(D2434&gt;G2434,(D2434-G2434)/D2434,0))</f>
        <v>0.00033846250780513</v>
      </c>
      <c r="O2434" s="26" t="n">
        <f aca="false">IF(E2434&lt;J2434,(J2434-E2434)/E2434,IF(E2434&gt;I2434,(E2434-I2434)/E2434,0))</f>
        <v>0.000159703483864963</v>
      </c>
      <c r="P2434" s="27" t="n">
        <f aca="false">LN(F2434/F2433)</f>
        <v>-0.0233485216128384</v>
      </c>
      <c r="Q2434" s="28" t="n">
        <f aca="false">STDEV(P2415:P2434)*SQRT(252)</f>
        <v>0.199073500132466</v>
      </c>
      <c r="R2434" s="26" t="n">
        <f aca="false">(G2434-H2434)/H2434</f>
        <v>0.0010013162463561</v>
      </c>
      <c r="S2434" s="17" t="n">
        <f aca="false">YEAR(B2434)</f>
        <v>2016</v>
      </c>
      <c r="T2434" s="17" t="n">
        <f aca="false">WEEKDAY(B2434)</f>
        <v>2</v>
      </c>
    </row>
    <row r="2435" customFormat="false" ht="15" hidden="false" customHeight="false" outlineLevel="0" collapsed="false">
      <c r="B2435" s="21" t="n">
        <v>42416</v>
      </c>
      <c r="C2435" s="22" t="n">
        <v>1209.3815</v>
      </c>
      <c r="D2435" s="22" t="n">
        <v>1217.162</v>
      </c>
      <c r="E2435" s="22" t="n">
        <v>1190.9975</v>
      </c>
      <c r="F2435" s="22" t="n">
        <v>1200.0915</v>
      </c>
      <c r="G2435" s="23" t="n">
        <v>1218.15</v>
      </c>
      <c r="H2435" s="23" t="n">
        <v>1216.93</v>
      </c>
      <c r="I2435" s="23" t="n">
        <v>1192.63</v>
      </c>
      <c r="J2435" s="23" t="n">
        <v>1191.44</v>
      </c>
      <c r="K2435" s="29" t="str">
        <f aca="false">IF(N2435&lt;=$F$3,"HIT","MISS")</f>
        <v>HIT</v>
      </c>
      <c r="L2435" s="29" t="str">
        <f aca="false">IF(O2435&lt;=$F$3,"HIT","MISS")</f>
        <v>HIT</v>
      </c>
      <c r="M2435" s="17" t="str">
        <f aca="false">IF(AND(K2435="HIT",L2435="HIT"),"HOD ✓ | LOD ✓",IF(K2435="HIT","HOD ✓",IF(L2435="HIT","LOD ✓","✗ MISS")))</f>
        <v>HOD ✓ | LOD ✓</v>
      </c>
      <c r="N2435" s="26" t="n">
        <f aca="false">IF(D2435&lt;H2435,(H2435-D2435)/D2435,IF(D2435&gt;G2435,(D2435-G2435)/D2435,0))</f>
        <v>0</v>
      </c>
      <c r="O2435" s="26" t="n">
        <f aca="false">IF(E2435&lt;J2435,(J2435-E2435)/E2435,IF(E2435&gt;I2435,(E2435-I2435)/E2435,0))</f>
        <v>0.000371537303814751</v>
      </c>
      <c r="P2435" s="27" t="n">
        <f aca="false">LN(F2435/F2434)</f>
        <v>-0.00771126801149749</v>
      </c>
      <c r="Q2435" s="28" t="n">
        <f aca="false">STDEV(P2416:P2435)*SQRT(252)</f>
        <v>0.203057660626245</v>
      </c>
      <c r="R2435" s="26" t="n">
        <f aca="false">(G2435-H2435)/H2435</f>
        <v>0.0010025227416532</v>
      </c>
      <c r="S2435" s="17" t="n">
        <f aca="false">YEAR(B2435)</f>
        <v>2016</v>
      </c>
      <c r="T2435" s="17" t="n">
        <f aca="false">WEEKDAY(B2435)</f>
        <v>3</v>
      </c>
    </row>
    <row r="2436" customFormat="false" ht="15" hidden="false" customHeight="false" outlineLevel="0" collapsed="false">
      <c r="B2436" s="21" t="n">
        <v>42417</v>
      </c>
      <c r="C2436" s="22" t="n">
        <v>1200.0915</v>
      </c>
      <c r="D2436" s="22" t="n">
        <v>1213.8895</v>
      </c>
      <c r="E2436" s="22" t="n">
        <v>1195.79</v>
      </c>
      <c r="F2436" s="22" t="n">
        <v>1208.534</v>
      </c>
      <c r="G2436" s="23" t="n">
        <v>1215.32</v>
      </c>
      <c r="H2436" s="23" t="n">
        <v>1214.11</v>
      </c>
      <c r="I2436" s="23" t="n">
        <v>1197.1</v>
      </c>
      <c r="J2436" s="23" t="n">
        <v>1195.9</v>
      </c>
      <c r="K2436" s="29" t="str">
        <f aca="false">IF(N2436&lt;=$F$3,"HIT","MISS")</f>
        <v>HIT</v>
      </c>
      <c r="L2436" s="29" t="str">
        <f aca="false">IF(O2436&lt;=$F$3,"HIT","MISS")</f>
        <v>HIT</v>
      </c>
      <c r="M2436" s="17" t="str">
        <f aca="false">IF(AND(K2436="HIT",L2436="HIT"),"HOD ✓ | LOD ✓",IF(K2436="HIT","HOD ✓",IF(L2436="HIT","LOD ✓","✗ MISS")))</f>
        <v>HOD ✓ | LOD ✓</v>
      </c>
      <c r="N2436" s="26" t="n">
        <f aca="false">IF(D2436&lt;H2436,(H2436-D2436)/D2436,IF(D2436&gt;G2436,(D2436-G2436)/D2436,0))</f>
        <v>0.000181647505806667</v>
      </c>
      <c r="O2436" s="26" t="n">
        <f aca="false">IF(E2436&lt;J2436,(J2436-E2436)/E2436,IF(E2436&gt;I2436,(E2436-I2436)/E2436,0))</f>
        <v>9.19893961315343E-005</v>
      </c>
      <c r="P2436" s="27" t="n">
        <f aca="false">LN(F2436/F2435)</f>
        <v>0.0070102509290505</v>
      </c>
      <c r="Q2436" s="28" t="n">
        <f aca="false">STDEV(P2417:P2436)*SQRT(252)</f>
        <v>0.201298784276801</v>
      </c>
      <c r="R2436" s="26" t="n">
        <f aca="false">(G2436-H2436)/H2436</f>
        <v>0.000996614804259941</v>
      </c>
      <c r="S2436" s="17" t="n">
        <f aca="false">YEAR(B2436)</f>
        <v>2016</v>
      </c>
      <c r="T2436" s="17" t="n">
        <f aca="false">WEEKDAY(B2436)</f>
        <v>4</v>
      </c>
    </row>
    <row r="2437" customFormat="false" ht="15" hidden="false" customHeight="false" outlineLevel="0" collapsed="false">
      <c r="B2437" s="21" t="n">
        <v>42418</v>
      </c>
      <c r="C2437" s="22" t="n">
        <v>1208.534</v>
      </c>
      <c r="D2437" s="22" t="n">
        <v>1240.021</v>
      </c>
      <c r="E2437" s="22" t="n">
        <v>1200.843</v>
      </c>
      <c r="F2437" s="22" t="n">
        <v>1231.0675</v>
      </c>
      <c r="G2437" s="23" t="n">
        <v>1240.18</v>
      </c>
      <c r="H2437" s="23" t="n">
        <v>1238.94</v>
      </c>
      <c r="I2437" s="23" t="n">
        <v>1200.71</v>
      </c>
      <c r="J2437" s="23" t="n">
        <v>1199.51</v>
      </c>
      <c r="K2437" s="29" t="str">
        <f aca="false">IF(N2437&lt;=$F$3,"HIT","MISS")</f>
        <v>HIT</v>
      </c>
      <c r="L2437" s="29" t="str">
        <f aca="false">IF(O2437&lt;=$F$3,"HIT","MISS")</f>
        <v>HIT</v>
      </c>
      <c r="M2437" s="17" t="str">
        <f aca="false">IF(AND(K2437="HIT",L2437="HIT"),"HOD ✓ | LOD ✓",IF(K2437="HIT","HOD ✓",IF(L2437="HIT","LOD ✓","✗ MISS")))</f>
        <v>HOD ✓ | LOD ✓</v>
      </c>
      <c r="N2437" s="26" t="n">
        <f aca="false">IF(D2437&lt;H2437,(H2437-D2437)/D2437,IF(D2437&gt;G2437,(D2437-G2437)/D2437,0))</f>
        <v>0</v>
      </c>
      <c r="O2437" s="26" t="n">
        <f aca="false">IF(E2437&lt;J2437,(J2437-E2437)/E2437,IF(E2437&gt;I2437,(E2437-I2437)/E2437,0))</f>
        <v>0.000110755527575244</v>
      </c>
      <c r="P2437" s="27" t="n">
        <f aca="false">LN(F2437/F2436)</f>
        <v>0.0184736243516198</v>
      </c>
      <c r="Q2437" s="28" t="n">
        <f aca="false">STDEV(P2418:P2437)*SQRT(252)</f>
        <v>0.206261059109497</v>
      </c>
      <c r="R2437" s="26" t="n">
        <f aca="false">(G2437-H2437)/H2437</f>
        <v>0.00100085557008411</v>
      </c>
      <c r="S2437" s="17" t="n">
        <f aca="false">YEAR(B2437)</f>
        <v>2016</v>
      </c>
      <c r="T2437" s="17" t="n">
        <f aca="false">WEEKDAY(B2437)</f>
        <v>5</v>
      </c>
    </row>
    <row r="2438" customFormat="false" ht="15" hidden="false" customHeight="false" outlineLevel="0" collapsed="false">
      <c r="B2438" s="21" t="n">
        <v>42419</v>
      </c>
      <c r="C2438" s="22" t="n">
        <v>1231.0675</v>
      </c>
      <c r="D2438" s="22" t="n">
        <v>1234.666</v>
      </c>
      <c r="E2438" s="22" t="n">
        <v>1220.1055</v>
      </c>
      <c r="F2438" s="22" t="n">
        <v>1226.326</v>
      </c>
      <c r="G2438" s="23" t="n">
        <v>1234.37</v>
      </c>
      <c r="H2438" s="23" t="n">
        <v>1233.14</v>
      </c>
      <c r="I2438" s="23" t="n">
        <v>1219.96</v>
      </c>
      <c r="J2438" s="23" t="n">
        <v>1218.74</v>
      </c>
      <c r="K2438" s="29" t="str">
        <f aca="false">IF(N2438&lt;=$F$3,"HIT","MISS")</f>
        <v>HIT</v>
      </c>
      <c r="L2438" s="29" t="str">
        <f aca="false">IF(O2438&lt;=$F$3,"HIT","MISS")</f>
        <v>HIT</v>
      </c>
      <c r="M2438" s="17" t="str">
        <f aca="false">IF(AND(K2438="HIT",L2438="HIT"),"HOD ✓ | LOD ✓",IF(K2438="HIT","HOD ✓",IF(L2438="HIT","LOD ✓","✗ MISS")))</f>
        <v>HOD ✓ | LOD ✓</v>
      </c>
      <c r="N2438" s="26" t="n">
        <f aca="false">IF(D2438&lt;H2438,(H2438-D2438)/D2438,IF(D2438&gt;G2438,(D2438-G2438)/D2438,0))</f>
        <v>0.000239740950184138</v>
      </c>
      <c r="O2438" s="26" t="n">
        <f aca="false">IF(E2438&lt;J2438,(J2438-E2438)/E2438,IF(E2438&gt;I2438,(E2438-I2438)/E2438,0))</f>
        <v>0.00011925198271777</v>
      </c>
      <c r="P2438" s="27" t="n">
        <f aca="false">LN(F2438/F2437)</f>
        <v>-0.00385897161693198</v>
      </c>
      <c r="Q2438" s="28" t="n">
        <f aca="false">STDEV(P2419:P2438)*SQRT(252)</f>
        <v>0.206686368773429</v>
      </c>
      <c r="R2438" s="26" t="n">
        <f aca="false">(G2438-H2438)/H2438</f>
        <v>0.000997453654897084</v>
      </c>
      <c r="S2438" s="17" t="n">
        <f aca="false">YEAR(B2438)</f>
        <v>2016</v>
      </c>
      <c r="T2438" s="17" t="n">
        <f aca="false">WEEKDAY(B2438)</f>
        <v>6</v>
      </c>
    </row>
    <row r="2439" customFormat="false" ht="15" hidden="false" customHeight="false" outlineLevel="0" collapsed="false">
      <c r="B2439" s="21" t="n">
        <v>42422</v>
      </c>
      <c r="C2439" s="22" t="n">
        <v>1226.326</v>
      </c>
      <c r="D2439" s="22" t="n">
        <v>1226.384</v>
      </c>
      <c r="E2439" s="22" t="n">
        <v>1202.046</v>
      </c>
      <c r="F2439" s="22" t="n">
        <v>1208.908</v>
      </c>
      <c r="G2439" s="23" t="n">
        <v>1226.66</v>
      </c>
      <c r="H2439" s="23" t="n">
        <v>1225.43</v>
      </c>
      <c r="I2439" s="23" t="n">
        <v>1202.81</v>
      </c>
      <c r="J2439" s="23" t="n">
        <v>1201.61</v>
      </c>
      <c r="K2439" s="29" t="str">
        <f aca="false">IF(N2439&lt;=$F$3,"HIT","MISS")</f>
        <v>HIT</v>
      </c>
      <c r="L2439" s="29" t="str">
        <f aca="false">IF(O2439&lt;=$F$3,"HIT","MISS")</f>
        <v>HIT</v>
      </c>
      <c r="M2439" s="17" t="str">
        <f aca="false">IF(AND(K2439="HIT",L2439="HIT"),"HOD ✓ | LOD ✓",IF(K2439="HIT","HOD ✓",IF(L2439="HIT","LOD ✓","✗ MISS")))</f>
        <v>HOD ✓ | LOD ✓</v>
      </c>
      <c r="N2439" s="26" t="n">
        <f aca="false">IF(D2439&lt;H2439,(H2439-D2439)/D2439,IF(D2439&gt;G2439,(D2439-G2439)/D2439,0))</f>
        <v>0</v>
      </c>
      <c r="O2439" s="26" t="n">
        <f aca="false">IF(E2439&lt;J2439,(J2439-E2439)/E2439,IF(E2439&gt;I2439,(E2439-I2439)/E2439,0))</f>
        <v>0</v>
      </c>
      <c r="P2439" s="27" t="n">
        <f aca="false">LN(F2439/F2438)</f>
        <v>-0.0143052347606611</v>
      </c>
      <c r="Q2439" s="28" t="n">
        <f aca="false">STDEV(P2420:P2439)*SQRT(252)</f>
        <v>0.217696552054109</v>
      </c>
      <c r="R2439" s="26" t="n">
        <f aca="false">(G2439-H2439)/H2439</f>
        <v>0.00100372930318339</v>
      </c>
      <c r="S2439" s="17" t="n">
        <f aca="false">YEAR(B2439)</f>
        <v>2016</v>
      </c>
      <c r="T2439" s="17" t="n">
        <f aca="false">WEEKDAY(B2439)</f>
        <v>2</v>
      </c>
    </row>
    <row r="2440" customFormat="false" ht="15" hidden="false" customHeight="false" outlineLevel="0" collapsed="false">
      <c r="B2440" s="21" t="n">
        <v>42423</v>
      </c>
      <c r="C2440" s="22" t="n">
        <v>1208.908</v>
      </c>
      <c r="D2440" s="22" t="n">
        <v>1228.355</v>
      </c>
      <c r="E2440" s="22" t="n">
        <v>1207.29</v>
      </c>
      <c r="F2440" s="22" t="n">
        <v>1227.121</v>
      </c>
      <c r="G2440" s="23" t="n">
        <v>1228.21</v>
      </c>
      <c r="H2440" s="23" t="n">
        <v>1226.98</v>
      </c>
      <c r="I2440" s="23" t="n">
        <v>1210.8</v>
      </c>
      <c r="J2440" s="23" t="n">
        <v>1209.59</v>
      </c>
      <c r="K2440" s="24" t="str">
        <f aca="false">IF(N2440&lt;=$F$3,"HIT","MISS")</f>
        <v>HIT</v>
      </c>
      <c r="L2440" s="24" t="str">
        <f aca="false">IF(O2440&lt;=$F$3,"HIT","MISS")</f>
        <v>MISS</v>
      </c>
      <c r="M2440" s="25" t="str">
        <f aca="false">IF(AND(K2440="HIT",L2440="HIT"),"HOD ✓ | LOD ✓",IF(K2440="HIT","HOD ✓",IF(L2440="HIT","LOD ✓","✗ MISS")))</f>
        <v>HOD ✓</v>
      </c>
      <c r="N2440" s="26" t="n">
        <f aca="false">IF(D2440&lt;H2440,(H2440-D2440)/D2440,IF(D2440&gt;G2440,(D2440-G2440)/D2440,0))</f>
        <v>0.00011804405078335</v>
      </c>
      <c r="O2440" s="26" t="n">
        <f aca="false">IF(E2440&lt;J2440,(J2440-E2440)/E2440,IF(E2440&gt;I2440,(E2440-I2440)/E2440,0))</f>
        <v>0.00190509322532279</v>
      </c>
      <c r="P2440" s="27" t="n">
        <f aca="false">LN(F2440/F2439)</f>
        <v>0.0149533025834628</v>
      </c>
      <c r="Q2440" s="28" t="n">
        <f aca="false">STDEV(P2421:P2440)*SQRT(252)</f>
        <v>0.219766338915319</v>
      </c>
      <c r="R2440" s="26" t="n">
        <f aca="false">(G2440-H2440)/H2440</f>
        <v>0.00100246132781302</v>
      </c>
      <c r="S2440" s="17" t="n">
        <f aca="false">YEAR(B2440)</f>
        <v>2016</v>
      </c>
      <c r="T2440" s="17" t="n">
        <f aca="false">WEEKDAY(B2440)</f>
        <v>3</v>
      </c>
    </row>
    <row r="2441" customFormat="false" ht="15" hidden="false" customHeight="false" outlineLevel="0" collapsed="false">
      <c r="B2441" s="21" t="n">
        <v>42424</v>
      </c>
      <c r="C2441" s="22" t="n">
        <v>1227.121</v>
      </c>
      <c r="D2441" s="22" t="n">
        <v>1253.378</v>
      </c>
      <c r="E2441" s="22" t="n">
        <v>1222.006</v>
      </c>
      <c r="F2441" s="22" t="n">
        <v>1229.0185</v>
      </c>
      <c r="G2441" s="23" t="n">
        <v>1254.87</v>
      </c>
      <c r="H2441" s="23" t="n">
        <v>1253.62</v>
      </c>
      <c r="I2441" s="23" t="n">
        <v>1218.96</v>
      </c>
      <c r="J2441" s="23" t="n">
        <v>1217.74</v>
      </c>
      <c r="K2441" s="24" t="str">
        <f aca="false">IF(N2441&lt;=$F$3,"HIT","MISS")</f>
        <v>HIT</v>
      </c>
      <c r="L2441" s="24" t="str">
        <f aca="false">IF(O2441&lt;=$F$3,"HIT","MISS")</f>
        <v>MISS</v>
      </c>
      <c r="M2441" s="25" t="str">
        <f aca="false">IF(AND(K2441="HIT",L2441="HIT"),"HOD ✓ | LOD ✓",IF(K2441="HIT","HOD ✓",IF(L2441="HIT","LOD ✓","✗ MISS")))</f>
        <v>HOD ✓</v>
      </c>
      <c r="N2441" s="26" t="n">
        <f aca="false">IF(D2441&lt;H2441,(H2441-D2441)/D2441,IF(D2441&gt;G2441,(D2441-G2441)/D2441,0))</f>
        <v>0.000193078225403639</v>
      </c>
      <c r="O2441" s="26" t="n">
        <f aca="false">IF(E2441&lt;J2441,(J2441-E2441)/E2441,IF(E2441&gt;I2441,(E2441-I2441)/E2441,0))</f>
        <v>0.00249262278581288</v>
      </c>
      <c r="P2441" s="27" t="n">
        <f aca="false">LN(F2441/F2440)</f>
        <v>0.00154510798552033</v>
      </c>
      <c r="Q2441" s="28" t="n">
        <f aca="false">STDEV(P2422:P2441)*SQRT(252)</f>
        <v>0.220027856225036</v>
      </c>
      <c r="R2441" s="26" t="n">
        <f aca="false">(G2441-H2441)/H2441</f>
        <v>0.000997112362597917</v>
      </c>
      <c r="S2441" s="17" t="n">
        <f aca="false">YEAR(B2441)</f>
        <v>2016</v>
      </c>
      <c r="T2441" s="17" t="n">
        <f aca="false">WEEKDAY(B2441)</f>
        <v>4</v>
      </c>
    </row>
    <row r="2442" customFormat="false" ht="15" hidden="false" customHeight="false" outlineLevel="0" collapsed="false">
      <c r="B2442" s="21" t="n">
        <v>42425</v>
      </c>
      <c r="C2442" s="22" t="n">
        <v>1229.0185</v>
      </c>
      <c r="D2442" s="22" t="n">
        <v>1243.542</v>
      </c>
      <c r="E2442" s="22" t="n">
        <v>1221.2405</v>
      </c>
      <c r="F2442" s="22" t="n">
        <v>1233.1685</v>
      </c>
      <c r="G2442" s="23" t="n">
        <v>1244.27</v>
      </c>
      <c r="H2442" s="23" t="n">
        <v>1243.03</v>
      </c>
      <c r="I2442" s="23" t="n">
        <v>1221.13</v>
      </c>
      <c r="J2442" s="23" t="n">
        <v>1219.91</v>
      </c>
      <c r="K2442" s="29" t="str">
        <f aca="false">IF(N2442&lt;=$F$3,"HIT","MISS")</f>
        <v>HIT</v>
      </c>
      <c r="L2442" s="29" t="str">
        <f aca="false">IF(O2442&lt;=$F$3,"HIT","MISS")</f>
        <v>HIT</v>
      </c>
      <c r="M2442" s="17" t="str">
        <f aca="false">IF(AND(K2442="HIT",L2442="HIT"),"HOD ✓ | LOD ✓",IF(K2442="HIT","HOD ✓",IF(L2442="HIT","LOD ✓","✗ MISS")))</f>
        <v>HOD ✓ | LOD ✓</v>
      </c>
      <c r="N2442" s="26" t="n">
        <f aca="false">IF(D2442&lt;H2442,(H2442-D2442)/D2442,IF(D2442&gt;G2442,(D2442-G2442)/D2442,0))</f>
        <v>0</v>
      </c>
      <c r="O2442" s="26" t="n">
        <f aca="false">IF(E2442&lt;J2442,(J2442-E2442)/E2442,IF(E2442&gt;I2442,(E2442-I2442)/E2442,0))</f>
        <v>9.04817683331021E-005</v>
      </c>
      <c r="P2442" s="27" t="n">
        <f aca="false">LN(F2442/F2441)</f>
        <v>0.00337099004251253</v>
      </c>
      <c r="Q2442" s="28" t="n">
        <f aca="false">STDEV(P2423:P2442)*SQRT(252)</f>
        <v>0.214421608894667</v>
      </c>
      <c r="R2442" s="26" t="n">
        <f aca="false">(G2442-H2442)/H2442</f>
        <v>0.000997562407986942</v>
      </c>
      <c r="S2442" s="17" t="n">
        <f aca="false">YEAR(B2442)</f>
        <v>2016</v>
      </c>
      <c r="T2442" s="17" t="n">
        <f aca="false">WEEKDAY(B2442)</f>
        <v>5</v>
      </c>
    </row>
    <row r="2443" customFormat="false" ht="15" hidden="false" customHeight="false" outlineLevel="0" collapsed="false">
      <c r="B2443" s="21" t="n">
        <v>42426</v>
      </c>
      <c r="C2443" s="22" t="n">
        <v>1233.1685</v>
      </c>
      <c r="D2443" s="22" t="n">
        <v>1240.494</v>
      </c>
      <c r="E2443" s="22" t="n">
        <v>1211.5645</v>
      </c>
      <c r="F2443" s="22" t="n">
        <v>1222.997</v>
      </c>
      <c r="G2443" s="23" t="n">
        <v>1241.3</v>
      </c>
      <c r="H2443" s="23" t="n">
        <v>1240.06</v>
      </c>
      <c r="I2443" s="23" t="n">
        <v>1211.82</v>
      </c>
      <c r="J2443" s="23" t="n">
        <v>1210.61</v>
      </c>
      <c r="K2443" s="29" t="str">
        <f aca="false">IF(N2443&lt;=$F$3,"HIT","MISS")</f>
        <v>HIT</v>
      </c>
      <c r="L2443" s="29" t="str">
        <f aca="false">IF(O2443&lt;=$F$3,"HIT","MISS")</f>
        <v>HIT</v>
      </c>
      <c r="M2443" s="17" t="str">
        <f aca="false">IF(AND(K2443="HIT",L2443="HIT"),"HOD ✓ | LOD ✓",IF(K2443="HIT","HOD ✓",IF(L2443="HIT","LOD ✓","✗ MISS")))</f>
        <v>HOD ✓ | LOD ✓</v>
      </c>
      <c r="N2443" s="26" t="n">
        <f aca="false">IF(D2443&lt;H2443,(H2443-D2443)/D2443,IF(D2443&gt;G2443,(D2443-G2443)/D2443,0))</f>
        <v>0</v>
      </c>
      <c r="O2443" s="26" t="n">
        <f aca="false">IF(E2443&lt;J2443,(J2443-E2443)/E2443,IF(E2443&gt;I2443,(E2443-I2443)/E2443,0))</f>
        <v>0</v>
      </c>
      <c r="P2443" s="27" t="n">
        <f aca="false">LN(F2443/F2442)</f>
        <v>-0.00828246968408161</v>
      </c>
      <c r="Q2443" s="28" t="n">
        <f aca="false">STDEV(P2424:P2443)*SQRT(252)</f>
        <v>0.219514732556404</v>
      </c>
      <c r="R2443" s="26" t="n">
        <f aca="false">(G2443-H2443)/H2443</f>
        <v>0.000999951615244431</v>
      </c>
      <c r="S2443" s="17" t="n">
        <f aca="false">YEAR(B2443)</f>
        <v>2016</v>
      </c>
      <c r="T2443" s="17" t="n">
        <f aca="false">WEEKDAY(B2443)</f>
        <v>6</v>
      </c>
    </row>
    <row r="2444" customFormat="false" ht="15" hidden="false" customHeight="false" outlineLevel="0" collapsed="false">
      <c r="B2444" s="21" t="n">
        <v>42429</v>
      </c>
      <c r="C2444" s="22" t="n">
        <v>1222.997</v>
      </c>
      <c r="D2444" s="22" t="n">
        <v>1241.28</v>
      </c>
      <c r="E2444" s="22" t="n">
        <v>1215.759</v>
      </c>
      <c r="F2444" s="22" t="n">
        <v>1238.6045</v>
      </c>
      <c r="G2444" s="23" t="n">
        <v>1240.87</v>
      </c>
      <c r="H2444" s="23" t="n">
        <v>1239.63</v>
      </c>
      <c r="I2444" s="23" t="n">
        <v>1217.15</v>
      </c>
      <c r="J2444" s="23" t="n">
        <v>1215.93</v>
      </c>
      <c r="K2444" s="29" t="str">
        <f aca="false">IF(N2444&lt;=$F$3,"HIT","MISS")</f>
        <v>HIT</v>
      </c>
      <c r="L2444" s="29" t="str">
        <f aca="false">IF(O2444&lt;=$F$3,"HIT","MISS")</f>
        <v>HIT</v>
      </c>
      <c r="M2444" s="17" t="str">
        <f aca="false">IF(AND(K2444="HIT",L2444="HIT"),"HOD ✓ | LOD ✓",IF(K2444="HIT","HOD ✓",IF(L2444="HIT","LOD ✓","✗ MISS")))</f>
        <v>HOD ✓ | LOD ✓</v>
      </c>
      <c r="N2444" s="26" t="n">
        <f aca="false">IF(D2444&lt;H2444,(H2444-D2444)/D2444,IF(D2444&gt;G2444,(D2444-G2444)/D2444,0))</f>
        <v>0.000330304202114013</v>
      </c>
      <c r="O2444" s="26" t="n">
        <f aca="false">IF(E2444&lt;J2444,(J2444-E2444)/E2444,IF(E2444&gt;I2444,(E2444-I2444)/E2444,0))</f>
        <v>0.000140652876104597</v>
      </c>
      <c r="P2444" s="27" t="n">
        <f aca="false">LN(F2444/F2443)</f>
        <v>0.012680938931845</v>
      </c>
      <c r="Q2444" s="28" t="n">
        <f aca="false">STDEV(P2425:P2444)*SQRT(252)</f>
        <v>0.220862399792428</v>
      </c>
      <c r="R2444" s="26" t="n">
        <f aca="false">(G2444-H2444)/H2444</f>
        <v>0.00100029847615803</v>
      </c>
      <c r="S2444" s="17" t="n">
        <f aca="false">YEAR(B2444)</f>
        <v>2016</v>
      </c>
      <c r="T2444" s="17" t="n">
        <f aca="false">WEEKDAY(B2444)</f>
        <v>2</v>
      </c>
    </row>
    <row r="2445" customFormat="false" ht="15" hidden="false" customHeight="false" outlineLevel="0" collapsed="false">
      <c r="B2445" s="21" t="n">
        <v>42430</v>
      </c>
      <c r="C2445" s="22" t="n">
        <v>1238.6045</v>
      </c>
      <c r="D2445" s="22" t="n">
        <v>1248.6615</v>
      </c>
      <c r="E2445" s="22" t="n">
        <v>1227.281</v>
      </c>
      <c r="F2445" s="22" t="n">
        <v>1232.168</v>
      </c>
      <c r="G2445" s="23" t="n">
        <v>1245.78</v>
      </c>
      <c r="H2445" s="23" t="n">
        <v>1244.54</v>
      </c>
      <c r="I2445" s="23" t="n">
        <v>1227.73</v>
      </c>
      <c r="J2445" s="23" t="n">
        <v>1226.5</v>
      </c>
      <c r="K2445" s="24" t="str">
        <f aca="false">IF(N2445&lt;=$F$3,"HIT","MISS")</f>
        <v>MISS</v>
      </c>
      <c r="L2445" s="24" t="str">
        <f aca="false">IF(O2445&lt;=$F$3,"HIT","MISS")</f>
        <v>HIT</v>
      </c>
      <c r="M2445" s="25" t="str">
        <f aca="false">IF(AND(K2445="HIT",L2445="HIT"),"HOD ✓ | LOD ✓",IF(K2445="HIT","HOD ✓",IF(L2445="HIT","LOD ✓","✗ MISS")))</f>
        <v>LOD ✓</v>
      </c>
      <c r="N2445" s="26" t="n">
        <f aca="false">IF(D2445&lt;H2445,(H2445-D2445)/D2445,IF(D2445&gt;G2445,(D2445-G2445)/D2445,0))</f>
        <v>0.00230767105416477</v>
      </c>
      <c r="O2445" s="26" t="n">
        <f aca="false">IF(E2445&lt;J2445,(J2445-E2445)/E2445,IF(E2445&gt;I2445,(E2445-I2445)/E2445,0))</f>
        <v>0</v>
      </c>
      <c r="P2445" s="27" t="n">
        <f aca="false">LN(F2445/F2444)</f>
        <v>-0.00521012319839126</v>
      </c>
      <c r="Q2445" s="28" t="n">
        <f aca="false">STDEV(P2426:P2445)*SQRT(252)</f>
        <v>0.223166956991937</v>
      </c>
      <c r="R2445" s="26" t="n">
        <f aca="false">(G2445-H2445)/H2445</f>
        <v>0.000996352065823524</v>
      </c>
      <c r="S2445" s="17" t="n">
        <f aca="false">YEAR(B2445)</f>
        <v>2016</v>
      </c>
      <c r="T2445" s="17" t="n">
        <f aca="false">WEEKDAY(B2445)</f>
        <v>3</v>
      </c>
    </row>
    <row r="2446" customFormat="false" ht="15" hidden="false" customHeight="false" outlineLevel="0" collapsed="false">
      <c r="B2446" s="21" t="n">
        <v>42431</v>
      </c>
      <c r="C2446" s="22" t="n">
        <v>1232.168</v>
      </c>
      <c r="D2446" s="22" t="n">
        <v>1244.2495</v>
      </c>
      <c r="E2446" s="22" t="n">
        <v>1224.868</v>
      </c>
      <c r="F2446" s="22" t="n">
        <v>1239.983</v>
      </c>
      <c r="G2446" s="23" t="n">
        <v>1243.77</v>
      </c>
      <c r="H2446" s="23" t="n">
        <v>1242.53</v>
      </c>
      <c r="I2446" s="23" t="n">
        <v>1225.16</v>
      </c>
      <c r="J2446" s="23" t="n">
        <v>1223.94</v>
      </c>
      <c r="K2446" s="29" t="str">
        <f aca="false">IF(N2446&lt;=$F$3,"HIT","MISS")</f>
        <v>HIT</v>
      </c>
      <c r="L2446" s="29" t="str">
        <f aca="false">IF(O2446&lt;=$F$3,"HIT","MISS")</f>
        <v>HIT</v>
      </c>
      <c r="M2446" s="17" t="str">
        <f aca="false">IF(AND(K2446="HIT",L2446="HIT"),"HOD ✓ | LOD ✓",IF(K2446="HIT","HOD ✓",IF(L2446="HIT","LOD ✓","✗ MISS")))</f>
        <v>HOD ✓ | LOD ✓</v>
      </c>
      <c r="N2446" s="26" t="n">
        <f aca="false">IF(D2446&lt;H2446,(H2446-D2446)/D2446,IF(D2446&gt;G2446,(D2446-G2446)/D2446,0))</f>
        <v>0.000385372869348082</v>
      </c>
      <c r="O2446" s="26" t="n">
        <f aca="false">IF(E2446&lt;J2446,(J2446-E2446)/E2446,IF(E2446&gt;I2446,(E2446-I2446)/E2446,0))</f>
        <v>0</v>
      </c>
      <c r="P2446" s="27" t="n">
        <f aca="false">LN(F2446/F2445)</f>
        <v>0.0063224503945315</v>
      </c>
      <c r="Q2446" s="28" t="n">
        <f aca="false">STDEV(P2427:P2446)*SQRT(252)</f>
        <v>0.221435092639267</v>
      </c>
      <c r="R2446" s="26" t="n">
        <f aca="false">(G2446-H2446)/H2446</f>
        <v>0.000997963831859198</v>
      </c>
      <c r="S2446" s="17" t="n">
        <f aca="false">YEAR(B2446)</f>
        <v>2016</v>
      </c>
      <c r="T2446" s="17" t="n">
        <f aca="false">WEEKDAY(B2446)</f>
        <v>4</v>
      </c>
    </row>
    <row r="2447" customFormat="false" ht="15" hidden="false" customHeight="false" outlineLevel="0" collapsed="false">
      <c r="B2447" s="21" t="n">
        <v>42432</v>
      </c>
      <c r="C2447" s="22" t="n">
        <v>1239.983</v>
      </c>
      <c r="D2447" s="22" t="n">
        <v>1268.519</v>
      </c>
      <c r="E2447" s="22" t="n">
        <v>1237.567</v>
      </c>
      <c r="F2447" s="22" t="n">
        <v>1264.7735</v>
      </c>
      <c r="G2447" s="23" t="n">
        <v>1267.56</v>
      </c>
      <c r="H2447" s="23" t="n">
        <v>1266.29</v>
      </c>
      <c r="I2447" s="23" t="n">
        <v>1238.07</v>
      </c>
      <c r="J2447" s="23" t="n">
        <v>1236.83</v>
      </c>
      <c r="K2447" s="24" t="str">
        <f aca="false">IF(N2447&lt;=$F$3,"HIT","MISS")</f>
        <v>MISS</v>
      </c>
      <c r="L2447" s="24" t="str">
        <f aca="false">IF(O2447&lt;=$F$3,"HIT","MISS")</f>
        <v>HIT</v>
      </c>
      <c r="M2447" s="25" t="str">
        <f aca="false">IF(AND(K2447="HIT",L2447="HIT"),"HOD ✓ | LOD ✓",IF(K2447="HIT","HOD ✓",IF(L2447="HIT","LOD ✓","✗ MISS")))</f>
        <v>LOD ✓</v>
      </c>
      <c r="N2447" s="26" t="n">
        <f aca="false">IF(D2447&lt;H2447,(H2447-D2447)/D2447,IF(D2447&gt;G2447,(D2447-G2447)/D2447,0))</f>
        <v>0.000755999713051251</v>
      </c>
      <c r="O2447" s="26" t="n">
        <f aca="false">IF(E2447&lt;J2447,(J2447-E2447)/E2447,IF(E2447&gt;I2447,(E2447-I2447)/E2447,0))</f>
        <v>0</v>
      </c>
      <c r="P2447" s="27" t="n">
        <f aca="false">LN(F2447/F2446)</f>
        <v>0.0197953849189242</v>
      </c>
      <c r="Q2447" s="28" t="n">
        <f aca="false">STDEV(P2428:P2447)*SQRT(252)</f>
        <v>0.227063031335425</v>
      </c>
      <c r="R2447" s="26" t="n">
        <f aca="false">(G2447-H2447)/H2447</f>
        <v>0.00100292981860394</v>
      </c>
      <c r="S2447" s="17" t="n">
        <f aca="false">YEAR(B2447)</f>
        <v>2016</v>
      </c>
      <c r="T2447" s="17" t="n">
        <f aca="false">WEEKDAY(B2447)</f>
        <v>5</v>
      </c>
    </row>
    <row r="2448" customFormat="false" ht="15" hidden="false" customHeight="false" outlineLevel="0" collapsed="false">
      <c r="B2448" s="21" t="n">
        <v>42433</v>
      </c>
      <c r="C2448" s="22" t="n">
        <v>1264.7735</v>
      </c>
      <c r="D2448" s="22" t="n">
        <v>1279.9235</v>
      </c>
      <c r="E2448" s="22" t="n">
        <v>1250.168</v>
      </c>
      <c r="F2448" s="22" t="n">
        <v>1259.277</v>
      </c>
      <c r="G2448" s="23" t="n">
        <v>1280.14</v>
      </c>
      <c r="H2448" s="23" t="n">
        <v>1278.86</v>
      </c>
      <c r="I2448" s="23" t="n">
        <v>1250.43</v>
      </c>
      <c r="J2448" s="23" t="n">
        <v>1249.18</v>
      </c>
      <c r="K2448" s="29" t="str">
        <f aca="false">IF(N2448&lt;=$F$3,"HIT","MISS")</f>
        <v>HIT</v>
      </c>
      <c r="L2448" s="29" t="str">
        <f aca="false">IF(O2448&lt;=$F$3,"HIT","MISS")</f>
        <v>HIT</v>
      </c>
      <c r="M2448" s="17" t="str">
        <f aca="false">IF(AND(K2448="HIT",L2448="HIT"),"HOD ✓ | LOD ✓",IF(K2448="HIT","HOD ✓",IF(L2448="HIT","LOD ✓","✗ MISS")))</f>
        <v>HOD ✓ | LOD ✓</v>
      </c>
      <c r="N2448" s="26" t="n">
        <f aca="false">IF(D2448&lt;H2448,(H2448-D2448)/D2448,IF(D2448&gt;G2448,(D2448-G2448)/D2448,0))</f>
        <v>0</v>
      </c>
      <c r="O2448" s="26" t="n">
        <f aca="false">IF(E2448&lt;J2448,(J2448-E2448)/E2448,IF(E2448&gt;I2448,(E2448-I2448)/E2448,0))</f>
        <v>0</v>
      </c>
      <c r="P2448" s="27" t="n">
        <f aca="false">LN(F2448/F2447)</f>
        <v>-0.00435530801658349</v>
      </c>
      <c r="Q2448" s="28" t="n">
        <f aca="false">STDEV(P2429:P2448)*SQRT(252)</f>
        <v>0.225359556700145</v>
      </c>
      <c r="R2448" s="26" t="n">
        <f aca="false">(G2448-H2448)/H2448</f>
        <v>0.00100089141892013</v>
      </c>
      <c r="S2448" s="17" t="n">
        <f aca="false">YEAR(B2448)</f>
        <v>2016</v>
      </c>
      <c r="T2448" s="17" t="n">
        <f aca="false">WEEKDAY(B2448)</f>
        <v>6</v>
      </c>
    </row>
    <row r="2449" customFormat="false" ht="15" hidden="false" customHeight="false" outlineLevel="0" collapsed="false">
      <c r="B2449" s="21" t="n">
        <v>42436</v>
      </c>
      <c r="C2449" s="22" t="n">
        <v>1259.277</v>
      </c>
      <c r="D2449" s="22" t="n">
        <v>1273.2915</v>
      </c>
      <c r="E2449" s="22" t="n">
        <v>1256.7525</v>
      </c>
      <c r="F2449" s="22" t="n">
        <v>1267.4265</v>
      </c>
      <c r="G2449" s="23" t="n">
        <v>1274.39</v>
      </c>
      <c r="H2449" s="23" t="n">
        <v>1273.12</v>
      </c>
      <c r="I2449" s="23" t="n">
        <v>1256.71</v>
      </c>
      <c r="J2449" s="23" t="n">
        <v>1255.45</v>
      </c>
      <c r="K2449" s="29" t="str">
        <f aca="false">IF(N2449&lt;=$F$3,"HIT","MISS")</f>
        <v>HIT</v>
      </c>
      <c r="L2449" s="29" t="str">
        <f aca="false">IF(O2449&lt;=$F$3,"HIT","MISS")</f>
        <v>HIT</v>
      </c>
      <c r="M2449" s="17" t="str">
        <f aca="false">IF(AND(K2449="HIT",L2449="HIT"),"HOD ✓ | LOD ✓",IF(K2449="HIT","HOD ✓",IF(L2449="HIT","LOD ✓","✗ MISS")))</f>
        <v>HOD ✓ | LOD ✓</v>
      </c>
      <c r="N2449" s="26" t="n">
        <f aca="false">IF(D2449&lt;H2449,(H2449-D2449)/D2449,IF(D2449&gt;G2449,(D2449-G2449)/D2449,0))</f>
        <v>0</v>
      </c>
      <c r="O2449" s="26" t="n">
        <f aca="false">IF(E2449&lt;J2449,(J2449-E2449)/E2449,IF(E2449&gt;I2449,(E2449-I2449)/E2449,0))</f>
        <v>3.38173188436213E-005</v>
      </c>
      <c r="P2449" s="27" t="n">
        <f aca="false">LN(F2449/F2448)</f>
        <v>0.00645071988825386</v>
      </c>
      <c r="Q2449" s="28" t="n">
        <f aca="false">STDEV(P2430:P2449)*SQRT(252)</f>
        <v>0.222671974499272</v>
      </c>
      <c r="R2449" s="26" t="n">
        <f aca="false">(G2449-H2449)/H2449</f>
        <v>0.000997549327636208</v>
      </c>
      <c r="S2449" s="17" t="n">
        <f aca="false">YEAR(B2449)</f>
        <v>2016</v>
      </c>
      <c r="T2449" s="17" t="n">
        <f aca="false">WEEKDAY(B2449)</f>
        <v>2</v>
      </c>
    </row>
    <row r="2450" customFormat="false" ht="15" hidden="false" customHeight="false" outlineLevel="0" collapsed="false">
      <c r="B2450" s="21" t="n">
        <v>42437</v>
      </c>
      <c r="C2450" s="22" t="n">
        <v>1267.4265</v>
      </c>
      <c r="D2450" s="22" t="n">
        <v>1278.217</v>
      </c>
      <c r="E2450" s="22" t="n">
        <v>1260.338</v>
      </c>
      <c r="F2450" s="22" t="n">
        <v>1261.5965</v>
      </c>
      <c r="G2450" s="23" t="n">
        <v>1277.89</v>
      </c>
      <c r="H2450" s="23" t="n">
        <v>1276.61</v>
      </c>
      <c r="I2450" s="23" t="n">
        <v>1259.89</v>
      </c>
      <c r="J2450" s="23" t="n">
        <v>1258.63</v>
      </c>
      <c r="K2450" s="29" t="str">
        <f aca="false">IF(N2450&lt;=$F$3,"HIT","MISS")</f>
        <v>HIT</v>
      </c>
      <c r="L2450" s="29" t="str">
        <f aca="false">IF(O2450&lt;=$F$3,"HIT","MISS")</f>
        <v>HIT</v>
      </c>
      <c r="M2450" s="17" t="str">
        <f aca="false">IF(AND(K2450="HIT",L2450="HIT"),"HOD ✓ | LOD ✓",IF(K2450="HIT","HOD ✓",IF(L2450="HIT","LOD ✓","✗ MISS")))</f>
        <v>HOD ✓ | LOD ✓</v>
      </c>
      <c r="N2450" s="26" t="n">
        <f aca="false">IF(D2450&lt;H2450,(H2450-D2450)/D2450,IF(D2450&gt;G2450,(D2450-G2450)/D2450,0))</f>
        <v>0.000255825106378649</v>
      </c>
      <c r="O2450" s="26" t="n">
        <f aca="false">IF(E2450&lt;J2450,(J2450-E2450)/E2450,IF(E2450&gt;I2450,(E2450-I2450)/E2450,0))</f>
        <v>0.00035546020194572</v>
      </c>
      <c r="P2450" s="27" t="n">
        <f aca="false">LN(F2450/F2449)</f>
        <v>-0.00461048422821301</v>
      </c>
      <c r="Q2450" s="28" t="n">
        <f aca="false">STDEV(P2431:P2450)*SQRT(252)</f>
        <v>0.224097648671362</v>
      </c>
      <c r="R2450" s="26" t="n">
        <f aca="false">(G2450-H2450)/H2450</f>
        <v>0.0010026554703474</v>
      </c>
      <c r="S2450" s="17" t="n">
        <f aca="false">YEAR(B2450)</f>
        <v>2016</v>
      </c>
      <c r="T2450" s="17" t="n">
        <f aca="false">WEEKDAY(B2450)</f>
        <v>3</v>
      </c>
    </row>
    <row r="2451" customFormat="false" ht="15" hidden="false" customHeight="false" outlineLevel="0" collapsed="false">
      <c r="B2451" s="21" t="n">
        <v>42438</v>
      </c>
      <c r="C2451" s="22" t="n">
        <v>1261.5965</v>
      </c>
      <c r="D2451" s="22" t="n">
        <v>1265.047</v>
      </c>
      <c r="E2451" s="22" t="n">
        <v>1243.055</v>
      </c>
      <c r="F2451" s="22" t="n">
        <v>1253.0905</v>
      </c>
      <c r="G2451" s="23" t="n">
        <v>1266.36</v>
      </c>
      <c r="H2451" s="23" t="n">
        <v>1265.09</v>
      </c>
      <c r="I2451" s="23" t="n">
        <v>1244.88</v>
      </c>
      <c r="J2451" s="23" t="n">
        <v>1243.64</v>
      </c>
      <c r="K2451" s="29" t="str">
        <f aca="false">IF(N2451&lt;=$F$3,"HIT","MISS")</f>
        <v>HIT</v>
      </c>
      <c r="L2451" s="29" t="str">
        <f aca="false">IF(O2451&lt;=$F$3,"HIT","MISS")</f>
        <v>HIT</v>
      </c>
      <c r="M2451" s="17" t="str">
        <f aca="false">IF(AND(K2451="HIT",L2451="HIT"),"HOD ✓ | LOD ✓",IF(K2451="HIT","HOD ✓",IF(L2451="HIT","LOD ✓","✗ MISS")))</f>
        <v>HOD ✓ | LOD ✓</v>
      </c>
      <c r="N2451" s="26" t="n">
        <f aca="false">IF(D2451&lt;H2451,(H2451-D2451)/D2451,IF(D2451&gt;G2451,(D2451-G2451)/D2451,0))</f>
        <v>3.39908319610992E-005</v>
      </c>
      <c r="O2451" s="26" t="n">
        <f aca="false">IF(E2451&lt;J2451,(J2451-E2451)/E2451,IF(E2451&gt;I2451,(E2451-I2451)/E2451,0))</f>
        <v>0.000470614735470302</v>
      </c>
      <c r="P2451" s="27" t="n">
        <f aca="false">LN(F2451/F2450)</f>
        <v>-0.00676508244619152</v>
      </c>
      <c r="Q2451" s="28" t="n">
        <f aca="false">STDEV(P2432:P2451)*SQRT(252)</f>
        <v>0.226140943204862</v>
      </c>
      <c r="R2451" s="26" t="n">
        <f aca="false">(G2451-H2451)/H2451</f>
        <v>0.00100388114679587</v>
      </c>
      <c r="S2451" s="17" t="n">
        <f aca="false">YEAR(B2451)</f>
        <v>2016</v>
      </c>
      <c r="T2451" s="17" t="n">
        <f aca="false">WEEKDAY(B2451)</f>
        <v>4</v>
      </c>
    </row>
    <row r="2452" customFormat="false" ht="15" hidden="false" customHeight="false" outlineLevel="0" collapsed="false">
      <c r="B2452" s="21" t="n">
        <v>42439</v>
      </c>
      <c r="C2452" s="22" t="n">
        <v>1253.0905</v>
      </c>
      <c r="D2452" s="22" t="n">
        <v>1273.4855</v>
      </c>
      <c r="E2452" s="22" t="n">
        <v>1237.0325</v>
      </c>
      <c r="F2452" s="22" t="n">
        <v>1272.2765</v>
      </c>
      <c r="G2452" s="23" t="n">
        <v>1273.26</v>
      </c>
      <c r="H2452" s="23" t="n">
        <v>1271.99</v>
      </c>
      <c r="I2452" s="23" t="n">
        <v>1237.83</v>
      </c>
      <c r="J2452" s="23" t="n">
        <v>1236.59</v>
      </c>
      <c r="K2452" s="29" t="str">
        <f aca="false">IF(N2452&lt;=$F$3,"HIT","MISS")</f>
        <v>HIT</v>
      </c>
      <c r="L2452" s="29" t="str">
        <f aca="false">IF(O2452&lt;=$F$3,"HIT","MISS")</f>
        <v>HIT</v>
      </c>
      <c r="M2452" s="17" t="str">
        <f aca="false">IF(AND(K2452="HIT",L2452="HIT"),"HOD ✓ | LOD ✓",IF(K2452="HIT","HOD ✓",IF(L2452="HIT","LOD ✓","✗ MISS")))</f>
        <v>HOD ✓ | LOD ✓</v>
      </c>
      <c r="N2452" s="26" t="n">
        <f aca="false">IF(D2452&lt;H2452,(H2452-D2452)/D2452,IF(D2452&gt;G2452,(D2452-G2452)/D2452,0))</f>
        <v>0.000177073080141086</v>
      </c>
      <c r="O2452" s="26" t="n">
        <f aca="false">IF(E2452&lt;J2452,(J2452-E2452)/E2452,IF(E2452&gt;I2452,(E2452-I2452)/E2452,0))</f>
        <v>0</v>
      </c>
      <c r="P2452" s="27" t="n">
        <f aca="false">LN(F2452/F2451)</f>
        <v>0.0151949155476781</v>
      </c>
      <c r="Q2452" s="28" t="n">
        <f aca="false">STDEV(P2433:P2452)*SQRT(252)</f>
        <v>0.183147573593711</v>
      </c>
      <c r="R2452" s="26" t="n">
        <f aca="false">(G2452-H2452)/H2452</f>
        <v>0.000998435522291828</v>
      </c>
      <c r="S2452" s="17" t="n">
        <f aca="false">YEAR(B2452)</f>
        <v>2016</v>
      </c>
      <c r="T2452" s="17" t="n">
        <f aca="false">WEEKDAY(B2452)</f>
        <v>5</v>
      </c>
    </row>
    <row r="2453" customFormat="false" ht="15" hidden="false" customHeight="false" outlineLevel="0" collapsed="false">
      <c r="B2453" s="21" t="n">
        <v>42440</v>
      </c>
      <c r="C2453" s="22" t="n">
        <v>1272.2765</v>
      </c>
      <c r="D2453" s="22" t="n">
        <v>1284.979</v>
      </c>
      <c r="E2453" s="22" t="n">
        <v>1248.455</v>
      </c>
      <c r="F2453" s="22" t="n">
        <v>1250.3545</v>
      </c>
      <c r="G2453" s="23" t="n">
        <v>1286.72</v>
      </c>
      <c r="H2453" s="23" t="n">
        <v>1285.43</v>
      </c>
      <c r="I2453" s="23" t="n">
        <v>1250.16</v>
      </c>
      <c r="J2453" s="23" t="n">
        <v>1248.91</v>
      </c>
      <c r="K2453" s="29" t="str">
        <f aca="false">IF(N2453&lt;=$F$3,"HIT","MISS")</f>
        <v>HIT</v>
      </c>
      <c r="L2453" s="29" t="str">
        <f aca="false">IF(O2453&lt;=$F$3,"HIT","MISS")</f>
        <v>HIT</v>
      </c>
      <c r="M2453" s="17" t="str">
        <f aca="false">IF(AND(K2453="HIT",L2453="HIT"),"HOD ✓ | LOD ✓",IF(K2453="HIT","HOD ✓",IF(L2453="HIT","LOD ✓","✗ MISS")))</f>
        <v>HOD ✓ | LOD ✓</v>
      </c>
      <c r="N2453" s="26" t="n">
        <f aca="false">IF(D2453&lt;H2453,(H2453-D2453)/D2453,IF(D2453&gt;G2453,(D2453-G2453)/D2453,0))</f>
        <v>0.000350978498481315</v>
      </c>
      <c r="O2453" s="26" t="n">
        <f aca="false">IF(E2453&lt;J2453,(J2453-E2453)/E2453,IF(E2453&gt;I2453,(E2453-I2453)/E2453,0))</f>
        <v>0.000364450460769635</v>
      </c>
      <c r="P2453" s="27" t="n">
        <f aca="false">LN(F2453/F2452)</f>
        <v>-0.0173807044020844</v>
      </c>
      <c r="Q2453" s="28" t="n">
        <f aca="false">STDEV(P2434:P2453)*SQRT(252)</f>
        <v>0.192568378797784</v>
      </c>
      <c r="R2453" s="26" t="n">
        <f aca="false">(G2453-H2453)/H2453</f>
        <v>0.00100355523054539</v>
      </c>
      <c r="S2453" s="17" t="n">
        <f aca="false">YEAR(B2453)</f>
        <v>2016</v>
      </c>
      <c r="T2453" s="17" t="n">
        <f aca="false">WEEKDAY(B2453)</f>
        <v>6</v>
      </c>
    </row>
    <row r="2454" customFormat="false" ht="15" hidden="false" customHeight="false" outlineLevel="0" collapsed="false">
      <c r="B2454" s="21" t="n">
        <v>42443</v>
      </c>
      <c r="C2454" s="22" t="n">
        <v>1250.3545</v>
      </c>
      <c r="D2454" s="22" t="n">
        <v>1261.1565</v>
      </c>
      <c r="E2454" s="22" t="n">
        <v>1229.376</v>
      </c>
      <c r="F2454" s="22" t="n">
        <v>1235.2065</v>
      </c>
      <c r="G2454" s="23" t="n">
        <v>1262.63</v>
      </c>
      <c r="H2454" s="23" t="n">
        <v>1261.37</v>
      </c>
      <c r="I2454" s="23" t="n">
        <v>1229.99</v>
      </c>
      <c r="J2454" s="23" t="n">
        <v>1228.76</v>
      </c>
      <c r="K2454" s="29" t="str">
        <f aca="false">IF(N2454&lt;=$F$3,"HIT","MISS")</f>
        <v>HIT</v>
      </c>
      <c r="L2454" s="29" t="str">
        <f aca="false">IF(O2454&lt;=$F$3,"HIT","MISS")</f>
        <v>HIT</v>
      </c>
      <c r="M2454" s="17" t="str">
        <f aca="false">IF(AND(K2454="HIT",L2454="HIT"),"HOD ✓ | LOD ✓",IF(K2454="HIT","HOD ✓",IF(L2454="HIT","LOD ✓","✗ MISS")))</f>
        <v>HOD ✓ | LOD ✓</v>
      </c>
      <c r="N2454" s="26" t="n">
        <f aca="false">IF(D2454&lt;H2454,(H2454-D2454)/D2454,IF(D2454&gt;G2454,(D2454-G2454)/D2454,0))</f>
        <v>0.000169289061270223</v>
      </c>
      <c r="O2454" s="26" t="n">
        <f aca="false">IF(E2454&lt;J2454,(J2454-E2454)/E2454,IF(E2454&gt;I2454,(E2454-I2454)/E2454,0))</f>
        <v>0</v>
      </c>
      <c r="P2454" s="27" t="n">
        <f aca="false">LN(F2454/F2453)</f>
        <v>-0.012188948527103</v>
      </c>
      <c r="Q2454" s="28" t="n">
        <f aca="false">STDEV(P2435:P2454)*SQRT(252)</f>
        <v>0.177742765091799</v>
      </c>
      <c r="R2454" s="26" t="n">
        <f aca="false">(G2454-H2454)/H2454</f>
        <v>0.000998913879353575</v>
      </c>
      <c r="S2454" s="17" t="n">
        <f aca="false">YEAR(B2454)</f>
        <v>2016</v>
      </c>
      <c r="T2454" s="17" t="n">
        <f aca="false">WEEKDAY(B2454)</f>
        <v>2</v>
      </c>
    </row>
    <row r="2455" customFormat="false" ht="15" hidden="false" customHeight="false" outlineLevel="0" collapsed="false">
      <c r="B2455" s="21" t="n">
        <v>42444</v>
      </c>
      <c r="C2455" s="22" t="n">
        <v>1235.2065</v>
      </c>
      <c r="D2455" s="22" t="n">
        <v>1238.242</v>
      </c>
      <c r="E2455" s="22" t="n">
        <v>1225.664</v>
      </c>
      <c r="F2455" s="22" t="n">
        <v>1232.681</v>
      </c>
      <c r="G2455" s="23" t="n">
        <v>1239.45</v>
      </c>
      <c r="H2455" s="23" t="n">
        <v>1238.21</v>
      </c>
      <c r="I2455" s="23" t="n">
        <v>1226.63</v>
      </c>
      <c r="J2455" s="23" t="n">
        <v>1225.4</v>
      </c>
      <c r="K2455" s="29" t="str">
        <f aca="false">IF(N2455&lt;=$F$3,"HIT","MISS")</f>
        <v>HIT</v>
      </c>
      <c r="L2455" s="29" t="str">
        <f aca="false">IF(O2455&lt;=$F$3,"HIT","MISS")</f>
        <v>HIT</v>
      </c>
      <c r="M2455" s="17" t="str">
        <f aca="false">IF(AND(K2455="HIT",L2455="HIT"),"HOD ✓ | LOD ✓",IF(K2455="HIT","HOD ✓",IF(L2455="HIT","LOD ✓","✗ MISS")))</f>
        <v>HOD ✓ | LOD ✓</v>
      </c>
      <c r="N2455" s="26" t="n">
        <f aca="false">IF(D2455&lt;H2455,(H2455-D2455)/D2455,IF(D2455&gt;G2455,(D2455-G2455)/D2455,0))</f>
        <v>0</v>
      </c>
      <c r="O2455" s="26" t="n">
        <f aca="false">IF(E2455&lt;J2455,(J2455-E2455)/E2455,IF(E2455&gt;I2455,(E2455-I2455)/E2455,0))</f>
        <v>0</v>
      </c>
      <c r="P2455" s="27" t="n">
        <f aca="false">LN(F2455/F2454)</f>
        <v>-0.00204669044403162</v>
      </c>
      <c r="Q2455" s="28" t="n">
        <f aca="false">STDEV(P2436:P2455)*SQRT(252)</f>
        <v>0.175155219764677</v>
      </c>
      <c r="R2455" s="26" t="n">
        <f aca="false">(G2455-H2455)/H2455</f>
        <v>0.00100144563523151</v>
      </c>
      <c r="S2455" s="17" t="n">
        <f aca="false">YEAR(B2455)</f>
        <v>2016</v>
      </c>
      <c r="T2455" s="17" t="n">
        <f aca="false">WEEKDAY(B2455)</f>
        <v>3</v>
      </c>
    </row>
    <row r="2456" customFormat="false" ht="15" hidden="false" customHeight="false" outlineLevel="0" collapsed="false">
      <c r="B2456" s="21" t="n">
        <v>42445</v>
      </c>
      <c r="C2456" s="22" t="n">
        <v>1232.681</v>
      </c>
      <c r="D2456" s="22" t="n">
        <v>1264.0485</v>
      </c>
      <c r="E2456" s="22" t="n">
        <v>1226.7395</v>
      </c>
      <c r="F2456" s="22" t="n">
        <v>1262.3405</v>
      </c>
      <c r="G2456" s="23" t="n">
        <v>1265.42</v>
      </c>
      <c r="H2456" s="23" t="n">
        <v>1264.16</v>
      </c>
      <c r="I2456" s="23" t="n">
        <v>1228.2</v>
      </c>
      <c r="J2456" s="23" t="n">
        <v>1226.97</v>
      </c>
      <c r="K2456" s="29" t="str">
        <f aca="false">IF(N2456&lt;=$F$3,"HIT","MISS")</f>
        <v>HIT</v>
      </c>
      <c r="L2456" s="29" t="str">
        <f aca="false">IF(O2456&lt;=$F$3,"HIT","MISS")</f>
        <v>HIT</v>
      </c>
      <c r="M2456" s="17" t="str">
        <f aca="false">IF(AND(K2456="HIT",L2456="HIT"),"HOD ✓ | LOD ✓",IF(K2456="HIT","HOD ✓",IF(L2456="HIT","LOD ✓","✗ MISS")))</f>
        <v>HOD ✓ | LOD ✓</v>
      </c>
      <c r="N2456" s="26" t="n">
        <f aca="false">IF(D2456&lt;H2456,(H2456-D2456)/D2456,IF(D2456&gt;G2456,(D2456-G2456)/D2456,0))</f>
        <v>8.82086407285624E-005</v>
      </c>
      <c r="O2456" s="26" t="n">
        <f aca="false">IF(E2456&lt;J2456,(J2456-E2456)/E2456,IF(E2456&gt;I2456,(E2456-I2456)/E2456,0))</f>
        <v>0.000187896452343892</v>
      </c>
      <c r="P2456" s="27" t="n">
        <f aca="false">LN(F2456/F2455)</f>
        <v>0.0237760654163731</v>
      </c>
      <c r="Q2456" s="28" t="n">
        <f aca="false">STDEV(P2437:P2456)*SQRT(252)</f>
        <v>0.191684684947961</v>
      </c>
      <c r="R2456" s="26" t="n">
        <f aca="false">(G2456-H2456)/H2456</f>
        <v>0.000996709277306663</v>
      </c>
      <c r="S2456" s="17" t="n">
        <f aca="false">YEAR(B2456)</f>
        <v>2016</v>
      </c>
      <c r="T2456" s="17" t="n">
        <f aca="false">WEEKDAY(B2456)</f>
        <v>4</v>
      </c>
    </row>
    <row r="2457" customFormat="false" ht="15" hidden="false" customHeight="false" outlineLevel="0" collapsed="false">
      <c r="B2457" s="21" t="n">
        <v>42446</v>
      </c>
      <c r="C2457" s="22" t="n">
        <v>1262.3405</v>
      </c>
      <c r="D2457" s="22" t="n">
        <v>1271.057</v>
      </c>
      <c r="E2457" s="22" t="n">
        <v>1254.5985</v>
      </c>
      <c r="F2457" s="22" t="n">
        <v>1258.028</v>
      </c>
      <c r="G2457" s="23" t="n">
        <v>1271.87</v>
      </c>
      <c r="H2457" s="23" t="n">
        <v>1270.6</v>
      </c>
      <c r="I2457" s="23" t="n">
        <v>1255.23</v>
      </c>
      <c r="J2457" s="23" t="n">
        <v>1253.98</v>
      </c>
      <c r="K2457" s="29" t="str">
        <f aca="false">IF(N2457&lt;=$F$3,"HIT","MISS")</f>
        <v>HIT</v>
      </c>
      <c r="L2457" s="29" t="str">
        <f aca="false">IF(O2457&lt;=$F$3,"HIT","MISS")</f>
        <v>HIT</v>
      </c>
      <c r="M2457" s="17" t="str">
        <f aca="false">IF(AND(K2457="HIT",L2457="HIT"),"HOD ✓ | LOD ✓",IF(K2457="HIT","HOD ✓",IF(L2457="HIT","LOD ✓","✗ MISS")))</f>
        <v>HOD ✓ | LOD ✓</v>
      </c>
      <c r="N2457" s="26" t="n">
        <f aca="false">IF(D2457&lt;H2457,(H2457-D2457)/D2457,IF(D2457&gt;G2457,(D2457-G2457)/D2457,0))</f>
        <v>0</v>
      </c>
      <c r="O2457" s="26" t="n">
        <f aca="false">IF(E2457&lt;J2457,(J2457-E2457)/E2457,IF(E2457&gt;I2457,(E2457-I2457)/E2457,0))</f>
        <v>0</v>
      </c>
      <c r="P2457" s="27" t="n">
        <f aca="false">LN(F2457/F2456)</f>
        <v>-0.00342212197034729</v>
      </c>
      <c r="Q2457" s="28" t="n">
        <f aca="false">STDEV(P2438:P2457)*SQRT(252)</f>
        <v>0.182534993409748</v>
      </c>
      <c r="R2457" s="26" t="n">
        <f aca="false">(G2457-H2457)/H2457</f>
        <v>0.000999527782150151</v>
      </c>
      <c r="S2457" s="17" t="n">
        <f aca="false">YEAR(B2457)</f>
        <v>2016</v>
      </c>
      <c r="T2457" s="17" t="n">
        <f aca="false">WEEKDAY(B2457)</f>
        <v>5</v>
      </c>
    </row>
    <row r="2458" customFormat="false" ht="15" hidden="false" customHeight="false" outlineLevel="0" collapsed="false">
      <c r="B2458" s="21" t="n">
        <v>42447</v>
      </c>
      <c r="C2458" s="22" t="n">
        <v>1258.028</v>
      </c>
      <c r="D2458" s="22" t="n">
        <v>1267.0265</v>
      </c>
      <c r="E2458" s="22" t="n">
        <v>1247.854</v>
      </c>
      <c r="F2458" s="22" t="n">
        <v>1255.2935</v>
      </c>
      <c r="G2458" s="23" t="n">
        <v>1266.88</v>
      </c>
      <c r="H2458" s="23" t="n">
        <v>1265.61</v>
      </c>
      <c r="I2458" s="23" t="n">
        <v>1248.35</v>
      </c>
      <c r="J2458" s="23" t="n">
        <v>1247.1</v>
      </c>
      <c r="K2458" s="29" t="str">
        <f aca="false">IF(N2458&lt;=$F$3,"HIT","MISS")</f>
        <v>HIT</v>
      </c>
      <c r="L2458" s="29" t="str">
        <f aca="false">IF(O2458&lt;=$F$3,"HIT","MISS")</f>
        <v>HIT</v>
      </c>
      <c r="M2458" s="17" t="str">
        <f aca="false">IF(AND(K2458="HIT",L2458="HIT"),"HOD ✓ | LOD ✓",IF(K2458="HIT","HOD ✓",IF(L2458="HIT","LOD ✓","✗ MISS")))</f>
        <v>HOD ✓ | LOD ✓</v>
      </c>
      <c r="N2458" s="26" t="n">
        <f aca="false">IF(D2458&lt;H2458,(H2458-D2458)/D2458,IF(D2458&gt;G2458,(D2458-G2458)/D2458,0))</f>
        <v>0.000115625048094758</v>
      </c>
      <c r="O2458" s="26" t="n">
        <f aca="false">IF(E2458&lt;J2458,(J2458-E2458)/E2458,IF(E2458&gt;I2458,(E2458-I2458)/E2458,0))</f>
        <v>0</v>
      </c>
      <c r="P2458" s="27" t="n">
        <f aca="false">LN(F2458/F2457)</f>
        <v>-0.00217600579869175</v>
      </c>
      <c r="Q2458" s="28" t="n">
        <f aca="false">STDEV(P2439:P2458)*SQRT(252)</f>
        <v>0.182027688913272</v>
      </c>
      <c r="R2458" s="26" t="n">
        <f aca="false">(G2458-H2458)/H2458</f>
        <v>0.00100346868308579</v>
      </c>
      <c r="S2458" s="17" t="n">
        <f aca="false">YEAR(B2458)</f>
        <v>2016</v>
      </c>
      <c r="T2458" s="17" t="n">
        <f aca="false">WEEKDAY(B2458)</f>
        <v>6</v>
      </c>
    </row>
    <row r="2459" customFormat="false" ht="15" hidden="false" customHeight="false" outlineLevel="0" collapsed="false">
      <c r="B2459" s="21" t="n">
        <v>42450</v>
      </c>
      <c r="C2459" s="22" t="n">
        <v>1255.2935</v>
      </c>
      <c r="D2459" s="22" t="n">
        <v>1256.144</v>
      </c>
      <c r="E2459" s="22" t="n">
        <v>1240.7405</v>
      </c>
      <c r="F2459" s="22" t="n">
        <v>1243.6605</v>
      </c>
      <c r="G2459" s="23" t="n">
        <v>1257.67</v>
      </c>
      <c r="H2459" s="23" t="n">
        <v>1256.41</v>
      </c>
      <c r="I2459" s="23" t="n">
        <v>1241.63</v>
      </c>
      <c r="J2459" s="23" t="n">
        <v>1240.39</v>
      </c>
      <c r="K2459" s="29" t="str">
        <f aca="false">IF(N2459&lt;=$F$3,"HIT","MISS")</f>
        <v>HIT</v>
      </c>
      <c r="L2459" s="29" t="str">
        <f aca="false">IF(O2459&lt;=$F$3,"HIT","MISS")</f>
        <v>HIT</v>
      </c>
      <c r="M2459" s="17" t="str">
        <f aca="false">IF(AND(K2459="HIT",L2459="HIT"),"HOD ✓ | LOD ✓",IF(K2459="HIT","HOD ✓",IF(L2459="HIT","LOD ✓","✗ MISS")))</f>
        <v>HOD ✓ | LOD ✓</v>
      </c>
      <c r="N2459" s="26" t="n">
        <f aca="false">IF(D2459&lt;H2459,(H2459-D2459)/D2459,IF(D2459&gt;G2459,(D2459-G2459)/D2459,0))</f>
        <v>0.000211759161370095</v>
      </c>
      <c r="O2459" s="26" t="n">
        <f aca="false">IF(E2459&lt;J2459,(J2459-E2459)/E2459,IF(E2459&gt;I2459,(E2459-I2459)/E2459,0))</f>
        <v>0</v>
      </c>
      <c r="P2459" s="27" t="n">
        <f aca="false">LN(F2459/F2458)</f>
        <v>-0.00931036268109079</v>
      </c>
      <c r="Q2459" s="28" t="n">
        <f aca="false">STDEV(P2440:P2459)*SQRT(252)</f>
        <v>0.177195900137983</v>
      </c>
      <c r="R2459" s="26" t="n">
        <f aca="false">(G2459-H2459)/H2459</f>
        <v>0.0010028573475219</v>
      </c>
      <c r="S2459" s="17" t="n">
        <f aca="false">YEAR(B2459)</f>
        <v>2016</v>
      </c>
      <c r="T2459" s="17" t="n">
        <f aca="false">WEEKDAY(B2459)</f>
        <v>2</v>
      </c>
    </row>
    <row r="2460" customFormat="false" ht="15" hidden="false" customHeight="false" outlineLevel="0" collapsed="false">
      <c r="B2460" s="21" t="n">
        <v>42451</v>
      </c>
      <c r="C2460" s="22" t="n">
        <v>1243.6605</v>
      </c>
      <c r="D2460" s="22" t="n">
        <v>1260.3555</v>
      </c>
      <c r="E2460" s="22" t="n">
        <v>1242.5025</v>
      </c>
      <c r="F2460" s="22" t="n">
        <v>1248.2735</v>
      </c>
      <c r="G2460" s="23" t="n">
        <v>1260.47</v>
      </c>
      <c r="H2460" s="23" t="n">
        <v>1259.21</v>
      </c>
      <c r="I2460" s="23" t="n">
        <v>1243.94</v>
      </c>
      <c r="J2460" s="23" t="n">
        <v>1242.7</v>
      </c>
      <c r="K2460" s="29" t="str">
        <f aca="false">IF(N2460&lt;=$F$3,"HIT","MISS")</f>
        <v>HIT</v>
      </c>
      <c r="L2460" s="29" t="str">
        <f aca="false">IF(O2460&lt;=$F$3,"HIT","MISS")</f>
        <v>HIT</v>
      </c>
      <c r="M2460" s="17" t="str">
        <f aca="false">IF(AND(K2460="HIT",L2460="HIT"),"HOD ✓ | LOD ✓",IF(K2460="HIT","HOD ✓",IF(L2460="HIT","LOD ✓","✗ MISS")))</f>
        <v>HOD ✓ | LOD ✓</v>
      </c>
      <c r="N2460" s="26" t="n">
        <f aca="false">IF(D2460&lt;H2460,(H2460-D2460)/D2460,IF(D2460&gt;G2460,(D2460-G2460)/D2460,0))</f>
        <v>0</v>
      </c>
      <c r="O2460" s="26" t="n">
        <f aca="false">IF(E2460&lt;J2460,(J2460-E2460)/E2460,IF(E2460&gt;I2460,(E2460-I2460)/E2460,0))</f>
        <v>0.000158953402508237</v>
      </c>
      <c r="P2460" s="27" t="n">
        <f aca="false">LN(F2460/F2459)</f>
        <v>0.00370234947582768</v>
      </c>
      <c r="Q2460" s="28" t="n">
        <f aca="false">STDEV(P2441:P2460)*SQRT(252)</f>
        <v>0.170157304689463</v>
      </c>
      <c r="R2460" s="26" t="n">
        <f aca="false">(G2460-H2460)/H2460</f>
        <v>0.0010006273774827</v>
      </c>
      <c r="S2460" s="17" t="n">
        <f aca="false">YEAR(B2460)</f>
        <v>2016</v>
      </c>
      <c r="T2460" s="17" t="n">
        <f aca="false">WEEKDAY(B2460)</f>
        <v>3</v>
      </c>
    </row>
    <row r="2461" customFormat="false" ht="15" hidden="false" customHeight="false" outlineLevel="0" collapsed="false">
      <c r="B2461" s="21" t="n">
        <v>42452</v>
      </c>
      <c r="C2461" s="22" t="n">
        <v>1248.2735</v>
      </c>
      <c r="D2461" s="22" t="n">
        <v>1249.5335</v>
      </c>
      <c r="E2461" s="22" t="n">
        <v>1215.4055</v>
      </c>
      <c r="F2461" s="22" t="n">
        <v>1220.4375</v>
      </c>
      <c r="G2461" s="23" t="n">
        <v>1249.45</v>
      </c>
      <c r="H2461" s="23" t="n">
        <v>1248.2</v>
      </c>
      <c r="I2461" s="23" t="n">
        <v>1215.68</v>
      </c>
      <c r="J2461" s="23" t="n">
        <v>1214.47</v>
      </c>
      <c r="K2461" s="29" t="str">
        <f aca="false">IF(N2461&lt;=$F$3,"HIT","MISS")</f>
        <v>HIT</v>
      </c>
      <c r="L2461" s="29" t="str">
        <f aca="false">IF(O2461&lt;=$F$3,"HIT","MISS")</f>
        <v>HIT</v>
      </c>
      <c r="M2461" s="17" t="str">
        <f aca="false">IF(AND(K2461="HIT",L2461="HIT"),"HOD ✓ | LOD ✓",IF(K2461="HIT","HOD ✓",IF(L2461="HIT","LOD ✓","✗ MISS")))</f>
        <v>HOD ✓ | LOD ✓</v>
      </c>
      <c r="N2461" s="26" t="n">
        <f aca="false">IF(D2461&lt;H2461,(H2461-D2461)/D2461,IF(D2461&gt;G2461,(D2461-G2461)/D2461,0))</f>
        <v>6.68249390672264E-005</v>
      </c>
      <c r="O2461" s="26" t="n">
        <f aca="false">IF(E2461&lt;J2461,(J2461-E2461)/E2461,IF(E2461&gt;I2461,(E2461-I2461)/E2461,0))</f>
        <v>0</v>
      </c>
      <c r="P2461" s="27" t="n">
        <f aca="false">LN(F2461/F2460)</f>
        <v>-0.022551995559689</v>
      </c>
      <c r="Q2461" s="28" t="n">
        <f aca="false">STDEV(P2442:P2461)*SQRT(252)</f>
        <v>0.189284266393359</v>
      </c>
      <c r="R2461" s="26" t="n">
        <f aca="false">(G2461-H2461)/H2461</f>
        <v>0.00100144207659029</v>
      </c>
      <c r="S2461" s="17" t="n">
        <f aca="false">YEAR(B2461)</f>
        <v>2016</v>
      </c>
      <c r="T2461" s="17" t="n">
        <f aca="false">WEEKDAY(B2461)</f>
        <v>4</v>
      </c>
    </row>
    <row r="2462" customFormat="false" ht="15" hidden="false" customHeight="false" outlineLevel="0" collapsed="false">
      <c r="B2462" s="21" t="n">
        <v>42453</v>
      </c>
      <c r="C2462" s="22" t="n">
        <v>1220.4375</v>
      </c>
      <c r="D2462" s="22" t="n">
        <v>1223.9015</v>
      </c>
      <c r="E2462" s="22" t="n">
        <v>1211.108</v>
      </c>
      <c r="F2462" s="22" t="n">
        <v>1217.3005</v>
      </c>
      <c r="G2462" s="23" t="n">
        <v>1223.45</v>
      </c>
      <c r="H2462" s="23" t="n">
        <v>1222.23</v>
      </c>
      <c r="I2462" s="23" t="n">
        <v>1211.16</v>
      </c>
      <c r="J2462" s="23" t="n">
        <v>1209.95</v>
      </c>
      <c r="K2462" s="29" t="str">
        <f aca="false">IF(N2462&lt;=$F$3,"HIT","MISS")</f>
        <v>HIT</v>
      </c>
      <c r="L2462" s="29" t="str">
        <f aca="false">IF(O2462&lt;=$F$3,"HIT","MISS")</f>
        <v>HIT</v>
      </c>
      <c r="M2462" s="17" t="str">
        <f aca="false">IF(AND(K2462="HIT",L2462="HIT"),"HOD ✓ | LOD ✓",IF(K2462="HIT","HOD ✓",IF(L2462="HIT","LOD ✓","✗ MISS")))</f>
        <v>HOD ✓ | LOD ✓</v>
      </c>
      <c r="N2462" s="26" t="n">
        <f aca="false">IF(D2462&lt;H2462,(H2462-D2462)/D2462,IF(D2462&gt;G2462,(D2462-G2462)/D2462,0))</f>
        <v>0.000368902236005019</v>
      </c>
      <c r="O2462" s="26" t="n">
        <f aca="false">IF(E2462&lt;J2462,(J2462-E2462)/E2462,IF(E2462&gt;I2462,(E2462-I2462)/E2462,0))</f>
        <v>0</v>
      </c>
      <c r="P2462" s="27" t="n">
        <f aca="false">LN(F2462/F2461)</f>
        <v>-0.00257369884015785</v>
      </c>
      <c r="Q2462" s="28" t="n">
        <f aca="false">STDEV(P2443:P2462)*SQRT(252)</f>
        <v>0.188910011370552</v>
      </c>
      <c r="R2462" s="26" t="n">
        <f aca="false">(G2462-H2462)/H2462</f>
        <v>0.000998175466156147</v>
      </c>
      <c r="S2462" s="17" t="n">
        <f aca="false">YEAR(B2462)</f>
        <v>2016</v>
      </c>
      <c r="T2462" s="17" t="n">
        <f aca="false">WEEKDAY(B2462)</f>
        <v>5</v>
      </c>
    </row>
    <row r="2463" customFormat="false" ht="15" hidden="false" customHeight="false" outlineLevel="0" collapsed="false">
      <c r="B2463" s="21" t="n">
        <v>42457</v>
      </c>
      <c r="C2463" s="22" t="n">
        <v>1217.3005</v>
      </c>
      <c r="D2463" s="22" t="n">
        <v>1223.1955</v>
      </c>
      <c r="E2463" s="22" t="n">
        <v>1207.873</v>
      </c>
      <c r="F2463" s="22" t="n">
        <v>1221.351</v>
      </c>
      <c r="G2463" s="23" t="n">
        <v>1224.33</v>
      </c>
      <c r="H2463" s="23" t="n">
        <v>1223.11</v>
      </c>
      <c r="I2463" s="23" t="n">
        <v>1209.33</v>
      </c>
      <c r="J2463" s="23" t="n">
        <v>1208.12</v>
      </c>
      <c r="K2463" s="29" t="str">
        <f aca="false">IF(N2463&lt;=$F$3,"HIT","MISS")</f>
        <v>HIT</v>
      </c>
      <c r="L2463" s="29" t="str">
        <f aca="false">IF(O2463&lt;=$F$3,"HIT","MISS")</f>
        <v>HIT</v>
      </c>
      <c r="M2463" s="17" t="str">
        <f aca="false">IF(AND(K2463="HIT",L2463="HIT"),"HOD ✓ | LOD ✓",IF(K2463="HIT","HOD ✓",IF(L2463="HIT","LOD ✓","✗ MISS")))</f>
        <v>HOD ✓ | LOD ✓</v>
      </c>
      <c r="N2463" s="26" t="n">
        <f aca="false">IF(D2463&lt;H2463,(H2463-D2463)/D2463,IF(D2463&gt;G2463,(D2463-G2463)/D2463,0))</f>
        <v>0</v>
      </c>
      <c r="O2463" s="26" t="n">
        <f aca="false">IF(E2463&lt;J2463,(J2463-E2463)/E2463,IF(E2463&gt;I2463,(E2463-I2463)/E2463,0))</f>
        <v>0.000204491697388586</v>
      </c>
      <c r="P2463" s="27" t="n">
        <f aca="false">LN(F2463/F2462)</f>
        <v>0.00332192092623741</v>
      </c>
      <c r="Q2463" s="28" t="n">
        <f aca="false">STDEV(P2444:P2463)*SQRT(252)</f>
        <v>0.187172488771285</v>
      </c>
      <c r="R2463" s="26" t="n">
        <f aca="false">(G2463-H2463)/H2463</f>
        <v>0.000997457301469228</v>
      </c>
      <c r="S2463" s="17" t="n">
        <f aca="false">YEAR(B2463)</f>
        <v>2016</v>
      </c>
      <c r="T2463" s="17" t="n">
        <f aca="false">WEEKDAY(B2463)</f>
        <v>2</v>
      </c>
    </row>
    <row r="2464" customFormat="false" ht="15" hidden="false" customHeight="false" outlineLevel="0" collapsed="false">
      <c r="B2464" s="21" t="n">
        <v>42458</v>
      </c>
      <c r="C2464" s="22" t="n">
        <v>1221.351</v>
      </c>
      <c r="D2464" s="22" t="n">
        <v>1243.161</v>
      </c>
      <c r="E2464" s="22" t="n">
        <v>1215.3895</v>
      </c>
      <c r="F2464" s="22" t="n">
        <v>1242.3835</v>
      </c>
      <c r="G2464" s="23" t="n">
        <v>1239.32</v>
      </c>
      <c r="H2464" s="23" t="n">
        <v>1238.08</v>
      </c>
      <c r="I2464" s="23" t="n">
        <v>1215.17</v>
      </c>
      <c r="J2464" s="23" t="n">
        <v>1213.96</v>
      </c>
      <c r="K2464" s="24" t="str">
        <f aca="false">IF(N2464&lt;=$F$3,"HIT","MISS")</f>
        <v>MISS</v>
      </c>
      <c r="L2464" s="24" t="str">
        <f aca="false">IF(O2464&lt;=$F$3,"HIT","MISS")</f>
        <v>HIT</v>
      </c>
      <c r="M2464" s="25" t="str">
        <f aca="false">IF(AND(K2464="HIT",L2464="HIT"),"HOD ✓ | LOD ✓",IF(K2464="HIT","HOD ✓",IF(L2464="HIT","LOD ✓","✗ MISS")))</f>
        <v>LOD ✓</v>
      </c>
      <c r="N2464" s="26" t="n">
        <f aca="false">IF(D2464&lt;H2464,(H2464-D2464)/D2464,IF(D2464&gt;G2464,(D2464-G2464)/D2464,0))</f>
        <v>0.00308970439066229</v>
      </c>
      <c r="O2464" s="26" t="n">
        <f aca="false">IF(E2464&lt;J2464,(J2464-E2464)/E2464,IF(E2464&gt;I2464,(E2464-I2464)/E2464,0))</f>
        <v>0.000180600539991439</v>
      </c>
      <c r="P2464" s="27" t="n">
        <f aca="false">LN(F2464/F2463)</f>
        <v>0.0170740889125505</v>
      </c>
      <c r="Q2464" s="28" t="n">
        <f aca="false">STDEV(P2445:P2464)*SQRT(252)</f>
        <v>0.191735042454476</v>
      </c>
      <c r="R2464" s="26" t="n">
        <f aca="false">(G2464-H2464)/H2464</f>
        <v>0.0010015507883174</v>
      </c>
      <c r="S2464" s="17" t="n">
        <f aca="false">YEAR(B2464)</f>
        <v>2016</v>
      </c>
      <c r="T2464" s="17" t="n">
        <f aca="false">WEEKDAY(B2464)</f>
        <v>3</v>
      </c>
    </row>
    <row r="2465" customFormat="false" ht="15" hidden="false" customHeight="false" outlineLevel="0" collapsed="false">
      <c r="B2465" s="21" t="n">
        <v>42459</v>
      </c>
      <c r="C2465" s="22" t="n">
        <v>1242.3835</v>
      </c>
      <c r="D2465" s="22" t="n">
        <v>1244.432</v>
      </c>
      <c r="E2465" s="22" t="n">
        <v>1223.3615</v>
      </c>
      <c r="F2465" s="22" t="n">
        <v>1224.9465</v>
      </c>
      <c r="G2465" s="23" t="n">
        <v>1244.26</v>
      </c>
      <c r="H2465" s="23" t="n">
        <v>1243.02</v>
      </c>
      <c r="I2465" s="23" t="n">
        <v>1223.07</v>
      </c>
      <c r="J2465" s="23" t="n">
        <v>1221.85</v>
      </c>
      <c r="K2465" s="29" t="str">
        <f aca="false">IF(N2465&lt;=$F$3,"HIT","MISS")</f>
        <v>HIT</v>
      </c>
      <c r="L2465" s="29" t="str">
        <f aca="false">IF(O2465&lt;=$F$3,"HIT","MISS")</f>
        <v>HIT</v>
      </c>
      <c r="M2465" s="17" t="str">
        <f aca="false">IF(AND(K2465="HIT",L2465="HIT"),"HOD ✓ | LOD ✓",IF(K2465="HIT","HOD ✓",IF(L2465="HIT","LOD ✓","✗ MISS")))</f>
        <v>HOD ✓ | LOD ✓</v>
      </c>
      <c r="N2465" s="26" t="n">
        <f aca="false">IF(D2465&lt;H2465,(H2465-D2465)/D2465,IF(D2465&gt;G2465,(D2465-G2465)/D2465,0))</f>
        <v>0.000138215667870985</v>
      </c>
      <c r="O2465" s="26" t="n">
        <f aca="false">IF(E2465&lt;J2465,(J2465-E2465)/E2465,IF(E2465&gt;I2465,(E2465-I2465)/E2465,0))</f>
        <v>0.000238277892511773</v>
      </c>
      <c r="P2465" s="27" t="n">
        <f aca="false">LN(F2465/F2464)</f>
        <v>-0.01413454244362</v>
      </c>
      <c r="Q2465" s="28" t="n">
        <f aca="false">STDEV(P2446:P2465)*SQRT(252)</f>
        <v>0.197573576446084</v>
      </c>
      <c r="R2465" s="26" t="n">
        <f aca="false">(G2465-H2465)/H2465</f>
        <v>0.000997570433299552</v>
      </c>
      <c r="S2465" s="17" t="n">
        <f aca="false">YEAR(B2465)</f>
        <v>2016</v>
      </c>
      <c r="T2465" s="17" t="n">
        <f aca="false">WEEKDAY(B2465)</f>
        <v>4</v>
      </c>
    </row>
    <row r="2466" customFormat="false" ht="15" hidden="false" customHeight="false" outlineLevel="0" collapsed="false">
      <c r="B2466" s="21" t="n">
        <v>42460</v>
      </c>
      <c r="C2466" s="22" t="n">
        <v>1224.9465</v>
      </c>
      <c r="D2466" s="22" t="n">
        <v>1240.6005</v>
      </c>
      <c r="E2466" s="22" t="n">
        <v>1223.7755</v>
      </c>
      <c r="F2466" s="22" t="n">
        <v>1232.945</v>
      </c>
      <c r="G2466" s="23" t="n">
        <v>1241.21</v>
      </c>
      <c r="H2466" s="23" t="n">
        <v>1239.97</v>
      </c>
      <c r="I2466" s="23" t="n">
        <v>1224.43</v>
      </c>
      <c r="J2466" s="23" t="n">
        <v>1223.21</v>
      </c>
      <c r="K2466" s="29" t="str">
        <f aca="false">IF(N2466&lt;=$F$3,"HIT","MISS")</f>
        <v>HIT</v>
      </c>
      <c r="L2466" s="29" t="str">
        <f aca="false">IF(O2466&lt;=$F$3,"HIT","MISS")</f>
        <v>HIT</v>
      </c>
      <c r="M2466" s="17" t="str">
        <f aca="false">IF(AND(K2466="HIT",L2466="HIT"),"HOD ✓ | LOD ✓",IF(K2466="HIT","HOD ✓",IF(L2466="HIT","LOD ✓","✗ MISS")))</f>
        <v>HOD ✓ | LOD ✓</v>
      </c>
      <c r="N2466" s="26" t="n">
        <f aca="false">IF(D2466&lt;H2466,(H2466-D2466)/D2466,IF(D2466&gt;G2466,(D2466-G2466)/D2466,0))</f>
        <v>0</v>
      </c>
      <c r="O2466" s="26" t="n">
        <f aca="false">IF(E2466&lt;J2466,(J2466-E2466)/E2466,IF(E2466&gt;I2466,(E2466-I2466)/E2466,0))</f>
        <v>0</v>
      </c>
      <c r="P2466" s="27" t="n">
        <f aca="false">LN(F2466/F2465)</f>
        <v>0.00650844696326599</v>
      </c>
      <c r="Q2466" s="28" t="n">
        <f aca="false">STDEV(P2447:P2466)*SQRT(252)</f>
        <v>0.19765727355626</v>
      </c>
      <c r="R2466" s="26" t="n">
        <f aca="false">(G2466-H2466)/H2466</f>
        <v>0.00100002419413374</v>
      </c>
      <c r="S2466" s="17" t="n">
        <f aca="false">YEAR(B2466)</f>
        <v>2016</v>
      </c>
      <c r="T2466" s="17" t="n">
        <f aca="false">WEEKDAY(B2466)</f>
        <v>5</v>
      </c>
    </row>
    <row r="2467" customFormat="false" ht="15" hidden="false" customHeight="false" outlineLevel="0" collapsed="false">
      <c r="B2467" s="21" t="n">
        <v>42461</v>
      </c>
      <c r="C2467" s="22" t="n">
        <v>1232.945</v>
      </c>
      <c r="D2467" s="22" t="n">
        <v>1235.4845</v>
      </c>
      <c r="E2467" s="22" t="n">
        <v>1209.0145</v>
      </c>
      <c r="F2467" s="22" t="n">
        <v>1222.3655</v>
      </c>
      <c r="G2467" s="23" t="n">
        <v>1235.23</v>
      </c>
      <c r="H2467" s="23" t="n">
        <v>1234</v>
      </c>
      <c r="I2467" s="23" t="n">
        <v>1208.59</v>
      </c>
      <c r="J2467" s="23" t="n">
        <v>1207.38</v>
      </c>
      <c r="K2467" s="29" t="str">
        <f aca="false">IF(N2467&lt;=$F$3,"HIT","MISS")</f>
        <v>HIT</v>
      </c>
      <c r="L2467" s="29" t="str">
        <f aca="false">IF(O2467&lt;=$F$3,"HIT","MISS")</f>
        <v>HIT</v>
      </c>
      <c r="M2467" s="17" t="str">
        <f aca="false">IF(AND(K2467="HIT",L2467="HIT"),"HOD ✓ | LOD ✓",IF(K2467="HIT","HOD ✓",IF(L2467="HIT","LOD ✓","✗ MISS")))</f>
        <v>HOD ✓ | LOD ✓</v>
      </c>
      <c r="N2467" s="26" t="n">
        <f aca="false">IF(D2467&lt;H2467,(H2467-D2467)/D2467,IF(D2467&gt;G2467,(D2467-G2467)/D2467,0))</f>
        <v>0.000205992062223368</v>
      </c>
      <c r="O2467" s="26" t="n">
        <f aca="false">IF(E2467&lt;J2467,(J2467-E2467)/E2467,IF(E2467&gt;I2467,(E2467-I2467)/E2467,0))</f>
        <v>0.000351112414284593</v>
      </c>
      <c r="P2467" s="27" t="n">
        <f aca="false">LN(F2467/F2466)</f>
        <v>-0.00861770067255622</v>
      </c>
      <c r="Q2467" s="28" t="n">
        <f aca="false">STDEV(P2448:P2467)*SQRT(252)</f>
        <v>0.184678762242445</v>
      </c>
      <c r="R2467" s="26" t="n">
        <f aca="false">(G2467-H2467)/H2467</f>
        <v>0.000996758508914115</v>
      </c>
      <c r="S2467" s="17" t="n">
        <f aca="false">YEAR(B2467)</f>
        <v>2016</v>
      </c>
      <c r="T2467" s="17" t="n">
        <f aca="false">WEEKDAY(B2467)</f>
        <v>6</v>
      </c>
    </row>
    <row r="2468" customFormat="false" ht="15" hidden="false" customHeight="false" outlineLevel="0" collapsed="false">
      <c r="B2468" s="21" t="n">
        <v>42464</v>
      </c>
      <c r="C2468" s="22" t="n">
        <v>1222.3655</v>
      </c>
      <c r="D2468" s="22" t="n">
        <v>1222.7405</v>
      </c>
      <c r="E2468" s="22" t="n">
        <v>1214.7315</v>
      </c>
      <c r="F2468" s="22" t="n">
        <v>1215.4245</v>
      </c>
      <c r="G2468" s="23" t="n">
        <v>1222.49</v>
      </c>
      <c r="H2468" s="23" t="n">
        <v>1221.27</v>
      </c>
      <c r="I2468" s="23" t="n">
        <v>1214.67</v>
      </c>
      <c r="J2468" s="23" t="n">
        <v>1213.46</v>
      </c>
      <c r="K2468" s="29" t="str">
        <f aca="false">IF(N2468&lt;=$F$3,"HIT","MISS")</f>
        <v>HIT</v>
      </c>
      <c r="L2468" s="29" t="str">
        <f aca="false">IF(O2468&lt;=$F$3,"HIT","MISS")</f>
        <v>HIT</v>
      </c>
      <c r="M2468" s="17" t="str">
        <f aca="false">IF(AND(K2468="HIT",L2468="HIT"),"HOD ✓ | LOD ✓",IF(K2468="HIT","HOD ✓",IF(L2468="HIT","LOD ✓","✗ MISS")))</f>
        <v>HOD ✓ | LOD ✓</v>
      </c>
      <c r="N2468" s="26" t="n">
        <f aca="false">IF(D2468&lt;H2468,(H2468-D2468)/D2468,IF(D2468&gt;G2468,(D2468-G2468)/D2468,0))</f>
        <v>0.000204867672249428</v>
      </c>
      <c r="O2468" s="26" t="n">
        <f aca="false">IF(E2468&lt;J2468,(J2468-E2468)/E2468,IF(E2468&gt;I2468,(E2468-I2468)/E2468,0))</f>
        <v>5.0628472217954E-005</v>
      </c>
      <c r="P2468" s="27" t="n">
        <f aca="false">LN(F2468/F2467)</f>
        <v>-0.00569451737566614</v>
      </c>
      <c r="Q2468" s="28" t="n">
        <f aca="false">STDEV(P2449:P2468)*SQRT(252)</f>
        <v>0.184994552018891</v>
      </c>
      <c r="R2468" s="26" t="n">
        <f aca="false">(G2468-H2468)/H2468</f>
        <v>0.000998960098913449</v>
      </c>
      <c r="S2468" s="17" t="n">
        <f aca="false">YEAR(B2468)</f>
        <v>2016</v>
      </c>
      <c r="T2468" s="17" t="n">
        <f aca="false">WEEKDAY(B2468)</f>
        <v>2</v>
      </c>
    </row>
    <row r="2469" customFormat="false" ht="15" hidden="false" customHeight="false" outlineLevel="0" collapsed="false">
      <c r="B2469" s="21" t="n">
        <v>42465</v>
      </c>
      <c r="C2469" s="22" t="n">
        <v>1215.4245</v>
      </c>
      <c r="D2469" s="22" t="n">
        <v>1237.0785</v>
      </c>
      <c r="E2469" s="22" t="n">
        <v>1214.9345</v>
      </c>
      <c r="F2469" s="22" t="n">
        <v>1231.3475</v>
      </c>
      <c r="G2469" s="23" t="n">
        <v>1238.17</v>
      </c>
      <c r="H2469" s="23" t="n">
        <v>1236.93</v>
      </c>
      <c r="I2469" s="23" t="n">
        <v>1215.54</v>
      </c>
      <c r="J2469" s="23" t="n">
        <v>1214.33</v>
      </c>
      <c r="K2469" s="29" t="str">
        <f aca="false">IF(N2469&lt;=$F$3,"HIT","MISS")</f>
        <v>HIT</v>
      </c>
      <c r="L2469" s="29" t="str">
        <f aca="false">IF(O2469&lt;=$F$3,"HIT","MISS")</f>
        <v>HIT</v>
      </c>
      <c r="M2469" s="17" t="str">
        <f aca="false">IF(AND(K2469="HIT",L2469="HIT"),"HOD ✓ | LOD ✓",IF(K2469="HIT","HOD ✓",IF(L2469="HIT","LOD ✓","✗ MISS")))</f>
        <v>HOD ✓ | LOD ✓</v>
      </c>
      <c r="N2469" s="26" t="n">
        <f aca="false">IF(D2469&lt;H2469,(H2469-D2469)/D2469,IF(D2469&gt;G2469,(D2469-G2469)/D2469,0))</f>
        <v>0</v>
      </c>
      <c r="O2469" s="26" t="n">
        <f aca="false">IF(E2469&lt;J2469,(J2469-E2469)/E2469,IF(E2469&gt;I2469,(E2469-I2469)/E2469,0))</f>
        <v>0</v>
      </c>
      <c r="P2469" s="27" t="n">
        <f aca="false">LN(F2469/F2468)</f>
        <v>0.0130156996975982</v>
      </c>
      <c r="Q2469" s="28" t="n">
        <f aca="false">STDEV(P2450:P2469)*SQRT(252)</f>
        <v>0.190257752398039</v>
      </c>
      <c r="R2469" s="26" t="n">
        <f aca="false">(G2469-H2469)/H2469</f>
        <v>0.00100248195128262</v>
      </c>
      <c r="S2469" s="17" t="n">
        <f aca="false">YEAR(B2469)</f>
        <v>2016</v>
      </c>
      <c r="T2469" s="17" t="n">
        <f aca="false">WEEKDAY(B2469)</f>
        <v>3</v>
      </c>
    </row>
    <row r="2470" customFormat="false" ht="15" hidden="false" customHeight="false" outlineLevel="0" collapsed="false">
      <c r="B2470" s="21" t="n">
        <v>42466</v>
      </c>
      <c r="C2470" s="22" t="n">
        <v>1231.3475</v>
      </c>
      <c r="D2470" s="22" t="n">
        <v>1232.3085</v>
      </c>
      <c r="E2470" s="22" t="n">
        <v>1216.6775</v>
      </c>
      <c r="F2470" s="22" t="n">
        <v>1222.325</v>
      </c>
      <c r="G2470" s="23" t="n">
        <v>1233.16</v>
      </c>
      <c r="H2470" s="23" t="n">
        <v>1231.93</v>
      </c>
      <c r="I2470" s="23" t="n">
        <v>1216.43</v>
      </c>
      <c r="J2470" s="23" t="n">
        <v>1215.21</v>
      </c>
      <c r="K2470" s="29" t="str">
        <f aca="false">IF(N2470&lt;=$F$3,"HIT","MISS")</f>
        <v>HIT</v>
      </c>
      <c r="L2470" s="29" t="str">
        <f aca="false">IF(O2470&lt;=$F$3,"HIT","MISS")</f>
        <v>HIT</v>
      </c>
      <c r="M2470" s="17" t="str">
        <f aca="false">IF(AND(K2470="HIT",L2470="HIT"),"HOD ✓ | LOD ✓",IF(K2470="HIT","HOD ✓",IF(L2470="HIT","LOD ✓","✗ MISS")))</f>
        <v>HOD ✓ | LOD ✓</v>
      </c>
      <c r="N2470" s="26" t="n">
        <f aca="false">IF(D2470&lt;H2470,(H2470-D2470)/D2470,IF(D2470&gt;G2470,(D2470-G2470)/D2470,0))</f>
        <v>0</v>
      </c>
      <c r="O2470" s="26" t="n">
        <f aca="false">IF(E2470&lt;J2470,(J2470-E2470)/E2470,IF(E2470&gt;I2470,(E2470-I2470)/E2470,0))</f>
        <v>0.000203422846234886</v>
      </c>
      <c r="P2470" s="27" t="n">
        <f aca="false">LN(F2470/F2469)</f>
        <v>-0.00735431535043104</v>
      </c>
      <c r="Q2470" s="28" t="n">
        <f aca="false">STDEV(P2451:P2470)*SQRT(252)</f>
        <v>0.191110815125311</v>
      </c>
      <c r="R2470" s="26" t="n">
        <f aca="false">(G2470-H2470)/H2470</f>
        <v>0.000998433352544396</v>
      </c>
      <c r="S2470" s="17" t="n">
        <f aca="false">YEAR(B2470)</f>
        <v>2016</v>
      </c>
      <c r="T2470" s="17" t="n">
        <f aca="false">WEEKDAY(B2470)</f>
        <v>4</v>
      </c>
    </row>
    <row r="2471" customFormat="false" ht="15" hidden="false" customHeight="false" outlineLevel="0" collapsed="false">
      <c r="B2471" s="21" t="n">
        <v>42467</v>
      </c>
      <c r="C2471" s="22" t="n">
        <v>1222.325</v>
      </c>
      <c r="D2471" s="22" t="n">
        <v>1243.351</v>
      </c>
      <c r="E2471" s="22" t="n">
        <v>1222.325</v>
      </c>
      <c r="F2471" s="22" t="n">
        <v>1240.512</v>
      </c>
      <c r="G2471" s="23" t="n">
        <v>1243.02</v>
      </c>
      <c r="H2471" s="23" t="n">
        <v>1241.78</v>
      </c>
      <c r="I2471" s="23" t="n">
        <v>1223.21</v>
      </c>
      <c r="J2471" s="23" t="n">
        <v>1221.99</v>
      </c>
      <c r="K2471" s="29" t="str">
        <f aca="false">IF(N2471&lt;=$F$3,"HIT","MISS")</f>
        <v>HIT</v>
      </c>
      <c r="L2471" s="29" t="str">
        <f aca="false">IF(O2471&lt;=$F$3,"HIT","MISS")</f>
        <v>HIT</v>
      </c>
      <c r="M2471" s="17" t="str">
        <f aca="false">IF(AND(K2471="HIT",L2471="HIT"),"HOD ✓ | LOD ✓",IF(K2471="HIT","HOD ✓",IF(L2471="HIT","LOD ✓","✗ MISS")))</f>
        <v>HOD ✓ | LOD ✓</v>
      </c>
      <c r="N2471" s="26" t="n">
        <f aca="false">IF(D2471&lt;H2471,(H2471-D2471)/D2471,IF(D2471&gt;G2471,(D2471-G2471)/D2471,0))</f>
        <v>0.000266216056447561</v>
      </c>
      <c r="O2471" s="26" t="n">
        <f aca="false">IF(E2471&lt;J2471,(J2471-E2471)/E2471,IF(E2471&gt;I2471,(E2471-I2471)/E2471,0))</f>
        <v>0</v>
      </c>
      <c r="P2471" s="27" t="n">
        <f aca="false">LN(F2471/F2470)</f>
        <v>0.0147694147858731</v>
      </c>
      <c r="Q2471" s="28" t="n">
        <f aca="false">STDEV(P2452:P2471)*SQRT(252)</f>
        <v>0.198507386994322</v>
      </c>
      <c r="R2471" s="26" t="n">
        <f aca="false">(G2471-H2471)/H2471</f>
        <v>0.000998566573789245</v>
      </c>
      <c r="S2471" s="17" t="n">
        <f aca="false">YEAR(B2471)</f>
        <v>2016</v>
      </c>
      <c r="T2471" s="17" t="n">
        <f aca="false">WEEKDAY(B2471)</f>
        <v>5</v>
      </c>
    </row>
    <row r="2472" customFormat="false" ht="15" hidden="false" customHeight="false" outlineLevel="0" collapsed="false">
      <c r="B2472" s="21" t="n">
        <v>42468</v>
      </c>
      <c r="C2472" s="22" t="n">
        <v>1240.512</v>
      </c>
      <c r="D2472" s="22" t="n">
        <v>1242.808</v>
      </c>
      <c r="E2472" s="22" t="n">
        <v>1229.6695</v>
      </c>
      <c r="F2472" s="22" t="n">
        <v>1239.6775</v>
      </c>
      <c r="G2472" s="23" t="n">
        <v>1243.2</v>
      </c>
      <c r="H2472" s="23" t="n">
        <v>1241.96</v>
      </c>
      <c r="I2472" s="23" t="n">
        <v>1230.26</v>
      </c>
      <c r="J2472" s="23" t="n">
        <v>1229.03</v>
      </c>
      <c r="K2472" s="29" t="str">
        <f aca="false">IF(N2472&lt;=$F$3,"HIT","MISS")</f>
        <v>HIT</v>
      </c>
      <c r="L2472" s="29" t="str">
        <f aca="false">IF(O2472&lt;=$F$3,"HIT","MISS")</f>
        <v>HIT</v>
      </c>
      <c r="M2472" s="17" t="str">
        <f aca="false">IF(AND(K2472="HIT",L2472="HIT"),"HOD ✓ | LOD ✓",IF(K2472="HIT","HOD ✓",IF(L2472="HIT","LOD ✓","✗ MISS")))</f>
        <v>HOD ✓ | LOD ✓</v>
      </c>
      <c r="N2472" s="26" t="n">
        <f aca="false">IF(D2472&lt;H2472,(H2472-D2472)/D2472,IF(D2472&gt;G2472,(D2472-G2472)/D2472,0))</f>
        <v>0</v>
      </c>
      <c r="O2472" s="26" t="n">
        <f aca="false">IF(E2472&lt;J2472,(J2472-E2472)/E2472,IF(E2472&gt;I2472,(E2472-I2472)/E2472,0))</f>
        <v>0</v>
      </c>
      <c r="P2472" s="27" t="n">
        <f aca="false">LN(F2472/F2471)</f>
        <v>-0.00067293247672491</v>
      </c>
      <c r="Q2472" s="28" t="n">
        <f aca="false">STDEV(P2453:P2472)*SQRT(252)</f>
        <v>0.189656579851768</v>
      </c>
      <c r="R2472" s="26" t="n">
        <f aca="false">(G2472-H2472)/H2472</f>
        <v>0.000998421849334929</v>
      </c>
      <c r="S2472" s="17" t="n">
        <f aca="false">YEAR(B2472)</f>
        <v>2016</v>
      </c>
      <c r="T2472" s="17" t="n">
        <f aca="false">WEEKDAY(B2472)</f>
        <v>6</v>
      </c>
    </row>
    <row r="2473" customFormat="false" ht="15" hidden="false" customHeight="false" outlineLevel="0" collapsed="false">
      <c r="B2473" s="21" t="n">
        <v>42471</v>
      </c>
      <c r="C2473" s="22" t="n">
        <v>1239.6775</v>
      </c>
      <c r="D2473" s="22" t="n">
        <v>1258.838</v>
      </c>
      <c r="E2473" s="22" t="n">
        <v>1239.6775</v>
      </c>
      <c r="F2473" s="22" t="n">
        <v>1257.568</v>
      </c>
      <c r="G2473" s="23" t="n">
        <v>1260.51</v>
      </c>
      <c r="H2473" s="23" t="n">
        <v>1259.25</v>
      </c>
      <c r="I2473" s="23" t="n">
        <v>1240.03</v>
      </c>
      <c r="J2473" s="23" t="n">
        <v>1238.79</v>
      </c>
      <c r="K2473" s="29" t="str">
        <f aca="false">IF(N2473&lt;=$F$3,"HIT","MISS")</f>
        <v>HIT</v>
      </c>
      <c r="L2473" s="29" t="str">
        <f aca="false">IF(O2473&lt;=$F$3,"HIT","MISS")</f>
        <v>HIT</v>
      </c>
      <c r="M2473" s="17" t="str">
        <f aca="false">IF(AND(K2473="HIT",L2473="HIT"),"HOD ✓ | LOD ✓",IF(K2473="HIT","HOD ✓",IF(L2473="HIT","LOD ✓","✗ MISS")))</f>
        <v>HOD ✓ | LOD ✓</v>
      </c>
      <c r="N2473" s="26" t="n">
        <f aca="false">IF(D2473&lt;H2473,(H2473-D2473)/D2473,IF(D2473&gt;G2473,(D2473-G2473)/D2473,0))</f>
        <v>0.00032728595736706</v>
      </c>
      <c r="O2473" s="26" t="n">
        <f aca="false">IF(E2473&lt;J2473,(J2473-E2473)/E2473,IF(E2473&gt;I2473,(E2473-I2473)/E2473,0))</f>
        <v>0</v>
      </c>
      <c r="P2473" s="27" t="n">
        <f aca="false">LN(F2473/F2472)</f>
        <v>0.0143284319314992</v>
      </c>
      <c r="Q2473" s="28" t="n">
        <f aca="false">STDEV(P2454:P2473)*SQRT(252)</f>
        <v>0.187378752350065</v>
      </c>
      <c r="R2473" s="26" t="n">
        <f aca="false">(G2473-H2473)/H2473</f>
        <v>0.00100059559261464</v>
      </c>
      <c r="S2473" s="17" t="n">
        <f aca="false">YEAR(B2473)</f>
        <v>2016</v>
      </c>
      <c r="T2473" s="17" t="n">
        <f aca="false">WEEKDAY(B2473)</f>
        <v>2</v>
      </c>
    </row>
    <row r="2474" customFormat="false" ht="15" hidden="false" customHeight="false" outlineLevel="0" collapsed="false">
      <c r="B2474" s="21" t="n">
        <v>42472</v>
      </c>
      <c r="C2474" s="22" t="n">
        <v>1257.568</v>
      </c>
      <c r="D2474" s="22" t="n">
        <v>1262.7885</v>
      </c>
      <c r="E2474" s="22" t="n">
        <v>1251.287</v>
      </c>
      <c r="F2474" s="22" t="n">
        <v>1255.7105</v>
      </c>
      <c r="G2474" s="23" t="n">
        <v>1262.57</v>
      </c>
      <c r="H2474" s="23" t="n">
        <v>1261.31</v>
      </c>
      <c r="I2474" s="23" t="n">
        <v>1252.3</v>
      </c>
      <c r="J2474" s="23" t="n">
        <v>1251.05</v>
      </c>
      <c r="K2474" s="29" t="str">
        <f aca="false">IF(N2474&lt;=$F$3,"HIT","MISS")</f>
        <v>HIT</v>
      </c>
      <c r="L2474" s="29" t="str">
        <f aca="false">IF(O2474&lt;=$F$3,"HIT","MISS")</f>
        <v>HIT</v>
      </c>
      <c r="M2474" s="17" t="str">
        <f aca="false">IF(AND(K2474="HIT",L2474="HIT"),"HOD ✓ | LOD ✓",IF(K2474="HIT","HOD ✓",IF(L2474="HIT","LOD ✓","✗ MISS")))</f>
        <v>HOD ✓ | LOD ✓</v>
      </c>
      <c r="N2474" s="26" t="n">
        <f aca="false">IF(D2474&lt;H2474,(H2474-D2474)/D2474,IF(D2474&gt;G2474,(D2474-G2474)/D2474,0))</f>
        <v>0.000173029767059311</v>
      </c>
      <c r="O2474" s="26" t="n">
        <f aca="false">IF(E2474&lt;J2474,(J2474-E2474)/E2474,IF(E2474&gt;I2474,(E2474-I2474)/E2474,0))</f>
        <v>0</v>
      </c>
      <c r="P2474" s="27" t="n">
        <f aca="false">LN(F2474/F2473)</f>
        <v>-0.00147814922875303</v>
      </c>
      <c r="Q2474" s="28" t="n">
        <f aca="false">STDEV(P2455:P2474)*SQRT(252)</f>
        <v>0.181690570284005</v>
      </c>
      <c r="R2474" s="26" t="n">
        <f aca="false">(G2474-H2474)/H2474</f>
        <v>0.000998961397277427</v>
      </c>
      <c r="S2474" s="17" t="n">
        <f aca="false">YEAR(B2474)</f>
        <v>2016</v>
      </c>
      <c r="T2474" s="17" t="n">
        <f aca="false">WEEKDAY(B2474)</f>
        <v>3</v>
      </c>
    </row>
    <row r="2475" customFormat="false" ht="15" hidden="false" customHeight="false" outlineLevel="0" collapsed="false">
      <c r="B2475" s="21" t="n">
        <v>42473</v>
      </c>
      <c r="C2475" s="22" t="n">
        <v>1255.7105</v>
      </c>
      <c r="D2475" s="22" t="n">
        <v>1256.8775</v>
      </c>
      <c r="E2475" s="22" t="n">
        <v>1239.779</v>
      </c>
      <c r="F2475" s="22" t="n">
        <v>1242.7725</v>
      </c>
      <c r="G2475" s="23" t="n">
        <v>1258.59</v>
      </c>
      <c r="H2475" s="23" t="n">
        <v>1257.33</v>
      </c>
      <c r="I2475" s="23" t="n">
        <v>1240.32</v>
      </c>
      <c r="J2475" s="23" t="n">
        <v>1239.08</v>
      </c>
      <c r="K2475" s="29" t="str">
        <f aca="false">IF(N2475&lt;=$F$3,"HIT","MISS")</f>
        <v>HIT</v>
      </c>
      <c r="L2475" s="29" t="str">
        <f aca="false">IF(O2475&lt;=$F$3,"HIT","MISS")</f>
        <v>HIT</v>
      </c>
      <c r="M2475" s="17" t="str">
        <f aca="false">IF(AND(K2475="HIT",L2475="HIT"),"HOD ✓ | LOD ✓",IF(K2475="HIT","HOD ✓",IF(L2475="HIT","LOD ✓","✗ MISS")))</f>
        <v>HOD ✓ | LOD ✓</v>
      </c>
      <c r="N2475" s="26" t="n">
        <f aca="false">IF(D2475&lt;H2475,(H2475-D2475)/D2475,IF(D2475&gt;G2475,(D2475-G2475)/D2475,0))</f>
        <v>0.000360019174501789</v>
      </c>
      <c r="O2475" s="26" t="n">
        <f aca="false">IF(E2475&lt;J2475,(J2475-E2475)/E2475,IF(E2475&gt;I2475,(E2475-I2475)/E2475,0))</f>
        <v>0</v>
      </c>
      <c r="P2475" s="27" t="n">
        <f aca="false">LN(F2475/F2474)</f>
        <v>-0.0103567770098904</v>
      </c>
      <c r="Q2475" s="28" t="n">
        <f aca="false">STDEV(P2456:P2475)*SQRT(252)</f>
        <v>0.185780000690612</v>
      </c>
      <c r="R2475" s="26" t="n">
        <f aca="false">(G2475-H2475)/H2475</f>
        <v>0.00100212354751735</v>
      </c>
      <c r="S2475" s="17" t="n">
        <f aca="false">YEAR(B2475)</f>
        <v>2016</v>
      </c>
      <c r="T2475" s="17" t="n">
        <f aca="false">WEEKDAY(B2475)</f>
        <v>4</v>
      </c>
    </row>
    <row r="2476" customFormat="false" ht="15" hidden="false" customHeight="false" outlineLevel="0" collapsed="false">
      <c r="B2476" s="21" t="n">
        <v>42474</v>
      </c>
      <c r="C2476" s="22" t="n">
        <v>1242.7725</v>
      </c>
      <c r="D2476" s="22" t="n">
        <v>1244.189</v>
      </c>
      <c r="E2476" s="22" t="n">
        <v>1223.96</v>
      </c>
      <c r="F2476" s="22" t="n">
        <v>1227.366</v>
      </c>
      <c r="G2476" s="23" t="n">
        <v>1245.89</v>
      </c>
      <c r="H2476" s="23" t="n">
        <v>1244.65</v>
      </c>
      <c r="I2476" s="23" t="n">
        <v>1225.5</v>
      </c>
      <c r="J2476" s="23" t="n">
        <v>1224.28</v>
      </c>
      <c r="K2476" s="29" t="str">
        <f aca="false">IF(N2476&lt;=$F$3,"HIT","MISS")</f>
        <v>HIT</v>
      </c>
      <c r="L2476" s="29" t="str">
        <f aca="false">IF(O2476&lt;=$F$3,"HIT","MISS")</f>
        <v>HIT</v>
      </c>
      <c r="M2476" s="17" t="str">
        <f aca="false">IF(AND(K2476="HIT",L2476="HIT"),"HOD ✓ | LOD ✓",IF(K2476="HIT","HOD ✓",IF(L2476="HIT","LOD ✓","✗ MISS")))</f>
        <v>HOD ✓ | LOD ✓</v>
      </c>
      <c r="N2476" s="26" t="n">
        <f aca="false">IF(D2476&lt;H2476,(H2476-D2476)/D2476,IF(D2476&gt;G2476,(D2476-G2476)/D2476,0))</f>
        <v>0.000370522484927943</v>
      </c>
      <c r="O2476" s="26" t="n">
        <f aca="false">IF(E2476&lt;J2476,(J2476-E2476)/E2476,IF(E2476&gt;I2476,(E2476-I2476)/E2476,0))</f>
        <v>0.000261446452498396</v>
      </c>
      <c r="P2476" s="27" t="n">
        <f aca="false">LN(F2476/F2475)</f>
        <v>-0.0124743610796442</v>
      </c>
      <c r="Q2476" s="28" t="n">
        <f aca="false">STDEV(P2457:P2476)*SQRT(252)</f>
        <v>0.169118181906048</v>
      </c>
      <c r="R2476" s="26" t="n">
        <f aca="false">(G2476-H2476)/H2476</f>
        <v>0.000996264009962647</v>
      </c>
      <c r="S2476" s="17" t="n">
        <f aca="false">YEAR(B2476)</f>
        <v>2016</v>
      </c>
      <c r="T2476" s="17" t="n">
        <f aca="false">WEEKDAY(B2476)</f>
        <v>5</v>
      </c>
    </row>
    <row r="2477" customFormat="false" ht="15" hidden="false" customHeight="false" outlineLevel="0" collapsed="false">
      <c r="B2477" s="21" t="n">
        <v>42475</v>
      </c>
      <c r="C2477" s="22" t="n">
        <v>1227.366</v>
      </c>
      <c r="D2477" s="22" t="n">
        <v>1235.979</v>
      </c>
      <c r="E2477" s="22" t="n">
        <v>1225.383</v>
      </c>
      <c r="F2477" s="22" t="n">
        <v>1234.0655</v>
      </c>
      <c r="G2477" s="23" t="n">
        <v>1236.14</v>
      </c>
      <c r="H2477" s="23" t="n">
        <v>1234.91</v>
      </c>
      <c r="I2477" s="23" t="n">
        <v>1225.97</v>
      </c>
      <c r="J2477" s="23" t="n">
        <v>1224.75</v>
      </c>
      <c r="K2477" s="29" t="str">
        <f aca="false">IF(N2477&lt;=$F$3,"HIT","MISS")</f>
        <v>HIT</v>
      </c>
      <c r="L2477" s="29" t="str">
        <f aca="false">IF(O2477&lt;=$F$3,"HIT","MISS")</f>
        <v>HIT</v>
      </c>
      <c r="M2477" s="17" t="str">
        <f aca="false">IF(AND(K2477="HIT",L2477="HIT"),"HOD ✓ | LOD ✓",IF(K2477="HIT","HOD ✓",IF(L2477="HIT","LOD ✓","✗ MISS")))</f>
        <v>HOD ✓ | LOD ✓</v>
      </c>
      <c r="N2477" s="26" t="n">
        <f aca="false">IF(D2477&lt;H2477,(H2477-D2477)/D2477,IF(D2477&gt;G2477,(D2477-G2477)/D2477,0))</f>
        <v>0</v>
      </c>
      <c r="O2477" s="26" t="n">
        <f aca="false">IF(E2477&lt;J2477,(J2477-E2477)/E2477,IF(E2477&gt;I2477,(E2477-I2477)/E2477,0))</f>
        <v>0</v>
      </c>
      <c r="P2477" s="27" t="n">
        <f aca="false">LN(F2477/F2476)</f>
        <v>0.00544359373290569</v>
      </c>
      <c r="Q2477" s="28" t="n">
        <f aca="false">STDEV(P2458:P2477)*SQRT(252)</f>
        <v>0.170636810218132</v>
      </c>
      <c r="R2477" s="26" t="n">
        <f aca="false">(G2477-H2477)/H2477</f>
        <v>0.00099602400174913</v>
      </c>
      <c r="S2477" s="17" t="n">
        <f aca="false">YEAR(B2477)</f>
        <v>2016</v>
      </c>
      <c r="T2477" s="17" t="n">
        <f aca="false">WEEKDAY(B2477)</f>
        <v>6</v>
      </c>
    </row>
    <row r="2478" customFormat="false" ht="15" hidden="false" customHeight="false" outlineLevel="0" collapsed="false">
      <c r="B2478" s="21" t="n">
        <v>42478</v>
      </c>
      <c r="C2478" s="22" t="n">
        <v>1234.0655</v>
      </c>
      <c r="D2478" s="22" t="n">
        <v>1241.7395</v>
      </c>
      <c r="E2478" s="22" t="n">
        <v>1230.091</v>
      </c>
      <c r="F2478" s="22" t="n">
        <v>1232.5985</v>
      </c>
      <c r="G2478" s="23" t="n">
        <v>1241.42</v>
      </c>
      <c r="H2478" s="23" t="n">
        <v>1240.18</v>
      </c>
      <c r="I2478" s="23" t="n">
        <v>1230.4</v>
      </c>
      <c r="J2478" s="23" t="n">
        <v>1229.17</v>
      </c>
      <c r="K2478" s="29" t="str">
        <f aca="false">IF(N2478&lt;=$F$3,"HIT","MISS")</f>
        <v>HIT</v>
      </c>
      <c r="L2478" s="29" t="str">
        <f aca="false">IF(O2478&lt;=$F$3,"HIT","MISS")</f>
        <v>HIT</v>
      </c>
      <c r="M2478" s="17" t="str">
        <f aca="false">IF(AND(K2478="HIT",L2478="HIT"),"HOD ✓ | LOD ✓",IF(K2478="HIT","HOD ✓",IF(L2478="HIT","LOD ✓","✗ MISS")))</f>
        <v>HOD ✓ | LOD ✓</v>
      </c>
      <c r="N2478" s="26" t="n">
        <f aca="false">IF(D2478&lt;H2478,(H2478-D2478)/D2478,IF(D2478&gt;G2478,(D2478-G2478)/D2478,0))</f>
        <v>0.000257300343590451</v>
      </c>
      <c r="O2478" s="26" t="n">
        <f aca="false">IF(E2478&lt;J2478,(J2478-E2478)/E2478,IF(E2478&gt;I2478,(E2478-I2478)/E2478,0))</f>
        <v>0</v>
      </c>
      <c r="P2478" s="27" t="n">
        <f aca="false">LN(F2478/F2477)</f>
        <v>-0.00118946088560197</v>
      </c>
      <c r="Q2478" s="28" t="n">
        <f aca="false">STDEV(P2459:P2478)*SQRT(252)</f>
        <v>0.170579609483788</v>
      </c>
      <c r="R2478" s="26" t="n">
        <f aca="false">(G2478-H2478)/H2478</f>
        <v>0.000999854859778427</v>
      </c>
      <c r="S2478" s="17" t="n">
        <f aca="false">YEAR(B2478)</f>
        <v>2016</v>
      </c>
      <c r="T2478" s="17" t="n">
        <f aca="false">WEEKDAY(B2478)</f>
        <v>2</v>
      </c>
    </row>
    <row r="2479" customFormat="false" ht="15" hidden="false" customHeight="false" outlineLevel="0" collapsed="false">
      <c r="B2479" s="21" t="n">
        <v>42479</v>
      </c>
      <c r="C2479" s="22" t="n">
        <v>1232.5985</v>
      </c>
      <c r="D2479" s="22" t="n">
        <v>1256.741</v>
      </c>
      <c r="E2479" s="22" t="n">
        <v>1227.8195</v>
      </c>
      <c r="F2479" s="22" t="n">
        <v>1250.28</v>
      </c>
      <c r="G2479" s="23" t="n">
        <v>1257.39</v>
      </c>
      <c r="H2479" s="23" t="n">
        <v>1256.13</v>
      </c>
      <c r="I2479" s="23" t="n">
        <v>1228.96</v>
      </c>
      <c r="J2479" s="23" t="n">
        <v>1227.73</v>
      </c>
      <c r="K2479" s="29" t="str">
        <f aca="false">IF(N2479&lt;=$F$3,"HIT","MISS")</f>
        <v>HIT</v>
      </c>
      <c r="L2479" s="29" t="str">
        <f aca="false">IF(O2479&lt;=$F$3,"HIT","MISS")</f>
        <v>HIT</v>
      </c>
      <c r="M2479" s="17" t="str">
        <f aca="false">IF(AND(K2479="HIT",L2479="HIT"),"HOD ✓ | LOD ✓",IF(K2479="HIT","HOD ✓",IF(L2479="HIT","LOD ✓","✗ MISS")))</f>
        <v>HOD ✓ | LOD ✓</v>
      </c>
      <c r="N2479" s="26" t="n">
        <f aca="false">IF(D2479&lt;H2479,(H2479-D2479)/D2479,IF(D2479&gt;G2479,(D2479-G2479)/D2479,0))</f>
        <v>0</v>
      </c>
      <c r="O2479" s="26" t="n">
        <f aca="false">IF(E2479&lt;J2479,(J2479-E2479)/E2479,IF(E2479&gt;I2479,(E2479-I2479)/E2479,0))</f>
        <v>0</v>
      </c>
      <c r="P2479" s="27" t="n">
        <f aca="false">LN(F2479/F2478)</f>
        <v>0.0142429836244923</v>
      </c>
      <c r="Q2479" s="28" t="n">
        <f aca="false">STDEV(P2460:P2479)*SQRT(252)</f>
        <v>0.175614277070256</v>
      </c>
      <c r="R2479" s="26" t="n">
        <f aca="false">(G2479-H2479)/H2479</f>
        <v>0.00100308089130901</v>
      </c>
      <c r="S2479" s="17" t="n">
        <f aca="false">YEAR(B2479)</f>
        <v>2016</v>
      </c>
      <c r="T2479" s="17" t="n">
        <f aca="false">WEEKDAY(B2479)</f>
        <v>3</v>
      </c>
    </row>
    <row r="2480" customFormat="false" ht="15" hidden="false" customHeight="false" outlineLevel="0" collapsed="false">
      <c r="B2480" s="21" t="n">
        <v>42480</v>
      </c>
      <c r="C2480" s="22" t="n">
        <v>1250.28</v>
      </c>
      <c r="D2480" s="22" t="n">
        <v>1258.082</v>
      </c>
      <c r="E2480" s="22" t="n">
        <v>1242.5595</v>
      </c>
      <c r="F2480" s="22" t="n">
        <v>1244.2755</v>
      </c>
      <c r="G2480" s="23" t="n">
        <v>1257.62</v>
      </c>
      <c r="H2480" s="23" t="n">
        <v>1256.36</v>
      </c>
      <c r="I2480" s="23" t="n">
        <v>1243.06</v>
      </c>
      <c r="J2480" s="23" t="n">
        <v>1241.82</v>
      </c>
      <c r="K2480" s="29" t="str">
        <f aca="false">IF(N2480&lt;=$F$3,"HIT","MISS")</f>
        <v>HIT</v>
      </c>
      <c r="L2480" s="29" t="str">
        <f aca="false">IF(O2480&lt;=$F$3,"HIT","MISS")</f>
        <v>HIT</v>
      </c>
      <c r="M2480" s="17" t="str">
        <f aca="false">IF(AND(K2480="HIT",L2480="HIT"),"HOD ✓ | LOD ✓",IF(K2480="HIT","HOD ✓",IF(L2480="HIT","LOD ✓","✗ MISS")))</f>
        <v>HOD ✓ | LOD ✓</v>
      </c>
      <c r="N2480" s="26" t="n">
        <f aca="false">IF(D2480&lt;H2480,(H2480-D2480)/D2480,IF(D2480&gt;G2480,(D2480-G2480)/D2480,0))</f>
        <v>0.000367225665735792</v>
      </c>
      <c r="O2480" s="26" t="n">
        <f aca="false">IF(E2480&lt;J2480,(J2480-E2480)/E2480,IF(E2480&gt;I2480,(E2480-I2480)/E2480,0))</f>
        <v>0</v>
      </c>
      <c r="P2480" s="27" t="n">
        <f aca="false">LN(F2480/F2479)</f>
        <v>-0.00481409340977506</v>
      </c>
      <c r="Q2480" s="28" t="n">
        <f aca="false">STDEV(P2461:P2480)*SQRT(252)</f>
        <v>0.176005154593403</v>
      </c>
      <c r="R2480" s="26" t="n">
        <f aca="false">(G2480-H2480)/H2480</f>
        <v>0.00100289725874749</v>
      </c>
      <c r="S2480" s="17" t="n">
        <f aca="false">YEAR(B2480)</f>
        <v>2016</v>
      </c>
      <c r="T2480" s="17" t="n">
        <f aca="false">WEEKDAY(B2480)</f>
        <v>4</v>
      </c>
    </row>
    <row r="2481" customFormat="false" ht="15" hidden="false" customHeight="false" outlineLevel="0" collapsed="false">
      <c r="B2481" s="21" t="n">
        <v>42481</v>
      </c>
      <c r="C2481" s="22" t="n">
        <v>1244.2755</v>
      </c>
      <c r="D2481" s="22" t="n">
        <v>1270.3615</v>
      </c>
      <c r="E2481" s="22" t="n">
        <v>1242.71</v>
      </c>
      <c r="F2481" s="22" t="n">
        <v>1248.1875</v>
      </c>
      <c r="G2481" s="23" t="n">
        <v>1272.82</v>
      </c>
      <c r="H2481" s="23" t="n">
        <v>1271.55</v>
      </c>
      <c r="I2481" s="23" t="n">
        <v>1243.23</v>
      </c>
      <c r="J2481" s="23" t="n">
        <v>1241.99</v>
      </c>
      <c r="K2481" s="24" t="str">
        <f aca="false">IF(N2481&lt;=$F$3,"HIT","MISS")</f>
        <v>MISS</v>
      </c>
      <c r="L2481" s="24" t="str">
        <f aca="false">IF(O2481&lt;=$F$3,"HIT","MISS")</f>
        <v>HIT</v>
      </c>
      <c r="M2481" s="25" t="str">
        <f aca="false">IF(AND(K2481="HIT",L2481="HIT"),"HOD ✓ | LOD ✓",IF(K2481="HIT","HOD ✓",IF(L2481="HIT","LOD ✓","✗ MISS")))</f>
        <v>LOD ✓</v>
      </c>
      <c r="N2481" s="26" t="n">
        <f aca="false">IF(D2481&lt;H2481,(H2481-D2481)/D2481,IF(D2481&gt;G2481,(D2481-G2481)/D2481,0))</f>
        <v>0.000935560468417829</v>
      </c>
      <c r="O2481" s="26" t="n">
        <f aca="false">IF(E2481&lt;J2481,(J2481-E2481)/E2481,IF(E2481&gt;I2481,(E2481-I2481)/E2481,0))</f>
        <v>0</v>
      </c>
      <c r="P2481" s="27" t="n">
        <f aca="false">LN(F2481/F2480)</f>
        <v>0.00313906622671447</v>
      </c>
      <c r="Q2481" s="28" t="n">
        <f aca="false">STDEV(P2462:P2481)*SQRT(252)</f>
        <v>0.155030863136049</v>
      </c>
      <c r="R2481" s="26" t="n">
        <f aca="false">(G2481-H2481)/H2481</f>
        <v>0.000998781015296278</v>
      </c>
      <c r="S2481" s="17" t="n">
        <f aca="false">YEAR(B2481)</f>
        <v>2016</v>
      </c>
      <c r="T2481" s="17" t="n">
        <f aca="false">WEEKDAY(B2481)</f>
        <v>5</v>
      </c>
    </row>
    <row r="2482" customFormat="false" ht="15" hidden="false" customHeight="false" outlineLevel="0" collapsed="false">
      <c r="B2482" s="21" t="n">
        <v>42482</v>
      </c>
      <c r="C2482" s="22" t="n">
        <v>1248.1875</v>
      </c>
      <c r="D2482" s="22" t="n">
        <v>1252.736</v>
      </c>
      <c r="E2482" s="22" t="n">
        <v>1227.586</v>
      </c>
      <c r="F2482" s="22" t="n">
        <v>1232.3945</v>
      </c>
      <c r="G2482" s="23" t="n">
        <v>1252.93</v>
      </c>
      <c r="H2482" s="23" t="n">
        <v>1251.68</v>
      </c>
      <c r="I2482" s="23" t="n">
        <v>1227.68</v>
      </c>
      <c r="J2482" s="23" t="n">
        <v>1226.45</v>
      </c>
      <c r="K2482" s="29" t="str">
        <f aca="false">IF(N2482&lt;=$F$3,"HIT","MISS")</f>
        <v>HIT</v>
      </c>
      <c r="L2482" s="29" t="str">
        <f aca="false">IF(O2482&lt;=$F$3,"HIT","MISS")</f>
        <v>HIT</v>
      </c>
      <c r="M2482" s="17" t="str">
        <f aca="false">IF(AND(K2482="HIT",L2482="HIT"),"HOD ✓ | LOD ✓",IF(K2482="HIT","HOD ✓",IF(L2482="HIT","LOD ✓","✗ MISS")))</f>
        <v>HOD ✓ | LOD ✓</v>
      </c>
      <c r="N2482" s="26" t="n">
        <f aca="false">IF(D2482&lt;H2482,(H2482-D2482)/D2482,IF(D2482&gt;G2482,(D2482-G2482)/D2482,0))</f>
        <v>0</v>
      </c>
      <c r="O2482" s="26" t="n">
        <f aca="false">IF(E2482&lt;J2482,(J2482-E2482)/E2482,IF(E2482&gt;I2482,(E2482-I2482)/E2482,0))</f>
        <v>0</v>
      </c>
      <c r="P2482" s="27" t="n">
        <f aca="false">LN(F2482/F2481)</f>
        <v>-0.012733474153219</v>
      </c>
      <c r="Q2482" s="28" t="n">
        <f aca="false">STDEV(P2463:P2482)*SQRT(252)</f>
        <v>0.162270546770989</v>
      </c>
      <c r="R2482" s="26" t="n">
        <f aca="false">(G2482-H2482)/H2482</f>
        <v>0.000998657803911543</v>
      </c>
      <c r="S2482" s="17" t="n">
        <f aca="false">YEAR(B2482)</f>
        <v>2016</v>
      </c>
      <c r="T2482" s="17" t="n">
        <f aca="false">WEEKDAY(B2482)</f>
        <v>6</v>
      </c>
    </row>
    <row r="2483" customFormat="false" ht="15" hidden="false" customHeight="false" outlineLevel="0" collapsed="false">
      <c r="B2483" s="21" t="n">
        <v>42485</v>
      </c>
      <c r="C2483" s="22" t="n">
        <v>1232.3945</v>
      </c>
      <c r="D2483" s="22" t="n">
        <v>1242.502</v>
      </c>
      <c r="E2483" s="22" t="n">
        <v>1230.238</v>
      </c>
      <c r="F2483" s="22" t="n">
        <v>1237.961</v>
      </c>
      <c r="G2483" s="23" t="n">
        <v>1243.17</v>
      </c>
      <c r="H2483" s="23" t="n">
        <v>1241.93</v>
      </c>
      <c r="I2483" s="23" t="n">
        <v>1230.11</v>
      </c>
      <c r="J2483" s="23" t="n">
        <v>1228.88</v>
      </c>
      <c r="K2483" s="29" t="str">
        <f aca="false">IF(N2483&lt;=$F$3,"HIT","MISS")</f>
        <v>HIT</v>
      </c>
      <c r="L2483" s="29" t="str">
        <f aca="false">IF(O2483&lt;=$F$3,"HIT","MISS")</f>
        <v>HIT</v>
      </c>
      <c r="M2483" s="17" t="str">
        <f aca="false">IF(AND(K2483="HIT",L2483="HIT"),"HOD ✓ | LOD ✓",IF(K2483="HIT","HOD ✓",IF(L2483="HIT","LOD ✓","✗ MISS")))</f>
        <v>HOD ✓ | LOD ✓</v>
      </c>
      <c r="N2483" s="26" t="n">
        <f aca="false">IF(D2483&lt;H2483,(H2483-D2483)/D2483,IF(D2483&gt;G2483,(D2483-G2483)/D2483,0))</f>
        <v>0</v>
      </c>
      <c r="O2483" s="26" t="n">
        <f aca="false">IF(E2483&lt;J2483,(J2483-E2483)/E2483,IF(E2483&gt;I2483,(E2483-I2483)/E2483,0))</f>
        <v>0.000104044908383708</v>
      </c>
      <c r="P2483" s="27" t="n">
        <f aca="false">LN(F2483/F2482)</f>
        <v>0.00450664644925321</v>
      </c>
      <c r="Q2483" s="28" t="n">
        <f aca="false">STDEV(P2464:P2483)*SQRT(252)</f>
        <v>0.162586738482196</v>
      </c>
      <c r="R2483" s="26" t="n">
        <f aca="false">(G2483-H2483)/H2483</f>
        <v>0.000998445967164018</v>
      </c>
      <c r="S2483" s="17" t="n">
        <f aca="false">YEAR(B2483)</f>
        <v>2016</v>
      </c>
      <c r="T2483" s="17" t="n">
        <f aca="false">WEEKDAY(B2483)</f>
        <v>2</v>
      </c>
    </row>
    <row r="2484" customFormat="false" ht="15" hidden="false" customHeight="false" outlineLevel="0" collapsed="false">
      <c r="B2484" s="21" t="n">
        <v>42486</v>
      </c>
      <c r="C2484" s="22" t="n">
        <v>1237.961</v>
      </c>
      <c r="D2484" s="22" t="n">
        <v>1245.0495</v>
      </c>
      <c r="E2484" s="22" t="n">
        <v>1231.5035</v>
      </c>
      <c r="F2484" s="22" t="n">
        <v>1243.395</v>
      </c>
      <c r="G2484" s="23" t="n">
        <v>1245.1</v>
      </c>
      <c r="H2484" s="23" t="n">
        <v>1243.86</v>
      </c>
      <c r="I2484" s="23" t="n">
        <v>1231.18</v>
      </c>
      <c r="J2484" s="23" t="n">
        <v>1229.95</v>
      </c>
      <c r="K2484" s="29" t="str">
        <f aca="false">IF(N2484&lt;=$F$3,"HIT","MISS")</f>
        <v>HIT</v>
      </c>
      <c r="L2484" s="29" t="str">
        <f aca="false">IF(O2484&lt;=$F$3,"HIT","MISS")</f>
        <v>HIT</v>
      </c>
      <c r="M2484" s="17" t="str">
        <f aca="false">IF(AND(K2484="HIT",L2484="HIT"),"HOD ✓ | LOD ✓",IF(K2484="HIT","HOD ✓",IF(L2484="HIT","LOD ✓","✗ MISS")))</f>
        <v>HOD ✓ | LOD ✓</v>
      </c>
      <c r="N2484" s="26" t="n">
        <f aca="false">IF(D2484&lt;H2484,(H2484-D2484)/D2484,IF(D2484&gt;G2484,(D2484-G2484)/D2484,0))</f>
        <v>0</v>
      </c>
      <c r="O2484" s="26" t="n">
        <f aca="false">IF(E2484&lt;J2484,(J2484-E2484)/E2484,IF(E2484&gt;I2484,(E2484-I2484)/E2484,0))</f>
        <v>0.000262687032558143</v>
      </c>
      <c r="P2484" s="27" t="n">
        <f aca="false">LN(F2484/F2483)</f>
        <v>0.0043798702699802</v>
      </c>
      <c r="Q2484" s="28" t="n">
        <f aca="false">STDEV(P2465:P2484)*SQRT(252)</f>
        <v>0.151469165185424</v>
      </c>
      <c r="R2484" s="26" t="n">
        <f aca="false">(G2484-H2484)/H2484</f>
        <v>0.000996896756869752</v>
      </c>
      <c r="S2484" s="17" t="n">
        <f aca="false">YEAR(B2484)</f>
        <v>2016</v>
      </c>
      <c r="T2484" s="17" t="n">
        <f aca="false">WEEKDAY(B2484)</f>
        <v>3</v>
      </c>
    </row>
    <row r="2485" customFormat="false" ht="15" hidden="false" customHeight="false" outlineLevel="0" collapsed="false">
      <c r="B2485" s="21" t="n">
        <v>42487</v>
      </c>
      <c r="C2485" s="22" t="n">
        <v>1243.395</v>
      </c>
      <c r="D2485" s="22" t="n">
        <v>1252.9985</v>
      </c>
      <c r="E2485" s="22" t="n">
        <v>1239.543</v>
      </c>
      <c r="F2485" s="22" t="n">
        <v>1245.7225</v>
      </c>
      <c r="G2485" s="23" t="n">
        <v>1254</v>
      </c>
      <c r="H2485" s="23" t="n">
        <v>1252.75</v>
      </c>
      <c r="I2485" s="23" t="n">
        <v>1239.09</v>
      </c>
      <c r="J2485" s="23" t="n">
        <v>1237.85</v>
      </c>
      <c r="K2485" s="29" t="str">
        <f aca="false">IF(N2485&lt;=$F$3,"HIT","MISS")</f>
        <v>HIT</v>
      </c>
      <c r="L2485" s="29" t="str">
        <f aca="false">IF(O2485&lt;=$F$3,"HIT","MISS")</f>
        <v>HIT</v>
      </c>
      <c r="M2485" s="17" t="str">
        <f aca="false">IF(AND(K2485="HIT",L2485="HIT"),"HOD ✓ | LOD ✓",IF(K2485="HIT","HOD ✓",IF(L2485="HIT","LOD ✓","✗ MISS")))</f>
        <v>HOD ✓ | LOD ✓</v>
      </c>
      <c r="N2485" s="26" t="n">
        <f aca="false">IF(D2485&lt;H2485,(H2485-D2485)/D2485,IF(D2485&gt;G2485,(D2485-G2485)/D2485,0))</f>
        <v>0</v>
      </c>
      <c r="O2485" s="26" t="n">
        <f aca="false">IF(E2485&lt;J2485,(J2485-E2485)/E2485,IF(E2485&gt;I2485,(E2485-I2485)/E2485,0))</f>
        <v>0.000365457269332306</v>
      </c>
      <c r="P2485" s="27" t="n">
        <f aca="false">LN(F2485/F2484)</f>
        <v>0.00187014126762222</v>
      </c>
      <c r="Q2485" s="28" t="n">
        <f aca="false">STDEV(P2466:P2485)*SQRT(252)</f>
        <v>0.141959035971253</v>
      </c>
      <c r="R2485" s="26" t="n">
        <f aca="false">(G2485-H2485)/H2485</f>
        <v>0.000997804829375374</v>
      </c>
      <c r="S2485" s="17" t="n">
        <f aca="false">YEAR(B2485)</f>
        <v>2016</v>
      </c>
      <c r="T2485" s="17" t="n">
        <f aca="false">WEEKDAY(B2485)</f>
        <v>4</v>
      </c>
    </row>
    <row r="2486" customFormat="false" ht="15" hidden="false" customHeight="false" outlineLevel="0" collapsed="false">
      <c r="B2486" s="21" t="n">
        <v>42488</v>
      </c>
      <c r="C2486" s="22" t="n">
        <v>1245.7225</v>
      </c>
      <c r="D2486" s="22" t="n">
        <v>1269.7525</v>
      </c>
      <c r="E2486" s="22" t="n">
        <v>1237.271</v>
      </c>
      <c r="F2486" s="22" t="n">
        <v>1266.6015</v>
      </c>
      <c r="G2486" s="23" t="n">
        <v>1270.07</v>
      </c>
      <c r="H2486" s="23" t="n">
        <v>1268.8</v>
      </c>
      <c r="I2486" s="23" t="n">
        <v>1239.03</v>
      </c>
      <c r="J2486" s="23" t="n">
        <v>1237.79</v>
      </c>
      <c r="K2486" s="29" t="str">
        <f aca="false">IF(N2486&lt;=$F$3,"HIT","MISS")</f>
        <v>HIT</v>
      </c>
      <c r="L2486" s="29" t="str">
        <f aca="false">IF(O2486&lt;=$F$3,"HIT","MISS")</f>
        <v>HIT</v>
      </c>
      <c r="M2486" s="17" t="str">
        <f aca="false">IF(AND(K2486="HIT",L2486="HIT"),"HOD ✓ | LOD ✓",IF(K2486="HIT","HOD ✓",IF(L2486="HIT","LOD ✓","✗ MISS")))</f>
        <v>HOD ✓ | LOD ✓</v>
      </c>
      <c r="N2486" s="26" t="n">
        <f aca="false">IF(D2486&lt;H2486,(H2486-D2486)/D2486,IF(D2486&gt;G2486,(D2486-G2486)/D2486,0))</f>
        <v>0</v>
      </c>
      <c r="O2486" s="26" t="n">
        <f aca="false">IF(E2486&lt;J2486,(J2486-E2486)/E2486,IF(E2486&gt;I2486,(E2486-I2486)/E2486,0))</f>
        <v>0.000419471562818498</v>
      </c>
      <c r="P2486" s="27" t="n">
        <f aca="false">LN(F2486/F2485)</f>
        <v>0.0166216464918164</v>
      </c>
      <c r="Q2486" s="28" t="n">
        <f aca="false">STDEV(P2467:P2486)*SQRT(252)</f>
        <v>0.151530387951866</v>
      </c>
      <c r="R2486" s="26" t="n">
        <f aca="false">(G2486-H2486)/H2486</f>
        <v>0.00100094577553593</v>
      </c>
      <c r="S2486" s="17" t="n">
        <f aca="false">YEAR(B2486)</f>
        <v>2016</v>
      </c>
      <c r="T2486" s="17" t="n">
        <f aca="false">WEEKDAY(B2486)</f>
        <v>5</v>
      </c>
    </row>
    <row r="2487" customFormat="false" ht="15" hidden="false" customHeight="false" outlineLevel="0" collapsed="false">
      <c r="B2487" s="21" t="n">
        <v>42489</v>
      </c>
      <c r="C2487" s="22" t="n">
        <v>1266.6015</v>
      </c>
      <c r="D2487" s="22" t="n">
        <v>1296.913</v>
      </c>
      <c r="E2487" s="22" t="n">
        <v>1265.1165</v>
      </c>
      <c r="F2487" s="22" t="n">
        <v>1293.3535</v>
      </c>
      <c r="G2487" s="23" t="n">
        <v>1298.3</v>
      </c>
      <c r="H2487" s="23" t="n">
        <v>1297</v>
      </c>
      <c r="I2487" s="23" t="n">
        <v>1265.29</v>
      </c>
      <c r="J2487" s="23" t="n">
        <v>1264.03</v>
      </c>
      <c r="K2487" s="29" t="str">
        <f aca="false">IF(N2487&lt;=$F$3,"HIT","MISS")</f>
        <v>HIT</v>
      </c>
      <c r="L2487" s="29" t="str">
        <f aca="false">IF(O2487&lt;=$F$3,"HIT","MISS")</f>
        <v>HIT</v>
      </c>
      <c r="M2487" s="17" t="str">
        <f aca="false">IF(AND(K2487="HIT",L2487="HIT"),"HOD ✓ | LOD ✓",IF(K2487="HIT","HOD ✓",IF(L2487="HIT","LOD ✓","✗ MISS")))</f>
        <v>HOD ✓ | LOD ✓</v>
      </c>
      <c r="N2487" s="26" t="n">
        <f aca="false">IF(D2487&lt;H2487,(H2487-D2487)/D2487,IF(D2487&gt;G2487,(D2487-G2487)/D2487,0))</f>
        <v>6.70823717550746E-005</v>
      </c>
      <c r="O2487" s="26" t="n">
        <f aca="false">IF(E2487&lt;J2487,(J2487-E2487)/E2487,IF(E2487&gt;I2487,(E2487-I2487)/E2487,0))</f>
        <v>0</v>
      </c>
      <c r="P2487" s="27" t="n">
        <f aca="false">LN(F2487/F2486)</f>
        <v>0.0209011282566632</v>
      </c>
      <c r="Q2487" s="28" t="n">
        <f aca="false">STDEV(P2468:P2487)*SQRT(252)</f>
        <v>0.161673489859249</v>
      </c>
      <c r="R2487" s="26" t="n">
        <f aca="false">(G2487-H2487)/H2487</f>
        <v>0.00100231303006936</v>
      </c>
      <c r="S2487" s="17" t="n">
        <f aca="false">YEAR(B2487)</f>
        <v>2016</v>
      </c>
      <c r="T2487" s="17" t="n">
        <f aca="false">WEEKDAY(B2487)</f>
        <v>6</v>
      </c>
    </row>
    <row r="2488" customFormat="false" ht="15" hidden="false" customHeight="false" outlineLevel="0" collapsed="false">
      <c r="B2488" s="21" t="n">
        <v>42492</v>
      </c>
      <c r="C2488" s="22" t="n">
        <v>1293.3535</v>
      </c>
      <c r="D2488" s="22" t="n">
        <v>1303.838</v>
      </c>
      <c r="E2488" s="22" t="n">
        <v>1287.662</v>
      </c>
      <c r="F2488" s="22" t="n">
        <v>1291.5655</v>
      </c>
      <c r="G2488" s="23" t="n">
        <v>1305.44</v>
      </c>
      <c r="H2488" s="23" t="n">
        <v>1304.14</v>
      </c>
      <c r="I2488" s="23" t="n">
        <v>1288.06</v>
      </c>
      <c r="J2488" s="23" t="n">
        <v>1286.77</v>
      </c>
      <c r="K2488" s="29" t="str">
        <f aca="false">IF(N2488&lt;=$F$3,"HIT","MISS")</f>
        <v>HIT</v>
      </c>
      <c r="L2488" s="29" t="str">
        <f aca="false">IF(O2488&lt;=$F$3,"HIT","MISS")</f>
        <v>HIT</v>
      </c>
      <c r="M2488" s="17" t="str">
        <f aca="false">IF(AND(K2488="HIT",L2488="HIT"),"HOD ✓ | LOD ✓",IF(K2488="HIT","HOD ✓",IF(L2488="HIT","LOD ✓","✗ MISS")))</f>
        <v>HOD ✓ | LOD ✓</v>
      </c>
      <c r="N2488" s="26" t="n">
        <f aca="false">IF(D2488&lt;H2488,(H2488-D2488)/D2488,IF(D2488&gt;G2488,(D2488-G2488)/D2488,0))</f>
        <v>0.000231623867382401</v>
      </c>
      <c r="O2488" s="26" t="n">
        <f aca="false">IF(E2488&lt;J2488,(J2488-E2488)/E2488,IF(E2488&gt;I2488,(E2488-I2488)/E2488,0))</f>
        <v>0</v>
      </c>
      <c r="P2488" s="27" t="n">
        <f aca="false">LN(F2488/F2487)</f>
        <v>-0.0013834091398294</v>
      </c>
      <c r="Q2488" s="28" t="n">
        <f aca="false">STDEV(P2469:P2488)*SQRT(252)</f>
        <v>0.15936908715865</v>
      </c>
      <c r="R2488" s="26" t="n">
        <f aca="false">(G2488-H2488)/H2488</f>
        <v>0.000996825494195373</v>
      </c>
      <c r="S2488" s="17" t="n">
        <f aca="false">YEAR(B2488)</f>
        <v>2016</v>
      </c>
      <c r="T2488" s="17" t="n">
        <f aca="false">WEEKDAY(B2488)</f>
        <v>2</v>
      </c>
    </row>
    <row r="2489" customFormat="false" ht="15" hidden="false" customHeight="false" outlineLevel="0" collapsed="false">
      <c r="B2489" s="21" t="n">
        <v>42493</v>
      </c>
      <c r="C2489" s="22" t="n">
        <v>1291.5655</v>
      </c>
      <c r="D2489" s="22" t="n">
        <v>1301.898</v>
      </c>
      <c r="E2489" s="22" t="n">
        <v>1282.171</v>
      </c>
      <c r="F2489" s="22" t="n">
        <v>1286.4645</v>
      </c>
      <c r="G2489" s="23" t="n">
        <v>1302.1</v>
      </c>
      <c r="H2489" s="23" t="n">
        <v>1300.8</v>
      </c>
      <c r="I2489" s="23" t="n">
        <v>1283.26</v>
      </c>
      <c r="J2489" s="23" t="n">
        <v>1281.98</v>
      </c>
      <c r="K2489" s="29" t="str">
        <f aca="false">IF(N2489&lt;=$F$3,"HIT","MISS")</f>
        <v>HIT</v>
      </c>
      <c r="L2489" s="29" t="str">
        <f aca="false">IF(O2489&lt;=$F$3,"HIT","MISS")</f>
        <v>HIT</v>
      </c>
      <c r="M2489" s="17" t="str">
        <f aca="false">IF(AND(K2489="HIT",L2489="HIT"),"HOD ✓ | LOD ✓",IF(K2489="HIT","HOD ✓",IF(L2489="HIT","LOD ✓","✗ MISS")))</f>
        <v>HOD ✓ | LOD ✓</v>
      </c>
      <c r="N2489" s="26" t="n">
        <f aca="false">IF(D2489&lt;H2489,(H2489-D2489)/D2489,IF(D2489&gt;G2489,(D2489-G2489)/D2489,0))</f>
        <v>0</v>
      </c>
      <c r="O2489" s="26" t="n">
        <f aca="false">IF(E2489&lt;J2489,(J2489-E2489)/E2489,IF(E2489&gt;I2489,(E2489-I2489)/E2489,0))</f>
        <v>0</v>
      </c>
      <c r="P2489" s="27" t="n">
        <f aca="false">LN(F2489/F2488)</f>
        <v>-0.0039572903782079</v>
      </c>
      <c r="Q2489" s="28" t="n">
        <f aca="false">STDEV(P2470:P2489)*SQRT(252)</f>
        <v>0.156640073305487</v>
      </c>
      <c r="R2489" s="26" t="n">
        <f aca="false">(G2489-H2489)/H2489</f>
        <v>0.000999384993849904</v>
      </c>
      <c r="S2489" s="17" t="n">
        <f aca="false">YEAR(B2489)</f>
        <v>2016</v>
      </c>
      <c r="T2489" s="17" t="n">
        <f aca="false">WEEKDAY(B2489)</f>
        <v>3</v>
      </c>
    </row>
    <row r="2490" customFormat="false" ht="15" hidden="false" customHeight="false" outlineLevel="0" collapsed="false">
      <c r="B2490" s="21" t="n">
        <v>42494</v>
      </c>
      <c r="C2490" s="22" t="n">
        <v>1286.4645</v>
      </c>
      <c r="D2490" s="22" t="n">
        <v>1289.88</v>
      </c>
      <c r="E2490" s="22" t="n">
        <v>1271.9285</v>
      </c>
      <c r="F2490" s="22" t="n">
        <v>1279.4655</v>
      </c>
      <c r="G2490" s="23" t="n">
        <v>1289.63</v>
      </c>
      <c r="H2490" s="23" t="n">
        <v>1288.34</v>
      </c>
      <c r="I2490" s="23" t="n">
        <v>1271.67</v>
      </c>
      <c r="J2490" s="23" t="n">
        <v>1270.4</v>
      </c>
      <c r="K2490" s="29" t="str">
        <f aca="false">IF(N2490&lt;=$F$3,"HIT","MISS")</f>
        <v>HIT</v>
      </c>
      <c r="L2490" s="29" t="str">
        <f aca="false">IF(O2490&lt;=$F$3,"HIT","MISS")</f>
        <v>HIT</v>
      </c>
      <c r="M2490" s="17" t="str">
        <f aca="false">IF(AND(K2490="HIT",L2490="HIT"),"HOD ✓ | LOD ✓",IF(K2490="HIT","HOD ✓",IF(L2490="HIT","LOD ✓","✗ MISS")))</f>
        <v>HOD ✓ | LOD ✓</v>
      </c>
      <c r="N2490" s="26" t="n">
        <f aca="false">IF(D2490&lt;H2490,(H2490-D2490)/D2490,IF(D2490&gt;G2490,(D2490-G2490)/D2490,0))</f>
        <v>0.000193816479052315</v>
      </c>
      <c r="O2490" s="26" t="n">
        <f aca="false">IF(E2490&lt;J2490,(J2490-E2490)/E2490,IF(E2490&gt;I2490,(E2490-I2490)/E2490,0))</f>
        <v>0.000203234694402958</v>
      </c>
      <c r="P2490" s="27" t="n">
        <f aca="false">LN(F2490/F2489)</f>
        <v>-0.00545534551447224</v>
      </c>
      <c r="Q2490" s="28" t="n">
        <f aca="false">STDEV(P2471:P2490)*SQRT(252)</f>
        <v>0.155244340104299</v>
      </c>
      <c r="R2490" s="26" t="n">
        <f aca="false">(G2490-H2490)/H2490</f>
        <v>0.00100128847974928</v>
      </c>
      <c r="S2490" s="17" t="n">
        <f aca="false">YEAR(B2490)</f>
        <v>2016</v>
      </c>
      <c r="T2490" s="17" t="n">
        <f aca="false">WEEKDAY(B2490)</f>
        <v>4</v>
      </c>
    </row>
    <row r="2491" customFormat="false" ht="15" hidden="false" customHeight="false" outlineLevel="0" collapsed="false">
      <c r="B2491" s="21" t="n">
        <v>42495</v>
      </c>
      <c r="C2491" s="22" t="n">
        <v>1279.4655</v>
      </c>
      <c r="D2491" s="22" t="n">
        <v>1286.5925</v>
      </c>
      <c r="E2491" s="22" t="n">
        <v>1268.981</v>
      </c>
      <c r="F2491" s="22" t="n">
        <v>1277.868</v>
      </c>
      <c r="G2491" s="23" t="n">
        <v>1288.1</v>
      </c>
      <c r="H2491" s="23" t="n">
        <v>1286.81</v>
      </c>
      <c r="I2491" s="23" t="n">
        <v>1268.88</v>
      </c>
      <c r="J2491" s="23" t="n">
        <v>1267.61</v>
      </c>
      <c r="K2491" s="29" t="str">
        <f aca="false">IF(N2491&lt;=$F$3,"HIT","MISS")</f>
        <v>HIT</v>
      </c>
      <c r="L2491" s="29" t="str">
        <f aca="false">IF(O2491&lt;=$F$3,"HIT","MISS")</f>
        <v>HIT</v>
      </c>
      <c r="M2491" s="17" t="str">
        <f aca="false">IF(AND(K2491="HIT",L2491="HIT"),"HOD ✓ | LOD ✓",IF(K2491="HIT","HOD ✓",IF(L2491="HIT","LOD ✓","✗ MISS")))</f>
        <v>HOD ✓ | LOD ✓</v>
      </c>
      <c r="N2491" s="26" t="n">
        <f aca="false">IF(D2491&lt;H2491,(H2491-D2491)/D2491,IF(D2491&gt;G2491,(D2491-G2491)/D2491,0))</f>
        <v>0.000169051195308517</v>
      </c>
      <c r="O2491" s="26" t="n">
        <f aca="false">IF(E2491&lt;J2491,(J2491-E2491)/E2491,IF(E2491&gt;I2491,(E2491-I2491)/E2491,0))</f>
        <v>7.95914202024186E-005</v>
      </c>
      <c r="P2491" s="27" t="n">
        <f aca="false">LN(F2491/F2490)</f>
        <v>-0.00124934836054117</v>
      </c>
      <c r="Q2491" s="28" t="n">
        <f aca="false">STDEV(P2472:P2491)*SQRT(252)</f>
        <v>0.14842119080978</v>
      </c>
      <c r="R2491" s="26" t="n">
        <f aca="false">(G2491-H2491)/H2491</f>
        <v>0.00100247899845351</v>
      </c>
      <c r="S2491" s="17" t="n">
        <f aca="false">YEAR(B2491)</f>
        <v>2016</v>
      </c>
      <c r="T2491" s="17" t="n">
        <f aca="false">WEEKDAY(B2491)</f>
        <v>5</v>
      </c>
    </row>
    <row r="2492" customFormat="false" ht="15" hidden="false" customHeight="false" outlineLevel="0" collapsed="false">
      <c r="B2492" s="21" t="n">
        <v>42496</v>
      </c>
      <c r="C2492" s="22" t="n">
        <v>1277.868</v>
      </c>
      <c r="D2492" s="22" t="n">
        <v>1295.647</v>
      </c>
      <c r="E2492" s="22" t="n">
        <v>1274.5925</v>
      </c>
      <c r="F2492" s="22" t="n">
        <v>1287.737</v>
      </c>
      <c r="G2492" s="23" t="n">
        <v>1297.04</v>
      </c>
      <c r="H2492" s="23" t="n">
        <v>1295.74</v>
      </c>
      <c r="I2492" s="23" t="n">
        <v>1276.07</v>
      </c>
      <c r="J2492" s="23" t="n">
        <v>1274.8</v>
      </c>
      <c r="K2492" s="29" t="str">
        <f aca="false">IF(N2492&lt;=$F$3,"HIT","MISS")</f>
        <v>HIT</v>
      </c>
      <c r="L2492" s="29" t="str">
        <f aca="false">IF(O2492&lt;=$F$3,"HIT","MISS")</f>
        <v>HIT</v>
      </c>
      <c r="M2492" s="17" t="str">
        <f aca="false">IF(AND(K2492="HIT",L2492="HIT"),"HOD ✓ | LOD ✓",IF(K2492="HIT","HOD ✓",IF(L2492="HIT","LOD ✓","✗ MISS")))</f>
        <v>HOD ✓ | LOD ✓</v>
      </c>
      <c r="N2492" s="26" t="n">
        <f aca="false">IF(D2492&lt;H2492,(H2492-D2492)/D2492,IF(D2492&gt;G2492,(D2492-G2492)/D2492,0))</f>
        <v>7.1778810123494E-005</v>
      </c>
      <c r="O2492" s="26" t="n">
        <f aca="false">IF(E2492&lt;J2492,(J2492-E2492)/E2492,IF(E2492&gt;I2492,(E2492-I2492)/E2492,0))</f>
        <v>0.000162797129278559</v>
      </c>
      <c r="P2492" s="27" t="n">
        <f aca="false">LN(F2492/F2491)</f>
        <v>0.00769335004948109</v>
      </c>
      <c r="Q2492" s="28" t="n">
        <f aca="false">STDEV(P2473:P2492)*SQRT(252)</f>
        <v>0.149773915042266</v>
      </c>
      <c r="R2492" s="26" t="n">
        <f aca="false">(G2492-H2492)/H2492</f>
        <v>0.00100328769660577</v>
      </c>
      <c r="S2492" s="17" t="n">
        <f aca="false">YEAR(B2492)</f>
        <v>2016</v>
      </c>
      <c r="T2492" s="17" t="n">
        <f aca="false">WEEKDAY(B2492)</f>
        <v>6</v>
      </c>
    </row>
    <row r="2493" customFormat="false" ht="15" hidden="false" customHeight="false" outlineLevel="0" collapsed="false">
      <c r="B2493" s="21" t="n">
        <v>42499</v>
      </c>
      <c r="C2493" s="22" t="n">
        <v>1287.737</v>
      </c>
      <c r="D2493" s="22" t="n">
        <v>1287.737</v>
      </c>
      <c r="E2493" s="22" t="n">
        <v>1261.4475</v>
      </c>
      <c r="F2493" s="22" t="n">
        <v>1264.0285</v>
      </c>
      <c r="G2493" s="23" t="n">
        <v>1288.67</v>
      </c>
      <c r="H2493" s="23" t="n">
        <v>1287.38</v>
      </c>
      <c r="I2493" s="23" t="n">
        <v>1262.1</v>
      </c>
      <c r="J2493" s="23" t="n">
        <v>1260.84</v>
      </c>
      <c r="K2493" s="29" t="str">
        <f aca="false">IF(N2493&lt;=$F$3,"HIT","MISS")</f>
        <v>HIT</v>
      </c>
      <c r="L2493" s="29" t="str">
        <f aca="false">IF(O2493&lt;=$F$3,"HIT","MISS")</f>
        <v>HIT</v>
      </c>
      <c r="M2493" s="17" t="str">
        <f aca="false">IF(AND(K2493="HIT",L2493="HIT"),"HOD ✓ | LOD ✓",IF(K2493="HIT","HOD ✓",IF(L2493="HIT","LOD ✓","✗ MISS")))</f>
        <v>HOD ✓ | LOD ✓</v>
      </c>
      <c r="N2493" s="26" t="n">
        <f aca="false">IF(D2493&lt;H2493,(H2493-D2493)/D2493,IF(D2493&gt;G2493,(D2493-G2493)/D2493,0))</f>
        <v>0</v>
      </c>
      <c r="O2493" s="26" t="n">
        <f aca="false">IF(E2493&lt;J2493,(J2493-E2493)/E2493,IF(E2493&gt;I2493,(E2493-I2493)/E2493,0))</f>
        <v>0</v>
      </c>
      <c r="P2493" s="27" t="n">
        <f aca="false">LN(F2493/F2492)</f>
        <v>-0.0185825713466121</v>
      </c>
      <c r="Q2493" s="28" t="n">
        <f aca="false">STDEV(P2474:P2493)*SQRT(252)</f>
        <v>0.15884311024564</v>
      </c>
      <c r="R2493" s="26" t="n">
        <f aca="false">(G2493-H2493)/H2493</f>
        <v>0.00100203514113934</v>
      </c>
      <c r="S2493" s="17" t="n">
        <f aca="false">YEAR(B2493)</f>
        <v>2016</v>
      </c>
      <c r="T2493" s="17" t="n">
        <f aca="false">WEEKDAY(B2493)</f>
        <v>2</v>
      </c>
    </row>
    <row r="2494" customFormat="false" ht="15" hidden="false" customHeight="false" outlineLevel="0" collapsed="false">
      <c r="B2494" s="21" t="n">
        <v>42500</v>
      </c>
      <c r="C2494" s="22" t="n">
        <v>1264.0285</v>
      </c>
      <c r="D2494" s="22" t="n">
        <v>1270.1205</v>
      </c>
      <c r="E2494" s="22" t="n">
        <v>1256.9375</v>
      </c>
      <c r="F2494" s="22" t="n">
        <v>1266.0455</v>
      </c>
      <c r="G2494" s="23" t="n">
        <v>1270.92</v>
      </c>
      <c r="H2494" s="23" t="n">
        <v>1269.65</v>
      </c>
      <c r="I2494" s="23" t="n">
        <v>1257.88</v>
      </c>
      <c r="J2494" s="23" t="n">
        <v>1256.62</v>
      </c>
      <c r="K2494" s="29" t="str">
        <f aca="false">IF(N2494&lt;=$F$3,"HIT","MISS")</f>
        <v>HIT</v>
      </c>
      <c r="L2494" s="29" t="str">
        <f aca="false">IF(O2494&lt;=$F$3,"HIT","MISS")</f>
        <v>HIT</v>
      </c>
      <c r="M2494" s="17" t="str">
        <f aca="false">IF(AND(K2494="HIT",L2494="HIT"),"HOD ✓ | LOD ✓",IF(K2494="HIT","HOD ✓",IF(L2494="HIT","LOD ✓","✗ MISS")))</f>
        <v>HOD ✓ | LOD ✓</v>
      </c>
      <c r="N2494" s="26" t="n">
        <f aca="false">IF(D2494&lt;H2494,(H2494-D2494)/D2494,IF(D2494&gt;G2494,(D2494-G2494)/D2494,0))</f>
        <v>0</v>
      </c>
      <c r="O2494" s="26" t="n">
        <f aca="false">IF(E2494&lt;J2494,(J2494-E2494)/E2494,IF(E2494&gt;I2494,(E2494-I2494)/E2494,0))</f>
        <v>0</v>
      </c>
      <c r="P2494" s="27" t="n">
        <f aca="false">LN(F2494/F2493)</f>
        <v>0.001594420105734</v>
      </c>
      <c r="Q2494" s="28" t="n">
        <f aca="false">STDEV(P2475:P2494)*SQRT(252)</f>
        <v>0.158772571220795</v>
      </c>
      <c r="R2494" s="26" t="n">
        <f aca="false">(G2494-H2494)/H2494</f>
        <v>0.00100027566652226</v>
      </c>
      <c r="S2494" s="17" t="n">
        <f aca="false">YEAR(B2494)</f>
        <v>2016</v>
      </c>
      <c r="T2494" s="17" t="n">
        <f aca="false">WEEKDAY(B2494)</f>
        <v>3</v>
      </c>
    </row>
    <row r="2495" customFormat="false" ht="15" hidden="false" customHeight="false" outlineLevel="0" collapsed="false">
      <c r="B2495" s="21" t="n">
        <v>42501</v>
      </c>
      <c r="C2495" s="22" t="n">
        <v>1266.0455</v>
      </c>
      <c r="D2495" s="22" t="n">
        <v>1279.217</v>
      </c>
      <c r="E2495" s="22" t="n">
        <v>1264.8515</v>
      </c>
      <c r="F2495" s="22" t="n">
        <v>1277.488</v>
      </c>
      <c r="G2495" s="23" t="n">
        <v>1280.37</v>
      </c>
      <c r="H2495" s="23" t="n">
        <v>1279.09</v>
      </c>
      <c r="I2495" s="23" t="n">
        <v>1264.5</v>
      </c>
      <c r="J2495" s="23" t="n">
        <v>1263.24</v>
      </c>
      <c r="K2495" s="29" t="str">
        <f aca="false">IF(N2495&lt;=$F$3,"HIT","MISS")</f>
        <v>HIT</v>
      </c>
      <c r="L2495" s="29" t="str">
        <f aca="false">IF(O2495&lt;=$F$3,"HIT","MISS")</f>
        <v>HIT</v>
      </c>
      <c r="M2495" s="17" t="str">
        <f aca="false">IF(AND(K2495="HIT",L2495="HIT"),"HOD ✓ | LOD ✓",IF(K2495="HIT","HOD ✓",IF(L2495="HIT","LOD ✓","✗ MISS")))</f>
        <v>HOD ✓ | LOD ✓</v>
      </c>
      <c r="N2495" s="26" t="n">
        <f aca="false">IF(D2495&lt;H2495,(H2495-D2495)/D2495,IF(D2495&gt;G2495,(D2495-G2495)/D2495,0))</f>
        <v>0</v>
      </c>
      <c r="O2495" s="26" t="n">
        <f aca="false">IF(E2495&lt;J2495,(J2495-E2495)/E2495,IF(E2495&gt;I2495,(E2495-I2495)/E2495,0))</f>
        <v>0.000277898235484551</v>
      </c>
      <c r="P2495" s="27" t="n">
        <f aca="false">LN(F2495/F2494)</f>
        <v>0.0089973866606614</v>
      </c>
      <c r="Q2495" s="28" t="n">
        <f aca="false">STDEV(P2476:P2495)*SQRT(252)</f>
        <v>0.156208072472649</v>
      </c>
      <c r="R2495" s="26" t="n">
        <f aca="false">(G2495-H2495)/H2495</f>
        <v>0.00100071144329169</v>
      </c>
      <c r="S2495" s="17" t="n">
        <f aca="false">YEAR(B2495)</f>
        <v>2016</v>
      </c>
      <c r="T2495" s="17" t="n">
        <f aca="false">WEEKDAY(B2495)</f>
        <v>4</v>
      </c>
    </row>
    <row r="2496" customFormat="false" ht="15" hidden="false" customHeight="false" outlineLevel="0" collapsed="false">
      <c r="B2496" s="21" t="n">
        <v>42502</v>
      </c>
      <c r="C2496" s="22" t="n">
        <v>1277.488</v>
      </c>
      <c r="D2496" s="22" t="n">
        <v>1281.072</v>
      </c>
      <c r="E2496" s="22" t="n">
        <v>1261.9305</v>
      </c>
      <c r="F2496" s="22" t="n">
        <v>1263.703</v>
      </c>
      <c r="G2496" s="23" t="n">
        <v>1282.57</v>
      </c>
      <c r="H2496" s="23" t="n">
        <v>1281.29</v>
      </c>
      <c r="I2496" s="23" t="n">
        <v>1261.77</v>
      </c>
      <c r="J2496" s="23" t="n">
        <v>1260.51</v>
      </c>
      <c r="K2496" s="29" t="str">
        <f aca="false">IF(N2496&lt;=$F$3,"HIT","MISS")</f>
        <v>HIT</v>
      </c>
      <c r="L2496" s="29" t="str">
        <f aca="false">IF(O2496&lt;=$F$3,"HIT","MISS")</f>
        <v>HIT</v>
      </c>
      <c r="M2496" s="17" t="str">
        <f aca="false">IF(AND(K2496="HIT",L2496="HIT"),"HOD ✓ | LOD ✓",IF(K2496="HIT","HOD ✓",IF(L2496="HIT","LOD ✓","✗ MISS")))</f>
        <v>HOD ✓ | LOD ✓</v>
      </c>
      <c r="N2496" s="26" t="n">
        <f aca="false">IF(D2496&lt;H2496,(H2496-D2496)/D2496,IF(D2496&gt;G2496,(D2496-G2496)/D2496,0))</f>
        <v>0.000170169982639598</v>
      </c>
      <c r="O2496" s="26" t="n">
        <f aca="false">IF(E2496&lt;J2496,(J2496-E2496)/E2496,IF(E2496&gt;I2496,(E2496-I2496)/E2496,0))</f>
        <v>0.000127186085129059</v>
      </c>
      <c r="P2496" s="27" t="n">
        <f aca="false">LN(F2496/F2495)</f>
        <v>-0.0108493499443786</v>
      </c>
      <c r="Q2496" s="28" t="n">
        <f aca="false">STDEV(P2477:P2496)*SQRT(252)</f>
        <v>0.154392811146807</v>
      </c>
      <c r="R2496" s="26" t="n">
        <f aca="false">(G2496-H2496)/H2496</f>
        <v>0.000998993202163424</v>
      </c>
      <c r="S2496" s="17" t="n">
        <f aca="false">YEAR(B2496)</f>
        <v>2016</v>
      </c>
      <c r="T2496" s="17" t="n">
        <f aca="false">WEEKDAY(B2496)</f>
        <v>5</v>
      </c>
    </row>
    <row r="2497" customFormat="false" ht="15" hidden="false" customHeight="false" outlineLevel="0" collapsed="false">
      <c r="B2497" s="21" t="n">
        <v>42503</v>
      </c>
      <c r="C2497" s="22" t="n">
        <v>1263.703</v>
      </c>
      <c r="D2497" s="22" t="n">
        <v>1276.445</v>
      </c>
      <c r="E2497" s="22" t="n">
        <v>1263.018</v>
      </c>
      <c r="F2497" s="22" t="n">
        <v>1273.064</v>
      </c>
      <c r="G2497" s="23" t="n">
        <v>1277.83</v>
      </c>
      <c r="H2497" s="23" t="n">
        <v>1276.55</v>
      </c>
      <c r="I2497" s="23" t="n">
        <v>1263.32</v>
      </c>
      <c r="J2497" s="23" t="n">
        <v>1262.06</v>
      </c>
      <c r="K2497" s="29" t="str">
        <f aca="false">IF(N2497&lt;=$F$3,"HIT","MISS")</f>
        <v>HIT</v>
      </c>
      <c r="L2497" s="29" t="str">
        <f aca="false">IF(O2497&lt;=$F$3,"HIT","MISS")</f>
        <v>HIT</v>
      </c>
      <c r="M2497" s="17" t="str">
        <f aca="false">IF(AND(K2497="HIT",L2497="HIT"),"HOD ✓ | LOD ✓",IF(K2497="HIT","HOD ✓",IF(L2497="HIT","LOD ✓","✗ MISS")))</f>
        <v>HOD ✓ | LOD ✓</v>
      </c>
      <c r="N2497" s="26" t="n">
        <f aca="false">IF(D2497&lt;H2497,(H2497-D2497)/D2497,IF(D2497&gt;G2497,(D2497-G2497)/D2497,0))</f>
        <v>8.22597135011835E-005</v>
      </c>
      <c r="O2497" s="26" t="n">
        <f aca="false">IF(E2497&lt;J2497,(J2497-E2497)/E2497,IF(E2497&gt;I2497,(E2497-I2497)/E2497,0))</f>
        <v>0</v>
      </c>
      <c r="P2497" s="27" t="n">
        <f aca="false">LN(F2497/F2496)</f>
        <v>0.00738029349176463</v>
      </c>
      <c r="Q2497" s="28" t="n">
        <f aca="false">STDEV(P2478:P2497)*SQRT(252)</f>
        <v>0.155206679655459</v>
      </c>
      <c r="R2497" s="26" t="n">
        <f aca="false">(G2497-H2497)/H2497</f>
        <v>0.00100270259684303</v>
      </c>
      <c r="S2497" s="17" t="n">
        <f aca="false">YEAR(B2497)</f>
        <v>2016</v>
      </c>
      <c r="T2497" s="17" t="n">
        <f aca="false">WEEKDAY(B2497)</f>
        <v>6</v>
      </c>
    </row>
    <row r="2498" customFormat="false" ht="15" hidden="false" customHeight="false" outlineLevel="0" collapsed="false">
      <c r="B2498" s="21" t="n">
        <v>42506</v>
      </c>
      <c r="C2498" s="22" t="n">
        <v>1273.064</v>
      </c>
      <c r="D2498" s="22" t="n">
        <v>1288.7695</v>
      </c>
      <c r="E2498" s="22" t="n">
        <v>1270.6755</v>
      </c>
      <c r="F2498" s="22" t="n">
        <v>1273.8635</v>
      </c>
      <c r="G2498" s="23" t="n">
        <v>1290.38</v>
      </c>
      <c r="H2498" s="23" t="n">
        <v>1289.09</v>
      </c>
      <c r="I2498" s="23" t="n">
        <v>1272.09</v>
      </c>
      <c r="J2498" s="23" t="n">
        <v>1270.82</v>
      </c>
      <c r="K2498" s="29" t="str">
        <f aca="false">IF(N2498&lt;=$F$3,"HIT","MISS")</f>
        <v>HIT</v>
      </c>
      <c r="L2498" s="29" t="str">
        <f aca="false">IF(O2498&lt;=$F$3,"HIT","MISS")</f>
        <v>HIT</v>
      </c>
      <c r="M2498" s="17" t="str">
        <f aca="false">IF(AND(K2498="HIT",L2498="HIT"),"HOD ✓ | LOD ✓",IF(K2498="HIT","HOD ✓",IF(L2498="HIT","LOD ✓","✗ MISS")))</f>
        <v>HOD ✓ | LOD ✓</v>
      </c>
      <c r="N2498" s="26" t="n">
        <f aca="false">IF(D2498&lt;H2498,(H2498-D2498)/D2498,IF(D2498&gt;G2498,(D2498-G2498)/D2498,0))</f>
        <v>0.000248686828792744</v>
      </c>
      <c r="O2498" s="26" t="n">
        <f aca="false">IF(E2498&lt;J2498,(J2498-E2498)/E2498,IF(E2498&gt;I2498,(E2498-I2498)/E2498,0))</f>
        <v>0.000113719041564805</v>
      </c>
      <c r="P2498" s="27" t="n">
        <f aca="false">LN(F2498/F2497)</f>
        <v>0.000627815300011775</v>
      </c>
      <c r="Q2498" s="28" t="n">
        <f aca="false">STDEV(P2479:P2498)*SQRT(252)</f>
        <v>0.154914156791381</v>
      </c>
      <c r="R2498" s="26" t="n">
        <f aca="false">(G2498-H2498)/H2498</f>
        <v>0.00100070592433437</v>
      </c>
      <c r="S2498" s="17" t="n">
        <f aca="false">YEAR(B2498)</f>
        <v>2016</v>
      </c>
      <c r="T2498" s="17" t="n">
        <f aca="false">WEEKDAY(B2498)</f>
        <v>2</v>
      </c>
    </row>
    <row r="2499" customFormat="false" ht="15" hidden="false" customHeight="false" outlineLevel="0" collapsed="false">
      <c r="B2499" s="21" t="n">
        <v>42507</v>
      </c>
      <c r="C2499" s="22" t="n">
        <v>1273.8635</v>
      </c>
      <c r="D2499" s="22" t="n">
        <v>1282.47</v>
      </c>
      <c r="E2499" s="22" t="n">
        <v>1269.181</v>
      </c>
      <c r="F2499" s="22" t="n">
        <v>1279.0855</v>
      </c>
      <c r="G2499" s="23" t="n">
        <v>1284.07</v>
      </c>
      <c r="H2499" s="23" t="n">
        <v>1282.79</v>
      </c>
      <c r="I2499" s="23" t="n">
        <v>1268.99</v>
      </c>
      <c r="J2499" s="23" t="n">
        <v>1267.72</v>
      </c>
      <c r="K2499" s="29" t="str">
        <f aca="false">IF(N2499&lt;=$F$3,"HIT","MISS")</f>
        <v>HIT</v>
      </c>
      <c r="L2499" s="29" t="str">
        <f aca="false">IF(O2499&lt;=$F$3,"HIT","MISS")</f>
        <v>HIT</v>
      </c>
      <c r="M2499" s="17" t="str">
        <f aca="false">IF(AND(K2499="HIT",L2499="HIT"),"HOD ✓ | LOD ✓",IF(K2499="HIT","HOD ✓",IF(L2499="HIT","LOD ✓","✗ MISS")))</f>
        <v>HOD ✓ | LOD ✓</v>
      </c>
      <c r="N2499" s="26" t="n">
        <f aca="false">IF(D2499&lt;H2499,(H2499-D2499)/D2499,IF(D2499&gt;G2499,(D2499-G2499)/D2499,0))</f>
        <v>0.000249518507255481</v>
      </c>
      <c r="O2499" s="26" t="n">
        <f aca="false">IF(E2499&lt;J2499,(J2499-E2499)/E2499,IF(E2499&gt;I2499,(E2499-I2499)/E2499,0))</f>
        <v>0.000150490749546385</v>
      </c>
      <c r="P2499" s="27" t="n">
        <f aca="false">LN(F2499/F2498)</f>
        <v>0.00409096091064123</v>
      </c>
      <c r="Q2499" s="28" t="n">
        <f aca="false">STDEV(P2480:P2499)*SQRT(252)</f>
        <v>0.148002754888373</v>
      </c>
      <c r="R2499" s="26" t="n">
        <f aca="false">(G2499-H2499)/H2499</f>
        <v>0.000997825053204322</v>
      </c>
      <c r="S2499" s="17" t="n">
        <f aca="false">YEAR(B2499)</f>
        <v>2016</v>
      </c>
      <c r="T2499" s="17" t="n">
        <f aca="false">WEEKDAY(B2499)</f>
        <v>3</v>
      </c>
    </row>
    <row r="2500" customFormat="false" ht="15" hidden="false" customHeight="false" outlineLevel="0" collapsed="false">
      <c r="B2500" s="21" t="n">
        <v>42508</v>
      </c>
      <c r="C2500" s="22" t="n">
        <v>1279.0855</v>
      </c>
      <c r="D2500" s="22" t="n">
        <v>1282.176</v>
      </c>
      <c r="E2500" s="22" t="n">
        <v>1255.1445</v>
      </c>
      <c r="F2500" s="22" t="n">
        <v>1258.7385</v>
      </c>
      <c r="G2500" s="23" t="n">
        <v>1282.07</v>
      </c>
      <c r="H2500" s="23" t="n">
        <v>1280.79</v>
      </c>
      <c r="I2500" s="23" t="n">
        <v>1254.89</v>
      </c>
      <c r="J2500" s="23" t="n">
        <v>1253.64</v>
      </c>
      <c r="K2500" s="29" t="str">
        <f aca="false">IF(N2500&lt;=$F$3,"HIT","MISS")</f>
        <v>HIT</v>
      </c>
      <c r="L2500" s="29" t="str">
        <f aca="false">IF(O2500&lt;=$F$3,"HIT","MISS")</f>
        <v>HIT</v>
      </c>
      <c r="M2500" s="17" t="str">
        <f aca="false">IF(AND(K2500="HIT",L2500="HIT"),"HOD ✓ | LOD ✓",IF(K2500="HIT","HOD ✓",IF(L2500="HIT","LOD ✓","✗ MISS")))</f>
        <v>HOD ✓ | LOD ✓</v>
      </c>
      <c r="N2500" s="26" t="n">
        <f aca="false">IF(D2500&lt;H2500,(H2500-D2500)/D2500,IF(D2500&gt;G2500,(D2500-G2500)/D2500,0))</f>
        <v>8.26719576719534E-005</v>
      </c>
      <c r="O2500" s="26" t="n">
        <f aca="false">IF(E2500&lt;J2500,(J2500-E2500)/E2500,IF(E2500&gt;I2500,(E2500-I2500)/E2500,0))</f>
        <v>0.00020276549831514</v>
      </c>
      <c r="P2500" s="27" t="n">
        <f aca="false">LN(F2500/F2499)</f>
        <v>-0.0160353405020294</v>
      </c>
      <c r="Q2500" s="28" t="n">
        <f aca="false">STDEV(P2481:P2500)*SQRT(252)</f>
        <v>0.158944385709518</v>
      </c>
      <c r="R2500" s="26" t="n">
        <f aca="false">(G2500-H2500)/H2500</f>
        <v>0.000999383193185435</v>
      </c>
      <c r="S2500" s="17" t="n">
        <f aca="false">YEAR(B2500)</f>
        <v>2016</v>
      </c>
      <c r="T2500" s="17" t="n">
        <f aca="false">WEEKDAY(B2500)</f>
        <v>4</v>
      </c>
    </row>
    <row r="2501" customFormat="false" ht="15" hidden="false" customHeight="false" outlineLevel="0" collapsed="false">
      <c r="B2501" s="21" t="n">
        <v>42509</v>
      </c>
      <c r="C2501" s="22" t="n">
        <v>1258.7385</v>
      </c>
      <c r="D2501" s="22" t="n">
        <v>1261.4035</v>
      </c>
      <c r="E2501" s="22" t="n">
        <v>1244.058</v>
      </c>
      <c r="F2501" s="22" t="n">
        <v>1254.6015</v>
      </c>
      <c r="G2501" s="23" t="n">
        <v>1262.52</v>
      </c>
      <c r="H2501" s="23" t="n">
        <v>1261.26</v>
      </c>
      <c r="I2501" s="23" t="n">
        <v>1244.03</v>
      </c>
      <c r="J2501" s="23" t="n">
        <v>1242.79</v>
      </c>
      <c r="K2501" s="29" t="str">
        <f aca="false">IF(N2501&lt;=$F$3,"HIT","MISS")</f>
        <v>HIT</v>
      </c>
      <c r="L2501" s="29" t="str">
        <f aca="false">IF(O2501&lt;=$F$3,"HIT","MISS")</f>
        <v>HIT</v>
      </c>
      <c r="M2501" s="17" t="str">
        <f aca="false">IF(AND(K2501="HIT",L2501="HIT"),"HOD ✓ | LOD ✓",IF(K2501="HIT","HOD ✓",IF(L2501="HIT","LOD ✓","✗ MISS")))</f>
        <v>HOD ✓ | LOD ✓</v>
      </c>
      <c r="N2501" s="26" t="n">
        <f aca="false">IF(D2501&lt;H2501,(H2501-D2501)/D2501,IF(D2501&gt;G2501,(D2501-G2501)/D2501,0))</f>
        <v>0</v>
      </c>
      <c r="O2501" s="26" t="n">
        <f aca="false">IF(E2501&lt;J2501,(J2501-E2501)/E2501,IF(E2501&gt;I2501,(E2501-I2501)/E2501,0))</f>
        <v>2.25069892239912E-005</v>
      </c>
      <c r="P2501" s="27" t="n">
        <f aca="false">LN(F2501/F2500)</f>
        <v>-0.00329203668125224</v>
      </c>
      <c r="Q2501" s="28" t="n">
        <f aca="false">STDEV(P2482:P2501)*SQRT(252)</f>
        <v>0.159209019892268</v>
      </c>
      <c r="R2501" s="26" t="n">
        <f aca="false">(G2501-H2501)/H2501</f>
        <v>0.000999000999000992</v>
      </c>
      <c r="S2501" s="17" t="n">
        <f aca="false">YEAR(B2501)</f>
        <v>2016</v>
      </c>
      <c r="T2501" s="17" t="n">
        <f aca="false">WEEKDAY(B2501)</f>
        <v>5</v>
      </c>
    </row>
    <row r="2502" customFormat="false" ht="15" hidden="false" customHeight="false" outlineLevel="0" collapsed="false">
      <c r="B2502" s="21" t="n">
        <v>42510</v>
      </c>
      <c r="C2502" s="22" t="n">
        <v>1254.6015</v>
      </c>
      <c r="D2502" s="22" t="n">
        <v>1260.3695</v>
      </c>
      <c r="E2502" s="22" t="n">
        <v>1248.9135</v>
      </c>
      <c r="F2502" s="22" t="n">
        <v>1252.23</v>
      </c>
      <c r="G2502" s="23" t="n">
        <v>1260.88</v>
      </c>
      <c r="H2502" s="23" t="n">
        <v>1259.62</v>
      </c>
      <c r="I2502" s="23" t="n">
        <v>1252.79</v>
      </c>
      <c r="J2502" s="23" t="n">
        <v>1251.54</v>
      </c>
      <c r="K2502" s="24" t="str">
        <f aca="false">IF(N2502&lt;=$F$3,"HIT","MISS")</f>
        <v>HIT</v>
      </c>
      <c r="L2502" s="24" t="str">
        <f aca="false">IF(O2502&lt;=$F$3,"HIT","MISS")</f>
        <v>MISS</v>
      </c>
      <c r="M2502" s="25" t="str">
        <f aca="false">IF(AND(K2502="HIT",L2502="HIT"),"HOD ✓ | LOD ✓",IF(K2502="HIT","HOD ✓",IF(L2502="HIT","LOD ✓","✗ MISS")))</f>
        <v>HOD ✓</v>
      </c>
      <c r="N2502" s="26" t="n">
        <f aca="false">IF(D2502&lt;H2502,(H2502-D2502)/D2502,IF(D2502&gt;G2502,(D2502-G2502)/D2502,0))</f>
        <v>0</v>
      </c>
      <c r="O2502" s="26" t="n">
        <f aca="false">IF(E2502&lt;J2502,(J2502-E2502)/E2502,IF(E2502&gt;I2502,(E2502-I2502)/E2502,0))</f>
        <v>0.00210302795189567</v>
      </c>
      <c r="P2502" s="27" t="n">
        <f aca="false">LN(F2502/F2501)</f>
        <v>-0.00189203040368194</v>
      </c>
      <c r="Q2502" s="28" t="n">
        <f aca="false">STDEV(P2483:P2502)*SQRT(252)</f>
        <v>0.151963281002779</v>
      </c>
      <c r="R2502" s="26" t="n">
        <f aca="false">(G2502-H2502)/H2502</f>
        <v>0.0010003016782841</v>
      </c>
      <c r="S2502" s="17" t="n">
        <f aca="false">YEAR(B2502)</f>
        <v>2016</v>
      </c>
      <c r="T2502" s="17" t="n">
        <f aca="false">WEEKDAY(B2502)</f>
        <v>6</v>
      </c>
    </row>
    <row r="2503" customFormat="false" ht="15" hidden="false" customHeight="false" outlineLevel="0" collapsed="false">
      <c r="B2503" s="21" t="n">
        <v>42513</v>
      </c>
      <c r="C2503" s="22" t="n">
        <v>1252.23</v>
      </c>
      <c r="D2503" s="22" t="n">
        <v>1256.1715</v>
      </c>
      <c r="E2503" s="22" t="n">
        <v>1243.1925</v>
      </c>
      <c r="F2503" s="22" t="n">
        <v>1249.0115</v>
      </c>
      <c r="G2503" s="23" t="n">
        <v>1255.74</v>
      </c>
      <c r="H2503" s="23" t="n">
        <v>1254.49</v>
      </c>
      <c r="I2503" s="23" t="n">
        <v>1242.77</v>
      </c>
      <c r="J2503" s="23" t="n">
        <v>1241.53</v>
      </c>
      <c r="K2503" s="29" t="str">
        <f aca="false">IF(N2503&lt;=$F$3,"HIT","MISS")</f>
        <v>HIT</v>
      </c>
      <c r="L2503" s="29" t="str">
        <f aca="false">IF(O2503&lt;=$F$3,"HIT","MISS")</f>
        <v>HIT</v>
      </c>
      <c r="M2503" s="17" t="str">
        <f aca="false">IF(AND(K2503="HIT",L2503="HIT"),"HOD ✓ | LOD ✓",IF(K2503="HIT","HOD ✓",IF(L2503="HIT","LOD ✓","✗ MISS")))</f>
        <v>HOD ✓ | LOD ✓</v>
      </c>
      <c r="N2503" s="26" t="n">
        <f aca="false">IF(D2503&lt;H2503,(H2503-D2503)/D2503,IF(D2503&gt;G2503,(D2503-G2503)/D2503,0))</f>
        <v>0.000343504051795407</v>
      </c>
      <c r="O2503" s="26" t="n">
        <f aca="false">IF(E2503&lt;J2503,(J2503-E2503)/E2503,IF(E2503&gt;I2503,(E2503-I2503)/E2503,0))</f>
        <v>0.000339850827607251</v>
      </c>
      <c r="P2503" s="27" t="n">
        <f aca="false">LN(F2503/F2502)</f>
        <v>-0.00257352340935464</v>
      </c>
      <c r="Q2503" s="28" t="n">
        <f aca="false">STDEV(P2484:P2503)*SQRT(252)</f>
        <v>0.15174980370555</v>
      </c>
      <c r="R2503" s="26" t="n">
        <f aca="false">(G2503-H2503)/H2503</f>
        <v>0.000996420856284227</v>
      </c>
      <c r="S2503" s="17" t="n">
        <f aca="false">YEAR(B2503)</f>
        <v>2016</v>
      </c>
      <c r="T2503" s="17" t="n">
        <f aca="false">WEEKDAY(B2503)</f>
        <v>2</v>
      </c>
    </row>
    <row r="2504" customFormat="false" ht="15" hidden="false" customHeight="false" outlineLevel="0" collapsed="false">
      <c r="B2504" s="21" t="n">
        <v>42514</v>
      </c>
      <c r="C2504" s="22" t="n">
        <v>1249.0115</v>
      </c>
      <c r="D2504" s="22" t="n">
        <v>1252.265</v>
      </c>
      <c r="E2504" s="22" t="n">
        <v>1226.2165</v>
      </c>
      <c r="F2504" s="22" t="n">
        <v>1227.1745</v>
      </c>
      <c r="G2504" s="23" t="n">
        <v>1254.21</v>
      </c>
      <c r="H2504" s="23" t="n">
        <v>1252.96</v>
      </c>
      <c r="I2504" s="23" t="n">
        <v>1226.09</v>
      </c>
      <c r="J2504" s="23" t="n">
        <v>1224.87</v>
      </c>
      <c r="K2504" s="24" t="str">
        <f aca="false">IF(N2504&lt;=$F$3,"HIT","MISS")</f>
        <v>MISS</v>
      </c>
      <c r="L2504" s="24" t="str">
        <f aca="false">IF(O2504&lt;=$F$3,"HIT","MISS")</f>
        <v>HIT</v>
      </c>
      <c r="M2504" s="25" t="str">
        <f aca="false">IF(AND(K2504="HIT",L2504="HIT"),"HOD ✓ | LOD ✓",IF(K2504="HIT","HOD ✓",IF(L2504="HIT","LOD ✓","✗ MISS")))</f>
        <v>LOD ✓</v>
      </c>
      <c r="N2504" s="26" t="n">
        <f aca="false">IF(D2504&lt;H2504,(H2504-D2504)/D2504,IF(D2504&gt;G2504,(D2504-G2504)/D2504,0))</f>
        <v>0.000554994350237319</v>
      </c>
      <c r="O2504" s="26" t="n">
        <f aca="false">IF(E2504&lt;J2504,(J2504-E2504)/E2504,IF(E2504&gt;I2504,(E2504-I2504)/E2504,0))</f>
        <v>0.000103162859087346</v>
      </c>
      <c r="P2504" s="27" t="n">
        <f aca="false">LN(F2504/F2503)</f>
        <v>-0.0176380660611041</v>
      </c>
      <c r="Q2504" s="28" t="n">
        <f aca="false">STDEV(P2485:P2504)*SQRT(252)</f>
        <v>0.163822418619746</v>
      </c>
      <c r="R2504" s="26" t="n">
        <f aca="false">(G2504-H2504)/H2504</f>
        <v>0.000997637594176989</v>
      </c>
      <c r="S2504" s="17" t="n">
        <f aca="false">YEAR(B2504)</f>
        <v>2016</v>
      </c>
      <c r="T2504" s="17" t="n">
        <f aca="false">WEEKDAY(B2504)</f>
        <v>3</v>
      </c>
    </row>
    <row r="2505" customFormat="false" ht="15" hidden="false" customHeight="false" outlineLevel="0" collapsed="false">
      <c r="B2505" s="21" t="n">
        <v>42515</v>
      </c>
      <c r="C2505" s="22" t="n">
        <v>1227.1745</v>
      </c>
      <c r="D2505" s="22" t="n">
        <v>1230.268</v>
      </c>
      <c r="E2505" s="22" t="n">
        <v>1217.899</v>
      </c>
      <c r="F2505" s="22" t="n">
        <v>1224.4475</v>
      </c>
      <c r="G2505" s="23" t="n">
        <v>1230.02</v>
      </c>
      <c r="H2505" s="23" t="n">
        <v>1228.79</v>
      </c>
      <c r="I2505" s="23" t="n">
        <v>1217.85</v>
      </c>
      <c r="J2505" s="23" t="n">
        <v>1216.63</v>
      </c>
      <c r="K2505" s="29" t="str">
        <f aca="false">IF(N2505&lt;=$F$3,"HIT","MISS")</f>
        <v>HIT</v>
      </c>
      <c r="L2505" s="29" t="str">
        <f aca="false">IF(O2505&lt;=$F$3,"HIT","MISS")</f>
        <v>HIT</v>
      </c>
      <c r="M2505" s="17" t="str">
        <f aca="false">IF(AND(K2505="HIT",L2505="HIT"),"HOD ✓ | LOD ✓",IF(K2505="HIT","HOD ✓",IF(L2505="HIT","LOD ✓","✗ MISS")))</f>
        <v>HOD ✓ | LOD ✓</v>
      </c>
      <c r="N2505" s="26" t="n">
        <f aca="false">IF(D2505&lt;H2505,(H2505-D2505)/D2505,IF(D2505&gt;G2505,(D2505-G2505)/D2505,0))</f>
        <v>0.000201582094307945</v>
      </c>
      <c r="O2505" s="26" t="n">
        <f aca="false">IF(E2505&lt;J2505,(J2505-E2505)/E2505,IF(E2505&gt;I2505,(E2505-I2505)/E2505,0))</f>
        <v>4.02332213097951E-005</v>
      </c>
      <c r="P2505" s="27" t="n">
        <f aca="false">LN(F2505/F2504)</f>
        <v>-0.00222465055761136</v>
      </c>
      <c r="Q2505" s="28" t="n">
        <f aca="false">STDEV(P2486:P2505)*SQRT(252)</f>
        <v>0.163629470467343</v>
      </c>
      <c r="R2505" s="26" t="n">
        <f aca="false">(G2505-H2505)/H2505</f>
        <v>0.00100098470853443</v>
      </c>
      <c r="S2505" s="17" t="n">
        <f aca="false">YEAR(B2505)</f>
        <v>2016</v>
      </c>
      <c r="T2505" s="17" t="n">
        <f aca="false">WEEKDAY(B2505)</f>
        <v>4</v>
      </c>
    </row>
    <row r="2506" customFormat="false" ht="15" hidden="false" customHeight="false" outlineLevel="0" collapsed="false">
      <c r="B2506" s="21" t="n">
        <v>42516</v>
      </c>
      <c r="C2506" s="22" t="n">
        <v>1224.4475</v>
      </c>
      <c r="D2506" s="22" t="n">
        <v>1234.5195</v>
      </c>
      <c r="E2506" s="22" t="n">
        <v>1218.4055</v>
      </c>
      <c r="F2506" s="22" t="n">
        <v>1219.8195</v>
      </c>
      <c r="G2506" s="23" t="n">
        <v>1235.1</v>
      </c>
      <c r="H2506" s="23" t="n">
        <v>1233.87</v>
      </c>
      <c r="I2506" s="23" t="n">
        <v>1219.44</v>
      </c>
      <c r="J2506" s="23" t="n">
        <v>1218.22</v>
      </c>
      <c r="K2506" s="29" t="str">
        <f aca="false">IF(N2506&lt;=$F$3,"HIT","MISS")</f>
        <v>HIT</v>
      </c>
      <c r="L2506" s="29" t="str">
        <f aca="false">IF(O2506&lt;=$F$3,"HIT","MISS")</f>
        <v>HIT</v>
      </c>
      <c r="M2506" s="17" t="str">
        <f aca="false">IF(AND(K2506="HIT",L2506="HIT"),"HOD ✓ | LOD ✓",IF(K2506="HIT","HOD ✓",IF(L2506="HIT","LOD ✓","✗ MISS")))</f>
        <v>HOD ✓ | LOD ✓</v>
      </c>
      <c r="N2506" s="26" t="n">
        <f aca="false">IF(D2506&lt;H2506,(H2506-D2506)/D2506,IF(D2506&gt;G2506,(D2506-G2506)/D2506,0))</f>
        <v>0</v>
      </c>
      <c r="O2506" s="26" t="n">
        <f aca="false">IF(E2506&lt;J2506,(J2506-E2506)/E2506,IF(E2506&gt;I2506,(E2506-I2506)/E2506,0))</f>
        <v>0</v>
      </c>
      <c r="P2506" s="27" t="n">
        <f aca="false">LN(F2506/F2505)</f>
        <v>-0.00378682486853936</v>
      </c>
      <c r="Q2506" s="28" t="n">
        <f aca="false">STDEV(P2487:P2506)*SQRT(252)</f>
        <v>0.150193146992786</v>
      </c>
      <c r="R2506" s="26" t="n">
        <f aca="false">(G2506-H2506)/H2506</f>
        <v>0.000996863526951801</v>
      </c>
      <c r="S2506" s="17" t="n">
        <f aca="false">YEAR(B2506)</f>
        <v>2016</v>
      </c>
      <c r="T2506" s="17" t="n">
        <f aca="false">WEEKDAY(B2506)</f>
        <v>5</v>
      </c>
    </row>
    <row r="2507" customFormat="false" ht="15" hidden="false" customHeight="false" outlineLevel="0" collapsed="false">
      <c r="B2507" s="21" t="n">
        <v>42517</v>
      </c>
      <c r="C2507" s="22" t="n">
        <v>1219.8195</v>
      </c>
      <c r="D2507" s="22" t="n">
        <v>1223.5925</v>
      </c>
      <c r="E2507" s="22" t="n">
        <v>1206.8155</v>
      </c>
      <c r="F2507" s="22" t="n">
        <v>1212.9815</v>
      </c>
      <c r="G2507" s="23" t="n">
        <v>1225.15</v>
      </c>
      <c r="H2507" s="23" t="n">
        <v>1223.93</v>
      </c>
      <c r="I2507" s="23" t="n">
        <v>1206.53</v>
      </c>
      <c r="J2507" s="23" t="n">
        <v>1205.32</v>
      </c>
      <c r="K2507" s="29" t="str">
        <f aca="false">IF(N2507&lt;=$F$3,"HIT","MISS")</f>
        <v>HIT</v>
      </c>
      <c r="L2507" s="29" t="str">
        <f aca="false">IF(O2507&lt;=$F$3,"HIT","MISS")</f>
        <v>HIT</v>
      </c>
      <c r="M2507" s="17" t="str">
        <f aca="false">IF(AND(K2507="HIT",L2507="HIT"),"HOD ✓ | LOD ✓",IF(K2507="HIT","HOD ✓",IF(L2507="HIT","LOD ✓","✗ MISS")))</f>
        <v>HOD ✓ | LOD ✓</v>
      </c>
      <c r="N2507" s="26" t="n">
        <f aca="false">IF(D2507&lt;H2507,(H2507-D2507)/D2507,IF(D2507&gt;G2507,(D2507-G2507)/D2507,0))</f>
        <v>0.000275827123817849</v>
      </c>
      <c r="O2507" s="26" t="n">
        <f aca="false">IF(E2507&lt;J2507,(J2507-E2507)/E2507,IF(E2507&gt;I2507,(E2507-I2507)/E2507,0))</f>
        <v>0.000236573030425907</v>
      </c>
      <c r="P2507" s="27" t="n">
        <f aca="false">LN(F2507/F2506)</f>
        <v>-0.00562151857678626</v>
      </c>
      <c r="Q2507" s="28" t="n">
        <f aca="false">STDEV(P2488:P2507)*SQRT(252)</f>
        <v>0.124067040560419</v>
      </c>
      <c r="R2507" s="26" t="n">
        <f aca="false">(G2507-H2507)/H2507</f>
        <v>0.000996789032052509</v>
      </c>
      <c r="S2507" s="17" t="n">
        <f aca="false">YEAR(B2507)</f>
        <v>2016</v>
      </c>
      <c r="T2507" s="17" t="n">
        <f aca="false">WEEKDAY(B2507)</f>
        <v>6</v>
      </c>
    </row>
    <row r="2508" customFormat="false" ht="15" hidden="false" customHeight="false" outlineLevel="0" collapsed="false">
      <c r="B2508" s="21" t="n">
        <v>42520</v>
      </c>
      <c r="C2508" s="22" t="n">
        <v>1212.9815</v>
      </c>
      <c r="D2508" s="22" t="n">
        <v>1213.6215</v>
      </c>
      <c r="E2508" s="22" t="n">
        <v>1199.655</v>
      </c>
      <c r="F2508" s="22" t="n">
        <v>1204.961</v>
      </c>
      <c r="G2508" s="23" t="n">
        <v>1214.24</v>
      </c>
      <c r="H2508" s="23" t="n">
        <v>1213.03</v>
      </c>
      <c r="I2508" s="23" t="n">
        <v>1201.2</v>
      </c>
      <c r="J2508" s="23" t="n">
        <v>1200</v>
      </c>
      <c r="K2508" s="29" t="str">
        <f aca="false">IF(N2508&lt;=$F$3,"HIT","MISS")</f>
        <v>HIT</v>
      </c>
      <c r="L2508" s="29" t="str">
        <f aca="false">IF(O2508&lt;=$F$3,"HIT","MISS")</f>
        <v>HIT</v>
      </c>
      <c r="M2508" s="17" t="str">
        <f aca="false">IF(AND(K2508="HIT",L2508="HIT"),"HOD ✓ | LOD ✓",IF(K2508="HIT","HOD ✓",IF(L2508="HIT","LOD ✓","✗ MISS")))</f>
        <v>HOD ✓ | LOD ✓</v>
      </c>
      <c r="N2508" s="26" t="n">
        <f aca="false">IF(D2508&lt;H2508,(H2508-D2508)/D2508,IF(D2508&gt;G2508,(D2508-G2508)/D2508,0))</f>
        <v>0</v>
      </c>
      <c r="O2508" s="26" t="n">
        <f aca="false">IF(E2508&lt;J2508,(J2508-E2508)/E2508,IF(E2508&gt;I2508,(E2508-I2508)/E2508,0))</f>
        <v>0.000287582680020529</v>
      </c>
      <c r="P2508" s="27" t="n">
        <f aca="false">LN(F2508/F2507)</f>
        <v>-0.00663417712927723</v>
      </c>
      <c r="Q2508" s="28" t="n">
        <f aca="false">STDEV(P2489:P2508)*SQRT(252)</f>
        <v>0.124442374419446</v>
      </c>
      <c r="R2508" s="26" t="n">
        <f aca="false">(G2508-H2508)/H2508</f>
        <v>0.000997502122783473</v>
      </c>
      <c r="S2508" s="17" t="n">
        <f aca="false">YEAR(B2508)</f>
        <v>2016</v>
      </c>
      <c r="T2508" s="17" t="n">
        <f aca="false">WEEKDAY(B2508)</f>
        <v>2</v>
      </c>
    </row>
    <row r="2509" customFormat="false" ht="15" hidden="false" customHeight="false" outlineLevel="0" collapsed="false">
      <c r="B2509" s="21" t="n">
        <v>42521</v>
      </c>
      <c r="C2509" s="22" t="n">
        <v>1204.961</v>
      </c>
      <c r="D2509" s="22" t="n">
        <v>1218.279</v>
      </c>
      <c r="E2509" s="22" t="n">
        <v>1204.859</v>
      </c>
      <c r="F2509" s="22" t="n">
        <v>1215.335</v>
      </c>
      <c r="G2509" s="23" t="n">
        <v>1218.43</v>
      </c>
      <c r="H2509" s="23" t="n">
        <v>1217.21</v>
      </c>
      <c r="I2509" s="23" t="n">
        <v>1206.5</v>
      </c>
      <c r="J2509" s="23" t="n">
        <v>1205.29</v>
      </c>
      <c r="K2509" s="29" t="str">
        <f aca="false">IF(N2509&lt;=$F$3,"HIT","MISS")</f>
        <v>HIT</v>
      </c>
      <c r="L2509" s="29" t="str">
        <f aca="false">IF(O2509&lt;=$F$3,"HIT","MISS")</f>
        <v>HIT</v>
      </c>
      <c r="M2509" s="17" t="str">
        <f aca="false">IF(AND(K2509="HIT",L2509="HIT"),"HOD ✓ | LOD ✓",IF(K2509="HIT","HOD ✓",IF(L2509="HIT","LOD ✓","✗ MISS")))</f>
        <v>HOD ✓ | LOD ✓</v>
      </c>
      <c r="N2509" s="26" t="n">
        <f aca="false">IF(D2509&lt;H2509,(H2509-D2509)/D2509,IF(D2509&gt;G2509,(D2509-G2509)/D2509,0))</f>
        <v>0</v>
      </c>
      <c r="O2509" s="26" t="n">
        <f aca="false">IF(E2509&lt;J2509,(J2509-E2509)/E2509,IF(E2509&gt;I2509,(E2509-I2509)/E2509,0))</f>
        <v>0.00035771820603078</v>
      </c>
      <c r="P2509" s="27" t="n">
        <f aca="false">LN(F2509/F2508)</f>
        <v>0.00857255767967416</v>
      </c>
      <c r="Q2509" s="28" t="n">
        <f aca="false">STDEV(P2490:P2509)*SQRT(252)</f>
        <v>0.131537968955043</v>
      </c>
      <c r="R2509" s="26" t="n">
        <f aca="false">(G2509-H2509)/H2509</f>
        <v>0.00100229212707752</v>
      </c>
      <c r="S2509" s="17" t="n">
        <f aca="false">YEAR(B2509)</f>
        <v>2016</v>
      </c>
      <c r="T2509" s="17" t="n">
        <f aca="false">WEEKDAY(B2509)</f>
        <v>3</v>
      </c>
    </row>
    <row r="2510" customFormat="false" ht="15" hidden="false" customHeight="false" outlineLevel="0" collapsed="false">
      <c r="B2510" s="21" t="n">
        <v>42522</v>
      </c>
      <c r="C2510" s="22" t="n">
        <v>1215.335</v>
      </c>
      <c r="D2510" s="22" t="n">
        <v>1220.5685</v>
      </c>
      <c r="E2510" s="22" t="n">
        <v>1206.063</v>
      </c>
      <c r="F2510" s="22" t="n">
        <v>1212.72</v>
      </c>
      <c r="G2510" s="23" t="n">
        <v>1221.61</v>
      </c>
      <c r="H2510" s="23" t="n">
        <v>1220.39</v>
      </c>
      <c r="I2510" s="23" t="n">
        <v>1207.31</v>
      </c>
      <c r="J2510" s="23" t="n">
        <v>1206.1</v>
      </c>
      <c r="K2510" s="29" t="str">
        <f aca="false">IF(N2510&lt;=$F$3,"HIT","MISS")</f>
        <v>HIT</v>
      </c>
      <c r="L2510" s="29" t="str">
        <f aca="false">IF(O2510&lt;=$F$3,"HIT","MISS")</f>
        <v>HIT</v>
      </c>
      <c r="M2510" s="17" t="str">
        <f aca="false">IF(AND(K2510="HIT",L2510="HIT"),"HOD ✓ | LOD ✓",IF(K2510="HIT","HOD ✓",IF(L2510="HIT","LOD ✓","✗ MISS")))</f>
        <v>HOD ✓ | LOD ✓</v>
      </c>
      <c r="N2510" s="26" t="n">
        <f aca="false">IF(D2510&lt;H2510,(H2510-D2510)/D2510,IF(D2510&gt;G2510,(D2510-G2510)/D2510,0))</f>
        <v>0</v>
      </c>
      <c r="O2510" s="26" t="n">
        <f aca="false">IF(E2510&lt;J2510,(J2510-E2510)/E2510,IF(E2510&gt;I2510,(E2510-I2510)/E2510,0))</f>
        <v>3.06783310654644E-005</v>
      </c>
      <c r="P2510" s="27" t="n">
        <f aca="false">LN(F2510/F2509)</f>
        <v>-0.00215398828367589</v>
      </c>
      <c r="Q2510" s="28" t="n">
        <f aca="false">STDEV(P2491:P2510)*SQRT(252)</f>
        <v>0.131190214771742</v>
      </c>
      <c r="R2510" s="26" t="n">
        <f aca="false">(G2510-H2510)/H2510</f>
        <v>0.000999680430026303</v>
      </c>
      <c r="S2510" s="17" t="n">
        <f aca="false">YEAR(B2510)</f>
        <v>2016</v>
      </c>
      <c r="T2510" s="17" t="n">
        <f aca="false">WEEKDAY(B2510)</f>
        <v>4</v>
      </c>
    </row>
    <row r="2511" customFormat="false" ht="15" hidden="false" customHeight="false" outlineLevel="0" collapsed="false">
      <c r="B2511" s="21" t="n">
        <v>42523</v>
      </c>
      <c r="C2511" s="22" t="n">
        <v>1212.72</v>
      </c>
      <c r="D2511" s="22" t="n">
        <v>1217.7765</v>
      </c>
      <c r="E2511" s="22" t="n">
        <v>1209.91</v>
      </c>
      <c r="F2511" s="22" t="n">
        <v>1210.9715</v>
      </c>
      <c r="G2511" s="23" t="n">
        <v>1218.07</v>
      </c>
      <c r="H2511" s="23" t="n">
        <v>1216.85</v>
      </c>
      <c r="I2511" s="23" t="n">
        <v>1210.4</v>
      </c>
      <c r="J2511" s="23" t="n">
        <v>1209.19</v>
      </c>
      <c r="K2511" s="29" t="str">
        <f aca="false">IF(N2511&lt;=$F$3,"HIT","MISS")</f>
        <v>HIT</v>
      </c>
      <c r="L2511" s="29" t="str">
        <f aca="false">IF(O2511&lt;=$F$3,"HIT","MISS")</f>
        <v>HIT</v>
      </c>
      <c r="M2511" s="17" t="str">
        <f aca="false">IF(AND(K2511="HIT",L2511="HIT"),"HOD ✓ | LOD ✓",IF(K2511="HIT","HOD ✓",IF(L2511="HIT","LOD ✓","✗ MISS")))</f>
        <v>HOD ✓ | LOD ✓</v>
      </c>
      <c r="N2511" s="26" t="n">
        <f aca="false">IF(D2511&lt;H2511,(H2511-D2511)/D2511,IF(D2511&gt;G2511,(D2511-G2511)/D2511,0))</f>
        <v>0</v>
      </c>
      <c r="O2511" s="26" t="n">
        <f aca="false">IF(E2511&lt;J2511,(J2511-E2511)/E2511,IF(E2511&gt;I2511,(E2511-I2511)/E2511,0))</f>
        <v>0</v>
      </c>
      <c r="P2511" s="27" t="n">
        <f aca="false">LN(F2511/F2510)</f>
        <v>-0.00144284064480477</v>
      </c>
      <c r="Q2511" s="28" t="n">
        <f aca="false">STDEV(P2492:P2511)*SQRT(252)</f>
        <v>0.131164046769104</v>
      </c>
      <c r="R2511" s="26" t="n">
        <f aca="false">(G2511-H2511)/H2511</f>
        <v>0.00100258865102521</v>
      </c>
      <c r="S2511" s="17" t="n">
        <f aca="false">YEAR(B2511)</f>
        <v>2016</v>
      </c>
      <c r="T2511" s="17" t="n">
        <f aca="false">WEEKDAY(B2511)</f>
        <v>5</v>
      </c>
    </row>
    <row r="2512" customFormat="false" ht="15" hidden="false" customHeight="false" outlineLevel="0" collapsed="false">
      <c r="B2512" s="21" t="n">
        <v>42524</v>
      </c>
      <c r="C2512" s="22" t="n">
        <v>1210.9715</v>
      </c>
      <c r="D2512" s="22" t="n">
        <v>1244.924</v>
      </c>
      <c r="E2512" s="22" t="n">
        <v>1207.051</v>
      </c>
      <c r="F2512" s="22" t="n">
        <v>1244.247</v>
      </c>
      <c r="G2512" s="23" t="n">
        <v>1246.28</v>
      </c>
      <c r="H2512" s="23" t="n">
        <v>1245.03</v>
      </c>
      <c r="I2512" s="23" t="n">
        <v>1209.57</v>
      </c>
      <c r="J2512" s="23" t="n">
        <v>1208.36</v>
      </c>
      <c r="K2512" s="24" t="str">
        <f aca="false">IF(N2512&lt;=$F$3,"HIT","MISS")</f>
        <v>HIT</v>
      </c>
      <c r="L2512" s="24" t="str">
        <f aca="false">IF(O2512&lt;=$F$3,"HIT","MISS")</f>
        <v>MISS</v>
      </c>
      <c r="M2512" s="25" t="str">
        <f aca="false">IF(AND(K2512="HIT",L2512="HIT"),"HOD ✓ | LOD ✓",IF(K2512="HIT","HOD ✓",IF(L2512="HIT","LOD ✓","✗ MISS")))</f>
        <v>HOD ✓</v>
      </c>
      <c r="N2512" s="26" t="n">
        <f aca="false">IF(D2512&lt;H2512,(H2512-D2512)/D2512,IF(D2512&gt;G2512,(D2512-G2512)/D2512,0))</f>
        <v>8.51457599018049E-005</v>
      </c>
      <c r="O2512" s="26" t="n">
        <f aca="false">IF(E2512&lt;J2512,(J2512-E2512)/E2512,IF(E2512&gt;I2512,(E2512-I2512)/E2512,0))</f>
        <v>0.00108446121994843</v>
      </c>
      <c r="P2512" s="27" t="n">
        <f aca="false">LN(F2512/F2511)</f>
        <v>0.0271075976377801</v>
      </c>
      <c r="Q2512" s="28" t="n">
        <f aca="false">STDEV(P2493:P2512)*SQRT(252)</f>
        <v>0.165226049800406</v>
      </c>
      <c r="R2512" s="26" t="n">
        <f aca="false">(G2512-H2512)/H2512</f>
        <v>0.00100399187168181</v>
      </c>
      <c r="S2512" s="17" t="n">
        <f aca="false">YEAR(B2512)</f>
        <v>2016</v>
      </c>
      <c r="T2512" s="17" t="n">
        <f aca="false">WEEKDAY(B2512)</f>
        <v>6</v>
      </c>
    </row>
    <row r="2513" customFormat="false" ht="15" hidden="false" customHeight="false" outlineLevel="0" collapsed="false">
      <c r="B2513" s="21" t="n">
        <v>42527</v>
      </c>
      <c r="C2513" s="22" t="n">
        <v>1244.247</v>
      </c>
      <c r="D2513" s="22" t="n">
        <v>1248.873</v>
      </c>
      <c r="E2513" s="22" t="n">
        <v>1240.0535</v>
      </c>
      <c r="F2513" s="22" t="n">
        <v>1245.2145</v>
      </c>
      <c r="G2513" s="23" t="n">
        <v>1250.5</v>
      </c>
      <c r="H2513" s="23" t="n">
        <v>1249.25</v>
      </c>
      <c r="I2513" s="23" t="n">
        <v>1241.38</v>
      </c>
      <c r="J2513" s="23" t="n">
        <v>1240.14</v>
      </c>
      <c r="K2513" s="29" t="str">
        <f aca="false">IF(N2513&lt;=$F$3,"HIT","MISS")</f>
        <v>HIT</v>
      </c>
      <c r="L2513" s="29" t="str">
        <f aca="false">IF(O2513&lt;=$F$3,"HIT","MISS")</f>
        <v>HIT</v>
      </c>
      <c r="M2513" s="17" t="str">
        <f aca="false">IF(AND(K2513="HIT",L2513="HIT"),"HOD ✓ | LOD ✓",IF(K2513="HIT","HOD ✓",IF(L2513="HIT","LOD ✓","✗ MISS")))</f>
        <v>HOD ✓ | LOD ✓</v>
      </c>
      <c r="N2513" s="26" t="n">
        <f aca="false">IF(D2513&lt;H2513,(H2513-D2513)/D2513,IF(D2513&gt;G2513,(D2513-G2513)/D2513,0))</f>
        <v>0.000301872167946583</v>
      </c>
      <c r="O2513" s="26" t="n">
        <f aca="false">IF(E2513&lt;J2513,(J2513-E2513)/E2513,IF(E2513&gt;I2513,(E2513-I2513)/E2513,0))</f>
        <v>6.9755054923126E-005</v>
      </c>
      <c r="P2513" s="27" t="n">
        <f aca="false">LN(F2513/F2512)</f>
        <v>0.000777276570624025</v>
      </c>
      <c r="Q2513" s="28" t="n">
        <f aca="false">STDEV(P2494:P2513)*SQRT(252)</f>
        <v>0.152844185272864</v>
      </c>
      <c r="R2513" s="26" t="n">
        <f aca="false">(G2513-H2513)/H2513</f>
        <v>0.00100060036021613</v>
      </c>
      <c r="S2513" s="17" t="n">
        <f aca="false">YEAR(B2513)</f>
        <v>2016</v>
      </c>
      <c r="T2513" s="17" t="n">
        <f aca="false">WEEKDAY(B2513)</f>
        <v>2</v>
      </c>
    </row>
    <row r="2514" customFormat="false" ht="15" hidden="false" customHeight="false" outlineLevel="0" collapsed="false">
      <c r="B2514" s="21" t="n">
        <v>42528</v>
      </c>
      <c r="C2514" s="22" t="n">
        <v>1245.2145</v>
      </c>
      <c r="D2514" s="22" t="n">
        <v>1246.6415</v>
      </c>
      <c r="E2514" s="22" t="n">
        <v>1234.7685</v>
      </c>
      <c r="F2514" s="22" t="n">
        <v>1243.893</v>
      </c>
      <c r="G2514" s="23" t="n">
        <v>1245.94</v>
      </c>
      <c r="H2514" s="23" t="n">
        <v>1244.7</v>
      </c>
      <c r="I2514" s="23" t="n">
        <v>1234.7</v>
      </c>
      <c r="J2514" s="23" t="n">
        <v>1233.47</v>
      </c>
      <c r="K2514" s="24" t="str">
        <f aca="false">IF(N2514&lt;=$F$3,"HIT","MISS")</f>
        <v>MISS</v>
      </c>
      <c r="L2514" s="24" t="str">
        <f aca="false">IF(O2514&lt;=$F$3,"HIT","MISS")</f>
        <v>HIT</v>
      </c>
      <c r="M2514" s="25" t="str">
        <f aca="false">IF(AND(K2514="HIT",L2514="HIT"),"HOD ✓ | LOD ✓",IF(K2514="HIT","HOD ✓",IF(L2514="HIT","LOD ✓","✗ MISS")))</f>
        <v>LOD ✓</v>
      </c>
      <c r="N2514" s="26" t="n">
        <f aca="false">IF(D2514&lt;H2514,(H2514-D2514)/D2514,IF(D2514&gt;G2514,(D2514-G2514)/D2514,0))</f>
        <v>0.00056271189431757</v>
      </c>
      <c r="O2514" s="26" t="n">
        <f aca="false">IF(E2514&lt;J2514,(J2514-E2514)/E2514,IF(E2514&gt;I2514,(E2514-I2514)/E2514,0))</f>
        <v>5.54759859843024E-005</v>
      </c>
      <c r="P2514" s="27" t="n">
        <f aca="false">LN(F2514/F2513)</f>
        <v>-0.0010618264772922</v>
      </c>
      <c r="Q2514" s="28" t="n">
        <f aca="false">STDEV(P2495:P2514)*SQRT(252)</f>
        <v>0.152594466491607</v>
      </c>
      <c r="R2514" s="26" t="n">
        <f aca="false">(G2514-H2514)/H2514</f>
        <v>0.000996223989716405</v>
      </c>
      <c r="S2514" s="17" t="n">
        <f aca="false">YEAR(B2514)</f>
        <v>2016</v>
      </c>
      <c r="T2514" s="17" t="n">
        <f aca="false">WEEKDAY(B2514)</f>
        <v>3</v>
      </c>
    </row>
    <row r="2515" customFormat="false" ht="15" hidden="false" customHeight="false" outlineLevel="0" collapsed="false">
      <c r="B2515" s="21" t="n">
        <v>42529</v>
      </c>
      <c r="C2515" s="22" t="n">
        <v>1243.893</v>
      </c>
      <c r="D2515" s="22" t="n">
        <v>1264.4525</v>
      </c>
      <c r="E2515" s="22" t="n">
        <v>1243.113</v>
      </c>
      <c r="F2515" s="22" t="n">
        <v>1262.309</v>
      </c>
      <c r="G2515" s="23" t="n">
        <v>1266.18</v>
      </c>
      <c r="H2515" s="23" t="n">
        <v>1264.92</v>
      </c>
      <c r="I2515" s="23" t="n">
        <v>1244.19</v>
      </c>
      <c r="J2515" s="23" t="n">
        <v>1242.95</v>
      </c>
      <c r="K2515" s="29" t="str">
        <f aca="false">IF(N2515&lt;=$F$3,"HIT","MISS")</f>
        <v>HIT</v>
      </c>
      <c r="L2515" s="29" t="str">
        <f aca="false">IF(O2515&lt;=$F$3,"HIT","MISS")</f>
        <v>HIT</v>
      </c>
      <c r="M2515" s="17" t="str">
        <f aca="false">IF(AND(K2515="HIT",L2515="HIT"),"HOD ✓ | LOD ✓",IF(K2515="HIT","HOD ✓",IF(L2515="HIT","LOD ✓","✗ MISS")))</f>
        <v>HOD ✓ | LOD ✓</v>
      </c>
      <c r="N2515" s="26" t="n">
        <f aca="false">IF(D2515&lt;H2515,(H2515-D2515)/D2515,IF(D2515&gt;G2515,(D2515-G2515)/D2515,0))</f>
        <v>0.000369725236811958</v>
      </c>
      <c r="O2515" s="26" t="n">
        <f aca="false">IF(E2515&lt;J2515,(J2515-E2515)/E2515,IF(E2515&gt;I2515,(E2515-I2515)/E2515,0))</f>
        <v>0</v>
      </c>
      <c r="P2515" s="27" t="n">
        <f aca="false">LN(F2515/F2514)</f>
        <v>0.0146966058376798</v>
      </c>
      <c r="Q2515" s="28" t="n">
        <f aca="false">STDEV(P2496:P2515)*SQRT(252)</f>
        <v>0.158707229059974</v>
      </c>
      <c r="R2515" s="26" t="n">
        <f aca="false">(G2515-H2515)/H2515</f>
        <v>0.000996110425955785</v>
      </c>
      <c r="S2515" s="17" t="n">
        <f aca="false">YEAR(B2515)</f>
        <v>2016</v>
      </c>
      <c r="T2515" s="17" t="n">
        <f aca="false">WEEKDAY(B2515)</f>
        <v>4</v>
      </c>
    </row>
    <row r="2516" customFormat="false" ht="15" hidden="false" customHeight="false" outlineLevel="0" collapsed="false">
      <c r="B2516" s="21" t="n">
        <v>42530</v>
      </c>
      <c r="C2516" s="22" t="n">
        <v>1262.309</v>
      </c>
      <c r="D2516" s="22" t="n">
        <v>1271.8105</v>
      </c>
      <c r="E2516" s="22" t="n">
        <v>1256.9125</v>
      </c>
      <c r="F2516" s="22" t="n">
        <v>1269.5655</v>
      </c>
      <c r="G2516" s="23" t="n">
        <v>1273.27</v>
      </c>
      <c r="H2516" s="23" t="n">
        <v>1272</v>
      </c>
      <c r="I2516" s="23" t="n">
        <v>1256.57</v>
      </c>
      <c r="J2516" s="23" t="n">
        <v>1255.31</v>
      </c>
      <c r="K2516" s="29" t="str">
        <f aca="false">IF(N2516&lt;=$F$3,"HIT","MISS")</f>
        <v>HIT</v>
      </c>
      <c r="L2516" s="29" t="str">
        <f aca="false">IF(O2516&lt;=$F$3,"HIT","MISS")</f>
        <v>HIT</v>
      </c>
      <c r="M2516" s="17" t="str">
        <f aca="false">IF(AND(K2516="HIT",L2516="HIT"),"HOD ✓ | LOD ✓",IF(K2516="HIT","HOD ✓",IF(L2516="HIT","LOD ✓","✗ MISS")))</f>
        <v>HOD ✓ | LOD ✓</v>
      </c>
      <c r="N2516" s="26" t="n">
        <f aca="false">IF(D2516&lt;H2516,(H2516-D2516)/D2516,IF(D2516&gt;G2516,(D2516-G2516)/D2516,0))</f>
        <v>0.000149000185169058</v>
      </c>
      <c r="O2516" s="26" t="n">
        <f aca="false">IF(E2516&lt;J2516,(J2516-E2516)/E2516,IF(E2516&gt;I2516,(E2516-I2516)/E2516,0))</f>
        <v>0.00027249311308462</v>
      </c>
      <c r="P2516" s="27" t="n">
        <f aca="false">LN(F2516/F2515)</f>
        <v>0.00573213235418833</v>
      </c>
      <c r="Q2516" s="28" t="n">
        <f aca="false">STDEV(P2497:P2516)*SQRT(252)</f>
        <v>0.155380611809989</v>
      </c>
      <c r="R2516" s="26" t="n">
        <f aca="false">(G2516-H2516)/H2516</f>
        <v>0.000998427672955961</v>
      </c>
      <c r="S2516" s="17" t="n">
        <f aca="false">YEAR(B2516)</f>
        <v>2016</v>
      </c>
      <c r="T2516" s="17" t="n">
        <f aca="false">WEEKDAY(B2516)</f>
        <v>5</v>
      </c>
    </row>
    <row r="2517" customFormat="false" ht="15" hidden="false" customHeight="false" outlineLevel="0" collapsed="false">
      <c r="B2517" s="21" t="n">
        <v>42531</v>
      </c>
      <c r="C2517" s="22" t="n">
        <v>1269.5655</v>
      </c>
      <c r="D2517" s="22" t="n">
        <v>1278.2235</v>
      </c>
      <c r="E2517" s="22" t="n">
        <v>1264.715</v>
      </c>
      <c r="F2517" s="22" t="n">
        <v>1273.7815</v>
      </c>
      <c r="G2517" s="23" t="n">
        <v>1279.06</v>
      </c>
      <c r="H2517" s="23" t="n">
        <v>1277.78</v>
      </c>
      <c r="I2517" s="23" t="n">
        <v>1265.92</v>
      </c>
      <c r="J2517" s="23" t="n">
        <v>1264.66</v>
      </c>
      <c r="K2517" s="29" t="str">
        <f aca="false">IF(N2517&lt;=$F$3,"HIT","MISS")</f>
        <v>HIT</v>
      </c>
      <c r="L2517" s="29" t="str">
        <f aca="false">IF(O2517&lt;=$F$3,"HIT","MISS")</f>
        <v>HIT</v>
      </c>
      <c r="M2517" s="17" t="str">
        <f aca="false">IF(AND(K2517="HIT",L2517="HIT"),"HOD ✓ | LOD ✓",IF(K2517="HIT","HOD ✓",IF(L2517="HIT","LOD ✓","✗ MISS")))</f>
        <v>HOD ✓ | LOD ✓</v>
      </c>
      <c r="N2517" s="26" t="n">
        <f aca="false">IF(D2517&lt;H2517,(H2517-D2517)/D2517,IF(D2517&gt;G2517,(D2517-G2517)/D2517,0))</f>
        <v>0</v>
      </c>
      <c r="O2517" s="26" t="n">
        <f aca="false">IF(E2517&lt;J2517,(J2517-E2517)/E2517,IF(E2517&gt;I2517,(E2517-I2517)/E2517,0))</f>
        <v>0</v>
      </c>
      <c r="P2517" s="27" t="n">
        <f aca="false">LN(F2517/F2516)</f>
        <v>0.00331531942878781</v>
      </c>
      <c r="Q2517" s="28" t="n">
        <f aca="false">STDEV(P2498:P2517)*SQRT(252)</f>
        <v>0.153559378887321</v>
      </c>
      <c r="R2517" s="26" t="n">
        <f aca="false">(G2517-H2517)/H2517</f>
        <v>0.00100173738828278</v>
      </c>
      <c r="S2517" s="17" t="n">
        <f aca="false">YEAR(B2517)</f>
        <v>2016</v>
      </c>
      <c r="T2517" s="17" t="n">
        <f aca="false">WEEKDAY(B2517)</f>
        <v>6</v>
      </c>
    </row>
    <row r="2518" customFormat="false" ht="15" hidden="false" customHeight="false" outlineLevel="0" collapsed="false">
      <c r="B2518" s="21" t="n">
        <v>42534</v>
      </c>
      <c r="C2518" s="22" t="n">
        <v>1273.7815</v>
      </c>
      <c r="D2518" s="22" t="n">
        <v>1287.2715</v>
      </c>
      <c r="E2518" s="22" t="n">
        <v>1272.581</v>
      </c>
      <c r="F2518" s="22" t="n">
        <v>1283.8865</v>
      </c>
      <c r="G2518" s="23" t="n">
        <v>1286.79</v>
      </c>
      <c r="H2518" s="23" t="n">
        <v>1285.5</v>
      </c>
      <c r="I2518" s="23" t="n">
        <v>1272.4</v>
      </c>
      <c r="J2518" s="23" t="n">
        <v>1271.13</v>
      </c>
      <c r="K2518" s="29" t="str">
        <f aca="false">IF(N2518&lt;=$F$3,"HIT","MISS")</f>
        <v>HIT</v>
      </c>
      <c r="L2518" s="29" t="str">
        <f aca="false">IF(O2518&lt;=$F$3,"HIT","MISS")</f>
        <v>HIT</v>
      </c>
      <c r="M2518" s="17" t="str">
        <f aca="false">IF(AND(K2518="HIT",L2518="HIT"),"HOD ✓ | LOD ✓",IF(K2518="HIT","HOD ✓",IF(L2518="HIT","LOD ✓","✗ MISS")))</f>
        <v>HOD ✓ | LOD ✓</v>
      </c>
      <c r="N2518" s="26" t="n">
        <f aca="false">IF(D2518&lt;H2518,(H2518-D2518)/D2518,IF(D2518&gt;G2518,(D2518-G2518)/D2518,0))</f>
        <v>0.000374046966782141</v>
      </c>
      <c r="O2518" s="26" t="n">
        <f aca="false">IF(E2518&lt;J2518,(J2518-E2518)/E2518,IF(E2518&gt;I2518,(E2518-I2518)/E2518,0))</f>
        <v>0.000142230632077497</v>
      </c>
      <c r="P2518" s="27" t="n">
        <f aca="false">LN(F2518/F2517)</f>
        <v>0.00790177034542654</v>
      </c>
      <c r="Q2518" s="28" t="n">
        <f aca="false">STDEV(P2499:P2518)*SQRT(252)</f>
        <v>0.15608605335662</v>
      </c>
      <c r="R2518" s="26" t="n">
        <f aca="false">(G2518-H2518)/H2518</f>
        <v>0.00100350058343054</v>
      </c>
      <c r="S2518" s="17" t="n">
        <f aca="false">YEAR(B2518)</f>
        <v>2016</v>
      </c>
      <c r="T2518" s="17" t="n">
        <f aca="false">WEEKDAY(B2518)</f>
        <v>2</v>
      </c>
    </row>
    <row r="2519" customFormat="false" ht="15" hidden="false" customHeight="false" outlineLevel="0" collapsed="false">
      <c r="B2519" s="21" t="n">
        <v>42535</v>
      </c>
      <c r="C2519" s="22" t="n">
        <v>1283.8865</v>
      </c>
      <c r="D2519" s="22" t="n">
        <v>1289.93</v>
      </c>
      <c r="E2519" s="22" t="n">
        <v>1276.1185</v>
      </c>
      <c r="F2519" s="22" t="n">
        <v>1286.125</v>
      </c>
      <c r="G2519" s="23" t="n">
        <v>1289.75</v>
      </c>
      <c r="H2519" s="23" t="n">
        <v>1288.46</v>
      </c>
      <c r="I2519" s="23" t="n">
        <v>1277.54</v>
      </c>
      <c r="J2519" s="23" t="n">
        <v>1276.26</v>
      </c>
      <c r="K2519" s="29" t="str">
        <f aca="false">IF(N2519&lt;=$F$3,"HIT","MISS")</f>
        <v>HIT</v>
      </c>
      <c r="L2519" s="29" t="str">
        <f aca="false">IF(O2519&lt;=$F$3,"HIT","MISS")</f>
        <v>HIT</v>
      </c>
      <c r="M2519" s="17" t="str">
        <f aca="false">IF(AND(K2519="HIT",L2519="HIT"),"HOD ✓ | LOD ✓",IF(K2519="HIT","HOD ✓",IF(L2519="HIT","LOD ✓","✗ MISS")))</f>
        <v>HOD ✓ | LOD ✓</v>
      </c>
      <c r="N2519" s="26" t="n">
        <f aca="false">IF(D2519&lt;H2519,(H2519-D2519)/D2519,IF(D2519&gt;G2519,(D2519-G2519)/D2519,0))</f>
        <v>0.000139542455792224</v>
      </c>
      <c r="O2519" s="26" t="n">
        <f aca="false">IF(E2519&lt;J2519,(J2519-E2519)/E2519,IF(E2519&gt;I2519,(E2519-I2519)/E2519,0))</f>
        <v>0.000110883119396789</v>
      </c>
      <c r="P2519" s="27" t="n">
        <f aca="false">LN(F2519/F2518)</f>
        <v>0.00174201599182183</v>
      </c>
      <c r="Q2519" s="28" t="n">
        <f aca="false">STDEV(P2500:P2519)*SQRT(252)</f>
        <v>0.155569569510603</v>
      </c>
      <c r="R2519" s="26" t="n">
        <f aca="false">(G2519-H2519)/H2519</f>
        <v>0.0010011952253077</v>
      </c>
      <c r="S2519" s="17" t="n">
        <f aca="false">YEAR(B2519)</f>
        <v>2016</v>
      </c>
      <c r="T2519" s="17" t="n">
        <f aca="false">WEEKDAY(B2519)</f>
        <v>3</v>
      </c>
    </row>
    <row r="2520" customFormat="false" ht="15" hidden="false" customHeight="false" outlineLevel="0" collapsed="false">
      <c r="B2520" s="21" t="n">
        <v>42536</v>
      </c>
      <c r="C2520" s="22" t="n">
        <v>1286.125</v>
      </c>
      <c r="D2520" s="22" t="n">
        <v>1296.9585</v>
      </c>
      <c r="E2520" s="22" t="n">
        <v>1278.552</v>
      </c>
      <c r="F2520" s="22" t="n">
        <v>1291.4915</v>
      </c>
      <c r="G2520" s="23" t="n">
        <v>1297.43</v>
      </c>
      <c r="H2520" s="23" t="n">
        <v>1296.13</v>
      </c>
      <c r="I2520" s="23" t="n">
        <v>1278.2</v>
      </c>
      <c r="J2520" s="23" t="n">
        <v>1276.92</v>
      </c>
      <c r="K2520" s="29" t="str">
        <f aca="false">IF(N2520&lt;=$F$3,"HIT","MISS")</f>
        <v>HIT</v>
      </c>
      <c r="L2520" s="29" t="str">
        <f aca="false">IF(O2520&lt;=$F$3,"HIT","MISS")</f>
        <v>HIT</v>
      </c>
      <c r="M2520" s="17" t="str">
        <f aca="false">IF(AND(K2520="HIT",L2520="HIT"),"HOD ✓ | LOD ✓",IF(K2520="HIT","HOD ✓",IF(L2520="HIT","LOD ✓","✗ MISS")))</f>
        <v>HOD ✓ | LOD ✓</v>
      </c>
      <c r="N2520" s="26" t="n">
        <f aca="false">IF(D2520&lt;H2520,(H2520-D2520)/D2520,IF(D2520&gt;G2520,(D2520-G2520)/D2520,0))</f>
        <v>0</v>
      </c>
      <c r="O2520" s="26" t="n">
        <f aca="false">IF(E2520&lt;J2520,(J2520-E2520)/E2520,IF(E2520&gt;I2520,(E2520-I2520)/E2520,0))</f>
        <v>0.000275311446073262</v>
      </c>
      <c r="P2520" s="27" t="n">
        <f aca="false">LN(F2520/F2519)</f>
        <v>0.00416393032387644</v>
      </c>
      <c r="Q2520" s="28" t="n">
        <f aca="false">STDEV(P2501:P2520)*SQRT(252)</f>
        <v>0.143540423338062</v>
      </c>
      <c r="R2520" s="26" t="n">
        <f aca="false">(G2520-H2520)/H2520</f>
        <v>0.00100298581160837</v>
      </c>
      <c r="S2520" s="17" t="n">
        <f aca="false">YEAR(B2520)</f>
        <v>2016</v>
      </c>
      <c r="T2520" s="17" t="n">
        <f aca="false">WEEKDAY(B2520)</f>
        <v>4</v>
      </c>
    </row>
    <row r="2521" customFormat="false" ht="15" hidden="false" customHeight="false" outlineLevel="0" collapsed="false">
      <c r="B2521" s="21" t="n">
        <v>42537</v>
      </c>
      <c r="C2521" s="22" t="n">
        <v>1291.4915</v>
      </c>
      <c r="D2521" s="22" t="n">
        <v>1315.7595</v>
      </c>
      <c r="E2521" s="22" t="n">
        <v>1277.493</v>
      </c>
      <c r="F2521" s="22" t="n">
        <v>1277.493</v>
      </c>
      <c r="G2521" s="23" t="n">
        <v>1316.76</v>
      </c>
      <c r="H2521" s="23" t="n">
        <v>1315.44</v>
      </c>
      <c r="I2521" s="23" t="n">
        <v>1279.05</v>
      </c>
      <c r="J2521" s="23" t="n">
        <v>1277.77</v>
      </c>
      <c r="K2521" s="29" t="str">
        <f aca="false">IF(N2521&lt;=$F$3,"HIT","MISS")</f>
        <v>HIT</v>
      </c>
      <c r="L2521" s="29" t="str">
        <f aca="false">IF(O2521&lt;=$F$3,"HIT","MISS")</f>
        <v>HIT</v>
      </c>
      <c r="M2521" s="17" t="str">
        <f aca="false">IF(AND(K2521="HIT",L2521="HIT"),"HOD ✓ | LOD ✓",IF(K2521="HIT","HOD ✓",IF(L2521="HIT","LOD ✓","✗ MISS")))</f>
        <v>HOD ✓ | LOD ✓</v>
      </c>
      <c r="N2521" s="26" t="n">
        <f aca="false">IF(D2521&lt;H2521,(H2521-D2521)/D2521,IF(D2521&gt;G2521,(D2521-G2521)/D2521,0))</f>
        <v>0</v>
      </c>
      <c r="O2521" s="26" t="n">
        <f aca="false">IF(E2521&lt;J2521,(J2521-E2521)/E2521,IF(E2521&gt;I2521,(E2521-I2521)/E2521,0))</f>
        <v>0.000216830933711608</v>
      </c>
      <c r="P2521" s="27" t="n">
        <f aca="false">LN(F2521/F2520)</f>
        <v>-0.0108981884090584</v>
      </c>
      <c r="Q2521" s="28" t="n">
        <f aca="false">STDEV(P2502:P2521)*SQRT(252)</f>
        <v>0.149184990613264</v>
      </c>
      <c r="R2521" s="26" t="n">
        <f aca="false">(G2521-H2521)/H2521</f>
        <v>0.00100346652070785</v>
      </c>
      <c r="S2521" s="17" t="n">
        <f aca="false">YEAR(B2521)</f>
        <v>2016</v>
      </c>
      <c r="T2521" s="17" t="n">
        <f aca="false">WEEKDAY(B2521)</f>
        <v>5</v>
      </c>
    </row>
    <row r="2522" customFormat="false" ht="15" hidden="false" customHeight="false" outlineLevel="0" collapsed="false">
      <c r="B2522" s="21" t="n">
        <v>42538</v>
      </c>
      <c r="C2522" s="22" t="n">
        <v>1277.493</v>
      </c>
      <c r="D2522" s="22" t="n">
        <v>1299.6895</v>
      </c>
      <c r="E2522" s="22" t="n">
        <v>1276.7155</v>
      </c>
      <c r="F2522" s="22" t="n">
        <v>1298.6375</v>
      </c>
      <c r="G2522" s="23" t="n">
        <v>1301.12</v>
      </c>
      <c r="H2522" s="23" t="n">
        <v>1299.82</v>
      </c>
      <c r="I2522" s="23" t="n">
        <v>1278.22</v>
      </c>
      <c r="J2522" s="23" t="n">
        <v>1276.94</v>
      </c>
      <c r="K2522" s="29" t="str">
        <f aca="false">IF(N2522&lt;=$F$3,"HIT","MISS")</f>
        <v>HIT</v>
      </c>
      <c r="L2522" s="29" t="str">
        <f aca="false">IF(O2522&lt;=$F$3,"HIT","MISS")</f>
        <v>HIT</v>
      </c>
      <c r="M2522" s="17" t="str">
        <f aca="false">IF(AND(K2522="HIT",L2522="HIT"),"HOD ✓ | LOD ✓",IF(K2522="HIT","HOD ✓",IF(L2522="HIT","LOD ✓","✗ MISS")))</f>
        <v>HOD ✓ | LOD ✓</v>
      </c>
      <c r="N2522" s="26" t="n">
        <f aca="false">IF(D2522&lt;H2522,(H2522-D2522)/D2522,IF(D2522&gt;G2522,(D2522-G2522)/D2522,0))</f>
        <v>0.000100408597591951</v>
      </c>
      <c r="O2522" s="26" t="n">
        <f aca="false">IF(E2522&lt;J2522,(J2522-E2522)/E2522,IF(E2522&gt;I2522,(E2522-I2522)/E2522,0))</f>
        <v>0.000175841837903616</v>
      </c>
      <c r="P2522" s="27" t="n">
        <f aca="false">LN(F2522/F2521)</f>
        <v>0.01641607429908</v>
      </c>
      <c r="Q2522" s="28" t="n">
        <f aca="false">STDEV(P2503:P2522)*SQRT(252)</f>
        <v>0.158497927728676</v>
      </c>
      <c r="R2522" s="26" t="n">
        <f aca="false">(G2522-H2522)/H2522</f>
        <v>0.00100013848071268</v>
      </c>
      <c r="S2522" s="17" t="n">
        <f aca="false">YEAR(B2522)</f>
        <v>2016</v>
      </c>
      <c r="T2522" s="17" t="n">
        <f aca="false">WEEKDAY(B2522)</f>
        <v>6</v>
      </c>
    </row>
    <row r="2523" customFormat="false" ht="15" hidden="false" customHeight="false" outlineLevel="0" collapsed="false">
      <c r="B2523" s="21" t="n">
        <v>42541</v>
      </c>
      <c r="C2523" s="22" t="n">
        <v>1298.6375</v>
      </c>
      <c r="D2523" s="22" t="n">
        <v>1298.6375</v>
      </c>
      <c r="E2523" s="22" t="n">
        <v>1278.106</v>
      </c>
      <c r="F2523" s="22" t="n">
        <v>1290.399</v>
      </c>
      <c r="G2523" s="23" t="n">
        <v>1298.83</v>
      </c>
      <c r="H2523" s="23" t="n">
        <v>1297.53</v>
      </c>
      <c r="I2523" s="23" t="n">
        <v>1278.67</v>
      </c>
      <c r="J2523" s="23" t="n">
        <v>1277.39</v>
      </c>
      <c r="K2523" s="29" t="str">
        <f aca="false">IF(N2523&lt;=$F$3,"HIT","MISS")</f>
        <v>HIT</v>
      </c>
      <c r="L2523" s="29" t="str">
        <f aca="false">IF(O2523&lt;=$F$3,"HIT","MISS")</f>
        <v>HIT</v>
      </c>
      <c r="M2523" s="17" t="str">
        <f aca="false">IF(AND(K2523="HIT",L2523="HIT"),"HOD ✓ | LOD ✓",IF(K2523="HIT","HOD ✓",IF(L2523="HIT","LOD ✓","✗ MISS")))</f>
        <v>HOD ✓ | LOD ✓</v>
      </c>
      <c r="N2523" s="26" t="n">
        <f aca="false">IF(D2523&lt;H2523,(H2523-D2523)/D2523,IF(D2523&gt;G2523,(D2523-G2523)/D2523,0))</f>
        <v>0</v>
      </c>
      <c r="O2523" s="26" t="n">
        <f aca="false">IF(E2523&lt;J2523,(J2523-E2523)/E2523,IF(E2523&gt;I2523,(E2523-I2523)/E2523,0))</f>
        <v>0</v>
      </c>
      <c r="P2523" s="27" t="n">
        <f aca="false">LN(F2523/F2522)</f>
        <v>-0.0063641650526763</v>
      </c>
      <c r="Q2523" s="28" t="n">
        <f aca="false">STDEV(P2504:P2523)*SQRT(252)</f>
        <v>0.160450511486955</v>
      </c>
      <c r="R2523" s="26" t="n">
        <f aca="false">(G2523-H2523)/H2523</f>
        <v>0.00100190361687202</v>
      </c>
      <c r="S2523" s="17" t="n">
        <f aca="false">YEAR(B2523)</f>
        <v>2016</v>
      </c>
      <c r="T2523" s="17" t="n">
        <f aca="false">WEEKDAY(B2523)</f>
        <v>2</v>
      </c>
    </row>
    <row r="2524" customFormat="false" ht="15" hidden="false" customHeight="false" outlineLevel="0" collapsed="false">
      <c r="B2524" s="21" t="n">
        <v>42542</v>
      </c>
      <c r="C2524" s="22" t="n">
        <v>1290.399</v>
      </c>
      <c r="D2524" s="22" t="n">
        <v>1294.411</v>
      </c>
      <c r="E2524" s="22" t="n">
        <v>1264.583</v>
      </c>
      <c r="F2524" s="22" t="n">
        <v>1268.759</v>
      </c>
      <c r="G2524" s="23" t="n">
        <v>1295.93</v>
      </c>
      <c r="H2524" s="23" t="n">
        <v>1294.64</v>
      </c>
      <c r="I2524" s="23" t="n">
        <v>1265.54</v>
      </c>
      <c r="J2524" s="23" t="n">
        <v>1264.28</v>
      </c>
      <c r="K2524" s="29" t="str">
        <f aca="false">IF(N2524&lt;=$F$3,"HIT","MISS")</f>
        <v>HIT</v>
      </c>
      <c r="L2524" s="29" t="str">
        <f aca="false">IF(O2524&lt;=$F$3,"HIT","MISS")</f>
        <v>HIT</v>
      </c>
      <c r="M2524" s="17" t="str">
        <f aca="false">IF(AND(K2524="HIT",L2524="HIT"),"HOD ✓ | LOD ✓",IF(K2524="HIT","HOD ✓",IF(L2524="HIT","LOD ✓","✗ MISS")))</f>
        <v>HOD ✓ | LOD ✓</v>
      </c>
      <c r="N2524" s="26" t="n">
        <f aca="false">IF(D2524&lt;H2524,(H2524-D2524)/D2524,IF(D2524&gt;G2524,(D2524-G2524)/D2524,0))</f>
        <v>0.000176914442167165</v>
      </c>
      <c r="O2524" s="26" t="n">
        <f aca="false">IF(E2524&lt;J2524,(J2524-E2524)/E2524,IF(E2524&gt;I2524,(E2524-I2524)/E2524,0))</f>
        <v>0</v>
      </c>
      <c r="P2524" s="27" t="n">
        <f aca="false">LN(F2524/F2523)</f>
        <v>-0.0169122154961988</v>
      </c>
      <c r="Q2524" s="28" t="n">
        <f aca="false">STDEV(P2505:P2524)*SQRT(252)</f>
        <v>0.159311066544084</v>
      </c>
      <c r="R2524" s="26" t="n">
        <f aca="false">(G2524-H2524)/H2524</f>
        <v>0.000996415992090437</v>
      </c>
      <c r="S2524" s="17" t="n">
        <f aca="false">YEAR(B2524)</f>
        <v>2016</v>
      </c>
      <c r="T2524" s="17" t="n">
        <f aca="false">WEEKDAY(B2524)</f>
        <v>3</v>
      </c>
    </row>
    <row r="2525" customFormat="false" ht="15" hidden="false" customHeight="false" outlineLevel="0" collapsed="false">
      <c r="B2525" s="21" t="n">
        <v>42543</v>
      </c>
      <c r="C2525" s="22" t="n">
        <v>1268.759</v>
      </c>
      <c r="D2525" s="22" t="n">
        <v>1270.8065</v>
      </c>
      <c r="E2525" s="22" t="n">
        <v>1261.283</v>
      </c>
      <c r="F2525" s="22" t="n">
        <v>1266.6765</v>
      </c>
      <c r="G2525" s="23" t="n">
        <v>1272.02</v>
      </c>
      <c r="H2525" s="23" t="n">
        <v>1270.75</v>
      </c>
      <c r="I2525" s="23" t="n">
        <v>1261.82</v>
      </c>
      <c r="J2525" s="23" t="n">
        <v>1260.56</v>
      </c>
      <c r="K2525" s="29" t="str">
        <f aca="false">IF(N2525&lt;=$F$3,"HIT","MISS")</f>
        <v>HIT</v>
      </c>
      <c r="L2525" s="29" t="str">
        <f aca="false">IF(O2525&lt;=$F$3,"HIT","MISS")</f>
        <v>HIT</v>
      </c>
      <c r="M2525" s="17" t="str">
        <f aca="false">IF(AND(K2525="HIT",L2525="HIT"),"HOD ✓ | LOD ✓",IF(K2525="HIT","HOD ✓",IF(L2525="HIT","LOD ✓","✗ MISS")))</f>
        <v>HOD ✓ | LOD ✓</v>
      </c>
      <c r="N2525" s="26" t="n">
        <f aca="false">IF(D2525&lt;H2525,(H2525-D2525)/D2525,IF(D2525&gt;G2525,(D2525-G2525)/D2525,0))</f>
        <v>0</v>
      </c>
      <c r="O2525" s="26" t="n">
        <f aca="false">IF(E2525&lt;J2525,(J2525-E2525)/E2525,IF(E2525&gt;I2525,(E2525-I2525)/E2525,0))</f>
        <v>0</v>
      </c>
      <c r="P2525" s="27" t="n">
        <f aca="false">LN(F2525/F2524)</f>
        <v>-0.00164271618686812</v>
      </c>
      <c r="Q2525" s="28" t="n">
        <f aca="false">STDEV(P2506:P2525)*SQRT(252)</f>
        <v>0.15913585640662</v>
      </c>
      <c r="R2525" s="26" t="n">
        <f aca="false">(G2525-H2525)/H2525</f>
        <v>0.000999409797363747</v>
      </c>
      <c r="S2525" s="17" t="n">
        <f aca="false">YEAR(B2525)</f>
        <v>2016</v>
      </c>
      <c r="T2525" s="17" t="n">
        <f aca="false">WEEKDAY(B2525)</f>
        <v>4</v>
      </c>
    </row>
    <row r="2526" customFormat="false" ht="15" hidden="false" customHeight="false" outlineLevel="0" collapsed="false">
      <c r="B2526" s="21" t="n">
        <v>42544</v>
      </c>
      <c r="C2526" s="22" t="n">
        <v>1266.6765</v>
      </c>
      <c r="D2526" s="22" t="n">
        <v>1271.983</v>
      </c>
      <c r="E2526" s="22" t="n">
        <v>1254.645</v>
      </c>
      <c r="F2526" s="22" t="n">
        <v>1255.584</v>
      </c>
      <c r="G2526" s="23" t="n">
        <v>1272.23</v>
      </c>
      <c r="H2526" s="23" t="n">
        <v>1270.96</v>
      </c>
      <c r="I2526" s="23" t="n">
        <v>1254.36</v>
      </c>
      <c r="J2526" s="23" t="n">
        <v>1253.11</v>
      </c>
      <c r="K2526" s="29" t="str">
        <f aca="false">IF(N2526&lt;=$F$3,"HIT","MISS")</f>
        <v>HIT</v>
      </c>
      <c r="L2526" s="29" t="str">
        <f aca="false">IF(O2526&lt;=$F$3,"HIT","MISS")</f>
        <v>HIT</v>
      </c>
      <c r="M2526" s="17" t="str">
        <f aca="false">IF(AND(K2526="HIT",L2526="HIT"),"HOD ✓ | LOD ✓",IF(K2526="HIT","HOD ✓",IF(L2526="HIT","LOD ✓","✗ MISS")))</f>
        <v>HOD ✓ | LOD ✓</v>
      </c>
      <c r="N2526" s="26" t="n">
        <f aca="false">IF(D2526&lt;H2526,(H2526-D2526)/D2526,IF(D2526&gt;G2526,(D2526-G2526)/D2526,0))</f>
        <v>0</v>
      </c>
      <c r="O2526" s="26" t="n">
        <f aca="false">IF(E2526&lt;J2526,(J2526-E2526)/E2526,IF(E2526&gt;I2526,(E2526-I2526)/E2526,0))</f>
        <v>0.000227155888717591</v>
      </c>
      <c r="P2526" s="27" t="n">
        <f aca="false">LN(F2526/F2525)</f>
        <v>-0.00879573819927748</v>
      </c>
      <c r="Q2526" s="28" t="n">
        <f aca="false">STDEV(P2507:P2526)*SQRT(252)</f>
        <v>0.162384572472863</v>
      </c>
      <c r="R2526" s="26" t="n">
        <f aca="false">(G2526-H2526)/H2526</f>
        <v>0.000999244665449724</v>
      </c>
      <c r="S2526" s="17" t="n">
        <f aca="false">YEAR(B2526)</f>
        <v>2016</v>
      </c>
      <c r="T2526" s="17" t="n">
        <f aca="false">WEEKDAY(B2526)</f>
        <v>5</v>
      </c>
    </row>
    <row r="2527" customFormat="false" ht="15" hidden="false" customHeight="false" outlineLevel="0" collapsed="false">
      <c r="B2527" s="21" t="n">
        <v>42545</v>
      </c>
      <c r="C2527" s="22" t="n">
        <v>1255.584</v>
      </c>
      <c r="D2527" s="22" t="n">
        <v>1358.7615</v>
      </c>
      <c r="E2527" s="22" t="n">
        <v>1250.4275</v>
      </c>
      <c r="F2527" s="22" t="n">
        <v>1315.7225</v>
      </c>
      <c r="G2527" s="23" t="n">
        <v>1360.35</v>
      </c>
      <c r="H2527" s="23" t="n">
        <v>1358.99</v>
      </c>
      <c r="I2527" s="23" t="n">
        <v>1250.15</v>
      </c>
      <c r="J2527" s="23" t="n">
        <v>1248.9</v>
      </c>
      <c r="K2527" s="29" t="str">
        <f aca="false">IF(N2527&lt;=$F$3,"HIT","MISS")</f>
        <v>HIT</v>
      </c>
      <c r="L2527" s="29" t="str">
        <f aca="false">IF(O2527&lt;=$F$3,"HIT","MISS")</f>
        <v>HIT</v>
      </c>
      <c r="M2527" s="17" t="str">
        <f aca="false">IF(AND(K2527="HIT",L2527="HIT"),"HOD ✓ | LOD ✓",IF(K2527="HIT","HOD ✓",IF(L2527="HIT","LOD ✓","✗ MISS")))</f>
        <v>HOD ✓ | LOD ✓</v>
      </c>
      <c r="N2527" s="26" t="n">
        <f aca="false">IF(D2527&lt;H2527,(H2527-D2527)/D2527,IF(D2527&gt;G2527,(D2527-G2527)/D2527,0))</f>
        <v>0.000168167849913278</v>
      </c>
      <c r="O2527" s="26" t="n">
        <f aca="false">IF(E2527&lt;J2527,(J2527-E2527)/E2527,IF(E2527&gt;I2527,(E2527-I2527)/E2527,0))</f>
        <v>0.000221924101957065</v>
      </c>
      <c r="P2527" s="27" t="n">
        <f aca="false">LN(F2527/F2526)</f>
        <v>0.0467851414135968</v>
      </c>
      <c r="Q2527" s="28" t="n">
        <f aca="false">STDEV(P2508:P2527)*SQRT(252)</f>
        <v>0.226165217062836</v>
      </c>
      <c r="R2527" s="26" t="n">
        <f aca="false">(G2527-H2527)/H2527</f>
        <v>0.0010007431989933</v>
      </c>
      <c r="S2527" s="17" t="n">
        <f aca="false">YEAR(B2527)</f>
        <v>2016</v>
      </c>
      <c r="T2527" s="17" t="n">
        <f aca="false">WEEKDAY(B2527)</f>
        <v>6</v>
      </c>
    </row>
    <row r="2528" customFormat="false" ht="15" hidden="false" customHeight="false" outlineLevel="0" collapsed="false">
      <c r="B2528" s="21" t="n">
        <v>42548</v>
      </c>
      <c r="C2528" s="22" t="n">
        <v>1315.7225</v>
      </c>
      <c r="D2528" s="22" t="n">
        <v>1335.7465</v>
      </c>
      <c r="E2528" s="22" t="n">
        <v>1315.7225</v>
      </c>
      <c r="F2528" s="22" t="n">
        <v>1324.3945</v>
      </c>
      <c r="G2528" s="23" t="n">
        <v>1331.39</v>
      </c>
      <c r="H2528" s="23" t="n">
        <v>1330.06</v>
      </c>
      <c r="I2528" s="23" t="n">
        <v>1315.9</v>
      </c>
      <c r="J2528" s="23" t="n">
        <v>1314.59</v>
      </c>
      <c r="K2528" s="24" t="str">
        <f aca="false">IF(N2528&lt;=$F$3,"HIT","MISS")</f>
        <v>MISS</v>
      </c>
      <c r="L2528" s="24" t="str">
        <f aca="false">IF(O2528&lt;=$F$3,"HIT","MISS")</f>
        <v>HIT</v>
      </c>
      <c r="M2528" s="25" t="str">
        <f aca="false">IF(AND(K2528="HIT",L2528="HIT"),"HOD ✓ | LOD ✓",IF(K2528="HIT","HOD ✓",IF(L2528="HIT","LOD ✓","✗ MISS")))</f>
        <v>LOD ✓</v>
      </c>
      <c r="N2528" s="26" t="n">
        <f aca="false">IF(D2528&lt;H2528,(H2528-D2528)/D2528,IF(D2528&gt;G2528,(D2528-G2528)/D2528,0))</f>
        <v>0.0032614721431049</v>
      </c>
      <c r="O2528" s="26" t="n">
        <f aca="false">IF(E2528&lt;J2528,(J2528-E2528)/E2528,IF(E2528&gt;I2528,(E2528-I2528)/E2528,0))</f>
        <v>0</v>
      </c>
      <c r="P2528" s="27" t="n">
        <f aca="false">LN(F2528/F2527)</f>
        <v>0.00656942945209955</v>
      </c>
      <c r="Q2528" s="28" t="n">
        <f aca="false">STDEV(P2509:P2528)*SQRT(252)</f>
        <v>0.222710433088814</v>
      </c>
      <c r="R2528" s="26" t="n">
        <f aca="false">(G2528-H2528)/H2528</f>
        <v>0.000999954889253233</v>
      </c>
      <c r="S2528" s="17" t="n">
        <f aca="false">YEAR(B2528)</f>
        <v>2016</v>
      </c>
      <c r="T2528" s="17" t="n">
        <f aca="false">WEEKDAY(B2528)</f>
        <v>2</v>
      </c>
    </row>
    <row r="2529" customFormat="false" ht="15" hidden="false" customHeight="false" outlineLevel="0" collapsed="false">
      <c r="B2529" s="21" t="n">
        <v>42549</v>
      </c>
      <c r="C2529" s="22" t="n">
        <v>1324.3945</v>
      </c>
      <c r="D2529" s="22" t="n">
        <v>1326.266</v>
      </c>
      <c r="E2529" s="22" t="n">
        <v>1305.5175</v>
      </c>
      <c r="F2529" s="22" t="n">
        <v>1311.779</v>
      </c>
      <c r="G2529" s="23" t="n">
        <v>1325.96</v>
      </c>
      <c r="H2529" s="23" t="n">
        <v>1324.64</v>
      </c>
      <c r="I2529" s="23" t="n">
        <v>1306.95</v>
      </c>
      <c r="J2529" s="23" t="n">
        <v>1305.64</v>
      </c>
      <c r="K2529" s="29" t="str">
        <f aca="false">IF(N2529&lt;=$F$3,"HIT","MISS")</f>
        <v>HIT</v>
      </c>
      <c r="L2529" s="29" t="str">
        <f aca="false">IF(O2529&lt;=$F$3,"HIT","MISS")</f>
        <v>HIT</v>
      </c>
      <c r="M2529" s="17" t="str">
        <f aca="false">IF(AND(K2529="HIT",L2529="HIT"),"HOD ✓ | LOD ✓",IF(K2529="HIT","HOD ✓",IF(L2529="HIT","LOD ✓","✗ MISS")))</f>
        <v>HOD ✓ | LOD ✓</v>
      </c>
      <c r="N2529" s="26" t="n">
        <f aca="false">IF(D2529&lt;H2529,(H2529-D2529)/D2529,IF(D2529&gt;G2529,(D2529-G2529)/D2529,0))</f>
        <v>0.0002307229469805</v>
      </c>
      <c r="O2529" s="26" t="n">
        <f aca="false">IF(E2529&lt;J2529,(J2529-E2529)/E2529,IF(E2529&gt;I2529,(E2529-I2529)/E2529,0))</f>
        <v>9.38325223523797E-005</v>
      </c>
      <c r="P2529" s="27" t="n">
        <f aca="false">LN(F2529/F2528)</f>
        <v>-0.00957114264693778</v>
      </c>
      <c r="Q2529" s="28" t="n">
        <f aca="false">STDEV(P2510:P2529)*SQRT(252)</f>
        <v>0.227807380287923</v>
      </c>
      <c r="R2529" s="26" t="n">
        <f aca="false">(G2529-H2529)/H2529</f>
        <v>0.000996497161492886</v>
      </c>
      <c r="S2529" s="17" t="n">
        <f aca="false">YEAR(B2529)</f>
        <v>2016</v>
      </c>
      <c r="T2529" s="17" t="n">
        <f aca="false">WEEKDAY(B2529)</f>
        <v>3</v>
      </c>
    </row>
    <row r="2530" customFormat="false" ht="15" hidden="false" customHeight="false" outlineLevel="0" collapsed="false">
      <c r="B2530" s="21" t="n">
        <v>42550</v>
      </c>
      <c r="C2530" s="22" t="n">
        <v>1311.779</v>
      </c>
      <c r="D2530" s="22" t="n">
        <v>1327.9475</v>
      </c>
      <c r="E2530" s="22" t="n">
        <v>1310.6925</v>
      </c>
      <c r="F2530" s="22" t="n">
        <v>1319.3785</v>
      </c>
      <c r="G2530" s="23" t="n">
        <v>1329.42</v>
      </c>
      <c r="H2530" s="23" t="n">
        <v>1328.09</v>
      </c>
      <c r="I2530" s="23" t="n">
        <v>1310.73</v>
      </c>
      <c r="J2530" s="23" t="n">
        <v>1309.42</v>
      </c>
      <c r="K2530" s="29" t="str">
        <f aca="false">IF(N2530&lt;=$F$3,"HIT","MISS")</f>
        <v>HIT</v>
      </c>
      <c r="L2530" s="29" t="str">
        <f aca="false">IF(O2530&lt;=$F$3,"HIT","MISS")</f>
        <v>HIT</v>
      </c>
      <c r="M2530" s="17" t="str">
        <f aca="false">IF(AND(K2530="HIT",L2530="HIT"),"HOD ✓ | LOD ✓",IF(K2530="HIT","HOD ✓",IF(L2530="HIT","LOD ✓","✗ MISS")))</f>
        <v>HOD ✓ | LOD ✓</v>
      </c>
      <c r="N2530" s="26" t="n">
        <f aca="false">IF(D2530&lt;H2530,(H2530-D2530)/D2530,IF(D2530&gt;G2530,(D2530-G2530)/D2530,0))</f>
        <v>0.000107308459106951</v>
      </c>
      <c r="O2530" s="26" t="n">
        <f aca="false">IF(E2530&lt;J2530,(J2530-E2530)/E2530,IF(E2530&gt;I2530,(E2530-I2530)/E2530,0))</f>
        <v>0</v>
      </c>
      <c r="P2530" s="27" t="n">
        <f aca="false">LN(F2530/F2529)</f>
        <v>0.0057765611766547</v>
      </c>
      <c r="Q2530" s="28" t="n">
        <f aca="false">STDEV(P2511:P2530)*SQRT(252)</f>
        <v>0.226786900499432</v>
      </c>
      <c r="R2530" s="26" t="n">
        <f aca="false">(G2530-H2530)/H2530</f>
        <v>0.0010014381555468</v>
      </c>
      <c r="S2530" s="17" t="n">
        <f aca="false">YEAR(B2530)</f>
        <v>2016</v>
      </c>
      <c r="T2530" s="17" t="n">
        <f aca="false">WEEKDAY(B2530)</f>
        <v>4</v>
      </c>
    </row>
    <row r="2531" customFormat="false" ht="15" hidden="false" customHeight="false" outlineLevel="0" collapsed="false">
      <c r="B2531" s="21" t="n">
        <v>42551</v>
      </c>
      <c r="C2531" s="22" t="n">
        <v>1319.3785</v>
      </c>
      <c r="D2531" s="22" t="n">
        <v>1324.1155</v>
      </c>
      <c r="E2531" s="22" t="n">
        <v>1312.9045</v>
      </c>
      <c r="F2531" s="22" t="n">
        <v>1322.0135</v>
      </c>
      <c r="G2531" s="23" t="n">
        <v>1324.72</v>
      </c>
      <c r="H2531" s="23" t="n">
        <v>1323.4</v>
      </c>
      <c r="I2531" s="23" t="n">
        <v>1314.41</v>
      </c>
      <c r="J2531" s="23" t="n">
        <v>1313.1</v>
      </c>
      <c r="K2531" s="29" t="str">
        <f aca="false">IF(N2531&lt;=$F$3,"HIT","MISS")</f>
        <v>HIT</v>
      </c>
      <c r="L2531" s="29" t="str">
        <f aca="false">IF(O2531&lt;=$F$3,"HIT","MISS")</f>
        <v>HIT</v>
      </c>
      <c r="M2531" s="17" t="str">
        <f aca="false">IF(AND(K2531="HIT",L2531="HIT"),"HOD ✓ | LOD ✓",IF(K2531="HIT","HOD ✓",IF(L2531="HIT","LOD ✓","✗ MISS")))</f>
        <v>HOD ✓ | LOD ✓</v>
      </c>
      <c r="N2531" s="26" t="n">
        <f aca="false">IF(D2531&lt;H2531,(H2531-D2531)/D2531,IF(D2531&gt;G2531,(D2531-G2531)/D2531,0))</f>
        <v>0</v>
      </c>
      <c r="O2531" s="26" t="n">
        <f aca="false">IF(E2531&lt;J2531,(J2531-E2531)/E2531,IF(E2531&gt;I2531,(E2531-I2531)/E2531,0))</f>
        <v>0.000148906489390364</v>
      </c>
      <c r="P2531" s="27" t="n">
        <f aca="false">LN(F2531/F2530)</f>
        <v>0.00199516078952919</v>
      </c>
      <c r="Q2531" s="28" t="n">
        <f aca="false">STDEV(P2512:P2531)*SQRT(252)</f>
        <v>0.225976260055275</v>
      </c>
      <c r="R2531" s="26" t="n">
        <f aca="false">(G2531-H2531)/H2531</f>
        <v>0.000997430859906254</v>
      </c>
      <c r="S2531" s="17" t="n">
        <f aca="false">YEAR(B2531)</f>
        <v>2016</v>
      </c>
      <c r="T2531" s="17" t="n">
        <f aca="false">WEEKDAY(B2531)</f>
        <v>5</v>
      </c>
    </row>
    <row r="2532" customFormat="false" ht="15" hidden="false" customHeight="false" outlineLevel="0" collapsed="false">
      <c r="B2532" s="21" t="n">
        <v>42552</v>
      </c>
      <c r="C2532" s="22" t="n">
        <v>1322.0135</v>
      </c>
      <c r="D2532" s="22" t="n">
        <v>1344.615</v>
      </c>
      <c r="E2532" s="22" t="n">
        <v>1320.707</v>
      </c>
      <c r="F2532" s="22" t="n">
        <v>1341.229</v>
      </c>
      <c r="G2532" s="23" t="n">
        <v>1347.58</v>
      </c>
      <c r="H2532" s="23" t="n">
        <v>1346.23</v>
      </c>
      <c r="I2532" s="23" t="n">
        <v>1320.56</v>
      </c>
      <c r="J2532" s="23" t="n">
        <v>1319.24</v>
      </c>
      <c r="K2532" s="24" t="str">
        <f aca="false">IF(N2532&lt;=$F$3,"HIT","MISS")</f>
        <v>MISS</v>
      </c>
      <c r="L2532" s="24" t="str">
        <f aca="false">IF(O2532&lt;=$F$3,"HIT","MISS")</f>
        <v>HIT</v>
      </c>
      <c r="M2532" s="25" t="str">
        <f aca="false">IF(AND(K2532="HIT",L2532="HIT"),"HOD ✓ | LOD ✓",IF(K2532="HIT","HOD ✓",IF(L2532="HIT","LOD ✓","✗ MISS")))</f>
        <v>LOD ✓</v>
      </c>
      <c r="N2532" s="26" t="n">
        <f aca="false">IF(D2532&lt;H2532,(H2532-D2532)/D2532,IF(D2532&gt;G2532,(D2532-G2532)/D2532,0))</f>
        <v>0.00120108730008219</v>
      </c>
      <c r="O2532" s="26" t="n">
        <f aca="false">IF(E2532&lt;J2532,(J2532-E2532)/E2532,IF(E2532&gt;I2532,(E2532-I2532)/E2532,0))</f>
        <v>0.000111304021255405</v>
      </c>
      <c r="P2532" s="27" t="n">
        <f aca="false">LN(F2532/F2531)</f>
        <v>0.0144304046261947</v>
      </c>
      <c r="Q2532" s="28" t="n">
        <f aca="false">STDEV(P2513:P2532)*SQRT(252)</f>
        <v>0.213189233398393</v>
      </c>
      <c r="R2532" s="26" t="n">
        <f aca="false">(G2532-H2532)/H2532</f>
        <v>0.00100280041300514</v>
      </c>
      <c r="S2532" s="17" t="n">
        <f aca="false">YEAR(B2532)</f>
        <v>2016</v>
      </c>
      <c r="T2532" s="17" t="n">
        <f aca="false">WEEKDAY(B2532)</f>
        <v>6</v>
      </c>
    </row>
    <row r="2533" customFormat="false" ht="15" hidden="false" customHeight="false" outlineLevel="0" collapsed="false">
      <c r="B2533" s="21" t="n">
        <v>42555</v>
      </c>
      <c r="C2533" s="22" t="n">
        <v>1341.229</v>
      </c>
      <c r="D2533" s="22" t="n">
        <v>1357.6765</v>
      </c>
      <c r="E2533" s="22" t="n">
        <v>1336.068</v>
      </c>
      <c r="F2533" s="22" t="n">
        <v>1351.071</v>
      </c>
      <c r="G2533" s="23" t="n">
        <v>1359.39</v>
      </c>
      <c r="H2533" s="23" t="n">
        <v>1358.03</v>
      </c>
      <c r="I2533" s="23" t="n">
        <v>1337.77</v>
      </c>
      <c r="J2533" s="23" t="n">
        <v>1336.43</v>
      </c>
      <c r="K2533" s="29" t="str">
        <f aca="false">IF(N2533&lt;=$F$3,"HIT","MISS")</f>
        <v>HIT</v>
      </c>
      <c r="L2533" s="29" t="str">
        <f aca="false">IF(O2533&lt;=$F$3,"HIT","MISS")</f>
        <v>HIT</v>
      </c>
      <c r="M2533" s="17" t="str">
        <f aca="false">IF(AND(K2533="HIT",L2533="HIT"),"HOD ✓ | LOD ✓",IF(K2533="HIT","HOD ✓",IF(L2533="HIT","LOD ✓","✗ MISS")))</f>
        <v>HOD ✓ | LOD ✓</v>
      </c>
      <c r="N2533" s="26" t="n">
        <f aca="false">IF(D2533&lt;H2533,(H2533-D2533)/D2533,IF(D2533&gt;G2533,(D2533-G2533)/D2533,0))</f>
        <v>0.000260371303473206</v>
      </c>
      <c r="O2533" s="26" t="n">
        <f aca="false">IF(E2533&lt;J2533,(J2533-E2533)/E2533,IF(E2533&gt;I2533,(E2533-I2533)/E2533,0))</f>
        <v>0.000270944293254595</v>
      </c>
      <c r="P2533" s="27" t="n">
        <f aca="false">LN(F2533/F2532)</f>
        <v>0.00731125345726708</v>
      </c>
      <c r="Q2533" s="28" t="n">
        <f aca="false">STDEV(P2514:P2533)*SQRT(252)</f>
        <v>0.213241309324512</v>
      </c>
      <c r="R2533" s="26" t="n">
        <f aca="false">(G2533-H2533)/H2533</f>
        <v>0.00100145063069308</v>
      </c>
      <c r="S2533" s="17" t="n">
        <f aca="false">YEAR(B2533)</f>
        <v>2016</v>
      </c>
      <c r="T2533" s="17" t="n">
        <f aca="false">WEEKDAY(B2533)</f>
        <v>2</v>
      </c>
    </row>
    <row r="2534" customFormat="false" ht="15" hidden="false" customHeight="false" outlineLevel="0" collapsed="false">
      <c r="B2534" s="21" t="n">
        <v>42556</v>
      </c>
      <c r="C2534" s="22" t="n">
        <v>1351.071</v>
      </c>
      <c r="D2534" s="22" t="n">
        <v>1357.787</v>
      </c>
      <c r="E2534" s="22" t="n">
        <v>1338.0715</v>
      </c>
      <c r="F2534" s="22" t="n">
        <v>1356.241</v>
      </c>
      <c r="G2534" s="23" t="n">
        <v>1358.04</v>
      </c>
      <c r="H2534" s="23" t="n">
        <v>1356.68</v>
      </c>
      <c r="I2534" s="23" t="n">
        <v>1338.39</v>
      </c>
      <c r="J2534" s="23" t="n">
        <v>1337.05</v>
      </c>
      <c r="K2534" s="29" t="str">
        <f aca="false">IF(N2534&lt;=$F$3,"HIT","MISS")</f>
        <v>HIT</v>
      </c>
      <c r="L2534" s="29" t="str">
        <f aca="false">IF(O2534&lt;=$F$3,"HIT","MISS")</f>
        <v>HIT</v>
      </c>
      <c r="M2534" s="17" t="str">
        <f aca="false">IF(AND(K2534="HIT",L2534="HIT"),"HOD ✓ | LOD ✓",IF(K2534="HIT","HOD ✓",IF(L2534="HIT","LOD ✓","✗ MISS")))</f>
        <v>HOD ✓ | LOD ✓</v>
      </c>
      <c r="N2534" s="26" t="n">
        <f aca="false">IF(D2534&lt;H2534,(H2534-D2534)/D2534,IF(D2534&gt;G2534,(D2534-G2534)/D2534,0))</f>
        <v>0</v>
      </c>
      <c r="O2534" s="26" t="n">
        <f aca="false">IF(E2534&lt;J2534,(J2534-E2534)/E2534,IF(E2534&gt;I2534,(E2534-I2534)/E2534,0))</f>
        <v>0</v>
      </c>
      <c r="P2534" s="27" t="n">
        <f aca="false">LN(F2534/F2533)</f>
        <v>0.00381929107879528</v>
      </c>
      <c r="Q2534" s="28" t="n">
        <f aca="false">STDEV(P2515:P2534)*SQRT(252)</f>
        <v>0.212382596115184</v>
      </c>
      <c r="R2534" s="26" t="n">
        <f aca="false">(G2534-H2534)/H2534</f>
        <v>0.00100244715039648</v>
      </c>
      <c r="S2534" s="17" t="n">
        <f aca="false">YEAR(B2534)</f>
        <v>2016</v>
      </c>
      <c r="T2534" s="17" t="n">
        <f aca="false">WEEKDAY(B2534)</f>
        <v>3</v>
      </c>
    </row>
    <row r="2535" customFormat="false" ht="15" hidden="false" customHeight="false" outlineLevel="0" collapsed="false">
      <c r="B2535" s="21" t="n">
        <v>42557</v>
      </c>
      <c r="C2535" s="22" t="n">
        <v>1356.241</v>
      </c>
      <c r="D2535" s="22" t="n">
        <v>1375.307</v>
      </c>
      <c r="E2535" s="22" t="n">
        <v>1354.732</v>
      </c>
      <c r="F2535" s="22" t="n">
        <v>1363.861</v>
      </c>
      <c r="G2535" s="23" t="n">
        <v>1375.87</v>
      </c>
      <c r="H2535" s="23" t="n">
        <v>1374.5</v>
      </c>
      <c r="I2535" s="23" t="n">
        <v>1356.03</v>
      </c>
      <c r="J2535" s="23" t="n">
        <v>1354.68</v>
      </c>
      <c r="K2535" s="29" t="str">
        <f aca="false">IF(N2535&lt;=$F$3,"HIT","MISS")</f>
        <v>HIT</v>
      </c>
      <c r="L2535" s="29" t="str">
        <f aca="false">IF(O2535&lt;=$F$3,"HIT","MISS")</f>
        <v>HIT</v>
      </c>
      <c r="M2535" s="17" t="str">
        <f aca="false">IF(AND(K2535="HIT",L2535="HIT"),"HOD ✓ | LOD ✓",IF(K2535="HIT","HOD ✓",IF(L2535="HIT","LOD ✓","✗ MISS")))</f>
        <v>HOD ✓ | LOD ✓</v>
      </c>
      <c r="N2535" s="26" t="n">
        <f aca="false">IF(D2535&lt;H2535,(H2535-D2535)/D2535,IF(D2535&gt;G2535,(D2535-G2535)/D2535,0))</f>
        <v>0</v>
      </c>
      <c r="O2535" s="26" t="n">
        <f aca="false">IF(E2535&lt;J2535,(J2535-E2535)/E2535,IF(E2535&gt;I2535,(E2535-I2535)/E2535,0))</f>
        <v>0</v>
      </c>
      <c r="P2535" s="27" t="n">
        <f aca="false">LN(F2535/F2534)</f>
        <v>0.00560274573021313</v>
      </c>
      <c r="Q2535" s="28" t="n">
        <f aca="false">STDEV(P2516:P2535)*SQRT(252)</f>
        <v>0.208916508814188</v>
      </c>
      <c r="R2535" s="26" t="n">
        <f aca="false">(G2535-H2535)/H2535</f>
        <v>0.000996726082211634</v>
      </c>
      <c r="S2535" s="17" t="n">
        <f aca="false">YEAR(B2535)</f>
        <v>2016</v>
      </c>
      <c r="T2535" s="17" t="n">
        <f aca="false">WEEKDAY(B2535)</f>
        <v>4</v>
      </c>
    </row>
    <row r="2536" customFormat="false" ht="15" hidden="false" customHeight="false" outlineLevel="0" collapsed="false">
      <c r="B2536" s="21" t="n">
        <v>42558</v>
      </c>
      <c r="C2536" s="22" t="n">
        <v>1363.861</v>
      </c>
      <c r="D2536" s="22" t="n">
        <v>1370.957</v>
      </c>
      <c r="E2536" s="22" t="n">
        <v>1350.891</v>
      </c>
      <c r="F2536" s="22" t="n">
        <v>1361.3565</v>
      </c>
      <c r="G2536" s="23" t="n">
        <v>1372.6</v>
      </c>
      <c r="H2536" s="23" t="n">
        <v>1371.23</v>
      </c>
      <c r="I2536" s="23" t="n">
        <v>1351.66</v>
      </c>
      <c r="J2536" s="23" t="n">
        <v>1350.31</v>
      </c>
      <c r="K2536" s="29" t="str">
        <f aca="false">IF(N2536&lt;=$F$3,"HIT","MISS")</f>
        <v>HIT</v>
      </c>
      <c r="L2536" s="29" t="str">
        <f aca="false">IF(O2536&lt;=$F$3,"HIT","MISS")</f>
        <v>HIT</v>
      </c>
      <c r="M2536" s="17" t="str">
        <f aca="false">IF(AND(K2536="HIT",L2536="HIT"),"HOD ✓ | LOD ✓",IF(K2536="HIT","HOD ✓",IF(L2536="HIT","LOD ✓","✗ MISS")))</f>
        <v>HOD ✓ | LOD ✓</v>
      </c>
      <c r="N2536" s="26" t="n">
        <f aca="false">IF(D2536&lt;H2536,(H2536-D2536)/D2536,IF(D2536&gt;G2536,(D2536-G2536)/D2536,0))</f>
        <v>0.000199130972014375</v>
      </c>
      <c r="O2536" s="26" t="n">
        <f aca="false">IF(E2536&lt;J2536,(J2536-E2536)/E2536,IF(E2536&gt;I2536,(E2536-I2536)/E2536,0))</f>
        <v>0</v>
      </c>
      <c r="P2536" s="27" t="n">
        <f aca="false">LN(F2536/F2535)</f>
        <v>-0.00183801895084125</v>
      </c>
      <c r="Q2536" s="28" t="n">
        <f aca="false">STDEV(P2517:P2536)*SQRT(252)</f>
        <v>0.20974750650674</v>
      </c>
      <c r="R2536" s="26" t="n">
        <f aca="false">(G2536-H2536)/H2536</f>
        <v>0.000999102995121089</v>
      </c>
      <c r="S2536" s="17" t="n">
        <f aca="false">YEAR(B2536)</f>
        <v>2016</v>
      </c>
      <c r="T2536" s="17" t="n">
        <f aca="false">WEEKDAY(B2536)</f>
        <v>5</v>
      </c>
    </row>
    <row r="2537" customFormat="false" ht="15" hidden="false" customHeight="false" outlineLevel="0" collapsed="false">
      <c r="B2537" s="21" t="n">
        <v>42559</v>
      </c>
      <c r="C2537" s="22" t="n">
        <v>1361.3565</v>
      </c>
      <c r="D2537" s="22" t="n">
        <v>1370.703</v>
      </c>
      <c r="E2537" s="22" t="n">
        <v>1335.3295</v>
      </c>
      <c r="F2537" s="22" t="n">
        <v>1366.235</v>
      </c>
      <c r="G2537" s="23" t="n">
        <v>1373.21</v>
      </c>
      <c r="H2537" s="23" t="n">
        <v>1371.84</v>
      </c>
      <c r="I2537" s="23" t="n">
        <v>1336.6</v>
      </c>
      <c r="J2537" s="23" t="n">
        <v>1335.26</v>
      </c>
      <c r="K2537" s="24" t="str">
        <f aca="false">IF(N2537&lt;=$F$3,"HIT","MISS")</f>
        <v>MISS</v>
      </c>
      <c r="L2537" s="24" t="str">
        <f aca="false">IF(O2537&lt;=$F$3,"HIT","MISS")</f>
        <v>HIT</v>
      </c>
      <c r="M2537" s="25" t="str">
        <f aca="false">IF(AND(K2537="HIT",L2537="HIT"),"HOD ✓ | LOD ✓",IF(K2537="HIT","HOD ✓",IF(L2537="HIT","LOD ✓","✗ MISS")))</f>
        <v>LOD ✓</v>
      </c>
      <c r="N2537" s="26" t="n">
        <f aca="false">IF(D2537&lt;H2537,(H2537-D2537)/D2537,IF(D2537&gt;G2537,(D2537-G2537)/D2537,0))</f>
        <v>0.000829501358062209</v>
      </c>
      <c r="O2537" s="26" t="n">
        <f aca="false">IF(E2537&lt;J2537,(J2537-E2537)/E2537,IF(E2537&gt;I2537,(E2537-I2537)/E2537,0))</f>
        <v>0</v>
      </c>
      <c r="P2537" s="27" t="n">
        <f aca="false">LN(F2537/F2536)</f>
        <v>0.00357715237205681</v>
      </c>
      <c r="Q2537" s="28" t="n">
        <f aca="false">STDEV(P2518:P2537)*SQRT(252)</f>
        <v>0.209746667814555</v>
      </c>
      <c r="R2537" s="26" t="n">
        <f aca="false">(G2537-H2537)/H2537</f>
        <v>0.000998658735712706</v>
      </c>
      <c r="S2537" s="17" t="n">
        <f aca="false">YEAR(B2537)</f>
        <v>2016</v>
      </c>
      <c r="T2537" s="17" t="n">
        <f aca="false">WEEKDAY(B2537)</f>
        <v>6</v>
      </c>
    </row>
    <row r="2538" customFormat="false" ht="15" hidden="false" customHeight="false" outlineLevel="0" collapsed="false">
      <c r="B2538" s="21" t="n">
        <v>42562</v>
      </c>
      <c r="C2538" s="22" t="n">
        <v>1366.235</v>
      </c>
      <c r="D2538" s="22" t="n">
        <v>1375.2295</v>
      </c>
      <c r="E2538" s="22" t="n">
        <v>1350.7695</v>
      </c>
      <c r="F2538" s="22" t="n">
        <v>1355.595</v>
      </c>
      <c r="G2538" s="23" t="n">
        <v>1376.76</v>
      </c>
      <c r="H2538" s="23" t="n">
        <v>1375.38</v>
      </c>
      <c r="I2538" s="23" t="n">
        <v>1351.71</v>
      </c>
      <c r="J2538" s="23" t="n">
        <v>1350.36</v>
      </c>
      <c r="K2538" s="29" t="str">
        <f aca="false">IF(N2538&lt;=$F$3,"HIT","MISS")</f>
        <v>HIT</v>
      </c>
      <c r="L2538" s="29" t="str">
        <f aca="false">IF(O2538&lt;=$F$3,"HIT","MISS")</f>
        <v>HIT</v>
      </c>
      <c r="M2538" s="17" t="str">
        <f aca="false">IF(AND(K2538="HIT",L2538="HIT"),"HOD ✓ | LOD ✓",IF(K2538="HIT","HOD ✓",IF(L2538="HIT","LOD ✓","✗ MISS")))</f>
        <v>HOD ✓ | LOD ✓</v>
      </c>
      <c r="N2538" s="26" t="n">
        <f aca="false">IF(D2538&lt;H2538,(H2538-D2538)/D2538,IF(D2538&gt;G2538,(D2538-G2538)/D2538,0))</f>
        <v>0.000109436279544754</v>
      </c>
      <c r="O2538" s="26" t="n">
        <f aca="false">IF(E2538&lt;J2538,(J2538-E2538)/E2538,IF(E2538&gt;I2538,(E2538-I2538)/E2538,0))</f>
        <v>0</v>
      </c>
      <c r="P2538" s="27" t="n">
        <f aca="false">LN(F2538/F2537)</f>
        <v>-0.00781830915104478</v>
      </c>
      <c r="Q2538" s="28" t="n">
        <f aca="false">STDEV(P2519:P2538)*SQRT(252)</f>
        <v>0.212775237322994</v>
      </c>
      <c r="R2538" s="26" t="n">
        <f aca="false">(G2538-H2538)/H2538</f>
        <v>0.00100335907167465</v>
      </c>
      <c r="S2538" s="17" t="n">
        <f aca="false">YEAR(B2538)</f>
        <v>2016</v>
      </c>
      <c r="T2538" s="17" t="n">
        <f aca="false">WEEKDAY(B2538)</f>
        <v>2</v>
      </c>
    </row>
    <row r="2539" customFormat="false" ht="15" hidden="false" customHeight="false" outlineLevel="0" collapsed="false">
      <c r="B2539" s="21" t="n">
        <v>42563</v>
      </c>
      <c r="C2539" s="22" t="n">
        <v>1355.595</v>
      </c>
      <c r="D2539" s="22" t="n">
        <v>1357.8825</v>
      </c>
      <c r="E2539" s="22" t="n">
        <v>1330.4655</v>
      </c>
      <c r="F2539" s="22" t="n">
        <v>1333.198</v>
      </c>
      <c r="G2539" s="23" t="n">
        <v>1358.13</v>
      </c>
      <c r="H2539" s="23" t="n">
        <v>1356.77</v>
      </c>
      <c r="I2539" s="23" t="n">
        <v>1330.3</v>
      </c>
      <c r="J2539" s="23" t="n">
        <v>1328.97</v>
      </c>
      <c r="K2539" s="29" t="str">
        <f aca="false">IF(N2539&lt;=$F$3,"HIT","MISS")</f>
        <v>HIT</v>
      </c>
      <c r="L2539" s="29" t="str">
        <f aca="false">IF(O2539&lt;=$F$3,"HIT","MISS")</f>
        <v>HIT</v>
      </c>
      <c r="M2539" s="17" t="str">
        <f aca="false">IF(AND(K2539="HIT",L2539="HIT"),"HOD ✓ | LOD ✓",IF(K2539="HIT","HOD ✓",IF(L2539="HIT","LOD ✓","✗ MISS")))</f>
        <v>HOD ✓ | LOD ✓</v>
      </c>
      <c r="N2539" s="26" t="n">
        <f aca="false">IF(D2539&lt;H2539,(H2539-D2539)/D2539,IF(D2539&gt;G2539,(D2539-G2539)/D2539,0))</f>
        <v>0</v>
      </c>
      <c r="O2539" s="26" t="n">
        <f aca="false">IF(E2539&lt;J2539,(J2539-E2539)/E2539,IF(E2539&gt;I2539,(E2539-I2539)/E2539,0))</f>
        <v>0.000124392552832122</v>
      </c>
      <c r="P2539" s="27" t="n">
        <f aca="false">LN(F2539/F2538)</f>
        <v>-0.0166599050399907</v>
      </c>
      <c r="Q2539" s="28" t="n">
        <f aca="false">STDEV(P2520:P2539)*SQRT(252)</f>
        <v>0.223642983157277</v>
      </c>
      <c r="R2539" s="26" t="n">
        <f aca="false">(G2539-H2539)/H2539</f>
        <v>0.00100238065405347</v>
      </c>
      <c r="S2539" s="17" t="n">
        <f aca="false">YEAR(B2539)</f>
        <v>2016</v>
      </c>
      <c r="T2539" s="17" t="n">
        <f aca="false">WEEKDAY(B2539)</f>
        <v>3</v>
      </c>
    </row>
    <row r="2540" customFormat="false" ht="15" hidden="false" customHeight="false" outlineLevel="0" collapsed="false">
      <c r="B2540" s="21" t="n">
        <v>42564</v>
      </c>
      <c r="C2540" s="22" t="n">
        <v>1333.198</v>
      </c>
      <c r="D2540" s="22" t="n">
        <v>1345.5225</v>
      </c>
      <c r="E2540" s="22" t="n">
        <v>1327.639</v>
      </c>
      <c r="F2540" s="22" t="n">
        <v>1342.3005</v>
      </c>
      <c r="G2540" s="23" t="n">
        <v>1345.25</v>
      </c>
      <c r="H2540" s="23" t="n">
        <v>1343.91</v>
      </c>
      <c r="I2540" s="23" t="n">
        <v>1327.93</v>
      </c>
      <c r="J2540" s="23" t="n">
        <v>1326.6</v>
      </c>
      <c r="K2540" s="29" t="str">
        <f aca="false">IF(N2540&lt;=$F$3,"HIT","MISS")</f>
        <v>HIT</v>
      </c>
      <c r="L2540" s="29" t="str">
        <f aca="false">IF(O2540&lt;=$F$3,"HIT","MISS")</f>
        <v>HIT</v>
      </c>
      <c r="M2540" s="17" t="str">
        <f aca="false">IF(AND(K2540="HIT",L2540="HIT"),"HOD ✓ | LOD ✓",IF(K2540="HIT","HOD ✓",IF(L2540="HIT","LOD ✓","✗ MISS")))</f>
        <v>HOD ✓ | LOD ✓</v>
      </c>
      <c r="N2540" s="26" t="n">
        <f aca="false">IF(D2540&lt;H2540,(H2540-D2540)/D2540,IF(D2540&gt;G2540,(D2540-G2540)/D2540,0))</f>
        <v>0.000202523554975882</v>
      </c>
      <c r="O2540" s="26" t="n">
        <f aca="false">IF(E2540&lt;J2540,(J2540-E2540)/E2540,IF(E2540&gt;I2540,(E2540-I2540)/E2540,0))</f>
        <v>0</v>
      </c>
      <c r="P2540" s="27" t="n">
        <f aca="false">LN(F2540/F2539)</f>
        <v>0.00680436570604791</v>
      </c>
      <c r="Q2540" s="28" t="n">
        <f aca="false">STDEV(P2521:P2540)*SQRT(252)</f>
        <v>0.2242092514601</v>
      </c>
      <c r="R2540" s="26" t="n">
        <f aca="false">(G2540-H2540)/H2540</f>
        <v>0.000997090578982163</v>
      </c>
      <c r="S2540" s="17" t="n">
        <f aca="false">YEAR(B2540)</f>
        <v>2016</v>
      </c>
      <c r="T2540" s="17" t="n">
        <f aca="false">WEEKDAY(B2540)</f>
        <v>4</v>
      </c>
    </row>
    <row r="2541" customFormat="false" ht="15" hidden="false" customHeight="false" outlineLevel="0" collapsed="false">
      <c r="B2541" s="21" t="n">
        <v>42565</v>
      </c>
      <c r="C2541" s="22" t="n">
        <v>1342.3005</v>
      </c>
      <c r="D2541" s="22" t="n">
        <v>1347.345</v>
      </c>
      <c r="E2541" s="22" t="n">
        <v>1320.2825</v>
      </c>
      <c r="F2541" s="22" t="n">
        <v>1335.096</v>
      </c>
      <c r="G2541" s="23" t="n">
        <v>1347.18</v>
      </c>
      <c r="H2541" s="23" t="n">
        <v>1345.83</v>
      </c>
      <c r="I2541" s="23" t="n">
        <v>1320.5</v>
      </c>
      <c r="J2541" s="23" t="n">
        <v>1319.18</v>
      </c>
      <c r="K2541" s="29" t="str">
        <f aca="false">IF(N2541&lt;=$F$3,"HIT","MISS")</f>
        <v>HIT</v>
      </c>
      <c r="L2541" s="29" t="str">
        <f aca="false">IF(O2541&lt;=$F$3,"HIT","MISS")</f>
        <v>HIT</v>
      </c>
      <c r="M2541" s="17" t="str">
        <f aca="false">IF(AND(K2541="HIT",L2541="HIT"),"HOD ✓ | LOD ✓",IF(K2541="HIT","HOD ✓",IF(L2541="HIT","LOD ✓","✗ MISS")))</f>
        <v>HOD ✓ | LOD ✓</v>
      </c>
      <c r="N2541" s="26" t="n">
        <f aca="false">IF(D2541&lt;H2541,(H2541-D2541)/D2541,IF(D2541&gt;G2541,(D2541-G2541)/D2541,0))</f>
        <v>0.000122463066252492</v>
      </c>
      <c r="O2541" s="26" t="n">
        <f aca="false">IF(E2541&lt;J2541,(J2541-E2541)/E2541,IF(E2541&gt;I2541,(E2541-I2541)/E2541,0))</f>
        <v>0</v>
      </c>
      <c r="P2541" s="27" t="n">
        <f aca="false">LN(F2541/F2540)</f>
        <v>-0.00538173362719115</v>
      </c>
      <c r="Q2541" s="28" t="n">
        <f aca="false">STDEV(P2522:P2541)*SQRT(252)</f>
        <v>0.220853235872336</v>
      </c>
      <c r="R2541" s="26" t="n">
        <f aca="false">(G2541-H2541)/H2541</f>
        <v>0.00100309845968669</v>
      </c>
      <c r="S2541" s="17" t="n">
        <f aca="false">YEAR(B2541)</f>
        <v>2016</v>
      </c>
      <c r="T2541" s="17" t="n">
        <f aca="false">WEEKDAY(B2541)</f>
        <v>5</v>
      </c>
    </row>
    <row r="2542" customFormat="false" ht="15" hidden="false" customHeight="false" outlineLevel="0" collapsed="false">
      <c r="B2542" s="21" t="n">
        <v>42566</v>
      </c>
      <c r="C2542" s="22" t="n">
        <v>1335.096</v>
      </c>
      <c r="D2542" s="22" t="n">
        <v>1339.286</v>
      </c>
      <c r="E2542" s="22" t="n">
        <v>1322.5315</v>
      </c>
      <c r="F2542" s="22" t="n">
        <v>1337.4675</v>
      </c>
      <c r="G2542" s="23" t="n">
        <v>1339.81</v>
      </c>
      <c r="H2542" s="23" t="n">
        <v>1338.47</v>
      </c>
      <c r="I2542" s="23" t="n">
        <v>1323.73</v>
      </c>
      <c r="J2542" s="23" t="n">
        <v>1322.41</v>
      </c>
      <c r="K2542" s="29" t="str">
        <f aca="false">IF(N2542&lt;=$F$3,"HIT","MISS")</f>
        <v>HIT</v>
      </c>
      <c r="L2542" s="29" t="str">
        <f aca="false">IF(O2542&lt;=$F$3,"HIT","MISS")</f>
        <v>HIT</v>
      </c>
      <c r="M2542" s="17" t="str">
        <f aca="false">IF(AND(K2542="HIT",L2542="HIT"),"HOD ✓ | LOD ✓",IF(K2542="HIT","HOD ✓",IF(L2542="HIT","LOD ✓","✗ MISS")))</f>
        <v>HOD ✓ | LOD ✓</v>
      </c>
      <c r="N2542" s="26" t="n">
        <f aca="false">IF(D2542&lt;H2542,(H2542-D2542)/D2542,IF(D2542&gt;G2542,(D2542-G2542)/D2542,0))</f>
        <v>0</v>
      </c>
      <c r="O2542" s="26" t="n">
        <f aca="false">IF(E2542&lt;J2542,(J2542-E2542)/E2542,IF(E2542&gt;I2542,(E2542-I2542)/E2542,0))</f>
        <v>0</v>
      </c>
      <c r="P2542" s="27" t="n">
        <f aca="false">LN(F2542/F2541)</f>
        <v>0.00177470104821279</v>
      </c>
      <c r="Q2542" s="28" t="n">
        <f aca="false">STDEV(P2523:P2542)*SQRT(252)</f>
        <v>0.21437807946099</v>
      </c>
      <c r="R2542" s="26" t="n">
        <f aca="false">(G2542-H2542)/H2542</f>
        <v>0.00100114309622174</v>
      </c>
      <c r="S2542" s="17" t="n">
        <f aca="false">YEAR(B2542)</f>
        <v>2016</v>
      </c>
      <c r="T2542" s="17" t="n">
        <f aca="false">WEEKDAY(B2542)</f>
        <v>6</v>
      </c>
    </row>
    <row r="2543" customFormat="false" ht="15" hidden="false" customHeight="false" outlineLevel="0" collapsed="false">
      <c r="B2543" s="21" t="n">
        <v>42569</v>
      </c>
      <c r="C2543" s="22" t="n">
        <v>1337.4675</v>
      </c>
      <c r="D2543" s="22" t="n">
        <v>1337.4675</v>
      </c>
      <c r="E2543" s="22" t="n">
        <v>1323.5155</v>
      </c>
      <c r="F2543" s="22" t="n">
        <v>1328.9535</v>
      </c>
      <c r="G2543" s="23" t="n">
        <v>1337.57</v>
      </c>
      <c r="H2543" s="23" t="n">
        <v>1336.23</v>
      </c>
      <c r="I2543" s="23" t="n">
        <v>1324.78</v>
      </c>
      <c r="J2543" s="23" t="n">
        <v>1323.46</v>
      </c>
      <c r="K2543" s="29" t="str">
        <f aca="false">IF(N2543&lt;=$F$3,"HIT","MISS")</f>
        <v>HIT</v>
      </c>
      <c r="L2543" s="29" t="str">
        <f aca="false">IF(O2543&lt;=$F$3,"HIT","MISS")</f>
        <v>HIT</v>
      </c>
      <c r="M2543" s="17" t="str">
        <f aca="false">IF(AND(K2543="HIT",L2543="HIT"),"HOD ✓ | LOD ✓",IF(K2543="HIT","HOD ✓",IF(L2543="HIT","LOD ✓","✗ MISS")))</f>
        <v>HOD ✓ | LOD ✓</v>
      </c>
      <c r="N2543" s="26" t="n">
        <f aca="false">IF(D2543&lt;H2543,(H2543-D2543)/D2543,IF(D2543&gt;G2543,(D2543-G2543)/D2543,0))</f>
        <v>0</v>
      </c>
      <c r="O2543" s="26" t="n">
        <f aca="false">IF(E2543&lt;J2543,(J2543-E2543)/E2543,IF(E2543&gt;I2543,(E2543-I2543)/E2543,0))</f>
        <v>0</v>
      </c>
      <c r="P2543" s="27" t="n">
        <f aca="false">LN(F2543/F2542)</f>
        <v>-0.00638611002170613</v>
      </c>
      <c r="Q2543" s="28" t="n">
        <f aca="false">STDEV(P2524:P2543)*SQRT(252)</f>
        <v>0.214388733965304</v>
      </c>
      <c r="R2543" s="26" t="n">
        <f aca="false">(G2543-H2543)/H2543</f>
        <v>0.00100282137057237</v>
      </c>
      <c r="S2543" s="17" t="n">
        <f aca="false">YEAR(B2543)</f>
        <v>2016</v>
      </c>
      <c r="T2543" s="17" t="n">
        <f aca="false">WEEKDAY(B2543)</f>
        <v>2</v>
      </c>
    </row>
    <row r="2544" customFormat="false" ht="15" hidden="false" customHeight="false" outlineLevel="0" collapsed="false">
      <c r="B2544" s="21" t="n">
        <v>42570</v>
      </c>
      <c r="C2544" s="22" t="n">
        <v>1328.9535</v>
      </c>
      <c r="D2544" s="22" t="n">
        <v>1335.1675</v>
      </c>
      <c r="E2544" s="22" t="n">
        <v>1325.662</v>
      </c>
      <c r="F2544" s="22" t="n">
        <v>1332.036</v>
      </c>
      <c r="G2544" s="23" t="n">
        <v>1336.06</v>
      </c>
      <c r="H2544" s="23" t="n">
        <v>1334.73</v>
      </c>
      <c r="I2544" s="23" t="n">
        <v>1327.16</v>
      </c>
      <c r="J2544" s="23" t="n">
        <v>1325.83</v>
      </c>
      <c r="K2544" s="29" t="str">
        <f aca="false">IF(N2544&lt;=$F$3,"HIT","MISS")</f>
        <v>HIT</v>
      </c>
      <c r="L2544" s="29" t="str">
        <f aca="false">IF(O2544&lt;=$F$3,"HIT","MISS")</f>
        <v>HIT</v>
      </c>
      <c r="M2544" s="17" t="str">
        <f aca="false">IF(AND(K2544="HIT",L2544="HIT"),"HOD ✓ | LOD ✓",IF(K2544="HIT","HOD ✓",IF(L2544="HIT","LOD ✓","✗ MISS")))</f>
        <v>HOD ✓ | LOD ✓</v>
      </c>
      <c r="N2544" s="26" t="n">
        <f aca="false">IF(D2544&lt;H2544,(H2544-D2544)/D2544,IF(D2544&gt;G2544,(D2544-G2544)/D2544,0))</f>
        <v>0</v>
      </c>
      <c r="O2544" s="26" t="n">
        <f aca="false">IF(E2544&lt;J2544,(J2544-E2544)/E2544,IF(E2544&gt;I2544,(E2544-I2544)/E2544,0))</f>
        <v>0.000126729136084381</v>
      </c>
      <c r="P2544" s="27" t="n">
        <f aca="false">LN(F2544/F2543)</f>
        <v>0.00231680837433029</v>
      </c>
      <c r="Q2544" s="28" t="n">
        <f aca="false">STDEV(P2525:P2544)*SQRT(252)</f>
        <v>0.203086452095766</v>
      </c>
      <c r="R2544" s="26" t="n">
        <f aca="false">(G2544-H2544)/H2544</f>
        <v>0.000996456212117752</v>
      </c>
      <c r="S2544" s="17" t="n">
        <f aca="false">YEAR(B2544)</f>
        <v>2016</v>
      </c>
      <c r="T2544" s="17" t="n">
        <f aca="false">WEEKDAY(B2544)</f>
        <v>3</v>
      </c>
    </row>
    <row r="2545" customFormat="false" ht="15" hidden="false" customHeight="false" outlineLevel="0" collapsed="false">
      <c r="B2545" s="21" t="n">
        <v>42571</v>
      </c>
      <c r="C2545" s="22" t="n">
        <v>1332.036</v>
      </c>
      <c r="D2545" s="22" t="n">
        <v>1338.316</v>
      </c>
      <c r="E2545" s="22" t="n">
        <v>1312.728</v>
      </c>
      <c r="F2545" s="22" t="n">
        <v>1315.9845</v>
      </c>
      <c r="G2545" s="23" t="n">
        <v>1339.12</v>
      </c>
      <c r="H2545" s="23" t="n">
        <v>1337.78</v>
      </c>
      <c r="I2545" s="23" t="n">
        <v>1312.44</v>
      </c>
      <c r="J2545" s="23" t="n">
        <v>1311.13</v>
      </c>
      <c r="K2545" s="29" t="str">
        <f aca="false">IF(N2545&lt;=$F$3,"HIT","MISS")</f>
        <v>HIT</v>
      </c>
      <c r="L2545" s="29" t="str">
        <f aca="false">IF(O2545&lt;=$F$3,"HIT","MISS")</f>
        <v>HIT</v>
      </c>
      <c r="M2545" s="17" t="str">
        <f aca="false">IF(AND(K2545="HIT",L2545="HIT"),"HOD ✓ | LOD ✓",IF(K2545="HIT","HOD ✓",IF(L2545="HIT","LOD ✓","✗ MISS")))</f>
        <v>HOD ✓ | LOD ✓</v>
      </c>
      <c r="N2545" s="26" t="n">
        <f aca="false">IF(D2545&lt;H2545,(H2545-D2545)/D2545,IF(D2545&gt;G2545,(D2545-G2545)/D2545,0))</f>
        <v>0</v>
      </c>
      <c r="O2545" s="26" t="n">
        <f aca="false">IF(E2545&lt;J2545,(J2545-E2545)/E2545,IF(E2545&gt;I2545,(E2545-I2545)/E2545,0))</f>
        <v>0.000219390460171499</v>
      </c>
      <c r="P2545" s="27" t="n">
        <f aca="false">LN(F2545/F2544)</f>
        <v>-0.0121235440617395</v>
      </c>
      <c r="Q2545" s="28" t="n">
        <f aca="false">STDEV(P2526:P2545)*SQRT(252)</f>
        <v>0.209192351699036</v>
      </c>
      <c r="R2545" s="26" t="n">
        <f aca="false">(G2545-H2545)/H2545</f>
        <v>0.00100165946568189</v>
      </c>
      <c r="S2545" s="17" t="n">
        <f aca="false">YEAR(B2545)</f>
        <v>2016</v>
      </c>
      <c r="T2545" s="17" t="n">
        <f aca="false">WEEKDAY(B2545)</f>
        <v>4</v>
      </c>
    </row>
    <row r="2546" customFormat="false" ht="15" hidden="false" customHeight="false" outlineLevel="0" collapsed="false">
      <c r="B2546" s="21" t="n">
        <v>42572</v>
      </c>
      <c r="C2546" s="22" t="n">
        <v>1315.9845</v>
      </c>
      <c r="D2546" s="22" t="n">
        <v>1334.004</v>
      </c>
      <c r="E2546" s="22" t="n">
        <v>1310.8785</v>
      </c>
      <c r="F2546" s="22" t="n">
        <v>1331.346</v>
      </c>
      <c r="G2546" s="23" t="n">
        <v>1335.64</v>
      </c>
      <c r="H2546" s="23" t="n">
        <v>1334.31</v>
      </c>
      <c r="I2546" s="23" t="n">
        <v>1311.4</v>
      </c>
      <c r="J2546" s="23" t="n">
        <v>1310.09</v>
      </c>
      <c r="K2546" s="29" t="str">
        <f aca="false">IF(N2546&lt;=$F$3,"HIT","MISS")</f>
        <v>HIT</v>
      </c>
      <c r="L2546" s="29" t="str">
        <f aca="false">IF(O2546&lt;=$F$3,"HIT","MISS")</f>
        <v>HIT</v>
      </c>
      <c r="M2546" s="17" t="str">
        <f aca="false">IF(AND(K2546="HIT",L2546="HIT"),"HOD ✓ | LOD ✓",IF(K2546="HIT","HOD ✓",IF(L2546="HIT","LOD ✓","✗ MISS")))</f>
        <v>HOD ✓ | LOD ✓</v>
      </c>
      <c r="N2546" s="26" t="n">
        <f aca="false">IF(D2546&lt;H2546,(H2546-D2546)/D2546,IF(D2546&gt;G2546,(D2546-G2546)/D2546,0))</f>
        <v>0.000229384619536403</v>
      </c>
      <c r="O2546" s="26" t="n">
        <f aca="false">IF(E2546&lt;J2546,(J2546-E2546)/E2546,IF(E2546&gt;I2546,(E2546-I2546)/E2546,0))</f>
        <v>0</v>
      </c>
      <c r="P2546" s="27" t="n">
        <f aca="false">LN(F2546/F2545)</f>
        <v>0.011605405833399</v>
      </c>
      <c r="Q2546" s="28" t="n">
        <f aca="false">STDEV(P2527:P2546)*SQRT(252)</f>
        <v>0.207875830021234</v>
      </c>
      <c r="R2546" s="26" t="n">
        <f aca="false">(G2546-H2546)/H2546</f>
        <v>0.000996769866073217</v>
      </c>
      <c r="S2546" s="17" t="n">
        <f aca="false">YEAR(B2546)</f>
        <v>2016</v>
      </c>
      <c r="T2546" s="17" t="n">
        <f aca="false">WEEKDAY(B2546)</f>
        <v>5</v>
      </c>
    </row>
    <row r="2547" customFormat="false" ht="15" hidden="false" customHeight="false" outlineLevel="0" collapsed="false">
      <c r="B2547" s="21" t="n">
        <v>42573</v>
      </c>
      <c r="C2547" s="22" t="n">
        <v>1331.346</v>
      </c>
      <c r="D2547" s="22" t="n">
        <v>1333.878</v>
      </c>
      <c r="E2547" s="22" t="n">
        <v>1319.778</v>
      </c>
      <c r="F2547" s="22" t="n">
        <v>1322.2945</v>
      </c>
      <c r="G2547" s="23" t="n">
        <v>1333.63</v>
      </c>
      <c r="H2547" s="23" t="n">
        <v>1332.3</v>
      </c>
      <c r="I2547" s="23" t="n">
        <v>1319.48</v>
      </c>
      <c r="J2547" s="23" t="n">
        <v>1318.16</v>
      </c>
      <c r="K2547" s="29" t="str">
        <f aca="false">IF(N2547&lt;=$F$3,"HIT","MISS")</f>
        <v>HIT</v>
      </c>
      <c r="L2547" s="29" t="str">
        <f aca="false">IF(O2547&lt;=$F$3,"HIT","MISS")</f>
        <v>HIT</v>
      </c>
      <c r="M2547" s="17" t="str">
        <f aca="false">IF(AND(K2547="HIT",L2547="HIT"),"HOD ✓ | LOD ✓",IF(K2547="HIT","HOD ✓",IF(L2547="HIT","LOD ✓","✗ MISS")))</f>
        <v>HOD ✓ | LOD ✓</v>
      </c>
      <c r="N2547" s="26" t="n">
        <f aca="false">IF(D2547&lt;H2547,(H2547-D2547)/D2547,IF(D2547&gt;G2547,(D2547-G2547)/D2547,0))</f>
        <v>0.00018592405002543</v>
      </c>
      <c r="O2547" s="26" t="n">
        <f aca="false">IF(E2547&lt;J2547,(J2547-E2547)/E2547,IF(E2547&gt;I2547,(E2547-I2547)/E2547,0))</f>
        <v>0.000225795550463792</v>
      </c>
      <c r="P2547" s="27" t="n">
        <f aca="false">LN(F2547/F2546)</f>
        <v>-0.00682197539886461</v>
      </c>
      <c r="Q2547" s="28" t="n">
        <f aca="false">STDEV(P2528:P2547)*SQRT(252)</f>
        <v>0.130608399526842</v>
      </c>
      <c r="R2547" s="26" t="n">
        <f aca="false">(G2547-H2547)/H2547</f>
        <v>0.000998273662088234</v>
      </c>
      <c r="S2547" s="17" t="n">
        <f aca="false">YEAR(B2547)</f>
        <v>2016</v>
      </c>
      <c r="T2547" s="17" t="n">
        <f aca="false">WEEKDAY(B2547)</f>
        <v>6</v>
      </c>
    </row>
    <row r="2548" customFormat="false" ht="15" hidden="false" customHeight="false" outlineLevel="0" collapsed="false">
      <c r="B2548" s="21" t="n">
        <v>42576</v>
      </c>
      <c r="C2548" s="22" t="n">
        <v>1322.2945</v>
      </c>
      <c r="D2548" s="22" t="n">
        <v>1323.8685</v>
      </c>
      <c r="E2548" s="22" t="n">
        <v>1311.9025</v>
      </c>
      <c r="F2548" s="22" t="n">
        <v>1315.7855</v>
      </c>
      <c r="G2548" s="23" t="n">
        <v>1324.27</v>
      </c>
      <c r="H2548" s="23" t="n">
        <v>1322.95</v>
      </c>
      <c r="I2548" s="23" t="n">
        <v>1312.69</v>
      </c>
      <c r="J2548" s="23" t="n">
        <v>1311.38</v>
      </c>
      <c r="K2548" s="29" t="str">
        <f aca="false">IF(N2548&lt;=$F$3,"HIT","MISS")</f>
        <v>HIT</v>
      </c>
      <c r="L2548" s="29" t="str">
        <f aca="false">IF(O2548&lt;=$F$3,"HIT","MISS")</f>
        <v>HIT</v>
      </c>
      <c r="M2548" s="17" t="str">
        <f aca="false">IF(AND(K2548="HIT",L2548="HIT"),"HOD ✓ | LOD ✓",IF(K2548="HIT","HOD ✓",IF(L2548="HIT","LOD ✓","✗ MISS")))</f>
        <v>HOD ✓ | LOD ✓</v>
      </c>
      <c r="N2548" s="26" t="n">
        <f aca="false">IF(D2548&lt;H2548,(H2548-D2548)/D2548,IF(D2548&gt;G2548,(D2548-G2548)/D2548,0))</f>
        <v>0</v>
      </c>
      <c r="O2548" s="26" t="n">
        <f aca="false">IF(E2548&lt;J2548,(J2548-E2548)/E2548,IF(E2548&gt;I2548,(E2548-I2548)/E2548,0))</f>
        <v>0</v>
      </c>
      <c r="P2548" s="27" t="n">
        <f aca="false">LN(F2548/F2547)</f>
        <v>-0.00493465945559581</v>
      </c>
      <c r="Q2548" s="28" t="n">
        <f aca="false">STDEV(P2529:P2548)*SQRT(252)</f>
        <v>0.129604702059613</v>
      </c>
      <c r="R2548" s="26" t="n">
        <f aca="false">(G2548-H2548)/H2548</f>
        <v>0.000997770134925686</v>
      </c>
      <c r="S2548" s="17" t="n">
        <f aca="false">YEAR(B2548)</f>
        <v>2016</v>
      </c>
      <c r="T2548" s="17" t="n">
        <f aca="false">WEEKDAY(B2548)</f>
        <v>2</v>
      </c>
    </row>
    <row r="2549" customFormat="false" ht="15" hidden="false" customHeight="false" outlineLevel="0" collapsed="false">
      <c r="B2549" s="21" t="n">
        <v>42577</v>
      </c>
      <c r="C2549" s="22" t="n">
        <v>1315.7855</v>
      </c>
      <c r="D2549" s="22" t="n">
        <v>1324.5725</v>
      </c>
      <c r="E2549" s="22" t="n">
        <v>1313.9355</v>
      </c>
      <c r="F2549" s="22" t="n">
        <v>1320.2245</v>
      </c>
      <c r="G2549" s="23" t="n">
        <v>1326.07</v>
      </c>
      <c r="H2549" s="23" t="n">
        <v>1324.75</v>
      </c>
      <c r="I2549" s="23" t="n">
        <v>1315.02</v>
      </c>
      <c r="J2549" s="23" t="n">
        <v>1313.71</v>
      </c>
      <c r="K2549" s="29" t="str">
        <f aca="false">IF(N2549&lt;=$F$3,"HIT","MISS")</f>
        <v>HIT</v>
      </c>
      <c r="L2549" s="29" t="str">
        <f aca="false">IF(O2549&lt;=$F$3,"HIT","MISS")</f>
        <v>HIT</v>
      </c>
      <c r="M2549" s="17" t="str">
        <f aca="false">IF(AND(K2549="HIT",L2549="HIT"),"HOD ✓ | LOD ✓",IF(K2549="HIT","HOD ✓",IF(L2549="HIT","LOD ✓","✗ MISS")))</f>
        <v>HOD ✓ | LOD ✓</v>
      </c>
      <c r="N2549" s="26" t="n">
        <f aca="false">IF(D2549&lt;H2549,(H2549-D2549)/D2549,IF(D2549&gt;G2549,(D2549-G2549)/D2549,0))</f>
        <v>0.000134005499887706</v>
      </c>
      <c r="O2549" s="26" t="n">
        <f aca="false">IF(E2549&lt;J2549,(J2549-E2549)/E2549,IF(E2549&gt;I2549,(E2549-I2549)/E2549,0))</f>
        <v>0</v>
      </c>
      <c r="P2549" s="27" t="n">
        <f aca="false">LN(F2549/F2548)</f>
        <v>0.0033679721974132</v>
      </c>
      <c r="Q2549" s="28" t="n">
        <f aca="false">STDEV(P2530:P2549)*SQRT(252)</f>
        <v>0.125434138461209</v>
      </c>
      <c r="R2549" s="26" t="n">
        <f aca="false">(G2549-H2549)/H2549</f>
        <v>0.000996414417814634</v>
      </c>
      <c r="S2549" s="17" t="n">
        <f aca="false">YEAR(B2549)</f>
        <v>2016</v>
      </c>
      <c r="T2549" s="17" t="n">
        <f aca="false">WEEKDAY(B2549)</f>
        <v>3</v>
      </c>
    </row>
    <row r="2550" customFormat="false" ht="15" hidden="false" customHeight="false" outlineLevel="0" collapsed="false">
      <c r="B2550" s="21" t="n">
        <v>42578</v>
      </c>
      <c r="C2550" s="22" t="n">
        <v>1320.2245</v>
      </c>
      <c r="D2550" s="22" t="n">
        <v>1342.492</v>
      </c>
      <c r="E2550" s="22" t="n">
        <v>1315.9025</v>
      </c>
      <c r="F2550" s="22" t="n">
        <v>1340.1515</v>
      </c>
      <c r="G2550" s="23" t="n">
        <v>1342.27</v>
      </c>
      <c r="H2550" s="23" t="n">
        <v>1340.93</v>
      </c>
      <c r="I2550" s="23" t="n">
        <v>1316.08</v>
      </c>
      <c r="J2550" s="23" t="n">
        <v>1314.77</v>
      </c>
      <c r="K2550" s="29" t="str">
        <f aca="false">IF(N2550&lt;=$F$3,"HIT","MISS")</f>
        <v>HIT</v>
      </c>
      <c r="L2550" s="29" t="str">
        <f aca="false">IF(O2550&lt;=$F$3,"HIT","MISS")</f>
        <v>HIT</v>
      </c>
      <c r="M2550" s="17" t="str">
        <f aca="false">IF(AND(K2550="HIT",L2550="HIT"),"HOD ✓ | LOD ✓",IF(K2550="HIT","HOD ✓",IF(L2550="HIT","LOD ✓","✗ MISS")))</f>
        <v>HOD ✓ | LOD ✓</v>
      </c>
      <c r="N2550" s="26" t="n">
        <f aca="false">IF(D2550&lt;H2550,(H2550-D2550)/D2550,IF(D2550&gt;G2550,(D2550-G2550)/D2550,0))</f>
        <v>0.000165364113901595</v>
      </c>
      <c r="O2550" s="26" t="n">
        <f aca="false">IF(E2550&lt;J2550,(J2550-E2550)/E2550,IF(E2550&gt;I2550,(E2550-I2550)/E2550,0))</f>
        <v>0</v>
      </c>
      <c r="P2550" s="27" t="n">
        <f aca="false">LN(F2550/F2549)</f>
        <v>0.014980869378933</v>
      </c>
      <c r="Q2550" s="28" t="n">
        <f aca="false">STDEV(P2531:P2550)*SQRT(252)</f>
        <v>0.134659667105474</v>
      </c>
      <c r="R2550" s="26" t="n">
        <f aca="false">(G2550-H2550)/H2550</f>
        <v>0.00099930645149256</v>
      </c>
      <c r="S2550" s="17" t="n">
        <f aca="false">YEAR(B2550)</f>
        <v>2016</v>
      </c>
      <c r="T2550" s="17" t="n">
        <f aca="false">WEEKDAY(B2550)</f>
        <v>4</v>
      </c>
    </row>
    <row r="2551" customFormat="false" ht="15" hidden="false" customHeight="false" outlineLevel="0" collapsed="false">
      <c r="B2551" s="21" t="n">
        <v>42579</v>
      </c>
      <c r="C2551" s="22" t="n">
        <v>1340.1515</v>
      </c>
      <c r="D2551" s="22" t="n">
        <v>1345.723</v>
      </c>
      <c r="E2551" s="22" t="n">
        <v>1332.533</v>
      </c>
      <c r="F2551" s="22" t="n">
        <v>1335.4805</v>
      </c>
      <c r="G2551" s="23" t="n">
        <v>1345.8</v>
      </c>
      <c r="H2551" s="23" t="n">
        <v>1344.46</v>
      </c>
      <c r="I2551" s="23" t="n">
        <v>1335.39</v>
      </c>
      <c r="J2551" s="23" t="n">
        <v>1334.06</v>
      </c>
      <c r="K2551" s="24" t="str">
        <f aca="false">IF(N2551&lt;=$F$3,"HIT","MISS")</f>
        <v>HIT</v>
      </c>
      <c r="L2551" s="24" t="str">
        <f aca="false">IF(O2551&lt;=$F$3,"HIT","MISS")</f>
        <v>MISS</v>
      </c>
      <c r="M2551" s="25" t="str">
        <f aca="false">IF(AND(K2551="HIT",L2551="HIT"),"HOD ✓ | LOD ✓",IF(K2551="HIT","HOD ✓",IF(L2551="HIT","LOD ✓","✗ MISS")))</f>
        <v>HOD ✓</v>
      </c>
      <c r="N2551" s="26" t="n">
        <f aca="false">IF(D2551&lt;H2551,(H2551-D2551)/D2551,IF(D2551&gt;G2551,(D2551-G2551)/D2551,0))</f>
        <v>0</v>
      </c>
      <c r="O2551" s="26" t="n">
        <f aca="false">IF(E2551&lt;J2551,(J2551-E2551)/E2551,IF(E2551&gt;I2551,(E2551-I2551)/E2551,0))</f>
        <v>0.00114593784919401</v>
      </c>
      <c r="P2551" s="27" t="n">
        <f aca="false">LN(F2551/F2550)</f>
        <v>-0.00349151508519878</v>
      </c>
      <c r="Q2551" s="28" t="n">
        <f aca="false">STDEV(P2532:P2551)*SQRT(252)</f>
        <v>0.13540987617536</v>
      </c>
      <c r="R2551" s="26" t="n">
        <f aca="false">(G2551-H2551)/H2551</f>
        <v>0.000996682683010218</v>
      </c>
      <c r="S2551" s="17" t="n">
        <f aca="false">YEAR(B2551)</f>
        <v>2016</v>
      </c>
      <c r="T2551" s="17" t="n">
        <f aca="false">WEEKDAY(B2551)</f>
        <v>5</v>
      </c>
    </row>
    <row r="2552" customFormat="false" ht="15" hidden="false" customHeight="false" outlineLevel="0" collapsed="false">
      <c r="B2552" s="21" t="n">
        <v>42580</v>
      </c>
      <c r="C2552" s="22" t="n">
        <v>1335.4805</v>
      </c>
      <c r="D2552" s="22" t="n">
        <v>1355.119</v>
      </c>
      <c r="E2552" s="22" t="n">
        <v>1328.778</v>
      </c>
      <c r="F2552" s="22" t="n">
        <v>1351.2055</v>
      </c>
      <c r="G2552" s="23" t="n">
        <v>1356.77</v>
      </c>
      <c r="H2552" s="23" t="n">
        <v>1355.41</v>
      </c>
      <c r="I2552" s="23" t="n">
        <v>1329.46</v>
      </c>
      <c r="J2552" s="23" t="n">
        <v>1328.13</v>
      </c>
      <c r="K2552" s="29" t="str">
        <f aca="false">IF(N2552&lt;=$F$3,"HIT","MISS")</f>
        <v>HIT</v>
      </c>
      <c r="L2552" s="29" t="str">
        <f aca="false">IF(O2552&lt;=$F$3,"HIT","MISS")</f>
        <v>HIT</v>
      </c>
      <c r="M2552" s="17" t="str">
        <f aca="false">IF(AND(K2552="HIT",L2552="HIT"),"HOD ✓ | LOD ✓",IF(K2552="HIT","HOD ✓",IF(L2552="HIT","LOD ✓","✗ MISS")))</f>
        <v>HOD ✓ | LOD ✓</v>
      </c>
      <c r="N2552" s="26" t="n">
        <f aca="false">IF(D2552&lt;H2552,(H2552-D2552)/D2552,IF(D2552&gt;G2552,(D2552-G2552)/D2552,0))</f>
        <v>0.000214741288403577</v>
      </c>
      <c r="O2552" s="26" t="n">
        <f aca="false">IF(E2552&lt;J2552,(J2552-E2552)/E2552,IF(E2552&gt;I2552,(E2552-I2552)/E2552,0))</f>
        <v>0</v>
      </c>
      <c r="P2552" s="27" t="n">
        <f aca="false">LN(F2552/F2551)</f>
        <v>0.0117060047707127</v>
      </c>
      <c r="Q2552" s="28" t="n">
        <f aca="false">STDEV(P2533:P2552)*SQRT(252)</f>
        <v>0.131996659918293</v>
      </c>
      <c r="R2552" s="26" t="n">
        <f aca="false">(G2552-H2552)/H2552</f>
        <v>0.00100338642919847</v>
      </c>
      <c r="S2552" s="17" t="n">
        <f aca="false">YEAR(B2552)</f>
        <v>2016</v>
      </c>
      <c r="T2552" s="17" t="n">
        <f aca="false">WEEKDAY(B2552)</f>
        <v>6</v>
      </c>
    </row>
    <row r="2553" customFormat="false" ht="15" hidden="false" customHeight="false" outlineLevel="0" collapsed="false">
      <c r="B2553" s="21" t="n">
        <v>42583</v>
      </c>
      <c r="C2553" s="22" t="n">
        <v>1351.2055</v>
      </c>
      <c r="D2553" s="22" t="n">
        <v>1355.0355</v>
      </c>
      <c r="E2553" s="22" t="n">
        <v>1346.252</v>
      </c>
      <c r="F2553" s="22" t="n">
        <v>1353.237</v>
      </c>
      <c r="G2553" s="23" t="n">
        <v>1354.67</v>
      </c>
      <c r="H2553" s="23" t="n">
        <v>1353.32</v>
      </c>
      <c r="I2553" s="23" t="n">
        <v>1346.04</v>
      </c>
      <c r="J2553" s="23" t="n">
        <v>1344.7</v>
      </c>
      <c r="K2553" s="29" t="str">
        <f aca="false">IF(N2553&lt;=$F$3,"HIT","MISS")</f>
        <v>HIT</v>
      </c>
      <c r="L2553" s="29" t="str">
        <f aca="false">IF(O2553&lt;=$F$3,"HIT","MISS")</f>
        <v>HIT</v>
      </c>
      <c r="M2553" s="17" t="str">
        <f aca="false">IF(AND(K2553="HIT",L2553="HIT"),"HOD ✓ | LOD ✓",IF(K2553="HIT","HOD ✓",IF(L2553="HIT","LOD ✓","✗ MISS")))</f>
        <v>HOD ✓ | LOD ✓</v>
      </c>
      <c r="N2553" s="26" t="n">
        <f aca="false">IF(D2553&lt;H2553,(H2553-D2553)/D2553,IF(D2553&gt;G2553,(D2553-G2553)/D2553,0))</f>
        <v>0.000269734630568634</v>
      </c>
      <c r="O2553" s="26" t="n">
        <f aca="false">IF(E2553&lt;J2553,(J2553-E2553)/E2553,IF(E2553&gt;I2553,(E2553-I2553)/E2553,0))</f>
        <v>0.00015747423216455</v>
      </c>
      <c r="P2553" s="27" t="n">
        <f aca="false">LN(F2553/F2552)</f>
        <v>0.0015023431868841</v>
      </c>
      <c r="Q2553" s="28" t="n">
        <f aca="false">STDEV(P2534:P2553)*SQRT(252)</f>
        <v>0.129532999789079</v>
      </c>
      <c r="R2553" s="26" t="n">
        <f aca="false">(G2553-H2553)/H2553</f>
        <v>0.000997546773859942</v>
      </c>
      <c r="S2553" s="17" t="n">
        <f aca="false">YEAR(B2553)</f>
        <v>2016</v>
      </c>
      <c r="T2553" s="17" t="n">
        <f aca="false">WEEKDAY(B2553)</f>
        <v>2</v>
      </c>
    </row>
    <row r="2554" customFormat="false" ht="15" hidden="false" customHeight="false" outlineLevel="0" collapsed="false">
      <c r="B2554" s="21" t="n">
        <v>42584</v>
      </c>
      <c r="C2554" s="22" t="n">
        <v>1353.237</v>
      </c>
      <c r="D2554" s="22" t="n">
        <v>1367.3175</v>
      </c>
      <c r="E2554" s="22" t="n">
        <v>1347.168</v>
      </c>
      <c r="F2554" s="22" t="n">
        <v>1363.5985</v>
      </c>
      <c r="G2554" s="23" t="n">
        <v>1368.91</v>
      </c>
      <c r="H2554" s="23" t="n">
        <v>1367.54</v>
      </c>
      <c r="I2554" s="23" t="n">
        <v>1347.51</v>
      </c>
      <c r="J2554" s="23" t="n">
        <v>1346.16</v>
      </c>
      <c r="K2554" s="29" t="str">
        <f aca="false">IF(N2554&lt;=$F$3,"HIT","MISS")</f>
        <v>HIT</v>
      </c>
      <c r="L2554" s="29" t="str">
        <f aca="false">IF(O2554&lt;=$F$3,"HIT","MISS")</f>
        <v>HIT</v>
      </c>
      <c r="M2554" s="17" t="str">
        <f aca="false">IF(AND(K2554="HIT",L2554="HIT"),"HOD ✓ | LOD ✓",IF(K2554="HIT","HOD ✓",IF(L2554="HIT","LOD ✓","✗ MISS")))</f>
        <v>HOD ✓ | LOD ✓</v>
      </c>
      <c r="N2554" s="26" t="n">
        <f aca="false">IF(D2554&lt;H2554,(H2554-D2554)/D2554,IF(D2554&gt;G2554,(D2554-G2554)/D2554,0))</f>
        <v>0.0001627273840932</v>
      </c>
      <c r="O2554" s="26" t="n">
        <f aca="false">IF(E2554&lt;J2554,(J2554-E2554)/E2554,IF(E2554&gt;I2554,(E2554-I2554)/E2554,0))</f>
        <v>0</v>
      </c>
      <c r="P2554" s="27" t="n">
        <f aca="false">LN(F2554/F2553)</f>
        <v>0.00762766110572785</v>
      </c>
      <c r="Q2554" s="28" t="n">
        <f aca="false">STDEV(P2535:P2554)*SQRT(252)</f>
        <v>0.131678721327367</v>
      </c>
      <c r="R2554" s="26" t="n">
        <f aca="false">(G2554-H2554)/H2554</f>
        <v>0.00100179885049075</v>
      </c>
      <c r="S2554" s="17" t="n">
        <f aca="false">YEAR(B2554)</f>
        <v>2016</v>
      </c>
      <c r="T2554" s="17" t="n">
        <f aca="false">WEEKDAY(B2554)</f>
        <v>3</v>
      </c>
    </row>
    <row r="2555" customFormat="false" ht="15" hidden="false" customHeight="false" outlineLevel="0" collapsed="false">
      <c r="B2555" s="21" t="n">
        <v>42585</v>
      </c>
      <c r="C2555" s="22" t="n">
        <v>1363.5985</v>
      </c>
      <c r="D2555" s="22" t="n">
        <v>1366.6625</v>
      </c>
      <c r="E2555" s="22" t="n">
        <v>1354.286</v>
      </c>
      <c r="F2555" s="22" t="n">
        <v>1358.008</v>
      </c>
      <c r="G2555" s="23" t="n">
        <v>1366.44</v>
      </c>
      <c r="H2555" s="23" t="n">
        <v>1365.07</v>
      </c>
      <c r="I2555" s="23" t="n">
        <v>1355.42</v>
      </c>
      <c r="J2555" s="23" t="n">
        <v>1354.07</v>
      </c>
      <c r="K2555" s="29" t="str">
        <f aca="false">IF(N2555&lt;=$F$3,"HIT","MISS")</f>
        <v>HIT</v>
      </c>
      <c r="L2555" s="29" t="str">
        <f aca="false">IF(O2555&lt;=$F$3,"HIT","MISS")</f>
        <v>HIT</v>
      </c>
      <c r="M2555" s="17" t="str">
        <f aca="false">IF(AND(K2555="HIT",L2555="HIT"),"HOD ✓ | LOD ✓",IF(K2555="HIT","HOD ✓",IF(L2555="HIT","LOD ✓","✗ MISS")))</f>
        <v>HOD ✓ | LOD ✓</v>
      </c>
      <c r="N2555" s="26" t="n">
        <f aca="false">IF(D2555&lt;H2555,(H2555-D2555)/D2555,IF(D2555&gt;G2555,(D2555-G2555)/D2555,0))</f>
        <v>0.000162805374406523</v>
      </c>
      <c r="O2555" s="26" t="n">
        <f aca="false">IF(E2555&lt;J2555,(J2555-E2555)/E2555,IF(E2555&gt;I2555,(E2555-I2555)/E2555,0))</f>
        <v>0</v>
      </c>
      <c r="P2555" s="27" t="n">
        <f aca="false">LN(F2555/F2554)</f>
        <v>-0.00410824111631915</v>
      </c>
      <c r="Q2555" s="28" t="n">
        <f aca="false">STDEV(P2536:P2555)*SQRT(252)</f>
        <v>0.130973055272271</v>
      </c>
      <c r="R2555" s="26" t="n">
        <f aca="false">(G2555-H2555)/H2555</f>
        <v>0.00100361153640481</v>
      </c>
      <c r="S2555" s="17" t="n">
        <f aca="false">YEAR(B2555)</f>
        <v>2016</v>
      </c>
      <c r="T2555" s="17" t="n">
        <f aca="false">WEEKDAY(B2555)</f>
        <v>4</v>
      </c>
    </row>
    <row r="2556" customFormat="false" ht="15" hidden="false" customHeight="false" outlineLevel="0" collapsed="false">
      <c r="B2556" s="21" t="n">
        <v>42586</v>
      </c>
      <c r="C2556" s="22" t="n">
        <v>1358.008</v>
      </c>
      <c r="D2556" s="22" t="n">
        <v>1365.0995</v>
      </c>
      <c r="E2556" s="22" t="n">
        <v>1349.208</v>
      </c>
      <c r="F2556" s="22" t="n">
        <v>1361.375</v>
      </c>
      <c r="G2556" s="23" t="n">
        <v>1365.91</v>
      </c>
      <c r="H2556" s="23" t="n">
        <v>1364.55</v>
      </c>
      <c r="I2556" s="23" t="n">
        <v>1350.77</v>
      </c>
      <c r="J2556" s="23" t="n">
        <v>1349.42</v>
      </c>
      <c r="K2556" s="29" t="str">
        <f aca="false">IF(N2556&lt;=$F$3,"HIT","MISS")</f>
        <v>HIT</v>
      </c>
      <c r="L2556" s="29" t="str">
        <f aca="false">IF(O2556&lt;=$F$3,"HIT","MISS")</f>
        <v>HIT</v>
      </c>
      <c r="M2556" s="17" t="str">
        <f aca="false">IF(AND(K2556="HIT",L2556="HIT"),"HOD ✓ | LOD ✓",IF(K2556="HIT","HOD ✓",IF(L2556="HIT","LOD ✓","✗ MISS")))</f>
        <v>HOD ✓ | LOD ✓</v>
      </c>
      <c r="N2556" s="26" t="n">
        <f aca="false">IF(D2556&lt;H2556,(H2556-D2556)/D2556,IF(D2556&gt;G2556,(D2556-G2556)/D2556,0))</f>
        <v>0</v>
      </c>
      <c r="O2556" s="26" t="n">
        <f aca="false">IF(E2556&lt;J2556,(J2556-E2556)/E2556,IF(E2556&gt;I2556,(E2556-I2556)/E2556,0))</f>
        <v>0.000157129219512476</v>
      </c>
      <c r="P2556" s="27" t="n">
        <f aca="false">LN(F2556/F2555)</f>
        <v>0.00247629827836063</v>
      </c>
      <c r="Q2556" s="28" t="n">
        <f aca="false">STDEV(P2537:P2556)*SQRT(252)</f>
        <v>0.131159179274754</v>
      </c>
      <c r="R2556" s="26" t="n">
        <f aca="false">(G2556-H2556)/H2556</f>
        <v>0.000996665567403267</v>
      </c>
      <c r="S2556" s="17" t="n">
        <f aca="false">YEAR(B2556)</f>
        <v>2016</v>
      </c>
      <c r="T2556" s="17" t="n">
        <f aca="false">WEEKDAY(B2556)</f>
        <v>5</v>
      </c>
    </row>
    <row r="2557" customFormat="false" ht="15" hidden="false" customHeight="false" outlineLevel="0" collapsed="false">
      <c r="B2557" s="21" t="n">
        <v>42587</v>
      </c>
      <c r="C2557" s="22" t="n">
        <v>1361.375</v>
      </c>
      <c r="D2557" s="22" t="n">
        <v>1364.8195</v>
      </c>
      <c r="E2557" s="22" t="n">
        <v>1334.758</v>
      </c>
      <c r="F2557" s="22" t="n">
        <v>1336.112</v>
      </c>
      <c r="G2557" s="23" t="n">
        <v>1366.53</v>
      </c>
      <c r="H2557" s="23" t="n">
        <v>1365.16</v>
      </c>
      <c r="I2557" s="23" t="n">
        <v>1336.48</v>
      </c>
      <c r="J2557" s="23" t="n">
        <v>1335.14</v>
      </c>
      <c r="K2557" s="29" t="str">
        <f aca="false">IF(N2557&lt;=$F$3,"HIT","MISS")</f>
        <v>HIT</v>
      </c>
      <c r="L2557" s="29" t="str">
        <f aca="false">IF(O2557&lt;=$F$3,"HIT","MISS")</f>
        <v>HIT</v>
      </c>
      <c r="M2557" s="17" t="str">
        <f aca="false">IF(AND(K2557="HIT",L2557="HIT"),"HOD ✓ | LOD ✓",IF(K2557="HIT","HOD ✓",IF(L2557="HIT","LOD ✓","✗ MISS")))</f>
        <v>HOD ✓ | LOD ✓</v>
      </c>
      <c r="N2557" s="26" t="n">
        <f aca="false">IF(D2557&lt;H2557,(H2557-D2557)/D2557,IF(D2557&gt;G2557,(D2557-G2557)/D2557,0))</f>
        <v>0.000249483539764797</v>
      </c>
      <c r="O2557" s="26" t="n">
        <f aca="false">IF(E2557&lt;J2557,(J2557-E2557)/E2557,IF(E2557&gt;I2557,(E2557-I2557)/E2557,0))</f>
        <v>0.000286194201495748</v>
      </c>
      <c r="P2557" s="27" t="n">
        <f aca="false">LN(F2557/F2556)</f>
        <v>-0.0187313144776639</v>
      </c>
      <c r="Q2557" s="28" t="n">
        <f aca="false">STDEV(P2538:P2557)*SQRT(252)</f>
        <v>0.146140085182487</v>
      </c>
      <c r="R2557" s="26" t="n">
        <f aca="false">(G2557-H2557)/H2557</f>
        <v>0.00100354537197097</v>
      </c>
      <c r="S2557" s="17" t="n">
        <f aca="false">YEAR(B2557)</f>
        <v>2016</v>
      </c>
      <c r="T2557" s="17" t="n">
        <f aca="false">WEEKDAY(B2557)</f>
        <v>6</v>
      </c>
    </row>
    <row r="2558" customFormat="false" ht="15" hidden="false" customHeight="false" outlineLevel="0" collapsed="false">
      <c r="B2558" s="21" t="n">
        <v>42590</v>
      </c>
      <c r="C2558" s="22" t="n">
        <v>1336.112</v>
      </c>
      <c r="D2558" s="22" t="n">
        <v>1338.373</v>
      </c>
      <c r="E2558" s="22" t="n">
        <v>1330.041</v>
      </c>
      <c r="F2558" s="22" t="n">
        <v>1335.491</v>
      </c>
      <c r="G2558" s="23" t="n">
        <v>1338.29</v>
      </c>
      <c r="H2558" s="23" t="n">
        <v>1336.95</v>
      </c>
      <c r="I2558" s="23" t="n">
        <v>1331.69</v>
      </c>
      <c r="J2558" s="23" t="n">
        <v>1330.36</v>
      </c>
      <c r="K2558" s="29" t="str">
        <f aca="false">IF(N2558&lt;=$F$3,"HIT","MISS")</f>
        <v>HIT</v>
      </c>
      <c r="L2558" s="29" t="str">
        <f aca="false">IF(O2558&lt;=$F$3,"HIT","MISS")</f>
        <v>HIT</v>
      </c>
      <c r="M2558" s="17" t="str">
        <f aca="false">IF(AND(K2558="HIT",L2558="HIT"),"HOD ✓ | LOD ✓",IF(K2558="HIT","HOD ✓",IF(L2558="HIT","LOD ✓","✗ MISS")))</f>
        <v>HOD ✓ | LOD ✓</v>
      </c>
      <c r="N2558" s="26" t="n">
        <f aca="false">IF(D2558&lt;H2558,(H2558-D2558)/D2558,IF(D2558&gt;G2558,(D2558-G2558)/D2558,0))</f>
        <v>6.20155965490066E-005</v>
      </c>
      <c r="O2558" s="26" t="n">
        <f aca="false">IF(E2558&lt;J2558,(J2558-E2558)/E2558,IF(E2558&gt;I2558,(E2558-I2558)/E2558,0))</f>
        <v>0.000239842230427453</v>
      </c>
      <c r="P2558" s="27" t="n">
        <f aca="false">LN(F2558/F2557)</f>
        <v>-0.000464889439923847</v>
      </c>
      <c r="Q2558" s="28" t="n">
        <f aca="false">STDEV(P2539:P2558)*SQRT(252)</f>
        <v>0.143981422102161</v>
      </c>
      <c r="R2558" s="26" t="n">
        <f aca="false">(G2558-H2558)/H2558</f>
        <v>0.0010022813119413</v>
      </c>
      <c r="S2558" s="17" t="n">
        <f aca="false">YEAR(B2558)</f>
        <v>2016</v>
      </c>
      <c r="T2558" s="17" t="n">
        <f aca="false">WEEKDAY(B2558)</f>
        <v>2</v>
      </c>
    </row>
    <row r="2559" customFormat="false" ht="15" hidden="false" customHeight="false" outlineLevel="0" collapsed="false">
      <c r="B2559" s="21" t="n">
        <v>42591</v>
      </c>
      <c r="C2559" s="22" t="n">
        <v>1335.491</v>
      </c>
      <c r="D2559" s="22" t="n">
        <v>1342.754</v>
      </c>
      <c r="E2559" s="22" t="n">
        <v>1330.703</v>
      </c>
      <c r="F2559" s="22" t="n">
        <v>1340.613</v>
      </c>
      <c r="G2559" s="23" t="n">
        <v>1344.38</v>
      </c>
      <c r="H2559" s="23" t="n">
        <v>1343.04</v>
      </c>
      <c r="I2559" s="23" t="n">
        <v>1332.23</v>
      </c>
      <c r="J2559" s="23" t="n">
        <v>1330.9</v>
      </c>
      <c r="K2559" s="29" t="str">
        <f aca="false">IF(N2559&lt;=$F$3,"HIT","MISS")</f>
        <v>HIT</v>
      </c>
      <c r="L2559" s="29" t="str">
        <f aca="false">IF(O2559&lt;=$F$3,"HIT","MISS")</f>
        <v>HIT</v>
      </c>
      <c r="M2559" s="17" t="str">
        <f aca="false">IF(AND(K2559="HIT",L2559="HIT"),"HOD ✓ | LOD ✓",IF(K2559="HIT","HOD ✓",IF(L2559="HIT","LOD ✓","✗ MISS")))</f>
        <v>HOD ✓ | LOD ✓</v>
      </c>
      <c r="N2559" s="26" t="n">
        <f aca="false">IF(D2559&lt;H2559,(H2559-D2559)/D2559,IF(D2559&gt;G2559,(D2559-G2559)/D2559,0))</f>
        <v>0.000212995083239416</v>
      </c>
      <c r="O2559" s="26" t="n">
        <f aca="false">IF(E2559&lt;J2559,(J2559-E2559)/E2559,IF(E2559&gt;I2559,(E2559-I2559)/E2559,0))</f>
        <v>0.000148042049954134</v>
      </c>
      <c r="P2559" s="27" t="n">
        <f aca="false">LN(F2559/F2558)</f>
        <v>0.00382795754910724</v>
      </c>
      <c r="Q2559" s="28" t="n">
        <f aca="false">STDEV(P2540:P2559)*SQRT(252)</f>
        <v>0.131800699049331</v>
      </c>
      <c r="R2559" s="26" t="n">
        <f aca="false">(G2559-H2559)/H2559</f>
        <v>0.000997736478437087</v>
      </c>
      <c r="S2559" s="17" t="n">
        <f aca="false">YEAR(B2559)</f>
        <v>2016</v>
      </c>
      <c r="T2559" s="17" t="n">
        <f aca="false">WEEKDAY(B2559)</f>
        <v>3</v>
      </c>
    </row>
    <row r="2560" customFormat="false" ht="15" hidden="false" customHeight="false" outlineLevel="0" collapsed="false">
      <c r="B2560" s="21" t="n">
        <v>42592</v>
      </c>
      <c r="C2560" s="22" t="n">
        <v>1340.613</v>
      </c>
      <c r="D2560" s="22" t="n">
        <v>1357.358</v>
      </c>
      <c r="E2560" s="22" t="n">
        <v>1340.2355</v>
      </c>
      <c r="F2560" s="22" t="n">
        <v>1346.566</v>
      </c>
      <c r="G2560" s="23" t="n">
        <v>1358.24</v>
      </c>
      <c r="H2560" s="23" t="n">
        <v>1356.88</v>
      </c>
      <c r="I2560" s="23" t="n">
        <v>1340.47</v>
      </c>
      <c r="J2560" s="23" t="n">
        <v>1339.13</v>
      </c>
      <c r="K2560" s="29" t="str">
        <f aca="false">IF(N2560&lt;=$F$3,"HIT","MISS")</f>
        <v>HIT</v>
      </c>
      <c r="L2560" s="29" t="str">
        <f aca="false">IF(O2560&lt;=$F$3,"HIT","MISS")</f>
        <v>HIT</v>
      </c>
      <c r="M2560" s="17" t="str">
        <f aca="false">IF(AND(K2560="HIT",L2560="HIT"),"HOD ✓ | LOD ✓",IF(K2560="HIT","HOD ✓",IF(L2560="HIT","LOD ✓","✗ MISS")))</f>
        <v>HOD ✓ | LOD ✓</v>
      </c>
      <c r="N2560" s="26" t="n">
        <f aca="false">IF(D2560&lt;H2560,(H2560-D2560)/D2560,IF(D2560&gt;G2560,(D2560-G2560)/D2560,0))</f>
        <v>0</v>
      </c>
      <c r="O2560" s="26" t="n">
        <f aca="false">IF(E2560&lt;J2560,(J2560-E2560)/E2560,IF(E2560&gt;I2560,(E2560-I2560)/E2560,0))</f>
        <v>0</v>
      </c>
      <c r="P2560" s="27" t="n">
        <f aca="false">LN(F2560/F2559)</f>
        <v>0.00443067599036306</v>
      </c>
      <c r="Q2560" s="28" t="n">
        <f aca="false">STDEV(P2541:P2560)*SQRT(252)</f>
        <v>0.130504562150503</v>
      </c>
      <c r="R2560" s="26" t="n">
        <f aca="false">(G2560-H2560)/H2560</f>
        <v>0.00100229939272441</v>
      </c>
      <c r="S2560" s="17" t="n">
        <f aca="false">YEAR(B2560)</f>
        <v>2016</v>
      </c>
      <c r="T2560" s="17" t="n">
        <f aca="false">WEEKDAY(B2560)</f>
        <v>4</v>
      </c>
    </row>
    <row r="2561" customFormat="false" ht="15" hidden="false" customHeight="false" outlineLevel="0" collapsed="false">
      <c r="B2561" s="21" t="n">
        <v>42593</v>
      </c>
      <c r="C2561" s="22" t="n">
        <v>1346.566</v>
      </c>
      <c r="D2561" s="22" t="n">
        <v>1353.4735</v>
      </c>
      <c r="E2561" s="22" t="n">
        <v>1335.864</v>
      </c>
      <c r="F2561" s="22" t="n">
        <v>1338.394</v>
      </c>
      <c r="G2561" s="23" t="n">
        <v>1354.07</v>
      </c>
      <c r="H2561" s="23" t="n">
        <v>1352.72</v>
      </c>
      <c r="I2561" s="23" t="n">
        <v>1337.05</v>
      </c>
      <c r="J2561" s="23" t="n">
        <v>1335.71</v>
      </c>
      <c r="K2561" s="29" t="str">
        <f aca="false">IF(N2561&lt;=$F$3,"HIT","MISS")</f>
        <v>HIT</v>
      </c>
      <c r="L2561" s="29" t="str">
        <f aca="false">IF(O2561&lt;=$F$3,"HIT","MISS")</f>
        <v>HIT</v>
      </c>
      <c r="M2561" s="17" t="str">
        <f aca="false">IF(AND(K2561="HIT",L2561="HIT"),"HOD ✓ | LOD ✓",IF(K2561="HIT","HOD ✓",IF(L2561="HIT","LOD ✓","✗ MISS")))</f>
        <v>HOD ✓ | LOD ✓</v>
      </c>
      <c r="N2561" s="26" t="n">
        <f aca="false">IF(D2561&lt;H2561,(H2561-D2561)/D2561,IF(D2561&gt;G2561,(D2561-G2561)/D2561,0))</f>
        <v>0</v>
      </c>
      <c r="O2561" s="26" t="n">
        <f aca="false">IF(E2561&lt;J2561,(J2561-E2561)/E2561,IF(E2561&gt;I2561,(E2561-I2561)/E2561,0))</f>
        <v>0</v>
      </c>
      <c r="P2561" s="27" t="n">
        <f aca="false">LN(F2561/F2560)</f>
        <v>-0.00608726031990134</v>
      </c>
      <c r="Q2561" s="28" t="n">
        <f aca="false">STDEV(P2542:P2561)*SQRT(252)</f>
        <v>0.130925172380504</v>
      </c>
      <c r="R2561" s="26" t="n">
        <f aca="false">(G2561-H2561)/H2561</f>
        <v>0.000997989236501204</v>
      </c>
      <c r="S2561" s="17" t="n">
        <f aca="false">YEAR(B2561)</f>
        <v>2016</v>
      </c>
      <c r="T2561" s="17" t="n">
        <f aca="false">WEEKDAY(B2561)</f>
        <v>5</v>
      </c>
    </row>
    <row r="2562" customFormat="false" ht="15" hidden="false" customHeight="false" outlineLevel="0" collapsed="false">
      <c r="B2562" s="21" t="n">
        <v>42594</v>
      </c>
      <c r="C2562" s="22" t="n">
        <v>1338.394</v>
      </c>
      <c r="D2562" s="22" t="n">
        <v>1356.7645</v>
      </c>
      <c r="E2562" s="22" t="n">
        <v>1333.089</v>
      </c>
      <c r="F2562" s="22" t="n">
        <v>1336.2345</v>
      </c>
      <c r="G2562" s="23" t="n">
        <v>1358.3</v>
      </c>
      <c r="H2562" s="23" t="n">
        <v>1356.94</v>
      </c>
      <c r="I2562" s="23" t="n">
        <v>1334.08</v>
      </c>
      <c r="J2562" s="23" t="n">
        <v>1332.75</v>
      </c>
      <c r="K2562" s="29" t="str">
        <f aca="false">IF(N2562&lt;=$F$3,"HIT","MISS")</f>
        <v>HIT</v>
      </c>
      <c r="L2562" s="29" t="str">
        <f aca="false">IF(O2562&lt;=$F$3,"HIT","MISS")</f>
        <v>HIT</v>
      </c>
      <c r="M2562" s="17" t="str">
        <f aca="false">IF(AND(K2562="HIT",L2562="HIT"),"HOD ✓ | LOD ✓",IF(K2562="HIT","HOD ✓",IF(L2562="HIT","LOD ✓","✗ MISS")))</f>
        <v>HOD ✓ | LOD ✓</v>
      </c>
      <c r="N2562" s="26" t="n">
        <f aca="false">IF(D2562&lt;H2562,(H2562-D2562)/D2562,IF(D2562&gt;G2562,(D2562-G2562)/D2562,0))</f>
        <v>0.0001293518514083</v>
      </c>
      <c r="O2562" s="26" t="n">
        <f aca="false">IF(E2562&lt;J2562,(J2562-E2562)/E2562,IF(E2562&gt;I2562,(E2562-I2562)/E2562,0))</f>
        <v>0</v>
      </c>
      <c r="P2562" s="27" t="n">
        <f aca="false">LN(F2562/F2561)</f>
        <v>-0.00161480405167136</v>
      </c>
      <c r="Q2562" s="28" t="n">
        <f aca="false">STDEV(P2543:P2562)*SQRT(252)</f>
        <v>0.130910981333582</v>
      </c>
      <c r="R2562" s="26" t="n">
        <f aca="false">(G2562-H2562)/H2562</f>
        <v>0.00100225507391624</v>
      </c>
      <c r="S2562" s="17" t="n">
        <f aca="false">YEAR(B2562)</f>
        <v>2016</v>
      </c>
      <c r="T2562" s="17" t="n">
        <f aca="false">WEEKDAY(B2562)</f>
        <v>6</v>
      </c>
    </row>
    <row r="2563" customFormat="false" ht="15" hidden="false" customHeight="false" outlineLevel="0" collapsed="false">
      <c r="B2563" s="21" t="n">
        <v>42597</v>
      </c>
      <c r="C2563" s="22" t="n">
        <v>1336.2345</v>
      </c>
      <c r="D2563" s="22" t="n">
        <v>1343.9245</v>
      </c>
      <c r="E2563" s="22" t="n">
        <v>1335.8355</v>
      </c>
      <c r="F2563" s="22" t="n">
        <v>1339.344</v>
      </c>
      <c r="G2563" s="23" t="n">
        <v>1343.68</v>
      </c>
      <c r="H2563" s="23" t="n">
        <v>1342.34</v>
      </c>
      <c r="I2563" s="23" t="n">
        <v>1336.59</v>
      </c>
      <c r="J2563" s="23" t="n">
        <v>1335.25</v>
      </c>
      <c r="K2563" s="29" t="str">
        <f aca="false">IF(N2563&lt;=$F$3,"HIT","MISS")</f>
        <v>HIT</v>
      </c>
      <c r="L2563" s="29" t="str">
        <f aca="false">IF(O2563&lt;=$F$3,"HIT","MISS")</f>
        <v>HIT</v>
      </c>
      <c r="M2563" s="17" t="str">
        <f aca="false">IF(AND(K2563="HIT",L2563="HIT"),"HOD ✓ | LOD ✓",IF(K2563="HIT","HOD ✓",IF(L2563="HIT","LOD ✓","✗ MISS")))</f>
        <v>HOD ✓ | LOD ✓</v>
      </c>
      <c r="N2563" s="26" t="n">
        <f aca="false">IF(D2563&lt;H2563,(H2563-D2563)/D2563,IF(D2563&gt;G2563,(D2563-G2563)/D2563,0))</f>
        <v>0.000181929862875494</v>
      </c>
      <c r="O2563" s="26" t="n">
        <f aca="false">IF(E2563&lt;J2563,(J2563-E2563)/E2563,IF(E2563&gt;I2563,(E2563-I2563)/E2563,0))</f>
        <v>0</v>
      </c>
      <c r="P2563" s="27" t="n">
        <f aca="false">LN(F2563/F2562)</f>
        <v>0.0023243581901702</v>
      </c>
      <c r="Q2563" s="28" t="n">
        <f aca="false">STDEV(P2544:P2563)*SQRT(252)</f>
        <v>0.12895261832179</v>
      </c>
      <c r="R2563" s="26" t="n">
        <f aca="false">(G2563-H2563)/H2563</f>
        <v>0.00099825677548173</v>
      </c>
      <c r="S2563" s="17" t="n">
        <f aca="false">YEAR(B2563)</f>
        <v>2016</v>
      </c>
      <c r="T2563" s="17" t="n">
        <f aca="false">WEEKDAY(B2563)</f>
        <v>2</v>
      </c>
    </row>
    <row r="2564" customFormat="false" ht="15" hidden="false" customHeight="false" outlineLevel="0" collapsed="false">
      <c r="B2564" s="21" t="n">
        <v>42598</v>
      </c>
      <c r="C2564" s="22" t="n">
        <v>1339.344</v>
      </c>
      <c r="D2564" s="22" t="n">
        <v>1358.208</v>
      </c>
      <c r="E2564" s="22" t="n">
        <v>1339.344</v>
      </c>
      <c r="F2564" s="22" t="n">
        <v>1346.6305</v>
      </c>
      <c r="G2564" s="23" t="n">
        <v>1359.37</v>
      </c>
      <c r="H2564" s="23" t="n">
        <v>1358.01</v>
      </c>
      <c r="I2564" s="23" t="n">
        <v>1341.01</v>
      </c>
      <c r="J2564" s="23" t="n">
        <v>1339.67</v>
      </c>
      <c r="K2564" s="29" t="str">
        <f aca="false">IF(N2564&lt;=$F$3,"HIT","MISS")</f>
        <v>HIT</v>
      </c>
      <c r="L2564" s="29" t="str">
        <f aca="false">IF(O2564&lt;=$F$3,"HIT","MISS")</f>
        <v>HIT</v>
      </c>
      <c r="M2564" s="17" t="str">
        <f aca="false">IF(AND(K2564="HIT",L2564="HIT"),"HOD ✓ | LOD ✓",IF(K2564="HIT","HOD ✓",IF(L2564="HIT","LOD ✓","✗ MISS")))</f>
        <v>HOD ✓ | LOD ✓</v>
      </c>
      <c r="N2564" s="26" t="n">
        <f aca="false">IF(D2564&lt;H2564,(H2564-D2564)/D2564,IF(D2564&gt;G2564,(D2564-G2564)/D2564,0))</f>
        <v>0</v>
      </c>
      <c r="O2564" s="26" t="n">
        <f aca="false">IF(E2564&lt;J2564,(J2564-E2564)/E2564,IF(E2564&gt;I2564,(E2564-I2564)/E2564,0))</f>
        <v>0.000243402740446085</v>
      </c>
      <c r="P2564" s="27" t="n">
        <f aca="false">LN(F2564/F2563)</f>
        <v>0.00542560465447129</v>
      </c>
      <c r="Q2564" s="28" t="n">
        <f aca="false">STDEV(P2545:P2564)*SQRT(252)</f>
        <v>0.130036513524479</v>
      </c>
      <c r="R2564" s="26" t="n">
        <f aca="false">(G2564-H2564)/H2564</f>
        <v>0.00100146537948903</v>
      </c>
      <c r="S2564" s="17" t="n">
        <f aca="false">YEAR(B2564)</f>
        <v>2016</v>
      </c>
      <c r="T2564" s="17" t="n">
        <f aca="false">WEEKDAY(B2564)</f>
        <v>3</v>
      </c>
    </row>
    <row r="2565" customFormat="false" ht="15" hidden="false" customHeight="false" outlineLevel="0" collapsed="false">
      <c r="B2565" s="21" t="n">
        <v>42599</v>
      </c>
      <c r="C2565" s="22" t="n">
        <v>1346.6305</v>
      </c>
      <c r="D2565" s="22" t="n">
        <v>1351.876</v>
      </c>
      <c r="E2565" s="22" t="n">
        <v>1335.388</v>
      </c>
      <c r="F2565" s="22" t="n">
        <v>1349.194</v>
      </c>
      <c r="G2565" s="23" t="n">
        <v>1353.15</v>
      </c>
      <c r="H2565" s="23" t="n">
        <v>1351.8</v>
      </c>
      <c r="I2565" s="23" t="n">
        <v>1335.65</v>
      </c>
      <c r="J2565" s="23" t="n">
        <v>1334.32</v>
      </c>
      <c r="K2565" s="29" t="str">
        <f aca="false">IF(N2565&lt;=$F$3,"HIT","MISS")</f>
        <v>HIT</v>
      </c>
      <c r="L2565" s="29" t="str">
        <f aca="false">IF(O2565&lt;=$F$3,"HIT","MISS")</f>
        <v>HIT</v>
      </c>
      <c r="M2565" s="17" t="str">
        <f aca="false">IF(AND(K2565="HIT",L2565="HIT"),"HOD ✓ | LOD ✓",IF(K2565="HIT","HOD ✓",IF(L2565="HIT","LOD ✓","✗ MISS")))</f>
        <v>HOD ✓ | LOD ✓</v>
      </c>
      <c r="N2565" s="26" t="n">
        <f aca="false">IF(D2565&lt;H2565,(H2565-D2565)/D2565,IF(D2565&gt;G2565,(D2565-G2565)/D2565,0))</f>
        <v>0</v>
      </c>
      <c r="O2565" s="26" t="n">
        <f aca="false">IF(E2565&lt;J2565,(J2565-E2565)/E2565,IF(E2565&gt;I2565,(E2565-I2565)/E2565,0))</f>
        <v>0</v>
      </c>
      <c r="P2565" s="27" t="n">
        <f aca="false">LN(F2565/F2564)</f>
        <v>0.00190183060705396</v>
      </c>
      <c r="Q2565" s="28" t="n">
        <f aca="false">STDEV(P2546:P2565)*SQRT(252)</f>
        <v>0.121139950332328</v>
      </c>
      <c r="R2565" s="26" t="n">
        <f aca="false">(G2565-H2565)/H2565</f>
        <v>0.000998668442077331</v>
      </c>
      <c r="S2565" s="17" t="n">
        <f aca="false">YEAR(B2565)</f>
        <v>2016</v>
      </c>
      <c r="T2565" s="17" t="n">
        <f aca="false">WEEKDAY(B2565)</f>
        <v>4</v>
      </c>
    </row>
    <row r="2566" customFormat="false" ht="15" hidden="false" customHeight="false" outlineLevel="0" collapsed="false">
      <c r="B2566" s="21" t="n">
        <v>42600</v>
      </c>
      <c r="C2566" s="22" t="n">
        <v>1349.194</v>
      </c>
      <c r="D2566" s="22" t="n">
        <v>1356.215</v>
      </c>
      <c r="E2566" s="22" t="n">
        <v>1346.1465</v>
      </c>
      <c r="F2566" s="22" t="n">
        <v>1352.991</v>
      </c>
      <c r="G2566" s="23" t="n">
        <v>1357.31</v>
      </c>
      <c r="H2566" s="23" t="n">
        <v>1355.95</v>
      </c>
      <c r="I2566" s="23" t="n">
        <v>1347.46</v>
      </c>
      <c r="J2566" s="23" t="n">
        <v>1346.11</v>
      </c>
      <c r="K2566" s="29" t="str">
        <f aca="false">IF(N2566&lt;=$F$3,"HIT","MISS")</f>
        <v>HIT</v>
      </c>
      <c r="L2566" s="29" t="str">
        <f aca="false">IF(O2566&lt;=$F$3,"HIT","MISS")</f>
        <v>HIT</v>
      </c>
      <c r="M2566" s="17" t="str">
        <f aca="false">IF(AND(K2566="HIT",L2566="HIT"),"HOD ✓ | LOD ✓",IF(K2566="HIT","HOD ✓",IF(L2566="HIT","LOD ✓","✗ MISS")))</f>
        <v>HOD ✓ | LOD ✓</v>
      </c>
      <c r="N2566" s="26" t="n">
        <f aca="false">IF(D2566&lt;H2566,(H2566-D2566)/D2566,IF(D2566&gt;G2566,(D2566-G2566)/D2566,0))</f>
        <v>0</v>
      </c>
      <c r="O2566" s="26" t="n">
        <f aca="false">IF(E2566&lt;J2566,(J2566-E2566)/E2566,IF(E2566&gt;I2566,(E2566-I2566)/E2566,0))</f>
        <v>0</v>
      </c>
      <c r="P2566" s="27" t="n">
        <f aca="false">LN(F2566/F2565)</f>
        <v>0.00281032016610767</v>
      </c>
      <c r="Q2566" s="28" t="n">
        <f aca="false">STDEV(P2547:P2566)*SQRT(252)</f>
        <v>0.115033504431995</v>
      </c>
      <c r="R2566" s="26" t="n">
        <f aca="false">(G2566-H2566)/H2566</f>
        <v>0.00100298683579771</v>
      </c>
      <c r="S2566" s="17" t="n">
        <f aca="false">YEAR(B2566)</f>
        <v>2016</v>
      </c>
      <c r="T2566" s="17" t="n">
        <f aca="false">WEEKDAY(B2566)</f>
        <v>5</v>
      </c>
    </row>
    <row r="2567" customFormat="false" ht="15" hidden="false" customHeight="false" outlineLevel="0" collapsed="false">
      <c r="B2567" s="21" t="n">
        <v>42601</v>
      </c>
      <c r="C2567" s="22" t="n">
        <v>1352.991</v>
      </c>
      <c r="D2567" s="22" t="n">
        <v>1352.991</v>
      </c>
      <c r="E2567" s="22" t="n">
        <v>1337.895</v>
      </c>
      <c r="F2567" s="22" t="n">
        <v>1341.602</v>
      </c>
      <c r="G2567" s="23" t="n">
        <v>1352.83</v>
      </c>
      <c r="H2567" s="23" t="n">
        <v>1351.48</v>
      </c>
      <c r="I2567" s="23" t="n">
        <v>1337.44</v>
      </c>
      <c r="J2567" s="23" t="n">
        <v>1336.1</v>
      </c>
      <c r="K2567" s="29" t="str">
        <f aca="false">IF(N2567&lt;=$F$3,"HIT","MISS")</f>
        <v>HIT</v>
      </c>
      <c r="L2567" s="29" t="str">
        <f aca="false">IF(O2567&lt;=$F$3,"HIT","MISS")</f>
        <v>HIT</v>
      </c>
      <c r="M2567" s="17" t="str">
        <f aca="false">IF(AND(K2567="HIT",L2567="HIT"),"HOD ✓ | LOD ✓",IF(K2567="HIT","HOD ✓",IF(L2567="HIT","LOD ✓","✗ MISS")))</f>
        <v>HOD ✓ | LOD ✓</v>
      </c>
      <c r="N2567" s="26" t="n">
        <f aca="false">IF(D2567&lt;H2567,(H2567-D2567)/D2567,IF(D2567&gt;G2567,(D2567-G2567)/D2567,0))</f>
        <v>0.000118995617857072</v>
      </c>
      <c r="O2567" s="26" t="n">
        <f aca="false">IF(E2567&lt;J2567,(J2567-E2567)/E2567,IF(E2567&gt;I2567,(E2567-I2567)/E2567,0))</f>
        <v>0.000340086479133211</v>
      </c>
      <c r="P2567" s="27" t="n">
        <f aca="false">LN(F2567/F2566)</f>
        <v>-0.00845327499877081</v>
      </c>
      <c r="Q2567" s="28" t="n">
        <f aca="false">STDEV(P2548:P2567)*SQRT(252)</f>
        <v>0.116603317723726</v>
      </c>
      <c r="R2567" s="26" t="n">
        <f aca="false">(G2567-H2567)/H2567</f>
        <v>0.000998904904253048</v>
      </c>
      <c r="S2567" s="17" t="n">
        <f aca="false">YEAR(B2567)</f>
        <v>2016</v>
      </c>
      <c r="T2567" s="17" t="n">
        <f aca="false">WEEKDAY(B2567)</f>
        <v>6</v>
      </c>
    </row>
    <row r="2568" customFormat="false" ht="15" hidden="false" customHeight="false" outlineLevel="0" collapsed="false">
      <c r="B2568" s="21" t="n">
        <v>42604</v>
      </c>
      <c r="C2568" s="22" t="n">
        <v>1341.602</v>
      </c>
      <c r="D2568" s="22" t="n">
        <v>1341.602</v>
      </c>
      <c r="E2568" s="22" t="n">
        <v>1331.79</v>
      </c>
      <c r="F2568" s="22" t="n">
        <v>1338.9435</v>
      </c>
      <c r="G2568" s="23" t="n">
        <v>1341.48</v>
      </c>
      <c r="H2568" s="23" t="n">
        <v>1340.14</v>
      </c>
      <c r="I2568" s="23" t="n">
        <v>1331.6</v>
      </c>
      <c r="J2568" s="23" t="n">
        <v>1330.27</v>
      </c>
      <c r="K2568" s="29" t="str">
        <f aca="false">IF(N2568&lt;=$F$3,"HIT","MISS")</f>
        <v>HIT</v>
      </c>
      <c r="L2568" s="29" t="str">
        <f aca="false">IF(O2568&lt;=$F$3,"HIT","MISS")</f>
        <v>HIT</v>
      </c>
      <c r="M2568" s="17" t="str">
        <f aca="false">IF(AND(K2568="HIT",L2568="HIT"),"HOD ✓ | LOD ✓",IF(K2568="HIT","HOD ✓",IF(L2568="HIT","LOD ✓","✗ MISS")))</f>
        <v>HOD ✓ | LOD ✓</v>
      </c>
      <c r="N2568" s="26" t="n">
        <f aca="false">IF(D2568&lt;H2568,(H2568-D2568)/D2568,IF(D2568&gt;G2568,(D2568-G2568)/D2568,0))</f>
        <v>9.09360600238155E-005</v>
      </c>
      <c r="O2568" s="26" t="n">
        <f aca="false">IF(E2568&lt;J2568,(J2568-E2568)/E2568,IF(E2568&gt;I2568,(E2568-I2568)/E2568,0))</f>
        <v>0.00014266513489368</v>
      </c>
      <c r="P2568" s="27" t="n">
        <f aca="false">LN(F2568/F2567)</f>
        <v>-0.00198355213269166</v>
      </c>
      <c r="Q2568" s="28" t="n">
        <f aca="false">STDEV(P2549:P2568)*SQRT(252)</f>
        <v>0.11516524628533</v>
      </c>
      <c r="R2568" s="26" t="n">
        <f aca="false">(G2568-H2568)/H2568</f>
        <v>0.00099989553330243</v>
      </c>
      <c r="S2568" s="17" t="n">
        <f aca="false">YEAR(B2568)</f>
        <v>2016</v>
      </c>
      <c r="T2568" s="17" t="n">
        <f aca="false">WEEKDAY(B2568)</f>
        <v>2</v>
      </c>
    </row>
    <row r="2569" customFormat="false" ht="15" hidden="false" customHeight="false" outlineLevel="0" collapsed="false">
      <c r="B2569" s="21" t="n">
        <v>42605</v>
      </c>
      <c r="C2569" s="22" t="n">
        <v>1338.9435</v>
      </c>
      <c r="D2569" s="22" t="n">
        <v>1344.8475</v>
      </c>
      <c r="E2569" s="22" t="n">
        <v>1335.2965</v>
      </c>
      <c r="F2569" s="22" t="n">
        <v>1338.2105</v>
      </c>
      <c r="G2569" s="23" t="n">
        <v>1342.82</v>
      </c>
      <c r="H2569" s="23" t="n">
        <v>1341.48</v>
      </c>
      <c r="I2569" s="23" t="n">
        <v>1336.9</v>
      </c>
      <c r="J2569" s="23" t="n">
        <v>1335.56</v>
      </c>
      <c r="K2569" s="24" t="str">
        <f aca="false">IF(N2569&lt;=$F$3,"HIT","MISS")</f>
        <v>MISS</v>
      </c>
      <c r="L2569" s="24" t="str">
        <f aca="false">IF(O2569&lt;=$F$3,"HIT","MISS")</f>
        <v>HIT</v>
      </c>
      <c r="M2569" s="25" t="str">
        <f aca="false">IF(AND(K2569="HIT",L2569="HIT"),"HOD ✓ | LOD ✓",IF(K2569="HIT","HOD ✓",IF(L2569="HIT","LOD ✓","✗ MISS")))</f>
        <v>LOD ✓</v>
      </c>
      <c r="N2569" s="26" t="n">
        <f aca="false">IF(D2569&lt;H2569,(H2569-D2569)/D2569,IF(D2569&gt;G2569,(D2569-G2569)/D2569,0))</f>
        <v>0.00150760588096431</v>
      </c>
      <c r="O2569" s="26" t="n">
        <f aca="false">IF(E2569&lt;J2569,(J2569-E2569)/E2569,IF(E2569&gt;I2569,(E2569-I2569)/E2569,0))</f>
        <v>0.000197334449689655</v>
      </c>
      <c r="P2569" s="27" t="n">
        <f aca="false">LN(F2569/F2568)</f>
        <v>-0.000547596453783957</v>
      </c>
      <c r="Q2569" s="28" t="n">
        <f aca="false">STDEV(P2550:P2569)*SQRT(252)</f>
        <v>0.114878213777367</v>
      </c>
      <c r="R2569" s="26" t="n">
        <f aca="false">(G2569-H2569)/H2569</f>
        <v>0.00099889674091296</v>
      </c>
      <c r="S2569" s="17" t="n">
        <f aca="false">YEAR(B2569)</f>
        <v>2016</v>
      </c>
      <c r="T2569" s="17" t="n">
        <f aca="false">WEEKDAY(B2569)</f>
        <v>3</v>
      </c>
    </row>
    <row r="2570" customFormat="false" ht="15" hidden="false" customHeight="false" outlineLevel="0" collapsed="false">
      <c r="B2570" s="21" t="n">
        <v>42606</v>
      </c>
      <c r="C2570" s="22" t="n">
        <v>1338.2105</v>
      </c>
      <c r="D2570" s="22" t="n">
        <v>1340.1865</v>
      </c>
      <c r="E2570" s="22" t="n">
        <v>1323.8605</v>
      </c>
      <c r="F2570" s="22" t="n">
        <v>1324.2155</v>
      </c>
      <c r="G2570" s="23" t="n">
        <v>1341.78</v>
      </c>
      <c r="H2570" s="23" t="n">
        <v>1340.44</v>
      </c>
      <c r="I2570" s="23" t="n">
        <v>1325.41</v>
      </c>
      <c r="J2570" s="23" t="n">
        <v>1324.09</v>
      </c>
      <c r="K2570" s="29" t="str">
        <f aca="false">IF(N2570&lt;=$F$3,"HIT","MISS")</f>
        <v>HIT</v>
      </c>
      <c r="L2570" s="29" t="str">
        <f aca="false">IF(O2570&lt;=$F$3,"HIT","MISS")</f>
        <v>HIT</v>
      </c>
      <c r="M2570" s="17" t="str">
        <f aca="false">IF(AND(K2570="HIT",L2570="HIT"),"HOD ✓ | LOD ✓",IF(K2570="HIT","HOD ✓",IF(L2570="HIT","LOD ✓","✗ MISS")))</f>
        <v>HOD ✓ | LOD ✓</v>
      </c>
      <c r="N2570" s="26" t="n">
        <f aca="false">IF(D2570&lt;H2570,(H2570-D2570)/D2570,IF(D2570&gt;G2570,(D2570-G2570)/D2570,0))</f>
        <v>0.000189152778363333</v>
      </c>
      <c r="O2570" s="26" t="n">
        <f aca="false">IF(E2570&lt;J2570,(J2570-E2570)/E2570,IF(E2570&gt;I2570,(E2570-I2570)/E2570,0))</f>
        <v>0.000173356633874881</v>
      </c>
      <c r="P2570" s="27" t="n">
        <f aca="false">LN(F2570/F2569)</f>
        <v>-0.0105130650759901</v>
      </c>
      <c r="Q2570" s="28" t="n">
        <f aca="false">STDEV(P2551:P2570)*SQRT(252)</f>
        <v>0.108225835998788</v>
      </c>
      <c r="R2570" s="26" t="n">
        <f aca="false">(G2570-H2570)/H2570</f>
        <v>0.000999671749574705</v>
      </c>
      <c r="S2570" s="17" t="n">
        <f aca="false">YEAR(B2570)</f>
        <v>2016</v>
      </c>
      <c r="T2570" s="17" t="n">
        <f aca="false">WEEKDAY(B2570)</f>
        <v>4</v>
      </c>
    </row>
    <row r="2571" customFormat="false" ht="15" hidden="false" customHeight="false" outlineLevel="0" collapsed="false">
      <c r="B2571" s="21" t="n">
        <v>42607</v>
      </c>
      <c r="C2571" s="22" t="n">
        <v>1324.2155</v>
      </c>
      <c r="D2571" s="22" t="n">
        <v>1327.1405</v>
      </c>
      <c r="E2571" s="22" t="n">
        <v>1318.067</v>
      </c>
      <c r="F2571" s="22" t="n">
        <v>1321.883</v>
      </c>
      <c r="G2571" s="23" t="n">
        <v>1328.62</v>
      </c>
      <c r="H2571" s="23" t="n">
        <v>1327.29</v>
      </c>
      <c r="I2571" s="23" t="n">
        <v>1319.48</v>
      </c>
      <c r="J2571" s="23" t="n">
        <v>1318.16</v>
      </c>
      <c r="K2571" s="29" t="str">
        <f aca="false">IF(N2571&lt;=$F$3,"HIT","MISS")</f>
        <v>HIT</v>
      </c>
      <c r="L2571" s="29" t="str">
        <f aca="false">IF(O2571&lt;=$F$3,"HIT","MISS")</f>
        <v>HIT</v>
      </c>
      <c r="M2571" s="17" t="str">
        <f aca="false">IF(AND(K2571="HIT",L2571="HIT"),"HOD ✓ | LOD ✓",IF(K2571="HIT","HOD ✓",IF(L2571="HIT","LOD ✓","✗ MISS")))</f>
        <v>HOD ✓ | LOD ✓</v>
      </c>
      <c r="N2571" s="26" t="n">
        <f aca="false">IF(D2571&lt;H2571,(H2571-D2571)/D2571,IF(D2571&gt;G2571,(D2571-G2571)/D2571,0))</f>
        <v>0.000112648208686261</v>
      </c>
      <c r="O2571" s="26" t="n">
        <f aca="false">IF(E2571&lt;J2571,(J2571-E2571)/E2571,IF(E2571&gt;I2571,(E2571-I2571)/E2571,0))</f>
        <v>7.05578699717652E-005</v>
      </c>
      <c r="P2571" s="27" t="n">
        <f aca="false">LN(F2571/F2570)</f>
        <v>-0.00176297337694124</v>
      </c>
      <c r="Q2571" s="28" t="n">
        <f aca="false">STDEV(P2552:P2571)*SQRT(252)</f>
        <v>0.107785950872206</v>
      </c>
      <c r="R2571" s="26" t="n">
        <f aca="false">(G2571-H2571)/H2571</f>
        <v>0.00100204175425109</v>
      </c>
      <c r="S2571" s="17" t="n">
        <f aca="false">YEAR(B2571)</f>
        <v>2016</v>
      </c>
      <c r="T2571" s="17" t="n">
        <f aca="false">WEEKDAY(B2571)</f>
        <v>5</v>
      </c>
    </row>
    <row r="2572" customFormat="false" ht="15" hidden="false" customHeight="false" outlineLevel="0" collapsed="false">
      <c r="B2572" s="21" t="n">
        <v>42608</v>
      </c>
      <c r="C2572" s="22" t="n">
        <v>1321.883</v>
      </c>
      <c r="D2572" s="22" t="n">
        <v>1342.271</v>
      </c>
      <c r="E2572" s="22" t="n">
        <v>1318.467</v>
      </c>
      <c r="F2572" s="22" t="n">
        <v>1320.5305</v>
      </c>
      <c r="G2572" s="23" t="n">
        <v>1339.34</v>
      </c>
      <c r="H2572" s="23" t="n">
        <v>1338</v>
      </c>
      <c r="I2572" s="23" t="n">
        <v>1319.97</v>
      </c>
      <c r="J2572" s="23" t="n">
        <v>1318.65</v>
      </c>
      <c r="K2572" s="24" t="str">
        <f aca="false">IF(N2572&lt;=$F$3,"HIT","MISS")</f>
        <v>MISS</v>
      </c>
      <c r="L2572" s="24" t="str">
        <f aca="false">IF(O2572&lt;=$F$3,"HIT","MISS")</f>
        <v>HIT</v>
      </c>
      <c r="M2572" s="25" t="str">
        <f aca="false">IF(AND(K2572="HIT",L2572="HIT"),"HOD ✓ | LOD ✓",IF(K2572="HIT","HOD ✓",IF(L2572="HIT","LOD ✓","✗ MISS")))</f>
        <v>LOD ✓</v>
      </c>
      <c r="N2572" s="26" t="n">
        <f aca="false">IF(D2572&lt;H2572,(H2572-D2572)/D2572,IF(D2572&gt;G2572,(D2572-G2572)/D2572,0))</f>
        <v>0.00218361269818095</v>
      </c>
      <c r="O2572" s="26" t="n">
        <f aca="false">IF(E2572&lt;J2572,(J2572-E2572)/E2572,IF(E2572&gt;I2572,(E2572-I2572)/E2572,0))</f>
        <v>0.00013879755807312</v>
      </c>
      <c r="P2572" s="27" t="n">
        <f aca="false">LN(F2572/F2571)</f>
        <v>-0.0010236854437132</v>
      </c>
      <c r="Q2572" s="28" t="n">
        <f aca="false">STDEV(P2553:P2572)*SQRT(252)</f>
        <v>0.0976422327816255</v>
      </c>
      <c r="R2572" s="26" t="n">
        <f aca="false">(G2572-H2572)/H2572</f>
        <v>0.00100149476831085</v>
      </c>
      <c r="S2572" s="17" t="n">
        <f aca="false">YEAR(B2572)</f>
        <v>2016</v>
      </c>
      <c r="T2572" s="17" t="n">
        <f aca="false">WEEKDAY(B2572)</f>
        <v>6</v>
      </c>
    </row>
    <row r="2573" customFormat="false" ht="15" hidden="false" customHeight="false" outlineLevel="0" collapsed="false">
      <c r="B2573" s="21" t="n">
        <v>42611</v>
      </c>
      <c r="C2573" s="22" t="n">
        <v>1320.5305</v>
      </c>
      <c r="D2573" s="22" t="n">
        <v>1325.1945</v>
      </c>
      <c r="E2573" s="22" t="n">
        <v>1314.898</v>
      </c>
      <c r="F2573" s="22" t="n">
        <v>1323.1515</v>
      </c>
      <c r="G2573" s="23" t="n">
        <v>1325.08</v>
      </c>
      <c r="H2573" s="23" t="n">
        <v>1323.76</v>
      </c>
      <c r="I2573" s="23" t="n">
        <v>1316.11</v>
      </c>
      <c r="J2573" s="23" t="n">
        <v>1314.8</v>
      </c>
      <c r="K2573" s="29" t="str">
        <f aca="false">IF(N2573&lt;=$F$3,"HIT","MISS")</f>
        <v>HIT</v>
      </c>
      <c r="L2573" s="29" t="str">
        <f aca="false">IF(O2573&lt;=$F$3,"HIT","MISS")</f>
        <v>HIT</v>
      </c>
      <c r="M2573" s="17" t="str">
        <f aca="false">IF(AND(K2573="HIT",L2573="HIT"),"HOD ✓ | LOD ✓",IF(K2573="HIT","HOD ✓",IF(L2573="HIT","LOD ✓","✗ MISS")))</f>
        <v>HOD ✓ | LOD ✓</v>
      </c>
      <c r="N2573" s="26" t="n">
        <f aca="false">IF(D2573&lt;H2573,(H2573-D2573)/D2573,IF(D2573&gt;G2573,(D2573-G2573)/D2573,0))</f>
        <v>8.64024111178658E-005</v>
      </c>
      <c r="O2573" s="26" t="n">
        <f aca="false">IF(E2573&lt;J2573,(J2573-E2573)/E2573,IF(E2573&gt;I2573,(E2573-I2573)/E2573,0))</f>
        <v>0</v>
      </c>
      <c r="P2573" s="27" t="n">
        <f aca="false">LN(F2573/F2572)</f>
        <v>0.00198284124848587</v>
      </c>
      <c r="Q2573" s="28" t="n">
        <f aca="false">STDEV(P2554:P2573)*SQRT(252)</f>
        <v>0.0978299435146205</v>
      </c>
      <c r="R2573" s="26" t="n">
        <f aca="false">(G2573-H2573)/H2573</f>
        <v>0.000997159605970823</v>
      </c>
      <c r="S2573" s="17" t="n">
        <f aca="false">YEAR(B2573)</f>
        <v>2016</v>
      </c>
      <c r="T2573" s="17" t="n">
        <f aca="false">WEEKDAY(B2573)</f>
        <v>2</v>
      </c>
    </row>
    <row r="2574" customFormat="false" ht="15" hidden="false" customHeight="false" outlineLevel="0" collapsed="false">
      <c r="B2574" s="21" t="n">
        <v>42612</v>
      </c>
      <c r="C2574" s="22" t="n">
        <v>1323.1515</v>
      </c>
      <c r="D2574" s="22" t="n">
        <v>1325.651</v>
      </c>
      <c r="E2574" s="22" t="n">
        <v>1309.345</v>
      </c>
      <c r="F2574" s="22" t="n">
        <v>1310.878</v>
      </c>
      <c r="G2574" s="23" t="n">
        <v>1327.14</v>
      </c>
      <c r="H2574" s="23" t="n">
        <v>1325.81</v>
      </c>
      <c r="I2574" s="23" t="n">
        <v>1310.26</v>
      </c>
      <c r="J2574" s="23" t="n">
        <v>1308.95</v>
      </c>
      <c r="K2574" s="29" t="str">
        <f aca="false">IF(N2574&lt;=$F$3,"HIT","MISS")</f>
        <v>HIT</v>
      </c>
      <c r="L2574" s="29" t="str">
        <f aca="false">IF(O2574&lt;=$F$3,"HIT","MISS")</f>
        <v>HIT</v>
      </c>
      <c r="M2574" s="17" t="str">
        <f aca="false">IF(AND(K2574="HIT",L2574="HIT"),"HOD ✓ | LOD ✓",IF(K2574="HIT","HOD ✓",IF(L2574="HIT","LOD ✓","✗ MISS")))</f>
        <v>HOD ✓ | LOD ✓</v>
      </c>
      <c r="N2574" s="26" t="n">
        <f aca="false">IF(D2574&lt;H2574,(H2574-D2574)/D2574,IF(D2574&gt;G2574,(D2574-G2574)/D2574,0))</f>
        <v>0.000119941070462647</v>
      </c>
      <c r="O2574" s="26" t="n">
        <f aca="false">IF(E2574&lt;J2574,(J2574-E2574)/E2574,IF(E2574&gt;I2574,(E2574-I2574)/E2574,0))</f>
        <v>0</v>
      </c>
      <c r="P2574" s="27" t="n">
        <f aca="false">LN(F2574/F2573)</f>
        <v>-0.00931924933088219</v>
      </c>
      <c r="Q2574" s="28" t="n">
        <f aca="false">STDEV(P2555:P2574)*SQRT(252)</f>
        <v>0.0962034618432294</v>
      </c>
      <c r="R2574" s="26" t="n">
        <f aca="false">(G2574-H2574)/H2574</f>
        <v>0.00100316033217441</v>
      </c>
      <c r="S2574" s="17" t="n">
        <f aca="false">YEAR(B2574)</f>
        <v>2016</v>
      </c>
      <c r="T2574" s="17" t="n">
        <f aca="false">WEEKDAY(B2574)</f>
        <v>3</v>
      </c>
    </row>
    <row r="2575" customFormat="false" ht="15" hidden="false" customHeight="false" outlineLevel="0" collapsed="false">
      <c r="B2575" s="21" t="n">
        <v>42613</v>
      </c>
      <c r="C2575" s="22" t="n">
        <v>1310.878</v>
      </c>
      <c r="D2575" s="22" t="n">
        <v>1316.27</v>
      </c>
      <c r="E2575" s="22" t="n">
        <v>1304.307</v>
      </c>
      <c r="F2575" s="22" t="n">
        <v>1308.98</v>
      </c>
      <c r="G2575" s="23" t="n">
        <v>1316.74</v>
      </c>
      <c r="H2575" s="23" t="n">
        <v>1315.42</v>
      </c>
      <c r="I2575" s="23" t="n">
        <v>1305.36</v>
      </c>
      <c r="J2575" s="23" t="n">
        <v>1304.06</v>
      </c>
      <c r="K2575" s="29" t="str">
        <f aca="false">IF(N2575&lt;=$F$3,"HIT","MISS")</f>
        <v>HIT</v>
      </c>
      <c r="L2575" s="29" t="str">
        <f aca="false">IF(O2575&lt;=$F$3,"HIT","MISS")</f>
        <v>HIT</v>
      </c>
      <c r="M2575" s="17" t="str">
        <f aca="false">IF(AND(K2575="HIT",L2575="HIT"),"HOD ✓ | LOD ✓",IF(K2575="HIT","HOD ✓",IF(L2575="HIT","LOD ✓","✗ MISS")))</f>
        <v>HOD ✓ | LOD ✓</v>
      </c>
      <c r="N2575" s="26" t="n">
        <f aca="false">IF(D2575&lt;H2575,(H2575-D2575)/D2575,IF(D2575&gt;G2575,(D2575-G2575)/D2575,0))</f>
        <v>0</v>
      </c>
      <c r="O2575" s="26" t="n">
        <f aca="false">IF(E2575&lt;J2575,(J2575-E2575)/E2575,IF(E2575&gt;I2575,(E2575-I2575)/E2575,0))</f>
        <v>0</v>
      </c>
      <c r="P2575" s="27" t="n">
        <f aca="false">LN(F2575/F2574)</f>
        <v>-0.00144893374530712</v>
      </c>
      <c r="Q2575" s="28" t="n">
        <f aca="false">STDEV(P2556:P2575)*SQRT(252)</f>
        <v>0.0958826526657025</v>
      </c>
      <c r="R2575" s="26" t="n">
        <f aca="false">(G2575-H2575)/H2575</f>
        <v>0.00100348177768313</v>
      </c>
      <c r="S2575" s="17" t="n">
        <f aca="false">YEAR(B2575)</f>
        <v>2016</v>
      </c>
      <c r="T2575" s="17" t="n">
        <f aca="false">WEEKDAY(B2575)</f>
        <v>4</v>
      </c>
    </row>
    <row r="2576" customFormat="false" ht="15" hidden="false" customHeight="false" outlineLevel="0" collapsed="false">
      <c r="B2576" s="21" t="n">
        <v>42614</v>
      </c>
      <c r="C2576" s="22" t="n">
        <v>1308.98</v>
      </c>
      <c r="D2576" s="22" t="n">
        <v>1315.2365</v>
      </c>
      <c r="E2576" s="22" t="n">
        <v>1302.5685</v>
      </c>
      <c r="F2576" s="22" t="n">
        <v>1313.8395</v>
      </c>
      <c r="G2576" s="23" t="n">
        <v>1316.91</v>
      </c>
      <c r="H2576" s="23" t="n">
        <v>1315.59</v>
      </c>
      <c r="I2576" s="23" t="n">
        <v>1304.34</v>
      </c>
      <c r="J2576" s="23" t="n">
        <v>1303.04</v>
      </c>
      <c r="K2576" s="29" t="str">
        <f aca="false">IF(N2576&lt;=$F$3,"HIT","MISS")</f>
        <v>HIT</v>
      </c>
      <c r="L2576" s="29" t="str">
        <f aca="false">IF(O2576&lt;=$F$3,"HIT","MISS")</f>
        <v>HIT</v>
      </c>
      <c r="M2576" s="17" t="str">
        <f aca="false">IF(AND(K2576="HIT",L2576="HIT"),"HOD ✓ | LOD ✓",IF(K2576="HIT","HOD ✓",IF(L2576="HIT","LOD ✓","✗ MISS")))</f>
        <v>HOD ✓ | LOD ✓</v>
      </c>
      <c r="N2576" s="26" t="n">
        <f aca="false">IF(D2576&lt;H2576,(H2576-D2576)/D2576,IF(D2576&gt;G2576,(D2576-G2576)/D2576,0))</f>
        <v>0.000268772954521822</v>
      </c>
      <c r="O2576" s="26" t="n">
        <f aca="false">IF(E2576&lt;J2576,(J2576-E2576)/E2576,IF(E2576&gt;I2576,(E2576-I2576)/E2576,0))</f>
        <v>0.000361977124427528</v>
      </c>
      <c r="P2576" s="27" t="n">
        <f aca="false">LN(F2576/F2575)</f>
        <v>0.00370555851102075</v>
      </c>
      <c r="Q2576" s="28" t="n">
        <f aca="false">STDEV(P2557:P2576)*SQRT(252)</f>
        <v>0.0967120452833099</v>
      </c>
      <c r="R2576" s="26" t="n">
        <f aca="false">(G2576-H2576)/H2576</f>
        <v>0.00100335210817972</v>
      </c>
      <c r="S2576" s="17" t="n">
        <f aca="false">YEAR(B2576)</f>
        <v>2016</v>
      </c>
      <c r="T2576" s="17" t="n">
        <f aca="false">WEEKDAY(B2576)</f>
        <v>5</v>
      </c>
    </row>
    <row r="2577" customFormat="false" ht="15" hidden="false" customHeight="false" outlineLevel="0" collapsed="false">
      <c r="B2577" s="21" t="n">
        <v>42615</v>
      </c>
      <c r="C2577" s="22" t="n">
        <v>1313.8395</v>
      </c>
      <c r="D2577" s="22" t="n">
        <v>1330.3025</v>
      </c>
      <c r="E2577" s="22" t="n">
        <v>1303.858</v>
      </c>
      <c r="F2577" s="22" t="n">
        <v>1325.4725</v>
      </c>
      <c r="G2577" s="23" t="n">
        <v>1331.55</v>
      </c>
      <c r="H2577" s="23" t="n">
        <v>1330.22</v>
      </c>
      <c r="I2577" s="23" t="n">
        <v>1304.88</v>
      </c>
      <c r="J2577" s="23" t="n">
        <v>1303.58</v>
      </c>
      <c r="K2577" s="29" t="str">
        <f aca="false">IF(N2577&lt;=$F$3,"HIT","MISS")</f>
        <v>HIT</v>
      </c>
      <c r="L2577" s="29" t="str">
        <f aca="false">IF(O2577&lt;=$F$3,"HIT","MISS")</f>
        <v>HIT</v>
      </c>
      <c r="M2577" s="17" t="str">
        <f aca="false">IF(AND(K2577="HIT",L2577="HIT"),"HOD ✓ | LOD ✓",IF(K2577="HIT","HOD ✓",IF(L2577="HIT","LOD ✓","✗ MISS")))</f>
        <v>HOD ✓ | LOD ✓</v>
      </c>
      <c r="N2577" s="26" t="n">
        <f aca="false">IF(D2577&lt;H2577,(H2577-D2577)/D2577,IF(D2577&gt;G2577,(D2577-G2577)/D2577,0))</f>
        <v>0</v>
      </c>
      <c r="O2577" s="26" t="n">
        <f aca="false">IF(E2577&lt;J2577,(J2577-E2577)/E2577,IF(E2577&gt;I2577,(E2577-I2577)/E2577,0))</f>
        <v>0</v>
      </c>
      <c r="P2577" s="27" t="n">
        <f aca="false">LN(F2577/F2576)</f>
        <v>0.00881523316050412</v>
      </c>
      <c r="Q2577" s="28" t="n">
        <f aca="false">STDEV(P2558:P2577)*SQRT(252)</f>
        <v>0.0807814780294375</v>
      </c>
      <c r="R2577" s="26" t="n">
        <f aca="false">(G2577-H2577)/H2577</f>
        <v>0.000999834613823223</v>
      </c>
      <c r="S2577" s="17" t="n">
        <f aca="false">YEAR(B2577)</f>
        <v>2016</v>
      </c>
      <c r="T2577" s="17" t="n">
        <f aca="false">WEEKDAY(B2577)</f>
        <v>6</v>
      </c>
    </row>
    <row r="2578" customFormat="false" ht="15" hidden="false" customHeight="false" outlineLevel="0" collapsed="false">
      <c r="B2578" s="21" t="n">
        <v>42618</v>
      </c>
      <c r="C2578" s="22" t="n">
        <v>1325.4725</v>
      </c>
      <c r="D2578" s="22" t="n">
        <v>1328.7535</v>
      </c>
      <c r="E2578" s="22" t="n">
        <v>1321.874</v>
      </c>
      <c r="F2578" s="22" t="n">
        <v>1326.7435</v>
      </c>
      <c r="G2578" s="23" t="n">
        <v>1328.86</v>
      </c>
      <c r="H2578" s="23" t="n">
        <v>1327.53</v>
      </c>
      <c r="I2578" s="23" t="n">
        <v>1323.53</v>
      </c>
      <c r="J2578" s="23" t="n">
        <v>1322.21</v>
      </c>
      <c r="K2578" s="29" t="str">
        <f aca="false">IF(N2578&lt;=$F$3,"HIT","MISS")</f>
        <v>HIT</v>
      </c>
      <c r="L2578" s="29" t="str">
        <f aca="false">IF(O2578&lt;=$F$3,"HIT","MISS")</f>
        <v>HIT</v>
      </c>
      <c r="M2578" s="17" t="str">
        <f aca="false">IF(AND(K2578="HIT",L2578="HIT"),"HOD ✓ | LOD ✓",IF(K2578="HIT","HOD ✓",IF(L2578="HIT","LOD ✓","✗ MISS")))</f>
        <v>HOD ✓ | LOD ✓</v>
      </c>
      <c r="N2578" s="26" t="n">
        <f aca="false">IF(D2578&lt;H2578,(H2578-D2578)/D2578,IF(D2578&gt;G2578,(D2578-G2578)/D2578,0))</f>
        <v>0</v>
      </c>
      <c r="O2578" s="26" t="n">
        <f aca="false">IF(E2578&lt;J2578,(J2578-E2578)/E2578,IF(E2578&gt;I2578,(E2578-I2578)/E2578,0))</f>
        <v>0.000254184589454073</v>
      </c>
      <c r="P2578" s="27" t="n">
        <f aca="false">LN(F2578/F2577)</f>
        <v>0.000958443880360071</v>
      </c>
      <c r="Q2578" s="28" t="n">
        <f aca="false">STDEV(P2559:P2578)*SQRT(252)</f>
        <v>0.0809241229826977</v>
      </c>
      <c r="R2578" s="26" t="n">
        <f aca="false">(G2578-H2578)/H2578</f>
        <v>0.00100186059825385</v>
      </c>
      <c r="S2578" s="17" t="n">
        <f aca="false">YEAR(B2578)</f>
        <v>2016</v>
      </c>
      <c r="T2578" s="17" t="n">
        <f aca="false">WEEKDAY(B2578)</f>
        <v>2</v>
      </c>
    </row>
    <row r="2579" customFormat="false" ht="15" hidden="false" customHeight="false" outlineLevel="0" collapsed="false">
      <c r="B2579" s="21" t="n">
        <v>42619</v>
      </c>
      <c r="C2579" s="22" t="n">
        <v>1326.7435</v>
      </c>
      <c r="D2579" s="22" t="n">
        <v>1352.8545</v>
      </c>
      <c r="E2579" s="22" t="n">
        <v>1324.9385</v>
      </c>
      <c r="F2579" s="22" t="n">
        <v>1349.814</v>
      </c>
      <c r="G2579" s="23" t="n">
        <v>1354.43</v>
      </c>
      <c r="H2579" s="23" t="n">
        <v>1353.08</v>
      </c>
      <c r="I2579" s="23" t="n">
        <v>1326.45</v>
      </c>
      <c r="J2579" s="23" t="n">
        <v>1325.12</v>
      </c>
      <c r="K2579" s="29" t="str">
        <f aca="false">IF(N2579&lt;=$F$3,"HIT","MISS")</f>
        <v>HIT</v>
      </c>
      <c r="L2579" s="29" t="str">
        <f aca="false">IF(O2579&lt;=$F$3,"HIT","MISS")</f>
        <v>HIT</v>
      </c>
      <c r="M2579" s="17" t="str">
        <f aca="false">IF(AND(K2579="HIT",L2579="HIT"),"HOD ✓ | LOD ✓",IF(K2579="HIT","HOD ✓",IF(L2579="HIT","LOD ✓","✗ MISS")))</f>
        <v>HOD ✓ | LOD ✓</v>
      </c>
      <c r="N2579" s="26" t="n">
        <f aca="false">IF(D2579&lt;H2579,(H2579-D2579)/D2579,IF(D2579&gt;G2579,(D2579-G2579)/D2579,0))</f>
        <v>0.000166684591728091</v>
      </c>
      <c r="O2579" s="26" t="n">
        <f aca="false">IF(E2579&lt;J2579,(J2579-E2579)/E2579,IF(E2579&gt;I2579,(E2579-I2579)/E2579,0))</f>
        <v>0.000136987490362696</v>
      </c>
      <c r="P2579" s="27" t="n">
        <f aca="false">LN(F2579/F2578)</f>
        <v>0.0172393616562136</v>
      </c>
      <c r="Q2579" s="28" t="n">
        <f aca="false">STDEV(P2560:P2579)*SQRT(252)</f>
        <v>0.101458027487337</v>
      </c>
      <c r="R2579" s="26" t="n">
        <f aca="false">(G2579-H2579)/H2579</f>
        <v>0.000997723711827931</v>
      </c>
      <c r="S2579" s="17" t="n">
        <f aca="false">YEAR(B2579)</f>
        <v>2016</v>
      </c>
      <c r="T2579" s="17" t="n">
        <f aca="false">WEEKDAY(B2579)</f>
        <v>3</v>
      </c>
    </row>
    <row r="2580" customFormat="false" ht="15" hidden="false" customHeight="false" outlineLevel="0" collapsed="false">
      <c r="B2580" s="21" t="n">
        <v>42620</v>
      </c>
      <c r="C2580" s="22" t="n">
        <v>1349.814</v>
      </c>
      <c r="D2580" s="22" t="n">
        <v>1352.677</v>
      </c>
      <c r="E2580" s="22" t="n">
        <v>1342.803</v>
      </c>
      <c r="F2580" s="22" t="n">
        <v>1345.1085</v>
      </c>
      <c r="G2580" s="23" t="n">
        <v>1354.1</v>
      </c>
      <c r="H2580" s="23" t="n">
        <v>1352.75</v>
      </c>
      <c r="I2580" s="23" t="n">
        <v>1343.71</v>
      </c>
      <c r="J2580" s="23" t="n">
        <v>1342.37</v>
      </c>
      <c r="K2580" s="29" t="str">
        <f aca="false">IF(N2580&lt;=$F$3,"HIT","MISS")</f>
        <v>HIT</v>
      </c>
      <c r="L2580" s="29" t="str">
        <f aca="false">IF(O2580&lt;=$F$3,"HIT","MISS")</f>
        <v>HIT</v>
      </c>
      <c r="M2580" s="17" t="str">
        <f aca="false">IF(AND(K2580="HIT",L2580="HIT"),"HOD ✓ | LOD ✓",IF(K2580="HIT","HOD ✓",IF(L2580="HIT","LOD ✓","✗ MISS")))</f>
        <v>HOD ✓ | LOD ✓</v>
      </c>
      <c r="N2580" s="26" t="n">
        <f aca="false">IF(D2580&lt;H2580,(H2580-D2580)/D2580,IF(D2580&gt;G2580,(D2580-G2580)/D2580,0))</f>
        <v>5.39670593941442E-005</v>
      </c>
      <c r="O2580" s="26" t="n">
        <f aca="false">IF(E2580&lt;J2580,(J2580-E2580)/E2580,IF(E2580&gt;I2580,(E2580-I2580)/E2580,0))</f>
        <v>0</v>
      </c>
      <c r="P2580" s="27" t="n">
        <f aca="false">LN(F2580/F2579)</f>
        <v>-0.00349212623512708</v>
      </c>
      <c r="Q2580" s="28" t="n">
        <f aca="false">STDEV(P2561:P2580)*SQRT(252)</f>
        <v>0.101120493477255</v>
      </c>
      <c r="R2580" s="26" t="n">
        <f aca="false">(G2580-H2580)/H2580</f>
        <v>0.000997967104047244</v>
      </c>
      <c r="S2580" s="17" t="n">
        <f aca="false">YEAR(B2580)</f>
        <v>2016</v>
      </c>
      <c r="T2580" s="17" t="n">
        <f aca="false">WEEKDAY(B2580)</f>
        <v>4</v>
      </c>
    </row>
    <row r="2581" customFormat="false" ht="15" hidden="false" customHeight="false" outlineLevel="0" collapsed="false">
      <c r="B2581" s="21" t="n">
        <v>42621</v>
      </c>
      <c r="C2581" s="22" t="n">
        <v>1345.1085</v>
      </c>
      <c r="D2581" s="22" t="n">
        <v>1349.494</v>
      </c>
      <c r="E2581" s="22" t="n">
        <v>1335.584</v>
      </c>
      <c r="F2581" s="22" t="n">
        <v>1337.983</v>
      </c>
      <c r="G2581" s="23" t="n">
        <v>1349.69</v>
      </c>
      <c r="H2581" s="23" t="n">
        <v>1348.34</v>
      </c>
      <c r="I2581" s="23" t="n">
        <v>1337.04</v>
      </c>
      <c r="J2581" s="23" t="n">
        <v>1335.7</v>
      </c>
      <c r="K2581" s="29" t="str">
        <f aca="false">IF(N2581&lt;=$F$3,"HIT","MISS")</f>
        <v>HIT</v>
      </c>
      <c r="L2581" s="29" t="str">
        <f aca="false">IF(O2581&lt;=$F$3,"HIT","MISS")</f>
        <v>HIT</v>
      </c>
      <c r="M2581" s="17" t="str">
        <f aca="false">IF(AND(K2581="HIT",L2581="HIT"),"HOD ✓ | LOD ✓",IF(K2581="HIT","HOD ✓",IF(L2581="HIT","LOD ✓","✗ MISS")))</f>
        <v>HOD ✓ | LOD ✓</v>
      </c>
      <c r="N2581" s="26" t="n">
        <f aca="false">IF(D2581&lt;H2581,(H2581-D2581)/D2581,IF(D2581&gt;G2581,(D2581-G2581)/D2581,0))</f>
        <v>0</v>
      </c>
      <c r="O2581" s="26" t="n">
        <f aca="false">IF(E2581&lt;J2581,(J2581-E2581)/E2581,IF(E2581&gt;I2581,(E2581-I2581)/E2581,0))</f>
        <v>8.6853391475179E-005</v>
      </c>
      <c r="P2581" s="27" t="n">
        <f aca="false">LN(F2581/F2580)</f>
        <v>-0.00531142285052545</v>
      </c>
      <c r="Q2581" s="28" t="n">
        <f aca="false">STDEV(P2562:P2581)*SQRT(252)</f>
        <v>0.100542410636464</v>
      </c>
      <c r="R2581" s="26" t="n">
        <f aca="false">(G2581-H2581)/H2581</f>
        <v>0.00100123114348023</v>
      </c>
      <c r="S2581" s="17" t="n">
        <f aca="false">YEAR(B2581)</f>
        <v>2016</v>
      </c>
      <c r="T2581" s="17" t="n">
        <f aca="false">WEEKDAY(B2581)</f>
        <v>5</v>
      </c>
    </row>
    <row r="2582" customFormat="false" ht="15" hidden="false" customHeight="false" outlineLevel="0" collapsed="false">
      <c r="B2582" s="21" t="n">
        <v>42622</v>
      </c>
      <c r="C2582" s="22" t="n">
        <v>1337.983</v>
      </c>
      <c r="D2582" s="22" t="n">
        <v>1339.72</v>
      </c>
      <c r="E2582" s="22" t="n">
        <v>1326.985</v>
      </c>
      <c r="F2582" s="22" t="n">
        <v>1326.985</v>
      </c>
      <c r="G2582" s="23" t="n">
        <v>1340.04</v>
      </c>
      <c r="H2582" s="23" t="n">
        <v>1338.7</v>
      </c>
      <c r="I2582" s="23" t="n">
        <v>1328.53</v>
      </c>
      <c r="J2582" s="23" t="n">
        <v>1327.2</v>
      </c>
      <c r="K2582" s="29" t="str">
        <f aca="false">IF(N2582&lt;=$F$3,"HIT","MISS")</f>
        <v>HIT</v>
      </c>
      <c r="L2582" s="29" t="str">
        <f aca="false">IF(O2582&lt;=$F$3,"HIT","MISS")</f>
        <v>HIT</v>
      </c>
      <c r="M2582" s="17" t="str">
        <f aca="false">IF(AND(K2582="HIT",L2582="HIT"),"HOD ✓ | LOD ✓",IF(K2582="HIT","HOD ✓",IF(L2582="HIT","LOD ✓","✗ MISS")))</f>
        <v>HOD ✓ | LOD ✓</v>
      </c>
      <c r="N2582" s="26" t="n">
        <f aca="false">IF(D2582&lt;H2582,(H2582-D2582)/D2582,IF(D2582&gt;G2582,(D2582-G2582)/D2582,0))</f>
        <v>0</v>
      </c>
      <c r="O2582" s="26" t="n">
        <f aca="false">IF(E2582&lt;J2582,(J2582-E2582)/E2582,IF(E2582&gt;I2582,(E2582-I2582)/E2582,0))</f>
        <v>0.000162021424507546</v>
      </c>
      <c r="P2582" s="27" t="n">
        <f aca="false">LN(F2582/F2581)</f>
        <v>-0.00825380450103435</v>
      </c>
      <c r="Q2582" s="28" t="n">
        <f aca="false">STDEV(P2563:P2582)*SQRT(252)</f>
        <v>0.104622243845743</v>
      </c>
      <c r="R2582" s="26" t="n">
        <f aca="false">(G2582-H2582)/H2582</f>
        <v>0.00100097109135723</v>
      </c>
      <c r="S2582" s="17" t="n">
        <f aca="false">YEAR(B2582)</f>
        <v>2016</v>
      </c>
      <c r="T2582" s="17" t="n">
        <f aca="false">WEEKDAY(B2582)</f>
        <v>6</v>
      </c>
    </row>
    <row r="2583" customFormat="false" ht="15" hidden="false" customHeight="false" outlineLevel="0" collapsed="false">
      <c r="B2583" s="21" t="n">
        <v>42625</v>
      </c>
      <c r="C2583" s="22" t="n">
        <v>1326.985</v>
      </c>
      <c r="D2583" s="22" t="n">
        <v>1330.378</v>
      </c>
      <c r="E2583" s="22" t="n">
        <v>1320.4375</v>
      </c>
      <c r="F2583" s="22" t="n">
        <v>1327.9285</v>
      </c>
      <c r="G2583" s="23" t="n">
        <v>1331.99</v>
      </c>
      <c r="H2583" s="23" t="n">
        <v>1330.66</v>
      </c>
      <c r="I2583" s="23" t="n">
        <v>1321.17</v>
      </c>
      <c r="J2583" s="23" t="n">
        <v>1319.85</v>
      </c>
      <c r="K2583" s="29" t="str">
        <f aca="false">IF(N2583&lt;=$F$3,"HIT","MISS")</f>
        <v>HIT</v>
      </c>
      <c r="L2583" s="29" t="str">
        <f aca="false">IF(O2583&lt;=$F$3,"HIT","MISS")</f>
        <v>HIT</v>
      </c>
      <c r="M2583" s="17" t="str">
        <f aca="false">IF(AND(K2583="HIT",L2583="HIT"),"HOD ✓ | LOD ✓",IF(K2583="HIT","HOD ✓",IF(L2583="HIT","LOD ✓","✗ MISS")))</f>
        <v>HOD ✓ | LOD ✓</v>
      </c>
      <c r="N2583" s="26" t="n">
        <f aca="false">IF(D2583&lt;H2583,(H2583-D2583)/D2583,IF(D2583&gt;G2583,(D2583-G2583)/D2583,0))</f>
        <v>0.000211969831130816</v>
      </c>
      <c r="O2583" s="26" t="n">
        <f aca="false">IF(E2583&lt;J2583,(J2583-E2583)/E2583,IF(E2583&gt;I2583,(E2583-I2583)/E2583,0))</f>
        <v>0</v>
      </c>
      <c r="P2583" s="27" t="n">
        <f aca="false">LN(F2583/F2582)</f>
        <v>0.000710757649708365</v>
      </c>
      <c r="Q2583" s="28" t="n">
        <f aca="false">STDEV(P2564:P2583)*SQRT(252)</f>
        <v>0.104231788197846</v>
      </c>
      <c r="R2583" s="26" t="n">
        <f aca="false">(G2583-H2583)/H2583</f>
        <v>0.000999504005531035</v>
      </c>
      <c r="S2583" s="17" t="n">
        <f aca="false">YEAR(B2583)</f>
        <v>2016</v>
      </c>
      <c r="T2583" s="17" t="n">
        <f aca="false">WEEKDAY(B2583)</f>
        <v>2</v>
      </c>
    </row>
    <row r="2584" customFormat="false" ht="15" hidden="false" customHeight="false" outlineLevel="0" collapsed="false">
      <c r="B2584" s="21" t="n">
        <v>42626</v>
      </c>
      <c r="C2584" s="22" t="n">
        <v>1327.9285</v>
      </c>
      <c r="D2584" s="22" t="n">
        <v>1332.1295</v>
      </c>
      <c r="E2584" s="22" t="n">
        <v>1315.694</v>
      </c>
      <c r="F2584" s="22" t="n">
        <v>1318.8435</v>
      </c>
      <c r="G2584" s="23" t="n">
        <v>1333.58</v>
      </c>
      <c r="H2584" s="23" t="n">
        <v>1332.25</v>
      </c>
      <c r="I2584" s="23" t="n">
        <v>1316.25</v>
      </c>
      <c r="J2584" s="23" t="n">
        <v>1314.94</v>
      </c>
      <c r="K2584" s="29" t="str">
        <f aca="false">IF(N2584&lt;=$F$3,"HIT","MISS")</f>
        <v>HIT</v>
      </c>
      <c r="L2584" s="29" t="str">
        <f aca="false">IF(O2584&lt;=$F$3,"HIT","MISS")</f>
        <v>HIT</v>
      </c>
      <c r="M2584" s="17" t="str">
        <f aca="false">IF(AND(K2584="HIT",L2584="HIT"),"HOD ✓ | LOD ✓",IF(K2584="HIT","HOD ✓",IF(L2584="HIT","LOD ✓","✗ MISS")))</f>
        <v>HOD ✓ | LOD ✓</v>
      </c>
      <c r="N2584" s="26" t="n">
        <f aca="false">IF(D2584&lt;H2584,(H2584-D2584)/D2584,IF(D2584&gt;G2584,(D2584-G2584)/D2584,0))</f>
        <v>9.04566710668841E-005</v>
      </c>
      <c r="O2584" s="26" t="n">
        <f aca="false">IF(E2584&lt;J2584,(J2584-E2584)/E2584,IF(E2584&gt;I2584,(E2584-I2584)/E2584,0))</f>
        <v>0</v>
      </c>
      <c r="P2584" s="27" t="n">
        <f aca="false">LN(F2584/F2583)</f>
        <v>-0.0068649930404987</v>
      </c>
      <c r="Q2584" s="28" t="n">
        <f aca="false">STDEV(P2565:P2584)*SQRT(252)</f>
        <v>0.104207454567349</v>
      </c>
      <c r="R2584" s="26" t="n">
        <f aca="false">(G2584-H2584)/H2584</f>
        <v>0.000998311127791276</v>
      </c>
      <c r="S2584" s="17" t="n">
        <f aca="false">YEAR(B2584)</f>
        <v>2016</v>
      </c>
      <c r="T2584" s="17" t="n">
        <f aca="false">WEEKDAY(B2584)</f>
        <v>3</v>
      </c>
    </row>
    <row r="2585" customFormat="false" ht="15" hidden="false" customHeight="false" outlineLevel="0" collapsed="false">
      <c r="B2585" s="21" t="n">
        <v>42627</v>
      </c>
      <c r="C2585" s="22" t="n">
        <v>1318.8435</v>
      </c>
      <c r="D2585" s="22" t="n">
        <v>1326.107</v>
      </c>
      <c r="E2585" s="22" t="n">
        <v>1313.645</v>
      </c>
      <c r="F2585" s="22" t="n">
        <v>1322.746</v>
      </c>
      <c r="G2585" s="23" t="n">
        <v>1327.07</v>
      </c>
      <c r="H2585" s="23" t="n">
        <v>1325.74</v>
      </c>
      <c r="I2585" s="23" t="n">
        <v>1313.6</v>
      </c>
      <c r="J2585" s="23" t="n">
        <v>1312.29</v>
      </c>
      <c r="K2585" s="29" t="str">
        <f aca="false">IF(N2585&lt;=$F$3,"HIT","MISS")</f>
        <v>HIT</v>
      </c>
      <c r="L2585" s="29" t="str">
        <f aca="false">IF(O2585&lt;=$F$3,"HIT","MISS")</f>
        <v>HIT</v>
      </c>
      <c r="M2585" s="17" t="str">
        <f aca="false">IF(AND(K2585="HIT",L2585="HIT"),"HOD ✓ | LOD ✓",IF(K2585="HIT","HOD ✓",IF(L2585="HIT","LOD ✓","✗ MISS")))</f>
        <v>HOD ✓ | LOD ✓</v>
      </c>
      <c r="N2585" s="26" t="n">
        <f aca="false">IF(D2585&lt;H2585,(H2585-D2585)/D2585,IF(D2585&gt;G2585,(D2585-G2585)/D2585,0))</f>
        <v>0</v>
      </c>
      <c r="O2585" s="26" t="n">
        <f aca="false">IF(E2585&lt;J2585,(J2585-E2585)/E2585,IF(E2585&gt;I2585,(E2585-I2585)/E2585,0))</f>
        <v>3.42558301520371E-005</v>
      </c>
      <c r="P2585" s="27" t="n">
        <f aca="false">LN(F2585/F2584)</f>
        <v>0.00295466259165434</v>
      </c>
      <c r="Q2585" s="28" t="n">
        <f aca="false">STDEV(P2566:P2585)*SQRT(252)</f>
        <v>0.104667994745304</v>
      </c>
      <c r="R2585" s="26" t="n">
        <f aca="false">(G2585-H2585)/H2585</f>
        <v>0.00100321329974198</v>
      </c>
      <c r="S2585" s="17" t="n">
        <f aca="false">YEAR(B2585)</f>
        <v>2016</v>
      </c>
      <c r="T2585" s="17" t="n">
        <f aca="false">WEEKDAY(B2585)</f>
        <v>4</v>
      </c>
    </row>
    <row r="2586" customFormat="false" ht="15" hidden="false" customHeight="false" outlineLevel="0" collapsed="false">
      <c r="B2586" s="21" t="n">
        <v>42628</v>
      </c>
      <c r="C2586" s="22" t="n">
        <v>1322.746</v>
      </c>
      <c r="D2586" s="22" t="n">
        <v>1328.5515</v>
      </c>
      <c r="E2586" s="22" t="n">
        <v>1309.4275</v>
      </c>
      <c r="F2586" s="22" t="n">
        <v>1314.479</v>
      </c>
      <c r="G2586" s="23" t="n">
        <v>1329.4</v>
      </c>
      <c r="H2586" s="23" t="n">
        <v>1328.07</v>
      </c>
      <c r="I2586" s="23" t="n">
        <v>1312.46</v>
      </c>
      <c r="J2586" s="23" t="n">
        <v>1311.15</v>
      </c>
      <c r="K2586" s="24" t="str">
        <f aca="false">IF(N2586&lt;=$F$3,"HIT","MISS")</f>
        <v>HIT</v>
      </c>
      <c r="L2586" s="24" t="str">
        <f aca="false">IF(O2586&lt;=$F$3,"HIT","MISS")</f>
        <v>MISS</v>
      </c>
      <c r="M2586" s="25" t="str">
        <f aca="false">IF(AND(K2586="HIT",L2586="HIT"),"HOD ✓ | LOD ✓",IF(K2586="HIT","HOD ✓",IF(L2586="HIT","LOD ✓","✗ MISS")))</f>
        <v>HOD ✓</v>
      </c>
      <c r="N2586" s="26" t="n">
        <f aca="false">IF(D2586&lt;H2586,(H2586-D2586)/D2586,IF(D2586&gt;G2586,(D2586-G2586)/D2586,0))</f>
        <v>0</v>
      </c>
      <c r="O2586" s="26" t="n">
        <f aca="false">IF(E2586&lt;J2586,(J2586-E2586)/E2586,IF(E2586&gt;I2586,(E2586-I2586)/E2586,0))</f>
        <v>0.00131546038249547</v>
      </c>
      <c r="P2586" s="27" t="n">
        <f aca="false">LN(F2586/F2585)</f>
        <v>-0.00626948939046406</v>
      </c>
      <c r="Q2586" s="28" t="n">
        <f aca="false">STDEV(P2567:P2586)*SQRT(252)</f>
        <v>0.105256251112957</v>
      </c>
      <c r="R2586" s="26" t="n">
        <f aca="false">(G2586-H2586)/H2586</f>
        <v>0.0010014532366518</v>
      </c>
      <c r="S2586" s="17" t="n">
        <f aca="false">YEAR(B2586)</f>
        <v>2016</v>
      </c>
      <c r="T2586" s="17" t="n">
        <f aca="false">WEEKDAY(B2586)</f>
        <v>5</v>
      </c>
    </row>
    <row r="2587" customFormat="false" ht="15" hidden="false" customHeight="false" outlineLevel="0" collapsed="false">
      <c r="B2587" s="21" t="n">
        <v>42629</v>
      </c>
      <c r="C2587" s="22" t="n">
        <v>1314.479</v>
      </c>
      <c r="D2587" s="22" t="n">
        <v>1318.201</v>
      </c>
      <c r="E2587" s="22" t="n">
        <v>1306.3285</v>
      </c>
      <c r="F2587" s="22" t="n">
        <v>1310.1955</v>
      </c>
      <c r="G2587" s="23" t="n">
        <v>1317.87</v>
      </c>
      <c r="H2587" s="23" t="n">
        <v>1316.55</v>
      </c>
      <c r="I2587" s="23" t="n">
        <v>1307.88</v>
      </c>
      <c r="J2587" s="23" t="n">
        <v>1306.57</v>
      </c>
      <c r="K2587" s="29" t="str">
        <f aca="false">IF(N2587&lt;=$F$3,"HIT","MISS")</f>
        <v>HIT</v>
      </c>
      <c r="L2587" s="29" t="str">
        <f aca="false">IF(O2587&lt;=$F$3,"HIT","MISS")</f>
        <v>HIT</v>
      </c>
      <c r="M2587" s="17" t="str">
        <f aca="false">IF(AND(K2587="HIT",L2587="HIT"),"HOD ✓ | LOD ✓",IF(K2587="HIT","HOD ✓",IF(L2587="HIT","LOD ✓","✗ MISS")))</f>
        <v>HOD ✓ | LOD ✓</v>
      </c>
      <c r="N2587" s="26" t="n">
        <f aca="false">IF(D2587&lt;H2587,(H2587-D2587)/D2587,IF(D2587&gt;G2587,(D2587-G2587)/D2587,0))</f>
        <v>0.000251099794341023</v>
      </c>
      <c r="O2587" s="26" t="n">
        <f aca="false">IF(E2587&lt;J2587,(J2587-E2587)/E2587,IF(E2587&gt;I2587,(E2587-I2587)/E2587,0))</f>
        <v>0.000184869272927797</v>
      </c>
      <c r="P2587" s="27" t="n">
        <f aca="false">LN(F2587/F2586)</f>
        <v>-0.00326402668444189</v>
      </c>
      <c r="Q2587" s="28" t="n">
        <f aca="false">STDEV(P2568:P2587)*SQRT(252)</f>
        <v>0.102241470206553</v>
      </c>
      <c r="R2587" s="26" t="n">
        <f aca="false">(G2587-H2587)/H2587</f>
        <v>0.00100262048535941</v>
      </c>
      <c r="S2587" s="17" t="n">
        <f aca="false">YEAR(B2587)</f>
        <v>2016</v>
      </c>
      <c r="T2587" s="17" t="n">
        <f aca="false">WEEKDAY(B2587)</f>
        <v>6</v>
      </c>
    </row>
    <row r="2588" customFormat="false" ht="15" hidden="false" customHeight="false" outlineLevel="0" collapsed="false">
      <c r="B2588" s="21" t="n">
        <v>42632</v>
      </c>
      <c r="C2588" s="22" t="n">
        <v>1310.1955</v>
      </c>
      <c r="D2588" s="22" t="n">
        <v>1318.5895</v>
      </c>
      <c r="E2588" s="22" t="n">
        <v>1309.56</v>
      </c>
      <c r="F2588" s="22" t="n">
        <v>1313.3095</v>
      </c>
      <c r="G2588" s="23" t="n">
        <v>1318.25</v>
      </c>
      <c r="H2588" s="23" t="n">
        <v>1316.93</v>
      </c>
      <c r="I2588" s="23" t="n">
        <v>1310.04</v>
      </c>
      <c r="J2588" s="23" t="n">
        <v>1308.73</v>
      </c>
      <c r="K2588" s="29" t="str">
        <f aca="false">IF(N2588&lt;=$F$3,"HIT","MISS")</f>
        <v>HIT</v>
      </c>
      <c r="L2588" s="29" t="str">
        <f aca="false">IF(O2588&lt;=$F$3,"HIT","MISS")</f>
        <v>HIT</v>
      </c>
      <c r="M2588" s="17" t="str">
        <f aca="false">IF(AND(K2588="HIT",L2588="HIT"),"HOD ✓ | LOD ✓",IF(K2588="HIT","HOD ✓",IF(L2588="HIT","LOD ✓","✗ MISS")))</f>
        <v>HOD ✓ | LOD ✓</v>
      </c>
      <c r="N2588" s="26" t="n">
        <f aca="false">IF(D2588&lt;H2588,(H2588-D2588)/D2588,IF(D2588&gt;G2588,(D2588-G2588)/D2588,0))</f>
        <v>0.000257472094234061</v>
      </c>
      <c r="O2588" s="26" t="n">
        <f aca="false">IF(E2588&lt;J2588,(J2588-E2588)/E2588,IF(E2588&gt;I2588,(E2588-I2588)/E2588,0))</f>
        <v>0</v>
      </c>
      <c r="P2588" s="27" t="n">
        <f aca="false">LN(F2588/F2587)</f>
        <v>0.00237392454934648</v>
      </c>
      <c r="Q2588" s="28" t="n">
        <f aca="false">STDEV(P2569:P2588)*SQRT(252)</f>
        <v>0.102957224776027</v>
      </c>
      <c r="R2588" s="26" t="n">
        <f aca="false">(G2588-H2588)/H2588</f>
        <v>0.00100233117933371</v>
      </c>
      <c r="S2588" s="17" t="n">
        <f aca="false">YEAR(B2588)</f>
        <v>2016</v>
      </c>
      <c r="T2588" s="17" t="n">
        <f aca="false">WEEKDAY(B2588)</f>
        <v>2</v>
      </c>
    </row>
    <row r="2589" customFormat="false" ht="15" hidden="false" customHeight="false" outlineLevel="0" collapsed="false">
      <c r="B2589" s="21" t="n">
        <v>42633</v>
      </c>
      <c r="C2589" s="22" t="n">
        <v>1313.3095</v>
      </c>
      <c r="D2589" s="22" t="n">
        <v>1318.029</v>
      </c>
      <c r="E2589" s="22" t="n">
        <v>1312.0755</v>
      </c>
      <c r="F2589" s="22" t="n">
        <v>1314.9125</v>
      </c>
      <c r="G2589" s="23" t="n">
        <v>1318.07</v>
      </c>
      <c r="H2589" s="23" t="n">
        <v>1316.75</v>
      </c>
      <c r="I2589" s="23" t="n">
        <v>1312.11</v>
      </c>
      <c r="J2589" s="23" t="n">
        <v>1310.8</v>
      </c>
      <c r="K2589" s="29" t="str">
        <f aca="false">IF(N2589&lt;=$F$3,"HIT","MISS")</f>
        <v>HIT</v>
      </c>
      <c r="L2589" s="29" t="str">
        <f aca="false">IF(O2589&lt;=$F$3,"HIT","MISS")</f>
        <v>HIT</v>
      </c>
      <c r="M2589" s="17" t="str">
        <f aca="false">IF(AND(K2589="HIT",L2589="HIT"),"HOD ✓ | LOD ✓",IF(K2589="HIT","HOD ✓",IF(L2589="HIT","LOD ✓","✗ MISS")))</f>
        <v>HOD ✓ | LOD ✓</v>
      </c>
      <c r="N2589" s="26" t="n">
        <f aca="false">IF(D2589&lt;H2589,(H2589-D2589)/D2589,IF(D2589&gt;G2589,(D2589-G2589)/D2589,0))</f>
        <v>0</v>
      </c>
      <c r="O2589" s="26" t="n">
        <f aca="false">IF(E2589&lt;J2589,(J2589-E2589)/E2589,IF(E2589&gt;I2589,(E2589-I2589)/E2589,0))</f>
        <v>0</v>
      </c>
      <c r="P2589" s="27" t="n">
        <f aca="false">LN(F2589/F2588)</f>
        <v>0.00121983622294609</v>
      </c>
      <c r="Q2589" s="28" t="n">
        <f aca="false">STDEV(P2570:P2589)*SQRT(252)</f>
        <v>0.103243359423384</v>
      </c>
      <c r="R2589" s="26" t="n">
        <f aca="false">(G2589-H2589)/H2589</f>
        <v>0.00100246819821525</v>
      </c>
      <c r="S2589" s="17" t="n">
        <f aca="false">YEAR(B2589)</f>
        <v>2016</v>
      </c>
      <c r="T2589" s="17" t="n">
        <f aca="false">WEEKDAY(B2589)</f>
        <v>3</v>
      </c>
    </row>
    <row r="2590" customFormat="false" ht="15" hidden="false" customHeight="false" outlineLevel="0" collapsed="false">
      <c r="B2590" s="21" t="n">
        <v>42634</v>
      </c>
      <c r="C2590" s="22" t="n">
        <v>1314.9125</v>
      </c>
      <c r="D2590" s="22" t="n">
        <v>1337.4935</v>
      </c>
      <c r="E2590" s="22" t="n">
        <v>1307.851</v>
      </c>
      <c r="F2590" s="22" t="n">
        <v>1335.5015</v>
      </c>
      <c r="G2590" s="23" t="n">
        <v>1337.38</v>
      </c>
      <c r="H2590" s="23" t="n">
        <v>1336.04</v>
      </c>
      <c r="I2590" s="23" t="n">
        <v>1309.11</v>
      </c>
      <c r="J2590" s="23" t="n">
        <v>1307.8</v>
      </c>
      <c r="K2590" s="29" t="str">
        <f aca="false">IF(N2590&lt;=$F$3,"HIT","MISS")</f>
        <v>HIT</v>
      </c>
      <c r="L2590" s="29" t="str">
        <f aca="false">IF(O2590&lt;=$F$3,"HIT","MISS")</f>
        <v>HIT</v>
      </c>
      <c r="M2590" s="17" t="str">
        <f aca="false">IF(AND(K2590="HIT",L2590="HIT"),"HOD ✓ | LOD ✓",IF(K2590="HIT","HOD ✓",IF(L2590="HIT","LOD ✓","✗ MISS")))</f>
        <v>HOD ✓ | LOD ✓</v>
      </c>
      <c r="N2590" s="26" t="n">
        <f aca="false">IF(D2590&lt;H2590,(H2590-D2590)/D2590,IF(D2590&gt;G2590,(D2590-G2590)/D2590,0))</f>
        <v>8.48602254888946E-005</v>
      </c>
      <c r="O2590" s="26" t="n">
        <f aca="false">IF(E2590&lt;J2590,(J2590-E2590)/E2590,IF(E2590&gt;I2590,(E2590-I2590)/E2590,0))</f>
        <v>0</v>
      </c>
      <c r="P2590" s="27" t="n">
        <f aca="false">LN(F2590/F2589)</f>
        <v>0.0155367532501941</v>
      </c>
      <c r="Q2590" s="28" t="n">
        <f aca="false">STDEV(P2571:P2590)*SQRT(252)</f>
        <v>0.112034313439105</v>
      </c>
      <c r="R2590" s="26" t="n">
        <f aca="false">(G2590-H2590)/H2590</f>
        <v>0.00100296398311439</v>
      </c>
      <c r="S2590" s="17" t="n">
        <f aca="false">YEAR(B2590)</f>
        <v>2016</v>
      </c>
      <c r="T2590" s="17" t="n">
        <f aca="false">WEEKDAY(B2590)</f>
        <v>4</v>
      </c>
    </row>
    <row r="2591" customFormat="false" ht="15" hidden="false" customHeight="false" outlineLevel="0" collapsed="false">
      <c r="B2591" s="21" t="n">
        <v>42635</v>
      </c>
      <c r="C2591" s="22" t="n">
        <v>1335.5015</v>
      </c>
      <c r="D2591" s="22" t="n">
        <v>1343.731</v>
      </c>
      <c r="E2591" s="22" t="n">
        <v>1331.258</v>
      </c>
      <c r="F2591" s="22" t="n">
        <v>1336.8905</v>
      </c>
      <c r="G2591" s="23" t="n">
        <v>1345.19</v>
      </c>
      <c r="H2591" s="23" t="n">
        <v>1343.85</v>
      </c>
      <c r="I2591" s="23" t="n">
        <v>1332.3</v>
      </c>
      <c r="J2591" s="23" t="n">
        <v>1330.97</v>
      </c>
      <c r="K2591" s="29" t="str">
        <f aca="false">IF(N2591&lt;=$F$3,"HIT","MISS")</f>
        <v>HIT</v>
      </c>
      <c r="L2591" s="29" t="str">
        <f aca="false">IF(O2591&lt;=$F$3,"HIT","MISS")</f>
        <v>HIT</v>
      </c>
      <c r="M2591" s="17" t="str">
        <f aca="false">IF(AND(K2591="HIT",L2591="HIT"),"HOD ✓ | LOD ✓",IF(K2591="HIT","HOD ✓",IF(L2591="HIT","LOD ✓","✗ MISS")))</f>
        <v>HOD ✓ | LOD ✓</v>
      </c>
      <c r="N2591" s="26" t="n">
        <f aca="false">IF(D2591&lt;H2591,(H2591-D2591)/D2591,IF(D2591&gt;G2591,(D2591-G2591)/D2591,0))</f>
        <v>8.85593917234287E-005</v>
      </c>
      <c r="O2591" s="26" t="n">
        <f aca="false">IF(E2591&lt;J2591,(J2591-E2591)/E2591,IF(E2591&gt;I2591,(E2591-I2591)/E2591,0))</f>
        <v>0</v>
      </c>
      <c r="P2591" s="27" t="n">
        <f aca="false">LN(F2591/F2590)</f>
        <v>0.00103951824813063</v>
      </c>
      <c r="Q2591" s="28" t="n">
        <f aca="false">STDEV(P2572:P2591)*SQRT(252)</f>
        <v>0.111749914428306</v>
      </c>
      <c r="R2591" s="26" t="n">
        <f aca="false">(G2591-H2591)/H2591</f>
        <v>0.000997135096923128</v>
      </c>
      <c r="S2591" s="17" t="n">
        <f aca="false">YEAR(B2591)</f>
        <v>2016</v>
      </c>
      <c r="T2591" s="17" t="n">
        <f aca="false">WEEKDAY(B2591)</f>
        <v>5</v>
      </c>
    </row>
    <row r="2592" customFormat="false" ht="15" hidden="false" customHeight="false" outlineLevel="0" collapsed="false">
      <c r="B2592" s="21" t="n">
        <v>42636</v>
      </c>
      <c r="C2592" s="22" t="n">
        <v>1336.8905</v>
      </c>
      <c r="D2592" s="22" t="n">
        <v>1340.7165</v>
      </c>
      <c r="E2592" s="22" t="n">
        <v>1333.923</v>
      </c>
      <c r="F2592" s="22" t="n">
        <v>1338.169</v>
      </c>
      <c r="G2592" s="23" t="n">
        <v>1340.46</v>
      </c>
      <c r="H2592" s="23" t="n">
        <v>1339.12</v>
      </c>
      <c r="I2592" s="23" t="n">
        <v>1335.4</v>
      </c>
      <c r="J2592" s="23" t="n">
        <v>1334.07</v>
      </c>
      <c r="K2592" s="29" t="str">
        <f aca="false">IF(N2592&lt;=$F$3,"HIT","MISS")</f>
        <v>HIT</v>
      </c>
      <c r="L2592" s="29" t="str">
        <f aca="false">IF(O2592&lt;=$F$3,"HIT","MISS")</f>
        <v>HIT</v>
      </c>
      <c r="M2592" s="17" t="str">
        <f aca="false">IF(AND(K2592="HIT",L2592="HIT"),"HOD ✓ | LOD ✓",IF(K2592="HIT","HOD ✓",IF(L2592="HIT","LOD ✓","✗ MISS")))</f>
        <v>HOD ✓ | LOD ✓</v>
      </c>
      <c r="N2592" s="26" t="n">
        <f aca="false">IF(D2592&lt;H2592,(H2592-D2592)/D2592,IF(D2592&gt;G2592,(D2592-G2592)/D2592,0))</f>
        <v>0.000191315613703538</v>
      </c>
      <c r="O2592" s="26" t="n">
        <f aca="false">IF(E2592&lt;J2592,(J2592-E2592)/E2592,IF(E2592&gt;I2592,(E2592-I2592)/E2592,0))</f>
        <v>0.000110201263491172</v>
      </c>
      <c r="P2592" s="27" t="n">
        <f aca="false">LN(F2592/F2591)</f>
        <v>0.000955866661915634</v>
      </c>
      <c r="Q2592" s="28" t="n">
        <f aca="false">STDEV(P2573:P2592)*SQRT(252)</f>
        <v>0.11159759989076</v>
      </c>
      <c r="R2592" s="26" t="n">
        <f aca="false">(G2592-H2592)/H2592</f>
        <v>0.00100065714797789</v>
      </c>
      <c r="S2592" s="17" t="n">
        <f aca="false">YEAR(B2592)</f>
        <v>2016</v>
      </c>
      <c r="T2592" s="17" t="n">
        <f aca="false">WEEKDAY(B2592)</f>
        <v>6</v>
      </c>
    </row>
    <row r="2593" customFormat="false" ht="15" hidden="false" customHeight="false" outlineLevel="0" collapsed="false">
      <c r="B2593" s="21" t="n">
        <v>42639</v>
      </c>
      <c r="C2593" s="22" t="n">
        <v>1338.169</v>
      </c>
      <c r="D2593" s="22" t="n">
        <v>1342.2365</v>
      </c>
      <c r="E2593" s="22" t="n">
        <v>1332.793</v>
      </c>
      <c r="F2593" s="22" t="n">
        <v>1337.871</v>
      </c>
      <c r="G2593" s="23" t="n">
        <v>1342.55</v>
      </c>
      <c r="H2593" s="23" t="n">
        <v>1341.21</v>
      </c>
      <c r="I2593" s="23" t="n">
        <v>1334.24</v>
      </c>
      <c r="J2593" s="23" t="n">
        <v>1332.91</v>
      </c>
      <c r="K2593" s="29" t="str">
        <f aca="false">IF(N2593&lt;=$F$3,"HIT","MISS")</f>
        <v>HIT</v>
      </c>
      <c r="L2593" s="29" t="str">
        <f aca="false">IF(O2593&lt;=$F$3,"HIT","MISS")</f>
        <v>HIT</v>
      </c>
      <c r="M2593" s="17" t="str">
        <f aca="false">IF(AND(K2593="HIT",L2593="HIT"),"HOD ✓ | LOD ✓",IF(K2593="HIT","HOD ✓",IF(L2593="HIT","LOD ✓","✗ MISS")))</f>
        <v>HOD ✓ | LOD ✓</v>
      </c>
      <c r="N2593" s="26" t="n">
        <f aca="false">IF(D2593&lt;H2593,(H2593-D2593)/D2593,IF(D2593&gt;G2593,(D2593-G2593)/D2593,0))</f>
        <v>0</v>
      </c>
      <c r="O2593" s="26" t="n">
        <f aca="false">IF(E2593&lt;J2593,(J2593-E2593)/E2593,IF(E2593&gt;I2593,(E2593-I2593)/E2593,0))</f>
        <v>8.7785575104453E-005</v>
      </c>
      <c r="P2593" s="27" t="n">
        <f aca="false">LN(F2593/F2592)</f>
        <v>-0.000222717150141099</v>
      </c>
      <c r="Q2593" s="28" t="n">
        <f aca="false">STDEV(P2574:P2593)*SQRT(252)</f>
        <v>0.111526340268438</v>
      </c>
      <c r="R2593" s="26" t="n">
        <f aca="false">(G2593-H2593)/H2593</f>
        <v>0.000999097829571744</v>
      </c>
      <c r="S2593" s="17" t="n">
        <f aca="false">YEAR(B2593)</f>
        <v>2016</v>
      </c>
      <c r="T2593" s="17" t="n">
        <f aca="false">WEEKDAY(B2593)</f>
        <v>2</v>
      </c>
    </row>
    <row r="2594" customFormat="false" ht="15" hidden="false" customHeight="false" outlineLevel="0" collapsed="false">
      <c r="B2594" s="21" t="n">
        <v>42640</v>
      </c>
      <c r="C2594" s="22" t="n">
        <v>1337.871</v>
      </c>
      <c r="D2594" s="22" t="n">
        <v>1339.6825</v>
      </c>
      <c r="E2594" s="22" t="n">
        <v>1324.6705</v>
      </c>
      <c r="F2594" s="22" t="n">
        <v>1326.997</v>
      </c>
      <c r="G2594" s="23" t="n">
        <v>1340.6</v>
      </c>
      <c r="H2594" s="23" t="n">
        <v>1339.26</v>
      </c>
      <c r="I2594" s="23" t="n">
        <v>1326.26</v>
      </c>
      <c r="J2594" s="23" t="n">
        <v>1324.94</v>
      </c>
      <c r="K2594" s="29" t="str">
        <f aca="false">IF(N2594&lt;=$F$3,"HIT","MISS")</f>
        <v>HIT</v>
      </c>
      <c r="L2594" s="29" t="str">
        <f aca="false">IF(O2594&lt;=$F$3,"HIT","MISS")</f>
        <v>HIT</v>
      </c>
      <c r="M2594" s="17" t="str">
        <f aca="false">IF(AND(K2594="HIT",L2594="HIT"),"HOD ✓ | LOD ✓",IF(K2594="HIT","HOD ✓",IF(L2594="HIT","LOD ✓","✗ MISS")))</f>
        <v>HOD ✓ | LOD ✓</v>
      </c>
      <c r="N2594" s="26" t="n">
        <f aca="false">IF(D2594&lt;H2594,(H2594-D2594)/D2594,IF(D2594&gt;G2594,(D2594-G2594)/D2594,0))</f>
        <v>0</v>
      </c>
      <c r="O2594" s="26" t="n">
        <f aca="false">IF(E2594&lt;J2594,(J2594-E2594)/E2594,IF(E2594&gt;I2594,(E2594-I2594)/E2594,0))</f>
        <v>0.000203446819416683</v>
      </c>
      <c r="P2594" s="27" t="n">
        <f aca="false">LN(F2594/F2593)</f>
        <v>-0.00816104989298663</v>
      </c>
      <c r="Q2594" s="28" t="n">
        <f aca="false">STDEV(P2575:P2594)*SQRT(252)</f>
        <v>0.110234835281973</v>
      </c>
      <c r="R2594" s="26" t="n">
        <f aca="false">(G2594-H2594)/H2594</f>
        <v>0.00100055254394212</v>
      </c>
      <c r="S2594" s="17" t="n">
        <f aca="false">YEAR(B2594)</f>
        <v>2016</v>
      </c>
      <c r="T2594" s="17" t="n">
        <f aca="false">WEEKDAY(B2594)</f>
        <v>3</v>
      </c>
    </row>
    <row r="2595" customFormat="false" ht="15" hidden="false" customHeight="false" outlineLevel="0" collapsed="false">
      <c r="B2595" s="21" t="n">
        <v>42641</v>
      </c>
      <c r="C2595" s="22" t="n">
        <v>1326.997</v>
      </c>
      <c r="D2595" s="22" t="n">
        <v>1327.684</v>
      </c>
      <c r="E2595" s="22" t="n">
        <v>1318.087</v>
      </c>
      <c r="F2595" s="22" t="n">
        <v>1321.9205</v>
      </c>
      <c r="G2595" s="23" t="n">
        <v>1327.75</v>
      </c>
      <c r="H2595" s="23" t="n">
        <v>1326.42</v>
      </c>
      <c r="I2595" s="23" t="n">
        <v>1317.79</v>
      </c>
      <c r="J2595" s="23" t="n">
        <v>1316.47</v>
      </c>
      <c r="K2595" s="29" t="str">
        <f aca="false">IF(N2595&lt;=$F$3,"HIT","MISS")</f>
        <v>HIT</v>
      </c>
      <c r="L2595" s="29" t="str">
        <f aca="false">IF(O2595&lt;=$F$3,"HIT","MISS")</f>
        <v>HIT</v>
      </c>
      <c r="M2595" s="17" t="str">
        <f aca="false">IF(AND(K2595="HIT",L2595="HIT"),"HOD ✓ | LOD ✓",IF(K2595="HIT","HOD ✓",IF(L2595="HIT","LOD ✓","✗ MISS")))</f>
        <v>HOD ✓ | LOD ✓</v>
      </c>
      <c r="N2595" s="26" t="n">
        <f aca="false">IF(D2595&lt;H2595,(H2595-D2595)/D2595,IF(D2595&gt;G2595,(D2595-G2595)/D2595,0))</f>
        <v>0</v>
      </c>
      <c r="O2595" s="26" t="n">
        <f aca="false">IF(E2595&lt;J2595,(J2595-E2595)/E2595,IF(E2595&gt;I2595,(E2595-I2595)/E2595,0))</f>
        <v>0.000225326552799645</v>
      </c>
      <c r="P2595" s="27" t="n">
        <f aca="false">LN(F2595/F2594)</f>
        <v>-0.00383289114510115</v>
      </c>
      <c r="Q2595" s="28" t="n">
        <f aca="false">STDEV(P2576:P2595)*SQRT(252)</f>
        <v>0.111146738386312</v>
      </c>
      <c r="R2595" s="26" t="n">
        <f aca="false">(G2595-H2595)/H2595</f>
        <v>0.00100269899428531</v>
      </c>
      <c r="S2595" s="17" t="n">
        <f aca="false">YEAR(B2595)</f>
        <v>2016</v>
      </c>
      <c r="T2595" s="17" t="n">
        <f aca="false">WEEKDAY(B2595)</f>
        <v>4</v>
      </c>
    </row>
    <row r="2596" customFormat="false" ht="15" hidden="false" customHeight="false" outlineLevel="0" collapsed="false">
      <c r="B2596" s="21" t="n">
        <v>42642</v>
      </c>
      <c r="C2596" s="22" t="n">
        <v>1321.9205</v>
      </c>
      <c r="D2596" s="22" t="n">
        <v>1325.972</v>
      </c>
      <c r="E2596" s="22" t="n">
        <v>1315.7365</v>
      </c>
      <c r="F2596" s="22" t="n">
        <v>1320.5325</v>
      </c>
      <c r="G2596" s="23" t="n">
        <v>1326.16</v>
      </c>
      <c r="H2596" s="23" t="n">
        <v>1324.84</v>
      </c>
      <c r="I2596" s="23" t="n">
        <v>1318.05</v>
      </c>
      <c r="J2596" s="23" t="n">
        <v>1316.73</v>
      </c>
      <c r="K2596" s="24" t="str">
        <f aca="false">IF(N2596&lt;=$F$3,"HIT","MISS")</f>
        <v>HIT</v>
      </c>
      <c r="L2596" s="24" t="str">
        <f aca="false">IF(O2596&lt;=$F$3,"HIT","MISS")</f>
        <v>MISS</v>
      </c>
      <c r="M2596" s="25" t="str">
        <f aca="false">IF(AND(K2596="HIT",L2596="HIT"),"HOD ✓ | LOD ✓",IF(K2596="HIT","HOD ✓",IF(L2596="HIT","LOD ✓","✗ MISS")))</f>
        <v>HOD ✓</v>
      </c>
      <c r="N2596" s="26" t="n">
        <f aca="false">IF(D2596&lt;H2596,(H2596-D2596)/D2596,IF(D2596&gt;G2596,(D2596-G2596)/D2596,0))</f>
        <v>0</v>
      </c>
      <c r="O2596" s="26" t="n">
        <f aca="false">IF(E2596&lt;J2596,(J2596-E2596)/E2596,IF(E2596&gt;I2596,(E2596-I2596)/E2596,0))</f>
        <v>0.000755090399939532</v>
      </c>
      <c r="P2596" s="27" t="n">
        <f aca="false">LN(F2596/F2595)</f>
        <v>-0.00105053912228785</v>
      </c>
      <c r="Q2596" s="28" t="n">
        <f aca="false">STDEV(P2577:P2596)*SQRT(252)</f>
        <v>0.110603665045069</v>
      </c>
      <c r="R2596" s="26" t="n">
        <f aca="false">(G2596-H2596)/H2596</f>
        <v>0.000996346728661698</v>
      </c>
      <c r="S2596" s="17" t="n">
        <f aca="false">YEAR(B2596)</f>
        <v>2016</v>
      </c>
      <c r="T2596" s="17" t="n">
        <f aca="false">WEEKDAY(B2596)</f>
        <v>5</v>
      </c>
    </row>
    <row r="2597" customFormat="false" ht="15" hidden="false" customHeight="false" outlineLevel="0" collapsed="false">
      <c r="B2597" s="21" t="n">
        <v>42643</v>
      </c>
      <c r="C2597" s="22" t="n">
        <v>1320.5325</v>
      </c>
      <c r="D2597" s="22" t="n">
        <v>1328.1895</v>
      </c>
      <c r="E2597" s="22" t="n">
        <v>1313.3525</v>
      </c>
      <c r="F2597" s="22" t="n">
        <v>1316.0645</v>
      </c>
      <c r="G2597" s="23" t="n">
        <v>1328.14</v>
      </c>
      <c r="H2597" s="23" t="n">
        <v>1326.81</v>
      </c>
      <c r="I2597" s="23" t="n">
        <v>1314.33</v>
      </c>
      <c r="J2597" s="23" t="n">
        <v>1313.02</v>
      </c>
      <c r="K2597" s="29" t="str">
        <f aca="false">IF(N2597&lt;=$F$3,"HIT","MISS")</f>
        <v>HIT</v>
      </c>
      <c r="L2597" s="29" t="str">
        <f aca="false">IF(O2597&lt;=$F$3,"HIT","MISS")</f>
        <v>HIT</v>
      </c>
      <c r="M2597" s="17" t="str">
        <f aca="false">IF(AND(K2597="HIT",L2597="HIT"),"HOD ✓ | LOD ✓",IF(K2597="HIT","HOD ✓",IF(L2597="HIT","LOD ✓","✗ MISS")))</f>
        <v>HOD ✓ | LOD ✓</v>
      </c>
      <c r="N2597" s="26" t="n">
        <f aca="false">IF(D2597&lt;H2597,(H2597-D2597)/D2597,IF(D2597&gt;G2597,(D2597-G2597)/D2597,0))</f>
        <v>3.7268778287927E-005</v>
      </c>
      <c r="O2597" s="26" t="n">
        <f aca="false">IF(E2597&lt;J2597,(J2597-E2597)/E2597,IF(E2597&gt;I2597,(E2597-I2597)/E2597,0))</f>
        <v>0</v>
      </c>
      <c r="P2597" s="27" t="n">
        <f aca="false">LN(F2597/F2596)</f>
        <v>-0.00338922048149461</v>
      </c>
      <c r="Q2597" s="28" t="n">
        <f aca="false">STDEV(P2578:P2597)*SQRT(252)</f>
        <v>0.106481634600037</v>
      </c>
      <c r="R2597" s="26" t="n">
        <f aca="false">(G2597-H2597)/H2597</f>
        <v>0.00100240426285614</v>
      </c>
      <c r="S2597" s="17" t="n">
        <f aca="false">YEAR(B2597)</f>
        <v>2016</v>
      </c>
      <c r="T2597" s="17" t="n">
        <f aca="false">WEEKDAY(B2597)</f>
        <v>6</v>
      </c>
    </row>
    <row r="2598" customFormat="false" ht="15" hidden="false" customHeight="false" outlineLevel="0" collapsed="false">
      <c r="B2598" s="21" t="n">
        <v>42646</v>
      </c>
      <c r="C2598" s="22" t="n">
        <v>1316.0645</v>
      </c>
      <c r="D2598" s="22" t="n">
        <v>1319.7</v>
      </c>
      <c r="E2598" s="22" t="n">
        <v>1309.394</v>
      </c>
      <c r="F2598" s="22" t="n">
        <v>1311.5035</v>
      </c>
      <c r="G2598" s="23" t="n">
        <v>1319.61</v>
      </c>
      <c r="H2598" s="23" t="n">
        <v>1318.29</v>
      </c>
      <c r="I2598" s="23" t="n">
        <v>1309.1</v>
      </c>
      <c r="J2598" s="23" t="n">
        <v>1307.79</v>
      </c>
      <c r="K2598" s="29" t="str">
        <f aca="false">IF(N2598&lt;=$F$3,"HIT","MISS")</f>
        <v>HIT</v>
      </c>
      <c r="L2598" s="29" t="str">
        <f aca="false">IF(O2598&lt;=$F$3,"HIT","MISS")</f>
        <v>HIT</v>
      </c>
      <c r="M2598" s="17" t="str">
        <f aca="false">IF(AND(K2598="HIT",L2598="HIT"),"HOD ✓ | LOD ✓",IF(K2598="HIT","HOD ✓",IF(L2598="HIT","LOD ✓","✗ MISS")))</f>
        <v>HOD ✓ | LOD ✓</v>
      </c>
      <c r="N2598" s="26" t="n">
        <f aca="false">IF(D2598&lt;H2598,(H2598-D2598)/D2598,IF(D2598&gt;G2598,(D2598-G2598)/D2598,0))</f>
        <v>6.81973175722858E-005</v>
      </c>
      <c r="O2598" s="26" t="n">
        <f aca="false">IF(E2598&lt;J2598,(J2598-E2598)/E2598,IF(E2598&gt;I2598,(E2598-I2598)/E2598,0))</f>
        <v>0.000224531348089342</v>
      </c>
      <c r="P2598" s="27" t="n">
        <f aca="false">LN(F2598/F2597)</f>
        <v>-0.00347165483893137</v>
      </c>
      <c r="Q2598" s="28" t="n">
        <f aca="false">STDEV(P2579:P2598)*SQRT(252)</f>
        <v>0.106916504373633</v>
      </c>
      <c r="R2598" s="26" t="n">
        <f aca="false">(G2598-H2598)/H2598</f>
        <v>0.00100129713492474</v>
      </c>
      <c r="S2598" s="17" t="n">
        <f aca="false">YEAR(B2598)</f>
        <v>2016</v>
      </c>
      <c r="T2598" s="17" t="n">
        <f aca="false">WEEKDAY(B2598)</f>
        <v>2</v>
      </c>
    </row>
    <row r="2599" customFormat="false" ht="15" hidden="false" customHeight="false" outlineLevel="0" collapsed="false">
      <c r="B2599" s="21" t="n">
        <v>42647</v>
      </c>
      <c r="C2599" s="22" t="n">
        <v>1311.5035</v>
      </c>
      <c r="D2599" s="22" t="n">
        <v>1313.134</v>
      </c>
      <c r="E2599" s="22" t="n">
        <v>1266.9925</v>
      </c>
      <c r="F2599" s="22" t="n">
        <v>1268.3715</v>
      </c>
      <c r="G2599" s="23" t="n">
        <v>1314.87</v>
      </c>
      <c r="H2599" s="23" t="n">
        <v>1313.56</v>
      </c>
      <c r="I2599" s="23" t="n">
        <v>1268.02</v>
      </c>
      <c r="J2599" s="23" t="n">
        <v>1266.75</v>
      </c>
      <c r="K2599" s="29" t="str">
        <f aca="false">IF(N2599&lt;=$F$3,"HIT","MISS")</f>
        <v>HIT</v>
      </c>
      <c r="L2599" s="29" t="str">
        <f aca="false">IF(O2599&lt;=$F$3,"HIT","MISS")</f>
        <v>HIT</v>
      </c>
      <c r="M2599" s="17" t="str">
        <f aca="false">IF(AND(K2599="HIT",L2599="HIT"),"HOD ✓ | LOD ✓",IF(K2599="HIT","HOD ✓",IF(L2599="HIT","LOD ✓","✗ MISS")))</f>
        <v>HOD ✓ | LOD ✓</v>
      </c>
      <c r="N2599" s="26" t="n">
        <f aca="false">IF(D2599&lt;H2599,(H2599-D2599)/D2599,IF(D2599&gt;G2599,(D2599-G2599)/D2599,0))</f>
        <v>0.000324414720812903</v>
      </c>
      <c r="O2599" s="26" t="n">
        <f aca="false">IF(E2599&lt;J2599,(J2599-E2599)/E2599,IF(E2599&gt;I2599,(E2599-I2599)/E2599,0))</f>
        <v>0</v>
      </c>
      <c r="P2599" s="27" t="n">
        <f aca="false">LN(F2599/F2598)</f>
        <v>-0.0334403948441761</v>
      </c>
      <c r="Q2599" s="28" t="n">
        <f aca="false">STDEV(P2580:P2599)*SQRT(252)</f>
        <v>0.140858747971666</v>
      </c>
      <c r="R2599" s="26" t="n">
        <f aca="false">(G2599-H2599)/H2599</f>
        <v>0.00099728980785038</v>
      </c>
      <c r="S2599" s="17" t="n">
        <f aca="false">YEAR(B2599)</f>
        <v>2016</v>
      </c>
      <c r="T2599" s="17" t="n">
        <f aca="false">WEEKDAY(B2599)</f>
        <v>3</v>
      </c>
    </row>
    <row r="2600" customFormat="false" ht="15" hidden="false" customHeight="false" outlineLevel="0" collapsed="false">
      <c r="B2600" s="21" t="n">
        <v>42648</v>
      </c>
      <c r="C2600" s="22" t="n">
        <v>1268.3715</v>
      </c>
      <c r="D2600" s="22" t="n">
        <v>1277.2635</v>
      </c>
      <c r="E2600" s="22" t="n">
        <v>1262.221</v>
      </c>
      <c r="F2600" s="22" t="n">
        <v>1266.768</v>
      </c>
      <c r="G2600" s="23" t="n">
        <v>1277.95</v>
      </c>
      <c r="H2600" s="23" t="n">
        <v>1276.67</v>
      </c>
      <c r="I2600" s="23" t="n">
        <v>1263.15</v>
      </c>
      <c r="J2600" s="23" t="n">
        <v>1261.89</v>
      </c>
      <c r="K2600" s="29" t="str">
        <f aca="false">IF(N2600&lt;=$F$3,"HIT","MISS")</f>
        <v>HIT</v>
      </c>
      <c r="L2600" s="29" t="str">
        <f aca="false">IF(O2600&lt;=$F$3,"HIT","MISS")</f>
        <v>HIT</v>
      </c>
      <c r="M2600" s="17" t="str">
        <f aca="false">IF(AND(K2600="HIT",L2600="HIT"),"HOD ✓ | LOD ✓",IF(K2600="HIT","HOD ✓",IF(L2600="HIT","LOD ✓","✗ MISS")))</f>
        <v>HOD ✓ | LOD ✓</v>
      </c>
      <c r="N2600" s="26" t="n">
        <f aca="false">IF(D2600&lt;H2600,(H2600-D2600)/D2600,IF(D2600&gt;G2600,(D2600-G2600)/D2600,0))</f>
        <v>0</v>
      </c>
      <c r="O2600" s="26" t="n">
        <f aca="false">IF(E2600&lt;J2600,(J2600-E2600)/E2600,IF(E2600&gt;I2600,(E2600-I2600)/E2600,0))</f>
        <v>0</v>
      </c>
      <c r="P2600" s="27" t="n">
        <f aca="false">LN(F2600/F2599)</f>
        <v>-0.00126501931261494</v>
      </c>
      <c r="Q2600" s="28" t="n">
        <f aca="false">STDEV(P2581:P2600)*SQRT(252)</f>
        <v>0.141000729098938</v>
      </c>
      <c r="R2600" s="26" t="n">
        <f aca="false">(G2600-H2600)/H2600</f>
        <v>0.00100260834828105</v>
      </c>
      <c r="S2600" s="17" t="n">
        <f aca="false">YEAR(B2600)</f>
        <v>2016</v>
      </c>
      <c r="T2600" s="17" t="n">
        <f aca="false">WEEKDAY(B2600)</f>
        <v>4</v>
      </c>
    </row>
    <row r="2601" customFormat="false" ht="15" hidden="false" customHeight="false" outlineLevel="0" collapsed="false">
      <c r="B2601" s="21" t="n">
        <v>42649</v>
      </c>
      <c r="C2601" s="22" t="n">
        <v>1266.768</v>
      </c>
      <c r="D2601" s="22" t="n">
        <v>1269.525</v>
      </c>
      <c r="E2601" s="22" t="n">
        <v>1249.915</v>
      </c>
      <c r="F2601" s="22" t="n">
        <v>1254.791</v>
      </c>
      <c r="G2601" s="23" t="n">
        <v>1270.04</v>
      </c>
      <c r="H2601" s="23" t="n">
        <v>1268.77</v>
      </c>
      <c r="I2601" s="23" t="n">
        <v>1249.74</v>
      </c>
      <c r="J2601" s="23" t="n">
        <v>1248.49</v>
      </c>
      <c r="K2601" s="29" t="str">
        <f aca="false">IF(N2601&lt;=$F$3,"HIT","MISS")</f>
        <v>HIT</v>
      </c>
      <c r="L2601" s="29" t="str">
        <f aca="false">IF(O2601&lt;=$F$3,"HIT","MISS")</f>
        <v>HIT</v>
      </c>
      <c r="M2601" s="17" t="str">
        <f aca="false">IF(AND(K2601="HIT",L2601="HIT"),"HOD ✓ | LOD ✓",IF(K2601="HIT","HOD ✓",IF(L2601="HIT","LOD ✓","✗ MISS")))</f>
        <v>HOD ✓ | LOD ✓</v>
      </c>
      <c r="N2601" s="26" t="n">
        <f aca="false">IF(D2601&lt;H2601,(H2601-D2601)/D2601,IF(D2601&gt;G2601,(D2601-G2601)/D2601,0))</f>
        <v>0</v>
      </c>
      <c r="O2601" s="26" t="n">
        <f aca="false">IF(E2601&lt;J2601,(J2601-E2601)/E2601,IF(E2601&gt;I2601,(E2601-I2601)/E2601,0))</f>
        <v>0.000140009520647368</v>
      </c>
      <c r="P2601" s="27" t="n">
        <f aca="false">LN(F2601/F2600)</f>
        <v>-0.00949975001349948</v>
      </c>
      <c r="Q2601" s="28" t="n">
        <f aca="false">STDEV(P2582:P2601)*SQRT(252)</f>
        <v>0.142684982412965</v>
      </c>
      <c r="R2601" s="26" t="n">
        <f aca="false">(G2601-H2601)/H2601</f>
        <v>0.00100096944284621</v>
      </c>
      <c r="S2601" s="17" t="n">
        <f aca="false">YEAR(B2601)</f>
        <v>2016</v>
      </c>
      <c r="T2601" s="17" t="n">
        <f aca="false">WEEKDAY(B2601)</f>
        <v>5</v>
      </c>
    </row>
    <row r="2602" customFormat="false" ht="15" hidden="false" customHeight="false" outlineLevel="0" collapsed="false">
      <c r="B2602" s="21" t="n">
        <v>42650</v>
      </c>
      <c r="C2602" s="22" t="n">
        <v>1254.791</v>
      </c>
      <c r="D2602" s="22" t="n">
        <v>1265.607</v>
      </c>
      <c r="E2602" s="22" t="n">
        <v>1241.511</v>
      </c>
      <c r="F2602" s="22" t="n">
        <v>1257.4635</v>
      </c>
      <c r="G2602" s="23" t="n">
        <v>1265.36</v>
      </c>
      <c r="H2602" s="23" t="n">
        <v>1264.1</v>
      </c>
      <c r="I2602" s="23" t="n">
        <v>1242.98</v>
      </c>
      <c r="J2602" s="23" t="n">
        <v>1241.74</v>
      </c>
      <c r="K2602" s="29" t="str">
        <f aca="false">IF(N2602&lt;=$F$3,"HIT","MISS")</f>
        <v>HIT</v>
      </c>
      <c r="L2602" s="29" t="str">
        <f aca="false">IF(O2602&lt;=$F$3,"HIT","MISS")</f>
        <v>HIT</v>
      </c>
      <c r="M2602" s="17" t="str">
        <f aca="false">IF(AND(K2602="HIT",L2602="HIT"),"HOD ✓ | LOD ✓",IF(K2602="HIT","HOD ✓",IF(L2602="HIT","LOD ✓","✗ MISS")))</f>
        <v>HOD ✓ | LOD ✓</v>
      </c>
      <c r="N2602" s="26" t="n">
        <f aca="false">IF(D2602&lt;H2602,(H2602-D2602)/D2602,IF(D2602&gt;G2602,(D2602-G2602)/D2602,0))</f>
        <v>0.000195163269482605</v>
      </c>
      <c r="O2602" s="26" t="n">
        <f aca="false">IF(E2602&lt;J2602,(J2602-E2602)/E2602,IF(E2602&gt;I2602,(E2602-I2602)/E2602,0))</f>
        <v>0.000184452654869785</v>
      </c>
      <c r="P2602" s="27" t="n">
        <f aca="false">LN(F2602/F2601)</f>
        <v>0.00212757187466727</v>
      </c>
      <c r="Q2602" s="28" t="n">
        <f aca="false">STDEV(P2583:P2602)*SQRT(252)</f>
        <v>0.142575955398126</v>
      </c>
      <c r="R2602" s="26" t="n">
        <f aca="false">(G2602-H2602)/H2602</f>
        <v>0.000996756585713149</v>
      </c>
      <c r="S2602" s="17" t="n">
        <f aca="false">YEAR(B2602)</f>
        <v>2016</v>
      </c>
      <c r="T2602" s="17" t="n">
        <f aca="false">WEEKDAY(B2602)</f>
        <v>6</v>
      </c>
    </row>
    <row r="2603" customFormat="false" ht="15" hidden="false" customHeight="false" outlineLevel="0" collapsed="false">
      <c r="B2603" s="21" t="n">
        <v>42653</v>
      </c>
      <c r="C2603" s="22" t="n">
        <v>1257.4635</v>
      </c>
      <c r="D2603" s="22" t="n">
        <v>1265.0505</v>
      </c>
      <c r="E2603" s="22" t="n">
        <v>1256.7055</v>
      </c>
      <c r="F2603" s="22" t="n">
        <v>1259.3485</v>
      </c>
      <c r="G2603" s="23" t="n">
        <v>1266.05</v>
      </c>
      <c r="H2603" s="23" t="n">
        <v>1264.79</v>
      </c>
      <c r="I2603" s="23" t="n">
        <v>1256.61</v>
      </c>
      <c r="J2603" s="23" t="n">
        <v>1255.35</v>
      </c>
      <c r="K2603" s="29" t="str">
        <f aca="false">IF(N2603&lt;=$F$3,"HIT","MISS")</f>
        <v>HIT</v>
      </c>
      <c r="L2603" s="29" t="str">
        <f aca="false">IF(O2603&lt;=$F$3,"HIT","MISS")</f>
        <v>HIT</v>
      </c>
      <c r="M2603" s="17" t="str">
        <f aca="false">IF(AND(K2603="HIT",L2603="HIT"),"HOD ✓ | LOD ✓",IF(K2603="HIT","HOD ✓",IF(L2603="HIT","LOD ✓","✗ MISS")))</f>
        <v>HOD ✓ | LOD ✓</v>
      </c>
      <c r="N2603" s="26" t="n">
        <f aca="false">IF(D2603&lt;H2603,(H2603-D2603)/D2603,IF(D2603&gt;G2603,(D2603-G2603)/D2603,0))</f>
        <v>0</v>
      </c>
      <c r="O2603" s="26" t="n">
        <f aca="false">IF(E2603&lt;J2603,(J2603-E2603)/E2603,IF(E2603&gt;I2603,(E2603-I2603)/E2603,0))</f>
        <v>7.59923466557035E-005</v>
      </c>
      <c r="P2603" s="27" t="n">
        <f aca="false">LN(F2603/F2602)</f>
        <v>0.0014979270223293</v>
      </c>
      <c r="Q2603" s="28" t="n">
        <f aca="false">STDEV(P2584:P2603)*SQRT(252)</f>
        <v>0.142852140687935</v>
      </c>
      <c r="R2603" s="26" t="n">
        <f aca="false">(G2603-H2603)/H2603</f>
        <v>0.000996212810031698</v>
      </c>
      <c r="S2603" s="17" t="n">
        <f aca="false">YEAR(B2603)</f>
        <v>2016</v>
      </c>
      <c r="T2603" s="17" t="n">
        <f aca="false">WEEKDAY(B2603)</f>
        <v>2</v>
      </c>
    </row>
    <row r="2604" customFormat="false" ht="15" hidden="false" customHeight="false" outlineLevel="0" collapsed="false">
      <c r="B2604" s="21" t="n">
        <v>42654</v>
      </c>
      <c r="C2604" s="22" t="n">
        <v>1259.3485</v>
      </c>
      <c r="D2604" s="22" t="n">
        <v>1262.317</v>
      </c>
      <c r="E2604" s="22" t="n">
        <v>1252.6315</v>
      </c>
      <c r="F2604" s="22" t="n">
        <v>1252.7955</v>
      </c>
      <c r="G2604" s="23" t="n">
        <v>1261.85</v>
      </c>
      <c r="H2604" s="23" t="n">
        <v>1260.59</v>
      </c>
      <c r="I2604" s="23" t="n">
        <v>1252.73</v>
      </c>
      <c r="J2604" s="23" t="n">
        <v>1251.48</v>
      </c>
      <c r="K2604" s="29" t="str">
        <f aca="false">IF(N2604&lt;=$F$3,"HIT","MISS")</f>
        <v>HIT</v>
      </c>
      <c r="L2604" s="29" t="str">
        <f aca="false">IF(O2604&lt;=$F$3,"HIT","MISS")</f>
        <v>HIT</v>
      </c>
      <c r="M2604" s="17" t="str">
        <f aca="false">IF(AND(K2604="HIT",L2604="HIT"),"HOD ✓ | LOD ✓",IF(K2604="HIT","HOD ✓",IF(L2604="HIT","LOD ✓","✗ MISS")))</f>
        <v>HOD ✓ | LOD ✓</v>
      </c>
      <c r="N2604" s="26" t="n">
        <f aca="false">IF(D2604&lt;H2604,(H2604-D2604)/D2604,IF(D2604&gt;G2604,(D2604-G2604)/D2604,0))</f>
        <v>0.000369954615203707</v>
      </c>
      <c r="O2604" s="26" t="n">
        <f aca="false">IF(E2604&lt;J2604,(J2604-E2604)/E2604,IF(E2604&gt;I2604,(E2604-I2604)/E2604,0))</f>
        <v>0</v>
      </c>
      <c r="P2604" s="27" t="n">
        <f aca="false">LN(F2604/F2603)</f>
        <v>-0.00521706945397064</v>
      </c>
      <c r="Q2604" s="28" t="n">
        <f aca="false">STDEV(P2585:P2604)*SQRT(252)</f>
        <v>0.142326230984024</v>
      </c>
      <c r="R2604" s="26" t="n">
        <f aca="false">(G2604-H2604)/H2604</f>
        <v>0.000999531965190895</v>
      </c>
      <c r="S2604" s="17" t="n">
        <f aca="false">YEAR(B2604)</f>
        <v>2016</v>
      </c>
      <c r="T2604" s="17" t="n">
        <f aca="false">WEEKDAY(B2604)</f>
        <v>3</v>
      </c>
    </row>
    <row r="2605" customFormat="false" ht="15" hidden="false" customHeight="false" outlineLevel="0" collapsed="false">
      <c r="B2605" s="21" t="n">
        <v>42655</v>
      </c>
      <c r="C2605" s="22" t="n">
        <v>1252.7955</v>
      </c>
      <c r="D2605" s="22" t="n">
        <v>1259.0285</v>
      </c>
      <c r="E2605" s="22" t="n">
        <v>1249.817</v>
      </c>
      <c r="F2605" s="22" t="n">
        <v>1255.365</v>
      </c>
      <c r="G2605" s="23" t="n">
        <v>1258.9</v>
      </c>
      <c r="H2605" s="23" t="n">
        <v>1257.64</v>
      </c>
      <c r="I2605" s="23" t="n">
        <v>1249.58</v>
      </c>
      <c r="J2605" s="23" t="n">
        <v>1248.33</v>
      </c>
      <c r="K2605" s="29" t="str">
        <f aca="false">IF(N2605&lt;=$F$3,"HIT","MISS")</f>
        <v>HIT</v>
      </c>
      <c r="L2605" s="29" t="str">
        <f aca="false">IF(O2605&lt;=$F$3,"HIT","MISS")</f>
        <v>HIT</v>
      </c>
      <c r="M2605" s="17" t="str">
        <f aca="false">IF(AND(K2605="HIT",L2605="HIT"),"HOD ✓ | LOD ✓",IF(K2605="HIT","HOD ✓",IF(L2605="HIT","LOD ✓","✗ MISS")))</f>
        <v>HOD ✓ | LOD ✓</v>
      </c>
      <c r="N2605" s="26" t="n">
        <f aca="false">IF(D2605&lt;H2605,(H2605-D2605)/D2605,IF(D2605&gt;G2605,(D2605-G2605)/D2605,0))</f>
        <v>0.000102062820658789</v>
      </c>
      <c r="O2605" s="26" t="n">
        <f aca="false">IF(E2605&lt;J2605,(J2605-E2605)/E2605,IF(E2605&gt;I2605,(E2605-I2605)/E2605,0))</f>
        <v>0.000189627761504348</v>
      </c>
      <c r="P2605" s="27" t="n">
        <f aca="false">LN(F2605/F2604)</f>
        <v>0.0020489126584251</v>
      </c>
      <c r="Q2605" s="28" t="n">
        <f aca="false">STDEV(P2586:P2605)*SQRT(252)</f>
        <v>0.141895676006366</v>
      </c>
      <c r="R2605" s="26" t="n">
        <f aca="false">(G2605-H2605)/H2605</f>
        <v>0.00100187653064469</v>
      </c>
      <c r="S2605" s="17" t="n">
        <f aca="false">YEAR(B2605)</f>
        <v>2016</v>
      </c>
      <c r="T2605" s="17" t="n">
        <f aca="false">WEEKDAY(B2605)</f>
        <v>4</v>
      </c>
    </row>
    <row r="2606" customFormat="false" ht="15" hidden="false" customHeight="false" outlineLevel="0" collapsed="false">
      <c r="B2606" s="21" t="n">
        <v>42656</v>
      </c>
      <c r="C2606" s="22" t="n">
        <v>1255.365</v>
      </c>
      <c r="D2606" s="22" t="n">
        <v>1262.4565</v>
      </c>
      <c r="E2606" s="22" t="n">
        <v>1253.209</v>
      </c>
      <c r="F2606" s="22" t="n">
        <v>1258.1115</v>
      </c>
      <c r="G2606" s="23" t="n">
        <v>1264.28</v>
      </c>
      <c r="H2606" s="23" t="n">
        <v>1263.02</v>
      </c>
      <c r="I2606" s="23" t="n">
        <v>1253.73</v>
      </c>
      <c r="J2606" s="23" t="n">
        <v>1252.48</v>
      </c>
      <c r="K2606" s="29" t="str">
        <f aca="false">IF(N2606&lt;=$F$3,"HIT","MISS")</f>
        <v>HIT</v>
      </c>
      <c r="L2606" s="29" t="str">
        <f aca="false">IF(O2606&lt;=$F$3,"HIT","MISS")</f>
        <v>HIT</v>
      </c>
      <c r="M2606" s="17" t="str">
        <f aca="false">IF(AND(K2606="HIT",L2606="HIT"),"HOD ✓ | LOD ✓",IF(K2606="HIT","HOD ✓",IF(L2606="HIT","LOD ✓","✗ MISS")))</f>
        <v>HOD ✓ | LOD ✓</v>
      </c>
      <c r="N2606" s="26" t="n">
        <f aca="false">IF(D2606&lt;H2606,(H2606-D2606)/D2606,IF(D2606&gt;G2606,(D2606-G2606)/D2606,0))</f>
        <v>0.000446352012920823</v>
      </c>
      <c r="O2606" s="26" t="n">
        <f aca="false">IF(E2606&lt;J2606,(J2606-E2606)/E2606,IF(E2606&gt;I2606,(E2606-I2606)/E2606,0))</f>
        <v>0</v>
      </c>
      <c r="P2606" s="27" t="n">
        <f aca="false">LN(F2606/F2605)</f>
        <v>0.00218542014864338</v>
      </c>
      <c r="Q2606" s="28" t="n">
        <f aca="false">STDEV(P2587:P2606)*SQRT(252)</f>
        <v>0.142180501837771</v>
      </c>
      <c r="R2606" s="26" t="n">
        <f aca="false">(G2606-H2606)/H2606</f>
        <v>0.000997608905638859</v>
      </c>
      <c r="S2606" s="17" t="n">
        <f aca="false">YEAR(B2606)</f>
        <v>2016</v>
      </c>
      <c r="T2606" s="17" t="n">
        <f aca="false">WEEKDAY(B2606)</f>
        <v>5</v>
      </c>
    </row>
    <row r="2607" customFormat="false" ht="15" hidden="false" customHeight="false" outlineLevel="0" collapsed="false">
      <c r="B2607" s="21" t="n">
        <v>42657</v>
      </c>
      <c r="C2607" s="22" t="n">
        <v>1258.1115</v>
      </c>
      <c r="D2607" s="22" t="n">
        <v>1259.669</v>
      </c>
      <c r="E2607" s="22" t="n">
        <v>1246.146</v>
      </c>
      <c r="F2607" s="22" t="n">
        <v>1251.5925</v>
      </c>
      <c r="G2607" s="23" t="n">
        <v>1260.53</v>
      </c>
      <c r="H2607" s="23" t="n">
        <v>1259.27</v>
      </c>
      <c r="I2607" s="23" t="n">
        <v>1246.46</v>
      </c>
      <c r="J2607" s="23" t="n">
        <v>1245.21</v>
      </c>
      <c r="K2607" s="29" t="str">
        <f aca="false">IF(N2607&lt;=$F$3,"HIT","MISS")</f>
        <v>HIT</v>
      </c>
      <c r="L2607" s="29" t="str">
        <f aca="false">IF(O2607&lt;=$F$3,"HIT","MISS")</f>
        <v>HIT</v>
      </c>
      <c r="M2607" s="17" t="str">
        <f aca="false">IF(AND(K2607="HIT",L2607="HIT"),"HOD ✓ | LOD ✓",IF(K2607="HIT","HOD ✓",IF(L2607="HIT","LOD ✓","✗ MISS")))</f>
        <v>HOD ✓ | LOD ✓</v>
      </c>
      <c r="N2607" s="26" t="n">
        <f aca="false">IF(D2607&lt;H2607,(H2607-D2607)/D2607,IF(D2607&gt;G2607,(D2607-G2607)/D2607,0))</f>
        <v>0</v>
      </c>
      <c r="O2607" s="26" t="n">
        <f aca="false">IF(E2607&lt;J2607,(J2607-E2607)/E2607,IF(E2607&gt;I2607,(E2607-I2607)/E2607,0))</f>
        <v>0</v>
      </c>
      <c r="P2607" s="27" t="n">
        <f aca="false">LN(F2607/F2606)</f>
        <v>-0.00519504663617797</v>
      </c>
      <c r="Q2607" s="28" t="n">
        <f aca="false">STDEV(P2588:P2607)*SQRT(252)</f>
        <v>0.142538485715877</v>
      </c>
      <c r="R2607" s="26" t="n">
        <f aca="false">(G2607-H2607)/H2607</f>
        <v>0.00100057970093784</v>
      </c>
      <c r="S2607" s="17" t="n">
        <f aca="false">YEAR(B2607)</f>
        <v>2016</v>
      </c>
      <c r="T2607" s="17" t="n">
        <f aca="false">WEEKDAY(B2607)</f>
        <v>6</v>
      </c>
    </row>
    <row r="2608" customFormat="false" ht="15" hidden="false" customHeight="false" outlineLevel="0" collapsed="false">
      <c r="B2608" s="21" t="n">
        <v>42660</v>
      </c>
      <c r="C2608" s="22" t="n">
        <v>1251.5925</v>
      </c>
      <c r="D2608" s="22" t="n">
        <v>1257.328</v>
      </c>
      <c r="E2608" s="22" t="n">
        <v>1250.292</v>
      </c>
      <c r="F2608" s="22" t="n">
        <v>1255.8455</v>
      </c>
      <c r="G2608" s="23" t="n">
        <v>1257.45</v>
      </c>
      <c r="H2608" s="23" t="n">
        <v>1256.19</v>
      </c>
      <c r="I2608" s="23" t="n">
        <v>1251.12</v>
      </c>
      <c r="J2608" s="23" t="n">
        <v>1249.87</v>
      </c>
      <c r="K2608" s="29" t="str">
        <f aca="false">IF(N2608&lt;=$F$3,"HIT","MISS")</f>
        <v>HIT</v>
      </c>
      <c r="L2608" s="29" t="str">
        <f aca="false">IF(O2608&lt;=$F$3,"HIT","MISS")</f>
        <v>HIT</v>
      </c>
      <c r="M2608" s="17" t="str">
        <f aca="false">IF(AND(K2608="HIT",L2608="HIT"),"HOD ✓ | LOD ✓",IF(K2608="HIT","HOD ✓",IF(L2608="HIT","LOD ✓","✗ MISS")))</f>
        <v>HOD ✓ | LOD ✓</v>
      </c>
      <c r="N2608" s="26" t="n">
        <f aca="false">IF(D2608&lt;H2608,(H2608-D2608)/D2608,IF(D2608&gt;G2608,(D2608-G2608)/D2608,0))</f>
        <v>0</v>
      </c>
      <c r="O2608" s="26" t="n">
        <f aca="false">IF(E2608&lt;J2608,(J2608-E2608)/E2608,IF(E2608&gt;I2608,(E2608-I2608)/E2608,0))</f>
        <v>0</v>
      </c>
      <c r="P2608" s="27" t="n">
        <f aca="false">LN(F2608/F2607)</f>
        <v>0.003392310460753</v>
      </c>
      <c r="Q2608" s="28" t="n">
        <f aca="false">STDEV(P2589:P2608)*SQRT(252)</f>
        <v>0.143025257687396</v>
      </c>
      <c r="R2608" s="26" t="n">
        <f aca="false">(G2608-H2608)/H2608</f>
        <v>0.00100303298067967</v>
      </c>
      <c r="S2608" s="17" t="n">
        <f aca="false">YEAR(B2608)</f>
        <v>2016</v>
      </c>
      <c r="T2608" s="17" t="n">
        <f aca="false">WEEKDAY(B2608)</f>
        <v>2</v>
      </c>
    </row>
    <row r="2609" customFormat="false" ht="15" hidden="false" customHeight="false" outlineLevel="0" collapsed="false">
      <c r="B2609" s="21" t="n">
        <v>42661</v>
      </c>
      <c r="C2609" s="22" t="n">
        <v>1255.8455</v>
      </c>
      <c r="D2609" s="22" t="n">
        <v>1264.8315</v>
      </c>
      <c r="E2609" s="22" t="n">
        <v>1255.1285</v>
      </c>
      <c r="F2609" s="22" t="n">
        <v>1262.564</v>
      </c>
      <c r="G2609" s="23" t="n">
        <v>1265.09</v>
      </c>
      <c r="H2609" s="23" t="n">
        <v>1263.83</v>
      </c>
      <c r="I2609" s="23" t="n">
        <v>1255.53</v>
      </c>
      <c r="J2609" s="23" t="n">
        <v>1254.28</v>
      </c>
      <c r="K2609" s="29" t="str">
        <f aca="false">IF(N2609&lt;=$F$3,"HIT","MISS")</f>
        <v>HIT</v>
      </c>
      <c r="L2609" s="29" t="str">
        <f aca="false">IF(O2609&lt;=$F$3,"HIT","MISS")</f>
        <v>HIT</v>
      </c>
      <c r="M2609" s="17" t="str">
        <f aca="false">IF(AND(K2609="HIT",L2609="HIT"),"HOD ✓ | LOD ✓",IF(K2609="HIT","HOD ✓",IF(L2609="HIT","LOD ✓","✗ MISS")))</f>
        <v>HOD ✓ | LOD ✓</v>
      </c>
      <c r="N2609" s="26" t="n">
        <f aca="false">IF(D2609&lt;H2609,(H2609-D2609)/D2609,IF(D2609&gt;G2609,(D2609-G2609)/D2609,0))</f>
        <v>0</v>
      </c>
      <c r="O2609" s="26" t="n">
        <f aca="false">IF(E2609&lt;J2609,(J2609-E2609)/E2609,IF(E2609&gt;I2609,(E2609-I2609)/E2609,0))</f>
        <v>0</v>
      </c>
      <c r="P2609" s="27" t="n">
        <f aca="false">LN(F2609/F2608)</f>
        <v>0.00533552302626353</v>
      </c>
      <c r="Q2609" s="28" t="n">
        <f aca="false">STDEV(P2590:P2609)*SQRT(252)</f>
        <v>0.145076040790123</v>
      </c>
      <c r="R2609" s="26" t="n">
        <f aca="false">(G2609-H2609)/H2609</f>
        <v>0.000996969529129702</v>
      </c>
      <c r="S2609" s="17" t="n">
        <f aca="false">YEAR(B2609)</f>
        <v>2016</v>
      </c>
      <c r="T2609" s="17" t="n">
        <f aca="false">WEEKDAY(B2609)</f>
        <v>3</v>
      </c>
    </row>
    <row r="2610" customFormat="false" ht="15" hidden="false" customHeight="false" outlineLevel="0" collapsed="false">
      <c r="B2610" s="21" t="n">
        <v>42662</v>
      </c>
      <c r="C2610" s="22" t="n">
        <v>1262.564</v>
      </c>
      <c r="D2610" s="22" t="n">
        <v>1273.4365</v>
      </c>
      <c r="E2610" s="22" t="n">
        <v>1260.3895</v>
      </c>
      <c r="F2610" s="22" t="n">
        <v>1269.5765</v>
      </c>
      <c r="G2610" s="23" t="n">
        <v>1273.52</v>
      </c>
      <c r="H2610" s="23" t="n">
        <v>1272.25</v>
      </c>
      <c r="I2610" s="23" t="n">
        <v>1260.24</v>
      </c>
      <c r="J2610" s="23" t="n">
        <v>1258.98</v>
      </c>
      <c r="K2610" s="29" t="str">
        <f aca="false">IF(N2610&lt;=$F$3,"HIT","MISS")</f>
        <v>HIT</v>
      </c>
      <c r="L2610" s="29" t="str">
        <f aca="false">IF(O2610&lt;=$F$3,"HIT","MISS")</f>
        <v>HIT</v>
      </c>
      <c r="M2610" s="17" t="str">
        <f aca="false">IF(AND(K2610="HIT",L2610="HIT"),"HOD ✓ | LOD ✓",IF(K2610="HIT","HOD ✓",IF(L2610="HIT","LOD ✓","✗ MISS")))</f>
        <v>HOD ✓ | LOD ✓</v>
      </c>
      <c r="N2610" s="26" t="n">
        <f aca="false">IF(D2610&lt;H2610,(H2610-D2610)/D2610,IF(D2610&gt;G2610,(D2610-G2610)/D2610,0))</f>
        <v>0</v>
      </c>
      <c r="O2610" s="26" t="n">
        <f aca="false">IF(E2610&lt;J2610,(J2610-E2610)/E2610,IF(E2610&gt;I2610,(E2610-I2610)/E2610,0))</f>
        <v>0.000118614126823485</v>
      </c>
      <c r="P2610" s="27" t="n">
        <f aca="false">LN(F2610/F2609)</f>
        <v>0.00553880634006395</v>
      </c>
      <c r="Q2610" s="28" t="n">
        <f aca="false">STDEV(P2591:P2610)*SQRT(252)</f>
        <v>0.132843312771317</v>
      </c>
      <c r="R2610" s="26" t="n">
        <f aca="false">(G2610-H2610)/H2610</f>
        <v>0.000998231479662002</v>
      </c>
      <c r="S2610" s="17" t="n">
        <f aca="false">YEAR(B2610)</f>
        <v>2016</v>
      </c>
      <c r="T2610" s="17" t="n">
        <f aca="false">WEEKDAY(B2610)</f>
        <v>4</v>
      </c>
    </row>
    <row r="2611" customFormat="false" ht="15" hidden="false" customHeight="false" outlineLevel="0" collapsed="false">
      <c r="B2611" s="21" t="n">
        <v>42663</v>
      </c>
      <c r="C2611" s="22" t="n">
        <v>1269.5765</v>
      </c>
      <c r="D2611" s="22" t="n">
        <v>1274.8795</v>
      </c>
      <c r="E2611" s="22" t="n">
        <v>1264.899</v>
      </c>
      <c r="F2611" s="22" t="n">
        <v>1265.9685</v>
      </c>
      <c r="G2611" s="23" t="n">
        <v>1276.22</v>
      </c>
      <c r="H2611" s="23" t="n">
        <v>1274.95</v>
      </c>
      <c r="I2611" s="23" t="n">
        <v>1267.33</v>
      </c>
      <c r="J2611" s="23" t="n">
        <v>1266.06</v>
      </c>
      <c r="K2611" s="24" t="str">
        <f aca="false">IF(N2611&lt;=$F$3,"HIT","MISS")</f>
        <v>HIT</v>
      </c>
      <c r="L2611" s="24" t="str">
        <f aca="false">IF(O2611&lt;=$F$3,"HIT","MISS")</f>
        <v>MISS</v>
      </c>
      <c r="M2611" s="25" t="str">
        <f aca="false">IF(AND(K2611="HIT",L2611="HIT"),"HOD ✓ | LOD ✓",IF(K2611="HIT","HOD ✓",IF(L2611="HIT","LOD ✓","✗ MISS")))</f>
        <v>HOD ✓</v>
      </c>
      <c r="N2611" s="26" t="n">
        <f aca="false">IF(D2611&lt;H2611,(H2611-D2611)/D2611,IF(D2611&gt;G2611,(D2611-G2611)/D2611,0))</f>
        <v>5.52993439772451E-005</v>
      </c>
      <c r="O2611" s="26" t="n">
        <f aca="false">IF(E2611&lt;J2611,(J2611-E2611)/E2611,IF(E2611&gt;I2611,(E2611-I2611)/E2611,0))</f>
        <v>0.000917859844936282</v>
      </c>
      <c r="P2611" s="27" t="n">
        <f aca="false">LN(F2611/F2610)</f>
        <v>-0.00284593839605203</v>
      </c>
      <c r="Q2611" s="28" t="n">
        <f aca="false">STDEV(P2592:P2611)*SQRT(252)</f>
        <v>0.132172406368374</v>
      </c>
      <c r="R2611" s="26" t="n">
        <f aca="false">(G2611-H2611)/H2611</f>
        <v>0.000996117494803704</v>
      </c>
      <c r="S2611" s="17" t="n">
        <f aca="false">YEAR(B2611)</f>
        <v>2016</v>
      </c>
      <c r="T2611" s="17" t="n">
        <f aca="false">WEEKDAY(B2611)</f>
        <v>5</v>
      </c>
    </row>
    <row r="2612" customFormat="false" ht="15" hidden="false" customHeight="false" outlineLevel="0" collapsed="false">
      <c r="B2612" s="21" t="n">
        <v>42664</v>
      </c>
      <c r="C2612" s="22" t="n">
        <v>1265.9685</v>
      </c>
      <c r="D2612" s="22" t="n">
        <v>1268.0955</v>
      </c>
      <c r="E2612" s="22" t="n">
        <v>1261.284</v>
      </c>
      <c r="F2612" s="22" t="n">
        <v>1266.3755</v>
      </c>
      <c r="G2612" s="23" t="n">
        <v>1267.76</v>
      </c>
      <c r="H2612" s="23" t="n">
        <v>1266.49</v>
      </c>
      <c r="I2612" s="23" t="n">
        <v>1263.4</v>
      </c>
      <c r="J2612" s="23" t="n">
        <v>1262.14</v>
      </c>
      <c r="K2612" s="24" t="str">
        <f aca="false">IF(N2612&lt;=$F$3,"HIT","MISS")</f>
        <v>HIT</v>
      </c>
      <c r="L2612" s="24" t="str">
        <f aca="false">IF(O2612&lt;=$F$3,"HIT","MISS")</f>
        <v>MISS</v>
      </c>
      <c r="M2612" s="25" t="str">
        <f aca="false">IF(AND(K2612="HIT",L2612="HIT"),"HOD ✓ | LOD ✓",IF(K2612="HIT","HOD ✓",IF(L2612="HIT","LOD ✓","✗ MISS")))</f>
        <v>HOD ✓</v>
      </c>
      <c r="N2612" s="26" t="n">
        <f aca="false">IF(D2612&lt;H2612,(H2612-D2612)/D2612,IF(D2612&gt;G2612,(D2612-G2612)/D2612,0))</f>
        <v>0.000264569979153708</v>
      </c>
      <c r="O2612" s="26" t="n">
        <f aca="false">IF(E2612&lt;J2612,(J2612-E2612)/E2612,IF(E2612&gt;I2612,(E2612-I2612)/E2612,0))</f>
        <v>0.000678673478772421</v>
      </c>
      <c r="P2612" s="27" t="n">
        <f aca="false">LN(F2612/F2611)</f>
        <v>0.000321441323536293</v>
      </c>
      <c r="Q2612" s="28" t="n">
        <f aca="false">STDEV(P2593:P2612)*SQRT(252)</f>
        <v>0.131957052604085</v>
      </c>
      <c r="R2612" s="26" t="n">
        <f aca="false">(G2612-H2612)/H2612</f>
        <v>0.0010027714391744</v>
      </c>
      <c r="S2612" s="17" t="n">
        <f aca="false">YEAR(B2612)</f>
        <v>2016</v>
      </c>
      <c r="T2612" s="17" t="n">
        <f aca="false">WEEKDAY(B2612)</f>
        <v>6</v>
      </c>
    </row>
    <row r="2613" customFormat="false" ht="15" hidden="false" customHeight="false" outlineLevel="0" collapsed="false">
      <c r="B2613" s="21" t="n">
        <v>42667</v>
      </c>
      <c r="C2613" s="22" t="n">
        <v>1266.3755</v>
      </c>
      <c r="D2613" s="22" t="n">
        <v>1272.0195</v>
      </c>
      <c r="E2613" s="22" t="n">
        <v>1260.421</v>
      </c>
      <c r="F2613" s="22" t="n">
        <v>1264.615</v>
      </c>
      <c r="G2613" s="23" t="n">
        <v>1271.9</v>
      </c>
      <c r="H2613" s="23" t="n">
        <v>1270.63</v>
      </c>
      <c r="I2613" s="23" t="n">
        <v>1261.02</v>
      </c>
      <c r="J2613" s="23" t="n">
        <v>1259.76</v>
      </c>
      <c r="K2613" s="29" t="str">
        <f aca="false">IF(N2613&lt;=$F$3,"HIT","MISS")</f>
        <v>HIT</v>
      </c>
      <c r="L2613" s="29" t="str">
        <f aca="false">IF(O2613&lt;=$F$3,"HIT","MISS")</f>
        <v>HIT</v>
      </c>
      <c r="M2613" s="17" t="str">
        <f aca="false">IF(AND(K2613="HIT",L2613="HIT"),"HOD ✓ | LOD ✓",IF(K2613="HIT","HOD ✓",IF(L2613="HIT","LOD ✓","✗ MISS")))</f>
        <v>HOD ✓ | LOD ✓</v>
      </c>
      <c r="N2613" s="26" t="n">
        <f aca="false">IF(D2613&lt;H2613,(H2613-D2613)/D2613,IF(D2613&gt;G2613,(D2613-G2613)/D2613,0))</f>
        <v>9.3945100684397E-005</v>
      </c>
      <c r="O2613" s="26" t="n">
        <f aca="false">IF(E2613&lt;J2613,(J2613-E2613)/E2613,IF(E2613&gt;I2613,(E2613-I2613)/E2613,0))</f>
        <v>0</v>
      </c>
      <c r="P2613" s="27" t="n">
        <f aca="false">LN(F2613/F2612)</f>
        <v>-0.00139115518918507</v>
      </c>
      <c r="Q2613" s="28" t="n">
        <f aca="false">STDEV(P2594:P2613)*SQRT(252)</f>
        <v>0.131724379476033</v>
      </c>
      <c r="R2613" s="26" t="n">
        <f aca="false">(G2613-H2613)/H2613</f>
        <v>0.000999504182964342</v>
      </c>
      <c r="S2613" s="17" t="n">
        <f aca="false">YEAR(B2613)</f>
        <v>2016</v>
      </c>
      <c r="T2613" s="17" t="n">
        <f aca="false">WEEKDAY(B2613)</f>
        <v>2</v>
      </c>
    </row>
    <row r="2614" customFormat="false" ht="15" hidden="false" customHeight="false" outlineLevel="0" collapsed="false">
      <c r="B2614" s="21" t="n">
        <v>42668</v>
      </c>
      <c r="C2614" s="22" t="n">
        <v>1264.615</v>
      </c>
      <c r="D2614" s="22" t="n">
        <v>1276.8035</v>
      </c>
      <c r="E2614" s="22" t="n">
        <v>1262.2045</v>
      </c>
      <c r="F2614" s="22" t="n">
        <v>1274.03</v>
      </c>
      <c r="G2614" s="23" t="n">
        <v>1276.96</v>
      </c>
      <c r="H2614" s="23" t="n">
        <v>1275.68</v>
      </c>
      <c r="I2614" s="23" t="n">
        <v>1262.24</v>
      </c>
      <c r="J2614" s="23" t="n">
        <v>1260.98</v>
      </c>
      <c r="K2614" s="29" t="str">
        <f aca="false">IF(N2614&lt;=$F$3,"HIT","MISS")</f>
        <v>HIT</v>
      </c>
      <c r="L2614" s="29" t="str">
        <f aca="false">IF(O2614&lt;=$F$3,"HIT","MISS")</f>
        <v>HIT</v>
      </c>
      <c r="M2614" s="17" t="str">
        <f aca="false">IF(AND(K2614="HIT",L2614="HIT"),"HOD ✓ | LOD ✓",IF(K2614="HIT","HOD ✓",IF(L2614="HIT","LOD ✓","✗ MISS")))</f>
        <v>HOD ✓ | LOD ✓</v>
      </c>
      <c r="N2614" s="26" t="n">
        <f aca="false">IF(D2614&lt;H2614,(H2614-D2614)/D2614,IF(D2614&gt;G2614,(D2614-G2614)/D2614,0))</f>
        <v>0</v>
      </c>
      <c r="O2614" s="26" t="n">
        <f aca="false">IF(E2614&lt;J2614,(J2614-E2614)/E2614,IF(E2614&gt;I2614,(E2614-I2614)/E2614,0))</f>
        <v>0</v>
      </c>
      <c r="P2614" s="27" t="n">
        <f aca="false">LN(F2614/F2613)</f>
        <v>0.00741737672321759</v>
      </c>
      <c r="Q2614" s="28" t="n">
        <f aca="false">STDEV(P2595:P2614)*SQRT(252)</f>
        <v>0.134908209009563</v>
      </c>
      <c r="R2614" s="26" t="n">
        <f aca="false">(G2614-H2614)/H2614</f>
        <v>0.00100338642919852</v>
      </c>
      <c r="S2614" s="17" t="n">
        <f aca="false">YEAR(B2614)</f>
        <v>2016</v>
      </c>
      <c r="T2614" s="17" t="n">
        <f aca="false">WEEKDAY(B2614)</f>
        <v>3</v>
      </c>
    </row>
    <row r="2615" customFormat="false" ht="15" hidden="false" customHeight="false" outlineLevel="0" collapsed="false">
      <c r="B2615" s="21" t="n">
        <v>42669</v>
      </c>
      <c r="C2615" s="22" t="n">
        <v>1274.03</v>
      </c>
      <c r="D2615" s="22" t="n">
        <v>1276.5705</v>
      </c>
      <c r="E2615" s="22" t="n">
        <v>1264.829</v>
      </c>
      <c r="F2615" s="22" t="n">
        <v>1267.1945</v>
      </c>
      <c r="G2615" s="23" t="n">
        <v>1278.45</v>
      </c>
      <c r="H2615" s="23" t="n">
        <v>1277.17</v>
      </c>
      <c r="I2615" s="23" t="n">
        <v>1266.46</v>
      </c>
      <c r="J2615" s="23" t="n">
        <v>1265.19</v>
      </c>
      <c r="K2615" s="29" t="str">
        <f aca="false">IF(N2615&lt;=$F$3,"HIT","MISS")</f>
        <v>HIT</v>
      </c>
      <c r="L2615" s="29" t="str">
        <f aca="false">IF(O2615&lt;=$F$3,"HIT","MISS")</f>
        <v>HIT</v>
      </c>
      <c r="M2615" s="17" t="str">
        <f aca="false">IF(AND(K2615="HIT",L2615="HIT"),"HOD ✓ | LOD ✓",IF(K2615="HIT","HOD ✓",IF(L2615="HIT","LOD ✓","✗ MISS")))</f>
        <v>HOD ✓ | LOD ✓</v>
      </c>
      <c r="N2615" s="26" t="n">
        <f aca="false">IF(D2615&lt;H2615,(H2615-D2615)/D2615,IF(D2615&gt;G2615,(D2615-G2615)/D2615,0))</f>
        <v>0.000469617620021796</v>
      </c>
      <c r="O2615" s="26" t="n">
        <f aca="false">IF(E2615&lt;J2615,(J2615-E2615)/E2615,IF(E2615&gt;I2615,(E2615-I2615)/E2615,0))</f>
        <v>0.000285414075736802</v>
      </c>
      <c r="P2615" s="27" t="n">
        <f aca="false">LN(F2615/F2614)</f>
        <v>-0.00537970296258777</v>
      </c>
      <c r="Q2615" s="28" t="n">
        <f aca="false">STDEV(P2596:P2615)*SQRT(252)</f>
        <v>0.135292546429392</v>
      </c>
      <c r="R2615" s="26" t="n">
        <f aca="false">(G2615-H2615)/H2615</f>
        <v>0.00100221583657616</v>
      </c>
      <c r="S2615" s="17" t="n">
        <f aca="false">YEAR(B2615)</f>
        <v>2016</v>
      </c>
      <c r="T2615" s="17" t="n">
        <f aca="false">WEEKDAY(B2615)</f>
        <v>4</v>
      </c>
    </row>
    <row r="2616" customFormat="false" ht="15" hidden="false" customHeight="false" outlineLevel="0" collapsed="false">
      <c r="B2616" s="21" t="n">
        <v>42670</v>
      </c>
      <c r="C2616" s="22" t="n">
        <v>1267.1945</v>
      </c>
      <c r="D2616" s="22" t="n">
        <v>1272.8745</v>
      </c>
      <c r="E2616" s="22" t="n">
        <v>1265.1055</v>
      </c>
      <c r="F2616" s="22" t="n">
        <v>1268.194</v>
      </c>
      <c r="G2616" s="23" t="n">
        <v>1274.4</v>
      </c>
      <c r="H2616" s="23" t="n">
        <v>1273.13</v>
      </c>
      <c r="I2616" s="23" t="n">
        <v>1264.92</v>
      </c>
      <c r="J2616" s="23" t="n">
        <v>1263.66</v>
      </c>
      <c r="K2616" s="29" t="str">
        <f aca="false">IF(N2616&lt;=$F$3,"HIT","MISS")</f>
        <v>HIT</v>
      </c>
      <c r="L2616" s="29" t="str">
        <f aca="false">IF(O2616&lt;=$F$3,"HIT","MISS")</f>
        <v>HIT</v>
      </c>
      <c r="M2616" s="17" t="str">
        <f aca="false">IF(AND(K2616="HIT",L2616="HIT"),"HOD ✓ | LOD ✓",IF(K2616="HIT","HOD ✓",IF(L2616="HIT","LOD ✓","✗ MISS")))</f>
        <v>HOD ✓ | LOD ✓</v>
      </c>
      <c r="N2616" s="26" t="n">
        <f aca="false">IF(D2616&lt;H2616,(H2616-D2616)/D2616,IF(D2616&gt;G2616,(D2616-G2616)/D2616,0))</f>
        <v>0.000200726780212983</v>
      </c>
      <c r="O2616" s="26" t="n">
        <f aca="false">IF(E2616&lt;J2616,(J2616-E2616)/E2616,IF(E2616&gt;I2616,(E2616-I2616)/E2616,0))</f>
        <v>0.000146628087538802</v>
      </c>
      <c r="P2616" s="27" t="n">
        <f aca="false">LN(F2616/F2615)</f>
        <v>0.00078843936680876</v>
      </c>
      <c r="Q2616" s="28" t="n">
        <f aca="false">STDEV(P2597:P2616)*SQRT(252)</f>
        <v>0.135641298463082</v>
      </c>
      <c r="R2616" s="26" t="n">
        <f aca="false">(G2616-H2616)/H2616</f>
        <v>0.000997541492227802</v>
      </c>
      <c r="S2616" s="17" t="n">
        <f aca="false">YEAR(B2616)</f>
        <v>2016</v>
      </c>
      <c r="T2616" s="17" t="n">
        <f aca="false">WEEKDAY(B2616)</f>
        <v>5</v>
      </c>
    </row>
    <row r="2617" customFormat="false" ht="15" hidden="false" customHeight="false" outlineLevel="0" collapsed="false">
      <c r="B2617" s="21" t="n">
        <v>42671</v>
      </c>
      <c r="C2617" s="22" t="n">
        <v>1268.194</v>
      </c>
      <c r="D2617" s="22" t="n">
        <v>1284.403</v>
      </c>
      <c r="E2617" s="22" t="n">
        <v>1261.8135</v>
      </c>
      <c r="F2617" s="22" t="n">
        <v>1275.792</v>
      </c>
      <c r="G2617" s="23" t="n">
        <v>1284.21</v>
      </c>
      <c r="H2617" s="23" t="n">
        <v>1282.93</v>
      </c>
      <c r="I2617" s="23" t="n">
        <v>1262.26</v>
      </c>
      <c r="J2617" s="23" t="n">
        <v>1261</v>
      </c>
      <c r="K2617" s="29" t="str">
        <f aca="false">IF(N2617&lt;=$F$3,"HIT","MISS")</f>
        <v>HIT</v>
      </c>
      <c r="L2617" s="29" t="str">
        <f aca="false">IF(O2617&lt;=$F$3,"HIT","MISS")</f>
        <v>HIT</v>
      </c>
      <c r="M2617" s="17" t="str">
        <f aca="false">IF(AND(K2617="HIT",L2617="HIT"),"HOD ✓ | LOD ✓",IF(K2617="HIT","HOD ✓",IF(L2617="HIT","LOD ✓","✗ MISS")))</f>
        <v>HOD ✓ | LOD ✓</v>
      </c>
      <c r="N2617" s="26" t="n">
        <f aca="false">IF(D2617&lt;H2617,(H2617-D2617)/D2617,IF(D2617&gt;G2617,(D2617-G2617)/D2617,0))</f>
        <v>0.000150264364066406</v>
      </c>
      <c r="O2617" s="26" t="n">
        <f aca="false">IF(E2617&lt;J2617,(J2617-E2617)/E2617,IF(E2617&gt;I2617,(E2617-I2617)/E2617,0))</f>
        <v>0</v>
      </c>
      <c r="P2617" s="27" t="n">
        <f aca="false">LN(F2617/F2616)</f>
        <v>0.00597332107309606</v>
      </c>
      <c r="Q2617" s="28" t="n">
        <f aca="false">STDEV(P2598:P2617)*SQRT(252)</f>
        <v>0.138432305655937</v>
      </c>
      <c r="R2617" s="26" t="n">
        <f aca="false">(G2617-H2617)/H2617</f>
        <v>0.000997716165340255</v>
      </c>
      <c r="S2617" s="17" t="n">
        <f aca="false">YEAR(B2617)</f>
        <v>2016</v>
      </c>
      <c r="T2617" s="17" t="n">
        <f aca="false">WEEKDAY(B2617)</f>
        <v>6</v>
      </c>
    </row>
    <row r="2618" customFormat="false" ht="15" hidden="false" customHeight="false" outlineLevel="0" collapsed="false">
      <c r="B2618" s="21" t="n">
        <v>42674</v>
      </c>
      <c r="C2618" s="22" t="n">
        <v>1275.792</v>
      </c>
      <c r="D2618" s="22" t="n">
        <v>1279.725</v>
      </c>
      <c r="E2618" s="22" t="n">
        <v>1271.262</v>
      </c>
      <c r="F2618" s="22" t="n">
        <v>1276.8675</v>
      </c>
      <c r="G2618" s="23" t="n">
        <v>1280.62</v>
      </c>
      <c r="H2618" s="23" t="n">
        <v>1279.34</v>
      </c>
      <c r="I2618" s="23" t="n">
        <v>1271.5</v>
      </c>
      <c r="J2618" s="23" t="n">
        <v>1270.23</v>
      </c>
      <c r="K2618" s="29" t="str">
        <f aca="false">IF(N2618&lt;=$F$3,"HIT","MISS")</f>
        <v>HIT</v>
      </c>
      <c r="L2618" s="29" t="str">
        <f aca="false">IF(O2618&lt;=$F$3,"HIT","MISS")</f>
        <v>HIT</v>
      </c>
      <c r="M2618" s="17" t="str">
        <f aca="false">IF(AND(K2618="HIT",L2618="HIT"),"HOD ✓ | LOD ✓",IF(K2618="HIT","HOD ✓",IF(L2618="HIT","LOD ✓","✗ MISS")))</f>
        <v>HOD ✓ | LOD ✓</v>
      </c>
      <c r="N2618" s="26" t="n">
        <f aca="false">IF(D2618&lt;H2618,(H2618-D2618)/D2618,IF(D2618&gt;G2618,(D2618-G2618)/D2618,0))</f>
        <v>0</v>
      </c>
      <c r="O2618" s="26" t="n">
        <f aca="false">IF(E2618&lt;J2618,(J2618-E2618)/E2618,IF(E2618&gt;I2618,(E2618-I2618)/E2618,0))</f>
        <v>0</v>
      </c>
      <c r="P2618" s="27" t="n">
        <f aca="false">LN(F2618/F2617)</f>
        <v>0.000842650626641979</v>
      </c>
      <c r="Q2618" s="28" t="n">
        <f aca="false">STDEV(P2599:P2618)*SQRT(252)</f>
        <v>0.138486681534624</v>
      </c>
      <c r="R2618" s="26" t="n">
        <f aca="false">(G2618-H2618)/H2618</f>
        <v>0.00100051589100628</v>
      </c>
      <c r="S2618" s="17" t="n">
        <f aca="false">YEAR(B2618)</f>
        <v>2016</v>
      </c>
      <c r="T2618" s="17" t="n">
        <f aca="false">WEEKDAY(B2618)</f>
        <v>2</v>
      </c>
    </row>
    <row r="2619" customFormat="false" ht="15" hidden="false" customHeight="false" outlineLevel="0" collapsed="false">
      <c r="B2619" s="21" t="n">
        <v>42675</v>
      </c>
      <c r="C2619" s="22" t="n">
        <v>1276.8675</v>
      </c>
      <c r="D2619" s="22" t="n">
        <v>1292.0325</v>
      </c>
      <c r="E2619" s="22" t="n">
        <v>1275.635</v>
      </c>
      <c r="F2619" s="22" t="n">
        <v>1288.261</v>
      </c>
      <c r="G2619" s="23" t="n">
        <v>1293.54</v>
      </c>
      <c r="H2619" s="23" t="n">
        <v>1292.25</v>
      </c>
      <c r="I2619" s="23" t="n">
        <v>1275.78</v>
      </c>
      <c r="J2619" s="23" t="n">
        <v>1274.51</v>
      </c>
      <c r="K2619" s="29" t="str">
        <f aca="false">IF(N2619&lt;=$F$3,"HIT","MISS")</f>
        <v>HIT</v>
      </c>
      <c r="L2619" s="29" t="str">
        <f aca="false">IF(O2619&lt;=$F$3,"HIT","MISS")</f>
        <v>HIT</v>
      </c>
      <c r="M2619" s="17" t="str">
        <f aca="false">IF(AND(K2619="HIT",L2619="HIT"),"HOD ✓ | LOD ✓",IF(K2619="HIT","HOD ✓",IF(L2619="HIT","LOD ✓","✗ MISS")))</f>
        <v>HOD ✓ | LOD ✓</v>
      </c>
      <c r="N2619" s="26" t="n">
        <f aca="false">IF(D2619&lt;H2619,(H2619-D2619)/D2619,IF(D2619&gt;G2619,(D2619-G2619)/D2619,0))</f>
        <v>0.000168339418706552</v>
      </c>
      <c r="O2619" s="26" t="n">
        <f aca="false">IF(E2619&lt;J2619,(J2619-E2619)/E2619,IF(E2619&gt;I2619,(E2619-I2619)/E2619,0))</f>
        <v>0</v>
      </c>
      <c r="P2619" s="27" t="n">
        <f aca="false">LN(F2619/F2618)</f>
        <v>0.008883434047679</v>
      </c>
      <c r="Q2619" s="28" t="n">
        <f aca="false">STDEV(P2600:P2619)*SQRT(252)</f>
        <v>0.0755517186623214</v>
      </c>
      <c r="R2619" s="26" t="n">
        <f aca="false">(G2619-H2619)/H2619</f>
        <v>0.000998258850841527</v>
      </c>
      <c r="S2619" s="17" t="n">
        <f aca="false">YEAR(B2619)</f>
        <v>2016</v>
      </c>
      <c r="T2619" s="17" t="n">
        <f aca="false">WEEKDAY(B2619)</f>
        <v>3</v>
      </c>
    </row>
    <row r="2620" customFormat="false" ht="15" hidden="false" customHeight="false" outlineLevel="0" collapsed="false">
      <c r="B2620" s="21" t="n">
        <v>42676</v>
      </c>
      <c r="C2620" s="22" t="n">
        <v>1288.261</v>
      </c>
      <c r="D2620" s="22" t="n">
        <v>1308.0775</v>
      </c>
      <c r="E2620" s="22" t="n">
        <v>1287.402</v>
      </c>
      <c r="F2620" s="22" t="n">
        <v>1296.257</v>
      </c>
      <c r="G2620" s="23" t="n">
        <v>1308.27</v>
      </c>
      <c r="H2620" s="23" t="n">
        <v>1306.96</v>
      </c>
      <c r="I2620" s="23" t="n">
        <v>1287.16</v>
      </c>
      <c r="J2620" s="23" t="n">
        <v>1285.87</v>
      </c>
      <c r="K2620" s="29" t="str">
        <f aca="false">IF(N2620&lt;=$F$3,"HIT","MISS")</f>
        <v>HIT</v>
      </c>
      <c r="L2620" s="29" t="str">
        <f aca="false">IF(O2620&lt;=$F$3,"HIT","MISS")</f>
        <v>HIT</v>
      </c>
      <c r="M2620" s="17" t="str">
        <f aca="false">IF(AND(K2620="HIT",L2620="HIT"),"HOD ✓ | LOD ✓",IF(K2620="HIT","HOD ✓",IF(L2620="HIT","LOD ✓","✗ MISS")))</f>
        <v>HOD ✓ | LOD ✓</v>
      </c>
      <c r="N2620" s="26" t="n">
        <f aca="false">IF(D2620&lt;H2620,(H2620-D2620)/D2620,IF(D2620&gt;G2620,(D2620-G2620)/D2620,0))</f>
        <v>0</v>
      </c>
      <c r="O2620" s="26" t="n">
        <f aca="false">IF(E2620&lt;J2620,(J2620-E2620)/E2620,IF(E2620&gt;I2620,(E2620-I2620)/E2620,0))</f>
        <v>0.000187975473084524</v>
      </c>
      <c r="P2620" s="27" t="n">
        <f aca="false">LN(F2620/F2619)</f>
        <v>0.0061876338348297</v>
      </c>
      <c r="Q2620" s="28" t="n">
        <f aca="false">STDEV(P2601:P2620)*SQRT(252)</f>
        <v>0.0774855462766576</v>
      </c>
      <c r="R2620" s="26" t="n">
        <f aca="false">(G2620-H2620)/H2620</f>
        <v>0.00100232600844704</v>
      </c>
      <c r="S2620" s="17" t="n">
        <f aca="false">YEAR(B2620)</f>
        <v>2016</v>
      </c>
      <c r="T2620" s="17" t="n">
        <f aca="false">WEEKDAY(B2620)</f>
        <v>4</v>
      </c>
    </row>
    <row r="2621" customFormat="false" ht="15" hidden="false" customHeight="false" outlineLevel="0" collapsed="false">
      <c r="B2621" s="21" t="n">
        <v>42677</v>
      </c>
      <c r="C2621" s="22" t="n">
        <v>1296.257</v>
      </c>
      <c r="D2621" s="22" t="n">
        <v>1307.2085</v>
      </c>
      <c r="E2621" s="22" t="n">
        <v>1285.771</v>
      </c>
      <c r="F2621" s="22" t="n">
        <v>1302.5835</v>
      </c>
      <c r="G2621" s="23" t="n">
        <v>1306.81</v>
      </c>
      <c r="H2621" s="23" t="n">
        <v>1305.5</v>
      </c>
      <c r="I2621" s="23" t="n">
        <v>1285.99</v>
      </c>
      <c r="J2621" s="23" t="n">
        <v>1284.71</v>
      </c>
      <c r="K2621" s="29" t="str">
        <f aca="false">IF(N2621&lt;=$F$3,"HIT","MISS")</f>
        <v>HIT</v>
      </c>
      <c r="L2621" s="29" t="str">
        <f aca="false">IF(O2621&lt;=$F$3,"HIT","MISS")</f>
        <v>HIT</v>
      </c>
      <c r="M2621" s="17" t="str">
        <f aca="false">IF(AND(K2621="HIT",L2621="HIT"),"HOD ✓ | LOD ✓",IF(K2621="HIT","HOD ✓",IF(L2621="HIT","LOD ✓","✗ MISS")))</f>
        <v>HOD ✓ | LOD ✓</v>
      </c>
      <c r="N2621" s="26" t="n">
        <f aca="false">IF(D2621&lt;H2621,(H2621-D2621)/D2621,IF(D2621&gt;G2621,(D2621-G2621)/D2621,0))</f>
        <v>0.000304848078940745</v>
      </c>
      <c r="O2621" s="26" t="n">
        <f aca="false">IF(E2621&lt;J2621,(J2621-E2621)/E2621,IF(E2621&gt;I2621,(E2621-I2621)/E2621,0))</f>
        <v>0</v>
      </c>
      <c r="P2621" s="27" t="n">
        <f aca="false">LN(F2621/F2620)</f>
        <v>0.00486871933630935</v>
      </c>
      <c r="Q2621" s="28" t="n">
        <f aca="false">STDEV(P2602:P2621)*SQRT(252)</f>
        <v>0.0674241271992196</v>
      </c>
      <c r="R2621" s="26" t="n">
        <f aca="false">(G2621-H2621)/H2621</f>
        <v>0.00100344695518954</v>
      </c>
      <c r="S2621" s="17" t="n">
        <f aca="false">YEAR(B2621)</f>
        <v>2016</v>
      </c>
      <c r="T2621" s="17" t="n">
        <f aca="false">WEEKDAY(B2621)</f>
        <v>5</v>
      </c>
    </row>
    <row r="2622" customFormat="false" ht="15" hidden="false" customHeight="false" outlineLevel="0" collapsed="false">
      <c r="B2622" s="21" t="n">
        <v>42678</v>
      </c>
      <c r="C2622" s="22" t="n">
        <v>1302.5835</v>
      </c>
      <c r="D2622" s="22" t="n">
        <v>1307.3</v>
      </c>
      <c r="E2622" s="22" t="n">
        <v>1294.8235</v>
      </c>
      <c r="F2622" s="22" t="n">
        <v>1305.1135</v>
      </c>
      <c r="G2622" s="23" t="n">
        <v>1307.56</v>
      </c>
      <c r="H2622" s="23" t="n">
        <v>1306.25</v>
      </c>
      <c r="I2622" s="23" t="n">
        <v>1295.82</v>
      </c>
      <c r="J2622" s="23" t="n">
        <v>1294.53</v>
      </c>
      <c r="K2622" s="29" t="str">
        <f aca="false">IF(N2622&lt;=$F$3,"HIT","MISS")</f>
        <v>HIT</v>
      </c>
      <c r="L2622" s="29" t="str">
        <f aca="false">IF(O2622&lt;=$F$3,"HIT","MISS")</f>
        <v>HIT</v>
      </c>
      <c r="M2622" s="17" t="str">
        <f aca="false">IF(AND(K2622="HIT",L2622="HIT"),"HOD ✓ | LOD ✓",IF(K2622="HIT","HOD ✓",IF(L2622="HIT","LOD ✓","✗ MISS")))</f>
        <v>HOD ✓ | LOD ✓</v>
      </c>
      <c r="N2622" s="26" t="n">
        <f aca="false">IF(D2622&lt;H2622,(H2622-D2622)/D2622,IF(D2622&gt;G2622,(D2622-G2622)/D2622,0))</f>
        <v>0</v>
      </c>
      <c r="O2622" s="26" t="n">
        <f aca="false">IF(E2622&lt;J2622,(J2622-E2622)/E2622,IF(E2622&gt;I2622,(E2622-I2622)/E2622,0))</f>
        <v>0</v>
      </c>
      <c r="P2622" s="27" t="n">
        <f aca="false">LN(F2622/F2621)</f>
        <v>0.00194041009659308</v>
      </c>
      <c r="Q2622" s="28" t="n">
        <f aca="false">STDEV(P2603:P2622)*SQRT(252)</f>
        <v>0.0674178812219784</v>
      </c>
      <c r="R2622" s="26" t="n">
        <f aca="false">(G2622-H2622)/H2622</f>
        <v>0.00100287081339709</v>
      </c>
      <c r="S2622" s="17" t="n">
        <f aca="false">YEAR(B2622)</f>
        <v>2016</v>
      </c>
      <c r="T2622" s="17" t="n">
        <f aca="false">WEEKDAY(B2622)</f>
        <v>6</v>
      </c>
    </row>
    <row r="2623" customFormat="false" ht="15" hidden="false" customHeight="false" outlineLevel="0" collapsed="false">
      <c r="B2623" s="21" t="n">
        <v>42681</v>
      </c>
      <c r="C2623" s="22" t="n">
        <v>1305.1135</v>
      </c>
      <c r="D2623" s="22" t="n">
        <v>1305.1135</v>
      </c>
      <c r="E2623" s="22" t="n">
        <v>1278.277</v>
      </c>
      <c r="F2623" s="22" t="n">
        <v>1281.7945</v>
      </c>
      <c r="G2623" s="23" t="n">
        <v>1306.29</v>
      </c>
      <c r="H2623" s="23" t="n">
        <v>1304.99</v>
      </c>
      <c r="I2623" s="23" t="n">
        <v>1278.05</v>
      </c>
      <c r="J2623" s="23" t="n">
        <v>1276.77</v>
      </c>
      <c r="K2623" s="29" t="str">
        <f aca="false">IF(N2623&lt;=$F$3,"HIT","MISS")</f>
        <v>HIT</v>
      </c>
      <c r="L2623" s="29" t="str">
        <f aca="false">IF(O2623&lt;=$F$3,"HIT","MISS")</f>
        <v>HIT</v>
      </c>
      <c r="M2623" s="17" t="str">
        <f aca="false">IF(AND(K2623="HIT",L2623="HIT"),"HOD ✓ | LOD ✓",IF(K2623="HIT","HOD ✓",IF(L2623="HIT","LOD ✓","✗ MISS")))</f>
        <v>HOD ✓ | LOD ✓</v>
      </c>
      <c r="N2623" s="26" t="n">
        <f aca="false">IF(D2623&lt;H2623,(H2623-D2623)/D2623,IF(D2623&gt;G2623,(D2623-G2623)/D2623,0))</f>
        <v>0</v>
      </c>
      <c r="O2623" s="26" t="n">
        <f aca="false">IF(E2623&lt;J2623,(J2623-E2623)/E2623,IF(E2623&gt;I2623,(E2623-I2623)/E2623,0))</f>
        <v>0.000177582793087953</v>
      </c>
      <c r="P2623" s="27" t="n">
        <f aca="false">LN(F2623/F2622)</f>
        <v>-0.0180289609350067</v>
      </c>
      <c r="Q2623" s="28" t="n">
        <f aca="false">STDEV(P2604:P2623)*SQRT(252)</f>
        <v>0.0976571412251197</v>
      </c>
      <c r="R2623" s="26" t="n">
        <f aca="false">(G2623-H2623)/H2623</f>
        <v>0.000996176215909666</v>
      </c>
      <c r="S2623" s="17" t="n">
        <f aca="false">YEAR(B2623)</f>
        <v>2016</v>
      </c>
      <c r="T2623" s="17" t="n">
        <f aca="false">WEEKDAY(B2623)</f>
        <v>2</v>
      </c>
    </row>
    <row r="2624" customFormat="false" ht="15" hidden="false" customHeight="false" outlineLevel="0" collapsed="false">
      <c r="B2624" s="21" t="n">
        <v>42682</v>
      </c>
      <c r="C2624" s="22" t="n">
        <v>1281.7945</v>
      </c>
      <c r="D2624" s="22" t="n">
        <v>1290.895</v>
      </c>
      <c r="E2624" s="22" t="n">
        <v>1272.974</v>
      </c>
      <c r="F2624" s="22" t="n">
        <v>1276.007</v>
      </c>
      <c r="G2624" s="23" t="n">
        <v>1291.35</v>
      </c>
      <c r="H2624" s="23" t="n">
        <v>1290.06</v>
      </c>
      <c r="I2624" s="23" t="n">
        <v>1274.56</v>
      </c>
      <c r="J2624" s="23" t="n">
        <v>1273.29</v>
      </c>
      <c r="K2624" s="29" t="str">
        <f aca="false">IF(N2624&lt;=$F$3,"HIT","MISS")</f>
        <v>HIT</v>
      </c>
      <c r="L2624" s="29" t="str">
        <f aca="false">IF(O2624&lt;=$F$3,"HIT","MISS")</f>
        <v>HIT</v>
      </c>
      <c r="M2624" s="17" t="str">
        <f aca="false">IF(AND(K2624="HIT",L2624="HIT"),"HOD ✓ | LOD ✓",IF(K2624="HIT","HOD ✓",IF(L2624="HIT","LOD ✓","✗ MISS")))</f>
        <v>HOD ✓ | LOD ✓</v>
      </c>
      <c r="N2624" s="26" t="n">
        <f aca="false">IF(D2624&lt;H2624,(H2624-D2624)/D2624,IF(D2624&gt;G2624,(D2624-G2624)/D2624,0))</f>
        <v>0</v>
      </c>
      <c r="O2624" s="26" t="n">
        <f aca="false">IF(E2624&lt;J2624,(J2624-E2624)/E2624,IF(E2624&gt;I2624,(E2624-I2624)/E2624,0))</f>
        <v>0.000248237591655471</v>
      </c>
      <c r="P2624" s="27" t="n">
        <f aca="false">LN(F2624/F2623)</f>
        <v>-0.0045253784368112</v>
      </c>
      <c r="Q2624" s="28" t="n">
        <f aca="false">STDEV(P2605:P2624)*SQRT(252)</f>
        <v>0.0971134150533978</v>
      </c>
      <c r="R2624" s="26" t="n">
        <f aca="false">(G2624-H2624)/H2624</f>
        <v>0.000999953490535296</v>
      </c>
      <c r="S2624" s="17" t="n">
        <f aca="false">YEAR(B2624)</f>
        <v>2016</v>
      </c>
      <c r="T2624" s="17" t="n">
        <f aca="false">WEEKDAY(B2624)</f>
        <v>3</v>
      </c>
    </row>
    <row r="2625" customFormat="false" ht="15" hidden="false" customHeight="false" outlineLevel="0" collapsed="false">
      <c r="B2625" s="21" t="n">
        <v>42683</v>
      </c>
      <c r="C2625" s="22" t="n">
        <v>1276.007</v>
      </c>
      <c r="D2625" s="22" t="n">
        <v>1337.495</v>
      </c>
      <c r="E2625" s="22" t="n">
        <v>1268.349</v>
      </c>
      <c r="F2625" s="22" t="n">
        <v>1277.939</v>
      </c>
      <c r="G2625" s="23" t="n">
        <v>1338.57</v>
      </c>
      <c r="H2625" s="23" t="n">
        <v>1337.23</v>
      </c>
      <c r="I2625" s="23" t="n">
        <v>1269.82</v>
      </c>
      <c r="J2625" s="23" t="n">
        <v>1268.55</v>
      </c>
      <c r="K2625" s="29" t="str">
        <f aca="false">IF(N2625&lt;=$F$3,"HIT","MISS")</f>
        <v>HIT</v>
      </c>
      <c r="L2625" s="29" t="str">
        <f aca="false">IF(O2625&lt;=$F$3,"HIT","MISS")</f>
        <v>HIT</v>
      </c>
      <c r="M2625" s="17" t="str">
        <f aca="false">IF(AND(K2625="HIT",L2625="HIT"),"HOD ✓ | LOD ✓",IF(K2625="HIT","HOD ✓",IF(L2625="HIT","LOD ✓","✗ MISS")))</f>
        <v>HOD ✓ | LOD ✓</v>
      </c>
      <c r="N2625" s="26" t="n">
        <f aca="false">IF(D2625&lt;H2625,(H2625-D2625)/D2625,IF(D2625&gt;G2625,(D2625-G2625)/D2625,0))</f>
        <v>0</v>
      </c>
      <c r="O2625" s="26" t="n">
        <f aca="false">IF(E2625&lt;J2625,(J2625-E2625)/E2625,IF(E2625&gt;I2625,(E2625-I2625)/E2625,0))</f>
        <v>0.000158473732387554</v>
      </c>
      <c r="P2625" s="27" t="n">
        <f aca="false">LN(F2625/F2624)</f>
        <v>0.00151295318580228</v>
      </c>
      <c r="Q2625" s="28" t="n">
        <f aca="false">STDEV(P2606:P2625)*SQRT(252)</f>
        <v>0.0970492415132743</v>
      </c>
      <c r="R2625" s="26" t="n">
        <f aca="false">(G2625-H2625)/H2625</f>
        <v>0.00100207144619842</v>
      </c>
      <c r="S2625" s="17" t="n">
        <f aca="false">YEAR(B2625)</f>
        <v>2016</v>
      </c>
      <c r="T2625" s="17" t="n">
        <f aca="false">WEEKDAY(B2625)</f>
        <v>4</v>
      </c>
    </row>
    <row r="2626" customFormat="false" ht="15" hidden="false" customHeight="false" outlineLevel="0" collapsed="false">
      <c r="B2626" s="21" t="n">
        <v>42684</v>
      </c>
      <c r="C2626" s="22" t="n">
        <v>1277.939</v>
      </c>
      <c r="D2626" s="22" t="n">
        <v>1292.3845</v>
      </c>
      <c r="E2626" s="22" t="n">
        <v>1252.399</v>
      </c>
      <c r="F2626" s="22" t="n">
        <v>1259.013</v>
      </c>
      <c r="G2626" s="23" t="n">
        <v>1292.26</v>
      </c>
      <c r="H2626" s="23" t="n">
        <v>1290.97</v>
      </c>
      <c r="I2626" s="23" t="n">
        <v>1253.74</v>
      </c>
      <c r="J2626" s="23" t="n">
        <v>1252.49</v>
      </c>
      <c r="K2626" s="29" t="str">
        <f aca="false">IF(N2626&lt;=$F$3,"HIT","MISS")</f>
        <v>HIT</v>
      </c>
      <c r="L2626" s="29" t="str">
        <f aca="false">IF(O2626&lt;=$F$3,"HIT","MISS")</f>
        <v>HIT</v>
      </c>
      <c r="M2626" s="17" t="str">
        <f aca="false">IF(AND(K2626="HIT",L2626="HIT"),"HOD ✓ | LOD ✓",IF(K2626="HIT","HOD ✓",IF(L2626="HIT","LOD ✓","✗ MISS")))</f>
        <v>HOD ✓ | LOD ✓</v>
      </c>
      <c r="N2626" s="26" t="n">
        <f aca="false">IF(D2626&lt;H2626,(H2626-D2626)/D2626,IF(D2626&gt;G2626,(D2626-G2626)/D2626,0))</f>
        <v>9.6333560174931E-005</v>
      </c>
      <c r="O2626" s="26" t="n">
        <f aca="false">IF(E2626&lt;J2626,(J2626-E2626)/E2626,IF(E2626&gt;I2626,(E2626-I2626)/E2626,0))</f>
        <v>7.26605498727817E-005</v>
      </c>
      <c r="P2626" s="27" t="n">
        <f aca="false">LN(F2626/F2625)</f>
        <v>-0.0149205433225871</v>
      </c>
      <c r="Q2626" s="28" t="n">
        <f aca="false">STDEV(P2607:P2626)*SQRT(252)</f>
        <v>0.111884712854166</v>
      </c>
      <c r="R2626" s="26" t="n">
        <f aca="false">(G2626-H2626)/H2626</f>
        <v>0.000999248627001374</v>
      </c>
      <c r="S2626" s="17" t="n">
        <f aca="false">YEAR(B2626)</f>
        <v>2016</v>
      </c>
      <c r="T2626" s="17" t="n">
        <f aca="false">WEEKDAY(B2626)</f>
        <v>5</v>
      </c>
    </row>
    <row r="2627" customFormat="false" ht="15" hidden="false" customHeight="false" outlineLevel="0" collapsed="false">
      <c r="B2627" s="21" t="n">
        <v>42685</v>
      </c>
      <c r="C2627" s="22" t="n">
        <v>1259.013</v>
      </c>
      <c r="D2627" s="22" t="n">
        <v>1265.568</v>
      </c>
      <c r="E2627" s="22" t="n">
        <v>1219.1785</v>
      </c>
      <c r="F2627" s="22" t="n">
        <v>1227.8555</v>
      </c>
      <c r="G2627" s="23" t="n">
        <v>1265.39</v>
      </c>
      <c r="H2627" s="23" t="n">
        <v>1264.13</v>
      </c>
      <c r="I2627" s="23" t="n">
        <v>1220.73</v>
      </c>
      <c r="J2627" s="23" t="n">
        <v>1219.51</v>
      </c>
      <c r="K2627" s="29" t="str">
        <f aca="false">IF(N2627&lt;=$F$3,"HIT","MISS")</f>
        <v>HIT</v>
      </c>
      <c r="L2627" s="29" t="str">
        <f aca="false">IF(O2627&lt;=$F$3,"HIT","MISS")</f>
        <v>HIT</v>
      </c>
      <c r="M2627" s="17" t="str">
        <f aca="false">IF(AND(K2627="HIT",L2627="HIT"),"HOD ✓ | LOD ✓",IF(K2627="HIT","HOD ✓",IF(L2627="HIT","LOD ✓","✗ MISS")))</f>
        <v>HOD ✓ | LOD ✓</v>
      </c>
      <c r="N2627" s="26" t="n">
        <f aca="false">IF(D2627&lt;H2627,(H2627-D2627)/D2627,IF(D2627&gt;G2627,(D2627-G2627)/D2627,0))</f>
        <v>0.000140648309691683</v>
      </c>
      <c r="O2627" s="26" t="n">
        <f aca="false">IF(E2627&lt;J2627,(J2627-E2627)/E2627,IF(E2627&gt;I2627,(E2627-I2627)/E2627,0))</f>
        <v>0.000271904401201305</v>
      </c>
      <c r="P2627" s="27" t="n">
        <f aca="false">LN(F2627/F2626)</f>
        <v>-0.0250589288727806</v>
      </c>
      <c r="Q2627" s="28" t="n">
        <f aca="false">STDEV(P2608:P2627)*SQRT(252)</f>
        <v>0.142288585512369</v>
      </c>
      <c r="R2627" s="26" t="n">
        <f aca="false">(G2627-H2627)/H2627</f>
        <v>0.00099673293094855</v>
      </c>
      <c r="S2627" s="17" t="n">
        <f aca="false">YEAR(B2627)</f>
        <v>2016</v>
      </c>
      <c r="T2627" s="17" t="n">
        <f aca="false">WEEKDAY(B2627)</f>
        <v>6</v>
      </c>
    </row>
    <row r="2628" customFormat="false" ht="15" hidden="false" customHeight="false" outlineLevel="0" collapsed="false">
      <c r="B2628" s="21" t="n">
        <v>42688</v>
      </c>
      <c r="C2628" s="22" t="n">
        <v>1227.8555</v>
      </c>
      <c r="D2628" s="22" t="n">
        <v>1231.409</v>
      </c>
      <c r="E2628" s="22" t="n">
        <v>1211.6515</v>
      </c>
      <c r="F2628" s="22" t="n">
        <v>1221.3135</v>
      </c>
      <c r="G2628" s="23" t="n">
        <v>1231.54</v>
      </c>
      <c r="H2628" s="23" t="n">
        <v>1230.31</v>
      </c>
      <c r="I2628" s="23" t="n">
        <v>1213.02</v>
      </c>
      <c r="J2628" s="23" t="n">
        <v>1211.81</v>
      </c>
      <c r="K2628" s="29" t="str">
        <f aca="false">IF(N2628&lt;=$F$3,"HIT","MISS")</f>
        <v>HIT</v>
      </c>
      <c r="L2628" s="29" t="str">
        <f aca="false">IF(O2628&lt;=$F$3,"HIT","MISS")</f>
        <v>HIT</v>
      </c>
      <c r="M2628" s="17" t="str">
        <f aca="false">IF(AND(K2628="HIT",L2628="HIT"),"HOD ✓ | LOD ✓",IF(K2628="HIT","HOD ✓",IF(L2628="HIT","LOD ✓","✗ MISS")))</f>
        <v>HOD ✓ | LOD ✓</v>
      </c>
      <c r="N2628" s="26" t="n">
        <f aca="false">IF(D2628&lt;H2628,(H2628-D2628)/D2628,IF(D2628&gt;G2628,(D2628-G2628)/D2628,0))</f>
        <v>0</v>
      </c>
      <c r="O2628" s="26" t="n">
        <f aca="false">IF(E2628&lt;J2628,(J2628-E2628)/E2628,IF(E2628&gt;I2628,(E2628-I2628)/E2628,0))</f>
        <v>0.00013081319174697</v>
      </c>
      <c r="P2628" s="27" t="n">
        <f aca="false">LN(F2628/F2627)</f>
        <v>-0.00534223286245289</v>
      </c>
      <c r="Q2628" s="28" t="n">
        <f aca="false">STDEV(P2609:P2628)*SQRT(252)</f>
        <v>0.142125020222278</v>
      </c>
      <c r="R2628" s="26" t="n">
        <f aca="false">(G2628-H2628)/H2628</f>
        <v>0.000999748030984076</v>
      </c>
      <c r="S2628" s="17" t="n">
        <f aca="false">YEAR(B2628)</f>
        <v>2016</v>
      </c>
      <c r="T2628" s="17" t="n">
        <f aca="false">WEEKDAY(B2628)</f>
        <v>2</v>
      </c>
    </row>
    <row r="2629" customFormat="false" ht="15" hidden="false" customHeight="false" outlineLevel="0" collapsed="false">
      <c r="B2629" s="21" t="n">
        <v>42689</v>
      </c>
      <c r="C2629" s="22" t="n">
        <v>1221.3135</v>
      </c>
      <c r="D2629" s="22" t="n">
        <v>1231.6995</v>
      </c>
      <c r="E2629" s="22" t="n">
        <v>1219.015</v>
      </c>
      <c r="F2629" s="22" t="n">
        <v>1228.7095</v>
      </c>
      <c r="G2629" s="23" t="n">
        <v>1231.65</v>
      </c>
      <c r="H2629" s="23" t="n">
        <v>1230.42</v>
      </c>
      <c r="I2629" s="23" t="n">
        <v>1220.32</v>
      </c>
      <c r="J2629" s="23" t="n">
        <v>1219.1</v>
      </c>
      <c r="K2629" s="29" t="str">
        <f aca="false">IF(N2629&lt;=$F$3,"HIT","MISS")</f>
        <v>HIT</v>
      </c>
      <c r="L2629" s="29" t="str">
        <f aca="false">IF(O2629&lt;=$F$3,"HIT","MISS")</f>
        <v>HIT</v>
      </c>
      <c r="M2629" s="17" t="str">
        <f aca="false">IF(AND(K2629="HIT",L2629="HIT"),"HOD ✓ | LOD ✓",IF(K2629="HIT","HOD ✓",IF(L2629="HIT","LOD ✓","✗ MISS")))</f>
        <v>HOD ✓ | LOD ✓</v>
      </c>
      <c r="N2629" s="26" t="n">
        <f aca="false">IF(D2629&lt;H2629,(H2629-D2629)/D2629,IF(D2629&gt;G2629,(D2629-G2629)/D2629,0))</f>
        <v>4.0188373868669E-005</v>
      </c>
      <c r="O2629" s="26" t="n">
        <f aca="false">IF(E2629&lt;J2629,(J2629-E2629)/E2629,IF(E2629&gt;I2629,(E2629-I2629)/E2629,0))</f>
        <v>6.97284282800532E-005</v>
      </c>
      <c r="P2629" s="27" t="n">
        <f aca="false">LN(F2629/F2628)</f>
        <v>0.00603751268155227</v>
      </c>
      <c r="Q2629" s="28" t="n">
        <f aca="false">STDEV(P2610:P2629)*SQRT(252)</f>
        <v>0.14258697098582</v>
      </c>
      <c r="R2629" s="26" t="n">
        <f aca="false">(G2629-H2629)/H2629</f>
        <v>0.000999658653142844</v>
      </c>
      <c r="S2629" s="17" t="n">
        <f aca="false">YEAR(B2629)</f>
        <v>2016</v>
      </c>
      <c r="T2629" s="17" t="n">
        <f aca="false">WEEKDAY(B2629)</f>
        <v>3</v>
      </c>
    </row>
    <row r="2630" customFormat="false" ht="15" hidden="false" customHeight="false" outlineLevel="0" collapsed="false">
      <c r="B2630" s="21" t="n">
        <v>42690</v>
      </c>
      <c r="C2630" s="22" t="n">
        <v>1228.7095</v>
      </c>
      <c r="D2630" s="22" t="n">
        <v>1233.2355</v>
      </c>
      <c r="E2630" s="22" t="n">
        <v>1221.549</v>
      </c>
      <c r="F2630" s="22" t="n">
        <v>1224.9555</v>
      </c>
      <c r="G2630" s="23" t="n">
        <v>1234.34</v>
      </c>
      <c r="H2630" s="23" t="n">
        <v>1233.11</v>
      </c>
      <c r="I2630" s="23" t="n">
        <v>1223.2</v>
      </c>
      <c r="J2630" s="23" t="n">
        <v>1221.98</v>
      </c>
      <c r="K2630" s="29" t="str">
        <f aca="false">IF(N2630&lt;=$F$3,"HIT","MISS")</f>
        <v>HIT</v>
      </c>
      <c r="L2630" s="29" t="str">
        <f aca="false">IF(O2630&lt;=$F$3,"HIT","MISS")</f>
        <v>HIT</v>
      </c>
      <c r="M2630" s="17" t="str">
        <f aca="false">IF(AND(K2630="HIT",L2630="HIT"),"HOD ✓ | LOD ✓",IF(K2630="HIT","HOD ✓",IF(L2630="HIT","LOD ✓","✗ MISS")))</f>
        <v>HOD ✓ | LOD ✓</v>
      </c>
      <c r="N2630" s="26" t="n">
        <f aca="false">IF(D2630&lt;H2630,(H2630-D2630)/D2630,IF(D2630&gt;G2630,(D2630-G2630)/D2630,0))</f>
        <v>0</v>
      </c>
      <c r="O2630" s="26" t="n">
        <f aca="false">IF(E2630&lt;J2630,(J2630-E2630)/E2630,IF(E2630&gt;I2630,(E2630-I2630)/E2630,0))</f>
        <v>0.000352830709206131</v>
      </c>
      <c r="P2630" s="27" t="n">
        <f aca="false">LN(F2630/F2629)</f>
        <v>-0.00305991480424795</v>
      </c>
      <c r="Q2630" s="28" t="n">
        <f aca="false">STDEV(P2611:P2630)*SQRT(252)</f>
        <v>0.140318653028512</v>
      </c>
      <c r="R2630" s="26" t="n">
        <f aca="false">(G2630-H2630)/H2630</f>
        <v>0.000997477921677724</v>
      </c>
      <c r="S2630" s="17" t="n">
        <f aca="false">YEAR(B2630)</f>
        <v>2016</v>
      </c>
      <c r="T2630" s="17" t="n">
        <f aca="false">WEEKDAY(B2630)</f>
        <v>4</v>
      </c>
    </row>
    <row r="2631" customFormat="false" ht="15" hidden="false" customHeight="false" outlineLevel="0" collapsed="false">
      <c r="B2631" s="21" t="n">
        <v>42691</v>
      </c>
      <c r="C2631" s="22" t="n">
        <v>1224.9555</v>
      </c>
      <c r="D2631" s="22" t="n">
        <v>1231.5395</v>
      </c>
      <c r="E2631" s="22" t="n">
        <v>1210.98</v>
      </c>
      <c r="F2631" s="22" t="n">
        <v>1216.4015</v>
      </c>
      <c r="G2631" s="23" t="n">
        <v>1232.68</v>
      </c>
      <c r="H2631" s="23" t="n">
        <v>1231.45</v>
      </c>
      <c r="I2631" s="23" t="n">
        <v>1212.1</v>
      </c>
      <c r="J2631" s="23" t="n">
        <v>1210.89</v>
      </c>
      <c r="K2631" s="29" t="str">
        <f aca="false">IF(N2631&lt;=$F$3,"HIT","MISS")</f>
        <v>HIT</v>
      </c>
      <c r="L2631" s="29" t="str">
        <f aca="false">IF(O2631&lt;=$F$3,"HIT","MISS")</f>
        <v>HIT</v>
      </c>
      <c r="M2631" s="17" t="str">
        <f aca="false">IF(AND(K2631="HIT",L2631="HIT"),"HOD ✓ | LOD ✓",IF(K2631="HIT","HOD ✓",IF(L2631="HIT","LOD ✓","✗ MISS")))</f>
        <v>HOD ✓ | LOD ✓</v>
      </c>
      <c r="N2631" s="26" t="n">
        <f aca="false">IF(D2631&lt;H2631,(H2631-D2631)/D2631,IF(D2631&gt;G2631,(D2631-G2631)/D2631,0))</f>
        <v>0</v>
      </c>
      <c r="O2631" s="26" t="n">
        <f aca="false">IF(E2631&lt;J2631,(J2631-E2631)/E2631,IF(E2631&gt;I2631,(E2631-I2631)/E2631,0))</f>
        <v>0</v>
      </c>
      <c r="P2631" s="27" t="n">
        <f aca="false">LN(F2631/F2630)</f>
        <v>-0.0070076068389504</v>
      </c>
      <c r="Q2631" s="28" t="n">
        <f aca="false">STDEV(P2612:P2631)*SQRT(252)</f>
        <v>0.141507015852723</v>
      </c>
      <c r="R2631" s="26" t="n">
        <f aca="false">(G2631-H2631)/H2631</f>
        <v>0.00099882252629016</v>
      </c>
      <c r="S2631" s="17" t="n">
        <f aca="false">YEAR(B2631)</f>
        <v>2016</v>
      </c>
      <c r="T2631" s="17" t="n">
        <f aca="false">WEEKDAY(B2631)</f>
        <v>5</v>
      </c>
    </row>
    <row r="2632" customFormat="false" ht="15" hidden="false" customHeight="false" outlineLevel="0" collapsed="false">
      <c r="B2632" s="21" t="n">
        <v>42692</v>
      </c>
      <c r="C2632" s="22" t="n">
        <v>1216.4015</v>
      </c>
      <c r="D2632" s="22" t="n">
        <v>1217.9715</v>
      </c>
      <c r="E2632" s="22" t="n">
        <v>1202.525</v>
      </c>
      <c r="F2632" s="22" t="n">
        <v>1207.8835</v>
      </c>
      <c r="G2632" s="23" t="n">
        <v>1217.77</v>
      </c>
      <c r="H2632" s="23" t="n">
        <v>1216.55</v>
      </c>
      <c r="I2632" s="23" t="n">
        <v>1201.97</v>
      </c>
      <c r="J2632" s="23" t="n">
        <v>1200.77</v>
      </c>
      <c r="K2632" s="29" t="str">
        <f aca="false">IF(N2632&lt;=$F$3,"HIT","MISS")</f>
        <v>HIT</v>
      </c>
      <c r="L2632" s="29" t="str">
        <f aca="false">IF(O2632&lt;=$F$3,"HIT","MISS")</f>
        <v>HIT</v>
      </c>
      <c r="M2632" s="17" t="str">
        <f aca="false">IF(AND(K2632="HIT",L2632="HIT"),"HOD ✓ | LOD ✓",IF(K2632="HIT","HOD ✓",IF(L2632="HIT","LOD ✓","✗ MISS")))</f>
        <v>HOD ✓ | LOD ✓</v>
      </c>
      <c r="N2632" s="26" t="n">
        <f aca="false">IF(D2632&lt;H2632,(H2632-D2632)/D2632,IF(D2632&gt;G2632,(D2632-G2632)/D2632,0))</f>
        <v>0.000165439010683028</v>
      </c>
      <c r="O2632" s="26" t="n">
        <f aca="false">IF(E2632&lt;J2632,(J2632-E2632)/E2632,IF(E2632&gt;I2632,(E2632-I2632)/E2632,0))</f>
        <v>0.000461528866343788</v>
      </c>
      <c r="P2632" s="27" t="n">
        <f aca="false">LN(F2632/F2631)</f>
        <v>-0.00702725550270523</v>
      </c>
      <c r="Q2632" s="28" t="n">
        <f aca="false">STDEV(P2613:P2632)*SQRT(252)</f>
        <v>0.142312085921064</v>
      </c>
      <c r="R2632" s="26" t="n">
        <f aca="false">(G2632-H2632)/H2632</f>
        <v>0.00100283588837288</v>
      </c>
      <c r="S2632" s="17" t="n">
        <f aca="false">YEAR(B2632)</f>
        <v>2016</v>
      </c>
      <c r="T2632" s="17" t="n">
        <f aca="false">WEEKDAY(B2632)</f>
        <v>6</v>
      </c>
    </row>
    <row r="2633" customFormat="false" ht="15" hidden="false" customHeight="false" outlineLevel="0" collapsed="false">
      <c r="B2633" s="21" t="n">
        <v>42695</v>
      </c>
      <c r="C2633" s="22" t="n">
        <v>1207.8835</v>
      </c>
      <c r="D2633" s="22" t="n">
        <v>1217.9865</v>
      </c>
      <c r="E2633" s="22" t="n">
        <v>1205.7195</v>
      </c>
      <c r="F2633" s="22" t="n">
        <v>1214.1725</v>
      </c>
      <c r="G2633" s="23" t="n">
        <v>1219.36</v>
      </c>
      <c r="H2633" s="23" t="n">
        <v>1218.14</v>
      </c>
      <c r="I2633" s="23" t="n">
        <v>1207.16</v>
      </c>
      <c r="J2633" s="23" t="n">
        <v>1205.95</v>
      </c>
      <c r="K2633" s="29" t="str">
        <f aca="false">IF(N2633&lt;=$F$3,"HIT","MISS")</f>
        <v>HIT</v>
      </c>
      <c r="L2633" s="29" t="str">
        <f aca="false">IF(O2633&lt;=$F$3,"HIT","MISS")</f>
        <v>HIT</v>
      </c>
      <c r="M2633" s="17" t="str">
        <f aca="false">IF(AND(K2633="HIT",L2633="HIT"),"HOD ✓ | LOD ✓",IF(K2633="HIT","HOD ✓",IF(L2633="HIT","LOD ✓","✗ MISS")))</f>
        <v>HOD ✓ | LOD ✓</v>
      </c>
      <c r="N2633" s="26" t="n">
        <f aca="false">IF(D2633&lt;H2633,(H2633-D2633)/D2633,IF(D2633&gt;G2633,(D2633-G2633)/D2633,0))</f>
        <v>0.000126027669436502</v>
      </c>
      <c r="O2633" s="26" t="n">
        <f aca="false">IF(E2633&lt;J2633,(J2633-E2633)/E2633,IF(E2633&gt;I2633,(E2633-I2633)/E2633,0))</f>
        <v>0.000191172159030454</v>
      </c>
      <c r="P2633" s="27" t="n">
        <f aca="false">LN(F2633/F2632)</f>
        <v>0.00519312033556163</v>
      </c>
      <c r="Q2633" s="28" t="n">
        <f aca="false">STDEV(P2614:P2633)*SQRT(252)</f>
        <v>0.144806657142008</v>
      </c>
      <c r="R2633" s="26" t="n">
        <f aca="false">(G2633-H2633)/H2633</f>
        <v>0.00100152691808807</v>
      </c>
      <c r="S2633" s="17" t="n">
        <f aca="false">YEAR(B2633)</f>
        <v>2016</v>
      </c>
      <c r="T2633" s="17" t="n">
        <f aca="false">WEEKDAY(B2633)</f>
        <v>2</v>
      </c>
    </row>
    <row r="2634" customFormat="false" ht="15" hidden="false" customHeight="false" outlineLevel="0" collapsed="false">
      <c r="B2634" s="21" t="n">
        <v>42696</v>
      </c>
      <c r="C2634" s="22" t="n">
        <v>1214.1725</v>
      </c>
      <c r="D2634" s="22" t="n">
        <v>1221.147</v>
      </c>
      <c r="E2634" s="22" t="n">
        <v>1206.199</v>
      </c>
      <c r="F2634" s="22" t="n">
        <v>1212.3545</v>
      </c>
      <c r="G2634" s="23" t="n">
        <v>1220.86</v>
      </c>
      <c r="H2634" s="23" t="n">
        <v>1219.64</v>
      </c>
      <c r="I2634" s="23" t="n">
        <v>1206.17</v>
      </c>
      <c r="J2634" s="23" t="n">
        <v>1204.97</v>
      </c>
      <c r="K2634" s="29" t="str">
        <f aca="false">IF(N2634&lt;=$F$3,"HIT","MISS")</f>
        <v>HIT</v>
      </c>
      <c r="L2634" s="29" t="str">
        <f aca="false">IF(O2634&lt;=$F$3,"HIT","MISS")</f>
        <v>HIT</v>
      </c>
      <c r="M2634" s="17" t="str">
        <f aca="false">IF(AND(K2634="HIT",L2634="HIT"),"HOD ✓ | LOD ✓",IF(K2634="HIT","HOD ✓",IF(L2634="HIT","LOD ✓","✗ MISS")))</f>
        <v>HOD ✓ | LOD ✓</v>
      </c>
      <c r="N2634" s="26" t="n">
        <f aca="false">IF(D2634&lt;H2634,(H2634-D2634)/D2634,IF(D2634&gt;G2634,(D2634-G2634)/D2634,0))</f>
        <v>0.000235024939667407</v>
      </c>
      <c r="O2634" s="26" t="n">
        <f aca="false">IF(E2634&lt;J2634,(J2634-E2634)/E2634,IF(E2634&gt;I2634,(E2634-I2634)/E2634,0))</f>
        <v>2.40424672877331E-005</v>
      </c>
      <c r="P2634" s="27" t="n">
        <f aca="false">LN(F2634/F2633)</f>
        <v>-0.00149843817123446</v>
      </c>
      <c r="Q2634" s="28" t="n">
        <f aca="false">STDEV(P2615:P2634)*SQRT(252)</f>
        <v>0.140481255776292</v>
      </c>
      <c r="R2634" s="26" t="n">
        <f aca="false">(G2634-H2634)/H2634</f>
        <v>0.00100029516906612</v>
      </c>
      <c r="S2634" s="17" t="n">
        <f aca="false">YEAR(B2634)</f>
        <v>2016</v>
      </c>
      <c r="T2634" s="17" t="n">
        <f aca="false">WEEKDAY(B2634)</f>
        <v>3</v>
      </c>
    </row>
    <row r="2635" customFormat="false" ht="15" hidden="false" customHeight="false" outlineLevel="0" collapsed="false">
      <c r="B2635" s="21" t="n">
        <v>42697</v>
      </c>
      <c r="C2635" s="22" t="n">
        <v>1212.3545</v>
      </c>
      <c r="D2635" s="22" t="n">
        <v>1215.139</v>
      </c>
      <c r="E2635" s="22" t="n">
        <v>1181.8025</v>
      </c>
      <c r="F2635" s="22" t="n">
        <v>1187.722</v>
      </c>
      <c r="G2635" s="23" t="n">
        <v>1215.02</v>
      </c>
      <c r="H2635" s="23" t="n">
        <v>1213.81</v>
      </c>
      <c r="I2635" s="23" t="n">
        <v>1182.9</v>
      </c>
      <c r="J2635" s="23" t="n">
        <v>1181.72</v>
      </c>
      <c r="K2635" s="29" t="str">
        <f aca="false">IF(N2635&lt;=$F$3,"HIT","MISS")</f>
        <v>HIT</v>
      </c>
      <c r="L2635" s="29" t="str">
        <f aca="false">IF(O2635&lt;=$F$3,"HIT","MISS")</f>
        <v>HIT</v>
      </c>
      <c r="M2635" s="17" t="str">
        <f aca="false">IF(AND(K2635="HIT",L2635="HIT"),"HOD ✓ | LOD ✓",IF(K2635="HIT","HOD ✓",IF(L2635="HIT","LOD ✓","✗ MISS")))</f>
        <v>HOD ✓ | LOD ✓</v>
      </c>
      <c r="N2635" s="26" t="n">
        <f aca="false">IF(D2635&lt;H2635,(H2635-D2635)/D2635,IF(D2635&gt;G2635,(D2635-G2635)/D2635,0))</f>
        <v>9.79311831814422E-005</v>
      </c>
      <c r="O2635" s="26" t="n">
        <f aca="false">IF(E2635&lt;J2635,(J2635-E2635)/E2635,IF(E2635&gt;I2635,(E2635-I2635)/E2635,0))</f>
        <v>0</v>
      </c>
      <c r="P2635" s="27" t="n">
        <f aca="false">LN(F2635/F2634)</f>
        <v>-0.0205271498063266</v>
      </c>
      <c r="Q2635" s="28" t="n">
        <f aca="false">STDEV(P2616:P2635)*SQRT(252)</f>
        <v>0.154242318294029</v>
      </c>
      <c r="R2635" s="26" t="n">
        <f aca="false">(G2635-H2635)/H2635</f>
        <v>0.000996861123240076</v>
      </c>
      <c r="S2635" s="17" t="n">
        <f aca="false">YEAR(B2635)</f>
        <v>2016</v>
      </c>
      <c r="T2635" s="17" t="n">
        <f aca="false">WEEKDAY(B2635)</f>
        <v>4</v>
      </c>
    </row>
    <row r="2636" customFormat="false" ht="15" hidden="false" customHeight="false" outlineLevel="0" collapsed="false">
      <c r="B2636" s="21" t="n">
        <v>42698</v>
      </c>
      <c r="C2636" s="22" t="n">
        <v>1187.722</v>
      </c>
      <c r="D2636" s="22" t="n">
        <v>1190.966</v>
      </c>
      <c r="E2636" s="22" t="n">
        <v>1180.3165</v>
      </c>
      <c r="F2636" s="22" t="n">
        <v>1183.445</v>
      </c>
      <c r="G2636" s="23" t="n">
        <v>1192.39</v>
      </c>
      <c r="H2636" s="23" t="n">
        <v>1191.2</v>
      </c>
      <c r="I2636" s="23" t="n">
        <v>1180.24</v>
      </c>
      <c r="J2636" s="23" t="n">
        <v>1179.06</v>
      </c>
      <c r="K2636" s="29" t="str">
        <f aca="false">IF(N2636&lt;=$F$3,"HIT","MISS")</f>
        <v>HIT</v>
      </c>
      <c r="L2636" s="29" t="str">
        <f aca="false">IF(O2636&lt;=$F$3,"HIT","MISS")</f>
        <v>HIT</v>
      </c>
      <c r="M2636" s="17" t="str">
        <f aca="false">IF(AND(K2636="HIT",L2636="HIT"),"HOD ✓ | LOD ✓",IF(K2636="HIT","HOD ✓",IF(L2636="HIT","LOD ✓","✗ MISS")))</f>
        <v>HOD ✓ | LOD ✓</v>
      </c>
      <c r="N2636" s="26" t="n">
        <f aca="false">IF(D2636&lt;H2636,(H2636-D2636)/D2636,IF(D2636&gt;G2636,(D2636-G2636)/D2636,0))</f>
        <v>0.000196479160614284</v>
      </c>
      <c r="O2636" s="26" t="n">
        <f aca="false">IF(E2636&lt;J2636,(J2636-E2636)/E2636,IF(E2636&gt;I2636,(E2636-I2636)/E2636,0))</f>
        <v>6.48131242763245E-005</v>
      </c>
      <c r="P2636" s="27" t="n">
        <f aca="false">LN(F2636/F2635)</f>
        <v>-0.00360751025841028</v>
      </c>
      <c r="Q2636" s="28" t="n">
        <f aca="false">STDEV(P2617:P2636)*SQRT(252)</f>
        <v>0.15350770506551</v>
      </c>
      <c r="R2636" s="26" t="n">
        <f aca="false">(G2636-H2636)/H2636</f>
        <v>0.000998992612491651</v>
      </c>
      <c r="S2636" s="17" t="n">
        <f aca="false">YEAR(B2636)</f>
        <v>2016</v>
      </c>
      <c r="T2636" s="17" t="n">
        <f aca="false">WEEKDAY(B2636)</f>
        <v>5</v>
      </c>
    </row>
    <row r="2637" customFormat="false" ht="15" hidden="false" customHeight="false" outlineLevel="0" collapsed="false">
      <c r="B2637" s="21" t="n">
        <v>42699</v>
      </c>
      <c r="C2637" s="22" t="n">
        <v>1183.445</v>
      </c>
      <c r="D2637" s="22" t="n">
        <v>1193.412</v>
      </c>
      <c r="E2637" s="22" t="n">
        <v>1170.938</v>
      </c>
      <c r="F2637" s="22" t="n">
        <v>1184.2895</v>
      </c>
      <c r="G2637" s="23" t="n">
        <v>1194.74</v>
      </c>
      <c r="H2637" s="23" t="n">
        <v>1193.55</v>
      </c>
      <c r="I2637" s="23" t="n">
        <v>1170.81</v>
      </c>
      <c r="J2637" s="23" t="n">
        <v>1169.64</v>
      </c>
      <c r="K2637" s="29" t="str">
        <f aca="false">IF(N2637&lt;=$F$3,"HIT","MISS")</f>
        <v>HIT</v>
      </c>
      <c r="L2637" s="29" t="str">
        <f aca="false">IF(O2637&lt;=$F$3,"HIT","MISS")</f>
        <v>HIT</v>
      </c>
      <c r="M2637" s="17" t="str">
        <f aca="false">IF(AND(K2637="HIT",L2637="HIT"),"HOD ✓ | LOD ✓",IF(K2637="HIT","HOD ✓",IF(L2637="HIT","LOD ✓","✗ MISS")))</f>
        <v>HOD ✓ | LOD ✓</v>
      </c>
      <c r="N2637" s="26" t="n">
        <f aca="false">IF(D2637&lt;H2637,(H2637-D2637)/D2637,IF(D2637&gt;G2637,(D2637-G2637)/D2637,0))</f>
        <v>0.000115634835245431</v>
      </c>
      <c r="O2637" s="26" t="n">
        <f aca="false">IF(E2637&lt;J2637,(J2637-E2637)/E2637,IF(E2637&gt;I2637,(E2637-I2637)/E2637,0))</f>
        <v>0.000109314071283156</v>
      </c>
      <c r="P2637" s="27" t="n">
        <f aca="false">LN(F2637/F2636)</f>
        <v>0.0007133401450296</v>
      </c>
      <c r="Q2637" s="28" t="n">
        <f aca="false">STDEV(P2618:P2637)*SQRT(252)</f>
        <v>0.150323860801343</v>
      </c>
      <c r="R2637" s="26" t="n">
        <f aca="false">(G2637-H2637)/H2637</f>
        <v>0.000997025679695073</v>
      </c>
      <c r="S2637" s="17" t="n">
        <f aca="false">YEAR(B2637)</f>
        <v>2016</v>
      </c>
      <c r="T2637" s="17" t="n">
        <f aca="false">WEEKDAY(B2637)</f>
        <v>6</v>
      </c>
    </row>
    <row r="2638" customFormat="false" ht="15" hidden="false" customHeight="false" outlineLevel="0" collapsed="false">
      <c r="B2638" s="21" t="n">
        <v>42702</v>
      </c>
      <c r="C2638" s="22" t="n">
        <v>1184.2895</v>
      </c>
      <c r="D2638" s="22" t="n">
        <v>1197.7475</v>
      </c>
      <c r="E2638" s="22" t="n">
        <v>1182.787</v>
      </c>
      <c r="F2638" s="22" t="n">
        <v>1193.4065</v>
      </c>
      <c r="G2638" s="23" t="n">
        <v>1197.64</v>
      </c>
      <c r="H2638" s="23" t="n">
        <v>1196.44</v>
      </c>
      <c r="I2638" s="23" t="n">
        <v>1184.33</v>
      </c>
      <c r="J2638" s="23" t="n">
        <v>1183.15</v>
      </c>
      <c r="K2638" s="29" t="str">
        <f aca="false">IF(N2638&lt;=$F$3,"HIT","MISS")</f>
        <v>HIT</v>
      </c>
      <c r="L2638" s="29" t="str">
        <f aca="false">IF(O2638&lt;=$F$3,"HIT","MISS")</f>
        <v>HIT</v>
      </c>
      <c r="M2638" s="17" t="str">
        <f aca="false">IF(AND(K2638="HIT",L2638="HIT"),"HOD ✓ | LOD ✓",IF(K2638="HIT","HOD ✓",IF(L2638="HIT","LOD ✓","✗ MISS")))</f>
        <v>HOD ✓ | LOD ✓</v>
      </c>
      <c r="N2638" s="26" t="n">
        <f aca="false">IF(D2638&lt;H2638,(H2638-D2638)/D2638,IF(D2638&gt;G2638,(D2638-G2638)/D2638,0))</f>
        <v>8.97518049504135E-005</v>
      </c>
      <c r="O2638" s="26" t="n">
        <f aca="false">IF(E2638&lt;J2638,(J2638-E2638)/E2638,IF(E2638&gt;I2638,(E2638-I2638)/E2638,0))</f>
        <v>0.000306902257126648</v>
      </c>
      <c r="P2638" s="27" t="n">
        <f aca="false">LN(F2638/F2637)</f>
        <v>0.00766880600488756</v>
      </c>
      <c r="Q2638" s="28" t="n">
        <f aca="false">STDEV(P2619:P2638)*SQRT(252)</f>
        <v>0.154954083673729</v>
      </c>
      <c r="R2638" s="26" t="n">
        <f aca="false">(G2638-H2638)/H2638</f>
        <v>0.00100297549396547</v>
      </c>
      <c r="S2638" s="17" t="n">
        <f aca="false">YEAR(B2638)</f>
        <v>2016</v>
      </c>
      <c r="T2638" s="17" t="n">
        <f aca="false">WEEKDAY(B2638)</f>
        <v>2</v>
      </c>
    </row>
    <row r="2639" customFormat="false" ht="15" hidden="false" customHeight="false" outlineLevel="0" collapsed="false">
      <c r="B2639" s="21" t="n">
        <v>42703</v>
      </c>
      <c r="C2639" s="22" t="n">
        <v>1193.4065</v>
      </c>
      <c r="D2639" s="22" t="n">
        <v>1195.349</v>
      </c>
      <c r="E2639" s="22" t="n">
        <v>1181.174</v>
      </c>
      <c r="F2639" s="22" t="n">
        <v>1188.456</v>
      </c>
      <c r="G2639" s="23" t="n">
        <v>1196.45</v>
      </c>
      <c r="H2639" s="23" t="n">
        <v>1195.25</v>
      </c>
      <c r="I2639" s="23" t="n">
        <v>1182.36</v>
      </c>
      <c r="J2639" s="23" t="n">
        <v>1181.18</v>
      </c>
      <c r="K2639" s="29" t="str">
        <f aca="false">IF(N2639&lt;=$F$3,"HIT","MISS")</f>
        <v>HIT</v>
      </c>
      <c r="L2639" s="29" t="str">
        <f aca="false">IF(O2639&lt;=$F$3,"HIT","MISS")</f>
        <v>HIT</v>
      </c>
      <c r="M2639" s="17" t="str">
        <f aca="false">IF(AND(K2639="HIT",L2639="HIT"),"HOD ✓ | LOD ✓",IF(K2639="HIT","HOD ✓",IF(L2639="HIT","LOD ✓","✗ MISS")))</f>
        <v>HOD ✓ | LOD ✓</v>
      </c>
      <c r="N2639" s="26" t="n">
        <f aca="false">IF(D2639&lt;H2639,(H2639-D2639)/D2639,IF(D2639&gt;G2639,(D2639-G2639)/D2639,0))</f>
        <v>0</v>
      </c>
      <c r="O2639" s="26" t="n">
        <f aca="false">IF(E2639&lt;J2639,(J2639-E2639)/E2639,IF(E2639&gt;I2639,(E2639-I2639)/E2639,0))</f>
        <v>5.07969189982635E-006</v>
      </c>
      <c r="P2639" s="27" t="n">
        <f aca="false">LN(F2639/F2638)</f>
        <v>-0.00415683703692129</v>
      </c>
      <c r="Q2639" s="28" t="n">
        <f aca="false">STDEV(P2620:P2639)*SQRT(252)</f>
        <v>0.148024887439969</v>
      </c>
      <c r="R2639" s="26" t="n">
        <f aca="false">(G2639-H2639)/H2639</f>
        <v>0.00100397406400338</v>
      </c>
      <c r="S2639" s="17" t="n">
        <f aca="false">YEAR(B2639)</f>
        <v>2016</v>
      </c>
      <c r="T2639" s="17" t="n">
        <f aca="false">WEEKDAY(B2639)</f>
        <v>3</v>
      </c>
    </row>
    <row r="2640" customFormat="false" ht="15" hidden="false" customHeight="false" outlineLevel="0" collapsed="false">
      <c r="B2640" s="21" t="n">
        <v>42704</v>
      </c>
      <c r="C2640" s="22" t="n">
        <v>1188.456</v>
      </c>
      <c r="D2640" s="22" t="n">
        <v>1195.046</v>
      </c>
      <c r="E2640" s="22" t="n">
        <v>1170.0555</v>
      </c>
      <c r="F2640" s="22" t="n">
        <v>1173.3295</v>
      </c>
      <c r="G2640" s="23" t="n">
        <v>1196.36</v>
      </c>
      <c r="H2640" s="23" t="n">
        <v>1195.16</v>
      </c>
      <c r="I2640" s="23" t="n">
        <v>1171.08</v>
      </c>
      <c r="J2640" s="23" t="n">
        <v>1169.91</v>
      </c>
      <c r="K2640" s="29" t="str">
        <f aca="false">IF(N2640&lt;=$F$3,"HIT","MISS")</f>
        <v>HIT</v>
      </c>
      <c r="L2640" s="29" t="str">
        <f aca="false">IF(O2640&lt;=$F$3,"HIT","MISS")</f>
        <v>HIT</v>
      </c>
      <c r="M2640" s="17" t="str">
        <f aca="false">IF(AND(K2640="HIT",L2640="HIT"),"HOD ✓ | LOD ✓",IF(K2640="HIT","HOD ✓",IF(L2640="HIT","LOD ✓","✗ MISS")))</f>
        <v>HOD ✓ | LOD ✓</v>
      </c>
      <c r="N2640" s="26" t="n">
        <f aca="false">IF(D2640&lt;H2640,(H2640-D2640)/D2640,IF(D2640&gt;G2640,(D2640-G2640)/D2640,0))</f>
        <v>9.53938174765095E-005</v>
      </c>
      <c r="O2640" s="26" t="n">
        <f aca="false">IF(E2640&lt;J2640,(J2640-E2640)/E2640,IF(E2640&gt;I2640,(E2640-I2640)/E2640,0))</f>
        <v>0</v>
      </c>
      <c r="P2640" s="27" t="n">
        <f aca="false">LN(F2640/F2639)</f>
        <v>-0.0128095517860794</v>
      </c>
      <c r="Q2640" s="28" t="n">
        <f aca="false">STDEV(P2621:P2640)*SQRT(252)</f>
        <v>0.145975104666494</v>
      </c>
      <c r="R2640" s="26" t="n">
        <f aca="false">(G2640-H2640)/H2640</f>
        <v>0.00100404966699004</v>
      </c>
      <c r="S2640" s="17" t="n">
        <f aca="false">YEAR(B2640)</f>
        <v>2016</v>
      </c>
      <c r="T2640" s="17" t="n">
        <f aca="false">WEEKDAY(B2640)</f>
        <v>4</v>
      </c>
    </row>
    <row r="2641" customFormat="false" ht="15" hidden="false" customHeight="false" outlineLevel="0" collapsed="false">
      <c r="B2641" s="21" t="n">
        <v>42705</v>
      </c>
      <c r="C2641" s="22" t="n">
        <v>1173.3295</v>
      </c>
      <c r="D2641" s="22" t="n">
        <v>1176.8835</v>
      </c>
      <c r="E2641" s="22" t="n">
        <v>1160.8295</v>
      </c>
      <c r="F2641" s="22" t="n">
        <v>1171.6645</v>
      </c>
      <c r="G2641" s="23" t="n">
        <v>1176.67</v>
      </c>
      <c r="H2641" s="23" t="n">
        <v>1175.49</v>
      </c>
      <c r="I2641" s="23" t="n">
        <v>1162.25</v>
      </c>
      <c r="J2641" s="23" t="n">
        <v>1161.09</v>
      </c>
      <c r="K2641" s="29" t="str">
        <f aca="false">IF(N2641&lt;=$F$3,"HIT","MISS")</f>
        <v>HIT</v>
      </c>
      <c r="L2641" s="29" t="str">
        <f aca="false">IF(O2641&lt;=$F$3,"HIT","MISS")</f>
        <v>HIT</v>
      </c>
      <c r="M2641" s="17" t="str">
        <f aca="false">IF(AND(K2641="HIT",L2641="HIT"),"HOD ✓ | LOD ✓",IF(K2641="HIT","HOD ✓",IF(L2641="HIT","LOD ✓","✗ MISS")))</f>
        <v>HOD ✓ | LOD ✓</v>
      </c>
      <c r="N2641" s="26" t="n">
        <f aca="false">IF(D2641&lt;H2641,(H2641-D2641)/D2641,IF(D2641&gt;G2641,(D2641-G2641)/D2641,0))</f>
        <v>0.000181411329158613</v>
      </c>
      <c r="O2641" s="26" t="n">
        <f aca="false">IF(E2641&lt;J2641,(J2641-E2641)/E2641,IF(E2641&gt;I2641,(E2641-I2641)/E2641,0))</f>
        <v>0.000224408494098285</v>
      </c>
      <c r="P2641" s="27" t="n">
        <f aca="false">LN(F2641/F2640)</f>
        <v>-0.00142004651593466</v>
      </c>
      <c r="Q2641" s="28" t="n">
        <f aca="false">STDEV(P2622:P2641)*SQRT(252)</f>
        <v>0.141999316891465</v>
      </c>
      <c r="R2641" s="26" t="n">
        <f aca="false">(G2641-H2641)/H2641</f>
        <v>0.00100383669788774</v>
      </c>
      <c r="S2641" s="17" t="n">
        <f aca="false">YEAR(B2641)</f>
        <v>2016</v>
      </c>
      <c r="T2641" s="17" t="n">
        <f aca="false">WEEKDAY(B2641)</f>
        <v>5</v>
      </c>
    </row>
    <row r="2642" customFormat="false" ht="15" hidden="false" customHeight="false" outlineLevel="0" collapsed="false">
      <c r="B2642" s="21" t="n">
        <v>42706</v>
      </c>
      <c r="C2642" s="22" t="n">
        <v>1171.6645</v>
      </c>
      <c r="D2642" s="22" t="n">
        <v>1178.2285</v>
      </c>
      <c r="E2642" s="22" t="n">
        <v>1166.8385</v>
      </c>
      <c r="F2642" s="22" t="n">
        <v>1177.287</v>
      </c>
      <c r="G2642" s="23" t="n">
        <v>1179.97</v>
      </c>
      <c r="H2642" s="23" t="n">
        <v>1178.79</v>
      </c>
      <c r="I2642" s="23" t="n">
        <v>1166.63</v>
      </c>
      <c r="J2642" s="23" t="n">
        <v>1165.46</v>
      </c>
      <c r="K2642" s="29" t="str">
        <f aca="false">IF(N2642&lt;=$F$3,"HIT","MISS")</f>
        <v>HIT</v>
      </c>
      <c r="L2642" s="29" t="str">
        <f aca="false">IF(O2642&lt;=$F$3,"HIT","MISS")</f>
        <v>HIT</v>
      </c>
      <c r="M2642" s="17" t="str">
        <f aca="false">IF(AND(K2642="HIT",L2642="HIT"),"HOD ✓ | LOD ✓",IF(K2642="HIT","HOD ✓",IF(L2642="HIT","LOD ✓","✗ MISS")))</f>
        <v>HOD ✓ | LOD ✓</v>
      </c>
      <c r="N2642" s="26" t="n">
        <f aca="false">IF(D2642&lt;H2642,(H2642-D2642)/D2642,IF(D2642&gt;G2642,(D2642-G2642)/D2642,0))</f>
        <v>0.000476562907789129</v>
      </c>
      <c r="O2642" s="26" t="n">
        <f aca="false">IF(E2642&lt;J2642,(J2642-E2642)/E2642,IF(E2642&gt;I2642,(E2642-I2642)/E2642,0))</f>
        <v>0.000178687967529318</v>
      </c>
      <c r="P2642" s="27" t="n">
        <f aca="false">LN(F2642/F2641)</f>
        <v>0.00478725145064002</v>
      </c>
      <c r="Q2642" s="28" t="n">
        <f aca="false">STDEV(P2623:P2642)*SQRT(252)</f>
        <v>0.144265051070019</v>
      </c>
      <c r="R2642" s="26" t="n">
        <f aca="false">(G2642-H2642)/H2642</f>
        <v>0.00100102647630202</v>
      </c>
      <c r="S2642" s="17" t="n">
        <f aca="false">YEAR(B2642)</f>
        <v>2016</v>
      </c>
      <c r="T2642" s="17" t="n">
        <f aca="false">WEEKDAY(B2642)</f>
        <v>6</v>
      </c>
    </row>
    <row r="2643" customFormat="false" ht="15" hidden="false" customHeight="false" outlineLevel="0" collapsed="false">
      <c r="B2643" s="21" t="n">
        <v>42709</v>
      </c>
      <c r="C2643" s="22" t="n">
        <v>1177.287</v>
      </c>
      <c r="D2643" s="22" t="n">
        <v>1188.267</v>
      </c>
      <c r="E2643" s="22" t="n">
        <v>1157.1585</v>
      </c>
      <c r="F2643" s="22" t="n">
        <v>1170.296</v>
      </c>
      <c r="G2643" s="23" t="n">
        <v>1189.16</v>
      </c>
      <c r="H2643" s="23" t="n">
        <v>1187.97</v>
      </c>
      <c r="I2643" s="23" t="n">
        <v>1158.21</v>
      </c>
      <c r="J2643" s="23" t="n">
        <v>1157.05</v>
      </c>
      <c r="K2643" s="29" t="str">
        <f aca="false">IF(N2643&lt;=$F$3,"HIT","MISS")</f>
        <v>HIT</v>
      </c>
      <c r="L2643" s="29" t="str">
        <f aca="false">IF(O2643&lt;=$F$3,"HIT","MISS")</f>
        <v>HIT</v>
      </c>
      <c r="M2643" s="17" t="str">
        <f aca="false">IF(AND(K2643="HIT",L2643="HIT"),"HOD ✓ | LOD ✓",IF(K2643="HIT","HOD ✓",IF(L2643="HIT","LOD ✓","✗ MISS")))</f>
        <v>HOD ✓ | LOD ✓</v>
      </c>
      <c r="N2643" s="26" t="n">
        <f aca="false">IF(D2643&lt;H2643,(H2643-D2643)/D2643,IF(D2643&gt;G2643,(D2643-G2643)/D2643,0))</f>
        <v>0</v>
      </c>
      <c r="O2643" s="26" t="n">
        <f aca="false">IF(E2643&lt;J2643,(J2643-E2643)/E2643,IF(E2643&gt;I2643,(E2643-I2643)/E2643,0))</f>
        <v>0</v>
      </c>
      <c r="P2643" s="27" t="n">
        <f aca="false">LN(F2643/F2642)</f>
        <v>-0.00595593056009495</v>
      </c>
      <c r="Q2643" s="28" t="n">
        <f aca="false">STDEV(P2624:P2643)*SQRT(252)</f>
        <v>0.136109034900402</v>
      </c>
      <c r="R2643" s="26" t="n">
        <f aca="false">(G2643-H2643)/H2643</f>
        <v>0.00100170879736025</v>
      </c>
      <c r="S2643" s="17" t="n">
        <f aca="false">YEAR(B2643)</f>
        <v>2016</v>
      </c>
      <c r="T2643" s="17" t="n">
        <f aca="false">WEEKDAY(B2643)</f>
        <v>2</v>
      </c>
    </row>
    <row r="2644" customFormat="false" ht="15" hidden="false" customHeight="false" outlineLevel="0" collapsed="false">
      <c r="B2644" s="21" t="n">
        <v>42710</v>
      </c>
      <c r="C2644" s="22" t="n">
        <v>1170.296</v>
      </c>
      <c r="D2644" s="22" t="n">
        <v>1175.438</v>
      </c>
      <c r="E2644" s="22" t="n">
        <v>1166.9095</v>
      </c>
      <c r="F2644" s="22" t="n">
        <v>1169.7715</v>
      </c>
      <c r="G2644" s="23" t="n">
        <v>1175.21</v>
      </c>
      <c r="H2644" s="23" t="n">
        <v>1174.04</v>
      </c>
      <c r="I2644" s="23" t="n">
        <v>1167.2</v>
      </c>
      <c r="J2644" s="23" t="n">
        <v>1166.03</v>
      </c>
      <c r="K2644" s="29" t="str">
        <f aca="false">IF(N2644&lt;=$F$3,"HIT","MISS")</f>
        <v>HIT</v>
      </c>
      <c r="L2644" s="29" t="str">
        <f aca="false">IF(O2644&lt;=$F$3,"HIT","MISS")</f>
        <v>HIT</v>
      </c>
      <c r="M2644" s="17" t="str">
        <f aca="false">IF(AND(K2644="HIT",L2644="HIT"),"HOD ✓ | LOD ✓",IF(K2644="HIT","HOD ✓",IF(L2644="HIT","LOD ✓","✗ MISS")))</f>
        <v>HOD ✓ | LOD ✓</v>
      </c>
      <c r="N2644" s="26" t="n">
        <f aca="false">IF(D2644&lt;H2644,(H2644-D2644)/D2644,IF(D2644&gt;G2644,(D2644-G2644)/D2644,0))</f>
        <v>0.00019397024768645</v>
      </c>
      <c r="O2644" s="26" t="n">
        <f aca="false">IF(E2644&lt;J2644,(J2644-E2644)/E2644,IF(E2644&gt;I2644,(E2644-I2644)/E2644,0))</f>
        <v>0</v>
      </c>
      <c r="P2644" s="27" t="n">
        <f aca="false">LN(F2644/F2643)</f>
        <v>-0.000448277674710884</v>
      </c>
      <c r="Q2644" s="28" t="n">
        <f aca="false">STDEV(P2625:P2644)*SQRT(252)</f>
        <v>0.136886092597948</v>
      </c>
      <c r="R2644" s="26" t="n">
        <f aca="false">(G2644-H2644)/H2644</f>
        <v>0.000996558890668182</v>
      </c>
      <c r="S2644" s="17" t="n">
        <f aca="false">YEAR(B2644)</f>
        <v>2016</v>
      </c>
      <c r="T2644" s="17" t="n">
        <f aca="false">WEEKDAY(B2644)</f>
        <v>3</v>
      </c>
    </row>
    <row r="2645" customFormat="false" ht="15" hidden="false" customHeight="false" outlineLevel="0" collapsed="false">
      <c r="B2645" s="21" t="n">
        <v>42711</v>
      </c>
      <c r="C2645" s="22" t="n">
        <v>1169.7715</v>
      </c>
      <c r="D2645" s="22" t="n">
        <v>1180.2995</v>
      </c>
      <c r="E2645" s="22" t="n">
        <v>1165.6275</v>
      </c>
      <c r="F2645" s="22" t="n">
        <v>1174.315</v>
      </c>
      <c r="G2645" s="23" t="n">
        <v>1181.42</v>
      </c>
      <c r="H2645" s="23" t="n">
        <v>1180.24</v>
      </c>
      <c r="I2645" s="23" t="n">
        <v>1166.27</v>
      </c>
      <c r="J2645" s="23" t="n">
        <v>1165.1</v>
      </c>
      <c r="K2645" s="29" t="str">
        <f aca="false">IF(N2645&lt;=$F$3,"HIT","MISS")</f>
        <v>HIT</v>
      </c>
      <c r="L2645" s="29" t="str">
        <f aca="false">IF(O2645&lt;=$F$3,"HIT","MISS")</f>
        <v>HIT</v>
      </c>
      <c r="M2645" s="17" t="str">
        <f aca="false">IF(AND(K2645="HIT",L2645="HIT"),"HOD ✓ | LOD ✓",IF(K2645="HIT","HOD ✓",IF(L2645="HIT","LOD ✓","✗ MISS")))</f>
        <v>HOD ✓ | LOD ✓</v>
      </c>
      <c r="N2645" s="26" t="n">
        <f aca="false">IF(D2645&lt;H2645,(H2645-D2645)/D2645,IF(D2645&gt;G2645,(D2645-G2645)/D2645,0))</f>
        <v>0</v>
      </c>
      <c r="O2645" s="26" t="n">
        <f aca="false">IF(E2645&lt;J2645,(J2645-E2645)/E2645,IF(E2645&gt;I2645,(E2645-I2645)/E2645,0))</f>
        <v>0</v>
      </c>
      <c r="P2645" s="27" t="n">
        <f aca="false">LN(F2645/F2644)</f>
        <v>0.00387656828354457</v>
      </c>
      <c r="Q2645" s="28" t="n">
        <f aca="false">STDEV(P2626:P2645)*SQRT(252)</f>
        <v>0.138475852824705</v>
      </c>
      <c r="R2645" s="26" t="n">
        <f aca="false">(G2645-H2645)/H2645</f>
        <v>0.000999796651528557</v>
      </c>
      <c r="S2645" s="17" t="n">
        <f aca="false">YEAR(B2645)</f>
        <v>2016</v>
      </c>
      <c r="T2645" s="17" t="n">
        <f aca="false">WEEKDAY(B2645)</f>
        <v>4</v>
      </c>
    </row>
    <row r="2646" customFormat="false" ht="15" hidden="false" customHeight="false" outlineLevel="0" collapsed="false">
      <c r="B2646" s="21" t="n">
        <v>42712</v>
      </c>
      <c r="C2646" s="22" t="n">
        <v>1174.315</v>
      </c>
      <c r="D2646" s="22" t="n">
        <v>1178.8425</v>
      </c>
      <c r="E2646" s="22" t="n">
        <v>1169.298</v>
      </c>
      <c r="F2646" s="22" t="n">
        <v>1170.6405</v>
      </c>
      <c r="G2646" s="23" t="n">
        <v>1178.66</v>
      </c>
      <c r="H2646" s="23" t="n">
        <v>1177.48</v>
      </c>
      <c r="I2646" s="23" t="n">
        <v>1169.13</v>
      </c>
      <c r="J2646" s="23" t="n">
        <v>1167.96</v>
      </c>
      <c r="K2646" s="29" t="str">
        <f aca="false">IF(N2646&lt;=$F$3,"HIT","MISS")</f>
        <v>HIT</v>
      </c>
      <c r="L2646" s="29" t="str">
        <f aca="false">IF(O2646&lt;=$F$3,"HIT","MISS")</f>
        <v>HIT</v>
      </c>
      <c r="M2646" s="17" t="str">
        <f aca="false">IF(AND(K2646="HIT",L2646="HIT"),"HOD ✓ | LOD ✓",IF(K2646="HIT","HOD ✓",IF(L2646="HIT","LOD ✓","✗ MISS")))</f>
        <v>HOD ✓ | LOD ✓</v>
      </c>
      <c r="N2646" s="26" t="n">
        <f aca="false">IF(D2646&lt;H2646,(H2646-D2646)/D2646,IF(D2646&gt;G2646,(D2646-G2646)/D2646,0))</f>
        <v>0.000154812877886478</v>
      </c>
      <c r="O2646" s="26" t="n">
        <f aca="false">IF(E2646&lt;J2646,(J2646-E2646)/E2646,IF(E2646&gt;I2646,(E2646-I2646)/E2646,0))</f>
        <v>0.000143675949159147</v>
      </c>
      <c r="P2646" s="27" t="n">
        <f aca="false">LN(F2646/F2645)</f>
        <v>-0.00313396395581508</v>
      </c>
      <c r="Q2646" s="28" t="n">
        <f aca="false">STDEV(P2627:P2646)*SQRT(252)</f>
        <v>0.132600836828936</v>
      </c>
      <c r="R2646" s="26" t="n">
        <f aca="false">(G2646-H2646)/H2646</f>
        <v>0.00100214016373957</v>
      </c>
      <c r="S2646" s="17" t="n">
        <f aca="false">YEAR(B2646)</f>
        <v>2016</v>
      </c>
      <c r="T2646" s="17" t="n">
        <f aca="false">WEEKDAY(B2646)</f>
        <v>5</v>
      </c>
    </row>
    <row r="2647" customFormat="false" ht="15" hidden="false" customHeight="false" outlineLevel="0" collapsed="false">
      <c r="B2647" s="21" t="n">
        <v>42713</v>
      </c>
      <c r="C2647" s="22" t="n">
        <v>1170.6405</v>
      </c>
      <c r="D2647" s="22" t="n">
        <v>1172.0995</v>
      </c>
      <c r="E2647" s="22" t="n">
        <v>1156.2945</v>
      </c>
      <c r="F2647" s="22" t="n">
        <v>1159.8395</v>
      </c>
      <c r="G2647" s="23" t="n">
        <v>1171.36</v>
      </c>
      <c r="H2647" s="23" t="n">
        <v>1170.19</v>
      </c>
      <c r="I2647" s="23" t="n">
        <v>1157.87</v>
      </c>
      <c r="J2647" s="23" t="n">
        <v>1156.71</v>
      </c>
      <c r="K2647" s="24" t="str">
        <f aca="false">IF(N2647&lt;=$F$3,"HIT","MISS")</f>
        <v>MISS</v>
      </c>
      <c r="L2647" s="24" t="str">
        <f aca="false">IF(O2647&lt;=$F$3,"HIT","MISS")</f>
        <v>HIT</v>
      </c>
      <c r="M2647" s="25" t="str">
        <f aca="false">IF(AND(K2647="HIT",L2647="HIT"),"HOD ✓ | LOD ✓",IF(K2647="HIT","HOD ✓",IF(L2647="HIT","LOD ✓","✗ MISS")))</f>
        <v>LOD ✓</v>
      </c>
      <c r="N2647" s="26" t="n">
        <f aca="false">IF(D2647&lt;H2647,(H2647-D2647)/D2647,IF(D2647&gt;G2647,(D2647-G2647)/D2647,0))</f>
        <v>0.000630919132718796</v>
      </c>
      <c r="O2647" s="26" t="n">
        <f aca="false">IF(E2647&lt;J2647,(J2647-E2647)/E2647,IF(E2647&gt;I2647,(E2647-I2647)/E2647,0))</f>
        <v>0.000359337521712735</v>
      </c>
      <c r="P2647" s="27" t="n">
        <f aca="false">LN(F2647/F2646)</f>
        <v>-0.00926940144233984</v>
      </c>
      <c r="Q2647" s="28" t="n">
        <f aca="false">STDEV(P2628:P2647)*SQRT(252)</f>
        <v>0.108410035106415</v>
      </c>
      <c r="R2647" s="26" t="n">
        <f aca="false">(G2647-H2647)/H2647</f>
        <v>0.000999837633204732</v>
      </c>
      <c r="S2647" s="17" t="n">
        <f aca="false">YEAR(B2647)</f>
        <v>2016</v>
      </c>
      <c r="T2647" s="17" t="n">
        <f aca="false">WEEKDAY(B2647)</f>
        <v>6</v>
      </c>
    </row>
    <row r="2648" customFormat="false" ht="15" hidden="false" customHeight="false" outlineLevel="0" collapsed="false">
      <c r="B2648" s="21" t="n">
        <v>42716</v>
      </c>
      <c r="C2648" s="22" t="n">
        <v>1159.8395</v>
      </c>
      <c r="D2648" s="22" t="n">
        <v>1165.8825</v>
      </c>
      <c r="E2648" s="22" t="n">
        <v>1151.1185</v>
      </c>
      <c r="F2648" s="22" t="n">
        <v>1162.4025</v>
      </c>
      <c r="G2648" s="23" t="n">
        <v>1165.91</v>
      </c>
      <c r="H2648" s="23" t="n">
        <v>1164.75</v>
      </c>
      <c r="I2648" s="23" t="n">
        <v>1151.64</v>
      </c>
      <c r="J2648" s="23" t="n">
        <v>1150.49</v>
      </c>
      <c r="K2648" s="29" t="str">
        <f aca="false">IF(N2648&lt;=$F$3,"HIT","MISS")</f>
        <v>HIT</v>
      </c>
      <c r="L2648" s="29" t="str">
        <f aca="false">IF(O2648&lt;=$F$3,"HIT","MISS")</f>
        <v>HIT</v>
      </c>
      <c r="M2648" s="17" t="str">
        <f aca="false">IF(AND(K2648="HIT",L2648="HIT"),"HOD ✓ | LOD ✓",IF(K2648="HIT","HOD ✓",IF(L2648="HIT","LOD ✓","✗ MISS")))</f>
        <v>HOD ✓ | LOD ✓</v>
      </c>
      <c r="N2648" s="26" t="n">
        <f aca="false">IF(D2648&lt;H2648,(H2648-D2648)/D2648,IF(D2648&gt;G2648,(D2648-G2648)/D2648,0))</f>
        <v>0</v>
      </c>
      <c r="O2648" s="26" t="n">
        <f aca="false">IF(E2648&lt;J2648,(J2648-E2648)/E2648,IF(E2648&gt;I2648,(E2648-I2648)/E2648,0))</f>
        <v>0</v>
      </c>
      <c r="P2648" s="27" t="n">
        <f aca="false">LN(F2648/F2647)</f>
        <v>0.00220735051787228</v>
      </c>
      <c r="Q2648" s="28" t="n">
        <f aca="false">STDEV(P2629:P2648)*SQRT(252)</f>
        <v>0.109415089692866</v>
      </c>
      <c r="R2648" s="26" t="n">
        <f aca="false">(G2648-H2648)/H2648</f>
        <v>0.000995921871646346</v>
      </c>
      <c r="S2648" s="17" t="n">
        <f aca="false">YEAR(B2648)</f>
        <v>2016</v>
      </c>
      <c r="T2648" s="17" t="n">
        <f aca="false">WEEKDAY(B2648)</f>
        <v>2</v>
      </c>
    </row>
    <row r="2649" customFormat="false" ht="15" hidden="false" customHeight="false" outlineLevel="0" collapsed="false">
      <c r="B2649" s="21" t="n">
        <v>42717</v>
      </c>
      <c r="C2649" s="22" t="n">
        <v>1162.4025</v>
      </c>
      <c r="D2649" s="22" t="n">
        <v>1165.121</v>
      </c>
      <c r="E2649" s="22" t="n">
        <v>1154.675</v>
      </c>
      <c r="F2649" s="22" t="n">
        <v>1158.1865</v>
      </c>
      <c r="G2649" s="23" t="n">
        <v>1165.77</v>
      </c>
      <c r="H2649" s="23" t="n">
        <v>1164.61</v>
      </c>
      <c r="I2649" s="23" t="n">
        <v>1156.13</v>
      </c>
      <c r="J2649" s="23" t="n">
        <v>1154.98</v>
      </c>
      <c r="K2649" s="29" t="str">
        <f aca="false">IF(N2649&lt;=$F$3,"HIT","MISS")</f>
        <v>HIT</v>
      </c>
      <c r="L2649" s="29" t="str">
        <f aca="false">IF(O2649&lt;=$F$3,"HIT","MISS")</f>
        <v>HIT</v>
      </c>
      <c r="M2649" s="17" t="str">
        <f aca="false">IF(AND(K2649="HIT",L2649="HIT"),"HOD ✓ | LOD ✓",IF(K2649="HIT","HOD ✓",IF(L2649="HIT","LOD ✓","✗ MISS")))</f>
        <v>HOD ✓ | LOD ✓</v>
      </c>
      <c r="N2649" s="26" t="n">
        <f aca="false">IF(D2649&lt;H2649,(H2649-D2649)/D2649,IF(D2649&gt;G2649,(D2649-G2649)/D2649,0))</f>
        <v>0</v>
      </c>
      <c r="O2649" s="26" t="n">
        <f aca="false">IF(E2649&lt;J2649,(J2649-E2649)/E2649,IF(E2649&gt;I2649,(E2649-I2649)/E2649,0))</f>
        <v>0.00026414359018777</v>
      </c>
      <c r="P2649" s="27" t="n">
        <f aca="false">LN(F2649/F2648)</f>
        <v>-0.00363356427060444</v>
      </c>
      <c r="Q2649" s="28" t="n">
        <f aca="false">STDEV(P2630:P2649)*SQRT(252)</f>
        <v>0.104724157748501</v>
      </c>
      <c r="R2649" s="26" t="n">
        <f aca="false">(G2649-H2649)/H2649</f>
        <v>0.000996041593323157</v>
      </c>
      <c r="S2649" s="17" t="n">
        <f aca="false">YEAR(B2649)</f>
        <v>2016</v>
      </c>
      <c r="T2649" s="17" t="n">
        <f aca="false">WEEKDAY(B2649)</f>
        <v>3</v>
      </c>
    </row>
    <row r="2650" customFormat="false" ht="15" hidden="false" customHeight="false" outlineLevel="0" collapsed="false">
      <c r="B2650" s="21" t="n">
        <v>42718</v>
      </c>
      <c r="C2650" s="22" t="n">
        <v>1158.1865</v>
      </c>
      <c r="D2650" s="22" t="n">
        <v>1165.353</v>
      </c>
      <c r="E2650" s="22" t="n">
        <v>1139.0875</v>
      </c>
      <c r="F2650" s="22" t="n">
        <v>1143.395</v>
      </c>
      <c r="G2650" s="23" t="n">
        <v>1166.2</v>
      </c>
      <c r="H2650" s="23" t="n">
        <v>1165.03</v>
      </c>
      <c r="I2650" s="23" t="n">
        <v>1140.04</v>
      </c>
      <c r="J2650" s="23" t="n">
        <v>1138.9</v>
      </c>
      <c r="K2650" s="29" t="str">
        <f aca="false">IF(N2650&lt;=$F$3,"HIT","MISS")</f>
        <v>HIT</v>
      </c>
      <c r="L2650" s="29" t="str">
        <f aca="false">IF(O2650&lt;=$F$3,"HIT","MISS")</f>
        <v>HIT</v>
      </c>
      <c r="M2650" s="17" t="str">
        <f aca="false">IF(AND(K2650="HIT",L2650="HIT"),"HOD ✓ | LOD ✓",IF(K2650="HIT","HOD ✓",IF(L2650="HIT","LOD ✓","✗ MISS")))</f>
        <v>HOD ✓ | LOD ✓</v>
      </c>
      <c r="N2650" s="26" t="n">
        <f aca="false">IF(D2650&lt;H2650,(H2650-D2650)/D2650,IF(D2650&gt;G2650,(D2650-G2650)/D2650,0))</f>
        <v>0</v>
      </c>
      <c r="O2650" s="26" t="n">
        <f aca="false">IF(E2650&lt;J2650,(J2650-E2650)/E2650,IF(E2650&gt;I2650,(E2650-I2650)/E2650,0))</f>
        <v>0</v>
      </c>
      <c r="P2650" s="27" t="n">
        <f aca="false">LN(F2650/F2649)</f>
        <v>-0.0128535128083506</v>
      </c>
      <c r="Q2650" s="28" t="n">
        <f aca="false">STDEV(P2631:P2650)*SQRT(252)</f>
        <v>0.110466335376312</v>
      </c>
      <c r="R2650" s="26" t="n">
        <f aca="false">(G2650-H2650)/H2650</f>
        <v>0.00100426598456698</v>
      </c>
      <c r="S2650" s="17" t="n">
        <f aca="false">YEAR(B2650)</f>
        <v>2016</v>
      </c>
      <c r="T2650" s="17" t="n">
        <f aca="false">WEEKDAY(B2650)</f>
        <v>4</v>
      </c>
    </row>
    <row r="2651" customFormat="false" ht="15" hidden="false" customHeight="false" outlineLevel="0" collapsed="false">
      <c r="B2651" s="21" t="n">
        <v>42719</v>
      </c>
      <c r="C2651" s="22" t="n">
        <v>1143.395</v>
      </c>
      <c r="D2651" s="22" t="n">
        <v>1144.4825</v>
      </c>
      <c r="E2651" s="22" t="n">
        <v>1122.751</v>
      </c>
      <c r="F2651" s="22" t="n">
        <v>1128.1635</v>
      </c>
      <c r="G2651" s="23" t="n">
        <v>1145.56</v>
      </c>
      <c r="H2651" s="23" t="n">
        <v>1144.42</v>
      </c>
      <c r="I2651" s="23" t="n">
        <v>1123.27</v>
      </c>
      <c r="J2651" s="23" t="n">
        <v>1122.15</v>
      </c>
      <c r="K2651" s="29" t="str">
        <f aca="false">IF(N2651&lt;=$F$3,"HIT","MISS")</f>
        <v>HIT</v>
      </c>
      <c r="L2651" s="29" t="str">
        <f aca="false">IF(O2651&lt;=$F$3,"HIT","MISS")</f>
        <v>HIT</v>
      </c>
      <c r="M2651" s="17" t="str">
        <f aca="false">IF(AND(K2651="HIT",L2651="HIT"),"HOD ✓ | LOD ✓",IF(K2651="HIT","HOD ✓",IF(L2651="HIT","LOD ✓","✗ MISS")))</f>
        <v>HOD ✓ | LOD ✓</v>
      </c>
      <c r="N2651" s="26" t="n">
        <f aca="false">IF(D2651&lt;H2651,(H2651-D2651)/D2651,IF(D2651&gt;G2651,(D2651-G2651)/D2651,0))</f>
        <v>0</v>
      </c>
      <c r="O2651" s="26" t="n">
        <f aca="false">IF(E2651&lt;J2651,(J2651-E2651)/E2651,IF(E2651&gt;I2651,(E2651-I2651)/E2651,0))</f>
        <v>0</v>
      </c>
      <c r="P2651" s="27" t="n">
        <f aca="false">LN(F2651/F2650)</f>
        <v>-0.0134108175347067</v>
      </c>
      <c r="Q2651" s="28" t="n">
        <f aca="false">STDEV(P2632:P2651)*SQRT(252)</f>
        <v>0.115431904580719</v>
      </c>
      <c r="R2651" s="26" t="n">
        <f aca="false">(G2651-H2651)/H2651</f>
        <v>0.000996137781583573</v>
      </c>
      <c r="S2651" s="17" t="n">
        <f aca="false">YEAR(B2651)</f>
        <v>2016</v>
      </c>
      <c r="T2651" s="17" t="n">
        <f aca="false">WEEKDAY(B2651)</f>
        <v>5</v>
      </c>
    </row>
    <row r="2652" customFormat="false" ht="15" hidden="false" customHeight="false" outlineLevel="0" collapsed="false">
      <c r="B2652" s="21" t="n">
        <v>42720</v>
      </c>
      <c r="C2652" s="22" t="n">
        <v>1128.1635</v>
      </c>
      <c r="D2652" s="22" t="n">
        <v>1141.3825</v>
      </c>
      <c r="E2652" s="22" t="n">
        <v>1126.7855</v>
      </c>
      <c r="F2652" s="22" t="n">
        <v>1134.7365</v>
      </c>
      <c r="G2652" s="23" t="n">
        <v>1142.76</v>
      </c>
      <c r="H2652" s="23" t="n">
        <v>1141.62</v>
      </c>
      <c r="I2652" s="23" t="n">
        <v>1128.3</v>
      </c>
      <c r="J2652" s="23" t="n">
        <v>1127.17</v>
      </c>
      <c r="K2652" s="29" t="str">
        <f aca="false">IF(N2652&lt;=$F$3,"HIT","MISS")</f>
        <v>HIT</v>
      </c>
      <c r="L2652" s="29" t="str">
        <f aca="false">IF(O2652&lt;=$F$3,"HIT","MISS")</f>
        <v>HIT</v>
      </c>
      <c r="M2652" s="17" t="str">
        <f aca="false">IF(AND(K2652="HIT",L2652="HIT"),"HOD ✓ | LOD ✓",IF(K2652="HIT","HOD ✓",IF(L2652="HIT","LOD ✓","✗ MISS")))</f>
        <v>HOD ✓ | LOD ✓</v>
      </c>
      <c r="N2652" s="26" t="n">
        <f aca="false">IF(D2652&lt;H2652,(H2652-D2652)/D2652,IF(D2652&gt;G2652,(D2652-G2652)/D2652,0))</f>
        <v>0.000208080989501727</v>
      </c>
      <c r="O2652" s="26" t="n">
        <f aca="false">IF(E2652&lt;J2652,(J2652-E2652)/E2652,IF(E2652&gt;I2652,(E2652-I2652)/E2652,0))</f>
        <v>0.000341236198016496</v>
      </c>
      <c r="P2652" s="27" t="n">
        <f aca="false">LN(F2652/F2651)</f>
        <v>0.00580937600947618</v>
      </c>
      <c r="Q2652" s="28" t="n">
        <f aca="false">STDEV(P2633:P2652)*SQRT(252)</f>
        <v>0.119540849081283</v>
      </c>
      <c r="R2652" s="26" t="n">
        <f aca="false">(G2652-H2652)/H2652</f>
        <v>0.000998580963893502</v>
      </c>
      <c r="S2652" s="17" t="n">
        <f aca="false">YEAR(B2652)</f>
        <v>2016</v>
      </c>
      <c r="T2652" s="17" t="n">
        <f aca="false">WEEKDAY(B2652)</f>
        <v>6</v>
      </c>
    </row>
    <row r="2653" customFormat="false" ht="15" hidden="false" customHeight="false" outlineLevel="0" collapsed="false">
      <c r="B2653" s="21" t="n">
        <v>42723</v>
      </c>
      <c r="C2653" s="22" t="n">
        <v>1134.7365</v>
      </c>
      <c r="D2653" s="22" t="n">
        <v>1142.508</v>
      </c>
      <c r="E2653" s="22" t="n">
        <v>1134.0635</v>
      </c>
      <c r="F2653" s="22" t="n">
        <v>1138.6715</v>
      </c>
      <c r="G2653" s="23" t="n">
        <v>1142.71</v>
      </c>
      <c r="H2653" s="23" t="n">
        <v>1141.57</v>
      </c>
      <c r="I2653" s="23" t="n">
        <v>1135.09</v>
      </c>
      <c r="J2653" s="23" t="n">
        <v>1133.96</v>
      </c>
      <c r="K2653" s="29" t="str">
        <f aca="false">IF(N2653&lt;=$F$3,"HIT","MISS")</f>
        <v>HIT</v>
      </c>
      <c r="L2653" s="29" t="str">
        <f aca="false">IF(O2653&lt;=$F$3,"HIT","MISS")</f>
        <v>HIT</v>
      </c>
      <c r="M2653" s="17" t="str">
        <f aca="false">IF(AND(K2653="HIT",L2653="HIT"),"HOD ✓ | LOD ✓",IF(K2653="HIT","HOD ✓",IF(L2653="HIT","LOD ✓","✗ MISS")))</f>
        <v>HOD ✓ | LOD ✓</v>
      </c>
      <c r="N2653" s="26" t="n">
        <f aca="false">IF(D2653&lt;H2653,(H2653-D2653)/D2653,IF(D2653&gt;G2653,(D2653-G2653)/D2653,0))</f>
        <v>0</v>
      </c>
      <c r="O2653" s="26" t="n">
        <f aca="false">IF(E2653&lt;J2653,(J2653-E2653)/E2653,IF(E2653&gt;I2653,(E2653-I2653)/E2653,0))</f>
        <v>0</v>
      </c>
      <c r="P2653" s="27" t="n">
        <f aca="false">LN(F2653/F2652)</f>
        <v>0.00346176658980357</v>
      </c>
      <c r="Q2653" s="28" t="n">
        <f aca="false">STDEV(P2634:P2653)*SQRT(252)</f>
        <v>0.118092477783063</v>
      </c>
      <c r="R2653" s="26" t="n">
        <f aca="false">(G2653-H2653)/H2653</f>
        <v>0.000998624701069667</v>
      </c>
      <c r="S2653" s="17" t="n">
        <f aca="false">YEAR(B2653)</f>
        <v>2016</v>
      </c>
      <c r="T2653" s="17" t="n">
        <f aca="false">WEEKDAY(B2653)</f>
        <v>2</v>
      </c>
    </row>
    <row r="2654" customFormat="false" ht="15" hidden="false" customHeight="false" outlineLevel="0" collapsed="false">
      <c r="B2654" s="21" t="n">
        <v>42724</v>
      </c>
      <c r="C2654" s="22" t="n">
        <v>1138.6715</v>
      </c>
      <c r="D2654" s="22" t="n">
        <v>1139.929</v>
      </c>
      <c r="E2654" s="22" t="n">
        <v>1125.873</v>
      </c>
      <c r="F2654" s="22" t="n">
        <v>1132.3615</v>
      </c>
      <c r="G2654" s="23" t="n">
        <v>1140.61</v>
      </c>
      <c r="H2654" s="23" t="n">
        <v>1139.47</v>
      </c>
      <c r="I2654" s="23" t="n">
        <v>1129.28</v>
      </c>
      <c r="J2654" s="23" t="n">
        <v>1128.15</v>
      </c>
      <c r="K2654" s="24" t="str">
        <f aca="false">IF(N2654&lt;=$F$3,"HIT","MISS")</f>
        <v>HIT</v>
      </c>
      <c r="L2654" s="24" t="str">
        <f aca="false">IF(O2654&lt;=$F$3,"HIT","MISS")</f>
        <v>MISS</v>
      </c>
      <c r="M2654" s="25" t="str">
        <f aca="false">IF(AND(K2654="HIT",L2654="HIT"),"HOD ✓ | LOD ✓",IF(K2654="HIT","HOD ✓",IF(L2654="HIT","LOD ✓","✗ MISS")))</f>
        <v>HOD ✓</v>
      </c>
      <c r="N2654" s="26" t="n">
        <f aca="false">IF(D2654&lt;H2654,(H2654-D2654)/D2654,IF(D2654&gt;G2654,(D2654-G2654)/D2654,0))</f>
        <v>0</v>
      </c>
      <c r="O2654" s="26" t="n">
        <f aca="false">IF(E2654&lt;J2654,(J2654-E2654)/E2654,IF(E2654&gt;I2654,(E2654-I2654)/E2654,0))</f>
        <v>0.0020224305938592</v>
      </c>
      <c r="P2654" s="27" t="n">
        <f aca="false">LN(F2654/F2653)</f>
        <v>-0.00555695688931329</v>
      </c>
      <c r="Q2654" s="28" t="n">
        <f aca="false">STDEV(P2635:P2654)*SQRT(252)</f>
        <v>0.118190988108358</v>
      </c>
      <c r="R2654" s="26" t="n">
        <f aca="false">(G2654-H2654)/H2654</f>
        <v>0.00100046512852455</v>
      </c>
      <c r="S2654" s="17" t="n">
        <f aca="false">YEAR(B2654)</f>
        <v>2016</v>
      </c>
      <c r="T2654" s="17" t="n">
        <f aca="false">WEEKDAY(B2654)</f>
        <v>3</v>
      </c>
    </row>
    <row r="2655" customFormat="false" ht="15" hidden="false" customHeight="false" outlineLevel="0" collapsed="false">
      <c r="B2655" s="21" t="n">
        <v>42725</v>
      </c>
      <c r="C2655" s="22" t="n">
        <v>1132.3615</v>
      </c>
      <c r="D2655" s="22" t="n">
        <v>1137.214</v>
      </c>
      <c r="E2655" s="22" t="n">
        <v>1129.4925</v>
      </c>
      <c r="F2655" s="22" t="n">
        <v>1131.5465</v>
      </c>
      <c r="G2655" s="23" t="n">
        <v>1137.06</v>
      </c>
      <c r="H2655" s="23" t="n">
        <v>1135.92</v>
      </c>
      <c r="I2655" s="23" t="n">
        <v>1130.07</v>
      </c>
      <c r="J2655" s="23" t="n">
        <v>1128.94</v>
      </c>
      <c r="K2655" s="29" t="str">
        <f aca="false">IF(N2655&lt;=$F$3,"HIT","MISS")</f>
        <v>HIT</v>
      </c>
      <c r="L2655" s="29" t="str">
        <f aca="false">IF(O2655&lt;=$F$3,"HIT","MISS")</f>
        <v>HIT</v>
      </c>
      <c r="M2655" s="17" t="str">
        <f aca="false">IF(AND(K2655="HIT",L2655="HIT"),"HOD ✓ | LOD ✓",IF(K2655="HIT","HOD ✓",IF(L2655="HIT","LOD ✓","✗ MISS")))</f>
        <v>HOD ✓ | LOD ✓</v>
      </c>
      <c r="N2655" s="26" t="n">
        <f aca="false">IF(D2655&lt;H2655,(H2655-D2655)/D2655,IF(D2655&gt;G2655,(D2655-G2655)/D2655,0))</f>
        <v>0.000135418663505722</v>
      </c>
      <c r="O2655" s="26" t="n">
        <f aca="false">IF(E2655&lt;J2655,(J2655-E2655)/E2655,IF(E2655&gt;I2655,(E2655-I2655)/E2655,0))</f>
        <v>0</v>
      </c>
      <c r="P2655" s="27" t="n">
        <f aca="false">LN(F2655/F2654)</f>
        <v>-0.000719993953117721</v>
      </c>
      <c r="Q2655" s="28" t="n">
        <f aca="false">STDEV(P2636:P2655)*SQRT(252)</f>
        <v>0.099601203751588</v>
      </c>
      <c r="R2655" s="26" t="n">
        <f aca="false">(G2655-H2655)/H2655</f>
        <v>0.00100359180223948</v>
      </c>
      <c r="S2655" s="17" t="n">
        <f aca="false">YEAR(B2655)</f>
        <v>2016</v>
      </c>
      <c r="T2655" s="17" t="n">
        <f aca="false">WEEKDAY(B2655)</f>
        <v>4</v>
      </c>
    </row>
    <row r="2656" customFormat="false" ht="15" hidden="false" customHeight="false" outlineLevel="0" collapsed="false">
      <c r="B2656" s="21" t="n">
        <v>42726</v>
      </c>
      <c r="C2656" s="22" t="n">
        <v>1131.5465</v>
      </c>
      <c r="D2656" s="22" t="n">
        <v>1134.204</v>
      </c>
      <c r="E2656" s="22" t="n">
        <v>1127.8575</v>
      </c>
      <c r="F2656" s="22" t="n">
        <v>1128.729</v>
      </c>
      <c r="G2656" s="23" t="n">
        <v>1134.41</v>
      </c>
      <c r="H2656" s="23" t="n">
        <v>1133.28</v>
      </c>
      <c r="I2656" s="23" t="n">
        <v>1130.94</v>
      </c>
      <c r="J2656" s="23" t="n">
        <v>1129.81</v>
      </c>
      <c r="K2656" s="24" t="str">
        <f aca="false">IF(N2656&lt;=$F$3,"HIT","MISS")</f>
        <v>HIT</v>
      </c>
      <c r="L2656" s="24" t="str">
        <f aca="false">IF(O2656&lt;=$F$3,"HIT","MISS")</f>
        <v>MISS</v>
      </c>
      <c r="M2656" s="25" t="str">
        <f aca="false">IF(AND(K2656="HIT",L2656="HIT"),"HOD ✓ | LOD ✓",IF(K2656="HIT","HOD ✓",IF(L2656="HIT","LOD ✓","✗ MISS")))</f>
        <v>HOD ✓</v>
      </c>
      <c r="N2656" s="26" t="n">
        <f aca="false">IF(D2656&lt;H2656,(H2656-D2656)/D2656,IF(D2656&gt;G2656,(D2656-G2656)/D2656,0))</f>
        <v>0</v>
      </c>
      <c r="O2656" s="26" t="n">
        <f aca="false">IF(E2656&lt;J2656,(J2656-E2656)/E2656,IF(E2656&gt;I2656,(E2656-I2656)/E2656,0))</f>
        <v>0.00173115841318595</v>
      </c>
      <c r="P2656" s="27" t="n">
        <f aca="false">LN(F2656/F2655)</f>
        <v>-0.00249306021262628</v>
      </c>
      <c r="Q2656" s="28" t="n">
        <f aca="false">STDEV(P2637:P2656)*SQRT(252)</f>
        <v>0.0995038703654825</v>
      </c>
      <c r="R2656" s="26" t="n">
        <f aca="false">(G2656-H2656)/H2656</f>
        <v>0.000997105746152856</v>
      </c>
      <c r="S2656" s="17" t="n">
        <f aca="false">YEAR(B2656)</f>
        <v>2016</v>
      </c>
      <c r="T2656" s="17" t="n">
        <f aca="false">WEEKDAY(B2656)</f>
        <v>5</v>
      </c>
    </row>
    <row r="2657" customFormat="false" ht="15" hidden="false" customHeight="false" outlineLevel="0" collapsed="false">
      <c r="B2657" s="21" t="n">
        <v>42727</v>
      </c>
      <c r="C2657" s="22" t="n">
        <v>1128.729</v>
      </c>
      <c r="D2657" s="22" t="n">
        <v>1136.0145</v>
      </c>
      <c r="E2657" s="22" t="n">
        <v>1128.344</v>
      </c>
      <c r="F2657" s="22" t="n">
        <v>1132.388</v>
      </c>
      <c r="G2657" s="23" t="n">
        <v>1135.75</v>
      </c>
      <c r="H2657" s="23" t="n">
        <v>1134.62</v>
      </c>
      <c r="I2657" s="23" t="n">
        <v>1129.92</v>
      </c>
      <c r="J2657" s="23" t="n">
        <v>1128.79</v>
      </c>
      <c r="K2657" s="29" t="str">
        <f aca="false">IF(N2657&lt;=$F$3,"HIT","MISS")</f>
        <v>HIT</v>
      </c>
      <c r="L2657" s="29" t="str">
        <f aca="false">IF(O2657&lt;=$F$3,"HIT","MISS")</f>
        <v>HIT</v>
      </c>
      <c r="M2657" s="17" t="str">
        <f aca="false">IF(AND(K2657="HIT",L2657="HIT"),"HOD ✓ | LOD ✓",IF(K2657="HIT","HOD ✓",IF(L2657="HIT","LOD ✓","✗ MISS")))</f>
        <v>HOD ✓ | LOD ✓</v>
      </c>
      <c r="N2657" s="26" t="n">
        <f aca="false">IF(D2657&lt;H2657,(H2657-D2657)/D2657,IF(D2657&gt;G2657,(D2657-G2657)/D2657,0))</f>
        <v>0.000232831535160861</v>
      </c>
      <c r="O2657" s="26" t="n">
        <f aca="false">IF(E2657&lt;J2657,(J2657-E2657)/E2657,IF(E2657&gt;I2657,(E2657-I2657)/E2657,0))</f>
        <v>0.0003952695277326</v>
      </c>
      <c r="P2657" s="27" t="n">
        <f aca="false">LN(F2657/F2656)</f>
        <v>0.00323645631242833</v>
      </c>
      <c r="Q2657" s="28" t="n">
        <f aca="false">STDEV(P2638:P2657)*SQRT(252)</f>
        <v>0.100932595165941</v>
      </c>
      <c r="R2657" s="26" t="n">
        <f aca="false">(G2657-H2657)/H2657</f>
        <v>0.000995928152156766</v>
      </c>
      <c r="S2657" s="17" t="n">
        <f aca="false">YEAR(B2657)</f>
        <v>2016</v>
      </c>
      <c r="T2657" s="17" t="n">
        <f aca="false">WEEKDAY(B2657)</f>
        <v>6</v>
      </c>
    </row>
    <row r="2658" customFormat="false" ht="15" hidden="false" customHeight="false" outlineLevel="0" collapsed="false">
      <c r="B2658" s="21" t="n">
        <v>42731</v>
      </c>
      <c r="C2658" s="22" t="n">
        <v>1132.388</v>
      </c>
      <c r="D2658" s="22" t="n">
        <v>1151.073</v>
      </c>
      <c r="E2658" s="22" t="n">
        <v>1131.709</v>
      </c>
      <c r="F2658" s="22" t="n">
        <v>1138.857</v>
      </c>
      <c r="G2658" s="23" t="n">
        <v>1152.31</v>
      </c>
      <c r="H2658" s="23" t="n">
        <v>1151.16</v>
      </c>
      <c r="I2658" s="23" t="n">
        <v>1132.11</v>
      </c>
      <c r="J2658" s="23" t="n">
        <v>1130.98</v>
      </c>
      <c r="K2658" s="29" t="str">
        <f aca="false">IF(N2658&lt;=$F$3,"HIT","MISS")</f>
        <v>HIT</v>
      </c>
      <c r="L2658" s="29" t="str">
        <f aca="false">IF(O2658&lt;=$F$3,"HIT","MISS")</f>
        <v>HIT</v>
      </c>
      <c r="M2658" s="17" t="str">
        <f aca="false">IF(AND(K2658="HIT",L2658="HIT"),"HOD ✓ | LOD ✓",IF(K2658="HIT","HOD ✓",IF(L2658="HIT","LOD ✓","✗ MISS")))</f>
        <v>HOD ✓ | LOD ✓</v>
      </c>
      <c r="N2658" s="26" t="n">
        <f aca="false">IF(D2658&lt;H2658,(H2658-D2658)/D2658,IF(D2658&gt;G2658,(D2658-G2658)/D2658,0))</f>
        <v>7.55816529446778E-005</v>
      </c>
      <c r="O2658" s="26" t="n">
        <f aca="false">IF(E2658&lt;J2658,(J2658-E2658)/E2658,IF(E2658&gt;I2658,(E2658-I2658)/E2658,0))</f>
        <v>0</v>
      </c>
      <c r="P2658" s="27" t="n">
        <f aca="false">LN(F2658/F2657)</f>
        <v>0.00569645061893531</v>
      </c>
      <c r="Q2658" s="28" t="n">
        <f aca="false">STDEV(P2639:P2658)*SQRT(252)</f>
        <v>0.098579640828378</v>
      </c>
      <c r="R2658" s="26" t="n">
        <f aca="false">(G2658-H2658)/H2658</f>
        <v>0.000998992320789346</v>
      </c>
      <c r="S2658" s="17" t="n">
        <f aca="false">YEAR(B2658)</f>
        <v>2016</v>
      </c>
      <c r="T2658" s="17" t="n">
        <f aca="false">WEEKDAY(B2658)</f>
        <v>3</v>
      </c>
    </row>
    <row r="2659" customFormat="false" ht="15" hidden="false" customHeight="false" outlineLevel="0" collapsed="false">
      <c r="B2659" s="21" t="n">
        <v>42732</v>
      </c>
      <c r="C2659" s="22" t="n">
        <v>1138.857</v>
      </c>
      <c r="D2659" s="22" t="n">
        <v>1144.594</v>
      </c>
      <c r="E2659" s="22" t="n">
        <v>1136.5815</v>
      </c>
      <c r="F2659" s="22" t="n">
        <v>1141.211</v>
      </c>
      <c r="G2659" s="23" t="n">
        <v>1145.31</v>
      </c>
      <c r="H2659" s="23" t="n">
        <v>1144.17</v>
      </c>
      <c r="I2659" s="23" t="n">
        <v>1136.8</v>
      </c>
      <c r="J2659" s="23" t="n">
        <v>1135.66</v>
      </c>
      <c r="K2659" s="29" t="str">
        <f aca="false">IF(N2659&lt;=$F$3,"HIT","MISS")</f>
        <v>HIT</v>
      </c>
      <c r="L2659" s="29" t="str">
        <f aca="false">IF(O2659&lt;=$F$3,"HIT","MISS")</f>
        <v>HIT</v>
      </c>
      <c r="M2659" s="17" t="str">
        <f aca="false">IF(AND(K2659="HIT",L2659="HIT"),"HOD ✓ | LOD ✓",IF(K2659="HIT","HOD ✓",IF(L2659="HIT","LOD ✓","✗ MISS")))</f>
        <v>HOD ✓ | LOD ✓</v>
      </c>
      <c r="N2659" s="26" t="n">
        <f aca="false">IF(D2659&lt;H2659,(H2659-D2659)/D2659,IF(D2659&gt;G2659,(D2659-G2659)/D2659,0))</f>
        <v>0</v>
      </c>
      <c r="O2659" s="26" t="n">
        <f aca="false">IF(E2659&lt;J2659,(J2659-E2659)/E2659,IF(E2659&gt;I2659,(E2659-I2659)/E2659,0))</f>
        <v>0</v>
      </c>
      <c r="P2659" s="27" t="n">
        <f aca="false">LN(F2659/F2658)</f>
        <v>0.00206485143107869</v>
      </c>
      <c r="Q2659" s="28" t="n">
        <f aca="false">STDEV(P2640:P2659)*SQRT(252)</f>
        <v>0.0995275153695622</v>
      </c>
      <c r="R2659" s="26" t="n">
        <f aca="false">(G2659-H2659)/H2659</f>
        <v>0.000996355436691989</v>
      </c>
      <c r="S2659" s="17" t="n">
        <f aca="false">YEAR(B2659)</f>
        <v>2016</v>
      </c>
      <c r="T2659" s="17" t="n">
        <f aca="false">WEEKDAY(B2659)</f>
        <v>4</v>
      </c>
    </row>
    <row r="2660" customFormat="false" ht="15" hidden="false" customHeight="false" outlineLevel="0" collapsed="false">
      <c r="B2660" s="21" t="n">
        <v>42733</v>
      </c>
      <c r="C2660" s="22" t="n">
        <v>1141.211</v>
      </c>
      <c r="D2660" s="22" t="n">
        <v>1159.6655</v>
      </c>
      <c r="E2660" s="22" t="n">
        <v>1141.211</v>
      </c>
      <c r="F2660" s="22" t="n">
        <v>1157.9935</v>
      </c>
      <c r="G2660" s="23" t="n">
        <v>1160.89</v>
      </c>
      <c r="H2660" s="23" t="n">
        <v>1159.73</v>
      </c>
      <c r="I2660" s="23" t="n">
        <v>1140.9</v>
      </c>
      <c r="J2660" s="23" t="n">
        <v>1139.76</v>
      </c>
      <c r="K2660" s="29" t="str">
        <f aca="false">IF(N2660&lt;=$F$3,"HIT","MISS")</f>
        <v>HIT</v>
      </c>
      <c r="L2660" s="29" t="str">
        <f aca="false">IF(O2660&lt;=$F$3,"HIT","MISS")</f>
        <v>HIT</v>
      </c>
      <c r="M2660" s="17" t="str">
        <f aca="false">IF(AND(K2660="HIT",L2660="HIT"),"HOD ✓ | LOD ✓",IF(K2660="HIT","HOD ✓",IF(L2660="HIT","LOD ✓","✗ MISS")))</f>
        <v>HOD ✓ | LOD ✓</v>
      </c>
      <c r="N2660" s="26" t="n">
        <f aca="false">IF(D2660&lt;H2660,(H2660-D2660)/D2660,IF(D2660&gt;G2660,(D2660-G2660)/D2660,0))</f>
        <v>5.56194868261173E-005</v>
      </c>
      <c r="O2660" s="26" t="n">
        <f aca="false">IF(E2660&lt;J2660,(J2660-E2660)/E2660,IF(E2660&gt;I2660,(E2660-I2660)/E2660,0))</f>
        <v>0.000272517527433509</v>
      </c>
      <c r="P2660" s="27" t="n">
        <f aca="false">LN(F2660/F2659)</f>
        <v>0.0145987867217013</v>
      </c>
      <c r="Q2660" s="28" t="n">
        <f aca="false">STDEV(P2641:P2660)*SQRT(252)</f>
        <v>0.107389939794215</v>
      </c>
      <c r="R2660" s="26" t="n">
        <f aca="false">(G2660-H2660)/H2660</f>
        <v>0.00100023281280995</v>
      </c>
      <c r="S2660" s="17" t="n">
        <f aca="false">YEAR(B2660)</f>
        <v>2016</v>
      </c>
      <c r="T2660" s="17" t="n">
        <f aca="false">WEEKDAY(B2660)</f>
        <v>5</v>
      </c>
    </row>
    <row r="2661" customFormat="false" ht="15" hidden="false" customHeight="false" outlineLevel="0" collapsed="false">
      <c r="B2661" s="21" t="n">
        <v>42734</v>
      </c>
      <c r="C2661" s="22" t="n">
        <v>1157.9935</v>
      </c>
      <c r="D2661" s="22" t="n">
        <v>1163.4065</v>
      </c>
      <c r="E2661" s="22" t="n">
        <v>1149.785</v>
      </c>
      <c r="F2661" s="22" t="n">
        <v>1151.61</v>
      </c>
      <c r="G2661" s="23" t="n">
        <v>1161.84</v>
      </c>
      <c r="H2661" s="23" t="n">
        <v>1160.68</v>
      </c>
      <c r="I2661" s="23" t="n">
        <v>1149.94</v>
      </c>
      <c r="J2661" s="23" t="n">
        <v>1148.79</v>
      </c>
      <c r="K2661" s="24" t="str">
        <f aca="false">IF(N2661&lt;=$F$3,"HIT","MISS")</f>
        <v>MISS</v>
      </c>
      <c r="L2661" s="24" t="str">
        <f aca="false">IF(O2661&lt;=$F$3,"HIT","MISS")</f>
        <v>HIT</v>
      </c>
      <c r="M2661" s="25" t="str">
        <f aca="false">IF(AND(K2661="HIT",L2661="HIT"),"HOD ✓ | LOD ✓",IF(K2661="HIT","HOD ✓",IF(L2661="HIT","LOD ✓","✗ MISS")))</f>
        <v>LOD ✓</v>
      </c>
      <c r="N2661" s="26" t="n">
        <f aca="false">IF(D2661&lt;H2661,(H2661-D2661)/D2661,IF(D2661&gt;G2661,(D2661-G2661)/D2661,0))</f>
        <v>0.00134647691928843</v>
      </c>
      <c r="O2661" s="26" t="n">
        <f aca="false">IF(E2661&lt;J2661,(J2661-E2661)/E2661,IF(E2661&gt;I2661,(E2661-I2661)/E2661,0))</f>
        <v>0</v>
      </c>
      <c r="P2661" s="27" t="n">
        <f aca="false">LN(F2661/F2660)</f>
        <v>-0.00552780272010452</v>
      </c>
      <c r="Q2661" s="28" t="n">
        <f aca="false">STDEV(P2642:P2661)*SQRT(252)</f>
        <v>0.108757808054879</v>
      </c>
      <c r="R2661" s="26" t="n">
        <f aca="false">(G2661-H2661)/H2661</f>
        <v>0.000999414136540523</v>
      </c>
      <c r="S2661" s="17" t="n">
        <f aca="false">YEAR(B2661)</f>
        <v>2016</v>
      </c>
      <c r="T2661" s="17" t="n">
        <f aca="false">WEEKDAY(B2661)</f>
        <v>6</v>
      </c>
    </row>
    <row r="2662" customFormat="false" ht="15" hidden="false" customHeight="false" outlineLevel="0" collapsed="false">
      <c r="B2662" s="21" t="n">
        <v>42738</v>
      </c>
      <c r="C2662" s="22" t="n">
        <v>1151.61</v>
      </c>
      <c r="D2662" s="22" t="n">
        <v>1165.052</v>
      </c>
      <c r="E2662" s="22" t="n">
        <v>1146.157</v>
      </c>
      <c r="F2662" s="22" t="n">
        <v>1158.83</v>
      </c>
      <c r="G2662" s="23" t="n">
        <v>1166.41</v>
      </c>
      <c r="H2662" s="23" t="n">
        <v>1165.24</v>
      </c>
      <c r="I2662" s="23" t="n">
        <v>1146.41</v>
      </c>
      <c r="J2662" s="23" t="n">
        <v>1145.26</v>
      </c>
      <c r="K2662" s="29" t="str">
        <f aca="false">IF(N2662&lt;=$F$3,"HIT","MISS")</f>
        <v>HIT</v>
      </c>
      <c r="L2662" s="29" t="str">
        <f aca="false">IF(O2662&lt;=$F$3,"HIT","MISS")</f>
        <v>HIT</v>
      </c>
      <c r="M2662" s="17" t="str">
        <f aca="false">IF(AND(K2662="HIT",L2662="HIT"),"HOD ✓ | LOD ✓",IF(K2662="HIT","HOD ✓",IF(L2662="HIT","LOD ✓","✗ MISS")))</f>
        <v>HOD ✓ | LOD ✓</v>
      </c>
      <c r="N2662" s="26" t="n">
        <f aca="false">IF(D2662&lt;H2662,(H2662-D2662)/D2662,IF(D2662&gt;G2662,(D2662-G2662)/D2662,0))</f>
        <v>0.000161366187947063</v>
      </c>
      <c r="O2662" s="26" t="n">
        <f aca="false">IF(E2662&lt;J2662,(J2662-E2662)/E2662,IF(E2662&gt;I2662,(E2662-I2662)/E2662,0))</f>
        <v>0</v>
      </c>
      <c r="P2662" s="27" t="n">
        <f aca="false">LN(F2662/F2661)</f>
        <v>0.00624991213961676</v>
      </c>
      <c r="Q2662" s="28" t="n">
        <f aca="false">STDEV(P2643:P2662)*SQRT(252)</f>
        <v>0.109883800621</v>
      </c>
      <c r="R2662" s="26" t="n">
        <f aca="false">(G2662-H2662)/H2662</f>
        <v>0.00100408499536582</v>
      </c>
      <c r="S2662" s="17" t="n">
        <f aca="false">YEAR(B2662)</f>
        <v>2017</v>
      </c>
      <c r="T2662" s="17" t="n">
        <f aca="false">WEEKDAY(B2662)</f>
        <v>3</v>
      </c>
    </row>
    <row r="2663" customFormat="false" ht="15" hidden="false" customHeight="false" outlineLevel="0" collapsed="false">
      <c r="B2663" s="21" t="n">
        <v>42739</v>
      </c>
      <c r="C2663" s="22" t="n">
        <v>1158.83</v>
      </c>
      <c r="D2663" s="22" t="n">
        <v>1168.054</v>
      </c>
      <c r="E2663" s="22" t="n">
        <v>1156.318</v>
      </c>
      <c r="F2663" s="22" t="n">
        <v>1163.274</v>
      </c>
      <c r="G2663" s="23" t="n">
        <v>1168.64</v>
      </c>
      <c r="H2663" s="23" t="n">
        <v>1167.47</v>
      </c>
      <c r="I2663" s="23" t="n">
        <v>1156.47</v>
      </c>
      <c r="J2663" s="23" t="n">
        <v>1155.31</v>
      </c>
      <c r="K2663" s="29" t="str">
        <f aca="false">IF(N2663&lt;=$F$3,"HIT","MISS")</f>
        <v>HIT</v>
      </c>
      <c r="L2663" s="29" t="str">
        <f aca="false">IF(O2663&lt;=$F$3,"HIT","MISS")</f>
        <v>HIT</v>
      </c>
      <c r="M2663" s="17" t="str">
        <f aca="false">IF(AND(K2663="HIT",L2663="HIT"),"HOD ✓ | LOD ✓",IF(K2663="HIT","HOD ✓",IF(L2663="HIT","LOD ✓","✗ MISS")))</f>
        <v>HOD ✓ | LOD ✓</v>
      </c>
      <c r="N2663" s="26" t="n">
        <f aca="false">IF(D2663&lt;H2663,(H2663-D2663)/D2663,IF(D2663&gt;G2663,(D2663-G2663)/D2663,0))</f>
        <v>0</v>
      </c>
      <c r="O2663" s="26" t="n">
        <f aca="false">IF(E2663&lt;J2663,(J2663-E2663)/E2663,IF(E2663&gt;I2663,(E2663-I2663)/E2663,0))</f>
        <v>0</v>
      </c>
      <c r="P2663" s="27" t="n">
        <f aca="false">LN(F2663/F2662)</f>
        <v>0.00382756795172333</v>
      </c>
      <c r="Q2663" s="28" t="n">
        <f aca="false">STDEV(P2644:P2663)*SQRT(252)</f>
        <v>0.109269582051145</v>
      </c>
      <c r="R2663" s="26" t="n">
        <f aca="false">(G2663-H2663)/H2663</f>
        <v>0.00100216707923979</v>
      </c>
      <c r="S2663" s="17" t="n">
        <f aca="false">YEAR(B2663)</f>
        <v>2017</v>
      </c>
      <c r="T2663" s="17" t="n">
        <f aca="false">WEEKDAY(B2663)</f>
        <v>4</v>
      </c>
    </row>
    <row r="2664" customFormat="false" ht="15" hidden="false" customHeight="false" outlineLevel="0" collapsed="false">
      <c r="B2664" s="21" t="n">
        <v>42740</v>
      </c>
      <c r="C2664" s="22" t="n">
        <v>1163.274</v>
      </c>
      <c r="D2664" s="22" t="n">
        <v>1185.151</v>
      </c>
      <c r="E2664" s="22" t="n">
        <v>1162.832</v>
      </c>
      <c r="F2664" s="22" t="n">
        <v>1180.461</v>
      </c>
      <c r="G2664" s="23" t="n">
        <v>1186.87</v>
      </c>
      <c r="H2664" s="23" t="n">
        <v>1185.68</v>
      </c>
      <c r="I2664" s="23" t="n">
        <v>1164.23</v>
      </c>
      <c r="J2664" s="23" t="n">
        <v>1163.07</v>
      </c>
      <c r="K2664" s="29" t="str">
        <f aca="false">IF(N2664&lt;=$F$3,"HIT","MISS")</f>
        <v>HIT</v>
      </c>
      <c r="L2664" s="29" t="str">
        <f aca="false">IF(O2664&lt;=$F$3,"HIT","MISS")</f>
        <v>HIT</v>
      </c>
      <c r="M2664" s="17" t="str">
        <f aca="false">IF(AND(K2664="HIT",L2664="HIT"),"HOD ✓ | LOD ✓",IF(K2664="HIT","HOD ✓",IF(L2664="HIT","LOD ✓","✗ MISS")))</f>
        <v>HOD ✓ | LOD ✓</v>
      </c>
      <c r="N2664" s="26" t="n">
        <f aca="false">IF(D2664&lt;H2664,(H2664-D2664)/D2664,IF(D2664&gt;G2664,(D2664-G2664)/D2664,0))</f>
        <v>0.000446356624598888</v>
      </c>
      <c r="O2664" s="26" t="n">
        <f aca="false">IF(E2664&lt;J2664,(J2664-E2664)/E2664,IF(E2664&gt;I2664,(E2664-I2664)/E2664,0))</f>
        <v>0.000204672730024482</v>
      </c>
      <c r="P2664" s="27" t="n">
        <f aca="false">LN(F2664/F2663)</f>
        <v>0.0146665967687029</v>
      </c>
      <c r="Q2664" s="28" t="n">
        <f aca="false">STDEV(P2645:P2664)*SQRT(252)</f>
        <v>0.121488047943171</v>
      </c>
      <c r="R2664" s="26" t="n">
        <f aca="false">(G2664-H2664)/H2664</f>
        <v>0.00100364347884744</v>
      </c>
      <c r="S2664" s="17" t="n">
        <f aca="false">YEAR(B2664)</f>
        <v>2017</v>
      </c>
      <c r="T2664" s="17" t="n">
        <f aca="false">WEEKDAY(B2664)</f>
        <v>5</v>
      </c>
    </row>
    <row r="2665" customFormat="false" ht="15" hidden="false" customHeight="false" outlineLevel="0" collapsed="false">
      <c r="B2665" s="21" t="n">
        <v>42741</v>
      </c>
      <c r="C2665" s="22" t="n">
        <v>1180.461</v>
      </c>
      <c r="D2665" s="22" t="n">
        <v>1183.374</v>
      </c>
      <c r="E2665" s="22" t="n">
        <v>1170.977</v>
      </c>
      <c r="F2665" s="22" t="n">
        <v>1172.6905</v>
      </c>
      <c r="G2665" s="23" t="n">
        <v>1183.96</v>
      </c>
      <c r="H2665" s="23" t="n">
        <v>1182.78</v>
      </c>
      <c r="I2665" s="23" t="n">
        <v>1171.14</v>
      </c>
      <c r="J2665" s="23" t="n">
        <v>1169.97</v>
      </c>
      <c r="K2665" s="29" t="str">
        <f aca="false">IF(N2665&lt;=$F$3,"HIT","MISS")</f>
        <v>HIT</v>
      </c>
      <c r="L2665" s="29" t="str">
        <f aca="false">IF(O2665&lt;=$F$3,"HIT","MISS")</f>
        <v>HIT</v>
      </c>
      <c r="M2665" s="17" t="str">
        <f aca="false">IF(AND(K2665="HIT",L2665="HIT"),"HOD ✓ | LOD ✓",IF(K2665="HIT","HOD ✓",IF(L2665="HIT","LOD ✓","✗ MISS")))</f>
        <v>HOD ✓ | LOD ✓</v>
      </c>
      <c r="N2665" s="26" t="n">
        <f aca="false">IF(D2665&lt;H2665,(H2665-D2665)/D2665,IF(D2665&gt;G2665,(D2665-G2665)/D2665,0))</f>
        <v>0</v>
      </c>
      <c r="O2665" s="26" t="n">
        <f aca="false">IF(E2665&lt;J2665,(J2665-E2665)/E2665,IF(E2665&gt;I2665,(E2665-I2665)/E2665,0))</f>
        <v>0</v>
      </c>
      <c r="P2665" s="27" t="n">
        <f aca="false">LN(F2665/F2664)</f>
        <v>-0.00660435866042855</v>
      </c>
      <c r="Q2665" s="28" t="n">
        <f aca="false">STDEV(P2646:P2665)*SQRT(252)</f>
        <v>0.123256402707216</v>
      </c>
      <c r="R2665" s="26" t="n">
        <f aca="false">(G2665-H2665)/H2665</f>
        <v>0.000997649605167541</v>
      </c>
      <c r="S2665" s="17" t="n">
        <f aca="false">YEAR(B2665)</f>
        <v>2017</v>
      </c>
      <c r="T2665" s="17" t="n">
        <f aca="false">WEEKDAY(B2665)</f>
        <v>6</v>
      </c>
    </row>
    <row r="2666" customFormat="false" ht="15" hidden="false" customHeight="false" outlineLevel="0" collapsed="false">
      <c r="B2666" s="21" t="n">
        <v>42744</v>
      </c>
      <c r="C2666" s="22" t="n">
        <v>1172.6905</v>
      </c>
      <c r="D2666" s="22" t="n">
        <v>1186.253</v>
      </c>
      <c r="E2666" s="22" t="n">
        <v>1172.038</v>
      </c>
      <c r="F2666" s="22" t="n">
        <v>1180.666</v>
      </c>
      <c r="G2666" s="23" t="n">
        <v>1187.55</v>
      </c>
      <c r="H2666" s="23" t="n">
        <v>1186.36</v>
      </c>
      <c r="I2666" s="23" t="n">
        <v>1171.89</v>
      </c>
      <c r="J2666" s="23" t="n">
        <v>1170.72</v>
      </c>
      <c r="K2666" s="29" t="str">
        <f aca="false">IF(N2666&lt;=$F$3,"HIT","MISS")</f>
        <v>HIT</v>
      </c>
      <c r="L2666" s="29" t="str">
        <f aca="false">IF(O2666&lt;=$F$3,"HIT","MISS")</f>
        <v>HIT</v>
      </c>
      <c r="M2666" s="17" t="str">
        <f aca="false">IF(AND(K2666="HIT",L2666="HIT"),"HOD ✓ | LOD ✓",IF(K2666="HIT","HOD ✓",IF(L2666="HIT","LOD ✓","✗ MISS")))</f>
        <v>HOD ✓ | LOD ✓</v>
      </c>
      <c r="N2666" s="26" t="n">
        <f aca="false">IF(D2666&lt;H2666,(H2666-D2666)/D2666,IF(D2666&gt;G2666,(D2666-G2666)/D2666,0))</f>
        <v>9.01999826343713E-005</v>
      </c>
      <c r="O2666" s="26" t="n">
        <f aca="false">IF(E2666&lt;J2666,(J2666-E2666)/E2666,IF(E2666&gt;I2666,(E2666-I2666)/E2666,0))</f>
        <v>0.000126275769215598</v>
      </c>
      <c r="P2666" s="27" t="n">
        <f aca="false">LN(F2666/F2665)</f>
        <v>0.0067780045511536</v>
      </c>
      <c r="Q2666" s="28" t="n">
        <f aca="false">STDEV(P2647:P2666)*SQRT(252)</f>
        <v>0.124996985607144</v>
      </c>
      <c r="R2666" s="26" t="n">
        <f aca="false">(G2666-H2666)/H2666</f>
        <v>0.00100306820863823</v>
      </c>
      <c r="S2666" s="17" t="n">
        <f aca="false">YEAR(B2666)</f>
        <v>2017</v>
      </c>
      <c r="T2666" s="17" t="n">
        <f aca="false">WEEKDAY(B2666)</f>
        <v>2</v>
      </c>
    </row>
    <row r="2667" customFormat="false" ht="15" hidden="false" customHeight="false" outlineLevel="0" collapsed="false">
      <c r="B2667" s="21" t="n">
        <v>42745</v>
      </c>
      <c r="C2667" s="22" t="n">
        <v>1180.666</v>
      </c>
      <c r="D2667" s="22" t="n">
        <v>1190.702</v>
      </c>
      <c r="E2667" s="22" t="n">
        <v>1180.302</v>
      </c>
      <c r="F2667" s="22" t="n">
        <v>1187.6915</v>
      </c>
      <c r="G2667" s="23" t="n">
        <v>1191.57</v>
      </c>
      <c r="H2667" s="23" t="n">
        <v>1190.38</v>
      </c>
      <c r="I2667" s="23" t="n">
        <v>1180.13</v>
      </c>
      <c r="J2667" s="23" t="n">
        <v>1178.95</v>
      </c>
      <c r="K2667" s="29" t="str">
        <f aca="false">IF(N2667&lt;=$F$3,"HIT","MISS")</f>
        <v>HIT</v>
      </c>
      <c r="L2667" s="29" t="str">
        <f aca="false">IF(O2667&lt;=$F$3,"HIT","MISS")</f>
        <v>HIT</v>
      </c>
      <c r="M2667" s="17" t="str">
        <f aca="false">IF(AND(K2667="HIT",L2667="HIT"),"HOD ✓ | LOD ✓",IF(K2667="HIT","HOD ✓",IF(L2667="HIT","LOD ✓","✗ MISS")))</f>
        <v>HOD ✓ | LOD ✓</v>
      </c>
      <c r="N2667" s="26" t="n">
        <f aca="false">IF(D2667&lt;H2667,(H2667-D2667)/D2667,IF(D2667&gt;G2667,(D2667-G2667)/D2667,0))</f>
        <v>0</v>
      </c>
      <c r="O2667" s="26" t="n">
        <f aca="false">IF(E2667&lt;J2667,(J2667-E2667)/E2667,IF(E2667&gt;I2667,(E2667-I2667)/E2667,0))</f>
        <v>0.000145725416037419</v>
      </c>
      <c r="P2667" s="27" t="n">
        <f aca="false">LN(F2667/F2666)</f>
        <v>0.00593282104341459</v>
      </c>
      <c r="Q2667" s="28" t="n">
        <f aca="false">STDEV(P2648:P2667)*SQRT(252)</f>
        <v>0.120939199836835</v>
      </c>
      <c r="R2667" s="26" t="n">
        <f aca="false">(G2667-H2667)/H2667</f>
        <v>0.000999680774206411</v>
      </c>
      <c r="S2667" s="17" t="n">
        <f aca="false">YEAR(B2667)</f>
        <v>2017</v>
      </c>
      <c r="T2667" s="17" t="n">
        <f aca="false">WEEKDAY(B2667)</f>
        <v>3</v>
      </c>
    </row>
    <row r="2668" customFormat="false" ht="15" hidden="false" customHeight="false" outlineLevel="0" collapsed="false">
      <c r="B2668" s="21" t="n">
        <v>42746</v>
      </c>
      <c r="C2668" s="22" t="n">
        <v>1187.6915</v>
      </c>
      <c r="D2668" s="22" t="n">
        <v>1198.348</v>
      </c>
      <c r="E2668" s="22" t="n">
        <v>1177.24</v>
      </c>
      <c r="F2668" s="22" t="n">
        <v>1191.569</v>
      </c>
      <c r="G2668" s="23" t="n">
        <v>1199.83</v>
      </c>
      <c r="H2668" s="23" t="n">
        <v>1198.63</v>
      </c>
      <c r="I2668" s="23" t="n">
        <v>1176.86</v>
      </c>
      <c r="J2668" s="23" t="n">
        <v>1175.68</v>
      </c>
      <c r="K2668" s="29" t="str">
        <f aca="false">IF(N2668&lt;=$F$3,"HIT","MISS")</f>
        <v>HIT</v>
      </c>
      <c r="L2668" s="29" t="str">
        <f aca="false">IF(O2668&lt;=$F$3,"HIT","MISS")</f>
        <v>HIT</v>
      </c>
      <c r="M2668" s="17" t="str">
        <f aca="false">IF(AND(K2668="HIT",L2668="HIT"),"HOD ✓ | LOD ✓",IF(K2668="HIT","HOD ✓",IF(L2668="HIT","LOD ✓","✗ MISS")))</f>
        <v>HOD ✓ | LOD ✓</v>
      </c>
      <c r="N2668" s="26" t="n">
        <f aca="false">IF(D2668&lt;H2668,(H2668-D2668)/D2668,IF(D2668&gt;G2668,(D2668-G2668)/D2668,0))</f>
        <v>0.000235323962655383</v>
      </c>
      <c r="O2668" s="26" t="n">
        <f aca="false">IF(E2668&lt;J2668,(J2668-E2668)/E2668,IF(E2668&gt;I2668,(E2668-I2668)/E2668,0))</f>
        <v>0.000322788896062068</v>
      </c>
      <c r="P2668" s="27" t="n">
        <f aca="false">LN(F2668/F2667)</f>
        <v>0.00325941899411077</v>
      </c>
      <c r="Q2668" s="28" t="n">
        <f aca="false">STDEV(P2649:P2668)*SQRT(252)</f>
        <v>0.121114515669283</v>
      </c>
      <c r="R2668" s="26" t="n">
        <f aca="false">(G2668-H2668)/H2668</f>
        <v>0.00100114297155904</v>
      </c>
      <c r="S2668" s="17" t="n">
        <f aca="false">YEAR(B2668)</f>
        <v>2017</v>
      </c>
      <c r="T2668" s="17" t="n">
        <f aca="false">WEEKDAY(B2668)</f>
        <v>4</v>
      </c>
    </row>
    <row r="2669" customFormat="false" ht="15" hidden="false" customHeight="false" outlineLevel="0" collapsed="false">
      <c r="B2669" s="21" t="n">
        <v>42747</v>
      </c>
      <c r="C2669" s="22" t="n">
        <v>1191.569</v>
      </c>
      <c r="D2669" s="22" t="n">
        <v>1207.047</v>
      </c>
      <c r="E2669" s="22" t="n">
        <v>1190.953</v>
      </c>
      <c r="F2669" s="22" t="n">
        <v>1195.393</v>
      </c>
      <c r="G2669" s="23" t="n">
        <v>1206.8</v>
      </c>
      <c r="H2669" s="23" t="n">
        <v>1205.59</v>
      </c>
      <c r="I2669" s="23" t="n">
        <v>1192.36</v>
      </c>
      <c r="J2669" s="23" t="n">
        <v>1191.17</v>
      </c>
      <c r="K2669" s="29" t="str">
        <f aca="false">IF(N2669&lt;=$F$3,"HIT","MISS")</f>
        <v>HIT</v>
      </c>
      <c r="L2669" s="29" t="str">
        <f aca="false">IF(O2669&lt;=$F$3,"HIT","MISS")</f>
        <v>HIT</v>
      </c>
      <c r="M2669" s="17" t="str">
        <f aca="false">IF(AND(K2669="HIT",L2669="HIT"),"HOD ✓ | LOD ✓",IF(K2669="HIT","HOD ✓",IF(L2669="HIT","LOD ✓","✗ MISS")))</f>
        <v>HOD ✓ | LOD ✓</v>
      </c>
      <c r="N2669" s="26" t="n">
        <f aca="false">IF(D2669&lt;H2669,(H2669-D2669)/D2669,IF(D2669&gt;G2669,(D2669-G2669)/D2669,0))</f>
        <v>0.000204631634062361</v>
      </c>
      <c r="O2669" s="26" t="n">
        <f aca="false">IF(E2669&lt;J2669,(J2669-E2669)/E2669,IF(E2669&gt;I2669,(E2669-I2669)/E2669,0))</f>
        <v>0.000182207022443453</v>
      </c>
      <c r="P2669" s="27" t="n">
        <f aca="false">LN(F2669/F2668)</f>
        <v>0.0032040755332204</v>
      </c>
      <c r="Q2669" s="28" t="n">
        <f aca="false">STDEV(P2650:P2669)*SQRT(252)</f>
        <v>0.119891730732697</v>
      </c>
      <c r="R2669" s="26" t="n">
        <f aca="false">(G2669-H2669)/H2669</f>
        <v>0.00100365796000302</v>
      </c>
      <c r="S2669" s="17" t="n">
        <f aca="false">YEAR(B2669)</f>
        <v>2017</v>
      </c>
      <c r="T2669" s="17" t="n">
        <f aca="false">WEEKDAY(B2669)</f>
        <v>5</v>
      </c>
    </row>
    <row r="2670" customFormat="false" ht="15" hidden="false" customHeight="false" outlineLevel="0" collapsed="false">
      <c r="B2670" s="21" t="n">
        <v>42748</v>
      </c>
      <c r="C2670" s="22" t="n">
        <v>1195.393</v>
      </c>
      <c r="D2670" s="22" t="n">
        <v>1201.918</v>
      </c>
      <c r="E2670" s="22" t="n">
        <v>1187.96</v>
      </c>
      <c r="F2670" s="22" t="n">
        <v>1197.383</v>
      </c>
      <c r="G2670" s="23" t="n">
        <v>1202.93</v>
      </c>
      <c r="H2670" s="23" t="n">
        <v>1201.73</v>
      </c>
      <c r="I2670" s="23" t="n">
        <v>1189.41</v>
      </c>
      <c r="J2670" s="23" t="n">
        <v>1188.22</v>
      </c>
      <c r="K2670" s="29" t="str">
        <f aca="false">IF(N2670&lt;=$F$3,"HIT","MISS")</f>
        <v>HIT</v>
      </c>
      <c r="L2670" s="29" t="str">
        <f aca="false">IF(O2670&lt;=$F$3,"HIT","MISS")</f>
        <v>HIT</v>
      </c>
      <c r="M2670" s="17" t="str">
        <f aca="false">IF(AND(K2670="HIT",L2670="HIT"),"HOD ✓ | LOD ✓",IF(K2670="HIT","HOD ✓",IF(L2670="HIT","LOD ✓","✗ MISS")))</f>
        <v>HOD ✓ | LOD ✓</v>
      </c>
      <c r="N2670" s="26" t="n">
        <f aca="false">IF(D2670&lt;H2670,(H2670-D2670)/D2670,IF(D2670&gt;G2670,(D2670-G2670)/D2670,0))</f>
        <v>0</v>
      </c>
      <c r="O2670" s="26" t="n">
        <f aca="false">IF(E2670&lt;J2670,(J2670-E2670)/E2670,IF(E2670&gt;I2670,(E2670-I2670)/E2670,0))</f>
        <v>0.000218862587965917</v>
      </c>
      <c r="P2670" s="27" t="n">
        <f aca="false">LN(F2670/F2669)</f>
        <v>0.00166334037019028</v>
      </c>
      <c r="Q2670" s="28" t="n">
        <f aca="false">STDEV(P2651:P2670)*SQRT(252)</f>
        <v>0.107102401641429</v>
      </c>
      <c r="R2670" s="26" t="n">
        <f aca="false">(G2670-H2670)/H2670</f>
        <v>0.000998560408744099</v>
      </c>
      <c r="S2670" s="17" t="n">
        <f aca="false">YEAR(B2670)</f>
        <v>2017</v>
      </c>
      <c r="T2670" s="17" t="n">
        <f aca="false">WEEKDAY(B2670)</f>
        <v>6</v>
      </c>
    </row>
    <row r="2671" customFormat="false" ht="15" hidden="false" customHeight="false" outlineLevel="0" collapsed="false">
      <c r="B2671" s="21" t="n">
        <v>42751</v>
      </c>
      <c r="C2671" s="22" t="n">
        <v>1197.383</v>
      </c>
      <c r="D2671" s="22" t="n">
        <v>1208.762</v>
      </c>
      <c r="E2671" s="22" t="n">
        <v>1197.383</v>
      </c>
      <c r="F2671" s="22" t="n">
        <v>1203.017</v>
      </c>
      <c r="G2671" s="23" t="n">
        <v>1209.71</v>
      </c>
      <c r="H2671" s="23" t="n">
        <v>1208.5</v>
      </c>
      <c r="I2671" s="23" t="n">
        <v>1198.02</v>
      </c>
      <c r="J2671" s="23" t="n">
        <v>1196.82</v>
      </c>
      <c r="K2671" s="29" t="str">
        <f aca="false">IF(N2671&lt;=$F$3,"HIT","MISS")</f>
        <v>HIT</v>
      </c>
      <c r="L2671" s="29" t="str">
        <f aca="false">IF(O2671&lt;=$F$3,"HIT","MISS")</f>
        <v>HIT</v>
      </c>
      <c r="M2671" s="17" t="str">
        <f aca="false">IF(AND(K2671="HIT",L2671="HIT"),"HOD ✓ | LOD ✓",IF(K2671="HIT","HOD ✓",IF(L2671="HIT","LOD ✓","✗ MISS")))</f>
        <v>HOD ✓ | LOD ✓</v>
      </c>
      <c r="N2671" s="26" t="n">
        <f aca="false">IF(D2671&lt;H2671,(H2671-D2671)/D2671,IF(D2671&gt;G2671,(D2671-G2671)/D2671,0))</f>
        <v>0</v>
      </c>
      <c r="O2671" s="26" t="n">
        <f aca="false">IF(E2671&lt;J2671,(J2671-E2671)/E2671,IF(E2671&gt;I2671,(E2671-I2671)/E2671,0))</f>
        <v>0</v>
      </c>
      <c r="P2671" s="27" t="n">
        <f aca="false">LN(F2671/F2670)</f>
        <v>0.00469422625044628</v>
      </c>
      <c r="Q2671" s="28" t="n">
        <f aca="false">STDEV(P2652:P2671)*SQRT(252)</f>
        <v>0.0897360360960963</v>
      </c>
      <c r="R2671" s="26" t="n">
        <f aca="false">(G2671-H2671)/H2671</f>
        <v>0.00100124120810926</v>
      </c>
      <c r="S2671" s="17" t="n">
        <f aca="false">YEAR(B2671)</f>
        <v>2017</v>
      </c>
      <c r="T2671" s="17" t="n">
        <f aca="false">WEEKDAY(B2671)</f>
        <v>2</v>
      </c>
    </row>
    <row r="2672" customFormat="false" ht="15" hidden="false" customHeight="false" outlineLevel="0" collapsed="false">
      <c r="B2672" s="21" t="n">
        <v>42752</v>
      </c>
      <c r="C2672" s="22" t="n">
        <v>1203.017</v>
      </c>
      <c r="D2672" s="22" t="n">
        <v>1218.944</v>
      </c>
      <c r="E2672" s="22" t="n">
        <v>1202.768</v>
      </c>
      <c r="F2672" s="22" t="n">
        <v>1217.0405</v>
      </c>
      <c r="G2672" s="23" t="n">
        <v>1218.84</v>
      </c>
      <c r="H2672" s="23" t="n">
        <v>1217.62</v>
      </c>
      <c r="I2672" s="23" t="n">
        <v>1202.51</v>
      </c>
      <c r="J2672" s="23" t="n">
        <v>1201.31</v>
      </c>
      <c r="K2672" s="29" t="str">
        <f aca="false">IF(N2672&lt;=$F$3,"HIT","MISS")</f>
        <v>HIT</v>
      </c>
      <c r="L2672" s="29" t="str">
        <f aca="false">IF(O2672&lt;=$F$3,"HIT","MISS")</f>
        <v>HIT</v>
      </c>
      <c r="M2672" s="17" t="str">
        <f aca="false">IF(AND(K2672="HIT",L2672="HIT"),"HOD ✓ | LOD ✓",IF(K2672="HIT","HOD ✓",IF(L2672="HIT","LOD ✓","✗ MISS")))</f>
        <v>HOD ✓ | LOD ✓</v>
      </c>
      <c r="N2672" s="26" t="n">
        <f aca="false">IF(D2672&lt;H2672,(H2672-D2672)/D2672,IF(D2672&gt;G2672,(D2672-G2672)/D2672,0))</f>
        <v>8.53197521789695E-005</v>
      </c>
      <c r="O2672" s="26" t="n">
        <f aca="false">IF(E2672&lt;J2672,(J2672-E2672)/E2672,IF(E2672&gt;I2672,(E2672-I2672)/E2672,0))</f>
        <v>0.000214505207986942</v>
      </c>
      <c r="P2672" s="27" t="n">
        <f aca="false">LN(F2672/F2671)</f>
        <v>0.0115895237744759</v>
      </c>
      <c r="Q2672" s="28" t="n">
        <f aca="false">STDEV(P2653:P2672)*SQRT(252)</f>
        <v>0.0941900076378993</v>
      </c>
      <c r="R2672" s="26" t="n">
        <f aca="false">(G2672-H2672)/H2672</f>
        <v>0.00100195463280829</v>
      </c>
      <c r="S2672" s="17" t="n">
        <f aca="false">YEAR(B2672)</f>
        <v>2017</v>
      </c>
      <c r="T2672" s="17" t="n">
        <f aca="false">WEEKDAY(B2672)</f>
        <v>3</v>
      </c>
    </row>
    <row r="2673" customFormat="false" ht="15" hidden="false" customHeight="false" outlineLevel="0" collapsed="false">
      <c r="B2673" s="21" t="n">
        <v>42753</v>
      </c>
      <c r="C2673" s="22" t="n">
        <v>1217.0405</v>
      </c>
      <c r="D2673" s="22" t="n">
        <v>1217.879</v>
      </c>
      <c r="E2673" s="22" t="n">
        <v>1202.475</v>
      </c>
      <c r="F2673" s="22" t="n">
        <v>1204.0605</v>
      </c>
      <c r="G2673" s="23" t="n">
        <v>1217.84</v>
      </c>
      <c r="H2673" s="23" t="n">
        <v>1216.62</v>
      </c>
      <c r="I2673" s="23" t="n">
        <v>1202.77</v>
      </c>
      <c r="J2673" s="23" t="n">
        <v>1201.57</v>
      </c>
      <c r="K2673" s="29" t="str">
        <f aca="false">IF(N2673&lt;=$F$3,"HIT","MISS")</f>
        <v>HIT</v>
      </c>
      <c r="L2673" s="29" t="str">
        <f aca="false">IF(O2673&lt;=$F$3,"HIT","MISS")</f>
        <v>HIT</v>
      </c>
      <c r="M2673" s="17" t="str">
        <f aca="false">IF(AND(K2673="HIT",L2673="HIT"),"HOD ✓ | LOD ✓",IF(K2673="HIT","HOD ✓",IF(L2673="HIT","LOD ✓","✗ MISS")))</f>
        <v>HOD ✓ | LOD ✓</v>
      </c>
      <c r="N2673" s="26" t="n">
        <f aca="false">IF(D2673&lt;H2673,(H2673-D2673)/D2673,IF(D2673&gt;G2673,(D2673-G2673)/D2673,0))</f>
        <v>3.20228856889619E-005</v>
      </c>
      <c r="O2673" s="26" t="n">
        <f aca="false">IF(E2673&lt;J2673,(J2673-E2673)/E2673,IF(E2673&gt;I2673,(E2673-I2673)/E2673,0))</f>
        <v>0</v>
      </c>
      <c r="P2673" s="27" t="n">
        <f aca="false">LN(F2673/F2672)</f>
        <v>-0.0107224972118749</v>
      </c>
      <c r="Q2673" s="28" t="n">
        <f aca="false">STDEV(P2654:P2673)*SQRT(252)</f>
        <v>0.106871820585056</v>
      </c>
      <c r="R2673" s="26" t="n">
        <f aca="false">(G2673-H2673)/H2673</f>
        <v>0.00100277818875247</v>
      </c>
      <c r="S2673" s="17" t="n">
        <f aca="false">YEAR(B2673)</f>
        <v>2017</v>
      </c>
      <c r="T2673" s="17" t="n">
        <f aca="false">WEEKDAY(B2673)</f>
        <v>4</v>
      </c>
    </row>
    <row r="2674" customFormat="false" ht="15" hidden="false" customHeight="false" outlineLevel="0" collapsed="false">
      <c r="B2674" s="21" t="n">
        <v>42754</v>
      </c>
      <c r="C2674" s="22" t="n">
        <v>1204.0605</v>
      </c>
      <c r="D2674" s="22" t="n">
        <v>1206.724</v>
      </c>
      <c r="E2674" s="22" t="n">
        <v>1195.922</v>
      </c>
      <c r="F2674" s="22" t="n">
        <v>1204.7245</v>
      </c>
      <c r="G2674" s="23" t="n">
        <v>1206.67</v>
      </c>
      <c r="H2674" s="23" t="n">
        <v>1205.46</v>
      </c>
      <c r="I2674" s="23" t="n">
        <v>1196.64</v>
      </c>
      <c r="J2674" s="23" t="n">
        <v>1195.44</v>
      </c>
      <c r="K2674" s="29" t="str">
        <f aca="false">IF(N2674&lt;=$F$3,"HIT","MISS")</f>
        <v>HIT</v>
      </c>
      <c r="L2674" s="29" t="str">
        <f aca="false">IF(O2674&lt;=$F$3,"HIT","MISS")</f>
        <v>HIT</v>
      </c>
      <c r="M2674" s="17" t="str">
        <f aca="false">IF(AND(K2674="HIT",L2674="HIT"),"HOD ✓ | LOD ✓",IF(K2674="HIT","HOD ✓",IF(L2674="HIT","LOD ✓","✗ MISS")))</f>
        <v>HOD ✓ | LOD ✓</v>
      </c>
      <c r="N2674" s="26" t="n">
        <f aca="false">IF(D2674&lt;H2674,(H2674-D2674)/D2674,IF(D2674&gt;G2674,(D2674-G2674)/D2674,0))</f>
        <v>4.47492550076571E-005</v>
      </c>
      <c r="O2674" s="26" t="n">
        <f aca="false">IF(E2674&lt;J2674,(J2674-E2674)/E2674,IF(E2674&gt;I2674,(E2674-I2674)/E2674,0))</f>
        <v>0</v>
      </c>
      <c r="P2674" s="27" t="n">
        <f aca="false">LN(F2674/F2673)</f>
        <v>0.000551315303622669</v>
      </c>
      <c r="Q2674" s="28" t="n">
        <f aca="false">STDEV(P2655:P2674)*SQRT(252)</f>
        <v>0.102659362638167</v>
      </c>
      <c r="R2674" s="26" t="n">
        <f aca="false">(G2674-H2674)/H2674</f>
        <v>0.00100376619713639</v>
      </c>
      <c r="S2674" s="17" t="n">
        <f aca="false">YEAR(B2674)</f>
        <v>2017</v>
      </c>
      <c r="T2674" s="17" t="n">
        <f aca="false">WEEKDAY(B2674)</f>
        <v>5</v>
      </c>
    </row>
    <row r="2675" customFormat="false" ht="15" hidden="false" customHeight="false" outlineLevel="0" collapsed="false">
      <c r="B2675" s="21" t="n">
        <v>42755</v>
      </c>
      <c r="C2675" s="22" t="n">
        <v>1204.7245</v>
      </c>
      <c r="D2675" s="22" t="n">
        <v>1215.084</v>
      </c>
      <c r="E2675" s="22" t="n">
        <v>1198.728</v>
      </c>
      <c r="F2675" s="22" t="n">
        <v>1210.395</v>
      </c>
      <c r="G2675" s="23" t="n">
        <v>1215</v>
      </c>
      <c r="H2675" s="23" t="n">
        <v>1213.79</v>
      </c>
      <c r="I2675" s="23" t="n">
        <v>1199.52</v>
      </c>
      <c r="J2675" s="23" t="n">
        <v>1198.32</v>
      </c>
      <c r="K2675" s="29" t="str">
        <f aca="false">IF(N2675&lt;=$F$3,"HIT","MISS")</f>
        <v>HIT</v>
      </c>
      <c r="L2675" s="29" t="str">
        <f aca="false">IF(O2675&lt;=$F$3,"HIT","MISS")</f>
        <v>HIT</v>
      </c>
      <c r="M2675" s="17" t="str">
        <f aca="false">IF(AND(K2675="HIT",L2675="HIT"),"HOD ✓ | LOD ✓",IF(K2675="HIT","HOD ✓",IF(L2675="HIT","LOD ✓","✗ MISS")))</f>
        <v>HOD ✓ | LOD ✓</v>
      </c>
      <c r="N2675" s="26" t="n">
        <f aca="false">IF(D2675&lt;H2675,(H2675-D2675)/D2675,IF(D2675&gt;G2675,(D2675-G2675)/D2675,0))</f>
        <v>6.91310230404318E-005</v>
      </c>
      <c r="O2675" s="26" t="n">
        <f aca="false">IF(E2675&lt;J2675,(J2675-E2675)/E2675,IF(E2675&gt;I2675,(E2675-I2675)/E2675,0))</f>
        <v>0</v>
      </c>
      <c r="P2675" s="27" t="n">
        <f aca="false">LN(F2675/F2674)</f>
        <v>0.00469584252040747</v>
      </c>
      <c r="Q2675" s="28" t="n">
        <f aca="false">STDEV(P2656:P2675)*SQRT(252)</f>
        <v>0.101784678329781</v>
      </c>
      <c r="R2675" s="26" t="n">
        <f aca="false">(G2675-H2675)/H2675</f>
        <v>0.000996877548834672</v>
      </c>
      <c r="S2675" s="17" t="n">
        <f aca="false">YEAR(B2675)</f>
        <v>2017</v>
      </c>
      <c r="T2675" s="17" t="n">
        <f aca="false">WEEKDAY(B2675)</f>
        <v>6</v>
      </c>
    </row>
    <row r="2676" customFormat="false" ht="15" hidden="false" customHeight="false" outlineLevel="0" collapsed="false">
      <c r="B2676" s="21" t="n">
        <v>42758</v>
      </c>
      <c r="C2676" s="22" t="n">
        <v>1210.395</v>
      </c>
      <c r="D2676" s="22" t="n">
        <v>1219.601</v>
      </c>
      <c r="E2676" s="22" t="n">
        <v>1209.358</v>
      </c>
      <c r="F2676" s="22" t="n">
        <v>1218.0785</v>
      </c>
      <c r="G2676" s="23" t="n">
        <v>1219.24</v>
      </c>
      <c r="H2676" s="23" t="n">
        <v>1218.02</v>
      </c>
      <c r="I2676" s="23" t="n">
        <v>1210.22</v>
      </c>
      <c r="J2676" s="23" t="n">
        <v>1209.01</v>
      </c>
      <c r="K2676" s="29" t="str">
        <f aca="false">IF(N2676&lt;=$F$3,"HIT","MISS")</f>
        <v>HIT</v>
      </c>
      <c r="L2676" s="29" t="str">
        <f aca="false">IF(O2676&lt;=$F$3,"HIT","MISS")</f>
        <v>HIT</v>
      </c>
      <c r="M2676" s="17" t="str">
        <f aca="false">IF(AND(K2676="HIT",L2676="HIT"),"HOD ✓ | LOD ✓",IF(K2676="HIT","HOD ✓",IF(L2676="HIT","LOD ✓","✗ MISS")))</f>
        <v>HOD ✓ | LOD ✓</v>
      </c>
      <c r="N2676" s="26" t="n">
        <f aca="false">IF(D2676&lt;H2676,(H2676-D2676)/D2676,IF(D2676&gt;G2676,(D2676-G2676)/D2676,0))</f>
        <v>0.000295998445393291</v>
      </c>
      <c r="O2676" s="26" t="n">
        <f aca="false">IF(E2676&lt;J2676,(J2676-E2676)/E2676,IF(E2676&gt;I2676,(E2676-I2676)/E2676,0))</f>
        <v>0</v>
      </c>
      <c r="P2676" s="27" t="n">
        <f aca="false">LN(F2676/F2675)</f>
        <v>0.00632786451114915</v>
      </c>
      <c r="Q2676" s="28" t="n">
        <f aca="false">STDEV(P2657:P2676)*SQRT(252)</f>
        <v>0.0998452981144218</v>
      </c>
      <c r="R2676" s="26" t="n">
        <f aca="false">(G2676-H2676)/H2676</f>
        <v>0.00100162558907081</v>
      </c>
      <c r="S2676" s="17" t="n">
        <f aca="false">YEAR(B2676)</f>
        <v>2017</v>
      </c>
      <c r="T2676" s="17" t="n">
        <f aca="false">WEEKDAY(B2676)</f>
        <v>2</v>
      </c>
    </row>
    <row r="2677" customFormat="false" ht="15" hidden="false" customHeight="false" outlineLevel="0" collapsed="false">
      <c r="B2677" s="21" t="n">
        <v>42759</v>
      </c>
      <c r="C2677" s="22" t="n">
        <v>1218.0785</v>
      </c>
      <c r="D2677" s="22" t="n">
        <v>1220.224</v>
      </c>
      <c r="E2677" s="22" t="n">
        <v>1206.673</v>
      </c>
      <c r="F2677" s="22" t="n">
        <v>1209.009</v>
      </c>
      <c r="G2677" s="23" t="n">
        <v>1221.71</v>
      </c>
      <c r="H2677" s="23" t="n">
        <v>1220.49</v>
      </c>
      <c r="I2677" s="23" t="n">
        <v>1206.36</v>
      </c>
      <c r="J2677" s="23" t="n">
        <v>1205.15</v>
      </c>
      <c r="K2677" s="29" t="str">
        <f aca="false">IF(N2677&lt;=$F$3,"HIT","MISS")</f>
        <v>HIT</v>
      </c>
      <c r="L2677" s="29" t="str">
        <f aca="false">IF(O2677&lt;=$F$3,"HIT","MISS")</f>
        <v>HIT</v>
      </c>
      <c r="M2677" s="17" t="str">
        <f aca="false">IF(AND(K2677="HIT",L2677="HIT"),"HOD ✓ | LOD ✓",IF(K2677="HIT","HOD ✓",IF(L2677="HIT","LOD ✓","✗ MISS")))</f>
        <v>HOD ✓ | LOD ✓</v>
      </c>
      <c r="N2677" s="26" t="n">
        <f aca="false">IF(D2677&lt;H2677,(H2677-D2677)/D2677,IF(D2677&gt;G2677,(D2677-G2677)/D2677,0))</f>
        <v>0.000217992761984747</v>
      </c>
      <c r="O2677" s="26" t="n">
        <f aca="false">IF(E2677&lt;J2677,(J2677-E2677)/E2677,IF(E2677&gt;I2677,(E2677-I2677)/E2677,0))</f>
        <v>0.000259390903749485</v>
      </c>
      <c r="P2677" s="27" t="n">
        <f aca="false">LN(F2677/F2676)</f>
        <v>-0.00747360135511437</v>
      </c>
      <c r="Q2677" s="28" t="n">
        <f aca="false">STDEV(P2658:P2677)*SQRT(252)</f>
        <v>0.107596763645201</v>
      </c>
      <c r="R2677" s="26" t="n">
        <f aca="false">(G2677-H2677)/H2677</f>
        <v>0.000999598521905159</v>
      </c>
      <c r="S2677" s="17" t="n">
        <f aca="false">YEAR(B2677)</f>
        <v>2017</v>
      </c>
      <c r="T2677" s="17" t="n">
        <f aca="false">WEEKDAY(B2677)</f>
        <v>3</v>
      </c>
    </row>
    <row r="2678" customFormat="false" ht="15" hidden="false" customHeight="false" outlineLevel="0" collapsed="false">
      <c r="B2678" s="21" t="n">
        <v>42760</v>
      </c>
      <c r="C2678" s="22" t="n">
        <v>1209.009</v>
      </c>
      <c r="D2678" s="22" t="n">
        <v>1209.968</v>
      </c>
      <c r="E2678" s="22" t="n">
        <v>1193.328</v>
      </c>
      <c r="F2678" s="22" t="n">
        <v>1200.2475</v>
      </c>
      <c r="G2678" s="23" t="n">
        <v>1209.87</v>
      </c>
      <c r="H2678" s="23" t="n">
        <v>1208.66</v>
      </c>
      <c r="I2678" s="23" t="n">
        <v>1194.67</v>
      </c>
      <c r="J2678" s="23" t="n">
        <v>1193.48</v>
      </c>
      <c r="K2678" s="29" t="str">
        <f aca="false">IF(N2678&lt;=$F$3,"HIT","MISS")</f>
        <v>HIT</v>
      </c>
      <c r="L2678" s="29" t="str">
        <f aca="false">IF(O2678&lt;=$F$3,"HIT","MISS")</f>
        <v>HIT</v>
      </c>
      <c r="M2678" s="17" t="str">
        <f aca="false">IF(AND(K2678="HIT",L2678="HIT"),"HOD ✓ | LOD ✓",IF(K2678="HIT","HOD ✓",IF(L2678="HIT","LOD ✓","✗ MISS")))</f>
        <v>HOD ✓ | LOD ✓</v>
      </c>
      <c r="N2678" s="26" t="n">
        <f aca="false">IF(D2678&lt;H2678,(H2678-D2678)/D2678,IF(D2678&gt;G2678,(D2678-G2678)/D2678,0))</f>
        <v>8.09938775241855E-005</v>
      </c>
      <c r="O2678" s="26" t="n">
        <f aca="false">IF(E2678&lt;J2678,(J2678-E2678)/E2678,IF(E2678&gt;I2678,(E2678-I2678)/E2678,0))</f>
        <v>0.00012737487094918</v>
      </c>
      <c r="P2678" s="27" t="n">
        <f aca="false">LN(F2678/F2677)</f>
        <v>-0.00727323024633505</v>
      </c>
      <c r="Q2678" s="28" t="n">
        <f aca="false">STDEV(P2659:P2678)*SQRT(252)</f>
        <v>0.113415149278273</v>
      </c>
      <c r="R2678" s="26" t="n">
        <f aca="false">(G2678-H2678)/H2678</f>
        <v>0.00100110866579502</v>
      </c>
      <c r="S2678" s="17" t="n">
        <f aca="false">YEAR(B2678)</f>
        <v>2017</v>
      </c>
      <c r="T2678" s="17" t="n">
        <f aca="false">WEEKDAY(B2678)</f>
        <v>4</v>
      </c>
    </row>
    <row r="2679" customFormat="false" ht="15" hidden="false" customHeight="false" outlineLevel="0" collapsed="false">
      <c r="B2679" s="21" t="n">
        <v>42761</v>
      </c>
      <c r="C2679" s="22" t="n">
        <v>1200.2475</v>
      </c>
      <c r="D2679" s="22" t="n">
        <v>1202.73</v>
      </c>
      <c r="E2679" s="22" t="n">
        <v>1184.515</v>
      </c>
      <c r="F2679" s="22" t="n">
        <v>1188.6975</v>
      </c>
      <c r="G2679" s="23" t="n">
        <v>1204.75</v>
      </c>
      <c r="H2679" s="23" t="n">
        <v>1203.55</v>
      </c>
      <c r="I2679" s="23" t="n">
        <v>1185.46</v>
      </c>
      <c r="J2679" s="23" t="n">
        <v>1184.28</v>
      </c>
      <c r="K2679" s="24" t="str">
        <f aca="false">IF(N2679&lt;=$F$3,"HIT","MISS")</f>
        <v>MISS</v>
      </c>
      <c r="L2679" s="24" t="str">
        <f aca="false">IF(O2679&lt;=$F$3,"HIT","MISS")</f>
        <v>HIT</v>
      </c>
      <c r="M2679" s="25" t="str">
        <f aca="false">IF(AND(K2679="HIT",L2679="HIT"),"HOD ✓ | LOD ✓",IF(K2679="HIT","HOD ✓",IF(L2679="HIT","LOD ✓","✗ MISS")))</f>
        <v>LOD ✓</v>
      </c>
      <c r="N2679" s="26" t="n">
        <f aca="false">IF(D2679&lt;H2679,(H2679-D2679)/D2679,IF(D2679&gt;G2679,(D2679-G2679)/D2679,0))</f>
        <v>0.000681782278649353</v>
      </c>
      <c r="O2679" s="26" t="n">
        <f aca="false">IF(E2679&lt;J2679,(J2679-E2679)/E2679,IF(E2679&gt;I2679,(E2679-I2679)/E2679,0))</f>
        <v>0</v>
      </c>
      <c r="P2679" s="27" t="n">
        <f aca="false">LN(F2679/F2678)</f>
        <v>-0.0096696156629992</v>
      </c>
      <c r="Q2679" s="28" t="n">
        <f aca="false">STDEV(P2660:P2679)*SQRT(252)</f>
        <v>0.121541710377046</v>
      </c>
      <c r="R2679" s="26" t="n">
        <f aca="false">(G2679-H2679)/H2679</f>
        <v>0.00099705039258863</v>
      </c>
      <c r="S2679" s="17" t="n">
        <f aca="false">YEAR(B2679)</f>
        <v>2017</v>
      </c>
      <c r="T2679" s="17" t="n">
        <f aca="false">WEEKDAY(B2679)</f>
        <v>5</v>
      </c>
    </row>
    <row r="2680" customFormat="false" ht="15" hidden="false" customHeight="false" outlineLevel="0" collapsed="false">
      <c r="B2680" s="21" t="n">
        <v>42762</v>
      </c>
      <c r="C2680" s="22" t="n">
        <v>1188.6975</v>
      </c>
      <c r="D2680" s="22" t="n">
        <v>1191.836</v>
      </c>
      <c r="E2680" s="22" t="n">
        <v>1180.59</v>
      </c>
      <c r="F2680" s="22" t="n">
        <v>1191.082</v>
      </c>
      <c r="G2680" s="23" t="n">
        <v>1192.17</v>
      </c>
      <c r="H2680" s="23" t="n">
        <v>1190.98</v>
      </c>
      <c r="I2680" s="23" t="n">
        <v>1181.34</v>
      </c>
      <c r="J2680" s="23" t="n">
        <v>1180.16</v>
      </c>
      <c r="K2680" s="29" t="str">
        <f aca="false">IF(N2680&lt;=$F$3,"HIT","MISS")</f>
        <v>HIT</v>
      </c>
      <c r="L2680" s="29" t="str">
        <f aca="false">IF(O2680&lt;=$F$3,"HIT","MISS")</f>
        <v>HIT</v>
      </c>
      <c r="M2680" s="17" t="str">
        <f aca="false">IF(AND(K2680="HIT",L2680="HIT"),"HOD ✓ | LOD ✓",IF(K2680="HIT","HOD ✓",IF(L2680="HIT","LOD ✓","✗ MISS")))</f>
        <v>HOD ✓ | LOD ✓</v>
      </c>
      <c r="N2680" s="26" t="n">
        <f aca="false">IF(D2680&lt;H2680,(H2680-D2680)/D2680,IF(D2680&gt;G2680,(D2680-G2680)/D2680,0))</f>
        <v>0</v>
      </c>
      <c r="O2680" s="26" t="n">
        <f aca="false">IF(E2680&lt;J2680,(J2680-E2680)/E2680,IF(E2680&gt;I2680,(E2680-I2680)/E2680,0))</f>
        <v>0</v>
      </c>
      <c r="P2680" s="27" t="n">
        <f aca="false">LN(F2680/F2679)</f>
        <v>0.00200396784491186</v>
      </c>
      <c r="Q2680" s="28" t="n">
        <f aca="false">STDEV(P2661:P2680)*SQRT(252)</f>
        <v>0.112137282548748</v>
      </c>
      <c r="R2680" s="26" t="n">
        <f aca="false">(G2680-H2680)/H2680</f>
        <v>0.000999177148230915</v>
      </c>
      <c r="S2680" s="17" t="n">
        <f aca="false">YEAR(B2680)</f>
        <v>2017</v>
      </c>
      <c r="T2680" s="17" t="n">
        <f aca="false">WEEKDAY(B2680)</f>
        <v>6</v>
      </c>
    </row>
    <row r="2681" customFormat="false" ht="15" hidden="false" customHeight="false" outlineLevel="0" collapsed="false">
      <c r="B2681" s="21" t="n">
        <v>42765</v>
      </c>
      <c r="C2681" s="22" t="n">
        <v>1191.082</v>
      </c>
      <c r="D2681" s="22" t="n">
        <v>1199.502</v>
      </c>
      <c r="E2681" s="22" t="n">
        <v>1188.338</v>
      </c>
      <c r="F2681" s="22" t="n">
        <v>1195.369</v>
      </c>
      <c r="G2681" s="23" t="n">
        <v>1199.23</v>
      </c>
      <c r="H2681" s="23" t="n">
        <v>1198.03</v>
      </c>
      <c r="I2681" s="23" t="n">
        <v>1189.65</v>
      </c>
      <c r="J2681" s="23" t="n">
        <v>1188.46</v>
      </c>
      <c r="K2681" s="29" t="str">
        <f aca="false">IF(N2681&lt;=$F$3,"HIT","MISS")</f>
        <v>HIT</v>
      </c>
      <c r="L2681" s="29" t="str">
        <f aca="false">IF(O2681&lt;=$F$3,"HIT","MISS")</f>
        <v>HIT</v>
      </c>
      <c r="M2681" s="17" t="str">
        <f aca="false">IF(AND(K2681="HIT",L2681="HIT"),"HOD ✓ | LOD ✓",IF(K2681="HIT","HOD ✓",IF(L2681="HIT","LOD ✓","✗ MISS")))</f>
        <v>HOD ✓ | LOD ✓</v>
      </c>
      <c r="N2681" s="26" t="n">
        <f aca="false">IF(D2681&lt;H2681,(H2681-D2681)/D2681,IF(D2681&gt;G2681,(D2681-G2681)/D2681,0))</f>
        <v>0.000226760772387153</v>
      </c>
      <c r="O2681" s="26" t="n">
        <f aca="false">IF(E2681&lt;J2681,(J2681-E2681)/E2681,IF(E2681&gt;I2681,(E2681-I2681)/E2681,0))</f>
        <v>0.000102664393463872</v>
      </c>
      <c r="P2681" s="27" t="n">
        <f aca="false">LN(F2681/F2680)</f>
        <v>0.00359278662031875</v>
      </c>
      <c r="Q2681" s="28" t="n">
        <f aca="false">STDEV(P2662:P2681)*SQRT(252)</f>
        <v>0.109291918503464</v>
      </c>
      <c r="R2681" s="26" t="n">
        <f aca="false">(G2681-H2681)/H2681</f>
        <v>0.00100164436616783</v>
      </c>
      <c r="S2681" s="17" t="n">
        <f aca="false">YEAR(B2681)</f>
        <v>2017</v>
      </c>
      <c r="T2681" s="17" t="n">
        <f aca="false">WEEKDAY(B2681)</f>
        <v>2</v>
      </c>
    </row>
    <row r="2682" customFormat="false" ht="15" hidden="false" customHeight="false" outlineLevel="0" collapsed="false">
      <c r="B2682" s="21" t="n">
        <v>42766</v>
      </c>
      <c r="C2682" s="22" t="n">
        <v>1195.369</v>
      </c>
      <c r="D2682" s="22" t="n">
        <v>1215.437</v>
      </c>
      <c r="E2682" s="22" t="n">
        <v>1193.839</v>
      </c>
      <c r="F2682" s="22" t="n">
        <v>1210.5705</v>
      </c>
      <c r="G2682" s="23" t="n">
        <v>1216.95</v>
      </c>
      <c r="H2682" s="23" t="n">
        <v>1215.73</v>
      </c>
      <c r="I2682" s="23" t="n">
        <v>1194.52</v>
      </c>
      <c r="J2682" s="23" t="n">
        <v>1193.33</v>
      </c>
      <c r="K2682" s="29" t="str">
        <f aca="false">IF(N2682&lt;=$F$3,"HIT","MISS")</f>
        <v>HIT</v>
      </c>
      <c r="L2682" s="29" t="str">
        <f aca="false">IF(O2682&lt;=$F$3,"HIT","MISS")</f>
        <v>HIT</v>
      </c>
      <c r="M2682" s="17" t="str">
        <f aca="false">IF(AND(K2682="HIT",L2682="HIT"),"HOD ✓ | LOD ✓",IF(K2682="HIT","HOD ✓",IF(L2682="HIT","LOD ✓","✗ MISS")))</f>
        <v>HOD ✓ | LOD ✓</v>
      </c>
      <c r="N2682" s="26" t="n">
        <f aca="false">IF(D2682&lt;H2682,(H2682-D2682)/D2682,IF(D2682&gt;G2682,(D2682-G2682)/D2682,0))</f>
        <v>0.000241065559136442</v>
      </c>
      <c r="O2682" s="26" t="n">
        <f aca="false">IF(E2682&lt;J2682,(J2682-E2682)/E2682,IF(E2682&gt;I2682,(E2682-I2682)/E2682,0))</f>
        <v>0</v>
      </c>
      <c r="P2682" s="27" t="n">
        <f aca="false">LN(F2682/F2681)</f>
        <v>0.0126368117670214</v>
      </c>
      <c r="Q2682" s="28" t="n">
        <f aca="false">STDEV(P2663:P2682)*SQRT(252)</f>
        <v>0.114898458536023</v>
      </c>
      <c r="R2682" s="26" t="n">
        <f aca="false">(G2682-H2682)/H2682</f>
        <v>0.00100351229302561</v>
      </c>
      <c r="S2682" s="17" t="n">
        <f aca="false">YEAR(B2682)</f>
        <v>2017</v>
      </c>
      <c r="T2682" s="17" t="n">
        <f aca="false">WEEKDAY(B2682)</f>
        <v>3</v>
      </c>
    </row>
    <row r="2683" customFormat="false" ht="15" hidden="false" customHeight="false" outlineLevel="0" collapsed="false">
      <c r="B2683" s="21" t="n">
        <v>42767</v>
      </c>
      <c r="C2683" s="22" t="n">
        <v>1210.5705</v>
      </c>
      <c r="D2683" s="22" t="n">
        <v>1213.31</v>
      </c>
      <c r="E2683" s="22" t="n">
        <v>1198.178</v>
      </c>
      <c r="F2683" s="22" t="n">
        <v>1209.7235</v>
      </c>
      <c r="G2683" s="23" t="n">
        <v>1213.6</v>
      </c>
      <c r="H2683" s="23" t="n">
        <v>1212.39</v>
      </c>
      <c r="I2683" s="23" t="n">
        <v>1198.11</v>
      </c>
      <c r="J2683" s="23" t="n">
        <v>1196.91</v>
      </c>
      <c r="K2683" s="29" t="str">
        <f aca="false">IF(N2683&lt;=$F$3,"HIT","MISS")</f>
        <v>HIT</v>
      </c>
      <c r="L2683" s="29" t="str">
        <f aca="false">IF(O2683&lt;=$F$3,"HIT","MISS")</f>
        <v>HIT</v>
      </c>
      <c r="M2683" s="17" t="str">
        <f aca="false">IF(AND(K2683="HIT",L2683="HIT"),"HOD ✓ | LOD ✓",IF(K2683="HIT","HOD ✓",IF(L2683="HIT","LOD ✓","✗ MISS")))</f>
        <v>HOD ✓ | LOD ✓</v>
      </c>
      <c r="N2683" s="26" t="n">
        <f aca="false">IF(D2683&lt;H2683,(H2683-D2683)/D2683,IF(D2683&gt;G2683,(D2683-G2683)/D2683,0))</f>
        <v>0</v>
      </c>
      <c r="O2683" s="26" t="n">
        <f aca="false">IF(E2683&lt;J2683,(J2683-E2683)/E2683,IF(E2683&gt;I2683,(E2683-I2683)/E2683,0))</f>
        <v>5.67528363900948E-005</v>
      </c>
      <c r="P2683" s="27" t="n">
        <f aca="false">LN(F2683/F2682)</f>
        <v>-0.000699914997580752</v>
      </c>
      <c r="Q2683" s="28" t="n">
        <f aca="false">STDEV(P2664:P2683)*SQRT(252)</f>
        <v>0.115163139580591</v>
      </c>
      <c r="R2683" s="26" t="n">
        <f aca="false">(G2683-H2683)/H2683</f>
        <v>0.000998028687138469</v>
      </c>
      <c r="S2683" s="17" t="n">
        <f aca="false">YEAR(B2683)</f>
        <v>2017</v>
      </c>
      <c r="T2683" s="17" t="n">
        <f aca="false">WEEKDAY(B2683)</f>
        <v>4</v>
      </c>
    </row>
    <row r="2684" customFormat="false" ht="15" hidden="false" customHeight="false" outlineLevel="0" collapsed="false">
      <c r="B2684" s="21" t="n">
        <v>42768</v>
      </c>
      <c r="C2684" s="22" t="n">
        <v>1209.7235</v>
      </c>
      <c r="D2684" s="22" t="n">
        <v>1225.409</v>
      </c>
      <c r="E2684" s="22" t="n">
        <v>1208.48</v>
      </c>
      <c r="F2684" s="22" t="n">
        <v>1215.853</v>
      </c>
      <c r="G2684" s="23" t="n">
        <v>1225.35</v>
      </c>
      <c r="H2684" s="23" t="n">
        <v>1224.13</v>
      </c>
      <c r="I2684" s="23" t="n">
        <v>1209.79</v>
      </c>
      <c r="J2684" s="23" t="n">
        <v>1208.58</v>
      </c>
      <c r="K2684" s="29" t="str">
        <f aca="false">IF(N2684&lt;=$F$3,"HIT","MISS")</f>
        <v>HIT</v>
      </c>
      <c r="L2684" s="29" t="str">
        <f aca="false">IF(O2684&lt;=$F$3,"HIT","MISS")</f>
        <v>HIT</v>
      </c>
      <c r="M2684" s="17" t="str">
        <f aca="false">IF(AND(K2684="HIT",L2684="HIT"),"HOD ✓ | LOD ✓",IF(K2684="HIT","HOD ✓",IF(L2684="HIT","LOD ✓","✗ MISS")))</f>
        <v>HOD ✓ | LOD ✓</v>
      </c>
      <c r="N2684" s="26" t="n">
        <f aca="false">IF(D2684&lt;H2684,(H2684-D2684)/D2684,IF(D2684&gt;G2684,(D2684-G2684)/D2684,0))</f>
        <v>4.81471900403836E-005</v>
      </c>
      <c r="O2684" s="26" t="n">
        <f aca="false">IF(E2684&lt;J2684,(J2684-E2684)/E2684,IF(E2684&gt;I2684,(E2684-I2684)/E2684,0))</f>
        <v>8.27485767244051E-005</v>
      </c>
      <c r="P2684" s="27" t="n">
        <f aca="false">LN(F2684/F2683)</f>
        <v>0.00505406697949852</v>
      </c>
      <c r="Q2684" s="28" t="n">
        <f aca="false">STDEV(P2665:P2684)*SQRT(252)</f>
        <v>0.10576488981424</v>
      </c>
      <c r="R2684" s="26" t="n">
        <f aca="false">(G2684-H2684)/H2684</f>
        <v>0.000996626175324353</v>
      </c>
      <c r="S2684" s="17" t="n">
        <f aca="false">YEAR(B2684)</f>
        <v>2017</v>
      </c>
      <c r="T2684" s="17" t="n">
        <f aca="false">WEEKDAY(B2684)</f>
        <v>5</v>
      </c>
    </row>
    <row r="2685" customFormat="false" ht="15" hidden="false" customHeight="false" outlineLevel="0" collapsed="false">
      <c r="B2685" s="21" t="n">
        <v>42769</v>
      </c>
      <c r="C2685" s="22" t="n">
        <v>1215.853</v>
      </c>
      <c r="D2685" s="22" t="n">
        <v>1221.492</v>
      </c>
      <c r="E2685" s="22" t="n">
        <v>1206.846</v>
      </c>
      <c r="F2685" s="22" t="n">
        <v>1220.5935</v>
      </c>
      <c r="G2685" s="23" t="n">
        <v>1222.91</v>
      </c>
      <c r="H2685" s="23" t="n">
        <v>1221.69</v>
      </c>
      <c r="I2685" s="23" t="n">
        <v>1207.59</v>
      </c>
      <c r="J2685" s="23" t="n">
        <v>1206.38</v>
      </c>
      <c r="K2685" s="29" t="str">
        <f aca="false">IF(N2685&lt;=$F$3,"HIT","MISS")</f>
        <v>HIT</v>
      </c>
      <c r="L2685" s="29" t="str">
        <f aca="false">IF(O2685&lt;=$F$3,"HIT","MISS")</f>
        <v>HIT</v>
      </c>
      <c r="M2685" s="17" t="str">
        <f aca="false">IF(AND(K2685="HIT",L2685="HIT"),"HOD ✓ | LOD ✓",IF(K2685="HIT","HOD ✓",IF(L2685="HIT","LOD ✓","✗ MISS")))</f>
        <v>HOD ✓ | LOD ✓</v>
      </c>
      <c r="N2685" s="26" t="n">
        <f aca="false">IF(D2685&lt;H2685,(H2685-D2685)/D2685,IF(D2685&gt;G2685,(D2685-G2685)/D2685,0))</f>
        <v>0.000162096845497222</v>
      </c>
      <c r="O2685" s="26" t="n">
        <f aca="false">IF(E2685&lt;J2685,(J2685-E2685)/E2685,IF(E2685&gt;I2685,(E2685-I2685)/E2685,0))</f>
        <v>0</v>
      </c>
      <c r="P2685" s="27" t="n">
        <f aca="false">LN(F2685/F2684)</f>
        <v>0.00389132778568286</v>
      </c>
      <c r="Q2685" s="28" t="n">
        <f aca="false">STDEV(P2666:P2685)*SQRT(252)</f>
        <v>0.101608378681955</v>
      </c>
      <c r="R2685" s="26" t="n">
        <f aca="false">(G2685-H2685)/H2685</f>
        <v>0.000998616670350111</v>
      </c>
      <c r="S2685" s="17" t="n">
        <f aca="false">YEAR(B2685)</f>
        <v>2017</v>
      </c>
      <c r="T2685" s="17" t="n">
        <f aca="false">WEEKDAY(B2685)</f>
        <v>6</v>
      </c>
    </row>
    <row r="2686" customFormat="false" ht="15" hidden="false" customHeight="false" outlineLevel="0" collapsed="false">
      <c r="B2686" s="21" t="n">
        <v>42772</v>
      </c>
      <c r="C2686" s="22" t="n">
        <v>1220.5935</v>
      </c>
      <c r="D2686" s="22" t="n">
        <v>1235.662</v>
      </c>
      <c r="E2686" s="22" t="n">
        <v>1219.236</v>
      </c>
      <c r="F2686" s="22" t="n">
        <v>1235.368</v>
      </c>
      <c r="G2686" s="23" t="n">
        <v>1237.22</v>
      </c>
      <c r="H2686" s="23" t="n">
        <v>1235.98</v>
      </c>
      <c r="I2686" s="23" t="n">
        <v>1220.66</v>
      </c>
      <c r="J2686" s="23" t="n">
        <v>1219.44</v>
      </c>
      <c r="K2686" s="29" t="str">
        <f aca="false">IF(N2686&lt;=$F$3,"HIT","MISS")</f>
        <v>HIT</v>
      </c>
      <c r="L2686" s="29" t="str">
        <f aca="false">IF(O2686&lt;=$F$3,"HIT","MISS")</f>
        <v>HIT</v>
      </c>
      <c r="M2686" s="17" t="str">
        <f aca="false">IF(AND(K2686="HIT",L2686="HIT"),"HOD ✓ | LOD ✓",IF(K2686="HIT","HOD ✓",IF(L2686="HIT","LOD ✓","✗ MISS")))</f>
        <v>HOD ✓ | LOD ✓</v>
      </c>
      <c r="N2686" s="26" t="n">
        <f aca="false">IF(D2686&lt;H2686,(H2686-D2686)/D2686,IF(D2686&gt;G2686,(D2686-G2686)/D2686,0))</f>
        <v>0.000257351929572961</v>
      </c>
      <c r="O2686" s="26" t="n">
        <f aca="false">IF(E2686&lt;J2686,(J2686-E2686)/E2686,IF(E2686&gt;I2686,(E2686-I2686)/E2686,0))</f>
        <v>0.000167317894156628</v>
      </c>
      <c r="P2686" s="27" t="n">
        <f aca="false">LN(F2686/F2685)</f>
        <v>0.0120316855382969</v>
      </c>
      <c r="Q2686" s="28" t="n">
        <f aca="false">STDEV(P2667:P2686)*SQRT(252)</f>
        <v>0.106478398052214</v>
      </c>
      <c r="R2686" s="26" t="n">
        <f aca="false">(G2686-H2686)/H2686</f>
        <v>0.0010032524798136</v>
      </c>
      <c r="S2686" s="17" t="n">
        <f aca="false">YEAR(B2686)</f>
        <v>2017</v>
      </c>
      <c r="T2686" s="17" t="n">
        <f aca="false">WEEKDAY(B2686)</f>
        <v>2</v>
      </c>
    </row>
    <row r="2687" customFormat="false" ht="15" hidden="false" customHeight="false" outlineLevel="0" collapsed="false">
      <c r="B2687" s="21" t="n">
        <v>42773</v>
      </c>
      <c r="C2687" s="22" t="n">
        <v>1235.368</v>
      </c>
      <c r="D2687" s="22" t="n">
        <v>1235.928</v>
      </c>
      <c r="E2687" s="22" t="n">
        <v>1227.756</v>
      </c>
      <c r="F2687" s="22" t="n">
        <v>1233.6765</v>
      </c>
      <c r="G2687" s="23" t="n">
        <v>1236.36</v>
      </c>
      <c r="H2687" s="23" t="n">
        <v>1235.12</v>
      </c>
      <c r="I2687" s="23" t="n">
        <v>1227.72</v>
      </c>
      <c r="J2687" s="23" t="n">
        <v>1226.49</v>
      </c>
      <c r="K2687" s="29" t="str">
        <f aca="false">IF(N2687&lt;=$F$3,"HIT","MISS")</f>
        <v>HIT</v>
      </c>
      <c r="L2687" s="29" t="str">
        <f aca="false">IF(O2687&lt;=$F$3,"HIT","MISS")</f>
        <v>HIT</v>
      </c>
      <c r="M2687" s="17" t="str">
        <f aca="false">IF(AND(K2687="HIT",L2687="HIT"),"HOD ✓ | LOD ✓",IF(K2687="HIT","HOD ✓",IF(L2687="HIT","LOD ✓","✗ MISS")))</f>
        <v>HOD ✓ | LOD ✓</v>
      </c>
      <c r="N2687" s="26" t="n">
        <f aca="false">IF(D2687&lt;H2687,(H2687-D2687)/D2687,IF(D2687&gt;G2687,(D2687-G2687)/D2687,0))</f>
        <v>0</v>
      </c>
      <c r="O2687" s="26" t="n">
        <f aca="false">IF(E2687&lt;J2687,(J2687-E2687)/E2687,IF(E2687&gt;I2687,(E2687-I2687)/E2687,0))</f>
        <v>2.93217870652297E-005</v>
      </c>
      <c r="P2687" s="27" t="n">
        <f aca="false">LN(F2687/F2686)</f>
        <v>-0.001370165879658</v>
      </c>
      <c r="Q2687" s="28" t="n">
        <f aca="false">STDEV(P2668:P2687)*SQRT(252)</f>
        <v>0.106296861977617</v>
      </c>
      <c r="R2687" s="26" t="n">
        <f aca="false">(G2687-H2687)/H2687</f>
        <v>0.00100395103309801</v>
      </c>
      <c r="S2687" s="17" t="n">
        <f aca="false">YEAR(B2687)</f>
        <v>2017</v>
      </c>
      <c r="T2687" s="17" t="n">
        <f aca="false">WEEKDAY(B2687)</f>
        <v>3</v>
      </c>
    </row>
    <row r="2688" customFormat="false" ht="15" hidden="false" customHeight="false" outlineLevel="0" collapsed="false">
      <c r="B2688" s="21" t="n">
        <v>42774</v>
      </c>
      <c r="C2688" s="22" t="n">
        <v>1233.6765</v>
      </c>
      <c r="D2688" s="22" t="n">
        <v>1244.83</v>
      </c>
      <c r="E2688" s="22" t="n">
        <v>1230.204</v>
      </c>
      <c r="F2688" s="22" t="n">
        <v>1241.5605</v>
      </c>
      <c r="G2688" s="23" t="n">
        <v>1244.75</v>
      </c>
      <c r="H2688" s="23" t="n">
        <v>1243.51</v>
      </c>
      <c r="I2688" s="23" t="n">
        <v>1231.66</v>
      </c>
      <c r="J2688" s="23" t="n">
        <v>1230.43</v>
      </c>
      <c r="K2688" s="29" t="str">
        <f aca="false">IF(N2688&lt;=$F$3,"HIT","MISS")</f>
        <v>HIT</v>
      </c>
      <c r="L2688" s="29" t="str">
        <f aca="false">IF(O2688&lt;=$F$3,"HIT","MISS")</f>
        <v>HIT</v>
      </c>
      <c r="M2688" s="17" t="str">
        <f aca="false">IF(AND(K2688="HIT",L2688="HIT"),"HOD ✓ | LOD ✓",IF(K2688="HIT","HOD ✓",IF(L2688="HIT","LOD ✓","✗ MISS")))</f>
        <v>HOD ✓ | LOD ✓</v>
      </c>
      <c r="N2688" s="26" t="n">
        <f aca="false">IF(D2688&lt;H2688,(H2688-D2688)/D2688,IF(D2688&gt;G2688,(D2688-G2688)/D2688,0))</f>
        <v>6.42658033626497E-005</v>
      </c>
      <c r="O2688" s="26" t="n">
        <f aca="false">IF(E2688&lt;J2688,(J2688-E2688)/E2688,IF(E2688&gt;I2688,(E2688-I2688)/E2688,0))</f>
        <v>0.000183709368527588</v>
      </c>
      <c r="P2688" s="27" t="n">
        <f aca="false">LN(F2688/F2687)</f>
        <v>0.0063703206292482</v>
      </c>
      <c r="Q2688" s="28" t="n">
        <f aca="false">STDEV(P2669:P2688)*SQRT(252)</f>
        <v>0.107392713825652</v>
      </c>
      <c r="R2688" s="26" t="n">
        <f aca="false">(G2688-H2688)/H2688</f>
        <v>0.000997177344774074</v>
      </c>
      <c r="S2688" s="17" t="n">
        <f aca="false">YEAR(B2688)</f>
        <v>2017</v>
      </c>
      <c r="T2688" s="17" t="n">
        <f aca="false">WEEKDAY(B2688)</f>
        <v>4</v>
      </c>
    </row>
    <row r="2689" customFormat="false" ht="15" hidden="false" customHeight="false" outlineLevel="0" collapsed="false">
      <c r="B2689" s="21" t="n">
        <v>42775</v>
      </c>
      <c r="C2689" s="22" t="n">
        <v>1241.5605</v>
      </c>
      <c r="D2689" s="22" t="n">
        <v>1244.616</v>
      </c>
      <c r="E2689" s="22" t="n">
        <v>1225.696</v>
      </c>
      <c r="F2689" s="22" t="n">
        <v>1228.7835</v>
      </c>
      <c r="G2689" s="23" t="n">
        <v>1247.89</v>
      </c>
      <c r="H2689" s="23" t="n">
        <v>1246.64</v>
      </c>
      <c r="I2689" s="23" t="n">
        <v>1225.58</v>
      </c>
      <c r="J2689" s="23" t="n">
        <v>1224.36</v>
      </c>
      <c r="K2689" s="24" t="str">
        <f aca="false">IF(N2689&lt;=$F$3,"HIT","MISS")</f>
        <v>MISS</v>
      </c>
      <c r="L2689" s="24" t="str">
        <f aca="false">IF(O2689&lt;=$F$3,"HIT","MISS")</f>
        <v>HIT</v>
      </c>
      <c r="M2689" s="25" t="str">
        <f aca="false">IF(AND(K2689="HIT",L2689="HIT"),"HOD ✓ | LOD ✓",IF(K2689="HIT","HOD ✓",IF(L2689="HIT","LOD ✓","✗ MISS")))</f>
        <v>LOD ✓</v>
      </c>
      <c r="N2689" s="26" t="n">
        <f aca="false">IF(D2689&lt;H2689,(H2689-D2689)/D2689,IF(D2689&gt;G2689,(D2689-G2689)/D2689,0))</f>
        <v>0.0016262043875381</v>
      </c>
      <c r="O2689" s="26" t="n">
        <f aca="false">IF(E2689&lt;J2689,(J2689-E2689)/E2689,IF(E2689&gt;I2689,(E2689-I2689)/E2689,0))</f>
        <v>9.46401065190597E-005</v>
      </c>
      <c r="P2689" s="27" t="n">
        <f aca="false">LN(F2689/F2688)</f>
        <v>-0.0103444005653453</v>
      </c>
      <c r="Q2689" s="28" t="n">
        <f aca="false">STDEV(P2670:P2689)*SQRT(252)</f>
        <v>0.115901099974926</v>
      </c>
      <c r="R2689" s="26" t="n">
        <f aca="false">(G2689-H2689)/H2689</f>
        <v>0.00100269524481807</v>
      </c>
      <c r="S2689" s="17" t="n">
        <f aca="false">YEAR(B2689)</f>
        <v>2017</v>
      </c>
      <c r="T2689" s="17" t="n">
        <f aca="false">WEEKDAY(B2689)</f>
        <v>5</v>
      </c>
    </row>
    <row r="2690" customFormat="false" ht="15" hidden="false" customHeight="false" outlineLevel="0" collapsed="false">
      <c r="B2690" s="21" t="n">
        <v>42776</v>
      </c>
      <c r="C2690" s="22" t="n">
        <v>1228.7835</v>
      </c>
      <c r="D2690" s="22" t="n">
        <v>1237.21</v>
      </c>
      <c r="E2690" s="22" t="n">
        <v>1221.714</v>
      </c>
      <c r="F2690" s="22" t="n">
        <v>1233.755</v>
      </c>
      <c r="G2690" s="23" t="n">
        <v>1238.79</v>
      </c>
      <c r="H2690" s="23" t="n">
        <v>1237.55</v>
      </c>
      <c r="I2690" s="23" t="n">
        <v>1222.7</v>
      </c>
      <c r="J2690" s="23" t="n">
        <v>1221.48</v>
      </c>
      <c r="K2690" s="29" t="str">
        <f aca="false">IF(N2690&lt;=$F$3,"HIT","MISS")</f>
        <v>HIT</v>
      </c>
      <c r="L2690" s="29" t="str">
        <f aca="false">IF(O2690&lt;=$F$3,"HIT","MISS")</f>
        <v>HIT</v>
      </c>
      <c r="M2690" s="17" t="str">
        <f aca="false">IF(AND(K2690="HIT",L2690="HIT"),"HOD ✓ | LOD ✓",IF(K2690="HIT","HOD ✓",IF(L2690="HIT","LOD ✓","✗ MISS")))</f>
        <v>HOD ✓ | LOD ✓</v>
      </c>
      <c r="N2690" s="26" t="n">
        <f aca="false">IF(D2690&lt;H2690,(H2690-D2690)/D2690,IF(D2690&gt;G2690,(D2690-G2690)/D2690,0))</f>
        <v>0.000274811875106019</v>
      </c>
      <c r="O2690" s="26" t="n">
        <f aca="false">IF(E2690&lt;J2690,(J2690-E2690)/E2690,IF(E2690&gt;I2690,(E2690-I2690)/E2690,0))</f>
        <v>0</v>
      </c>
      <c r="P2690" s="27" t="n">
        <f aca="false">LN(F2690/F2689)</f>
        <v>0.00403770885550317</v>
      </c>
      <c r="Q2690" s="28" t="n">
        <f aca="false">STDEV(P2671:P2690)*SQRT(252)</f>
        <v>0.116284578960181</v>
      </c>
      <c r="R2690" s="26" t="n">
        <f aca="false">(G2690-H2690)/H2690</f>
        <v>0.0010019797179912</v>
      </c>
      <c r="S2690" s="17" t="n">
        <f aca="false">YEAR(B2690)</f>
        <v>2017</v>
      </c>
      <c r="T2690" s="17" t="n">
        <f aca="false">WEEKDAY(B2690)</f>
        <v>6</v>
      </c>
    </row>
    <row r="2691" customFormat="false" ht="15" hidden="false" customHeight="false" outlineLevel="0" collapsed="false">
      <c r="B2691" s="21" t="n">
        <v>42779</v>
      </c>
      <c r="C2691" s="22" t="n">
        <v>1233.755</v>
      </c>
      <c r="D2691" s="22" t="n">
        <v>1233.755</v>
      </c>
      <c r="E2691" s="22" t="n">
        <v>1219.44</v>
      </c>
      <c r="F2691" s="22" t="n">
        <v>1225.3875</v>
      </c>
      <c r="G2691" s="23" t="n">
        <v>1233.67</v>
      </c>
      <c r="H2691" s="23" t="n">
        <v>1232.44</v>
      </c>
      <c r="I2691" s="23" t="n">
        <v>1219.22</v>
      </c>
      <c r="J2691" s="23" t="n">
        <v>1218</v>
      </c>
      <c r="K2691" s="29" t="str">
        <f aca="false">IF(N2691&lt;=$F$3,"HIT","MISS")</f>
        <v>HIT</v>
      </c>
      <c r="L2691" s="29" t="str">
        <f aca="false">IF(O2691&lt;=$F$3,"HIT","MISS")</f>
        <v>HIT</v>
      </c>
      <c r="M2691" s="17" t="str">
        <f aca="false">IF(AND(K2691="HIT",L2691="HIT"),"HOD ✓ | LOD ✓",IF(K2691="HIT","HOD ✓",IF(L2691="HIT","LOD ✓","✗ MISS")))</f>
        <v>HOD ✓ | LOD ✓</v>
      </c>
      <c r="N2691" s="26" t="n">
        <f aca="false">IF(D2691&lt;H2691,(H2691-D2691)/D2691,IF(D2691&gt;G2691,(D2691-G2691)/D2691,0))</f>
        <v>6.88953641525557E-005</v>
      </c>
      <c r="O2691" s="26" t="n">
        <f aca="false">IF(E2691&lt;J2691,(J2691-E2691)/E2691,IF(E2691&gt;I2691,(E2691-I2691)/E2691,0))</f>
        <v>0.000180410680312297</v>
      </c>
      <c r="P2691" s="27" t="n">
        <f aca="false">LN(F2691/F2690)</f>
        <v>-0.00680524393563207</v>
      </c>
      <c r="Q2691" s="28" t="n">
        <f aca="false">STDEV(P2672:P2691)*SQRT(252)</f>
        <v>0.119217359187045</v>
      </c>
      <c r="R2691" s="26" t="n">
        <f aca="false">(G2691-H2691)/H2691</f>
        <v>0.000998020187595354</v>
      </c>
      <c r="S2691" s="17" t="n">
        <f aca="false">YEAR(B2691)</f>
        <v>2017</v>
      </c>
      <c r="T2691" s="17" t="n">
        <f aca="false">WEEKDAY(B2691)</f>
        <v>2</v>
      </c>
    </row>
    <row r="2692" customFormat="false" ht="15" hidden="false" customHeight="false" outlineLevel="0" collapsed="false">
      <c r="B2692" s="21" t="n">
        <v>42780</v>
      </c>
      <c r="C2692" s="22" t="n">
        <v>1225.3875</v>
      </c>
      <c r="D2692" s="22" t="n">
        <v>1234.608</v>
      </c>
      <c r="E2692" s="22" t="n">
        <v>1221.971</v>
      </c>
      <c r="F2692" s="22" t="n">
        <v>1228.596</v>
      </c>
      <c r="G2692" s="23" t="n">
        <v>1236.12</v>
      </c>
      <c r="H2692" s="23" t="n">
        <v>1234.89</v>
      </c>
      <c r="I2692" s="23" t="n">
        <v>1223.38</v>
      </c>
      <c r="J2692" s="23" t="n">
        <v>1222.16</v>
      </c>
      <c r="K2692" s="29" t="str">
        <f aca="false">IF(N2692&lt;=$F$3,"HIT","MISS")</f>
        <v>HIT</v>
      </c>
      <c r="L2692" s="29" t="str">
        <f aca="false">IF(O2692&lt;=$F$3,"HIT","MISS")</f>
        <v>HIT</v>
      </c>
      <c r="M2692" s="17" t="str">
        <f aca="false">IF(AND(K2692="HIT",L2692="HIT"),"HOD ✓ | LOD ✓",IF(K2692="HIT","HOD ✓",IF(L2692="HIT","LOD ✓","✗ MISS")))</f>
        <v>HOD ✓ | LOD ✓</v>
      </c>
      <c r="N2692" s="26" t="n">
        <f aca="false">IF(D2692&lt;H2692,(H2692-D2692)/D2692,IF(D2692&gt;G2692,(D2692-G2692)/D2692,0))</f>
        <v>0.000228412581159488</v>
      </c>
      <c r="O2692" s="26" t="n">
        <f aca="false">IF(E2692&lt;J2692,(J2692-E2692)/E2692,IF(E2692&gt;I2692,(E2692-I2692)/E2692,0))</f>
        <v>0.000154668154972645</v>
      </c>
      <c r="P2692" s="27" t="n">
        <f aca="false">LN(F2692/F2691)</f>
        <v>0.0026149334975375</v>
      </c>
      <c r="Q2692" s="28" t="n">
        <f aca="false">STDEV(P2673:P2692)*SQRT(252)</f>
        <v>0.112640575806987</v>
      </c>
      <c r="R2692" s="26" t="n">
        <f aca="false">(G2692-H2692)/H2692</f>
        <v>0.000996040133129097</v>
      </c>
      <c r="S2692" s="17" t="n">
        <f aca="false">YEAR(B2692)</f>
        <v>2017</v>
      </c>
      <c r="T2692" s="17" t="n">
        <f aca="false">WEEKDAY(B2692)</f>
        <v>3</v>
      </c>
    </row>
    <row r="2693" customFormat="false" ht="15" hidden="false" customHeight="false" outlineLevel="0" collapsed="false">
      <c r="B2693" s="21" t="n">
        <v>42781</v>
      </c>
      <c r="C2693" s="22" t="n">
        <v>1228.596</v>
      </c>
      <c r="D2693" s="22" t="n">
        <v>1233.562</v>
      </c>
      <c r="E2693" s="22" t="n">
        <v>1216.752</v>
      </c>
      <c r="F2693" s="22" t="n">
        <v>1233.5455</v>
      </c>
      <c r="G2693" s="23" t="n">
        <v>1234.95</v>
      </c>
      <c r="H2693" s="23" t="n">
        <v>1233.72</v>
      </c>
      <c r="I2693" s="23" t="n">
        <v>1216.69</v>
      </c>
      <c r="J2693" s="23" t="n">
        <v>1215.47</v>
      </c>
      <c r="K2693" s="29" t="str">
        <f aca="false">IF(N2693&lt;=$F$3,"HIT","MISS")</f>
        <v>HIT</v>
      </c>
      <c r="L2693" s="29" t="str">
        <f aca="false">IF(O2693&lt;=$F$3,"HIT","MISS")</f>
        <v>HIT</v>
      </c>
      <c r="M2693" s="17" t="str">
        <f aca="false">IF(AND(K2693="HIT",L2693="HIT"),"HOD ✓ | LOD ✓",IF(K2693="HIT","HOD ✓",IF(L2693="HIT","LOD ✓","✗ MISS")))</f>
        <v>HOD ✓ | LOD ✓</v>
      </c>
      <c r="N2693" s="26" t="n">
        <f aca="false">IF(D2693&lt;H2693,(H2693-D2693)/D2693,IF(D2693&gt;G2693,(D2693-G2693)/D2693,0))</f>
        <v>0.000128084360575414</v>
      </c>
      <c r="O2693" s="26" t="n">
        <f aca="false">IF(E2693&lt;J2693,(J2693-E2693)/E2693,IF(E2693&gt;I2693,(E2693-I2693)/E2693,0))</f>
        <v>5.09553302562052E-005</v>
      </c>
      <c r="P2693" s="27" t="n">
        <f aca="false">LN(F2693/F2692)</f>
        <v>0.00402048920999244</v>
      </c>
      <c r="Q2693" s="28" t="n">
        <f aca="false">STDEV(P2674:P2693)*SQRT(252)</f>
        <v>0.105111721699704</v>
      </c>
      <c r="R2693" s="26" t="n">
        <f aca="false">(G2693-H2693)/H2693</f>
        <v>0.000996984729111969</v>
      </c>
      <c r="S2693" s="17" t="n">
        <f aca="false">YEAR(B2693)</f>
        <v>2017</v>
      </c>
      <c r="T2693" s="17" t="n">
        <f aca="false">WEEKDAY(B2693)</f>
        <v>4</v>
      </c>
    </row>
    <row r="2694" customFormat="false" ht="15" hidden="false" customHeight="false" outlineLevel="0" collapsed="false">
      <c r="B2694" s="21" t="n">
        <v>42782</v>
      </c>
      <c r="C2694" s="22" t="n">
        <v>1233.5455</v>
      </c>
      <c r="D2694" s="22" t="n">
        <v>1242.464</v>
      </c>
      <c r="E2694" s="22" t="n">
        <v>1232.214</v>
      </c>
      <c r="F2694" s="22" t="n">
        <v>1239.4495</v>
      </c>
      <c r="G2694" s="23" t="n">
        <v>1243.85</v>
      </c>
      <c r="H2694" s="23" t="n">
        <v>1242.61</v>
      </c>
      <c r="I2694" s="23" t="n">
        <v>1233.58</v>
      </c>
      <c r="J2694" s="23" t="n">
        <v>1232.35</v>
      </c>
      <c r="K2694" s="29" t="str">
        <f aca="false">IF(N2694&lt;=$F$3,"HIT","MISS")</f>
        <v>HIT</v>
      </c>
      <c r="L2694" s="29" t="str">
        <f aca="false">IF(O2694&lt;=$F$3,"HIT","MISS")</f>
        <v>HIT</v>
      </c>
      <c r="M2694" s="17" t="str">
        <f aca="false">IF(AND(K2694="HIT",L2694="HIT"),"HOD ✓ | LOD ✓",IF(K2694="HIT","HOD ✓",IF(L2694="HIT","LOD ✓","✗ MISS")))</f>
        <v>HOD ✓ | LOD ✓</v>
      </c>
      <c r="N2694" s="26" t="n">
        <f aca="false">IF(D2694&lt;H2694,(H2694-D2694)/D2694,IF(D2694&gt;G2694,(D2694-G2694)/D2694,0))</f>
        <v>0.000117508434852002</v>
      </c>
      <c r="O2694" s="26" t="n">
        <f aca="false">IF(E2694&lt;J2694,(J2694-E2694)/E2694,IF(E2694&gt;I2694,(E2694-I2694)/E2694,0))</f>
        <v>0.000110370438901008</v>
      </c>
      <c r="P2694" s="27" t="n">
        <f aca="false">LN(F2694/F2693)</f>
        <v>0.00477478621420479</v>
      </c>
      <c r="Q2694" s="28" t="n">
        <f aca="false">STDEV(P2675:P2694)*SQRT(252)</f>
        <v>0.105827567948219</v>
      </c>
      <c r="R2694" s="26" t="n">
        <f aca="false">(G2694-H2694)/H2694</f>
        <v>0.000997899582330747</v>
      </c>
      <c r="S2694" s="17" t="n">
        <f aca="false">YEAR(B2694)</f>
        <v>2017</v>
      </c>
      <c r="T2694" s="17" t="n">
        <f aca="false">WEEKDAY(B2694)</f>
        <v>5</v>
      </c>
    </row>
    <row r="2695" customFormat="false" ht="15" hidden="false" customHeight="false" outlineLevel="0" collapsed="false">
      <c r="B2695" s="21" t="n">
        <v>42783</v>
      </c>
      <c r="C2695" s="22" t="n">
        <v>1239.4495</v>
      </c>
      <c r="D2695" s="22" t="n">
        <v>1243.85</v>
      </c>
      <c r="E2695" s="22" t="n">
        <v>1234.416</v>
      </c>
      <c r="F2695" s="22" t="n">
        <v>1234.7255</v>
      </c>
      <c r="G2695" s="23" t="n">
        <v>1245.31</v>
      </c>
      <c r="H2695" s="23" t="n">
        <v>1244.07</v>
      </c>
      <c r="I2695" s="23" t="n">
        <v>1230.09</v>
      </c>
      <c r="J2695" s="23" t="n">
        <v>1228.86</v>
      </c>
      <c r="K2695" s="24" t="str">
        <f aca="false">IF(N2695&lt;=$F$3,"HIT","MISS")</f>
        <v>HIT</v>
      </c>
      <c r="L2695" s="24" t="str">
        <f aca="false">IF(O2695&lt;=$F$3,"HIT","MISS")</f>
        <v>MISS</v>
      </c>
      <c r="M2695" s="25" t="str">
        <f aca="false">IF(AND(K2695="HIT",L2695="HIT"),"HOD ✓ | LOD ✓",IF(K2695="HIT","HOD ✓",IF(L2695="HIT","LOD ✓","✗ MISS")))</f>
        <v>HOD ✓</v>
      </c>
      <c r="N2695" s="26" t="n">
        <f aca="false">IF(D2695&lt;H2695,(H2695-D2695)/D2695,IF(D2695&gt;G2695,(D2695-G2695)/D2695,0))</f>
        <v>0.000176870201390865</v>
      </c>
      <c r="O2695" s="26" t="n">
        <f aca="false">IF(E2695&lt;J2695,(J2695-E2695)/E2695,IF(E2695&gt;I2695,(E2695-I2695)/E2695,0))</f>
        <v>0.00350449119259636</v>
      </c>
      <c r="P2695" s="27" t="n">
        <f aca="false">LN(F2695/F2694)</f>
        <v>-0.00381865125990216</v>
      </c>
      <c r="Q2695" s="28" t="n">
        <f aca="false">STDEV(P2676:P2695)*SQRT(252)</f>
        <v>0.106645398590182</v>
      </c>
      <c r="R2695" s="26" t="n">
        <f aca="false">(G2695-H2695)/H2695</f>
        <v>0.000996728479908694</v>
      </c>
      <c r="S2695" s="17" t="n">
        <f aca="false">YEAR(B2695)</f>
        <v>2017</v>
      </c>
      <c r="T2695" s="17" t="n">
        <f aca="false">WEEKDAY(B2695)</f>
        <v>6</v>
      </c>
    </row>
    <row r="2696" customFormat="false" ht="15" hidden="false" customHeight="false" outlineLevel="0" collapsed="false">
      <c r="B2696" s="21" t="n">
        <v>42786</v>
      </c>
      <c r="C2696" s="22" t="n">
        <v>1234.7255</v>
      </c>
      <c r="D2696" s="22" t="n">
        <v>1239.074</v>
      </c>
      <c r="E2696" s="22" t="n">
        <v>1232.662</v>
      </c>
      <c r="F2696" s="22" t="n">
        <v>1237.5545</v>
      </c>
      <c r="G2696" s="23" t="n">
        <v>1239.75</v>
      </c>
      <c r="H2696" s="23" t="n">
        <v>1238.51</v>
      </c>
      <c r="I2696" s="23" t="n">
        <v>1232.79</v>
      </c>
      <c r="J2696" s="23" t="n">
        <v>1231.56</v>
      </c>
      <c r="K2696" s="29" t="str">
        <f aca="false">IF(N2696&lt;=$F$3,"HIT","MISS")</f>
        <v>HIT</v>
      </c>
      <c r="L2696" s="29" t="str">
        <f aca="false">IF(O2696&lt;=$F$3,"HIT","MISS")</f>
        <v>HIT</v>
      </c>
      <c r="M2696" s="17" t="str">
        <f aca="false">IF(AND(K2696="HIT",L2696="HIT"),"HOD ✓ | LOD ✓",IF(K2696="HIT","HOD ✓",IF(L2696="HIT","LOD ✓","✗ MISS")))</f>
        <v>HOD ✓ | LOD ✓</v>
      </c>
      <c r="N2696" s="26" t="n">
        <f aca="false">IF(D2696&lt;H2696,(H2696-D2696)/D2696,IF(D2696&gt;G2696,(D2696-G2696)/D2696,0))</f>
        <v>0</v>
      </c>
      <c r="O2696" s="26" t="n">
        <f aca="false">IF(E2696&lt;J2696,(J2696-E2696)/E2696,IF(E2696&gt;I2696,(E2696-I2696)/E2696,0))</f>
        <v>0</v>
      </c>
      <c r="P2696" s="27" t="n">
        <f aca="false">LN(F2696/F2695)</f>
        <v>0.00228857672655209</v>
      </c>
      <c r="Q2696" s="28" t="n">
        <f aca="false">STDEV(P2677:P2696)*SQRT(252)</f>
        <v>0.104916291976653</v>
      </c>
      <c r="R2696" s="26" t="n">
        <f aca="false">(G2696-H2696)/H2696</f>
        <v>0.00100120305851387</v>
      </c>
      <c r="S2696" s="17" t="n">
        <f aca="false">YEAR(B2696)</f>
        <v>2017</v>
      </c>
      <c r="T2696" s="17" t="n">
        <f aca="false">WEEKDAY(B2696)</f>
        <v>2</v>
      </c>
    </row>
    <row r="2697" customFormat="false" ht="15" hidden="false" customHeight="false" outlineLevel="0" collapsed="false">
      <c r="B2697" s="21" t="n">
        <v>42787</v>
      </c>
      <c r="C2697" s="22" t="n">
        <v>1237.5545</v>
      </c>
      <c r="D2697" s="22" t="n">
        <v>1238.948</v>
      </c>
      <c r="E2697" s="22" t="n">
        <v>1226.248</v>
      </c>
      <c r="F2697" s="22" t="n">
        <v>1235.9105</v>
      </c>
      <c r="G2697" s="23" t="n">
        <v>1240.33</v>
      </c>
      <c r="H2697" s="23" t="n">
        <v>1239.09</v>
      </c>
      <c r="I2697" s="23" t="n">
        <v>1226.35</v>
      </c>
      <c r="J2697" s="23" t="n">
        <v>1225.12</v>
      </c>
      <c r="K2697" s="29" t="str">
        <f aca="false">IF(N2697&lt;=$F$3,"HIT","MISS")</f>
        <v>HIT</v>
      </c>
      <c r="L2697" s="29" t="str">
        <f aca="false">IF(O2697&lt;=$F$3,"HIT","MISS")</f>
        <v>HIT</v>
      </c>
      <c r="M2697" s="17" t="str">
        <f aca="false">IF(AND(K2697="HIT",L2697="HIT"),"HOD ✓ | LOD ✓",IF(K2697="HIT","HOD ✓",IF(L2697="HIT","LOD ✓","✗ MISS")))</f>
        <v>HOD ✓ | LOD ✓</v>
      </c>
      <c r="N2697" s="26" t="n">
        <f aca="false">IF(D2697&lt;H2697,(H2697-D2697)/D2697,IF(D2697&gt;G2697,(D2697-G2697)/D2697,0))</f>
        <v>0.000114613365532553</v>
      </c>
      <c r="O2697" s="26" t="n">
        <f aca="false">IF(E2697&lt;J2697,(J2697-E2697)/E2697,IF(E2697&gt;I2697,(E2697-I2697)/E2697,0))</f>
        <v>0</v>
      </c>
      <c r="P2697" s="27" t="n">
        <f aca="false">LN(F2697/F2696)</f>
        <v>-0.0013293094845391</v>
      </c>
      <c r="Q2697" s="28" t="n">
        <f aca="false">STDEV(P2678:P2697)*SQRT(252)</f>
        <v>0.100676464695831</v>
      </c>
      <c r="R2697" s="26" t="n">
        <f aca="false">(G2697-H2697)/H2697</f>
        <v>0.00100073440992988</v>
      </c>
      <c r="S2697" s="17" t="n">
        <f aca="false">YEAR(B2697)</f>
        <v>2017</v>
      </c>
      <c r="T2697" s="17" t="n">
        <f aca="false">WEEKDAY(B2697)</f>
        <v>3</v>
      </c>
    </row>
    <row r="2698" customFormat="false" ht="15" hidden="false" customHeight="false" outlineLevel="0" collapsed="false">
      <c r="B2698" s="21" t="n">
        <v>42788</v>
      </c>
      <c r="C2698" s="22" t="n">
        <v>1235.9105</v>
      </c>
      <c r="D2698" s="22" t="n">
        <v>1241.056</v>
      </c>
      <c r="E2698" s="22" t="n">
        <v>1231.268</v>
      </c>
      <c r="F2698" s="22" t="n">
        <v>1237.384</v>
      </c>
      <c r="G2698" s="23" t="n">
        <v>1240.72</v>
      </c>
      <c r="H2698" s="23" t="n">
        <v>1239.48</v>
      </c>
      <c r="I2698" s="23" t="n">
        <v>1232.13</v>
      </c>
      <c r="J2698" s="23" t="n">
        <v>1230.9</v>
      </c>
      <c r="K2698" s="29" t="str">
        <f aca="false">IF(N2698&lt;=$F$3,"HIT","MISS")</f>
        <v>HIT</v>
      </c>
      <c r="L2698" s="29" t="str">
        <f aca="false">IF(O2698&lt;=$F$3,"HIT","MISS")</f>
        <v>HIT</v>
      </c>
      <c r="M2698" s="17" t="str">
        <f aca="false">IF(AND(K2698="HIT",L2698="HIT"),"HOD ✓ | LOD ✓",IF(K2698="HIT","HOD ✓",IF(L2698="HIT","LOD ✓","✗ MISS")))</f>
        <v>HOD ✓ | LOD ✓</v>
      </c>
      <c r="N2698" s="26" t="n">
        <f aca="false">IF(D2698&lt;H2698,(H2698-D2698)/D2698,IF(D2698&gt;G2698,(D2698-G2698)/D2698,0))</f>
        <v>0.000270737178660764</v>
      </c>
      <c r="O2698" s="26" t="n">
        <f aca="false">IF(E2698&lt;J2698,(J2698-E2698)/E2698,IF(E2698&gt;I2698,(E2698-I2698)/E2698,0))</f>
        <v>0</v>
      </c>
      <c r="P2698" s="27" t="n">
        <f aca="false">LN(F2698/F2697)</f>
        <v>0.00119152828288935</v>
      </c>
      <c r="Q2698" s="28" t="n">
        <f aca="false">STDEV(P2679:P2698)*SQRT(252)</f>
        <v>0.0956993945375033</v>
      </c>
      <c r="R2698" s="26" t="n">
        <f aca="false">(G2698-H2698)/H2698</f>
        <v>0.00100041953077098</v>
      </c>
      <c r="S2698" s="17" t="n">
        <f aca="false">YEAR(B2698)</f>
        <v>2017</v>
      </c>
      <c r="T2698" s="17" t="n">
        <f aca="false">WEEKDAY(B2698)</f>
        <v>4</v>
      </c>
    </row>
    <row r="2699" customFormat="false" ht="15" hidden="false" customHeight="false" outlineLevel="0" collapsed="false">
      <c r="B2699" s="21" t="n">
        <v>42789</v>
      </c>
      <c r="C2699" s="22" t="n">
        <v>1237.384</v>
      </c>
      <c r="D2699" s="22" t="n">
        <v>1251.171</v>
      </c>
      <c r="E2699" s="22" t="n">
        <v>1235.813</v>
      </c>
      <c r="F2699" s="22" t="n">
        <v>1249.576</v>
      </c>
      <c r="G2699" s="23" t="n">
        <v>1252.59</v>
      </c>
      <c r="H2699" s="23" t="n">
        <v>1251.34</v>
      </c>
      <c r="I2699" s="23" t="n">
        <v>1235.49</v>
      </c>
      <c r="J2699" s="23" t="n">
        <v>1234.26</v>
      </c>
      <c r="K2699" s="29" t="str">
        <f aca="false">IF(N2699&lt;=$F$3,"HIT","MISS")</f>
        <v>HIT</v>
      </c>
      <c r="L2699" s="29" t="str">
        <f aca="false">IF(O2699&lt;=$F$3,"HIT","MISS")</f>
        <v>HIT</v>
      </c>
      <c r="M2699" s="17" t="str">
        <f aca="false">IF(AND(K2699="HIT",L2699="HIT"),"HOD ✓ | LOD ✓",IF(K2699="HIT","HOD ✓",IF(L2699="HIT","LOD ✓","✗ MISS")))</f>
        <v>HOD ✓ | LOD ✓</v>
      </c>
      <c r="N2699" s="26" t="n">
        <f aca="false">IF(D2699&lt;H2699,(H2699-D2699)/D2699,IF(D2699&gt;G2699,(D2699-G2699)/D2699,0))</f>
        <v>0.000135073463179589</v>
      </c>
      <c r="O2699" s="26" t="n">
        <f aca="false">IF(E2699&lt;J2699,(J2699-E2699)/E2699,IF(E2699&gt;I2699,(E2699-I2699)/E2699,0))</f>
        <v>0.000261366404140507</v>
      </c>
      <c r="P2699" s="27" t="n">
        <f aca="false">LN(F2699/F2698)</f>
        <v>0.00980482007952861</v>
      </c>
      <c r="Q2699" s="28" t="n">
        <f aca="false">STDEV(P2680:P2699)*SQRT(252)</f>
        <v>0.0903035461791489</v>
      </c>
      <c r="R2699" s="26" t="n">
        <f aca="false">(G2699-H2699)/H2699</f>
        <v>0.000998929147953394</v>
      </c>
      <c r="S2699" s="17" t="n">
        <f aca="false">YEAR(B2699)</f>
        <v>2017</v>
      </c>
      <c r="T2699" s="17" t="n">
        <f aca="false">WEEKDAY(B2699)</f>
        <v>5</v>
      </c>
    </row>
    <row r="2700" customFormat="false" ht="15" hidden="false" customHeight="false" outlineLevel="0" collapsed="false">
      <c r="B2700" s="21" t="n">
        <v>42790</v>
      </c>
      <c r="C2700" s="22" t="n">
        <v>1249.576</v>
      </c>
      <c r="D2700" s="22" t="n">
        <v>1260.198</v>
      </c>
      <c r="E2700" s="22" t="n">
        <v>1247.8655</v>
      </c>
      <c r="F2700" s="22" t="n">
        <v>1257.3295</v>
      </c>
      <c r="G2700" s="23" t="n">
        <v>1260.28</v>
      </c>
      <c r="H2700" s="23" t="n">
        <v>1259.02</v>
      </c>
      <c r="I2700" s="23" t="n">
        <v>1249.7</v>
      </c>
      <c r="J2700" s="23" t="n">
        <v>1248.45</v>
      </c>
      <c r="K2700" s="29" t="str">
        <f aca="false">IF(N2700&lt;=$F$3,"HIT","MISS")</f>
        <v>HIT</v>
      </c>
      <c r="L2700" s="29" t="str">
        <f aca="false">IF(O2700&lt;=$F$3,"HIT","MISS")</f>
        <v>HIT</v>
      </c>
      <c r="M2700" s="17" t="str">
        <f aca="false">IF(AND(K2700="HIT",L2700="HIT"),"HOD ✓ | LOD ✓",IF(K2700="HIT","HOD ✓",IF(L2700="HIT","LOD ✓","✗ MISS")))</f>
        <v>HOD ✓ | LOD ✓</v>
      </c>
      <c r="N2700" s="26" t="n">
        <f aca="false">IF(D2700&lt;H2700,(H2700-D2700)/D2700,IF(D2700&gt;G2700,(D2700-G2700)/D2700,0))</f>
        <v>0</v>
      </c>
      <c r="O2700" s="26" t="n">
        <f aca="false">IF(E2700&lt;J2700,(J2700-E2700)/E2700,IF(E2700&gt;I2700,(E2700-I2700)/E2700,0))</f>
        <v>0.00046839983956599</v>
      </c>
      <c r="P2700" s="27" t="n">
        <f aca="false">LN(F2700/F2699)</f>
        <v>0.00618573354508857</v>
      </c>
      <c r="Q2700" s="28" t="n">
        <f aca="false">STDEV(P2681:P2700)*SQRT(252)</f>
        <v>0.0912159210914209</v>
      </c>
      <c r="R2700" s="26" t="n">
        <f aca="false">(G2700-H2700)/H2700</f>
        <v>0.00100077838318692</v>
      </c>
      <c r="S2700" s="17" t="n">
        <f aca="false">YEAR(B2700)</f>
        <v>2017</v>
      </c>
      <c r="T2700" s="17" t="n">
        <f aca="false">WEEKDAY(B2700)</f>
        <v>6</v>
      </c>
    </row>
    <row r="2701" customFormat="false" ht="15" hidden="false" customHeight="false" outlineLevel="0" collapsed="false">
      <c r="B2701" s="21" t="n">
        <v>42793</v>
      </c>
      <c r="C2701" s="22" t="n">
        <v>1257.3295</v>
      </c>
      <c r="D2701" s="22" t="n">
        <v>1263.944</v>
      </c>
      <c r="E2701" s="22" t="n">
        <v>1251.041</v>
      </c>
      <c r="F2701" s="22" t="n">
        <v>1252.933</v>
      </c>
      <c r="G2701" s="23" t="n">
        <v>1263.77</v>
      </c>
      <c r="H2701" s="23" t="n">
        <v>1262.51</v>
      </c>
      <c r="I2701" s="23" t="n">
        <v>1251.57</v>
      </c>
      <c r="J2701" s="23" t="n">
        <v>1250.32</v>
      </c>
      <c r="K2701" s="29" t="str">
        <f aca="false">IF(N2701&lt;=$F$3,"HIT","MISS")</f>
        <v>HIT</v>
      </c>
      <c r="L2701" s="29" t="str">
        <f aca="false">IF(O2701&lt;=$F$3,"HIT","MISS")</f>
        <v>HIT</v>
      </c>
      <c r="M2701" s="17" t="str">
        <f aca="false">IF(AND(K2701="HIT",L2701="HIT"),"HOD ✓ | LOD ✓",IF(K2701="HIT","HOD ✓",IF(L2701="HIT","LOD ✓","✗ MISS")))</f>
        <v>HOD ✓ | LOD ✓</v>
      </c>
      <c r="N2701" s="26" t="n">
        <f aca="false">IF(D2701&lt;H2701,(H2701-D2701)/D2701,IF(D2701&gt;G2701,(D2701-G2701)/D2701,0))</f>
        <v>0.000137664326900542</v>
      </c>
      <c r="O2701" s="26" t="n">
        <f aca="false">IF(E2701&lt;J2701,(J2701-E2701)/E2701,IF(E2701&gt;I2701,(E2701-I2701)/E2701,0))</f>
        <v>0</v>
      </c>
      <c r="P2701" s="27" t="n">
        <f aca="false">LN(F2701/F2700)</f>
        <v>-0.00350282450169223</v>
      </c>
      <c r="Q2701" s="28" t="n">
        <f aca="false">STDEV(P2682:P2701)*SQRT(252)</f>
        <v>0.0937437365543319</v>
      </c>
      <c r="R2701" s="26" t="n">
        <f aca="false">(G2701-H2701)/H2701</f>
        <v>0.000998011896935463</v>
      </c>
      <c r="S2701" s="17" t="n">
        <f aca="false">YEAR(B2701)</f>
        <v>2017</v>
      </c>
      <c r="T2701" s="17" t="n">
        <f aca="false">WEEKDAY(B2701)</f>
        <v>2</v>
      </c>
    </row>
    <row r="2702" customFormat="false" ht="15" hidden="false" customHeight="false" outlineLevel="0" collapsed="false">
      <c r="B2702" s="21" t="n">
        <v>42794</v>
      </c>
      <c r="C2702" s="22" t="n">
        <v>1252.933</v>
      </c>
      <c r="D2702" s="22" t="n">
        <v>1258.504</v>
      </c>
      <c r="E2702" s="22" t="n">
        <v>1247.716</v>
      </c>
      <c r="F2702" s="22" t="n">
        <v>1248.295</v>
      </c>
      <c r="G2702" s="23" t="n">
        <v>1258.75</v>
      </c>
      <c r="H2702" s="23" t="n">
        <v>1257.49</v>
      </c>
      <c r="I2702" s="23" t="n">
        <v>1249.33</v>
      </c>
      <c r="J2702" s="23" t="n">
        <v>1248.08</v>
      </c>
      <c r="K2702" s="29" t="str">
        <f aca="false">IF(N2702&lt;=$F$3,"HIT","MISS")</f>
        <v>HIT</v>
      </c>
      <c r="L2702" s="29" t="str">
        <f aca="false">IF(O2702&lt;=$F$3,"HIT","MISS")</f>
        <v>HIT</v>
      </c>
      <c r="M2702" s="17" t="str">
        <f aca="false">IF(AND(K2702="HIT",L2702="HIT"),"HOD ✓ | LOD ✓",IF(K2702="HIT","HOD ✓",IF(L2702="HIT","LOD ✓","✗ MISS")))</f>
        <v>HOD ✓ | LOD ✓</v>
      </c>
      <c r="N2702" s="26" t="n">
        <f aca="false">IF(D2702&lt;H2702,(H2702-D2702)/D2702,IF(D2702&gt;G2702,(D2702-G2702)/D2702,0))</f>
        <v>0</v>
      </c>
      <c r="O2702" s="26" t="n">
        <f aca="false">IF(E2702&lt;J2702,(J2702-E2702)/E2702,IF(E2702&gt;I2702,(E2702-I2702)/E2702,0))</f>
        <v>0.00029173305463746</v>
      </c>
      <c r="P2702" s="27" t="n">
        <f aca="false">LN(F2702/F2701)</f>
        <v>-0.00370858259683588</v>
      </c>
      <c r="Q2702" s="28" t="n">
        <f aca="false">STDEV(P2683:P2702)*SQRT(252)</f>
        <v>0.0877198176446342</v>
      </c>
      <c r="R2702" s="26" t="n">
        <f aca="false">(G2702-H2702)/H2702</f>
        <v>0.00100199603972993</v>
      </c>
      <c r="S2702" s="17" t="n">
        <f aca="false">YEAR(B2702)</f>
        <v>2017</v>
      </c>
      <c r="T2702" s="17" t="n">
        <f aca="false">WEEKDAY(B2702)</f>
        <v>3</v>
      </c>
    </row>
    <row r="2703" customFormat="false" ht="15" hidden="false" customHeight="false" outlineLevel="0" collapsed="false">
      <c r="B2703" s="21" t="n">
        <v>42795</v>
      </c>
      <c r="C2703" s="22" t="n">
        <v>1248.295</v>
      </c>
      <c r="D2703" s="22" t="n">
        <v>1250.719</v>
      </c>
      <c r="E2703" s="22" t="n">
        <v>1237.016</v>
      </c>
      <c r="F2703" s="22" t="n">
        <v>1249.6405</v>
      </c>
      <c r="G2703" s="23" t="n">
        <v>1250.61</v>
      </c>
      <c r="H2703" s="23" t="n">
        <v>1249.36</v>
      </c>
      <c r="I2703" s="23" t="n">
        <v>1237.29</v>
      </c>
      <c r="J2703" s="23" t="n">
        <v>1236.05</v>
      </c>
      <c r="K2703" s="29" t="str">
        <f aca="false">IF(N2703&lt;=$F$3,"HIT","MISS")</f>
        <v>HIT</v>
      </c>
      <c r="L2703" s="29" t="str">
        <f aca="false">IF(O2703&lt;=$F$3,"HIT","MISS")</f>
        <v>HIT</v>
      </c>
      <c r="M2703" s="17" t="str">
        <f aca="false">IF(AND(K2703="HIT",L2703="HIT"),"HOD ✓ | LOD ✓",IF(K2703="HIT","HOD ✓",IF(L2703="HIT","LOD ✓","✗ MISS")))</f>
        <v>HOD ✓ | LOD ✓</v>
      </c>
      <c r="N2703" s="26" t="n">
        <f aca="false">IF(D2703&lt;H2703,(H2703-D2703)/D2703,IF(D2703&gt;G2703,(D2703-G2703)/D2703,0))</f>
        <v>8.71498713940949E-005</v>
      </c>
      <c r="O2703" s="26" t="n">
        <f aca="false">IF(E2703&lt;J2703,(J2703-E2703)/E2703,IF(E2703&gt;I2703,(E2703-I2703)/E2703,0))</f>
        <v>0</v>
      </c>
      <c r="P2703" s="27" t="n">
        <f aca="false">LN(F2703/F2702)</f>
        <v>0.00107728972996058</v>
      </c>
      <c r="Q2703" s="28" t="n">
        <f aca="false">STDEV(P2684:P2703)*SQRT(252)</f>
        <v>0.0873454862242446</v>
      </c>
      <c r="R2703" s="26" t="n">
        <f aca="false">(G2703-H2703)/H2703</f>
        <v>0.00100051226227829</v>
      </c>
      <c r="S2703" s="17" t="n">
        <f aca="false">YEAR(B2703)</f>
        <v>2017</v>
      </c>
      <c r="T2703" s="17" t="n">
        <f aca="false">WEEKDAY(B2703)</f>
        <v>4</v>
      </c>
    </row>
    <row r="2704" customFormat="false" ht="15" hidden="false" customHeight="false" outlineLevel="0" collapsed="false">
      <c r="B2704" s="21" t="n">
        <v>42796</v>
      </c>
      <c r="C2704" s="22" t="n">
        <v>1249.6405</v>
      </c>
      <c r="D2704" s="22" t="n">
        <v>1250.206</v>
      </c>
      <c r="E2704" s="22" t="n">
        <v>1231.042</v>
      </c>
      <c r="F2704" s="22" t="n">
        <v>1234.3315</v>
      </c>
      <c r="G2704" s="23" t="n">
        <v>1250.91</v>
      </c>
      <c r="H2704" s="23" t="n">
        <v>1249.66</v>
      </c>
      <c r="I2704" s="23" t="n">
        <v>1231.3</v>
      </c>
      <c r="J2704" s="23" t="n">
        <v>1230.07</v>
      </c>
      <c r="K2704" s="29" t="str">
        <f aca="false">IF(N2704&lt;=$F$3,"HIT","MISS")</f>
        <v>HIT</v>
      </c>
      <c r="L2704" s="29" t="str">
        <f aca="false">IF(O2704&lt;=$F$3,"HIT","MISS")</f>
        <v>HIT</v>
      </c>
      <c r="M2704" s="17" t="str">
        <f aca="false">IF(AND(K2704="HIT",L2704="HIT"),"HOD ✓ | LOD ✓",IF(K2704="HIT","HOD ✓",IF(L2704="HIT","LOD ✓","✗ MISS")))</f>
        <v>HOD ✓ | LOD ✓</v>
      </c>
      <c r="N2704" s="26" t="n">
        <f aca="false">IF(D2704&lt;H2704,(H2704-D2704)/D2704,IF(D2704&gt;G2704,(D2704-G2704)/D2704,0))</f>
        <v>0</v>
      </c>
      <c r="O2704" s="26" t="n">
        <f aca="false">IF(E2704&lt;J2704,(J2704-E2704)/E2704,IF(E2704&gt;I2704,(E2704-I2704)/E2704,0))</f>
        <v>0</v>
      </c>
      <c r="P2704" s="27" t="n">
        <f aca="false">LN(F2704/F2703)</f>
        <v>-0.0123263819693392</v>
      </c>
      <c r="Q2704" s="28" t="n">
        <f aca="false">STDEV(P2685:P2704)*SQRT(252)</f>
        <v>0.0992657022856702</v>
      </c>
      <c r="R2704" s="26" t="n">
        <f aca="false">(G2704-H2704)/H2704</f>
        <v>0.00100027207400413</v>
      </c>
      <c r="S2704" s="17" t="n">
        <f aca="false">YEAR(B2704)</f>
        <v>2017</v>
      </c>
      <c r="T2704" s="17" t="n">
        <f aca="false">WEEKDAY(B2704)</f>
        <v>5</v>
      </c>
    </row>
    <row r="2705" customFormat="false" ht="15" hidden="false" customHeight="false" outlineLevel="0" collapsed="false">
      <c r="B2705" s="21" t="n">
        <v>42797</v>
      </c>
      <c r="C2705" s="22" t="n">
        <v>1234.3315</v>
      </c>
      <c r="D2705" s="22" t="n">
        <v>1236.36</v>
      </c>
      <c r="E2705" s="22" t="n">
        <v>1222.911</v>
      </c>
      <c r="F2705" s="22" t="n">
        <v>1234.974</v>
      </c>
      <c r="G2705" s="23" t="n">
        <v>1237.73</v>
      </c>
      <c r="H2705" s="23" t="n">
        <v>1236.49</v>
      </c>
      <c r="I2705" s="23" t="n">
        <v>1222.63</v>
      </c>
      <c r="J2705" s="23" t="n">
        <v>1221.41</v>
      </c>
      <c r="K2705" s="29" t="str">
        <f aca="false">IF(N2705&lt;=$F$3,"HIT","MISS")</f>
        <v>HIT</v>
      </c>
      <c r="L2705" s="29" t="str">
        <f aca="false">IF(O2705&lt;=$F$3,"HIT","MISS")</f>
        <v>HIT</v>
      </c>
      <c r="M2705" s="17" t="str">
        <f aca="false">IF(AND(K2705="HIT",L2705="HIT"),"HOD ✓ | LOD ✓",IF(K2705="HIT","HOD ✓",IF(L2705="HIT","LOD ✓","✗ MISS")))</f>
        <v>HOD ✓ | LOD ✓</v>
      </c>
      <c r="N2705" s="26" t="n">
        <f aca="false">IF(D2705&lt;H2705,(H2705-D2705)/D2705,IF(D2705&gt;G2705,(D2705-G2705)/D2705,0))</f>
        <v>0.000105147368080583</v>
      </c>
      <c r="O2705" s="26" t="n">
        <f aca="false">IF(E2705&lt;J2705,(J2705-E2705)/E2705,IF(E2705&gt;I2705,(E2705-I2705)/E2705,0))</f>
        <v>0.000229779599660114</v>
      </c>
      <c r="P2705" s="27" t="n">
        <f aca="false">LN(F2705/F2704)</f>
        <v>0.00052038924669252</v>
      </c>
      <c r="Q2705" s="28" t="n">
        <f aca="false">STDEV(P2686:P2705)*SQRT(252)</f>
        <v>0.0985714826072912</v>
      </c>
      <c r="R2705" s="26" t="n">
        <f aca="false">(G2705-H2705)/H2705</f>
        <v>0.0010028386804584</v>
      </c>
      <c r="S2705" s="17" t="n">
        <f aca="false">YEAR(B2705)</f>
        <v>2017</v>
      </c>
      <c r="T2705" s="17" t="n">
        <f aca="false">WEEKDAY(B2705)</f>
        <v>6</v>
      </c>
    </row>
    <row r="2706" customFormat="false" ht="15" hidden="false" customHeight="false" outlineLevel="0" collapsed="false">
      <c r="B2706" s="21" t="n">
        <v>42800</v>
      </c>
      <c r="C2706" s="22" t="n">
        <v>1234.974</v>
      </c>
      <c r="D2706" s="22" t="n">
        <v>1236.95</v>
      </c>
      <c r="E2706" s="22" t="n">
        <v>1225.018</v>
      </c>
      <c r="F2706" s="22" t="n">
        <v>1225.401</v>
      </c>
      <c r="G2706" s="23" t="n">
        <v>1236.75</v>
      </c>
      <c r="H2706" s="23" t="n">
        <v>1235.51</v>
      </c>
      <c r="I2706" s="23" t="n">
        <v>1225.96</v>
      </c>
      <c r="J2706" s="23" t="n">
        <v>1224.74</v>
      </c>
      <c r="K2706" s="29" t="str">
        <f aca="false">IF(N2706&lt;=$F$3,"HIT","MISS")</f>
        <v>HIT</v>
      </c>
      <c r="L2706" s="29" t="str">
        <f aca="false">IF(O2706&lt;=$F$3,"HIT","MISS")</f>
        <v>HIT</v>
      </c>
      <c r="M2706" s="17" t="str">
        <f aca="false">IF(AND(K2706="HIT",L2706="HIT"),"HOD ✓ | LOD ✓",IF(K2706="HIT","HOD ✓",IF(L2706="HIT","LOD ✓","✗ MISS")))</f>
        <v>HOD ✓ | LOD ✓</v>
      </c>
      <c r="N2706" s="26" t="n">
        <f aca="false">IF(D2706&lt;H2706,(H2706-D2706)/D2706,IF(D2706&gt;G2706,(D2706-G2706)/D2706,0))</f>
        <v>0.000161688022959736</v>
      </c>
      <c r="O2706" s="26" t="n">
        <f aca="false">IF(E2706&lt;J2706,(J2706-E2706)/E2706,IF(E2706&gt;I2706,(E2706-I2706)/E2706,0))</f>
        <v>0</v>
      </c>
      <c r="P2706" s="27" t="n">
        <f aca="false">LN(F2706/F2705)</f>
        <v>-0.00778177985760554</v>
      </c>
      <c r="Q2706" s="28" t="n">
        <f aca="false">STDEV(P2687:P2706)*SQRT(252)</f>
        <v>0.0929890697939775</v>
      </c>
      <c r="R2706" s="26" t="n">
        <f aca="false">(G2706-H2706)/H2706</f>
        <v>0.00100363412679785</v>
      </c>
      <c r="S2706" s="17" t="n">
        <f aca="false">YEAR(B2706)</f>
        <v>2017</v>
      </c>
      <c r="T2706" s="17" t="n">
        <f aca="false">WEEKDAY(B2706)</f>
        <v>2</v>
      </c>
    </row>
    <row r="2707" customFormat="false" ht="15" hidden="false" customHeight="false" outlineLevel="0" collapsed="false">
      <c r="B2707" s="21" t="n">
        <v>42801</v>
      </c>
      <c r="C2707" s="22" t="n">
        <v>1225.401</v>
      </c>
      <c r="D2707" s="22" t="n">
        <v>1227.274</v>
      </c>
      <c r="E2707" s="22" t="n">
        <v>1214.256</v>
      </c>
      <c r="F2707" s="22" t="n">
        <v>1215.764</v>
      </c>
      <c r="G2707" s="23" t="n">
        <v>1226.99</v>
      </c>
      <c r="H2707" s="23" t="n">
        <v>1225.76</v>
      </c>
      <c r="I2707" s="23" t="n">
        <v>1214.47</v>
      </c>
      <c r="J2707" s="23" t="n">
        <v>1213.26</v>
      </c>
      <c r="K2707" s="29" t="str">
        <f aca="false">IF(N2707&lt;=$F$3,"HIT","MISS")</f>
        <v>HIT</v>
      </c>
      <c r="L2707" s="29" t="str">
        <f aca="false">IF(O2707&lt;=$F$3,"HIT","MISS")</f>
        <v>HIT</v>
      </c>
      <c r="M2707" s="17" t="str">
        <f aca="false">IF(AND(K2707="HIT",L2707="HIT"),"HOD ✓ | LOD ✓",IF(K2707="HIT","HOD ✓",IF(L2707="HIT","LOD ✓","✗ MISS")))</f>
        <v>HOD ✓ | LOD ✓</v>
      </c>
      <c r="N2707" s="26" t="n">
        <f aca="false">IF(D2707&lt;H2707,(H2707-D2707)/D2707,IF(D2707&gt;G2707,(D2707-G2707)/D2707,0))</f>
        <v>0.000231407167429505</v>
      </c>
      <c r="O2707" s="26" t="n">
        <f aca="false">IF(E2707&lt;J2707,(J2707-E2707)/E2707,IF(E2707&gt;I2707,(E2707-I2707)/E2707,0))</f>
        <v>0</v>
      </c>
      <c r="P2707" s="27" t="n">
        <f aca="false">LN(F2707/F2706)</f>
        <v>-0.00789545160829546</v>
      </c>
      <c r="Q2707" s="28" t="n">
        <f aca="false">STDEV(P2688:P2707)*SQRT(252)</f>
        <v>0.0966981004816492</v>
      </c>
      <c r="R2707" s="26" t="n">
        <f aca="false">(G2707-H2707)/H2707</f>
        <v>0.0010034590784493</v>
      </c>
      <c r="S2707" s="17" t="n">
        <f aca="false">YEAR(B2707)</f>
        <v>2017</v>
      </c>
      <c r="T2707" s="17" t="n">
        <f aca="false">WEEKDAY(B2707)</f>
        <v>3</v>
      </c>
    </row>
    <row r="2708" customFormat="false" ht="15" hidden="false" customHeight="false" outlineLevel="0" collapsed="false">
      <c r="B2708" s="21" t="n">
        <v>42802</v>
      </c>
      <c r="C2708" s="22" t="n">
        <v>1215.764</v>
      </c>
      <c r="D2708" s="22" t="n">
        <v>1218.663</v>
      </c>
      <c r="E2708" s="22" t="n">
        <v>1206.708</v>
      </c>
      <c r="F2708" s="22" t="n">
        <v>1208.3085</v>
      </c>
      <c r="G2708" s="23" t="n">
        <v>1219.37</v>
      </c>
      <c r="H2708" s="23" t="n">
        <v>1218.15</v>
      </c>
      <c r="I2708" s="23" t="n">
        <v>1213.11</v>
      </c>
      <c r="J2708" s="23" t="n">
        <v>1211.9</v>
      </c>
      <c r="K2708" s="24" t="str">
        <f aca="false">IF(N2708&lt;=$F$3,"HIT","MISS")</f>
        <v>HIT</v>
      </c>
      <c r="L2708" s="24" t="str">
        <f aca="false">IF(O2708&lt;=$F$3,"HIT","MISS")</f>
        <v>MISS</v>
      </c>
      <c r="M2708" s="25" t="str">
        <f aca="false">IF(AND(K2708="HIT",L2708="HIT"),"HOD ✓ | LOD ✓",IF(K2708="HIT","HOD ✓",IF(L2708="HIT","LOD ✓","✗ MISS")))</f>
        <v>HOD ✓</v>
      </c>
      <c r="N2708" s="26" t="n">
        <f aca="false">IF(D2708&lt;H2708,(H2708-D2708)/D2708,IF(D2708&gt;G2708,(D2708-G2708)/D2708,0))</f>
        <v>0</v>
      </c>
      <c r="O2708" s="26" t="n">
        <f aca="false">IF(E2708&lt;J2708,(J2708-E2708)/E2708,IF(E2708&gt;I2708,(E2708-I2708)/E2708,0))</f>
        <v>0.0043026150485453</v>
      </c>
      <c r="P2708" s="27" t="n">
        <f aca="false">LN(F2708/F2707)</f>
        <v>-0.00615123805764976</v>
      </c>
      <c r="Q2708" s="28" t="n">
        <f aca="false">STDEV(P2689:P2708)*SQRT(252)</f>
        <v>0.0946956152006946</v>
      </c>
      <c r="R2708" s="26" t="n">
        <f aca="false">(G2708-H2708)/H2708</f>
        <v>0.0010015186963837</v>
      </c>
      <c r="S2708" s="17" t="n">
        <f aca="false">YEAR(B2708)</f>
        <v>2017</v>
      </c>
      <c r="T2708" s="17" t="n">
        <f aca="false">WEEKDAY(B2708)</f>
        <v>4</v>
      </c>
    </row>
    <row r="2709" customFormat="false" ht="15" hidden="false" customHeight="false" outlineLevel="0" collapsed="false">
      <c r="B2709" s="21" t="n">
        <v>42803</v>
      </c>
      <c r="C2709" s="22" t="n">
        <v>1208.3085</v>
      </c>
      <c r="D2709" s="22" t="n">
        <v>1209.097</v>
      </c>
      <c r="E2709" s="22" t="n">
        <v>1199.357</v>
      </c>
      <c r="F2709" s="22" t="n">
        <v>1201.087</v>
      </c>
      <c r="G2709" s="23" t="n">
        <v>1202.63</v>
      </c>
      <c r="H2709" s="23" t="n">
        <v>1201.43</v>
      </c>
      <c r="I2709" s="23" t="n">
        <v>1200.52</v>
      </c>
      <c r="J2709" s="23" t="n">
        <v>1199.32</v>
      </c>
      <c r="K2709" s="24" t="str">
        <f aca="false">IF(N2709&lt;=$F$3,"HIT","MISS")</f>
        <v>MISS</v>
      </c>
      <c r="L2709" s="24" t="str">
        <f aca="false">IF(O2709&lt;=$F$3,"HIT","MISS")</f>
        <v>HIT</v>
      </c>
      <c r="M2709" s="25" t="str">
        <f aca="false">IF(AND(K2709="HIT",L2709="HIT"),"HOD ✓ | LOD ✓",IF(K2709="HIT","HOD ✓",IF(L2709="HIT","LOD ✓","✗ MISS")))</f>
        <v>LOD ✓</v>
      </c>
      <c r="N2709" s="26" t="n">
        <f aca="false">IF(D2709&lt;H2709,(H2709-D2709)/D2709,IF(D2709&gt;G2709,(D2709-G2709)/D2709,0))</f>
        <v>0.00534861967236696</v>
      </c>
      <c r="O2709" s="26" t="n">
        <f aca="false">IF(E2709&lt;J2709,(J2709-E2709)/E2709,IF(E2709&gt;I2709,(E2709-I2709)/E2709,0))</f>
        <v>0</v>
      </c>
      <c r="P2709" s="27" t="n">
        <f aca="false">LN(F2709/F2708)</f>
        <v>-0.00599446759533938</v>
      </c>
      <c r="Q2709" s="28" t="n">
        <f aca="false">STDEV(P2690:P2709)*SQRT(252)</f>
        <v>0.0903807730971477</v>
      </c>
      <c r="R2709" s="26" t="n">
        <f aca="false">(G2709-H2709)/H2709</f>
        <v>0.00099880975171258</v>
      </c>
      <c r="S2709" s="17" t="n">
        <f aca="false">YEAR(B2709)</f>
        <v>2017</v>
      </c>
      <c r="T2709" s="17" t="n">
        <f aca="false">WEEKDAY(B2709)</f>
        <v>5</v>
      </c>
    </row>
    <row r="2710" customFormat="false" ht="15" hidden="false" customHeight="false" outlineLevel="0" collapsed="false">
      <c r="B2710" s="21" t="n">
        <v>42804</v>
      </c>
      <c r="C2710" s="22" t="n">
        <v>1201.087</v>
      </c>
      <c r="D2710" s="22" t="n">
        <v>1206.442</v>
      </c>
      <c r="E2710" s="22" t="n">
        <v>1195.067</v>
      </c>
      <c r="F2710" s="22" t="n">
        <v>1204.6815</v>
      </c>
      <c r="G2710" s="23" t="n">
        <v>1207.87</v>
      </c>
      <c r="H2710" s="23" t="n">
        <v>1206.66</v>
      </c>
      <c r="I2710" s="23" t="n">
        <v>1195.45</v>
      </c>
      <c r="J2710" s="23" t="n">
        <v>1194.26</v>
      </c>
      <c r="K2710" s="29" t="str">
        <f aca="false">IF(N2710&lt;=$F$3,"HIT","MISS")</f>
        <v>HIT</v>
      </c>
      <c r="L2710" s="29" t="str">
        <f aca="false">IF(O2710&lt;=$F$3,"HIT","MISS")</f>
        <v>HIT</v>
      </c>
      <c r="M2710" s="17" t="str">
        <f aca="false">IF(AND(K2710="HIT",L2710="HIT"),"HOD ✓ | LOD ✓",IF(K2710="HIT","HOD ✓",IF(L2710="HIT","LOD ✓","✗ MISS")))</f>
        <v>HOD ✓ | LOD ✓</v>
      </c>
      <c r="N2710" s="26" t="n">
        <f aca="false">IF(D2710&lt;H2710,(H2710-D2710)/D2710,IF(D2710&gt;G2710,(D2710-G2710)/D2710,0))</f>
        <v>0.0001806966269411</v>
      </c>
      <c r="O2710" s="26" t="n">
        <f aca="false">IF(E2710&lt;J2710,(J2710-E2710)/E2710,IF(E2710&gt;I2710,(E2710-I2710)/E2710,0))</f>
        <v>0</v>
      </c>
      <c r="P2710" s="27" t="n">
        <f aca="false">LN(F2710/F2709)</f>
        <v>0.0029882365446002</v>
      </c>
      <c r="Q2710" s="28" t="n">
        <f aca="false">STDEV(P2691:P2710)*SQRT(252)</f>
        <v>0.0896572617284091</v>
      </c>
      <c r="R2710" s="26" t="n">
        <f aca="false">(G2710-H2710)/H2710</f>
        <v>0.0010027679710936</v>
      </c>
      <c r="S2710" s="17" t="n">
        <f aca="false">YEAR(B2710)</f>
        <v>2017</v>
      </c>
      <c r="T2710" s="17" t="n">
        <f aca="false">WEEKDAY(B2710)</f>
        <v>6</v>
      </c>
    </row>
    <row r="2711" customFormat="false" ht="15" hidden="false" customHeight="false" outlineLevel="0" collapsed="false">
      <c r="B2711" s="21" t="n">
        <v>42807</v>
      </c>
      <c r="C2711" s="22" t="n">
        <v>1204.6815</v>
      </c>
      <c r="D2711" s="22" t="n">
        <v>1211.26</v>
      </c>
      <c r="E2711" s="22" t="n">
        <v>1202.524</v>
      </c>
      <c r="F2711" s="22" t="n">
        <v>1204.1635</v>
      </c>
      <c r="G2711" s="23" t="n">
        <v>1212.45</v>
      </c>
      <c r="H2711" s="23" t="n">
        <v>1211.24</v>
      </c>
      <c r="I2711" s="23" t="n">
        <v>1202.95</v>
      </c>
      <c r="J2711" s="23" t="n">
        <v>1201.75</v>
      </c>
      <c r="K2711" s="29" t="str">
        <f aca="false">IF(N2711&lt;=$F$3,"HIT","MISS")</f>
        <v>HIT</v>
      </c>
      <c r="L2711" s="29" t="str">
        <f aca="false">IF(O2711&lt;=$F$3,"HIT","MISS")</f>
        <v>HIT</v>
      </c>
      <c r="M2711" s="17" t="str">
        <f aca="false">IF(AND(K2711="HIT",L2711="HIT"),"HOD ✓ | LOD ✓",IF(K2711="HIT","HOD ✓",IF(L2711="HIT","LOD ✓","✗ MISS")))</f>
        <v>HOD ✓ | LOD ✓</v>
      </c>
      <c r="N2711" s="26" t="n">
        <f aca="false">IF(D2711&lt;H2711,(H2711-D2711)/D2711,IF(D2711&gt;G2711,(D2711-G2711)/D2711,0))</f>
        <v>0</v>
      </c>
      <c r="O2711" s="26" t="n">
        <f aca="false">IF(E2711&lt;J2711,(J2711-E2711)/E2711,IF(E2711&gt;I2711,(E2711-I2711)/E2711,0))</f>
        <v>0</v>
      </c>
      <c r="P2711" s="27" t="n">
        <f aca="false">LN(F2711/F2710)</f>
        <v>-0.000430081643264217</v>
      </c>
      <c r="Q2711" s="28" t="n">
        <f aca="false">STDEV(P2692:P2711)*SQRT(252)</f>
        <v>0.0871856049367976</v>
      </c>
      <c r="R2711" s="26" t="n">
        <f aca="false">(G2711-H2711)/H2711</f>
        <v>0.000998976255737952</v>
      </c>
      <c r="S2711" s="17" t="n">
        <f aca="false">YEAR(B2711)</f>
        <v>2017</v>
      </c>
      <c r="T2711" s="17" t="n">
        <f aca="false">WEEKDAY(B2711)</f>
        <v>2</v>
      </c>
    </row>
    <row r="2712" customFormat="false" ht="15" hidden="false" customHeight="false" outlineLevel="0" collapsed="false">
      <c r="B2712" s="21" t="n">
        <v>42808</v>
      </c>
      <c r="C2712" s="22" t="n">
        <v>1204.1635</v>
      </c>
      <c r="D2712" s="22" t="n">
        <v>1207.712</v>
      </c>
      <c r="E2712" s="22" t="n">
        <v>1197.294</v>
      </c>
      <c r="F2712" s="22" t="n">
        <v>1198.8245</v>
      </c>
      <c r="G2712" s="23" t="n">
        <v>1207.56</v>
      </c>
      <c r="H2712" s="23" t="n">
        <v>1206.35</v>
      </c>
      <c r="I2712" s="23" t="n">
        <v>1198.74</v>
      </c>
      <c r="J2712" s="23" t="n">
        <v>1197.54</v>
      </c>
      <c r="K2712" s="29" t="str">
        <f aca="false">IF(N2712&lt;=$F$3,"HIT","MISS")</f>
        <v>HIT</v>
      </c>
      <c r="L2712" s="29" t="str">
        <f aca="false">IF(O2712&lt;=$F$3,"HIT","MISS")</f>
        <v>HIT</v>
      </c>
      <c r="M2712" s="17" t="str">
        <f aca="false">IF(AND(K2712="HIT",L2712="HIT"),"HOD ✓ | LOD ✓",IF(K2712="HIT","HOD ✓",IF(L2712="HIT","LOD ✓","✗ MISS")))</f>
        <v>HOD ✓ | LOD ✓</v>
      </c>
      <c r="N2712" s="26" t="n">
        <f aca="false">IF(D2712&lt;H2712,(H2712-D2712)/D2712,IF(D2712&gt;G2712,(D2712-G2712)/D2712,0))</f>
        <v>0.000125857820407551</v>
      </c>
      <c r="O2712" s="26" t="n">
        <f aca="false">IF(E2712&lt;J2712,(J2712-E2712)/E2712,IF(E2712&gt;I2712,(E2712-I2712)/E2712,0))</f>
        <v>0.000205463319786007</v>
      </c>
      <c r="P2712" s="27" t="n">
        <f aca="false">LN(F2712/F2711)</f>
        <v>-0.00444364165389091</v>
      </c>
      <c r="Q2712" s="28" t="n">
        <f aca="false">STDEV(P2693:P2712)*SQRT(252)</f>
        <v>0.0870397594182397</v>
      </c>
      <c r="R2712" s="26" t="n">
        <f aca="false">(G2712-H2712)/H2712</f>
        <v>0.0010030256559042</v>
      </c>
      <c r="S2712" s="17" t="n">
        <f aca="false">YEAR(B2712)</f>
        <v>2017</v>
      </c>
      <c r="T2712" s="17" t="n">
        <f aca="false">WEEKDAY(B2712)</f>
        <v>3</v>
      </c>
    </row>
    <row r="2713" customFormat="false" ht="15" hidden="false" customHeight="false" outlineLevel="0" collapsed="false">
      <c r="B2713" s="21" t="n">
        <v>42809</v>
      </c>
      <c r="C2713" s="22" t="n">
        <v>1198.8245</v>
      </c>
      <c r="D2713" s="22" t="n">
        <v>1222.154</v>
      </c>
      <c r="E2713" s="22" t="n">
        <v>1197.676</v>
      </c>
      <c r="F2713" s="22" t="n">
        <v>1219.538</v>
      </c>
      <c r="G2713" s="23" t="n">
        <v>1221.7</v>
      </c>
      <c r="H2713" s="23" t="n">
        <v>1220.48</v>
      </c>
      <c r="I2713" s="23" t="n">
        <v>1198.28</v>
      </c>
      <c r="J2713" s="23" t="n">
        <v>1197.08</v>
      </c>
      <c r="K2713" s="29" t="str">
        <f aca="false">IF(N2713&lt;=$F$3,"HIT","MISS")</f>
        <v>HIT</v>
      </c>
      <c r="L2713" s="29" t="str">
        <f aca="false">IF(O2713&lt;=$F$3,"HIT","MISS")</f>
        <v>HIT</v>
      </c>
      <c r="M2713" s="17" t="str">
        <f aca="false">IF(AND(K2713="HIT",L2713="HIT"),"HOD ✓ | LOD ✓",IF(K2713="HIT","HOD ✓",IF(L2713="HIT","LOD ✓","✗ MISS")))</f>
        <v>HOD ✓ | LOD ✓</v>
      </c>
      <c r="N2713" s="26" t="n">
        <f aca="false">IF(D2713&lt;H2713,(H2713-D2713)/D2713,IF(D2713&gt;G2713,(D2713-G2713)/D2713,0))</f>
        <v>0.000371475280529255</v>
      </c>
      <c r="O2713" s="26" t="n">
        <f aca="false">IF(E2713&lt;J2713,(J2713-E2713)/E2713,IF(E2713&gt;I2713,(E2713-I2713)/E2713,0))</f>
        <v>0</v>
      </c>
      <c r="P2713" s="27" t="n">
        <f aca="false">LN(F2713/F2712)</f>
        <v>0.0171306051446619</v>
      </c>
      <c r="Q2713" s="28" t="n">
        <f aca="false">STDEV(P2694:P2713)*SQRT(252)</f>
        <v>0.107546572859424</v>
      </c>
      <c r="R2713" s="26" t="n">
        <f aca="false">(G2713-H2713)/H2713</f>
        <v>0.000999606712113289</v>
      </c>
      <c r="S2713" s="17" t="n">
        <f aca="false">YEAR(B2713)</f>
        <v>2017</v>
      </c>
      <c r="T2713" s="17" t="n">
        <f aca="false">WEEKDAY(B2713)</f>
        <v>4</v>
      </c>
    </row>
    <row r="2714" customFormat="false" ht="15" hidden="false" customHeight="false" outlineLevel="0" collapsed="false">
      <c r="B2714" s="21" t="n">
        <v>42810</v>
      </c>
      <c r="C2714" s="22" t="n">
        <v>1219.538</v>
      </c>
      <c r="D2714" s="22" t="n">
        <v>1233.884</v>
      </c>
      <c r="E2714" s="22" t="n">
        <v>1218.176</v>
      </c>
      <c r="F2714" s="22" t="n">
        <v>1226.525</v>
      </c>
      <c r="G2714" s="23" t="n">
        <v>1234.57</v>
      </c>
      <c r="H2714" s="23" t="n">
        <v>1233.34</v>
      </c>
      <c r="I2714" s="23" t="n">
        <v>1218.05</v>
      </c>
      <c r="J2714" s="23" t="n">
        <v>1216.83</v>
      </c>
      <c r="K2714" s="29" t="str">
        <f aca="false">IF(N2714&lt;=$F$3,"HIT","MISS")</f>
        <v>HIT</v>
      </c>
      <c r="L2714" s="29" t="str">
        <f aca="false">IF(O2714&lt;=$F$3,"HIT","MISS")</f>
        <v>HIT</v>
      </c>
      <c r="M2714" s="17" t="str">
        <f aca="false">IF(AND(K2714="HIT",L2714="HIT"),"HOD ✓ | LOD ✓",IF(K2714="HIT","HOD ✓",IF(L2714="HIT","LOD ✓","✗ MISS")))</f>
        <v>HOD ✓ | LOD ✓</v>
      </c>
      <c r="N2714" s="26" t="n">
        <f aca="false">IF(D2714&lt;H2714,(H2714-D2714)/D2714,IF(D2714&gt;G2714,(D2714-G2714)/D2714,0))</f>
        <v>0</v>
      </c>
      <c r="O2714" s="26" t="n">
        <f aca="false">IF(E2714&lt;J2714,(J2714-E2714)/E2714,IF(E2714&gt;I2714,(E2714-I2714)/E2714,0))</f>
        <v>0.00010343332983081</v>
      </c>
      <c r="P2714" s="27" t="n">
        <f aca="false">LN(F2714/F2713)</f>
        <v>0.00571286921294339</v>
      </c>
      <c r="Q2714" s="28" t="n">
        <f aca="false">STDEV(P2695:P2714)*SQRT(252)</f>
        <v>0.108214499109357</v>
      </c>
      <c r="R2714" s="26" t="n">
        <f aca="false">(G2714-H2714)/H2714</f>
        <v>0.00099729190653025</v>
      </c>
      <c r="S2714" s="17" t="n">
        <f aca="false">YEAR(B2714)</f>
        <v>2017</v>
      </c>
      <c r="T2714" s="17" t="n">
        <f aca="false">WEEKDAY(B2714)</f>
        <v>5</v>
      </c>
    </row>
    <row r="2715" customFormat="false" ht="15" hidden="false" customHeight="false" outlineLevel="0" collapsed="false">
      <c r="B2715" s="21" t="n">
        <v>42811</v>
      </c>
      <c r="C2715" s="22" t="n">
        <v>1226.525</v>
      </c>
      <c r="D2715" s="22" t="n">
        <v>1231.782</v>
      </c>
      <c r="E2715" s="22" t="n">
        <v>1224.556</v>
      </c>
      <c r="F2715" s="22" t="n">
        <v>1229.3345</v>
      </c>
      <c r="G2715" s="23" t="n">
        <v>1232.48</v>
      </c>
      <c r="H2715" s="23" t="n">
        <v>1231.25</v>
      </c>
      <c r="I2715" s="23" t="n">
        <v>1224.98</v>
      </c>
      <c r="J2715" s="23" t="n">
        <v>1223.76</v>
      </c>
      <c r="K2715" s="29" t="str">
        <f aca="false">IF(N2715&lt;=$F$3,"HIT","MISS")</f>
        <v>HIT</v>
      </c>
      <c r="L2715" s="29" t="str">
        <f aca="false">IF(O2715&lt;=$F$3,"HIT","MISS")</f>
        <v>HIT</v>
      </c>
      <c r="M2715" s="17" t="str">
        <f aca="false">IF(AND(K2715="HIT",L2715="HIT"),"HOD ✓ | LOD ✓",IF(K2715="HIT","HOD ✓",IF(L2715="HIT","LOD ✓","✗ MISS")))</f>
        <v>HOD ✓ | LOD ✓</v>
      </c>
      <c r="N2715" s="26" t="n">
        <f aca="false">IF(D2715&lt;H2715,(H2715-D2715)/D2715,IF(D2715&gt;G2715,(D2715-G2715)/D2715,0))</f>
        <v>0</v>
      </c>
      <c r="O2715" s="26" t="n">
        <f aca="false">IF(E2715&lt;J2715,(J2715-E2715)/E2715,IF(E2715&gt;I2715,(E2715-I2715)/E2715,0))</f>
        <v>0</v>
      </c>
      <c r="P2715" s="27" t="n">
        <f aca="false">LN(F2715/F2714)</f>
        <v>0.00228799833673652</v>
      </c>
      <c r="Q2715" s="28" t="n">
        <f aca="false">STDEV(P2696:P2715)*SQRT(252)</f>
        <v>0.107919299864982</v>
      </c>
      <c r="R2715" s="26" t="n">
        <f aca="false">(G2715-H2715)/H2715</f>
        <v>0.000998984771573619</v>
      </c>
      <c r="S2715" s="17" t="n">
        <f aca="false">YEAR(B2715)</f>
        <v>2017</v>
      </c>
      <c r="T2715" s="17" t="n">
        <f aca="false">WEEKDAY(B2715)</f>
        <v>6</v>
      </c>
    </row>
    <row r="2716" customFormat="false" ht="15" hidden="false" customHeight="false" outlineLevel="0" collapsed="false">
      <c r="B2716" s="21" t="n">
        <v>42814</v>
      </c>
      <c r="C2716" s="22" t="n">
        <v>1229.3345</v>
      </c>
      <c r="D2716" s="22" t="n">
        <v>1235.631</v>
      </c>
      <c r="E2716" s="22" t="n">
        <v>1229.3345</v>
      </c>
      <c r="F2716" s="22" t="n">
        <v>1234.164</v>
      </c>
      <c r="G2716" s="23" t="n">
        <v>1237.04</v>
      </c>
      <c r="H2716" s="23" t="n">
        <v>1235.8</v>
      </c>
      <c r="I2716" s="23" t="n">
        <v>1229.28</v>
      </c>
      <c r="J2716" s="23" t="n">
        <v>1228.05</v>
      </c>
      <c r="K2716" s="29" t="str">
        <f aca="false">IF(N2716&lt;=$F$3,"HIT","MISS")</f>
        <v>HIT</v>
      </c>
      <c r="L2716" s="29" t="str">
        <f aca="false">IF(O2716&lt;=$F$3,"HIT","MISS")</f>
        <v>HIT</v>
      </c>
      <c r="M2716" s="17" t="str">
        <f aca="false">IF(AND(K2716="HIT",L2716="HIT"),"HOD ✓ | LOD ✓",IF(K2716="HIT","HOD ✓",IF(L2716="HIT","LOD ✓","✗ MISS")))</f>
        <v>HOD ✓ | LOD ✓</v>
      </c>
      <c r="N2716" s="26" t="n">
        <f aca="false">IF(D2716&lt;H2716,(H2716-D2716)/D2716,IF(D2716&gt;G2716,(D2716-G2716)/D2716,0))</f>
        <v>0.000136772224070025</v>
      </c>
      <c r="O2716" s="26" t="n">
        <f aca="false">IF(E2716&lt;J2716,(J2716-E2716)/E2716,IF(E2716&gt;I2716,(E2716-I2716)/E2716,0))</f>
        <v>4.43329297273946E-005</v>
      </c>
      <c r="P2716" s="27" t="n">
        <f aca="false">LN(F2716/F2715)</f>
        <v>0.00392085173749596</v>
      </c>
      <c r="Q2716" s="28" t="n">
        <f aca="false">STDEV(P2697:P2716)*SQRT(252)</f>
        <v>0.108575826586569</v>
      </c>
      <c r="R2716" s="26" t="n">
        <f aca="false">(G2716-H2716)/H2716</f>
        <v>0.00100339860818903</v>
      </c>
      <c r="S2716" s="17" t="n">
        <f aca="false">YEAR(B2716)</f>
        <v>2017</v>
      </c>
      <c r="T2716" s="17" t="n">
        <f aca="false">WEEKDAY(B2716)</f>
        <v>2</v>
      </c>
    </row>
    <row r="2717" customFormat="false" ht="15" hidden="false" customHeight="false" outlineLevel="0" collapsed="false">
      <c r="B2717" s="21" t="n">
        <v>42815</v>
      </c>
      <c r="C2717" s="22" t="n">
        <v>1234.164</v>
      </c>
      <c r="D2717" s="22" t="n">
        <v>1247.7</v>
      </c>
      <c r="E2717" s="22" t="n">
        <v>1226.962</v>
      </c>
      <c r="F2717" s="22" t="n">
        <v>1244.591</v>
      </c>
      <c r="G2717" s="23" t="n">
        <v>1247.87</v>
      </c>
      <c r="H2717" s="23" t="n">
        <v>1246.62</v>
      </c>
      <c r="I2717" s="23" t="n">
        <v>1225.39</v>
      </c>
      <c r="J2717" s="23" t="n">
        <v>1224.17</v>
      </c>
      <c r="K2717" s="24" t="str">
        <f aca="false">IF(N2717&lt;=$F$3,"HIT","MISS")</f>
        <v>HIT</v>
      </c>
      <c r="L2717" s="24" t="str">
        <f aca="false">IF(O2717&lt;=$F$3,"HIT","MISS")</f>
        <v>MISS</v>
      </c>
      <c r="M2717" s="25" t="str">
        <f aca="false">IF(AND(K2717="HIT",L2717="HIT"),"HOD ✓ | LOD ✓",IF(K2717="HIT","HOD ✓",IF(L2717="HIT","LOD ✓","✗ MISS")))</f>
        <v>HOD ✓</v>
      </c>
      <c r="N2717" s="26" t="n">
        <f aca="false">IF(D2717&lt;H2717,(H2717-D2717)/D2717,IF(D2717&gt;G2717,(D2717-G2717)/D2717,0))</f>
        <v>0</v>
      </c>
      <c r="O2717" s="26" t="n">
        <f aca="false">IF(E2717&lt;J2717,(J2717-E2717)/E2717,IF(E2717&gt;I2717,(E2717-I2717)/E2717,0))</f>
        <v>0.00128121327310861</v>
      </c>
      <c r="P2717" s="27" t="n">
        <f aca="false">LN(F2717/F2716)</f>
        <v>0.00841314410073793</v>
      </c>
      <c r="Q2717" s="28" t="n">
        <f aca="false">STDEV(P2698:P2717)*SQRT(252)</f>
        <v>0.112590223312142</v>
      </c>
      <c r="R2717" s="26" t="n">
        <f aca="false">(G2717-H2717)/H2717</f>
        <v>0.00100271133144021</v>
      </c>
      <c r="S2717" s="17" t="n">
        <f aca="false">YEAR(B2717)</f>
        <v>2017</v>
      </c>
      <c r="T2717" s="17" t="n">
        <f aca="false">WEEKDAY(B2717)</f>
        <v>3</v>
      </c>
    </row>
    <row r="2718" customFormat="false" ht="15" hidden="false" customHeight="false" outlineLevel="0" collapsed="false">
      <c r="B2718" s="21" t="n">
        <v>42816</v>
      </c>
      <c r="C2718" s="22" t="n">
        <v>1244.591</v>
      </c>
      <c r="D2718" s="22" t="n">
        <v>1251.436</v>
      </c>
      <c r="E2718" s="22" t="n">
        <v>1243.968</v>
      </c>
      <c r="F2718" s="22" t="n">
        <v>1249.0085</v>
      </c>
      <c r="G2718" s="23" t="n">
        <v>1251.14</v>
      </c>
      <c r="H2718" s="23" t="n">
        <v>1249.89</v>
      </c>
      <c r="I2718" s="23" t="n">
        <v>1243.43</v>
      </c>
      <c r="J2718" s="23" t="n">
        <v>1242.19</v>
      </c>
      <c r="K2718" s="29" t="str">
        <f aca="false">IF(N2718&lt;=$F$3,"HIT","MISS")</f>
        <v>HIT</v>
      </c>
      <c r="L2718" s="29" t="str">
        <f aca="false">IF(O2718&lt;=$F$3,"HIT","MISS")</f>
        <v>HIT</v>
      </c>
      <c r="M2718" s="17" t="str">
        <f aca="false">IF(AND(K2718="HIT",L2718="HIT"),"HOD ✓ | LOD ✓",IF(K2718="HIT","HOD ✓",IF(L2718="HIT","LOD ✓","✗ MISS")))</f>
        <v>HOD ✓ | LOD ✓</v>
      </c>
      <c r="N2718" s="26" t="n">
        <f aca="false">IF(D2718&lt;H2718,(H2718-D2718)/D2718,IF(D2718&gt;G2718,(D2718-G2718)/D2718,0))</f>
        <v>0.000236528276316026</v>
      </c>
      <c r="O2718" s="26" t="n">
        <f aca="false">IF(E2718&lt;J2718,(J2718-E2718)/E2718,IF(E2718&gt;I2718,(E2718-I2718)/E2718,0))</f>
        <v>0.000432487009312145</v>
      </c>
      <c r="P2718" s="27" t="n">
        <f aca="false">LN(F2718/F2717)</f>
        <v>0.00354307467675653</v>
      </c>
      <c r="Q2718" s="28" t="n">
        <f aca="false">STDEV(P2699:P2718)*SQRT(252)</f>
        <v>0.113131469078476</v>
      </c>
      <c r="R2718" s="26" t="n">
        <f aca="false">(G2718-H2718)/H2718</f>
        <v>0.00100008800774468</v>
      </c>
      <c r="S2718" s="17" t="n">
        <f aca="false">YEAR(B2718)</f>
        <v>2017</v>
      </c>
      <c r="T2718" s="17" t="n">
        <f aca="false">WEEKDAY(B2718)</f>
        <v>4</v>
      </c>
    </row>
    <row r="2719" customFormat="false" ht="15" hidden="false" customHeight="false" outlineLevel="0" collapsed="false">
      <c r="B2719" s="21" t="n">
        <v>42817</v>
      </c>
      <c r="C2719" s="22" t="n">
        <v>1249.0085</v>
      </c>
      <c r="D2719" s="22" t="n">
        <v>1253.408</v>
      </c>
      <c r="E2719" s="22" t="n">
        <v>1242.812</v>
      </c>
      <c r="F2719" s="22" t="n">
        <v>1245.206</v>
      </c>
      <c r="G2719" s="23" t="n">
        <v>1253.14</v>
      </c>
      <c r="H2719" s="23" t="n">
        <v>1251.89</v>
      </c>
      <c r="I2719" s="23" t="n">
        <v>1243.74</v>
      </c>
      <c r="J2719" s="23" t="n">
        <v>1242.5</v>
      </c>
      <c r="K2719" s="29" t="str">
        <f aca="false">IF(N2719&lt;=$F$3,"HIT","MISS")</f>
        <v>HIT</v>
      </c>
      <c r="L2719" s="29" t="str">
        <f aca="false">IF(O2719&lt;=$F$3,"HIT","MISS")</f>
        <v>HIT</v>
      </c>
      <c r="M2719" s="17" t="str">
        <f aca="false">IF(AND(K2719="HIT",L2719="HIT"),"HOD ✓ | LOD ✓",IF(K2719="HIT","HOD ✓",IF(L2719="HIT","LOD ✓","✗ MISS")))</f>
        <v>HOD ✓ | LOD ✓</v>
      </c>
      <c r="N2719" s="26" t="n">
        <f aca="false">IF(D2719&lt;H2719,(H2719-D2719)/D2719,IF(D2719&gt;G2719,(D2719-G2719)/D2719,0))</f>
        <v>0.000213817049196911</v>
      </c>
      <c r="O2719" s="26" t="n">
        <f aca="false">IF(E2719&lt;J2719,(J2719-E2719)/E2719,IF(E2719&gt;I2719,(E2719-I2719)/E2719,0))</f>
        <v>0</v>
      </c>
      <c r="P2719" s="27" t="n">
        <f aca="false">LN(F2719/F2718)</f>
        <v>-0.0030490584878804</v>
      </c>
      <c r="Q2719" s="28" t="n">
        <f aca="false">STDEV(P2700:P2719)*SQRT(252)</f>
        <v>0.10815188148482</v>
      </c>
      <c r="R2719" s="26" t="n">
        <f aca="false">(G2719-H2719)/H2719</f>
        <v>0.000998490282692569</v>
      </c>
      <c r="S2719" s="17" t="n">
        <f aca="false">YEAR(B2719)</f>
        <v>2017</v>
      </c>
      <c r="T2719" s="17" t="n">
        <f aca="false">WEEKDAY(B2719)</f>
        <v>5</v>
      </c>
    </row>
    <row r="2720" customFormat="false" ht="15" hidden="false" customHeight="false" outlineLevel="0" collapsed="false">
      <c r="B2720" s="21" t="n">
        <v>42818</v>
      </c>
      <c r="C2720" s="22" t="n">
        <v>1245.206</v>
      </c>
      <c r="D2720" s="22" t="n">
        <v>1251.998</v>
      </c>
      <c r="E2720" s="22" t="n">
        <v>1240.998</v>
      </c>
      <c r="F2720" s="22" t="n">
        <v>1243.449</v>
      </c>
      <c r="G2720" s="23" t="n">
        <v>1253.38</v>
      </c>
      <c r="H2720" s="23" t="n">
        <v>1252.13</v>
      </c>
      <c r="I2720" s="23" t="n">
        <v>1241.24</v>
      </c>
      <c r="J2720" s="23" t="n">
        <v>1240</v>
      </c>
      <c r="K2720" s="29" t="str">
        <f aca="false">IF(N2720&lt;=$F$3,"HIT","MISS")</f>
        <v>HIT</v>
      </c>
      <c r="L2720" s="29" t="str">
        <f aca="false">IF(O2720&lt;=$F$3,"HIT","MISS")</f>
        <v>HIT</v>
      </c>
      <c r="M2720" s="17" t="str">
        <f aca="false">IF(AND(K2720="HIT",L2720="HIT"),"HOD ✓ | LOD ✓",IF(K2720="HIT","HOD ✓",IF(L2720="HIT","LOD ✓","✗ MISS")))</f>
        <v>HOD ✓ | LOD ✓</v>
      </c>
      <c r="N2720" s="26" t="n">
        <f aca="false">IF(D2720&lt;H2720,(H2720-D2720)/D2720,IF(D2720&gt;G2720,(D2720-G2720)/D2720,0))</f>
        <v>0.000105431478325095</v>
      </c>
      <c r="O2720" s="26" t="n">
        <f aca="false">IF(E2720&lt;J2720,(J2720-E2720)/E2720,IF(E2720&gt;I2720,(E2720-I2720)/E2720,0))</f>
        <v>0</v>
      </c>
      <c r="P2720" s="27" t="n">
        <f aca="false">LN(F2720/F2719)</f>
        <v>-0.00141200792550225</v>
      </c>
      <c r="Q2720" s="28" t="n">
        <f aca="false">STDEV(P2701:P2720)*SQRT(252)</f>
        <v>0.105556604525495</v>
      </c>
      <c r="R2720" s="26" t="n">
        <f aca="false">(G2720-H2720)/H2720</f>
        <v>0.000998298898676655</v>
      </c>
      <c r="S2720" s="17" t="n">
        <f aca="false">YEAR(B2720)</f>
        <v>2017</v>
      </c>
      <c r="T2720" s="17" t="n">
        <f aca="false">WEEKDAY(B2720)</f>
        <v>6</v>
      </c>
    </row>
    <row r="2721" customFormat="false" ht="15" hidden="false" customHeight="false" outlineLevel="0" collapsed="false">
      <c r="B2721" s="21" t="n">
        <v>42821</v>
      </c>
      <c r="C2721" s="22" t="n">
        <v>1243.449</v>
      </c>
      <c r="D2721" s="22" t="n">
        <v>1261.081</v>
      </c>
      <c r="E2721" s="22" t="n">
        <v>1243.449</v>
      </c>
      <c r="F2721" s="22" t="n">
        <v>1254.4735</v>
      </c>
      <c r="G2721" s="23" t="n">
        <v>1260.74</v>
      </c>
      <c r="H2721" s="23" t="n">
        <v>1259.48</v>
      </c>
      <c r="I2721" s="23" t="n">
        <v>1243.97</v>
      </c>
      <c r="J2721" s="23" t="n">
        <v>1242.73</v>
      </c>
      <c r="K2721" s="29" t="str">
        <f aca="false">IF(N2721&lt;=$F$3,"HIT","MISS")</f>
        <v>HIT</v>
      </c>
      <c r="L2721" s="29" t="str">
        <f aca="false">IF(O2721&lt;=$F$3,"HIT","MISS")</f>
        <v>HIT</v>
      </c>
      <c r="M2721" s="17" t="str">
        <f aca="false">IF(AND(K2721="HIT",L2721="HIT"),"HOD ✓ | LOD ✓",IF(K2721="HIT","HOD ✓",IF(L2721="HIT","LOD ✓","✗ MISS")))</f>
        <v>HOD ✓ | LOD ✓</v>
      </c>
      <c r="N2721" s="26" t="n">
        <f aca="false">IF(D2721&lt;H2721,(H2721-D2721)/D2721,IF(D2721&gt;G2721,(D2721-G2721)/D2721,0))</f>
        <v>0.000270402932087546</v>
      </c>
      <c r="O2721" s="26" t="n">
        <f aca="false">IF(E2721&lt;J2721,(J2721-E2721)/E2721,IF(E2721&gt;I2721,(E2721-I2721)/E2721,0))</f>
        <v>0</v>
      </c>
      <c r="P2721" s="27" t="n">
        <f aca="false">LN(F2721/F2720)</f>
        <v>0.00882699249620322</v>
      </c>
      <c r="Q2721" s="28" t="n">
        <f aca="false">STDEV(P2702:P2721)*SQRT(252)</f>
        <v>0.10997086990352</v>
      </c>
      <c r="R2721" s="26" t="n">
        <f aca="false">(G2721-H2721)/H2721</f>
        <v>0.00100041286880299</v>
      </c>
      <c r="S2721" s="17" t="n">
        <f aca="false">YEAR(B2721)</f>
        <v>2017</v>
      </c>
      <c r="T2721" s="17" t="n">
        <f aca="false">WEEKDAY(B2721)</f>
        <v>2</v>
      </c>
    </row>
    <row r="2722" customFormat="false" ht="15" hidden="false" customHeight="false" outlineLevel="0" collapsed="false">
      <c r="B2722" s="21" t="n">
        <v>42822</v>
      </c>
      <c r="C2722" s="22" t="n">
        <v>1254.4735</v>
      </c>
      <c r="D2722" s="22" t="n">
        <v>1258.502</v>
      </c>
      <c r="E2722" s="22" t="n">
        <v>1247.77</v>
      </c>
      <c r="F2722" s="22" t="n">
        <v>1251.928</v>
      </c>
      <c r="G2722" s="23" t="n">
        <v>1258.17</v>
      </c>
      <c r="H2722" s="23" t="n">
        <v>1256.91</v>
      </c>
      <c r="I2722" s="23" t="n">
        <v>1249.05</v>
      </c>
      <c r="J2722" s="23" t="n">
        <v>1247.8</v>
      </c>
      <c r="K2722" s="29" t="str">
        <f aca="false">IF(N2722&lt;=$F$3,"HIT","MISS")</f>
        <v>HIT</v>
      </c>
      <c r="L2722" s="29" t="str">
        <f aca="false">IF(O2722&lt;=$F$3,"HIT","MISS")</f>
        <v>HIT</v>
      </c>
      <c r="M2722" s="17" t="str">
        <f aca="false">IF(AND(K2722="HIT",L2722="HIT"),"HOD ✓ | LOD ✓",IF(K2722="HIT","HOD ✓",IF(L2722="HIT","LOD ✓","✗ MISS")))</f>
        <v>HOD ✓ | LOD ✓</v>
      </c>
      <c r="N2722" s="26" t="n">
        <f aca="false">IF(D2722&lt;H2722,(H2722-D2722)/D2722,IF(D2722&gt;G2722,(D2722-G2722)/D2722,0))</f>
        <v>0.000263805699156521</v>
      </c>
      <c r="O2722" s="26" t="n">
        <f aca="false">IF(E2722&lt;J2722,(J2722-E2722)/E2722,IF(E2722&gt;I2722,(E2722-I2722)/E2722,0))</f>
        <v>2.40428925202343E-005</v>
      </c>
      <c r="P2722" s="27" t="n">
        <f aca="false">LN(F2722/F2721)</f>
        <v>-0.00203119961042094</v>
      </c>
      <c r="Q2722" s="28" t="n">
        <f aca="false">STDEV(P2703:P2722)*SQRT(252)</f>
        <v>0.109367716819732</v>
      </c>
      <c r="R2722" s="26" t="n">
        <f aca="false">(G2722-H2722)/H2722</f>
        <v>0.00100245840991001</v>
      </c>
      <c r="S2722" s="17" t="n">
        <f aca="false">YEAR(B2722)</f>
        <v>2017</v>
      </c>
      <c r="T2722" s="17" t="n">
        <f aca="false">WEEKDAY(B2722)</f>
        <v>3</v>
      </c>
    </row>
    <row r="2723" customFormat="false" ht="15" hidden="false" customHeight="false" outlineLevel="0" collapsed="false">
      <c r="B2723" s="21" t="n">
        <v>42823</v>
      </c>
      <c r="C2723" s="22" t="n">
        <v>1251.928</v>
      </c>
      <c r="D2723" s="22" t="n">
        <v>1254.758</v>
      </c>
      <c r="E2723" s="22" t="n">
        <v>1247.388</v>
      </c>
      <c r="F2723" s="22" t="n">
        <v>1253.5995</v>
      </c>
      <c r="G2723" s="23" t="n">
        <v>1256.2</v>
      </c>
      <c r="H2723" s="23" t="n">
        <v>1254.95</v>
      </c>
      <c r="I2723" s="23" t="n">
        <v>1250.55</v>
      </c>
      <c r="J2723" s="23" t="n">
        <v>1249.3</v>
      </c>
      <c r="K2723" s="24" t="str">
        <f aca="false">IF(N2723&lt;=$F$3,"HIT","MISS")</f>
        <v>HIT</v>
      </c>
      <c r="L2723" s="24" t="str">
        <f aca="false">IF(O2723&lt;=$F$3,"HIT","MISS")</f>
        <v>MISS</v>
      </c>
      <c r="M2723" s="25" t="str">
        <f aca="false">IF(AND(K2723="HIT",L2723="HIT"),"HOD ✓ | LOD ✓",IF(K2723="HIT","HOD ✓",IF(L2723="HIT","LOD ✓","✗ MISS")))</f>
        <v>HOD ✓</v>
      </c>
      <c r="N2723" s="26" t="n">
        <f aca="false">IF(D2723&lt;H2723,(H2723-D2723)/D2723,IF(D2723&gt;G2723,(D2723-G2723)/D2723,0))</f>
        <v>0.000153017553982527</v>
      </c>
      <c r="O2723" s="26" t="n">
        <f aca="false">IF(E2723&lt;J2723,(J2723-E2723)/E2723,IF(E2723&gt;I2723,(E2723-I2723)/E2723,0))</f>
        <v>0.00153280294503397</v>
      </c>
      <c r="P2723" s="27" t="n">
        <f aca="false">LN(F2723/F2722)</f>
        <v>0.00133425017124744</v>
      </c>
      <c r="Q2723" s="28" t="n">
        <f aca="false">STDEV(P2704:P2723)*SQRT(252)</f>
        <v>0.109400557750763</v>
      </c>
      <c r="R2723" s="26" t="n">
        <f aca="false">(G2723-H2723)/H2723</f>
        <v>0.000996055619745807</v>
      </c>
      <c r="S2723" s="17" t="n">
        <f aca="false">YEAR(B2723)</f>
        <v>2017</v>
      </c>
      <c r="T2723" s="17" t="n">
        <f aca="false">WEEKDAY(B2723)</f>
        <v>4</v>
      </c>
    </row>
    <row r="2724" customFormat="false" ht="15" hidden="false" customHeight="false" outlineLevel="0" collapsed="false">
      <c r="B2724" s="21" t="n">
        <v>42824</v>
      </c>
      <c r="C2724" s="22" t="n">
        <v>1253.5995</v>
      </c>
      <c r="D2724" s="22" t="n">
        <v>1253.952</v>
      </c>
      <c r="E2724" s="22" t="n">
        <v>1242.458</v>
      </c>
      <c r="F2724" s="22" t="n">
        <v>1243.203</v>
      </c>
      <c r="G2724" s="23" t="n">
        <v>1255.44</v>
      </c>
      <c r="H2724" s="23" t="n">
        <v>1254.19</v>
      </c>
      <c r="I2724" s="23" t="n">
        <v>1243.89</v>
      </c>
      <c r="J2724" s="23" t="n">
        <v>1242.65</v>
      </c>
      <c r="K2724" s="29" t="str">
        <f aca="false">IF(N2724&lt;=$F$3,"HIT","MISS")</f>
        <v>HIT</v>
      </c>
      <c r="L2724" s="29" t="str">
        <f aca="false">IF(O2724&lt;=$F$3,"HIT","MISS")</f>
        <v>HIT</v>
      </c>
      <c r="M2724" s="17" t="str">
        <f aca="false">IF(AND(K2724="HIT",L2724="HIT"),"HOD ✓ | LOD ✓",IF(K2724="HIT","HOD ✓",IF(L2724="HIT","LOD ✓","✗ MISS")))</f>
        <v>HOD ✓ | LOD ✓</v>
      </c>
      <c r="N2724" s="26" t="n">
        <f aca="false">IF(D2724&lt;H2724,(H2724-D2724)/D2724,IF(D2724&gt;G2724,(D2724-G2724)/D2724,0))</f>
        <v>0.000189799928545954</v>
      </c>
      <c r="O2724" s="26" t="n">
        <f aca="false">IF(E2724&lt;J2724,(J2724-E2724)/E2724,IF(E2724&gt;I2724,(E2724-I2724)/E2724,0))</f>
        <v>0.000154532386607843</v>
      </c>
      <c r="P2724" s="27" t="n">
        <f aca="false">LN(F2724/F2723)</f>
        <v>-0.00832789945253881</v>
      </c>
      <c r="Q2724" s="28" t="n">
        <f aca="false">STDEV(P2705:P2724)*SQRT(252)</f>
        <v>0.104142962067113</v>
      </c>
      <c r="R2724" s="26" t="n">
        <f aca="false">(G2724-H2724)/H2724</f>
        <v>0.000996659198367073</v>
      </c>
      <c r="S2724" s="17" t="n">
        <f aca="false">YEAR(B2724)</f>
        <v>2017</v>
      </c>
      <c r="T2724" s="17" t="n">
        <f aca="false">WEEKDAY(B2724)</f>
        <v>5</v>
      </c>
    </row>
    <row r="2725" customFormat="false" ht="15" hidden="false" customHeight="false" outlineLevel="0" collapsed="false">
      <c r="B2725" s="21" t="n">
        <v>42825</v>
      </c>
      <c r="C2725" s="22" t="n">
        <v>1243.203</v>
      </c>
      <c r="D2725" s="22" t="n">
        <v>1250.722</v>
      </c>
      <c r="E2725" s="22" t="n">
        <v>1239.677</v>
      </c>
      <c r="F2725" s="22" t="n">
        <v>1249.119</v>
      </c>
      <c r="G2725" s="23" t="n">
        <v>1251.33</v>
      </c>
      <c r="H2725" s="23" t="n">
        <v>1250.08</v>
      </c>
      <c r="I2725" s="23" t="n">
        <v>1240.02</v>
      </c>
      <c r="J2725" s="23" t="n">
        <v>1238.78</v>
      </c>
      <c r="K2725" s="29" t="str">
        <f aca="false">IF(N2725&lt;=$F$3,"HIT","MISS")</f>
        <v>HIT</v>
      </c>
      <c r="L2725" s="29" t="str">
        <f aca="false">IF(O2725&lt;=$F$3,"HIT","MISS")</f>
        <v>HIT</v>
      </c>
      <c r="M2725" s="17" t="str">
        <f aca="false">IF(AND(K2725="HIT",L2725="HIT"),"HOD ✓ | LOD ✓",IF(K2725="HIT","HOD ✓",IF(L2725="HIT","LOD ✓","✗ MISS")))</f>
        <v>HOD ✓ | LOD ✓</v>
      </c>
      <c r="N2725" s="26" t="n">
        <f aca="false">IF(D2725&lt;H2725,(H2725-D2725)/D2725,IF(D2725&gt;G2725,(D2725-G2725)/D2725,0))</f>
        <v>0</v>
      </c>
      <c r="O2725" s="26" t="n">
        <f aca="false">IF(E2725&lt;J2725,(J2725-E2725)/E2725,IF(E2725&gt;I2725,(E2725-I2725)/E2725,0))</f>
        <v>0</v>
      </c>
      <c r="P2725" s="27" t="n">
        <f aca="false">LN(F2725/F2724)</f>
        <v>0.00474738907017911</v>
      </c>
      <c r="Q2725" s="28" t="n">
        <f aca="false">STDEV(P2706:P2725)*SQRT(252)</f>
        <v>0.105304732466719</v>
      </c>
      <c r="R2725" s="26" t="n">
        <f aca="false">(G2725-H2725)/H2725</f>
        <v>0.000999936004095738</v>
      </c>
      <c r="S2725" s="17" t="n">
        <f aca="false">YEAR(B2725)</f>
        <v>2017</v>
      </c>
      <c r="T2725" s="17" t="n">
        <f aca="false">WEEKDAY(B2725)</f>
        <v>6</v>
      </c>
    </row>
    <row r="2726" customFormat="false" ht="15" hidden="false" customHeight="false" outlineLevel="0" collapsed="false">
      <c r="B2726" s="21" t="n">
        <v>42828</v>
      </c>
      <c r="C2726" s="22" t="n">
        <v>1249.119</v>
      </c>
      <c r="D2726" s="22" t="n">
        <v>1253.844</v>
      </c>
      <c r="E2726" s="22" t="n">
        <v>1244.598</v>
      </c>
      <c r="F2726" s="22" t="n">
        <v>1253.6755</v>
      </c>
      <c r="G2726" s="23" t="n">
        <v>1255.34</v>
      </c>
      <c r="H2726" s="23" t="n">
        <v>1254.09</v>
      </c>
      <c r="I2726" s="23" t="n">
        <v>1245.8</v>
      </c>
      <c r="J2726" s="23" t="n">
        <v>1244.56</v>
      </c>
      <c r="K2726" s="29" t="str">
        <f aca="false">IF(N2726&lt;=$F$3,"HIT","MISS")</f>
        <v>HIT</v>
      </c>
      <c r="L2726" s="29" t="str">
        <f aca="false">IF(O2726&lt;=$F$3,"HIT","MISS")</f>
        <v>HIT</v>
      </c>
      <c r="M2726" s="17" t="str">
        <f aca="false">IF(AND(K2726="HIT",L2726="HIT"),"HOD ✓ | LOD ✓",IF(K2726="HIT","HOD ✓",IF(L2726="HIT","LOD ✓","✗ MISS")))</f>
        <v>HOD ✓ | LOD ✓</v>
      </c>
      <c r="N2726" s="26" t="n">
        <f aca="false">IF(D2726&lt;H2726,(H2726-D2726)/D2726,IF(D2726&gt;G2726,(D2726-G2726)/D2726,0))</f>
        <v>0.00019619665604323</v>
      </c>
      <c r="O2726" s="26" t="n">
        <f aca="false">IF(E2726&lt;J2726,(J2726-E2726)/E2726,IF(E2726&gt;I2726,(E2726-I2726)/E2726,0))</f>
        <v>0</v>
      </c>
      <c r="P2726" s="27" t="n">
        <f aca="false">LN(F2726/F2725)</f>
        <v>0.00364113396774488</v>
      </c>
      <c r="Q2726" s="28" t="n">
        <f aca="false">STDEV(P2707:P2726)*SQRT(252)</f>
        <v>0.101008367521349</v>
      </c>
      <c r="R2726" s="26" t="n">
        <f aca="false">(G2726-H2726)/H2726</f>
        <v>0.000996738671068265</v>
      </c>
      <c r="S2726" s="17" t="n">
        <f aca="false">YEAR(B2726)</f>
        <v>2017</v>
      </c>
      <c r="T2726" s="17" t="n">
        <f aca="false">WEEKDAY(B2726)</f>
        <v>2</v>
      </c>
    </row>
    <row r="2727" customFormat="false" ht="15" hidden="false" customHeight="false" outlineLevel="0" collapsed="false">
      <c r="B2727" s="21" t="n">
        <v>42829</v>
      </c>
      <c r="C2727" s="22" t="n">
        <v>1253.6755</v>
      </c>
      <c r="D2727" s="22" t="n">
        <v>1261.423</v>
      </c>
      <c r="E2727" s="22" t="n">
        <v>1253.666</v>
      </c>
      <c r="F2727" s="22" t="n">
        <v>1256.251</v>
      </c>
      <c r="G2727" s="23" t="n">
        <v>1262.86</v>
      </c>
      <c r="H2727" s="23" t="n">
        <v>1261.6</v>
      </c>
      <c r="I2727" s="23" t="n">
        <v>1255.4</v>
      </c>
      <c r="J2727" s="23" t="n">
        <v>1254.15</v>
      </c>
      <c r="K2727" s="29" t="str">
        <f aca="false">IF(N2727&lt;=$F$3,"HIT","MISS")</f>
        <v>HIT</v>
      </c>
      <c r="L2727" s="29" t="str">
        <f aca="false">IF(O2727&lt;=$F$3,"HIT","MISS")</f>
        <v>HIT</v>
      </c>
      <c r="M2727" s="17" t="str">
        <f aca="false">IF(AND(K2727="HIT",L2727="HIT"),"HOD ✓ | LOD ✓",IF(K2727="HIT","HOD ✓",IF(L2727="HIT","LOD ✓","✗ MISS")))</f>
        <v>HOD ✓ | LOD ✓</v>
      </c>
      <c r="N2727" s="26" t="n">
        <f aca="false">IF(D2727&lt;H2727,(H2727-D2727)/D2727,IF(D2727&gt;G2727,(D2727-G2727)/D2727,0))</f>
        <v>0.00014031772054252</v>
      </c>
      <c r="O2727" s="26" t="n">
        <f aca="false">IF(E2727&lt;J2727,(J2727-E2727)/E2727,IF(E2727&gt;I2727,(E2727-I2727)/E2727,0))</f>
        <v>0.000386067740530692</v>
      </c>
      <c r="P2727" s="27" t="n">
        <f aca="false">LN(F2727/F2726)</f>
        <v>0.00205225205116094</v>
      </c>
      <c r="Q2727" s="28" t="n">
        <f aca="false">STDEV(P2708:P2727)*SQRT(252)</f>
        <v>0.0952111137754257</v>
      </c>
      <c r="R2727" s="26" t="n">
        <f aca="false">(G2727-H2727)/H2727</f>
        <v>0.000998731769181984</v>
      </c>
      <c r="S2727" s="17" t="n">
        <f aca="false">YEAR(B2727)</f>
        <v>2017</v>
      </c>
      <c r="T2727" s="17" t="n">
        <f aca="false">WEEKDAY(B2727)</f>
        <v>3</v>
      </c>
    </row>
    <row r="2728" customFormat="false" ht="15" hidden="false" customHeight="false" outlineLevel="0" collapsed="false">
      <c r="B2728" s="21" t="n">
        <v>42830</v>
      </c>
      <c r="C2728" s="22" t="n">
        <v>1256.251</v>
      </c>
      <c r="D2728" s="22" t="n">
        <v>1257.399</v>
      </c>
      <c r="E2728" s="22" t="n">
        <v>1243.821</v>
      </c>
      <c r="F2728" s="22" t="n">
        <v>1255.615</v>
      </c>
      <c r="G2728" s="23" t="n">
        <v>1258.54</v>
      </c>
      <c r="H2728" s="23" t="n">
        <v>1257.28</v>
      </c>
      <c r="I2728" s="23" t="n">
        <v>1244.71</v>
      </c>
      <c r="J2728" s="23" t="n">
        <v>1243.47</v>
      </c>
      <c r="K2728" s="29" t="str">
        <f aca="false">IF(N2728&lt;=$F$3,"HIT","MISS")</f>
        <v>HIT</v>
      </c>
      <c r="L2728" s="29" t="str">
        <f aca="false">IF(O2728&lt;=$F$3,"HIT","MISS")</f>
        <v>HIT</v>
      </c>
      <c r="M2728" s="17" t="str">
        <f aca="false">IF(AND(K2728="HIT",L2728="HIT"),"HOD ✓ | LOD ✓",IF(K2728="HIT","HOD ✓",IF(L2728="HIT","LOD ✓","✗ MISS")))</f>
        <v>HOD ✓ | LOD ✓</v>
      </c>
      <c r="N2728" s="26" t="n">
        <f aca="false">IF(D2728&lt;H2728,(H2728-D2728)/D2728,IF(D2728&gt;G2728,(D2728-G2728)/D2728,0))</f>
        <v>0</v>
      </c>
      <c r="O2728" s="26" t="n">
        <f aca="false">IF(E2728&lt;J2728,(J2728-E2728)/E2728,IF(E2728&gt;I2728,(E2728-I2728)/E2728,0))</f>
        <v>0</v>
      </c>
      <c r="P2728" s="27" t="n">
        <f aca="false">LN(F2728/F2727)</f>
        <v>-0.00050639645075905</v>
      </c>
      <c r="Q2728" s="28" t="n">
        <f aca="false">STDEV(P2709:P2728)*SQRT(252)</f>
        <v>0.0911060676201364</v>
      </c>
      <c r="R2728" s="26" t="n">
        <f aca="false">(G2728-H2728)/H2728</f>
        <v>0.00100216340035632</v>
      </c>
      <c r="S2728" s="17" t="n">
        <f aca="false">YEAR(B2728)</f>
        <v>2017</v>
      </c>
      <c r="T2728" s="17" t="n">
        <f aca="false">WEEKDAY(B2728)</f>
        <v>4</v>
      </c>
    </row>
    <row r="2729" customFormat="false" ht="15" hidden="false" customHeight="false" outlineLevel="0" collapsed="false">
      <c r="B2729" s="21" t="n">
        <v>42831</v>
      </c>
      <c r="C2729" s="22" t="n">
        <v>1255.615</v>
      </c>
      <c r="D2729" s="22" t="n">
        <v>1259.038</v>
      </c>
      <c r="E2729" s="22" t="n">
        <v>1249.826</v>
      </c>
      <c r="F2729" s="22" t="n">
        <v>1251.986</v>
      </c>
      <c r="G2729" s="23" t="n">
        <v>1258.65</v>
      </c>
      <c r="H2729" s="23" t="n">
        <v>1257.39</v>
      </c>
      <c r="I2729" s="23" t="n">
        <v>1249.49</v>
      </c>
      <c r="J2729" s="23" t="n">
        <v>1248.24</v>
      </c>
      <c r="K2729" s="29" t="str">
        <f aca="false">IF(N2729&lt;=$F$3,"HIT","MISS")</f>
        <v>HIT</v>
      </c>
      <c r="L2729" s="29" t="str">
        <f aca="false">IF(O2729&lt;=$F$3,"HIT","MISS")</f>
        <v>HIT</v>
      </c>
      <c r="M2729" s="17" t="str">
        <f aca="false">IF(AND(K2729="HIT",L2729="HIT"),"HOD ✓ | LOD ✓",IF(K2729="HIT","HOD ✓",IF(L2729="HIT","LOD ✓","✗ MISS")))</f>
        <v>HOD ✓ | LOD ✓</v>
      </c>
      <c r="N2729" s="26" t="n">
        <f aca="false">IF(D2729&lt;H2729,(H2729-D2729)/D2729,IF(D2729&gt;G2729,(D2729-G2729)/D2729,0))</f>
        <v>0.000308171794655856</v>
      </c>
      <c r="O2729" s="26" t="n">
        <f aca="false">IF(E2729&lt;J2729,(J2729-E2729)/E2729,IF(E2729&gt;I2729,(E2729-I2729)/E2729,0))</f>
        <v>0.000268837422169176</v>
      </c>
      <c r="P2729" s="27" t="n">
        <f aca="false">LN(F2729/F2728)</f>
        <v>-0.00289440188731306</v>
      </c>
      <c r="Q2729" s="28" t="n">
        <f aca="false">STDEV(P2710:P2729)*SQRT(252)</f>
        <v>0.0881507634578786</v>
      </c>
      <c r="R2729" s="26" t="n">
        <f aca="false">(G2729-H2729)/H2729</f>
        <v>0.00100207572829432</v>
      </c>
      <c r="S2729" s="17" t="n">
        <f aca="false">YEAR(B2729)</f>
        <v>2017</v>
      </c>
      <c r="T2729" s="17" t="n">
        <f aca="false">WEEKDAY(B2729)</f>
        <v>5</v>
      </c>
    </row>
    <row r="2730" customFormat="false" ht="15" hidden="false" customHeight="false" outlineLevel="0" collapsed="false">
      <c r="B2730" s="21" t="n">
        <v>42832</v>
      </c>
      <c r="C2730" s="22" t="n">
        <v>1251.986</v>
      </c>
      <c r="D2730" s="22" t="n">
        <v>1271.122</v>
      </c>
      <c r="E2730" s="22" t="n">
        <v>1250.683</v>
      </c>
      <c r="F2730" s="22" t="n">
        <v>1254.437</v>
      </c>
      <c r="G2730" s="23" t="n">
        <v>1272.63</v>
      </c>
      <c r="H2730" s="23" t="n">
        <v>1271.36</v>
      </c>
      <c r="I2730" s="23" t="n">
        <v>1252.03</v>
      </c>
      <c r="J2730" s="23" t="n">
        <v>1250.78</v>
      </c>
      <c r="K2730" s="29" t="str">
        <f aca="false">IF(N2730&lt;=$F$3,"HIT","MISS")</f>
        <v>HIT</v>
      </c>
      <c r="L2730" s="29" t="str">
        <f aca="false">IF(O2730&lt;=$F$3,"HIT","MISS")</f>
        <v>HIT</v>
      </c>
      <c r="M2730" s="17" t="str">
        <f aca="false">IF(AND(K2730="HIT",L2730="HIT"),"HOD ✓ | LOD ✓",IF(K2730="HIT","HOD ✓",IF(L2730="HIT","LOD ✓","✗ MISS")))</f>
        <v>HOD ✓ | LOD ✓</v>
      </c>
      <c r="N2730" s="26" t="n">
        <f aca="false">IF(D2730&lt;H2730,(H2730-D2730)/D2730,IF(D2730&gt;G2730,(D2730-G2730)/D2730,0))</f>
        <v>0.000187236158291516</v>
      </c>
      <c r="O2730" s="26" t="n">
        <f aca="false">IF(E2730&lt;J2730,(J2730-E2730)/E2730,IF(E2730&gt;I2730,(E2730-I2730)/E2730,0))</f>
        <v>7.75576225150418E-005</v>
      </c>
      <c r="P2730" s="27" t="n">
        <f aca="false">LN(F2730/F2729)</f>
        <v>0.00195577584571177</v>
      </c>
      <c r="Q2730" s="28" t="n">
        <f aca="false">STDEV(P2711:P2730)*SQRT(252)</f>
        <v>0.0880850887387342</v>
      </c>
      <c r="R2730" s="26" t="n">
        <f aca="false">(G2730-H2730)/H2730</f>
        <v>0.000998930279386019</v>
      </c>
      <c r="S2730" s="17" t="n">
        <f aca="false">YEAR(B2730)</f>
        <v>2017</v>
      </c>
      <c r="T2730" s="17" t="n">
        <f aca="false">WEEKDAY(B2730)</f>
        <v>6</v>
      </c>
    </row>
    <row r="2731" customFormat="false" ht="15" hidden="false" customHeight="false" outlineLevel="0" collapsed="false">
      <c r="B2731" s="21" t="n">
        <v>42835</v>
      </c>
      <c r="C2731" s="22" t="n">
        <v>1254.437</v>
      </c>
      <c r="D2731" s="22" t="n">
        <v>1257.216</v>
      </c>
      <c r="E2731" s="22" t="n">
        <v>1247.112</v>
      </c>
      <c r="F2731" s="22" t="n">
        <v>1254.601</v>
      </c>
      <c r="G2731" s="23" t="n">
        <v>1259.02</v>
      </c>
      <c r="H2731" s="23" t="n">
        <v>1257.76</v>
      </c>
      <c r="I2731" s="23" t="n">
        <v>1246.98</v>
      </c>
      <c r="J2731" s="23" t="n">
        <v>1245.73</v>
      </c>
      <c r="K2731" s="29" t="str">
        <f aca="false">IF(N2731&lt;=$F$3,"HIT","MISS")</f>
        <v>HIT</v>
      </c>
      <c r="L2731" s="29" t="str">
        <f aca="false">IF(O2731&lt;=$F$3,"HIT","MISS")</f>
        <v>HIT</v>
      </c>
      <c r="M2731" s="17" t="str">
        <f aca="false">IF(AND(K2731="HIT",L2731="HIT"),"HOD ✓ | LOD ✓",IF(K2731="HIT","HOD ✓",IF(L2731="HIT","LOD ✓","✗ MISS")))</f>
        <v>HOD ✓ | LOD ✓</v>
      </c>
      <c r="N2731" s="26" t="n">
        <f aca="false">IF(D2731&lt;H2731,(H2731-D2731)/D2731,IF(D2731&gt;G2731,(D2731-G2731)/D2731,0))</f>
        <v>0.000432702097332596</v>
      </c>
      <c r="O2731" s="26" t="n">
        <f aca="false">IF(E2731&lt;J2731,(J2731-E2731)/E2731,IF(E2731&gt;I2731,(E2731-I2731)/E2731,0))</f>
        <v>0.000105844543232734</v>
      </c>
      <c r="P2731" s="27" t="n">
        <f aca="false">LN(F2731/F2730)</f>
        <v>0.000130727394510495</v>
      </c>
      <c r="Q2731" s="28" t="n">
        <f aca="false">STDEV(P2712:P2731)*SQRT(252)</f>
        <v>0.087900195966792</v>
      </c>
      <c r="R2731" s="26" t="n">
        <f aca="false">(G2731-H2731)/H2731</f>
        <v>0.00100178094390026</v>
      </c>
      <c r="S2731" s="17" t="n">
        <f aca="false">YEAR(B2731)</f>
        <v>2017</v>
      </c>
      <c r="T2731" s="17" t="n">
        <f aca="false">WEEKDAY(B2731)</f>
        <v>2</v>
      </c>
    </row>
    <row r="2732" customFormat="false" ht="15" hidden="false" customHeight="false" outlineLevel="0" collapsed="false">
      <c r="B2732" s="21" t="n">
        <v>42836</v>
      </c>
      <c r="C2732" s="22" t="n">
        <v>1254.601</v>
      </c>
      <c r="D2732" s="22" t="n">
        <v>1275.216</v>
      </c>
      <c r="E2732" s="22" t="n">
        <v>1253.165</v>
      </c>
      <c r="F2732" s="22" t="n">
        <v>1274.523</v>
      </c>
      <c r="G2732" s="23" t="n">
        <v>1275.36</v>
      </c>
      <c r="H2732" s="23" t="n">
        <v>1274.09</v>
      </c>
      <c r="I2732" s="23" t="n">
        <v>1254.76</v>
      </c>
      <c r="J2732" s="23" t="n">
        <v>1253.51</v>
      </c>
      <c r="K2732" s="29" t="str">
        <f aca="false">IF(N2732&lt;=$F$3,"HIT","MISS")</f>
        <v>HIT</v>
      </c>
      <c r="L2732" s="29" t="str">
        <f aca="false">IF(O2732&lt;=$F$3,"HIT","MISS")</f>
        <v>HIT</v>
      </c>
      <c r="M2732" s="17" t="str">
        <f aca="false">IF(AND(K2732="HIT",L2732="HIT"),"HOD ✓ | LOD ✓",IF(K2732="HIT","HOD ✓",IF(L2732="HIT","LOD ✓","✗ MISS")))</f>
        <v>HOD ✓ | LOD ✓</v>
      </c>
      <c r="N2732" s="26" t="n">
        <f aca="false">IF(D2732&lt;H2732,(H2732-D2732)/D2732,IF(D2732&gt;G2732,(D2732-G2732)/D2732,0))</f>
        <v>0</v>
      </c>
      <c r="O2732" s="26" t="n">
        <f aca="false">IF(E2732&lt;J2732,(J2732-E2732)/E2732,IF(E2732&gt;I2732,(E2732-I2732)/E2732,0))</f>
        <v>0.000275302932973732</v>
      </c>
      <c r="P2732" s="27" t="n">
        <f aca="false">LN(F2732/F2731)</f>
        <v>0.015754397216882</v>
      </c>
      <c r="Q2732" s="28" t="n">
        <f aca="false">STDEV(P2713:P2732)*SQRT(252)</f>
        <v>0.0968850876993069</v>
      </c>
      <c r="R2732" s="26" t="n">
        <f aca="false">(G2732-H2732)/H2732</f>
        <v>0.00099678986570806</v>
      </c>
      <c r="S2732" s="17" t="n">
        <f aca="false">YEAR(B2732)</f>
        <v>2017</v>
      </c>
      <c r="T2732" s="17" t="n">
        <f aca="false">WEEKDAY(B2732)</f>
        <v>3</v>
      </c>
    </row>
    <row r="2733" customFormat="false" ht="15" hidden="false" customHeight="false" outlineLevel="0" collapsed="false">
      <c r="B2733" s="21" t="n">
        <v>42837</v>
      </c>
      <c r="C2733" s="22" t="n">
        <v>1274.523</v>
      </c>
      <c r="D2733" s="22" t="n">
        <v>1286.874</v>
      </c>
      <c r="E2733" s="22" t="n">
        <v>1271.97</v>
      </c>
      <c r="F2733" s="22" t="n">
        <v>1286.514</v>
      </c>
      <c r="G2733" s="23" t="n">
        <v>1287.84</v>
      </c>
      <c r="H2733" s="23" t="n">
        <v>1286.55</v>
      </c>
      <c r="I2733" s="23" t="n">
        <v>1273.4</v>
      </c>
      <c r="J2733" s="23" t="n">
        <v>1272.13</v>
      </c>
      <c r="K2733" s="29" t="str">
        <f aca="false">IF(N2733&lt;=$F$3,"HIT","MISS")</f>
        <v>HIT</v>
      </c>
      <c r="L2733" s="29" t="str">
        <f aca="false">IF(O2733&lt;=$F$3,"HIT","MISS")</f>
        <v>HIT</v>
      </c>
      <c r="M2733" s="17" t="str">
        <f aca="false">IF(AND(K2733="HIT",L2733="HIT"),"HOD ✓ | LOD ✓",IF(K2733="HIT","HOD ✓",IF(L2733="HIT","LOD ✓","✗ MISS")))</f>
        <v>HOD ✓ | LOD ✓</v>
      </c>
      <c r="N2733" s="26" t="n">
        <f aca="false">IF(D2733&lt;H2733,(H2733-D2733)/D2733,IF(D2733&gt;G2733,(D2733-G2733)/D2733,0))</f>
        <v>0</v>
      </c>
      <c r="O2733" s="26" t="n">
        <f aca="false">IF(E2733&lt;J2733,(J2733-E2733)/E2733,IF(E2733&gt;I2733,(E2733-I2733)/E2733,0))</f>
        <v>0.000125789130246847</v>
      </c>
      <c r="P2733" s="27" t="n">
        <f aca="false">LN(F2733/F2732)</f>
        <v>0.00936424395521803</v>
      </c>
      <c r="Q2733" s="28" t="n">
        <f aca="false">STDEV(P2714:P2733)*SQRT(252)</f>
        <v>0.085136911562756</v>
      </c>
      <c r="R2733" s="26" t="n">
        <f aca="false">(G2733-H2733)/H2733</f>
        <v>0.00100268159029961</v>
      </c>
      <c r="S2733" s="17" t="n">
        <f aca="false">YEAR(B2733)</f>
        <v>2017</v>
      </c>
      <c r="T2733" s="17" t="n">
        <f aca="false">WEEKDAY(B2733)</f>
        <v>4</v>
      </c>
    </row>
    <row r="2734" customFormat="false" ht="15" hidden="false" customHeight="false" outlineLevel="0" collapsed="false">
      <c r="B2734" s="21" t="n">
        <v>42838</v>
      </c>
      <c r="C2734" s="22" t="n">
        <v>1286.514</v>
      </c>
      <c r="D2734" s="22" t="n">
        <v>1288.644</v>
      </c>
      <c r="E2734" s="22" t="n">
        <v>1281.86</v>
      </c>
      <c r="F2734" s="22" t="n">
        <v>1287.5825</v>
      </c>
      <c r="G2734" s="23" t="n">
        <v>1289.63</v>
      </c>
      <c r="H2734" s="23" t="n">
        <v>1288.34</v>
      </c>
      <c r="I2734" s="23" t="n">
        <v>1283.38</v>
      </c>
      <c r="J2734" s="23" t="n">
        <v>1282.1</v>
      </c>
      <c r="K2734" s="29" t="str">
        <f aca="false">IF(N2734&lt;=$F$3,"HIT","MISS")</f>
        <v>HIT</v>
      </c>
      <c r="L2734" s="29" t="str">
        <f aca="false">IF(O2734&lt;=$F$3,"HIT","MISS")</f>
        <v>HIT</v>
      </c>
      <c r="M2734" s="17" t="str">
        <f aca="false">IF(AND(K2734="HIT",L2734="HIT"),"HOD ✓ | LOD ✓",IF(K2734="HIT","HOD ✓",IF(L2734="HIT","LOD ✓","✗ MISS")))</f>
        <v>HOD ✓ | LOD ✓</v>
      </c>
      <c r="N2734" s="26" t="n">
        <f aca="false">IF(D2734&lt;H2734,(H2734-D2734)/D2734,IF(D2734&gt;G2734,(D2734-G2734)/D2734,0))</f>
        <v>0</v>
      </c>
      <c r="O2734" s="26" t="n">
        <f aca="false">IF(E2734&lt;J2734,(J2734-E2734)/E2734,IF(E2734&gt;I2734,(E2734-I2734)/E2734,0))</f>
        <v>0.000187227934407821</v>
      </c>
      <c r="P2734" s="27" t="n">
        <f aca="false">LN(F2734/F2733)</f>
        <v>0.000830194253688274</v>
      </c>
      <c r="Q2734" s="28" t="n">
        <f aca="false">STDEV(P2715:P2734)*SQRT(252)</f>
        <v>0.084587168143031</v>
      </c>
      <c r="R2734" s="26" t="n">
        <f aca="false">(G2734-H2734)/H2734</f>
        <v>0.00100128847974928</v>
      </c>
      <c r="S2734" s="17" t="n">
        <f aca="false">YEAR(B2734)</f>
        <v>2017</v>
      </c>
      <c r="T2734" s="17" t="n">
        <f aca="false">WEEKDAY(B2734)</f>
        <v>5</v>
      </c>
    </row>
    <row r="2735" customFormat="false" ht="15" hidden="false" customHeight="false" outlineLevel="0" collapsed="false">
      <c r="B2735" s="21" t="n">
        <v>42842</v>
      </c>
      <c r="C2735" s="22" t="n">
        <v>1287.5825</v>
      </c>
      <c r="D2735" s="22" t="n">
        <v>1295.612</v>
      </c>
      <c r="E2735" s="22" t="n">
        <v>1281.405</v>
      </c>
      <c r="F2735" s="22" t="n">
        <v>1284.7125</v>
      </c>
      <c r="G2735" s="23" t="n">
        <v>1297.11</v>
      </c>
      <c r="H2735" s="23" t="n">
        <v>1295.81</v>
      </c>
      <c r="I2735" s="23" t="n">
        <v>1283.15</v>
      </c>
      <c r="J2735" s="23" t="n">
        <v>1281.87</v>
      </c>
      <c r="K2735" s="29" t="str">
        <f aca="false">IF(N2735&lt;=$F$3,"HIT","MISS")</f>
        <v>HIT</v>
      </c>
      <c r="L2735" s="29" t="str">
        <f aca="false">IF(O2735&lt;=$F$3,"HIT","MISS")</f>
        <v>HIT</v>
      </c>
      <c r="M2735" s="17" t="str">
        <f aca="false">IF(AND(K2735="HIT",L2735="HIT"),"HOD ✓ | LOD ✓",IF(K2735="HIT","HOD ✓",IF(L2735="HIT","LOD ✓","✗ MISS")))</f>
        <v>HOD ✓ | LOD ✓</v>
      </c>
      <c r="N2735" s="26" t="n">
        <f aca="false">IF(D2735&lt;H2735,(H2735-D2735)/D2735,IF(D2735&gt;G2735,(D2735-G2735)/D2735,0))</f>
        <v>0.000152823530501312</v>
      </c>
      <c r="O2735" s="26" t="n">
        <f aca="false">IF(E2735&lt;J2735,(J2735-E2735)/E2735,IF(E2735&gt;I2735,(E2735-I2735)/E2735,0))</f>
        <v>0.000362882929284589</v>
      </c>
      <c r="P2735" s="27" t="n">
        <f aca="false">LN(F2735/F2734)</f>
        <v>-0.00223147126664836</v>
      </c>
      <c r="Q2735" s="28" t="n">
        <f aca="false">STDEV(P2716:P2735)*SQRT(252)</f>
        <v>0.0861931805378878</v>
      </c>
      <c r="R2735" s="26" t="n">
        <f aca="false">(G2735-H2735)/H2735</f>
        <v>0.00100323349873821</v>
      </c>
      <c r="S2735" s="17" t="n">
        <f aca="false">YEAR(B2735)</f>
        <v>2017</v>
      </c>
      <c r="T2735" s="17" t="n">
        <f aca="false">WEEKDAY(B2735)</f>
        <v>2</v>
      </c>
    </row>
    <row r="2736" customFormat="false" ht="15" hidden="false" customHeight="false" outlineLevel="0" collapsed="false">
      <c r="B2736" s="21" t="n">
        <v>42843</v>
      </c>
      <c r="C2736" s="22" t="n">
        <v>1284.7125</v>
      </c>
      <c r="D2736" s="22" t="n">
        <v>1292.45</v>
      </c>
      <c r="E2736" s="22" t="n">
        <v>1278.979</v>
      </c>
      <c r="F2736" s="22" t="n">
        <v>1289.54</v>
      </c>
      <c r="G2736" s="23" t="n">
        <v>1292.95</v>
      </c>
      <c r="H2736" s="23" t="n">
        <v>1291.66</v>
      </c>
      <c r="I2736" s="23" t="n">
        <v>1280.3</v>
      </c>
      <c r="J2736" s="23" t="n">
        <v>1279.02</v>
      </c>
      <c r="K2736" s="29" t="str">
        <f aca="false">IF(N2736&lt;=$F$3,"HIT","MISS")</f>
        <v>HIT</v>
      </c>
      <c r="L2736" s="29" t="str">
        <f aca="false">IF(O2736&lt;=$F$3,"HIT","MISS")</f>
        <v>HIT</v>
      </c>
      <c r="M2736" s="17" t="str">
        <f aca="false">IF(AND(K2736="HIT",L2736="HIT"),"HOD ✓ | LOD ✓",IF(K2736="HIT","HOD ✓",IF(L2736="HIT","LOD ✓","✗ MISS")))</f>
        <v>HOD ✓ | LOD ✓</v>
      </c>
      <c r="N2736" s="26" t="n">
        <f aca="false">IF(D2736&lt;H2736,(H2736-D2736)/D2736,IF(D2736&gt;G2736,(D2736-G2736)/D2736,0))</f>
        <v>0</v>
      </c>
      <c r="O2736" s="26" t="n">
        <f aca="false">IF(E2736&lt;J2736,(J2736-E2736)/E2736,IF(E2736&gt;I2736,(E2736-I2736)/E2736,0))</f>
        <v>3.20568203230389E-005</v>
      </c>
      <c r="P2736" s="27" t="n">
        <f aca="false">LN(F2736/F2735)</f>
        <v>0.00375060772714319</v>
      </c>
      <c r="Q2736" s="28" t="n">
        <f aca="false">STDEV(P2717:P2736)*SQRT(252)</f>
        <v>0.0861502889185417</v>
      </c>
      <c r="R2736" s="26" t="n">
        <f aca="false">(G2736-H2736)/H2736</f>
        <v>0.000998714832076524</v>
      </c>
      <c r="S2736" s="17" t="n">
        <f aca="false">YEAR(B2736)</f>
        <v>2017</v>
      </c>
      <c r="T2736" s="17" t="n">
        <f aca="false">WEEKDAY(B2736)</f>
        <v>3</v>
      </c>
    </row>
    <row r="2737" customFormat="false" ht="15" hidden="false" customHeight="false" outlineLevel="0" collapsed="false">
      <c r="B2737" s="21" t="n">
        <v>42844</v>
      </c>
      <c r="C2737" s="22" t="n">
        <v>1289.54</v>
      </c>
      <c r="D2737" s="22" t="n">
        <v>1290.857</v>
      </c>
      <c r="E2737" s="22" t="n">
        <v>1273.904</v>
      </c>
      <c r="F2737" s="22" t="n">
        <v>1279.9125</v>
      </c>
      <c r="G2737" s="23" t="n">
        <v>1291.07</v>
      </c>
      <c r="H2737" s="23" t="n">
        <v>1289.78</v>
      </c>
      <c r="I2737" s="23" t="n">
        <v>1275.15</v>
      </c>
      <c r="J2737" s="23" t="n">
        <v>1273.88</v>
      </c>
      <c r="K2737" s="29" t="str">
        <f aca="false">IF(N2737&lt;=$F$3,"HIT","MISS")</f>
        <v>HIT</v>
      </c>
      <c r="L2737" s="29" t="str">
        <f aca="false">IF(O2737&lt;=$F$3,"HIT","MISS")</f>
        <v>HIT</v>
      </c>
      <c r="M2737" s="17" t="str">
        <f aca="false">IF(AND(K2737="HIT",L2737="HIT"),"HOD ✓ | LOD ✓",IF(K2737="HIT","HOD ✓",IF(L2737="HIT","LOD ✓","✗ MISS")))</f>
        <v>HOD ✓ | LOD ✓</v>
      </c>
      <c r="N2737" s="26" t="n">
        <f aca="false">IF(D2737&lt;H2737,(H2737-D2737)/D2737,IF(D2737&gt;G2737,(D2737-G2737)/D2737,0))</f>
        <v>0</v>
      </c>
      <c r="O2737" s="26" t="n">
        <f aca="false">IF(E2737&lt;J2737,(J2737-E2737)/E2737,IF(E2737&gt;I2737,(E2737-I2737)/E2737,0))</f>
        <v>0</v>
      </c>
      <c r="P2737" s="27" t="n">
        <f aca="false">LN(F2737/F2736)</f>
        <v>-0.00749384941334854</v>
      </c>
      <c r="Q2737" s="28" t="n">
        <f aca="false">STDEV(P2718:P2737)*SQRT(252)</f>
        <v>0.0893651867126157</v>
      </c>
      <c r="R2737" s="26" t="n">
        <f aca="false">(G2737-H2737)/H2737</f>
        <v>0.00100017057172538</v>
      </c>
      <c r="S2737" s="17" t="n">
        <f aca="false">YEAR(B2737)</f>
        <v>2017</v>
      </c>
      <c r="T2737" s="17" t="n">
        <f aca="false">WEEKDAY(B2737)</f>
        <v>4</v>
      </c>
    </row>
    <row r="2738" customFormat="false" ht="15" hidden="false" customHeight="false" outlineLevel="0" collapsed="false">
      <c r="B2738" s="21" t="n">
        <v>42845</v>
      </c>
      <c r="C2738" s="22" t="n">
        <v>1279.9125</v>
      </c>
      <c r="D2738" s="22" t="n">
        <v>1283.503</v>
      </c>
      <c r="E2738" s="22" t="n">
        <v>1276.742</v>
      </c>
      <c r="F2738" s="22" t="n">
        <v>1282.121</v>
      </c>
      <c r="G2738" s="23" t="n">
        <v>1285.12</v>
      </c>
      <c r="H2738" s="23" t="n">
        <v>1283.84</v>
      </c>
      <c r="I2738" s="23" t="n">
        <v>1276.44</v>
      </c>
      <c r="J2738" s="23" t="n">
        <v>1275.16</v>
      </c>
      <c r="K2738" s="29" t="str">
        <f aca="false">IF(N2738&lt;=$F$3,"HIT","MISS")</f>
        <v>HIT</v>
      </c>
      <c r="L2738" s="29" t="str">
        <f aca="false">IF(O2738&lt;=$F$3,"HIT","MISS")</f>
        <v>HIT</v>
      </c>
      <c r="M2738" s="17" t="str">
        <f aca="false">IF(AND(K2738="HIT",L2738="HIT"),"HOD ✓ | LOD ✓",IF(K2738="HIT","HOD ✓",IF(L2738="HIT","LOD ✓","✗ MISS")))</f>
        <v>HOD ✓ | LOD ✓</v>
      </c>
      <c r="N2738" s="26" t="n">
        <f aca="false">IF(D2738&lt;H2738,(H2738-D2738)/D2738,IF(D2738&gt;G2738,(D2738-G2738)/D2738,0))</f>
        <v>0.000262562689763864</v>
      </c>
      <c r="O2738" s="26" t="n">
        <f aca="false">IF(E2738&lt;J2738,(J2738-E2738)/E2738,IF(E2738&gt;I2738,(E2738-I2738)/E2738,0))</f>
        <v>0.000236539567116855</v>
      </c>
      <c r="P2738" s="27" t="n">
        <f aca="false">LN(F2738/F2737)</f>
        <v>0.00172402160004385</v>
      </c>
      <c r="Q2738" s="28" t="n">
        <f aca="false">STDEV(P2719:P2738)*SQRT(252)</f>
        <v>0.089019005456241</v>
      </c>
      <c r="R2738" s="26" t="n">
        <f aca="false">(G2738-H2738)/H2738</f>
        <v>0.000997008973080737</v>
      </c>
      <c r="S2738" s="17" t="n">
        <f aca="false">YEAR(B2738)</f>
        <v>2017</v>
      </c>
      <c r="T2738" s="17" t="n">
        <f aca="false">WEEKDAY(B2738)</f>
        <v>5</v>
      </c>
    </row>
    <row r="2739" customFormat="false" ht="15" hidden="false" customHeight="false" outlineLevel="0" collapsed="false">
      <c r="B2739" s="21" t="n">
        <v>42846</v>
      </c>
      <c r="C2739" s="22" t="n">
        <v>1282.121</v>
      </c>
      <c r="D2739" s="22" t="n">
        <v>1288.386</v>
      </c>
      <c r="E2739" s="22" t="n">
        <v>1278.616</v>
      </c>
      <c r="F2739" s="22" t="n">
        <v>1284.265</v>
      </c>
      <c r="G2739" s="23" t="n">
        <v>1289.94</v>
      </c>
      <c r="H2739" s="23" t="n">
        <v>1288.65</v>
      </c>
      <c r="I2739" s="23" t="n">
        <v>1278.38</v>
      </c>
      <c r="J2739" s="23" t="n">
        <v>1277.1</v>
      </c>
      <c r="K2739" s="29" t="str">
        <f aca="false">IF(N2739&lt;=$F$3,"HIT","MISS")</f>
        <v>HIT</v>
      </c>
      <c r="L2739" s="29" t="str">
        <f aca="false">IF(O2739&lt;=$F$3,"HIT","MISS")</f>
        <v>HIT</v>
      </c>
      <c r="M2739" s="17" t="str">
        <f aca="false">IF(AND(K2739="HIT",L2739="HIT"),"HOD ✓ | LOD ✓",IF(K2739="HIT","HOD ✓",IF(L2739="HIT","LOD ✓","✗ MISS")))</f>
        <v>HOD ✓ | LOD ✓</v>
      </c>
      <c r="N2739" s="26" t="n">
        <f aca="false">IF(D2739&lt;H2739,(H2739-D2739)/D2739,IF(D2739&gt;G2739,(D2739-G2739)/D2739,0))</f>
        <v>0.000204907535474713</v>
      </c>
      <c r="O2739" s="26" t="n">
        <f aca="false">IF(E2739&lt;J2739,(J2739-E2739)/E2739,IF(E2739&gt;I2739,(E2739-I2739)/E2739,0))</f>
        <v>0.000184574571255073</v>
      </c>
      <c r="P2739" s="27" t="n">
        <f aca="false">LN(F2739/F2738)</f>
        <v>0.00167083244592229</v>
      </c>
      <c r="Q2739" s="28" t="n">
        <f aca="false">STDEV(P2720:P2739)*SQRT(252)</f>
        <v>0.087518758257214</v>
      </c>
      <c r="R2739" s="26" t="n">
        <f aca="false">(G2739-H2739)/H2739</f>
        <v>0.00100104760796179</v>
      </c>
      <c r="S2739" s="17" t="n">
        <f aca="false">YEAR(B2739)</f>
        <v>2017</v>
      </c>
      <c r="T2739" s="17" t="n">
        <f aca="false">WEEKDAY(B2739)</f>
        <v>6</v>
      </c>
    </row>
    <row r="2740" customFormat="false" ht="15" hidden="false" customHeight="false" outlineLevel="0" collapsed="false">
      <c r="B2740" s="21" t="n">
        <v>42849</v>
      </c>
      <c r="C2740" s="22" t="n">
        <v>1284.265</v>
      </c>
      <c r="D2740" s="22" t="n">
        <v>1284.265</v>
      </c>
      <c r="E2740" s="22" t="n">
        <v>1265.676</v>
      </c>
      <c r="F2740" s="22" t="n">
        <v>1275.575</v>
      </c>
      <c r="G2740" s="23" t="n">
        <v>1285.2</v>
      </c>
      <c r="H2740" s="23" t="n">
        <v>1283.92</v>
      </c>
      <c r="I2740" s="23" t="n">
        <v>1265.26</v>
      </c>
      <c r="J2740" s="23" t="n">
        <v>1264</v>
      </c>
      <c r="K2740" s="29" t="str">
        <f aca="false">IF(N2740&lt;=$F$3,"HIT","MISS")</f>
        <v>HIT</v>
      </c>
      <c r="L2740" s="29" t="str">
        <f aca="false">IF(O2740&lt;=$F$3,"HIT","MISS")</f>
        <v>HIT</v>
      </c>
      <c r="M2740" s="17" t="str">
        <f aca="false">IF(AND(K2740="HIT",L2740="HIT"),"HOD ✓ | LOD ✓",IF(K2740="HIT","HOD ✓",IF(L2740="HIT","LOD ✓","✗ MISS")))</f>
        <v>HOD ✓ | LOD ✓</v>
      </c>
      <c r="N2740" s="26" t="n">
        <f aca="false">IF(D2740&lt;H2740,(H2740-D2740)/D2740,IF(D2740&gt;G2740,(D2740-G2740)/D2740,0))</f>
        <v>0</v>
      </c>
      <c r="O2740" s="26" t="n">
        <f aca="false">IF(E2740&lt;J2740,(J2740-E2740)/E2740,IF(E2740&gt;I2740,(E2740-I2740)/E2740,0))</f>
        <v>0.000328678113513996</v>
      </c>
      <c r="P2740" s="27" t="n">
        <f aca="false">LN(F2740/F2739)</f>
        <v>-0.00678951292443043</v>
      </c>
      <c r="Q2740" s="28" t="n">
        <f aca="false">STDEV(P2721:P2740)*SQRT(252)</f>
        <v>0.0918999189796287</v>
      </c>
      <c r="R2740" s="26" t="n">
        <f aca="false">(G2740-H2740)/H2740</f>
        <v>0.000996946850271024</v>
      </c>
      <c r="S2740" s="17" t="n">
        <f aca="false">YEAR(B2740)</f>
        <v>2017</v>
      </c>
      <c r="T2740" s="17" t="n">
        <f aca="false">WEEKDAY(B2740)</f>
        <v>2</v>
      </c>
    </row>
    <row r="2741" customFormat="false" ht="15" hidden="false" customHeight="false" outlineLevel="0" collapsed="false">
      <c r="B2741" s="21" t="n">
        <v>42850</v>
      </c>
      <c r="C2741" s="22" t="n">
        <v>1275.575</v>
      </c>
      <c r="D2741" s="22" t="n">
        <v>1278.232</v>
      </c>
      <c r="E2741" s="22" t="n">
        <v>1261.642</v>
      </c>
      <c r="F2741" s="22" t="n">
        <v>1263.8375</v>
      </c>
      <c r="G2741" s="23" t="n">
        <v>1278.56</v>
      </c>
      <c r="H2741" s="23" t="n">
        <v>1277.28</v>
      </c>
      <c r="I2741" s="23" t="n">
        <v>1262.34</v>
      </c>
      <c r="J2741" s="23" t="n">
        <v>1261.08</v>
      </c>
      <c r="K2741" s="29" t="str">
        <f aca="false">IF(N2741&lt;=$F$3,"HIT","MISS")</f>
        <v>HIT</v>
      </c>
      <c r="L2741" s="29" t="str">
        <f aca="false">IF(O2741&lt;=$F$3,"HIT","MISS")</f>
        <v>HIT</v>
      </c>
      <c r="M2741" s="17" t="str">
        <f aca="false">IF(AND(K2741="HIT",L2741="HIT"),"HOD ✓ | LOD ✓",IF(K2741="HIT","HOD ✓",IF(L2741="HIT","LOD ✓","✗ MISS")))</f>
        <v>HOD ✓ | LOD ✓</v>
      </c>
      <c r="N2741" s="26" t="n">
        <f aca="false">IF(D2741&lt;H2741,(H2741-D2741)/D2741,IF(D2741&gt;G2741,(D2741-G2741)/D2741,0))</f>
        <v>0</v>
      </c>
      <c r="O2741" s="26" t="n">
        <f aca="false">IF(E2741&lt;J2741,(J2741-E2741)/E2741,IF(E2741&gt;I2741,(E2741-I2741)/E2741,0))</f>
        <v>0</v>
      </c>
      <c r="P2741" s="27" t="n">
        <f aca="false">LN(F2741/F2740)</f>
        <v>-0.00924433000793086</v>
      </c>
      <c r="Q2741" s="28" t="n">
        <f aca="false">STDEV(P2722:P2741)*SQRT(252)</f>
        <v>0.0945538970994963</v>
      </c>
      <c r="R2741" s="26" t="n">
        <f aca="false">(G2741-H2741)/H2741</f>
        <v>0.00100212952524112</v>
      </c>
      <c r="S2741" s="17" t="n">
        <f aca="false">YEAR(B2741)</f>
        <v>2017</v>
      </c>
      <c r="T2741" s="17" t="n">
        <f aca="false">WEEKDAY(B2741)</f>
        <v>3</v>
      </c>
    </row>
    <row r="2742" customFormat="false" ht="15" hidden="false" customHeight="false" outlineLevel="0" collapsed="false">
      <c r="B2742" s="21" t="n">
        <v>42851</v>
      </c>
      <c r="C2742" s="22" t="n">
        <v>1263.8375</v>
      </c>
      <c r="D2742" s="22" t="n">
        <v>1271.017</v>
      </c>
      <c r="E2742" s="22" t="n">
        <v>1259.97</v>
      </c>
      <c r="F2742" s="22" t="n">
        <v>1268.908</v>
      </c>
      <c r="G2742" s="23" t="n">
        <v>1271.87</v>
      </c>
      <c r="H2742" s="23" t="n">
        <v>1270.6</v>
      </c>
      <c r="I2742" s="23" t="n">
        <v>1260.06</v>
      </c>
      <c r="J2742" s="23" t="n">
        <v>1258.8</v>
      </c>
      <c r="K2742" s="29" t="str">
        <f aca="false">IF(N2742&lt;=$F$3,"HIT","MISS")</f>
        <v>HIT</v>
      </c>
      <c r="L2742" s="29" t="str">
        <f aca="false">IF(O2742&lt;=$F$3,"HIT","MISS")</f>
        <v>HIT</v>
      </c>
      <c r="M2742" s="17" t="str">
        <f aca="false">IF(AND(K2742="HIT",L2742="HIT"),"HOD ✓ | LOD ✓",IF(K2742="HIT","HOD ✓",IF(L2742="HIT","LOD ✓","✗ MISS")))</f>
        <v>HOD ✓ | LOD ✓</v>
      </c>
      <c r="N2742" s="26" t="n">
        <f aca="false">IF(D2742&lt;H2742,(H2742-D2742)/D2742,IF(D2742&gt;G2742,(D2742-G2742)/D2742,0))</f>
        <v>0</v>
      </c>
      <c r="O2742" s="26" t="n">
        <f aca="false">IF(E2742&lt;J2742,(J2742-E2742)/E2742,IF(E2742&gt;I2742,(E2742-I2742)/E2742,0))</f>
        <v>0</v>
      </c>
      <c r="P2742" s="27" t="n">
        <f aca="false">LN(F2742/F2741)</f>
        <v>0.00400396074067442</v>
      </c>
      <c r="Q2742" s="28" t="n">
        <f aca="false">STDEV(P2723:P2742)*SQRT(252)</f>
        <v>0.0949456032783941</v>
      </c>
      <c r="R2742" s="26" t="n">
        <f aca="false">(G2742-H2742)/H2742</f>
        <v>0.000999527782150151</v>
      </c>
      <c r="S2742" s="17" t="n">
        <f aca="false">YEAR(B2742)</f>
        <v>2017</v>
      </c>
      <c r="T2742" s="17" t="n">
        <f aca="false">WEEKDAY(B2742)</f>
        <v>4</v>
      </c>
    </row>
    <row r="2743" customFormat="false" ht="15" hidden="false" customHeight="false" outlineLevel="0" collapsed="false">
      <c r="B2743" s="21" t="n">
        <v>42852</v>
      </c>
      <c r="C2743" s="22" t="n">
        <v>1268.908</v>
      </c>
      <c r="D2743" s="22" t="n">
        <v>1269.717</v>
      </c>
      <c r="E2743" s="22" t="n">
        <v>1260.98</v>
      </c>
      <c r="F2743" s="22" t="n">
        <v>1264.429</v>
      </c>
      <c r="G2743" s="23" t="n">
        <v>1270.9</v>
      </c>
      <c r="H2743" s="23" t="n">
        <v>1269.63</v>
      </c>
      <c r="I2743" s="23" t="n">
        <v>1260.79</v>
      </c>
      <c r="J2743" s="23" t="n">
        <v>1259.53</v>
      </c>
      <c r="K2743" s="29" t="str">
        <f aca="false">IF(N2743&lt;=$F$3,"HIT","MISS")</f>
        <v>HIT</v>
      </c>
      <c r="L2743" s="29" t="str">
        <f aca="false">IF(O2743&lt;=$F$3,"HIT","MISS")</f>
        <v>HIT</v>
      </c>
      <c r="M2743" s="17" t="str">
        <f aca="false">IF(AND(K2743="HIT",L2743="HIT"),"HOD ✓ | LOD ✓",IF(K2743="HIT","HOD ✓",IF(L2743="HIT","LOD ✓","✗ MISS")))</f>
        <v>HOD ✓ | LOD ✓</v>
      </c>
      <c r="N2743" s="26" t="n">
        <f aca="false">IF(D2743&lt;H2743,(H2743-D2743)/D2743,IF(D2743&gt;G2743,(D2743-G2743)/D2743,0))</f>
        <v>0</v>
      </c>
      <c r="O2743" s="26" t="n">
        <f aca="false">IF(E2743&lt;J2743,(J2743-E2743)/E2743,IF(E2743&gt;I2743,(E2743-I2743)/E2743,0))</f>
        <v>0.000150676457993033</v>
      </c>
      <c r="P2743" s="27" t="n">
        <f aca="false">LN(F2743/F2742)</f>
        <v>-0.00353605119807523</v>
      </c>
      <c r="Q2743" s="28" t="n">
        <f aca="false">STDEV(P2724:P2743)*SQRT(252)</f>
        <v>0.0960634522974149</v>
      </c>
      <c r="R2743" s="26" t="n">
        <f aca="false">(G2743-H2743)/H2743</f>
        <v>0.00100029142348557</v>
      </c>
      <c r="S2743" s="17" t="n">
        <f aca="false">YEAR(B2743)</f>
        <v>2017</v>
      </c>
      <c r="T2743" s="17" t="n">
        <f aca="false">WEEKDAY(B2743)</f>
        <v>5</v>
      </c>
    </row>
    <row r="2744" customFormat="false" ht="15" hidden="false" customHeight="false" outlineLevel="0" collapsed="false">
      <c r="B2744" s="21" t="n">
        <v>42853</v>
      </c>
      <c r="C2744" s="22" t="n">
        <v>1264.429</v>
      </c>
      <c r="D2744" s="22" t="n">
        <v>1268.62</v>
      </c>
      <c r="E2744" s="22" t="n">
        <v>1263.158</v>
      </c>
      <c r="F2744" s="22" t="n">
        <v>1268.229</v>
      </c>
      <c r="G2744" s="23" t="n">
        <v>1270.04</v>
      </c>
      <c r="H2744" s="23" t="n">
        <v>1268.77</v>
      </c>
      <c r="I2744" s="23" t="n">
        <v>1264.37</v>
      </c>
      <c r="J2744" s="23" t="n">
        <v>1263.11</v>
      </c>
      <c r="K2744" s="29" t="str">
        <f aca="false">IF(N2744&lt;=$F$3,"HIT","MISS")</f>
        <v>HIT</v>
      </c>
      <c r="L2744" s="29" t="str">
        <f aca="false">IF(O2744&lt;=$F$3,"HIT","MISS")</f>
        <v>HIT</v>
      </c>
      <c r="M2744" s="17" t="str">
        <f aca="false">IF(AND(K2744="HIT",L2744="HIT"),"HOD ✓ | LOD ✓",IF(K2744="HIT","HOD ✓",IF(L2744="HIT","LOD ✓","✗ MISS")))</f>
        <v>HOD ✓ | LOD ✓</v>
      </c>
      <c r="N2744" s="26" t="n">
        <f aca="false">IF(D2744&lt;H2744,(H2744-D2744)/D2744,IF(D2744&gt;G2744,(D2744-G2744)/D2744,0))</f>
        <v>0.000118238716085267</v>
      </c>
      <c r="O2744" s="26" t="n">
        <f aca="false">IF(E2744&lt;J2744,(J2744-E2744)/E2744,IF(E2744&gt;I2744,(E2744-I2744)/E2744,0))</f>
        <v>0</v>
      </c>
      <c r="P2744" s="27" t="n">
        <f aca="false">LN(F2744/F2743)</f>
        <v>0.00300080220189524</v>
      </c>
      <c r="Q2744" s="28" t="n">
        <f aca="false">STDEV(P2725:P2744)*SQRT(252)</f>
        <v>0.090627891957699</v>
      </c>
      <c r="R2744" s="26" t="n">
        <f aca="false">(G2744-H2744)/H2744</f>
        <v>0.00100096944284621</v>
      </c>
      <c r="S2744" s="17" t="n">
        <f aca="false">YEAR(B2744)</f>
        <v>2017</v>
      </c>
      <c r="T2744" s="17" t="n">
        <f aca="false">WEEKDAY(B2744)</f>
        <v>6</v>
      </c>
    </row>
    <row r="2745" customFormat="false" ht="15" hidden="false" customHeight="false" outlineLevel="0" collapsed="false">
      <c r="B2745" s="21" t="n">
        <v>42856</v>
      </c>
      <c r="C2745" s="22" t="n">
        <v>1268.229</v>
      </c>
      <c r="D2745" s="22" t="n">
        <v>1271.295</v>
      </c>
      <c r="E2745" s="22" t="n">
        <v>1254.232</v>
      </c>
      <c r="F2745" s="22" t="n">
        <v>1256.668</v>
      </c>
      <c r="G2745" s="23" t="n">
        <v>1270.88</v>
      </c>
      <c r="H2745" s="23" t="n">
        <v>1269.61</v>
      </c>
      <c r="I2745" s="23" t="n">
        <v>1255.36</v>
      </c>
      <c r="J2745" s="23" t="n">
        <v>1254.11</v>
      </c>
      <c r="K2745" s="29" t="str">
        <f aca="false">IF(N2745&lt;=$F$3,"HIT","MISS")</f>
        <v>HIT</v>
      </c>
      <c r="L2745" s="29" t="str">
        <f aca="false">IF(O2745&lt;=$F$3,"HIT","MISS")</f>
        <v>HIT</v>
      </c>
      <c r="M2745" s="17" t="str">
        <f aca="false">IF(AND(K2745="HIT",L2745="HIT"),"HOD ✓ | LOD ✓",IF(K2745="HIT","HOD ✓",IF(L2745="HIT","LOD ✓","✗ MISS")))</f>
        <v>HOD ✓ | LOD ✓</v>
      </c>
      <c r="N2745" s="26" t="n">
        <f aca="false">IF(D2745&lt;H2745,(H2745-D2745)/D2745,IF(D2745&gt;G2745,(D2745-G2745)/D2745,0))</f>
        <v>0.000326438788794075</v>
      </c>
      <c r="O2745" s="26" t="n">
        <f aca="false">IF(E2745&lt;J2745,(J2745-E2745)/E2745,IF(E2745&gt;I2745,(E2745-I2745)/E2745,0))</f>
        <v>0</v>
      </c>
      <c r="P2745" s="27" t="n">
        <f aca="false">LN(F2745/F2744)</f>
        <v>-0.00915766527881227</v>
      </c>
      <c r="Q2745" s="28" t="n">
        <f aca="false">STDEV(P2726:P2745)*SQRT(252)</f>
        <v>0.0962607014364879</v>
      </c>
      <c r="R2745" s="26" t="n">
        <f aca="false">(G2745-H2745)/H2745</f>
        <v>0.00100030718094549</v>
      </c>
      <c r="S2745" s="17" t="n">
        <f aca="false">YEAR(B2745)</f>
        <v>2017</v>
      </c>
      <c r="T2745" s="17" t="n">
        <f aca="false">WEEKDAY(B2745)</f>
        <v>2</v>
      </c>
    </row>
    <row r="2746" customFormat="false" ht="15" hidden="false" customHeight="false" outlineLevel="0" collapsed="false">
      <c r="B2746" s="21" t="n">
        <v>42857</v>
      </c>
      <c r="C2746" s="22" t="n">
        <v>1256.668</v>
      </c>
      <c r="D2746" s="22" t="n">
        <v>1257.904</v>
      </c>
      <c r="E2746" s="22" t="n">
        <v>1251.986</v>
      </c>
      <c r="F2746" s="22" t="n">
        <v>1256.8795</v>
      </c>
      <c r="G2746" s="23" t="n">
        <v>1259.06</v>
      </c>
      <c r="H2746" s="23" t="n">
        <v>1257.8</v>
      </c>
      <c r="I2746" s="23" t="n">
        <v>1251.72</v>
      </c>
      <c r="J2746" s="23" t="n">
        <v>1250.47</v>
      </c>
      <c r="K2746" s="29" t="str">
        <f aca="false">IF(N2746&lt;=$F$3,"HIT","MISS")</f>
        <v>HIT</v>
      </c>
      <c r="L2746" s="29" t="str">
        <f aca="false">IF(O2746&lt;=$F$3,"HIT","MISS")</f>
        <v>HIT</v>
      </c>
      <c r="M2746" s="17" t="str">
        <f aca="false">IF(AND(K2746="HIT",L2746="HIT"),"HOD ✓ | LOD ✓",IF(K2746="HIT","HOD ✓",IF(L2746="HIT","LOD ✓","✗ MISS")))</f>
        <v>HOD ✓ | LOD ✓</v>
      </c>
      <c r="N2746" s="26" t="n">
        <f aca="false">IF(D2746&lt;H2746,(H2746-D2746)/D2746,IF(D2746&gt;G2746,(D2746-G2746)/D2746,0))</f>
        <v>0</v>
      </c>
      <c r="O2746" s="26" t="n">
        <f aca="false">IF(E2746&lt;J2746,(J2746-E2746)/E2746,IF(E2746&gt;I2746,(E2746-I2746)/E2746,0))</f>
        <v>0.000212462439675904</v>
      </c>
      <c r="P2746" s="27" t="n">
        <f aca="false">LN(F2746/F2745)</f>
        <v>0.000168288047470174</v>
      </c>
      <c r="Q2746" s="28" t="n">
        <f aca="false">STDEV(P2727:P2746)*SQRT(252)</f>
        <v>0.0954484784671531</v>
      </c>
      <c r="R2746" s="26" t="n">
        <f aca="false">(G2746-H2746)/H2746</f>
        <v>0.00100174908570519</v>
      </c>
      <c r="S2746" s="17" t="n">
        <f aca="false">YEAR(B2746)</f>
        <v>2017</v>
      </c>
      <c r="T2746" s="17" t="n">
        <f aca="false">WEEKDAY(B2746)</f>
        <v>3</v>
      </c>
    </row>
    <row r="2747" customFormat="false" ht="15" hidden="false" customHeight="false" outlineLevel="0" collapsed="false">
      <c r="B2747" s="21" t="n">
        <v>42858</v>
      </c>
      <c r="C2747" s="22" t="n">
        <v>1256.8795</v>
      </c>
      <c r="D2747" s="22" t="n">
        <v>1257.09</v>
      </c>
      <c r="E2747" s="22" t="n">
        <v>1235.91</v>
      </c>
      <c r="F2747" s="22" t="n">
        <v>1237.727</v>
      </c>
      <c r="G2747" s="23" t="n">
        <v>1258.86</v>
      </c>
      <c r="H2747" s="23" t="n">
        <v>1257.6</v>
      </c>
      <c r="I2747" s="23" t="n">
        <v>1235.52</v>
      </c>
      <c r="J2747" s="23" t="n">
        <v>1234.29</v>
      </c>
      <c r="K2747" s="29" t="str">
        <f aca="false">IF(N2747&lt;=$F$3,"HIT","MISS")</f>
        <v>HIT</v>
      </c>
      <c r="L2747" s="29" t="str">
        <f aca="false">IF(O2747&lt;=$F$3,"HIT","MISS")</f>
        <v>HIT</v>
      </c>
      <c r="M2747" s="17" t="str">
        <f aca="false">IF(AND(K2747="HIT",L2747="HIT"),"HOD ✓ | LOD ✓",IF(K2747="HIT","HOD ✓",IF(L2747="HIT","LOD ✓","✗ MISS")))</f>
        <v>HOD ✓ | LOD ✓</v>
      </c>
      <c r="N2747" s="26" t="n">
        <f aca="false">IF(D2747&lt;H2747,(H2747-D2747)/D2747,IF(D2747&gt;G2747,(D2747-G2747)/D2747,0))</f>
        <v>0.00040569887597546</v>
      </c>
      <c r="O2747" s="26" t="n">
        <f aca="false">IF(E2747&lt;J2747,(J2747-E2747)/E2747,IF(E2747&gt;I2747,(E2747-I2747)/E2747,0))</f>
        <v>0.000315556958031006</v>
      </c>
      <c r="P2747" s="27" t="n">
        <f aca="false">LN(F2747/F2746)</f>
        <v>-0.0153554288645538</v>
      </c>
      <c r="Q2747" s="28" t="n">
        <f aca="false">STDEV(P2728:P2747)*SQRT(252)</f>
        <v>0.10972618665058</v>
      </c>
      <c r="R2747" s="26" t="n">
        <f aca="false">(G2747-H2747)/H2747</f>
        <v>0.00100190839694656</v>
      </c>
      <c r="S2747" s="17" t="n">
        <f aca="false">YEAR(B2747)</f>
        <v>2017</v>
      </c>
      <c r="T2747" s="17" t="n">
        <f aca="false">WEEKDAY(B2747)</f>
        <v>4</v>
      </c>
    </row>
    <row r="2748" customFormat="false" ht="15" hidden="false" customHeight="false" outlineLevel="0" collapsed="false">
      <c r="B2748" s="21" t="n">
        <v>42859</v>
      </c>
      <c r="C2748" s="22" t="n">
        <v>1237.727</v>
      </c>
      <c r="D2748" s="22" t="n">
        <v>1241.342</v>
      </c>
      <c r="E2748" s="22" t="n">
        <v>1225.579</v>
      </c>
      <c r="F2748" s="22" t="n">
        <v>1227.8945</v>
      </c>
      <c r="G2748" s="23" t="n">
        <v>1241.18</v>
      </c>
      <c r="H2748" s="23" t="n">
        <v>1239.94</v>
      </c>
      <c r="I2748" s="23" t="n">
        <v>1225.69</v>
      </c>
      <c r="J2748" s="23" t="n">
        <v>1224.47</v>
      </c>
      <c r="K2748" s="29" t="str">
        <f aca="false">IF(N2748&lt;=$F$3,"HIT","MISS")</f>
        <v>HIT</v>
      </c>
      <c r="L2748" s="29" t="str">
        <f aca="false">IF(O2748&lt;=$F$3,"HIT","MISS")</f>
        <v>HIT</v>
      </c>
      <c r="M2748" s="17" t="str">
        <f aca="false">IF(AND(K2748="HIT",L2748="HIT"),"HOD ✓ | LOD ✓",IF(K2748="HIT","HOD ✓",IF(L2748="HIT","LOD ✓","✗ MISS")))</f>
        <v>HOD ✓ | LOD ✓</v>
      </c>
      <c r="N2748" s="26" t="n">
        <f aca="false">IF(D2748&lt;H2748,(H2748-D2748)/D2748,IF(D2748&gt;G2748,(D2748-G2748)/D2748,0))</f>
        <v>0.000130503922367917</v>
      </c>
      <c r="O2748" s="26" t="n">
        <f aca="false">IF(E2748&lt;J2748,(J2748-E2748)/E2748,IF(E2748&gt;I2748,(E2748-I2748)/E2748,0))</f>
        <v>0</v>
      </c>
      <c r="P2748" s="27" t="n">
        <f aca="false">LN(F2748/F2747)</f>
        <v>-0.00797571899993887</v>
      </c>
      <c r="Q2748" s="28" t="n">
        <f aca="false">STDEV(P2729:P2748)*SQRT(252)</f>
        <v>0.112676385015781</v>
      </c>
      <c r="R2748" s="26" t="n">
        <f aca="false">(G2748-H2748)/H2748</f>
        <v>0.00100004838943821</v>
      </c>
      <c r="S2748" s="17" t="n">
        <f aca="false">YEAR(B2748)</f>
        <v>2017</v>
      </c>
      <c r="T2748" s="17" t="n">
        <f aca="false">WEEKDAY(B2748)</f>
        <v>5</v>
      </c>
    </row>
    <row r="2749" customFormat="false" ht="15" hidden="false" customHeight="false" outlineLevel="0" collapsed="false">
      <c r="B2749" s="21" t="n">
        <v>42860</v>
      </c>
      <c r="C2749" s="22" t="n">
        <v>1227.8945</v>
      </c>
      <c r="D2749" s="22" t="n">
        <v>1235.708</v>
      </c>
      <c r="E2749" s="22" t="n">
        <v>1226.182</v>
      </c>
      <c r="F2749" s="22" t="n">
        <v>1228.368</v>
      </c>
      <c r="G2749" s="23" t="n">
        <v>1237.24</v>
      </c>
      <c r="H2749" s="23" t="n">
        <v>1236</v>
      </c>
      <c r="I2749" s="23" t="n">
        <v>1227.29</v>
      </c>
      <c r="J2749" s="23" t="n">
        <v>1226.06</v>
      </c>
      <c r="K2749" s="29" t="str">
        <f aca="false">IF(N2749&lt;=$F$3,"HIT","MISS")</f>
        <v>HIT</v>
      </c>
      <c r="L2749" s="29" t="str">
        <f aca="false">IF(O2749&lt;=$F$3,"HIT","MISS")</f>
        <v>HIT</v>
      </c>
      <c r="M2749" s="17" t="str">
        <f aca="false">IF(AND(K2749="HIT",L2749="HIT"),"HOD ✓ | LOD ✓",IF(K2749="HIT","HOD ✓",IF(L2749="HIT","LOD ✓","✗ MISS")))</f>
        <v>HOD ✓ | LOD ✓</v>
      </c>
      <c r="N2749" s="26" t="n">
        <f aca="false">IF(D2749&lt;H2749,(H2749-D2749)/D2749,IF(D2749&gt;G2749,(D2749-G2749)/D2749,0))</f>
        <v>0.000236301780032108</v>
      </c>
      <c r="O2749" s="26" t="n">
        <f aca="false">IF(E2749&lt;J2749,(J2749-E2749)/E2749,IF(E2749&gt;I2749,(E2749-I2749)/E2749,0))</f>
        <v>0</v>
      </c>
      <c r="P2749" s="27" t="n">
        <f aca="false">LN(F2749/F2748)</f>
        <v>0.000385545116505378</v>
      </c>
      <c r="Q2749" s="28" t="n">
        <f aca="false">STDEV(P2730:P2749)*SQRT(252)</f>
        <v>0.112591338125456</v>
      </c>
      <c r="R2749" s="26" t="n">
        <f aca="false">(G2749-H2749)/H2749</f>
        <v>0.0010032362459547</v>
      </c>
      <c r="S2749" s="17" t="n">
        <f aca="false">YEAR(B2749)</f>
        <v>2017</v>
      </c>
      <c r="T2749" s="17" t="n">
        <f aca="false">WEEKDAY(B2749)</f>
        <v>6</v>
      </c>
    </row>
    <row r="2750" customFormat="false" ht="15" hidden="false" customHeight="false" outlineLevel="0" collapsed="false">
      <c r="B2750" s="21" t="n">
        <v>42863</v>
      </c>
      <c r="C2750" s="22" t="n">
        <v>1228.368</v>
      </c>
      <c r="D2750" s="22" t="n">
        <v>1236.652</v>
      </c>
      <c r="E2750" s="22" t="n">
        <v>1221.844</v>
      </c>
      <c r="F2750" s="22" t="n">
        <v>1226.019</v>
      </c>
      <c r="G2750" s="23" t="n">
        <v>1237.54</v>
      </c>
      <c r="H2750" s="23" t="n">
        <v>1236.3</v>
      </c>
      <c r="I2750" s="23" t="n">
        <v>1223.18</v>
      </c>
      <c r="J2750" s="23" t="n">
        <v>1221.96</v>
      </c>
      <c r="K2750" s="29" t="str">
        <f aca="false">IF(N2750&lt;=$F$3,"HIT","MISS")</f>
        <v>HIT</v>
      </c>
      <c r="L2750" s="29" t="str">
        <f aca="false">IF(O2750&lt;=$F$3,"HIT","MISS")</f>
        <v>HIT</v>
      </c>
      <c r="M2750" s="17" t="str">
        <f aca="false">IF(AND(K2750="HIT",L2750="HIT"),"HOD ✓ | LOD ✓",IF(K2750="HIT","HOD ✓",IF(L2750="HIT","LOD ✓","✗ MISS")))</f>
        <v>HOD ✓ | LOD ✓</v>
      </c>
      <c r="N2750" s="26" t="n">
        <f aca="false">IF(D2750&lt;H2750,(H2750-D2750)/D2750,IF(D2750&gt;G2750,(D2750-G2750)/D2750,0))</f>
        <v>0</v>
      </c>
      <c r="O2750" s="26" t="n">
        <f aca="false">IF(E2750&lt;J2750,(J2750-E2750)/E2750,IF(E2750&gt;I2750,(E2750-I2750)/E2750,0))</f>
        <v>9.49384700501745E-005</v>
      </c>
      <c r="P2750" s="27" t="n">
        <f aca="false">LN(F2750/F2749)</f>
        <v>-0.00191412415173541</v>
      </c>
      <c r="Q2750" s="28" t="n">
        <f aca="false">STDEV(P2731:P2750)*SQRT(252)</f>
        <v>0.112102584556601</v>
      </c>
      <c r="R2750" s="26" t="n">
        <f aca="false">(G2750-H2750)/H2750</f>
        <v>0.00100299280110006</v>
      </c>
      <c r="S2750" s="17" t="n">
        <f aca="false">YEAR(B2750)</f>
        <v>2017</v>
      </c>
      <c r="T2750" s="17" t="n">
        <f aca="false">WEEKDAY(B2750)</f>
        <v>2</v>
      </c>
    </row>
    <row r="2751" customFormat="false" ht="15" hidden="false" customHeight="false" outlineLevel="0" collapsed="false">
      <c r="B2751" s="21" t="n">
        <v>42864</v>
      </c>
      <c r="C2751" s="22" t="n">
        <v>1226.019</v>
      </c>
      <c r="D2751" s="22" t="n">
        <v>1228.69</v>
      </c>
      <c r="E2751" s="22" t="n">
        <v>1214.392</v>
      </c>
      <c r="F2751" s="22" t="n">
        <v>1221.049</v>
      </c>
      <c r="G2751" s="23" t="n">
        <v>1227.71</v>
      </c>
      <c r="H2751" s="23" t="n">
        <v>1226.48</v>
      </c>
      <c r="I2751" s="23" t="n">
        <v>1215.07</v>
      </c>
      <c r="J2751" s="23" t="n">
        <v>1213.86</v>
      </c>
      <c r="K2751" s="24" t="str">
        <f aca="false">IF(N2751&lt;=$F$3,"HIT","MISS")</f>
        <v>MISS</v>
      </c>
      <c r="L2751" s="24" t="str">
        <f aca="false">IF(O2751&lt;=$F$3,"HIT","MISS")</f>
        <v>HIT</v>
      </c>
      <c r="M2751" s="25" t="str">
        <f aca="false">IF(AND(K2751="HIT",L2751="HIT"),"HOD ✓ | LOD ✓",IF(K2751="HIT","HOD ✓",IF(L2751="HIT","LOD ✓","✗ MISS")))</f>
        <v>LOD ✓</v>
      </c>
      <c r="N2751" s="26" t="n">
        <f aca="false">IF(D2751&lt;H2751,(H2751-D2751)/D2751,IF(D2751&gt;G2751,(D2751-G2751)/D2751,0))</f>
        <v>0.000797597441177204</v>
      </c>
      <c r="O2751" s="26" t="n">
        <f aca="false">IF(E2751&lt;J2751,(J2751-E2751)/E2751,IF(E2751&gt;I2751,(E2751-I2751)/E2751,0))</f>
        <v>0</v>
      </c>
      <c r="P2751" s="27" t="n">
        <f aca="false">LN(F2751/F2750)</f>
        <v>-0.0040620095834818</v>
      </c>
      <c r="Q2751" s="28" t="n">
        <f aca="false">STDEV(P2732:P2751)*SQRT(252)</f>
        <v>0.112456751357252</v>
      </c>
      <c r="R2751" s="26" t="n">
        <f aca="false">(G2751-H2751)/H2751</f>
        <v>0.00100287000195683</v>
      </c>
      <c r="S2751" s="17" t="n">
        <f aca="false">YEAR(B2751)</f>
        <v>2017</v>
      </c>
      <c r="T2751" s="17" t="n">
        <f aca="false">WEEKDAY(B2751)</f>
        <v>3</v>
      </c>
    </row>
    <row r="2752" customFormat="false" ht="15" hidden="false" customHeight="false" outlineLevel="0" collapsed="false">
      <c r="B2752" s="21" t="n">
        <v>42865</v>
      </c>
      <c r="C2752" s="22" t="n">
        <v>1221.049</v>
      </c>
      <c r="D2752" s="22" t="n">
        <v>1225.786</v>
      </c>
      <c r="E2752" s="22" t="n">
        <v>1217.71</v>
      </c>
      <c r="F2752" s="22" t="n">
        <v>1219.06</v>
      </c>
      <c r="G2752" s="23" t="n">
        <v>1225.87</v>
      </c>
      <c r="H2752" s="23" t="n">
        <v>1224.65</v>
      </c>
      <c r="I2752" s="23" t="n">
        <v>1219.07</v>
      </c>
      <c r="J2752" s="23" t="n">
        <v>1217.85</v>
      </c>
      <c r="K2752" s="29" t="str">
        <f aca="false">IF(N2752&lt;=$F$3,"HIT","MISS")</f>
        <v>HIT</v>
      </c>
      <c r="L2752" s="29" t="str">
        <f aca="false">IF(O2752&lt;=$F$3,"HIT","MISS")</f>
        <v>HIT</v>
      </c>
      <c r="M2752" s="17" t="str">
        <f aca="false">IF(AND(K2752="HIT",L2752="HIT"),"HOD ✓ | LOD ✓",IF(K2752="HIT","HOD ✓",IF(L2752="HIT","LOD ✓","✗ MISS")))</f>
        <v>HOD ✓ | LOD ✓</v>
      </c>
      <c r="N2752" s="26" t="n">
        <f aca="false">IF(D2752&lt;H2752,(H2752-D2752)/D2752,IF(D2752&gt;G2752,(D2752-G2752)/D2752,0))</f>
        <v>0</v>
      </c>
      <c r="O2752" s="26" t="n">
        <f aca="false">IF(E2752&lt;J2752,(J2752-E2752)/E2752,IF(E2752&gt;I2752,(E2752-I2752)/E2752,0))</f>
        <v>0.000114969902521842</v>
      </c>
      <c r="P2752" s="27" t="n">
        <f aca="false">LN(F2752/F2751)</f>
        <v>-0.00163025540295057</v>
      </c>
      <c r="Q2752" s="28" t="n">
        <f aca="false">STDEV(P2733:P2752)*SQRT(252)</f>
        <v>0.0925439939761749</v>
      </c>
      <c r="R2752" s="26" t="n">
        <f aca="false">(G2752-H2752)/H2752</f>
        <v>0.000996202996774425</v>
      </c>
      <c r="S2752" s="17" t="n">
        <f aca="false">YEAR(B2752)</f>
        <v>2017</v>
      </c>
      <c r="T2752" s="17" t="n">
        <f aca="false">WEEKDAY(B2752)</f>
        <v>4</v>
      </c>
    </row>
    <row r="2753" customFormat="false" ht="15" hidden="false" customHeight="false" outlineLevel="0" collapsed="false">
      <c r="B2753" s="21" t="n">
        <v>42866</v>
      </c>
      <c r="C2753" s="22" t="n">
        <v>1219.06</v>
      </c>
      <c r="D2753" s="22" t="n">
        <v>1227.851</v>
      </c>
      <c r="E2753" s="22" t="n">
        <v>1216.994</v>
      </c>
      <c r="F2753" s="22" t="n">
        <v>1225.0045</v>
      </c>
      <c r="G2753" s="23" t="n">
        <v>1228.11</v>
      </c>
      <c r="H2753" s="23" t="n">
        <v>1226.88</v>
      </c>
      <c r="I2753" s="23" t="n">
        <v>1218.48</v>
      </c>
      <c r="J2753" s="23" t="n">
        <v>1217.26</v>
      </c>
      <c r="K2753" s="29" t="str">
        <f aca="false">IF(N2753&lt;=$F$3,"HIT","MISS")</f>
        <v>HIT</v>
      </c>
      <c r="L2753" s="29" t="str">
        <f aca="false">IF(O2753&lt;=$F$3,"HIT","MISS")</f>
        <v>HIT</v>
      </c>
      <c r="M2753" s="17" t="str">
        <f aca="false">IF(AND(K2753="HIT",L2753="HIT"),"HOD ✓ | LOD ✓",IF(K2753="HIT","HOD ✓",IF(L2753="HIT","LOD ✓","✗ MISS")))</f>
        <v>HOD ✓ | LOD ✓</v>
      </c>
      <c r="N2753" s="26" t="n">
        <f aca="false">IF(D2753&lt;H2753,(H2753-D2753)/D2753,IF(D2753&gt;G2753,(D2753-G2753)/D2753,0))</f>
        <v>0</v>
      </c>
      <c r="O2753" s="26" t="n">
        <f aca="false">IF(E2753&lt;J2753,(J2753-E2753)/E2753,IF(E2753&gt;I2753,(E2753-I2753)/E2753,0))</f>
        <v>0.000218571332315588</v>
      </c>
      <c r="P2753" s="27" t="n">
        <f aca="false">LN(F2753/F2752)</f>
        <v>0.0048644474988114</v>
      </c>
      <c r="Q2753" s="28" t="n">
        <f aca="false">STDEV(P2734:P2753)*SQRT(252)</f>
        <v>0.0862336290413759</v>
      </c>
      <c r="R2753" s="26" t="n">
        <f aca="false">(G2753-H2753)/H2753</f>
        <v>0.00100254303599357</v>
      </c>
      <c r="S2753" s="17" t="n">
        <f aca="false">YEAR(B2753)</f>
        <v>2017</v>
      </c>
      <c r="T2753" s="17" t="n">
        <f aca="false">WEEKDAY(B2753)</f>
        <v>5</v>
      </c>
    </row>
    <row r="2754" customFormat="false" ht="15" hidden="false" customHeight="false" outlineLevel="0" collapsed="false">
      <c r="B2754" s="21" t="n">
        <v>42867</v>
      </c>
      <c r="C2754" s="22" t="n">
        <v>1225.0045</v>
      </c>
      <c r="D2754" s="22" t="n">
        <v>1231.872</v>
      </c>
      <c r="E2754" s="22" t="n">
        <v>1224.5</v>
      </c>
      <c r="F2754" s="22" t="n">
        <v>1228.021</v>
      </c>
      <c r="G2754" s="23" t="n">
        <v>1232.07</v>
      </c>
      <c r="H2754" s="23" t="n">
        <v>1230.84</v>
      </c>
      <c r="I2754" s="23" t="n">
        <v>1225.03</v>
      </c>
      <c r="J2754" s="23" t="n">
        <v>1223.81</v>
      </c>
      <c r="K2754" s="29" t="str">
        <f aca="false">IF(N2754&lt;=$F$3,"HIT","MISS")</f>
        <v>HIT</v>
      </c>
      <c r="L2754" s="29" t="str">
        <f aca="false">IF(O2754&lt;=$F$3,"HIT","MISS")</f>
        <v>HIT</v>
      </c>
      <c r="M2754" s="17" t="str">
        <f aca="false">IF(AND(K2754="HIT",L2754="HIT"),"HOD ✓ | LOD ✓",IF(K2754="HIT","HOD ✓",IF(L2754="HIT","LOD ✓","✗ MISS")))</f>
        <v>HOD ✓ | LOD ✓</v>
      </c>
      <c r="N2754" s="26" t="n">
        <f aca="false">IF(D2754&lt;H2754,(H2754-D2754)/D2754,IF(D2754&gt;G2754,(D2754-G2754)/D2754,0))</f>
        <v>0</v>
      </c>
      <c r="O2754" s="26" t="n">
        <f aca="false">IF(E2754&lt;J2754,(J2754-E2754)/E2754,IF(E2754&gt;I2754,(E2754-I2754)/E2754,0))</f>
        <v>0</v>
      </c>
      <c r="P2754" s="27" t="n">
        <f aca="false">LN(F2754/F2753)</f>
        <v>0.00245941309659853</v>
      </c>
      <c r="Q2754" s="28" t="n">
        <f aca="false">STDEV(P2735:P2754)*SQRT(252)</f>
        <v>0.0872434895299267</v>
      </c>
      <c r="R2754" s="26" t="n">
        <f aca="false">(G2754-H2754)/H2754</f>
        <v>0.000999317539241508</v>
      </c>
      <c r="S2754" s="17" t="n">
        <f aca="false">YEAR(B2754)</f>
        <v>2017</v>
      </c>
      <c r="T2754" s="17" t="n">
        <f aca="false">WEEKDAY(B2754)</f>
        <v>6</v>
      </c>
    </row>
    <row r="2755" customFormat="false" ht="15" hidden="false" customHeight="false" outlineLevel="0" collapsed="false">
      <c r="B2755" s="21" t="n">
        <v>42870</v>
      </c>
      <c r="C2755" s="22" t="n">
        <v>1228.021</v>
      </c>
      <c r="D2755" s="22" t="n">
        <v>1237.441</v>
      </c>
      <c r="E2755" s="22" t="n">
        <v>1226.975</v>
      </c>
      <c r="F2755" s="22" t="n">
        <v>1230.4175</v>
      </c>
      <c r="G2755" s="23" t="n">
        <v>1238.82</v>
      </c>
      <c r="H2755" s="23" t="n">
        <v>1237.58</v>
      </c>
      <c r="I2755" s="23" t="n">
        <v>1226.45</v>
      </c>
      <c r="J2755" s="23" t="n">
        <v>1225.22</v>
      </c>
      <c r="K2755" s="29" t="str">
        <f aca="false">IF(N2755&lt;=$F$3,"HIT","MISS")</f>
        <v>HIT</v>
      </c>
      <c r="L2755" s="29" t="str">
        <f aca="false">IF(O2755&lt;=$F$3,"HIT","MISS")</f>
        <v>HIT</v>
      </c>
      <c r="M2755" s="17" t="str">
        <f aca="false">IF(AND(K2755="HIT",L2755="HIT"),"HOD ✓ | LOD ✓",IF(K2755="HIT","HOD ✓",IF(L2755="HIT","LOD ✓","✗ MISS")))</f>
        <v>HOD ✓ | LOD ✓</v>
      </c>
      <c r="N2755" s="26" t="n">
        <f aca="false">IF(D2755&lt;H2755,(H2755-D2755)/D2755,IF(D2755&gt;G2755,(D2755-G2755)/D2755,0))</f>
        <v>0.000112328587787132</v>
      </c>
      <c r="O2755" s="26" t="n">
        <f aca="false">IF(E2755&lt;J2755,(J2755-E2755)/E2755,IF(E2755&gt;I2755,(E2755-I2755)/E2755,0))</f>
        <v>0.000427881578679161</v>
      </c>
      <c r="P2755" s="27" t="n">
        <f aca="false">LN(F2755/F2754)</f>
        <v>0.00194961212907214</v>
      </c>
      <c r="Q2755" s="28" t="n">
        <f aca="false">STDEV(P2736:P2755)*SQRT(252)</f>
        <v>0.0885824414103944</v>
      </c>
      <c r="R2755" s="26" t="n">
        <f aca="false">(G2755-H2755)/H2755</f>
        <v>0.00100195542914398</v>
      </c>
      <c r="S2755" s="17" t="n">
        <f aca="false">YEAR(B2755)</f>
        <v>2017</v>
      </c>
      <c r="T2755" s="17" t="n">
        <f aca="false">WEEKDAY(B2755)</f>
        <v>2</v>
      </c>
    </row>
    <row r="2756" customFormat="false" ht="15" hidden="false" customHeight="false" outlineLevel="0" collapsed="false">
      <c r="B2756" s="21" t="n">
        <v>42871</v>
      </c>
      <c r="C2756" s="22" t="n">
        <v>1230.4175</v>
      </c>
      <c r="D2756" s="22" t="n">
        <v>1239.248</v>
      </c>
      <c r="E2756" s="22" t="n">
        <v>1230.4175</v>
      </c>
      <c r="F2756" s="22" t="n">
        <v>1236.976</v>
      </c>
      <c r="G2756" s="23" t="n">
        <v>1239.05</v>
      </c>
      <c r="H2756" s="23" t="n">
        <v>1237.81</v>
      </c>
      <c r="I2756" s="23" t="n">
        <v>1231.17</v>
      </c>
      <c r="J2756" s="23" t="n">
        <v>1229.94</v>
      </c>
      <c r="K2756" s="29" t="str">
        <f aca="false">IF(N2756&lt;=$F$3,"HIT","MISS")</f>
        <v>HIT</v>
      </c>
      <c r="L2756" s="29" t="str">
        <f aca="false">IF(O2756&lt;=$F$3,"HIT","MISS")</f>
        <v>HIT</v>
      </c>
      <c r="M2756" s="17" t="str">
        <f aca="false">IF(AND(K2756="HIT",L2756="HIT"),"HOD ✓ | LOD ✓",IF(K2756="HIT","HOD ✓",IF(L2756="HIT","LOD ✓","✗ MISS")))</f>
        <v>HOD ✓ | LOD ✓</v>
      </c>
      <c r="N2756" s="26" t="n">
        <f aca="false">IF(D2756&lt;H2756,(H2756-D2756)/D2756,IF(D2756&gt;G2756,(D2756-G2756)/D2756,0))</f>
        <v>0.000159774314745792</v>
      </c>
      <c r="O2756" s="26" t="n">
        <f aca="false">IF(E2756&lt;J2756,(J2756-E2756)/E2756,IF(E2756&gt;I2756,(E2756-I2756)/E2756,0))</f>
        <v>0</v>
      </c>
      <c r="P2756" s="27" t="n">
        <f aca="false">LN(F2756/F2755)</f>
        <v>0.00531614875863616</v>
      </c>
      <c r="Q2756" s="28" t="n">
        <f aca="false">STDEV(P2737:P2756)*SQRT(252)</f>
        <v>0.0901285073760614</v>
      </c>
      <c r="R2756" s="26" t="n">
        <f aca="false">(G2756-H2756)/H2756</f>
        <v>0.0010017692537627</v>
      </c>
      <c r="S2756" s="17" t="n">
        <f aca="false">YEAR(B2756)</f>
        <v>2017</v>
      </c>
      <c r="T2756" s="17" t="n">
        <f aca="false">WEEKDAY(B2756)</f>
        <v>3</v>
      </c>
    </row>
    <row r="2757" customFormat="false" ht="15" hidden="false" customHeight="false" outlineLevel="0" collapsed="false">
      <c r="B2757" s="21" t="n">
        <v>42872</v>
      </c>
      <c r="C2757" s="22" t="n">
        <v>1236.976</v>
      </c>
      <c r="D2757" s="22" t="n">
        <v>1261.46</v>
      </c>
      <c r="E2757" s="22" t="n">
        <v>1236.552</v>
      </c>
      <c r="F2757" s="22" t="n">
        <v>1261.273</v>
      </c>
      <c r="G2757" s="23" t="n">
        <v>1261.29</v>
      </c>
      <c r="H2757" s="23" t="n">
        <v>1260.03</v>
      </c>
      <c r="I2757" s="23" t="n">
        <v>1238.11</v>
      </c>
      <c r="J2757" s="23" t="n">
        <v>1236.87</v>
      </c>
      <c r="K2757" s="29" t="str">
        <f aca="false">IF(N2757&lt;=$F$3,"HIT","MISS")</f>
        <v>HIT</v>
      </c>
      <c r="L2757" s="29" t="str">
        <f aca="false">IF(O2757&lt;=$F$3,"HIT","MISS")</f>
        <v>HIT</v>
      </c>
      <c r="M2757" s="17" t="str">
        <f aca="false">IF(AND(K2757="HIT",L2757="HIT"),"HOD ✓ | LOD ✓",IF(K2757="HIT","HOD ✓",IF(L2757="HIT","LOD ✓","✗ MISS")))</f>
        <v>HOD ✓ | LOD ✓</v>
      </c>
      <c r="N2757" s="26" t="n">
        <f aca="false">IF(D2757&lt;H2757,(H2757-D2757)/D2757,IF(D2757&gt;G2757,(D2757-G2757)/D2757,0))</f>
        <v>0.000134764479254255</v>
      </c>
      <c r="O2757" s="26" t="n">
        <f aca="false">IF(E2757&lt;J2757,(J2757-E2757)/E2757,IF(E2757&gt;I2757,(E2757-I2757)/E2757,0))</f>
        <v>0.000257166702249468</v>
      </c>
      <c r="P2757" s="27" t="n">
        <f aca="false">LN(F2757/F2756)</f>
        <v>0.0194518369528783</v>
      </c>
      <c r="Q2757" s="28" t="n">
        <f aca="false">STDEV(P2738:P2757)*SQRT(252)</f>
        <v>0.115769345465607</v>
      </c>
      <c r="R2757" s="26" t="n">
        <f aca="false">(G2757-H2757)/H2757</f>
        <v>0.000999976191043063</v>
      </c>
      <c r="S2757" s="17" t="n">
        <f aca="false">YEAR(B2757)</f>
        <v>2017</v>
      </c>
      <c r="T2757" s="17" t="n">
        <f aca="false">WEEKDAY(B2757)</f>
        <v>4</v>
      </c>
    </row>
    <row r="2758" customFormat="false" ht="15" hidden="false" customHeight="false" outlineLevel="0" collapsed="false">
      <c r="B2758" s="21" t="n">
        <v>42873</v>
      </c>
      <c r="C2758" s="22" t="n">
        <v>1261.273</v>
      </c>
      <c r="D2758" s="22" t="n">
        <v>1265.091</v>
      </c>
      <c r="E2758" s="22" t="n">
        <v>1246.028</v>
      </c>
      <c r="F2758" s="22" t="n">
        <v>1247.155</v>
      </c>
      <c r="G2758" s="23" t="n">
        <v>1265.51</v>
      </c>
      <c r="H2758" s="23" t="n">
        <v>1264.25</v>
      </c>
      <c r="I2758" s="23" t="n">
        <v>1246.18</v>
      </c>
      <c r="J2758" s="23" t="n">
        <v>1244.94</v>
      </c>
      <c r="K2758" s="29" t="str">
        <f aca="false">IF(N2758&lt;=$F$3,"HIT","MISS")</f>
        <v>HIT</v>
      </c>
      <c r="L2758" s="29" t="str">
        <f aca="false">IF(O2758&lt;=$F$3,"HIT","MISS")</f>
        <v>HIT</v>
      </c>
      <c r="M2758" s="17" t="str">
        <f aca="false">IF(AND(K2758="HIT",L2758="HIT"),"HOD ✓ | LOD ✓",IF(K2758="HIT","HOD ✓",IF(L2758="HIT","LOD ✓","✗ MISS")))</f>
        <v>HOD ✓ | LOD ✓</v>
      </c>
      <c r="N2758" s="26" t="n">
        <f aca="false">IF(D2758&lt;H2758,(H2758-D2758)/D2758,IF(D2758&gt;G2758,(D2758-G2758)/D2758,0))</f>
        <v>0</v>
      </c>
      <c r="O2758" s="26" t="n">
        <f aca="false">IF(E2758&lt;J2758,(J2758-E2758)/E2758,IF(E2758&gt;I2758,(E2758-I2758)/E2758,0))</f>
        <v>0</v>
      </c>
      <c r="P2758" s="27" t="n">
        <f aca="false">LN(F2758/F2757)</f>
        <v>-0.0112565711070539</v>
      </c>
      <c r="Q2758" s="28" t="n">
        <f aca="false">STDEV(P2739:P2758)*SQRT(252)</f>
        <v>0.121158545930769</v>
      </c>
      <c r="R2758" s="26" t="n">
        <f aca="false">(G2758-H2758)/H2758</f>
        <v>0.000996638323116465</v>
      </c>
      <c r="S2758" s="17" t="n">
        <f aca="false">YEAR(B2758)</f>
        <v>2017</v>
      </c>
      <c r="T2758" s="17" t="n">
        <f aca="false">WEEKDAY(B2758)</f>
        <v>5</v>
      </c>
    </row>
    <row r="2759" customFormat="false" ht="15" hidden="false" customHeight="false" outlineLevel="0" collapsed="false">
      <c r="B2759" s="21" t="n">
        <v>42874</v>
      </c>
      <c r="C2759" s="22" t="n">
        <v>1247.155</v>
      </c>
      <c r="D2759" s="22" t="n">
        <v>1256.53</v>
      </c>
      <c r="E2759" s="22" t="n">
        <v>1246.43</v>
      </c>
      <c r="F2759" s="22" t="n">
        <v>1255.759</v>
      </c>
      <c r="G2759" s="23" t="n">
        <v>1256.42</v>
      </c>
      <c r="H2759" s="23" t="n">
        <v>1255.16</v>
      </c>
      <c r="I2759" s="23" t="n">
        <v>1246.22</v>
      </c>
      <c r="J2759" s="23" t="n">
        <v>1244.98</v>
      </c>
      <c r="K2759" s="29" t="str">
        <f aca="false">IF(N2759&lt;=$F$3,"HIT","MISS")</f>
        <v>HIT</v>
      </c>
      <c r="L2759" s="29" t="str">
        <f aca="false">IF(O2759&lt;=$F$3,"HIT","MISS")</f>
        <v>HIT</v>
      </c>
      <c r="M2759" s="17" t="str">
        <f aca="false">IF(AND(K2759="HIT",L2759="HIT"),"HOD ✓ | LOD ✓",IF(K2759="HIT","HOD ✓",IF(L2759="HIT","LOD ✓","✗ MISS")))</f>
        <v>HOD ✓ | LOD ✓</v>
      </c>
      <c r="N2759" s="26" t="n">
        <f aca="false">IF(D2759&lt;H2759,(H2759-D2759)/D2759,IF(D2759&gt;G2759,(D2759-G2759)/D2759,0))</f>
        <v>8.75426770549847E-005</v>
      </c>
      <c r="O2759" s="26" t="n">
        <f aca="false">IF(E2759&lt;J2759,(J2759-E2759)/E2759,IF(E2759&gt;I2759,(E2759-I2759)/E2759,0))</f>
        <v>0.000168481182256554</v>
      </c>
      <c r="P2759" s="27" t="n">
        <f aca="false">LN(F2759/F2758)</f>
        <v>0.0068752133645264</v>
      </c>
      <c r="Q2759" s="28" t="n">
        <f aca="false">STDEV(P2740:P2759)*SQRT(252)</f>
        <v>0.124266644033348</v>
      </c>
      <c r="R2759" s="26" t="n">
        <f aca="false">(G2759-H2759)/H2759</f>
        <v>0.00100385608209311</v>
      </c>
      <c r="S2759" s="17" t="n">
        <f aca="false">YEAR(B2759)</f>
        <v>2017</v>
      </c>
      <c r="T2759" s="17" t="n">
        <f aca="false">WEEKDAY(B2759)</f>
        <v>6</v>
      </c>
    </row>
    <row r="2760" customFormat="false" ht="15" hidden="false" customHeight="false" outlineLevel="0" collapsed="false">
      <c r="B2760" s="21" t="n">
        <v>42877</v>
      </c>
      <c r="C2760" s="22" t="n">
        <v>1255.759</v>
      </c>
      <c r="D2760" s="22" t="n">
        <v>1262.682</v>
      </c>
      <c r="E2760" s="22" t="n">
        <v>1251.857</v>
      </c>
      <c r="F2760" s="22" t="n">
        <v>1260.401</v>
      </c>
      <c r="G2760" s="23" t="n">
        <v>1263.19</v>
      </c>
      <c r="H2760" s="23" t="n">
        <v>1261.93</v>
      </c>
      <c r="I2760" s="23" t="n">
        <v>1253.35</v>
      </c>
      <c r="J2760" s="23" t="n">
        <v>1252.1</v>
      </c>
      <c r="K2760" s="29" t="str">
        <f aca="false">IF(N2760&lt;=$F$3,"HIT","MISS")</f>
        <v>HIT</v>
      </c>
      <c r="L2760" s="29" t="str">
        <f aca="false">IF(O2760&lt;=$F$3,"HIT","MISS")</f>
        <v>HIT</v>
      </c>
      <c r="M2760" s="17" t="str">
        <f aca="false">IF(AND(K2760="HIT",L2760="HIT"),"HOD ✓ | LOD ✓",IF(K2760="HIT","HOD ✓",IF(L2760="HIT","LOD ✓","✗ MISS")))</f>
        <v>HOD ✓ | LOD ✓</v>
      </c>
      <c r="N2760" s="26" t="n">
        <f aca="false">IF(D2760&lt;H2760,(H2760-D2760)/D2760,IF(D2760&gt;G2760,(D2760-G2760)/D2760,0))</f>
        <v>0</v>
      </c>
      <c r="O2760" s="26" t="n">
        <f aca="false">IF(E2760&lt;J2760,(J2760-E2760)/E2760,IF(E2760&gt;I2760,(E2760-I2760)/E2760,0))</f>
        <v>0.000194111627765742</v>
      </c>
      <c r="P2760" s="27" t="n">
        <f aca="false">LN(F2760/F2759)</f>
        <v>0.00368975364560045</v>
      </c>
      <c r="Q2760" s="28" t="n">
        <f aca="false">STDEV(P2741:P2760)*SQRT(252)</f>
        <v>0.123493006482108</v>
      </c>
      <c r="R2760" s="26" t="n">
        <f aca="false">(G2760-H2760)/H2760</f>
        <v>0.000998470596625796</v>
      </c>
      <c r="S2760" s="17" t="n">
        <f aca="false">YEAR(B2760)</f>
        <v>2017</v>
      </c>
      <c r="T2760" s="17" t="n">
        <f aca="false">WEEKDAY(B2760)</f>
        <v>2</v>
      </c>
    </row>
    <row r="2761" customFormat="false" ht="15" hidden="false" customHeight="false" outlineLevel="0" collapsed="false">
      <c r="B2761" s="21" t="n">
        <v>42878</v>
      </c>
      <c r="C2761" s="22" t="n">
        <v>1260.401</v>
      </c>
      <c r="D2761" s="22" t="n">
        <v>1263.895</v>
      </c>
      <c r="E2761" s="22" t="n">
        <v>1250.749</v>
      </c>
      <c r="F2761" s="22" t="n">
        <v>1251.2295</v>
      </c>
      <c r="G2761" s="23" t="n">
        <v>1264.83</v>
      </c>
      <c r="H2761" s="23" t="n">
        <v>1263.57</v>
      </c>
      <c r="I2761" s="23" t="n">
        <v>1252.39</v>
      </c>
      <c r="J2761" s="23" t="n">
        <v>1251.14</v>
      </c>
      <c r="K2761" s="29" t="str">
        <f aca="false">IF(N2761&lt;=$F$3,"HIT","MISS")</f>
        <v>HIT</v>
      </c>
      <c r="L2761" s="29" t="str">
        <f aca="false">IF(O2761&lt;=$F$3,"HIT","MISS")</f>
        <v>HIT</v>
      </c>
      <c r="M2761" s="17" t="str">
        <f aca="false">IF(AND(K2761="HIT",L2761="HIT"),"HOD ✓ | LOD ✓",IF(K2761="HIT","HOD ✓",IF(L2761="HIT","LOD ✓","✗ MISS")))</f>
        <v>HOD ✓ | LOD ✓</v>
      </c>
      <c r="N2761" s="26" t="n">
        <f aca="false">IF(D2761&lt;H2761,(H2761-D2761)/D2761,IF(D2761&gt;G2761,(D2761-G2761)/D2761,0))</f>
        <v>0</v>
      </c>
      <c r="O2761" s="26" t="n">
        <f aca="false">IF(E2761&lt;J2761,(J2761-E2761)/E2761,IF(E2761&gt;I2761,(E2761-I2761)/E2761,0))</f>
        <v>0.000312612682480719</v>
      </c>
      <c r="P2761" s="27" t="n">
        <f aca="false">LN(F2761/F2760)</f>
        <v>-0.00730325640289203</v>
      </c>
      <c r="Q2761" s="28" t="n">
        <f aca="false">STDEV(P2742:P2761)*SQRT(252)</f>
        <v>0.121872143634929</v>
      </c>
      <c r="R2761" s="26" t="n">
        <f aca="false">(G2761-H2761)/H2761</f>
        <v>0.00099717467176333</v>
      </c>
      <c r="S2761" s="17" t="n">
        <f aca="false">YEAR(B2761)</f>
        <v>2017</v>
      </c>
      <c r="T2761" s="17" t="n">
        <f aca="false">WEEKDAY(B2761)</f>
        <v>3</v>
      </c>
    </row>
    <row r="2762" customFormat="false" ht="15" hidden="false" customHeight="false" outlineLevel="0" collapsed="false">
      <c r="B2762" s="21" t="n">
        <v>42879</v>
      </c>
      <c r="C2762" s="22" t="n">
        <v>1251.2295</v>
      </c>
      <c r="D2762" s="22" t="n">
        <v>1259.087</v>
      </c>
      <c r="E2762" s="22" t="n">
        <v>1247.979</v>
      </c>
      <c r="F2762" s="22" t="n">
        <v>1258.7105</v>
      </c>
      <c r="G2762" s="23" t="n">
        <v>1259.18</v>
      </c>
      <c r="H2762" s="23" t="n">
        <v>1257.92</v>
      </c>
      <c r="I2762" s="23" t="n">
        <v>1247.81</v>
      </c>
      <c r="J2762" s="23" t="n">
        <v>1246.56</v>
      </c>
      <c r="K2762" s="29" t="str">
        <f aca="false">IF(N2762&lt;=$F$3,"HIT","MISS")</f>
        <v>HIT</v>
      </c>
      <c r="L2762" s="29" t="str">
        <f aca="false">IF(O2762&lt;=$F$3,"HIT","MISS")</f>
        <v>HIT</v>
      </c>
      <c r="M2762" s="17" t="str">
        <f aca="false">IF(AND(K2762="HIT",L2762="HIT"),"HOD ✓ | LOD ✓",IF(K2762="HIT","HOD ✓",IF(L2762="HIT","LOD ✓","✗ MISS")))</f>
        <v>HOD ✓ | LOD ✓</v>
      </c>
      <c r="N2762" s="26" t="n">
        <f aca="false">IF(D2762&lt;H2762,(H2762-D2762)/D2762,IF(D2762&gt;G2762,(D2762-G2762)/D2762,0))</f>
        <v>0</v>
      </c>
      <c r="O2762" s="26" t="n">
        <f aca="false">IF(E2762&lt;J2762,(J2762-E2762)/E2762,IF(E2762&gt;I2762,(E2762-I2762)/E2762,0))</f>
        <v>0.00013541894535092</v>
      </c>
      <c r="P2762" s="27" t="n">
        <f aca="false">LN(F2762/F2761)</f>
        <v>0.00596111632392862</v>
      </c>
      <c r="Q2762" s="28" t="n">
        <f aca="false">STDEV(P2743:P2762)*SQRT(252)</f>
        <v>0.123024302509621</v>
      </c>
      <c r="R2762" s="26" t="n">
        <f aca="false">(G2762-H2762)/H2762</f>
        <v>0.00100165352327651</v>
      </c>
      <c r="S2762" s="17" t="n">
        <f aca="false">YEAR(B2762)</f>
        <v>2017</v>
      </c>
      <c r="T2762" s="17" t="n">
        <f aca="false">WEEKDAY(B2762)</f>
        <v>4</v>
      </c>
    </row>
    <row r="2763" customFormat="false" ht="15" hidden="false" customHeight="false" outlineLevel="0" collapsed="false">
      <c r="B2763" s="21" t="n">
        <v>42880</v>
      </c>
      <c r="C2763" s="22" t="n">
        <v>1258.7105</v>
      </c>
      <c r="D2763" s="22" t="n">
        <v>1259.789</v>
      </c>
      <c r="E2763" s="22" t="n">
        <v>1253.861</v>
      </c>
      <c r="F2763" s="22" t="n">
        <v>1255.628</v>
      </c>
      <c r="G2763" s="23" t="n">
        <v>1261.61</v>
      </c>
      <c r="H2763" s="23" t="n">
        <v>1260.35</v>
      </c>
      <c r="I2763" s="23" t="n">
        <v>1253.93</v>
      </c>
      <c r="J2763" s="23" t="n">
        <v>1252.68</v>
      </c>
      <c r="K2763" s="29" t="str">
        <f aca="false">IF(N2763&lt;=$F$3,"HIT","MISS")</f>
        <v>HIT</v>
      </c>
      <c r="L2763" s="29" t="str">
        <f aca="false">IF(O2763&lt;=$F$3,"HIT","MISS")</f>
        <v>HIT</v>
      </c>
      <c r="M2763" s="17" t="str">
        <f aca="false">IF(AND(K2763="HIT",L2763="HIT"),"HOD ✓ | LOD ✓",IF(K2763="HIT","HOD ✓",IF(L2763="HIT","LOD ✓","✗ MISS")))</f>
        <v>HOD ✓ | LOD ✓</v>
      </c>
      <c r="N2763" s="26" t="n">
        <f aca="false">IF(D2763&lt;H2763,(H2763-D2763)/D2763,IF(D2763&gt;G2763,(D2763-G2763)/D2763,0))</f>
        <v>0.000445312667438692</v>
      </c>
      <c r="O2763" s="26" t="n">
        <f aca="false">IF(E2763&lt;J2763,(J2763-E2763)/E2763,IF(E2763&gt;I2763,(E2763-I2763)/E2763,0))</f>
        <v>0</v>
      </c>
      <c r="P2763" s="27" t="n">
        <f aca="false">LN(F2763/F2762)</f>
        <v>-0.00245193838803551</v>
      </c>
      <c r="Q2763" s="28" t="n">
        <f aca="false">STDEV(P2744:P2763)*SQRT(252)</f>
        <v>0.12271797675732</v>
      </c>
      <c r="R2763" s="26" t="n">
        <f aca="false">(G2763-H2763)/H2763</f>
        <v>0.000999722299361281</v>
      </c>
      <c r="S2763" s="17" t="n">
        <f aca="false">YEAR(B2763)</f>
        <v>2017</v>
      </c>
      <c r="T2763" s="17" t="n">
        <f aca="false">WEEKDAY(B2763)</f>
        <v>5</v>
      </c>
    </row>
    <row r="2764" customFormat="false" ht="15" hidden="false" customHeight="false" outlineLevel="0" collapsed="false">
      <c r="B2764" s="21" t="n">
        <v>42881</v>
      </c>
      <c r="C2764" s="22" t="n">
        <v>1255.628</v>
      </c>
      <c r="D2764" s="22" t="n">
        <v>1269.543</v>
      </c>
      <c r="E2764" s="22" t="n">
        <v>1253.264</v>
      </c>
      <c r="F2764" s="22" t="n">
        <v>1266.928</v>
      </c>
      <c r="G2764" s="23" t="n">
        <v>1269.62</v>
      </c>
      <c r="H2764" s="23" t="n">
        <v>1268.35</v>
      </c>
      <c r="I2764" s="23" t="n">
        <v>1253.7</v>
      </c>
      <c r="J2764" s="23" t="n">
        <v>1252.45</v>
      </c>
      <c r="K2764" s="29" t="str">
        <f aca="false">IF(N2764&lt;=$F$3,"HIT","MISS")</f>
        <v>HIT</v>
      </c>
      <c r="L2764" s="29" t="str">
        <f aca="false">IF(O2764&lt;=$F$3,"HIT","MISS")</f>
        <v>HIT</v>
      </c>
      <c r="M2764" s="17" t="str">
        <f aca="false">IF(AND(K2764="HIT",L2764="HIT"),"HOD ✓ | LOD ✓",IF(K2764="HIT","HOD ✓",IF(L2764="HIT","LOD ✓","✗ MISS")))</f>
        <v>HOD ✓ | LOD ✓</v>
      </c>
      <c r="N2764" s="26" t="n">
        <f aca="false">IF(D2764&lt;H2764,(H2764-D2764)/D2764,IF(D2764&gt;G2764,(D2764-G2764)/D2764,0))</f>
        <v>0</v>
      </c>
      <c r="O2764" s="26" t="n">
        <f aca="false">IF(E2764&lt;J2764,(J2764-E2764)/E2764,IF(E2764&gt;I2764,(E2764-I2764)/E2764,0))</f>
        <v>0</v>
      </c>
      <c r="P2764" s="27" t="n">
        <f aca="false">LN(F2764/F2763)</f>
        <v>0.00895922674093876</v>
      </c>
      <c r="Q2764" s="28" t="n">
        <f aca="false">STDEV(P2745:P2764)*SQRT(252)</f>
        <v>0.126635415303584</v>
      </c>
      <c r="R2764" s="26" t="n">
        <f aca="false">(G2764-H2764)/H2764</f>
        <v>0.00100130090274765</v>
      </c>
      <c r="S2764" s="17" t="n">
        <f aca="false">YEAR(B2764)</f>
        <v>2017</v>
      </c>
      <c r="T2764" s="17" t="n">
        <f aca="false">WEEKDAY(B2764)</f>
        <v>6</v>
      </c>
    </row>
    <row r="2765" customFormat="false" ht="15" hidden="false" customHeight="false" outlineLevel="0" collapsed="false">
      <c r="B2765" s="21" t="n">
        <v>42884</v>
      </c>
      <c r="C2765" s="22" t="n">
        <v>1266.928</v>
      </c>
      <c r="D2765" s="22" t="n">
        <v>1269.268</v>
      </c>
      <c r="E2765" s="22" t="n">
        <v>1265.12</v>
      </c>
      <c r="F2765" s="22" t="n">
        <v>1266.8045</v>
      </c>
      <c r="G2765" s="23" t="n">
        <v>1270.72</v>
      </c>
      <c r="H2765" s="23" t="n">
        <v>1269.45</v>
      </c>
      <c r="I2765" s="23" t="n">
        <v>1265.78</v>
      </c>
      <c r="J2765" s="23" t="n">
        <v>1264.52</v>
      </c>
      <c r="K2765" s="29" t="str">
        <f aca="false">IF(N2765&lt;=$F$3,"HIT","MISS")</f>
        <v>HIT</v>
      </c>
      <c r="L2765" s="29" t="str">
        <f aca="false">IF(O2765&lt;=$F$3,"HIT","MISS")</f>
        <v>HIT</v>
      </c>
      <c r="M2765" s="17" t="str">
        <f aca="false">IF(AND(K2765="HIT",L2765="HIT"),"HOD ✓ | LOD ✓",IF(K2765="HIT","HOD ✓",IF(L2765="HIT","LOD ✓","✗ MISS")))</f>
        <v>HOD ✓ | LOD ✓</v>
      </c>
      <c r="N2765" s="26" t="n">
        <f aca="false">IF(D2765&lt;H2765,(H2765-D2765)/D2765,IF(D2765&gt;G2765,(D2765-G2765)/D2765,0))</f>
        <v>0.000143389733295109</v>
      </c>
      <c r="O2765" s="26" t="n">
        <f aca="false">IF(E2765&lt;J2765,(J2765-E2765)/E2765,IF(E2765&gt;I2765,(E2765-I2765)/E2765,0))</f>
        <v>0</v>
      </c>
      <c r="P2765" s="27" t="n">
        <f aca="false">LN(F2765/F2764)</f>
        <v>-9.74846398330545E-005</v>
      </c>
      <c r="Q2765" s="28" t="n">
        <f aca="false">STDEV(P2746:P2765)*SQRT(252)</f>
        <v>0.121992890743252</v>
      </c>
      <c r="R2765" s="26" t="n">
        <f aca="false">(G2765-H2765)/H2765</f>
        <v>0.00100043325849776</v>
      </c>
      <c r="S2765" s="17" t="n">
        <f aca="false">YEAR(B2765)</f>
        <v>2017</v>
      </c>
      <c r="T2765" s="17" t="n">
        <f aca="false">WEEKDAY(B2765)</f>
        <v>2</v>
      </c>
    </row>
    <row r="2766" customFormat="false" ht="15" hidden="false" customHeight="false" outlineLevel="0" collapsed="false">
      <c r="B2766" s="21" t="n">
        <v>42885</v>
      </c>
      <c r="C2766" s="22" t="n">
        <v>1266.8045</v>
      </c>
      <c r="D2766" s="22" t="n">
        <v>1270.644</v>
      </c>
      <c r="E2766" s="22" t="n">
        <v>1259.382</v>
      </c>
      <c r="F2766" s="22" t="n">
        <v>1262.956</v>
      </c>
      <c r="G2766" s="23" t="n">
        <v>1270.53</v>
      </c>
      <c r="H2766" s="23" t="n">
        <v>1269.26</v>
      </c>
      <c r="I2766" s="23" t="n">
        <v>1261.2</v>
      </c>
      <c r="J2766" s="23" t="n">
        <v>1259.94</v>
      </c>
      <c r="K2766" s="29" t="str">
        <f aca="false">IF(N2766&lt;=$F$3,"HIT","MISS")</f>
        <v>HIT</v>
      </c>
      <c r="L2766" s="29" t="str">
        <f aca="false">IF(O2766&lt;=$F$3,"HIT","MISS")</f>
        <v>HIT</v>
      </c>
      <c r="M2766" s="17" t="str">
        <f aca="false">IF(AND(K2766="HIT",L2766="HIT"),"HOD ✓ | LOD ✓",IF(K2766="HIT","HOD ✓",IF(L2766="HIT","LOD ✓","✗ MISS")))</f>
        <v>HOD ✓ | LOD ✓</v>
      </c>
      <c r="N2766" s="26" t="n">
        <f aca="false">IF(D2766&lt;H2766,(H2766-D2766)/D2766,IF(D2766&gt;G2766,(D2766-G2766)/D2766,0))</f>
        <v>8.97182845864245E-005</v>
      </c>
      <c r="O2766" s="26" t="n">
        <f aca="false">IF(E2766&lt;J2766,(J2766-E2766)/E2766,IF(E2766&gt;I2766,(E2766-I2766)/E2766,0))</f>
        <v>0.000443074460330537</v>
      </c>
      <c r="P2766" s="27" t="n">
        <f aca="false">LN(F2766/F2765)</f>
        <v>-0.00304258286023219</v>
      </c>
      <c r="Q2766" s="28" t="n">
        <f aca="false">STDEV(P2747:P2766)*SQRT(252)</f>
        <v>0.122605248731739</v>
      </c>
      <c r="R2766" s="26" t="n">
        <f aca="false">(G2766-H2766)/H2766</f>
        <v>0.00100058301687596</v>
      </c>
      <c r="S2766" s="17" t="n">
        <f aca="false">YEAR(B2766)</f>
        <v>2017</v>
      </c>
      <c r="T2766" s="17" t="n">
        <f aca="false">WEEKDAY(B2766)</f>
        <v>3</v>
      </c>
    </row>
    <row r="2767" customFormat="false" ht="15" hidden="false" customHeight="false" outlineLevel="0" collapsed="false">
      <c r="B2767" s="21" t="n">
        <v>42886</v>
      </c>
      <c r="C2767" s="22" t="n">
        <v>1262.956</v>
      </c>
      <c r="D2767" s="22" t="n">
        <v>1274.215</v>
      </c>
      <c r="E2767" s="22" t="n">
        <v>1259.645</v>
      </c>
      <c r="F2767" s="22" t="n">
        <v>1268.8085</v>
      </c>
      <c r="G2767" s="23" t="n">
        <v>1274.58</v>
      </c>
      <c r="H2767" s="23" t="n">
        <v>1273.31</v>
      </c>
      <c r="I2767" s="23" t="n">
        <v>1261.31</v>
      </c>
      <c r="J2767" s="23" t="n">
        <v>1260.05</v>
      </c>
      <c r="K2767" s="29" t="str">
        <f aca="false">IF(N2767&lt;=$F$3,"HIT","MISS")</f>
        <v>HIT</v>
      </c>
      <c r="L2767" s="29" t="str">
        <f aca="false">IF(O2767&lt;=$F$3,"HIT","MISS")</f>
        <v>HIT</v>
      </c>
      <c r="M2767" s="17" t="str">
        <f aca="false">IF(AND(K2767="HIT",L2767="HIT"),"HOD ✓ | LOD ✓",IF(K2767="HIT","HOD ✓",IF(L2767="HIT","LOD ✓","✗ MISS")))</f>
        <v>HOD ✓ | LOD ✓</v>
      </c>
      <c r="N2767" s="26" t="n">
        <f aca="false">IF(D2767&lt;H2767,(H2767-D2767)/D2767,IF(D2767&gt;G2767,(D2767-G2767)/D2767,0))</f>
        <v>0</v>
      </c>
      <c r="O2767" s="26" t="n">
        <f aca="false">IF(E2767&lt;J2767,(J2767-E2767)/E2767,IF(E2767&gt;I2767,(E2767-I2767)/E2767,0))</f>
        <v>0.000321519158175496</v>
      </c>
      <c r="P2767" s="27" t="n">
        <f aca="false">LN(F2767/F2766)</f>
        <v>0.00462326604592303</v>
      </c>
      <c r="Q2767" s="28" t="n">
        <f aca="false">STDEV(P2748:P2767)*SQRT(252)</f>
        <v>0.108608173209919</v>
      </c>
      <c r="R2767" s="26" t="n">
        <f aca="false">(G2767-H2767)/H2767</f>
        <v>0.000997400475924937</v>
      </c>
      <c r="S2767" s="17" t="n">
        <f aca="false">YEAR(B2767)</f>
        <v>2017</v>
      </c>
      <c r="T2767" s="17" t="n">
        <f aca="false">WEEKDAY(B2767)</f>
        <v>4</v>
      </c>
    </row>
    <row r="2768" customFormat="false" ht="15" hidden="false" customHeight="false" outlineLevel="0" collapsed="false">
      <c r="B2768" s="21" t="n">
        <v>42887</v>
      </c>
      <c r="C2768" s="22" t="n">
        <v>1268.8085</v>
      </c>
      <c r="D2768" s="22" t="n">
        <v>1270.387</v>
      </c>
      <c r="E2768" s="22" t="n">
        <v>1261.524</v>
      </c>
      <c r="F2768" s="22" t="n">
        <v>1265.8925</v>
      </c>
      <c r="G2768" s="23" t="n">
        <v>1270.89</v>
      </c>
      <c r="H2768" s="23" t="n">
        <v>1269.62</v>
      </c>
      <c r="I2768" s="23" t="n">
        <v>1262.03</v>
      </c>
      <c r="J2768" s="23" t="n">
        <v>1260.77</v>
      </c>
      <c r="K2768" s="29" t="str">
        <f aca="false">IF(N2768&lt;=$F$3,"HIT","MISS")</f>
        <v>HIT</v>
      </c>
      <c r="L2768" s="29" t="str">
        <f aca="false">IF(O2768&lt;=$F$3,"HIT","MISS")</f>
        <v>HIT</v>
      </c>
      <c r="M2768" s="17" t="str">
        <f aca="false">IF(AND(K2768="HIT",L2768="HIT"),"HOD ✓ | LOD ✓",IF(K2768="HIT","HOD ✓",IF(L2768="HIT","LOD ✓","✗ MISS")))</f>
        <v>HOD ✓ | LOD ✓</v>
      </c>
      <c r="N2768" s="26" t="n">
        <f aca="false">IF(D2768&lt;H2768,(H2768-D2768)/D2768,IF(D2768&gt;G2768,(D2768-G2768)/D2768,0))</f>
        <v>0</v>
      </c>
      <c r="O2768" s="26" t="n">
        <f aca="false">IF(E2768&lt;J2768,(J2768-E2768)/E2768,IF(E2768&gt;I2768,(E2768-I2768)/E2768,0))</f>
        <v>0</v>
      </c>
      <c r="P2768" s="27" t="n">
        <f aca="false">LN(F2768/F2767)</f>
        <v>-0.00230086411488862</v>
      </c>
      <c r="Q2768" s="28" t="n">
        <f aca="false">STDEV(P2749:P2768)*SQRT(252)</f>
        <v>0.10399145791541</v>
      </c>
      <c r="R2768" s="26" t="n">
        <f aca="false">(G2768-H2768)/H2768</f>
        <v>0.00100029930215357</v>
      </c>
      <c r="S2768" s="17" t="n">
        <f aca="false">YEAR(B2768)</f>
        <v>2017</v>
      </c>
      <c r="T2768" s="17" t="n">
        <f aca="false">WEEKDAY(B2768)</f>
        <v>5</v>
      </c>
    </row>
    <row r="2769" customFormat="false" ht="15" hidden="false" customHeight="false" outlineLevel="0" collapsed="false">
      <c r="B2769" s="21" t="n">
        <v>42888</v>
      </c>
      <c r="C2769" s="22" t="n">
        <v>1265.8925</v>
      </c>
      <c r="D2769" s="22" t="n">
        <v>1279.677</v>
      </c>
      <c r="E2769" s="22" t="n">
        <v>1259.044</v>
      </c>
      <c r="F2769" s="22" t="n">
        <v>1279.29</v>
      </c>
      <c r="G2769" s="23" t="n">
        <v>1280.49</v>
      </c>
      <c r="H2769" s="23" t="n">
        <v>1279.21</v>
      </c>
      <c r="I2769" s="23" t="n">
        <v>1258.97</v>
      </c>
      <c r="J2769" s="23" t="n">
        <v>1257.71</v>
      </c>
      <c r="K2769" s="29" t="str">
        <f aca="false">IF(N2769&lt;=$F$3,"HIT","MISS")</f>
        <v>HIT</v>
      </c>
      <c r="L2769" s="29" t="str">
        <f aca="false">IF(O2769&lt;=$F$3,"HIT","MISS")</f>
        <v>HIT</v>
      </c>
      <c r="M2769" s="17" t="str">
        <f aca="false">IF(AND(K2769="HIT",L2769="HIT"),"HOD ✓ | LOD ✓",IF(K2769="HIT","HOD ✓",IF(L2769="HIT","LOD ✓","✗ MISS")))</f>
        <v>HOD ✓ | LOD ✓</v>
      </c>
      <c r="N2769" s="26" t="n">
        <f aca="false">IF(D2769&lt;H2769,(H2769-D2769)/D2769,IF(D2769&gt;G2769,(D2769-G2769)/D2769,0))</f>
        <v>0</v>
      </c>
      <c r="O2769" s="26" t="n">
        <f aca="false">IF(E2769&lt;J2769,(J2769-E2769)/E2769,IF(E2769&gt;I2769,(E2769-I2769)/E2769,0))</f>
        <v>5.87747529078167E-005</v>
      </c>
      <c r="P2769" s="27" t="n">
        <f aca="false">LN(F2769/F2768)</f>
        <v>0.0105278295310047</v>
      </c>
      <c r="Q2769" s="28" t="n">
        <f aca="false">STDEV(P2750:P2769)*SQRT(252)</f>
        <v>0.108646648663927</v>
      </c>
      <c r="R2769" s="26" t="n">
        <f aca="false">(G2769-H2769)/H2769</f>
        <v>0.00100061756865563</v>
      </c>
      <c r="S2769" s="17" t="n">
        <f aca="false">YEAR(B2769)</f>
        <v>2017</v>
      </c>
      <c r="T2769" s="17" t="n">
        <f aca="false">WEEKDAY(B2769)</f>
        <v>6</v>
      </c>
    </row>
    <row r="2770" customFormat="false" ht="15" hidden="false" customHeight="false" outlineLevel="0" collapsed="false">
      <c r="B2770" s="21" t="n">
        <v>42891</v>
      </c>
      <c r="C2770" s="22" t="n">
        <v>1279.29</v>
      </c>
      <c r="D2770" s="22" t="n">
        <v>1283.534</v>
      </c>
      <c r="E2770" s="22" t="n">
        <v>1277.817</v>
      </c>
      <c r="F2770" s="22" t="n">
        <v>1279.4975</v>
      </c>
      <c r="G2770" s="23" t="n">
        <v>1283.31</v>
      </c>
      <c r="H2770" s="23" t="n">
        <v>1282.03</v>
      </c>
      <c r="I2770" s="23" t="n">
        <v>1277.59</v>
      </c>
      <c r="J2770" s="23" t="n">
        <v>1276.31</v>
      </c>
      <c r="K2770" s="29" t="str">
        <f aca="false">IF(N2770&lt;=$F$3,"HIT","MISS")</f>
        <v>HIT</v>
      </c>
      <c r="L2770" s="29" t="str">
        <f aca="false">IF(O2770&lt;=$F$3,"HIT","MISS")</f>
        <v>HIT</v>
      </c>
      <c r="M2770" s="17" t="str">
        <f aca="false">IF(AND(K2770="HIT",L2770="HIT"),"HOD ✓ | LOD ✓",IF(K2770="HIT","HOD ✓",IF(L2770="HIT","LOD ✓","✗ MISS")))</f>
        <v>HOD ✓ | LOD ✓</v>
      </c>
      <c r="N2770" s="26" t="n">
        <f aca="false">IF(D2770&lt;H2770,(H2770-D2770)/D2770,IF(D2770&gt;G2770,(D2770-G2770)/D2770,0))</f>
        <v>0.000174518166250493</v>
      </c>
      <c r="O2770" s="26" t="n">
        <f aca="false">IF(E2770&lt;J2770,(J2770-E2770)/E2770,IF(E2770&gt;I2770,(E2770-I2770)/E2770,0))</f>
        <v>0.000177646720931158</v>
      </c>
      <c r="P2770" s="27" t="n">
        <f aca="false">LN(F2770/F2769)</f>
        <v>0.0001621861920577</v>
      </c>
      <c r="Q2770" s="28" t="n">
        <f aca="false">STDEV(P2751:P2770)*SQRT(252)</f>
        <v>0.107894077600948</v>
      </c>
      <c r="R2770" s="26" t="n">
        <f aca="false">(G2770-H2770)/H2770</f>
        <v>0.000998416573715102</v>
      </c>
      <c r="S2770" s="17" t="n">
        <f aca="false">YEAR(B2770)</f>
        <v>2017</v>
      </c>
      <c r="T2770" s="17" t="n">
        <f aca="false">WEEKDAY(B2770)</f>
        <v>2</v>
      </c>
    </row>
    <row r="2771" customFormat="false" ht="15" hidden="false" customHeight="false" outlineLevel="0" collapsed="false">
      <c r="B2771" s="21" t="n">
        <v>42892</v>
      </c>
      <c r="C2771" s="22" t="n">
        <v>1279.4975</v>
      </c>
      <c r="D2771" s="22" t="n">
        <v>1296.208</v>
      </c>
      <c r="E2771" s="22" t="n">
        <v>1279.417</v>
      </c>
      <c r="F2771" s="22" t="n">
        <v>1294.134</v>
      </c>
      <c r="G2771" s="23" t="n">
        <v>1297.6</v>
      </c>
      <c r="H2771" s="23" t="n">
        <v>1296.3</v>
      </c>
      <c r="I2771" s="23" t="n">
        <v>1279.53</v>
      </c>
      <c r="J2771" s="23" t="n">
        <v>1278.25</v>
      </c>
      <c r="K2771" s="29" t="str">
        <f aca="false">IF(N2771&lt;=$F$3,"HIT","MISS")</f>
        <v>HIT</v>
      </c>
      <c r="L2771" s="29" t="str">
        <f aca="false">IF(O2771&lt;=$F$3,"HIT","MISS")</f>
        <v>HIT</v>
      </c>
      <c r="M2771" s="17" t="str">
        <f aca="false">IF(AND(K2771="HIT",L2771="HIT"),"HOD ✓ | LOD ✓",IF(K2771="HIT","HOD ✓",IF(L2771="HIT","LOD ✓","✗ MISS")))</f>
        <v>HOD ✓ | LOD ✓</v>
      </c>
      <c r="N2771" s="26" t="n">
        <f aca="false">IF(D2771&lt;H2771,(H2771-D2771)/D2771,IF(D2771&gt;G2771,(D2771-G2771)/D2771,0))</f>
        <v>7.09762630687905E-005</v>
      </c>
      <c r="O2771" s="26" t="n">
        <f aca="false">IF(E2771&lt;J2771,(J2771-E2771)/E2771,IF(E2771&gt;I2771,(E2771-I2771)/E2771,0))</f>
        <v>0</v>
      </c>
      <c r="P2771" s="27" t="n">
        <f aca="false">LN(F2771/F2770)</f>
        <v>0.011374322858338</v>
      </c>
      <c r="Q2771" s="28" t="n">
        <f aca="false">STDEV(P2752:P2771)*SQRT(252)</f>
        <v>0.110027640078769</v>
      </c>
      <c r="R2771" s="26" t="n">
        <f aca="false">(G2771-H2771)/H2771</f>
        <v>0.00100285427755917</v>
      </c>
      <c r="S2771" s="17" t="n">
        <f aca="false">YEAR(B2771)</f>
        <v>2017</v>
      </c>
      <c r="T2771" s="17" t="n">
        <f aca="false">WEEKDAY(B2771)</f>
        <v>3</v>
      </c>
    </row>
    <row r="2772" customFormat="false" ht="15" hidden="false" customHeight="false" outlineLevel="0" collapsed="false">
      <c r="B2772" s="21" t="n">
        <v>42893</v>
      </c>
      <c r="C2772" s="22" t="n">
        <v>1294.134</v>
      </c>
      <c r="D2772" s="22" t="n">
        <v>1295.36</v>
      </c>
      <c r="E2772" s="22" t="n">
        <v>1282.718</v>
      </c>
      <c r="F2772" s="22" t="n">
        <v>1286.886</v>
      </c>
      <c r="G2772" s="23" t="n">
        <v>1295.23</v>
      </c>
      <c r="H2772" s="23" t="n">
        <v>1293.94</v>
      </c>
      <c r="I2772" s="23" t="n">
        <v>1283.48</v>
      </c>
      <c r="J2772" s="23" t="n">
        <v>1282.2</v>
      </c>
      <c r="K2772" s="29" t="str">
        <f aca="false">IF(N2772&lt;=$F$3,"HIT","MISS")</f>
        <v>HIT</v>
      </c>
      <c r="L2772" s="29" t="str">
        <f aca="false">IF(O2772&lt;=$F$3,"HIT","MISS")</f>
        <v>HIT</v>
      </c>
      <c r="M2772" s="17" t="str">
        <f aca="false">IF(AND(K2772="HIT",L2772="HIT"),"HOD ✓ | LOD ✓",IF(K2772="HIT","HOD ✓",IF(L2772="HIT","LOD ✓","✗ MISS")))</f>
        <v>HOD ✓ | LOD ✓</v>
      </c>
      <c r="N2772" s="26" t="n">
        <f aca="false">IF(D2772&lt;H2772,(H2772-D2772)/D2772,IF(D2772&gt;G2772,(D2772-G2772)/D2772,0))</f>
        <v>0.000100358201580936</v>
      </c>
      <c r="O2772" s="26" t="n">
        <f aca="false">IF(E2772&lt;J2772,(J2772-E2772)/E2772,IF(E2772&gt;I2772,(E2772-I2772)/E2772,0))</f>
        <v>0</v>
      </c>
      <c r="P2772" s="27" t="n">
        <f aca="false">LN(F2772/F2771)</f>
        <v>-0.00561639898375699</v>
      </c>
      <c r="Q2772" s="28" t="n">
        <f aca="false">STDEV(P2753:P2772)*SQRT(252)</f>
        <v>0.113075200106971</v>
      </c>
      <c r="R2772" s="26" t="n">
        <f aca="false">(G2772-H2772)/H2772</f>
        <v>0.00099695503655499</v>
      </c>
      <c r="S2772" s="17" t="n">
        <f aca="false">YEAR(B2772)</f>
        <v>2017</v>
      </c>
      <c r="T2772" s="17" t="n">
        <f aca="false">WEEKDAY(B2772)</f>
        <v>4</v>
      </c>
    </row>
    <row r="2773" customFormat="false" ht="15" hidden="false" customHeight="false" outlineLevel="0" collapsed="false">
      <c r="B2773" s="21" t="n">
        <v>42894</v>
      </c>
      <c r="C2773" s="22" t="n">
        <v>1286.886</v>
      </c>
      <c r="D2773" s="22" t="n">
        <v>1289.076</v>
      </c>
      <c r="E2773" s="22" t="n">
        <v>1271.376</v>
      </c>
      <c r="F2773" s="22" t="n">
        <v>1277.7855</v>
      </c>
      <c r="G2773" s="23" t="n">
        <v>1288.83</v>
      </c>
      <c r="H2773" s="23" t="n">
        <v>1287.54</v>
      </c>
      <c r="I2773" s="23" t="n">
        <v>1273.08</v>
      </c>
      <c r="J2773" s="23" t="n">
        <v>1271.81</v>
      </c>
      <c r="K2773" s="29" t="str">
        <f aca="false">IF(N2773&lt;=$F$3,"HIT","MISS")</f>
        <v>HIT</v>
      </c>
      <c r="L2773" s="29" t="str">
        <f aca="false">IF(O2773&lt;=$F$3,"HIT","MISS")</f>
        <v>HIT</v>
      </c>
      <c r="M2773" s="17" t="str">
        <f aca="false">IF(AND(K2773="HIT",L2773="HIT"),"HOD ✓ | LOD ✓",IF(K2773="HIT","HOD ✓",IF(L2773="HIT","LOD ✓","✗ MISS")))</f>
        <v>HOD ✓ | LOD ✓</v>
      </c>
      <c r="N2773" s="26" t="n">
        <f aca="false">IF(D2773&lt;H2773,(H2773-D2773)/D2773,IF(D2773&gt;G2773,(D2773-G2773)/D2773,0))</f>
        <v>0.000190834365080177</v>
      </c>
      <c r="O2773" s="26" t="n">
        <f aca="false">IF(E2773&lt;J2773,(J2773-E2773)/E2773,IF(E2773&gt;I2773,(E2773-I2773)/E2773,0))</f>
        <v>0.000341362429367842</v>
      </c>
      <c r="P2773" s="27" t="n">
        <f aca="false">LN(F2773/F2772)</f>
        <v>-0.00709684510915685</v>
      </c>
      <c r="Q2773" s="28" t="n">
        <f aca="false">STDEV(P2754:P2773)*SQRT(252)</f>
        <v>0.117916342971143</v>
      </c>
      <c r="R2773" s="26" t="n">
        <f aca="false">(G2773-H2773)/H2773</f>
        <v>0.00100191062025255</v>
      </c>
      <c r="S2773" s="17" t="n">
        <f aca="false">YEAR(B2773)</f>
        <v>2017</v>
      </c>
      <c r="T2773" s="17" t="n">
        <f aca="false">WEEKDAY(B2773)</f>
        <v>5</v>
      </c>
    </row>
    <row r="2774" customFormat="false" ht="15" hidden="false" customHeight="false" outlineLevel="0" collapsed="false">
      <c r="B2774" s="21" t="n">
        <v>42895</v>
      </c>
      <c r="C2774" s="22" t="n">
        <v>1277.7855</v>
      </c>
      <c r="D2774" s="22" t="n">
        <v>1282.025</v>
      </c>
      <c r="E2774" s="22" t="n">
        <v>1264.771</v>
      </c>
      <c r="F2774" s="22" t="n">
        <v>1266.732</v>
      </c>
      <c r="G2774" s="23" t="n">
        <v>1281.68</v>
      </c>
      <c r="H2774" s="23" t="n">
        <v>1280.4</v>
      </c>
      <c r="I2774" s="23" t="n">
        <v>1266.16</v>
      </c>
      <c r="J2774" s="23" t="n">
        <v>1264.9</v>
      </c>
      <c r="K2774" s="29" t="str">
        <f aca="false">IF(N2774&lt;=$F$3,"HIT","MISS")</f>
        <v>HIT</v>
      </c>
      <c r="L2774" s="29" t="str">
        <f aca="false">IF(O2774&lt;=$F$3,"HIT","MISS")</f>
        <v>HIT</v>
      </c>
      <c r="M2774" s="17" t="str">
        <f aca="false">IF(AND(K2774="HIT",L2774="HIT"),"HOD ✓ | LOD ✓",IF(K2774="HIT","HOD ✓",IF(L2774="HIT","LOD ✓","✗ MISS")))</f>
        <v>HOD ✓ | LOD ✓</v>
      </c>
      <c r="N2774" s="26" t="n">
        <f aca="false">IF(D2774&lt;H2774,(H2774-D2774)/D2774,IF(D2774&gt;G2774,(D2774-G2774)/D2774,0))</f>
        <v>0.000269105516663113</v>
      </c>
      <c r="O2774" s="26" t="n">
        <f aca="false">IF(E2774&lt;J2774,(J2774-E2774)/E2774,IF(E2774&gt;I2774,(E2774-I2774)/E2774,0))</f>
        <v>0.000101994748456545</v>
      </c>
      <c r="P2774" s="27" t="n">
        <f aca="false">LN(F2774/F2773)</f>
        <v>-0.00868814581153347</v>
      </c>
      <c r="Q2774" s="28" t="n">
        <f aca="false">STDEV(P2755:P2774)*SQRT(252)</f>
        <v>0.123961615363422</v>
      </c>
      <c r="R2774" s="26" t="n">
        <f aca="false">(G2774-H2774)/H2774</f>
        <v>0.000999687597625721</v>
      </c>
      <c r="S2774" s="17" t="n">
        <f aca="false">YEAR(B2774)</f>
        <v>2017</v>
      </c>
      <c r="T2774" s="17" t="n">
        <f aca="false">WEEKDAY(B2774)</f>
        <v>6</v>
      </c>
    </row>
    <row r="2775" customFormat="false" ht="15" hidden="false" customHeight="false" outlineLevel="0" collapsed="false">
      <c r="B2775" s="21" t="n">
        <v>42898</v>
      </c>
      <c r="C2775" s="22" t="n">
        <v>1266.732</v>
      </c>
      <c r="D2775" s="22" t="n">
        <v>1270.435</v>
      </c>
      <c r="E2775" s="22" t="n">
        <v>1263.708</v>
      </c>
      <c r="F2775" s="22" t="n">
        <v>1265.9055</v>
      </c>
      <c r="G2775" s="23" t="n">
        <v>1271.06</v>
      </c>
      <c r="H2775" s="23" t="n">
        <v>1269.79</v>
      </c>
      <c r="I2775" s="23" t="n">
        <v>1265.06</v>
      </c>
      <c r="J2775" s="23" t="n">
        <v>1263.8</v>
      </c>
      <c r="K2775" s="29" t="str">
        <f aca="false">IF(N2775&lt;=$F$3,"HIT","MISS")</f>
        <v>HIT</v>
      </c>
      <c r="L2775" s="29" t="str">
        <f aca="false">IF(O2775&lt;=$F$3,"HIT","MISS")</f>
        <v>HIT</v>
      </c>
      <c r="M2775" s="17" t="str">
        <f aca="false">IF(AND(K2775="HIT",L2775="HIT"),"HOD ✓ | LOD ✓",IF(K2775="HIT","HOD ✓",IF(L2775="HIT","LOD ✓","✗ MISS")))</f>
        <v>HOD ✓ | LOD ✓</v>
      </c>
      <c r="N2775" s="26" t="n">
        <f aca="false">IF(D2775&lt;H2775,(H2775-D2775)/D2775,IF(D2775&gt;G2775,(D2775-G2775)/D2775,0))</f>
        <v>0</v>
      </c>
      <c r="O2775" s="26" t="n">
        <f aca="false">IF(E2775&lt;J2775,(J2775-E2775)/E2775,IF(E2775&gt;I2775,(E2775-I2775)/E2775,0))</f>
        <v>7.28016282241395E-005</v>
      </c>
      <c r="P2775" s="27" t="n">
        <f aca="false">LN(F2775/F2774)</f>
        <v>-0.000652679295272164</v>
      </c>
      <c r="Q2775" s="28" t="n">
        <f aca="false">STDEV(P2756:P2775)*SQRT(252)</f>
        <v>0.124194803017047</v>
      </c>
      <c r="R2775" s="26" t="n">
        <f aca="false">(G2775-H2775)/H2775</f>
        <v>0.00100016538167727</v>
      </c>
      <c r="S2775" s="17" t="n">
        <f aca="false">YEAR(B2775)</f>
        <v>2017</v>
      </c>
      <c r="T2775" s="17" t="n">
        <f aca="false">WEEKDAY(B2775)</f>
        <v>2</v>
      </c>
    </row>
    <row r="2776" customFormat="false" ht="15" hidden="false" customHeight="false" outlineLevel="0" collapsed="false">
      <c r="B2776" s="21" t="n">
        <v>42899</v>
      </c>
      <c r="C2776" s="22" t="n">
        <v>1265.9055</v>
      </c>
      <c r="D2776" s="22" t="n">
        <v>1269.048</v>
      </c>
      <c r="E2776" s="22" t="n">
        <v>1259.231</v>
      </c>
      <c r="F2776" s="22" t="n">
        <v>1266.5075</v>
      </c>
      <c r="G2776" s="23" t="n">
        <v>1269.46</v>
      </c>
      <c r="H2776" s="23" t="n">
        <v>1268.19</v>
      </c>
      <c r="I2776" s="23" t="n">
        <v>1259.91</v>
      </c>
      <c r="J2776" s="23" t="n">
        <v>1258.65</v>
      </c>
      <c r="K2776" s="29" t="str">
        <f aca="false">IF(N2776&lt;=$F$3,"HIT","MISS")</f>
        <v>HIT</v>
      </c>
      <c r="L2776" s="29" t="str">
        <f aca="false">IF(O2776&lt;=$F$3,"HIT","MISS")</f>
        <v>HIT</v>
      </c>
      <c r="M2776" s="17" t="str">
        <f aca="false">IF(AND(K2776="HIT",L2776="HIT"),"HOD ✓ | LOD ✓",IF(K2776="HIT","HOD ✓",IF(L2776="HIT","LOD ✓","✗ MISS")))</f>
        <v>HOD ✓ | LOD ✓</v>
      </c>
      <c r="N2776" s="26" t="n">
        <f aca="false">IF(D2776&lt;H2776,(H2776-D2776)/D2776,IF(D2776&gt;G2776,(D2776-G2776)/D2776,0))</f>
        <v>0</v>
      </c>
      <c r="O2776" s="26" t="n">
        <f aca="false">IF(E2776&lt;J2776,(J2776-E2776)/E2776,IF(E2776&gt;I2776,(E2776-I2776)/E2776,0))</f>
        <v>0</v>
      </c>
      <c r="P2776" s="27" t="n">
        <f aca="false">LN(F2776/F2775)</f>
        <v>0.000475435887700492</v>
      </c>
      <c r="Q2776" s="28" t="n">
        <f aca="false">STDEV(P2757:P2776)*SQRT(252)</f>
        <v>0.123367450317006</v>
      </c>
      <c r="R2776" s="26" t="n">
        <f aca="false">(G2776-H2776)/H2776</f>
        <v>0.00100142723093541</v>
      </c>
      <c r="S2776" s="17" t="n">
        <f aca="false">YEAR(B2776)</f>
        <v>2017</v>
      </c>
      <c r="T2776" s="17" t="n">
        <f aca="false">WEEKDAY(B2776)</f>
        <v>3</v>
      </c>
    </row>
    <row r="2777" customFormat="false" ht="15" hidden="false" customHeight="false" outlineLevel="0" collapsed="false">
      <c r="B2777" s="21" t="n">
        <v>42900</v>
      </c>
      <c r="C2777" s="22" t="n">
        <v>1266.5075</v>
      </c>
      <c r="D2777" s="22" t="n">
        <v>1281.204</v>
      </c>
      <c r="E2777" s="22" t="n">
        <v>1257.252</v>
      </c>
      <c r="F2777" s="22" t="n">
        <v>1261.2235</v>
      </c>
      <c r="G2777" s="23" t="n">
        <v>1281.61</v>
      </c>
      <c r="H2777" s="23" t="n">
        <v>1280.33</v>
      </c>
      <c r="I2777" s="23" t="n">
        <v>1257.48</v>
      </c>
      <c r="J2777" s="23" t="n">
        <v>1256.22</v>
      </c>
      <c r="K2777" s="29" t="str">
        <f aca="false">IF(N2777&lt;=$F$3,"HIT","MISS")</f>
        <v>HIT</v>
      </c>
      <c r="L2777" s="29" t="str">
        <f aca="false">IF(O2777&lt;=$F$3,"HIT","MISS")</f>
        <v>HIT</v>
      </c>
      <c r="M2777" s="17" t="str">
        <f aca="false">IF(AND(K2777="HIT",L2777="HIT"),"HOD ✓ | LOD ✓",IF(K2777="HIT","HOD ✓",IF(L2777="HIT","LOD ✓","✗ MISS")))</f>
        <v>HOD ✓ | LOD ✓</v>
      </c>
      <c r="N2777" s="26" t="n">
        <f aca="false">IF(D2777&lt;H2777,(H2777-D2777)/D2777,IF(D2777&gt;G2777,(D2777-G2777)/D2777,0))</f>
        <v>0</v>
      </c>
      <c r="O2777" s="26" t="n">
        <f aca="false">IF(E2777&lt;J2777,(J2777-E2777)/E2777,IF(E2777&gt;I2777,(E2777-I2777)/E2777,0))</f>
        <v>0</v>
      </c>
      <c r="P2777" s="27" t="n">
        <f aca="false">LN(F2777/F2776)</f>
        <v>-0.00418083071081221</v>
      </c>
      <c r="Q2777" s="28" t="n">
        <f aca="false">STDEV(P2758:P2777)*SQRT(252)</f>
        <v>0.103933012193133</v>
      </c>
      <c r="R2777" s="26" t="n">
        <f aca="false">(G2777-H2777)/H2777</f>
        <v>0.000999742253950132</v>
      </c>
      <c r="S2777" s="17" t="n">
        <f aca="false">YEAR(B2777)</f>
        <v>2017</v>
      </c>
      <c r="T2777" s="17" t="n">
        <f aca="false">WEEKDAY(B2777)</f>
        <v>4</v>
      </c>
    </row>
    <row r="2778" customFormat="false" ht="15" hidden="false" customHeight="false" outlineLevel="0" collapsed="false">
      <c r="B2778" s="21" t="n">
        <v>42901</v>
      </c>
      <c r="C2778" s="22" t="n">
        <v>1261.2235</v>
      </c>
      <c r="D2778" s="22" t="n">
        <v>1266.753</v>
      </c>
      <c r="E2778" s="22" t="n">
        <v>1251.534</v>
      </c>
      <c r="F2778" s="22" t="n">
        <v>1253.9715</v>
      </c>
      <c r="G2778" s="23" t="n">
        <v>1268.24</v>
      </c>
      <c r="H2778" s="23" t="n">
        <v>1266.97</v>
      </c>
      <c r="I2778" s="23" t="n">
        <v>1251.43</v>
      </c>
      <c r="J2778" s="23" t="n">
        <v>1250.18</v>
      </c>
      <c r="K2778" s="29" t="str">
        <f aca="false">IF(N2778&lt;=$F$3,"HIT","MISS")</f>
        <v>HIT</v>
      </c>
      <c r="L2778" s="29" t="str">
        <f aca="false">IF(O2778&lt;=$F$3,"HIT","MISS")</f>
        <v>HIT</v>
      </c>
      <c r="M2778" s="17" t="str">
        <f aca="false">IF(AND(K2778="HIT",L2778="HIT"),"HOD ✓ | LOD ✓",IF(K2778="HIT","HOD ✓",IF(L2778="HIT","LOD ✓","✗ MISS")))</f>
        <v>HOD ✓ | LOD ✓</v>
      </c>
      <c r="N2778" s="26" t="n">
        <f aca="false">IF(D2778&lt;H2778,(H2778-D2778)/D2778,IF(D2778&gt;G2778,(D2778-G2778)/D2778,0))</f>
        <v>0.000171304113746009</v>
      </c>
      <c r="O2778" s="26" t="n">
        <f aca="false">IF(E2778&lt;J2778,(J2778-E2778)/E2778,IF(E2778&gt;I2778,(E2778-I2778)/E2778,0))</f>
        <v>8.30980221073034E-005</v>
      </c>
      <c r="P2778" s="27" t="n">
        <f aca="false">LN(F2778/F2777)</f>
        <v>-0.00576656688333318</v>
      </c>
      <c r="Q2778" s="28" t="n">
        <f aca="false">STDEV(P2759:P2778)*SQRT(252)</f>
        <v>0.0976874242463879</v>
      </c>
      <c r="R2778" s="26" t="n">
        <f aca="false">(G2778-H2778)/H2778</f>
        <v>0.00100239153255403</v>
      </c>
      <c r="S2778" s="17" t="n">
        <f aca="false">YEAR(B2778)</f>
        <v>2017</v>
      </c>
      <c r="T2778" s="17" t="n">
        <f aca="false">WEEKDAY(B2778)</f>
        <v>5</v>
      </c>
    </row>
    <row r="2779" customFormat="false" ht="15" hidden="false" customHeight="false" outlineLevel="0" collapsed="false">
      <c r="B2779" s="21" t="n">
        <v>42902</v>
      </c>
      <c r="C2779" s="22" t="n">
        <v>1253.9715</v>
      </c>
      <c r="D2779" s="22" t="n">
        <v>1257.272</v>
      </c>
      <c r="E2779" s="22" t="n">
        <v>1251.881</v>
      </c>
      <c r="F2779" s="22" t="n">
        <v>1254.449</v>
      </c>
      <c r="G2779" s="23" t="n">
        <v>1258.07</v>
      </c>
      <c r="H2779" s="23" t="n">
        <v>1256.81</v>
      </c>
      <c r="I2779" s="23" t="n">
        <v>1253.44</v>
      </c>
      <c r="J2779" s="23" t="n">
        <v>1252.19</v>
      </c>
      <c r="K2779" s="29" t="str">
        <f aca="false">IF(N2779&lt;=$F$3,"HIT","MISS")</f>
        <v>HIT</v>
      </c>
      <c r="L2779" s="29" t="str">
        <f aca="false">IF(O2779&lt;=$F$3,"HIT","MISS")</f>
        <v>HIT</v>
      </c>
      <c r="M2779" s="17" t="str">
        <f aca="false">IF(AND(K2779="HIT",L2779="HIT"),"HOD ✓ | LOD ✓",IF(K2779="HIT","HOD ✓",IF(L2779="HIT","LOD ✓","✗ MISS")))</f>
        <v>HOD ✓ | LOD ✓</v>
      </c>
      <c r="N2779" s="26" t="n">
        <f aca="false">IF(D2779&lt;H2779,(H2779-D2779)/D2779,IF(D2779&gt;G2779,(D2779-G2779)/D2779,0))</f>
        <v>0</v>
      </c>
      <c r="O2779" s="26" t="n">
        <f aca="false">IF(E2779&lt;J2779,(J2779-E2779)/E2779,IF(E2779&gt;I2779,(E2779-I2779)/E2779,0))</f>
        <v>0.000246828572364281</v>
      </c>
      <c r="P2779" s="27" t="n">
        <f aca="false">LN(F2779/F2778)</f>
        <v>0.00038071767135345</v>
      </c>
      <c r="Q2779" s="28" t="n">
        <f aca="false">STDEV(P2760:P2779)*SQRT(252)</f>
        <v>0.0945346784152216</v>
      </c>
      <c r="R2779" s="26" t="n">
        <f aca="false">(G2779-H2779)/H2779</f>
        <v>0.00100253817203873</v>
      </c>
      <c r="S2779" s="17" t="n">
        <f aca="false">YEAR(B2779)</f>
        <v>2017</v>
      </c>
      <c r="T2779" s="17" t="n">
        <f aca="false">WEEKDAY(B2779)</f>
        <v>6</v>
      </c>
    </row>
    <row r="2780" customFormat="false" ht="15" hidden="false" customHeight="false" outlineLevel="0" collapsed="false">
      <c r="B2780" s="21" t="n">
        <v>42905</v>
      </c>
      <c r="C2780" s="22" t="n">
        <v>1254.449</v>
      </c>
      <c r="D2780" s="22" t="n">
        <v>1255.823</v>
      </c>
      <c r="E2780" s="22" t="n">
        <v>1243.069</v>
      </c>
      <c r="F2780" s="22" t="n">
        <v>1243.7325</v>
      </c>
      <c r="G2780" s="23" t="n">
        <v>1256.5</v>
      </c>
      <c r="H2780" s="23" t="n">
        <v>1255.24</v>
      </c>
      <c r="I2780" s="23" t="n">
        <v>1242.92</v>
      </c>
      <c r="J2780" s="23" t="n">
        <v>1241.68</v>
      </c>
      <c r="K2780" s="29" t="str">
        <f aca="false">IF(N2780&lt;=$F$3,"HIT","MISS")</f>
        <v>HIT</v>
      </c>
      <c r="L2780" s="29" t="str">
        <f aca="false">IF(O2780&lt;=$F$3,"HIT","MISS")</f>
        <v>HIT</v>
      </c>
      <c r="M2780" s="17" t="str">
        <f aca="false">IF(AND(K2780="HIT",L2780="HIT"),"HOD ✓ | LOD ✓",IF(K2780="HIT","HOD ✓",IF(L2780="HIT","LOD ✓","✗ MISS")))</f>
        <v>HOD ✓ | LOD ✓</v>
      </c>
      <c r="N2780" s="26" t="n">
        <f aca="false">IF(D2780&lt;H2780,(H2780-D2780)/D2780,IF(D2780&gt;G2780,(D2780-G2780)/D2780,0))</f>
        <v>0</v>
      </c>
      <c r="O2780" s="26" t="n">
        <f aca="false">IF(E2780&lt;J2780,(J2780-E2780)/E2780,IF(E2780&gt;I2780,(E2780-I2780)/E2780,0))</f>
        <v>0.000119864625374687</v>
      </c>
      <c r="P2780" s="27" t="n">
        <f aca="false">LN(F2780/F2779)</f>
        <v>-0.00857949331116843</v>
      </c>
      <c r="Q2780" s="28" t="n">
        <f aca="false">STDEV(P2761:P2780)*SQRT(252)</f>
        <v>0.0980596498937609</v>
      </c>
      <c r="R2780" s="26" t="n">
        <f aca="false">(G2780-H2780)/H2780</f>
        <v>0.00100379210350211</v>
      </c>
      <c r="S2780" s="17" t="n">
        <f aca="false">YEAR(B2780)</f>
        <v>2017</v>
      </c>
      <c r="T2780" s="17" t="n">
        <f aca="false">WEEKDAY(B2780)</f>
        <v>2</v>
      </c>
    </row>
    <row r="2781" customFormat="false" ht="15" hidden="false" customHeight="false" outlineLevel="0" collapsed="false">
      <c r="B2781" s="21" t="n">
        <v>42906</v>
      </c>
      <c r="C2781" s="22" t="n">
        <v>1243.7325</v>
      </c>
      <c r="D2781" s="22" t="n">
        <v>1248.177</v>
      </c>
      <c r="E2781" s="22" t="n">
        <v>1241.405</v>
      </c>
      <c r="F2781" s="22" t="n">
        <v>1243.299</v>
      </c>
      <c r="G2781" s="23" t="n">
        <v>1248.12</v>
      </c>
      <c r="H2781" s="23" t="n">
        <v>1246.87</v>
      </c>
      <c r="I2781" s="23" t="n">
        <v>1242.49</v>
      </c>
      <c r="J2781" s="23" t="n">
        <v>1241.25</v>
      </c>
      <c r="K2781" s="29" t="str">
        <f aca="false">IF(N2781&lt;=$F$3,"HIT","MISS")</f>
        <v>HIT</v>
      </c>
      <c r="L2781" s="29" t="str">
        <f aca="false">IF(O2781&lt;=$F$3,"HIT","MISS")</f>
        <v>HIT</v>
      </c>
      <c r="M2781" s="17" t="str">
        <f aca="false">IF(AND(K2781="HIT",L2781="HIT"),"HOD ✓ | LOD ✓",IF(K2781="HIT","HOD ✓",IF(L2781="HIT","LOD ✓","✗ MISS")))</f>
        <v>HOD ✓ | LOD ✓</v>
      </c>
      <c r="N2781" s="26" t="n">
        <f aca="false">IF(D2781&lt;H2781,(H2781-D2781)/D2781,IF(D2781&gt;G2781,(D2781-G2781)/D2781,0))</f>
        <v>4.56666001697006E-005</v>
      </c>
      <c r="O2781" s="26" t="n">
        <f aca="false">IF(E2781&lt;J2781,(J2781-E2781)/E2781,IF(E2781&gt;I2781,(E2781-I2781)/E2781,0))</f>
        <v>0</v>
      </c>
      <c r="P2781" s="27" t="n">
        <f aca="false">LN(F2781/F2780)</f>
        <v>-0.00034860837459459</v>
      </c>
      <c r="Q2781" s="28" t="n">
        <f aca="false">STDEV(P2762:P2781)*SQRT(252)</f>
        <v>0.094871529462524</v>
      </c>
      <c r="R2781" s="26" t="n">
        <f aca="false">(G2781-H2781)/H2781</f>
        <v>0.00100251028575553</v>
      </c>
      <c r="S2781" s="17" t="n">
        <f aca="false">YEAR(B2781)</f>
        <v>2017</v>
      </c>
      <c r="T2781" s="17" t="n">
        <f aca="false">WEEKDAY(B2781)</f>
        <v>3</v>
      </c>
    </row>
    <row r="2782" customFormat="false" ht="15" hidden="false" customHeight="false" outlineLevel="0" collapsed="false">
      <c r="B2782" s="21" t="n">
        <v>42907</v>
      </c>
      <c r="C2782" s="22" t="n">
        <v>1243.299</v>
      </c>
      <c r="D2782" s="22" t="n">
        <v>1247.892</v>
      </c>
      <c r="E2782" s="22" t="n">
        <v>1240.902</v>
      </c>
      <c r="F2782" s="22" t="n">
        <v>1246.516</v>
      </c>
      <c r="G2782" s="23" t="n">
        <v>1249.6</v>
      </c>
      <c r="H2782" s="23" t="n">
        <v>1248.35</v>
      </c>
      <c r="I2782" s="23" t="n">
        <v>1242.32</v>
      </c>
      <c r="J2782" s="23" t="n">
        <v>1241.08</v>
      </c>
      <c r="K2782" s="29" t="str">
        <f aca="false">IF(N2782&lt;=$F$3,"HIT","MISS")</f>
        <v>HIT</v>
      </c>
      <c r="L2782" s="29" t="str">
        <f aca="false">IF(O2782&lt;=$F$3,"HIT","MISS")</f>
        <v>HIT</v>
      </c>
      <c r="M2782" s="17" t="str">
        <f aca="false">IF(AND(K2782="HIT",L2782="HIT"),"HOD ✓ | LOD ✓",IF(K2782="HIT","HOD ✓",IF(L2782="HIT","LOD ✓","✗ MISS")))</f>
        <v>HOD ✓ | LOD ✓</v>
      </c>
      <c r="N2782" s="26" t="n">
        <f aca="false">IF(D2782&lt;H2782,(H2782-D2782)/D2782,IF(D2782&gt;G2782,(D2782-G2782)/D2782,0))</f>
        <v>0.000367018940741552</v>
      </c>
      <c r="O2782" s="26" t="n">
        <f aca="false">IF(E2782&lt;J2782,(J2782-E2782)/E2782,IF(E2782&gt;I2782,(E2782-I2782)/E2782,0))</f>
        <v>0.000143444043123376</v>
      </c>
      <c r="P2782" s="27" t="n">
        <f aca="false">LN(F2782/F2781)</f>
        <v>0.0025841291744056</v>
      </c>
      <c r="Q2782" s="28" t="n">
        <f aca="false">STDEV(P2763:P2782)*SQRT(252)</f>
        <v>0.0926381581622754</v>
      </c>
      <c r="R2782" s="26" t="n">
        <f aca="false">(G2782-H2782)/H2782</f>
        <v>0.00100132174470301</v>
      </c>
      <c r="S2782" s="17" t="n">
        <f aca="false">YEAR(B2782)</f>
        <v>2017</v>
      </c>
      <c r="T2782" s="17" t="n">
        <f aca="false">WEEKDAY(B2782)</f>
        <v>4</v>
      </c>
    </row>
    <row r="2783" customFormat="false" ht="15" hidden="false" customHeight="false" outlineLevel="0" collapsed="false">
      <c r="B2783" s="21" t="n">
        <v>42908</v>
      </c>
      <c r="C2783" s="22" t="n">
        <v>1246.516</v>
      </c>
      <c r="D2783" s="22" t="n">
        <v>1255.078</v>
      </c>
      <c r="E2783" s="22" t="n">
        <v>1245.888</v>
      </c>
      <c r="F2783" s="22" t="n">
        <v>1250.599</v>
      </c>
      <c r="G2783" s="23" t="n">
        <v>1256</v>
      </c>
      <c r="H2783" s="23" t="n">
        <v>1254.75</v>
      </c>
      <c r="I2783" s="23" t="n">
        <v>1246.2</v>
      </c>
      <c r="J2783" s="23" t="n">
        <v>1244.96</v>
      </c>
      <c r="K2783" s="29" t="str">
        <f aca="false">IF(N2783&lt;=$F$3,"HIT","MISS")</f>
        <v>HIT</v>
      </c>
      <c r="L2783" s="29" t="str">
        <f aca="false">IF(O2783&lt;=$F$3,"HIT","MISS")</f>
        <v>HIT</v>
      </c>
      <c r="M2783" s="17" t="str">
        <f aca="false">IF(AND(K2783="HIT",L2783="HIT"),"HOD ✓ | LOD ✓",IF(K2783="HIT","HOD ✓",IF(L2783="HIT","LOD ✓","✗ MISS")))</f>
        <v>HOD ✓ | LOD ✓</v>
      </c>
      <c r="N2783" s="26" t="n">
        <f aca="false">IF(D2783&lt;H2783,(H2783-D2783)/D2783,IF(D2783&gt;G2783,(D2783-G2783)/D2783,0))</f>
        <v>0</v>
      </c>
      <c r="O2783" s="26" t="n">
        <f aca="false">IF(E2783&lt;J2783,(J2783-E2783)/E2783,IF(E2783&gt;I2783,(E2783-I2783)/E2783,0))</f>
        <v>0</v>
      </c>
      <c r="P2783" s="27" t="n">
        <f aca="false">LN(F2783/F2782)</f>
        <v>0.00327017669482715</v>
      </c>
      <c r="Q2783" s="28" t="n">
        <f aca="false">STDEV(P2764:P2783)*SQRT(252)</f>
        <v>0.0932528726441381</v>
      </c>
      <c r="R2783" s="26" t="n">
        <f aca="false">(G2783-H2783)/H2783</f>
        <v>0.000996214385335724</v>
      </c>
      <c r="S2783" s="17" t="n">
        <f aca="false">YEAR(B2783)</f>
        <v>2017</v>
      </c>
      <c r="T2783" s="17" t="n">
        <f aca="false">WEEKDAY(B2783)</f>
        <v>5</v>
      </c>
    </row>
    <row r="2784" customFormat="false" ht="15" hidden="false" customHeight="false" outlineLevel="0" collapsed="false">
      <c r="B2784" s="21" t="n">
        <v>42909</v>
      </c>
      <c r="C2784" s="22" t="n">
        <v>1250.599</v>
      </c>
      <c r="D2784" s="22" t="n">
        <v>1258.912</v>
      </c>
      <c r="E2784" s="22" t="n">
        <v>1249.921</v>
      </c>
      <c r="F2784" s="22" t="n">
        <v>1256.7525</v>
      </c>
      <c r="G2784" s="23" t="n">
        <v>1257.83</v>
      </c>
      <c r="H2784" s="23" t="n">
        <v>1256.57</v>
      </c>
      <c r="I2784" s="23" t="n">
        <v>1250.86</v>
      </c>
      <c r="J2784" s="23" t="n">
        <v>1249.61</v>
      </c>
      <c r="K2784" s="24" t="str">
        <f aca="false">IF(N2784&lt;=$F$3,"HIT","MISS")</f>
        <v>MISS</v>
      </c>
      <c r="L2784" s="24" t="str">
        <f aca="false">IF(O2784&lt;=$F$3,"HIT","MISS")</f>
        <v>HIT</v>
      </c>
      <c r="M2784" s="25" t="str">
        <f aca="false">IF(AND(K2784="HIT",L2784="HIT"),"HOD ✓ | LOD ✓",IF(K2784="HIT","HOD ✓",IF(L2784="HIT","LOD ✓","✗ MISS")))</f>
        <v>LOD ✓</v>
      </c>
      <c r="N2784" s="26" t="n">
        <f aca="false">IF(D2784&lt;H2784,(H2784-D2784)/D2784,IF(D2784&gt;G2784,(D2784-G2784)/D2784,0))</f>
        <v>0.000859472306245478</v>
      </c>
      <c r="O2784" s="26" t="n">
        <f aca="false">IF(E2784&lt;J2784,(J2784-E2784)/E2784,IF(E2784&gt;I2784,(E2784-I2784)/E2784,0))</f>
        <v>0</v>
      </c>
      <c r="P2784" s="27" t="n">
        <f aca="false">LN(F2784/F2783)</f>
        <v>0.00490837631201931</v>
      </c>
      <c r="Q2784" s="28" t="n">
        <f aca="false">STDEV(P2765:P2784)*SQRT(252)</f>
        <v>0.0889864527846755</v>
      </c>
      <c r="R2784" s="26" t="n">
        <f aca="false">(G2784-H2784)/H2784</f>
        <v>0.00100272965294412</v>
      </c>
      <c r="S2784" s="17" t="n">
        <f aca="false">YEAR(B2784)</f>
        <v>2017</v>
      </c>
      <c r="T2784" s="17" t="n">
        <f aca="false">WEEKDAY(B2784)</f>
        <v>6</v>
      </c>
    </row>
    <row r="2785" customFormat="false" ht="15" hidden="false" customHeight="false" outlineLevel="0" collapsed="false">
      <c r="B2785" s="21" t="n">
        <v>42912</v>
      </c>
      <c r="C2785" s="22" t="n">
        <v>1256.7525</v>
      </c>
      <c r="D2785" s="22" t="n">
        <v>1258.272</v>
      </c>
      <c r="E2785" s="22" t="n">
        <v>1236.006</v>
      </c>
      <c r="F2785" s="22" t="n">
        <v>1244.617</v>
      </c>
      <c r="G2785" s="23" t="n">
        <v>1258.51</v>
      </c>
      <c r="H2785" s="23" t="n">
        <v>1257.25</v>
      </c>
      <c r="I2785" s="23" t="n">
        <v>1237.04</v>
      </c>
      <c r="J2785" s="23" t="n">
        <v>1235.8</v>
      </c>
      <c r="K2785" s="29" t="str">
        <f aca="false">IF(N2785&lt;=$F$3,"HIT","MISS")</f>
        <v>HIT</v>
      </c>
      <c r="L2785" s="29" t="str">
        <f aca="false">IF(O2785&lt;=$F$3,"HIT","MISS")</f>
        <v>HIT</v>
      </c>
      <c r="M2785" s="17" t="str">
        <f aca="false">IF(AND(K2785="HIT",L2785="HIT"),"HOD ✓ | LOD ✓",IF(K2785="HIT","HOD ✓",IF(L2785="HIT","LOD ✓","✗ MISS")))</f>
        <v>HOD ✓ | LOD ✓</v>
      </c>
      <c r="N2785" s="26" t="n">
        <f aca="false">IF(D2785&lt;H2785,(H2785-D2785)/D2785,IF(D2785&gt;G2785,(D2785-G2785)/D2785,0))</f>
        <v>0</v>
      </c>
      <c r="O2785" s="26" t="n">
        <f aca="false">IF(E2785&lt;J2785,(J2785-E2785)/E2785,IF(E2785&gt;I2785,(E2785-I2785)/E2785,0))</f>
        <v>0</v>
      </c>
      <c r="P2785" s="27" t="n">
        <f aca="false">LN(F2785/F2784)</f>
        <v>-0.00970316077996894</v>
      </c>
      <c r="Q2785" s="28" t="n">
        <f aca="false">STDEV(P2766:P2785)*SQRT(252)</f>
        <v>0.0948856171629426</v>
      </c>
      <c r="R2785" s="26" t="n">
        <f aca="false">(G2785-H2785)/H2785</f>
        <v>0.00100218731358122</v>
      </c>
      <c r="S2785" s="17" t="n">
        <f aca="false">YEAR(B2785)</f>
        <v>2017</v>
      </c>
      <c r="T2785" s="17" t="n">
        <f aca="false">WEEKDAY(B2785)</f>
        <v>2</v>
      </c>
    </row>
    <row r="2786" customFormat="false" ht="15" hidden="false" customHeight="false" outlineLevel="0" collapsed="false">
      <c r="B2786" s="21" t="n">
        <v>42913</v>
      </c>
      <c r="C2786" s="22" t="n">
        <v>1244.617</v>
      </c>
      <c r="D2786" s="22" t="n">
        <v>1253.324</v>
      </c>
      <c r="E2786" s="22" t="n">
        <v>1241.441</v>
      </c>
      <c r="F2786" s="22" t="n">
        <v>1247.1605</v>
      </c>
      <c r="G2786" s="23" t="n">
        <v>1254.92</v>
      </c>
      <c r="H2786" s="23" t="n">
        <v>1253.67</v>
      </c>
      <c r="I2786" s="23" t="n">
        <v>1241.29</v>
      </c>
      <c r="J2786" s="23" t="n">
        <v>1240.05</v>
      </c>
      <c r="K2786" s="29" t="str">
        <f aca="false">IF(N2786&lt;=$F$3,"HIT","MISS")</f>
        <v>HIT</v>
      </c>
      <c r="L2786" s="29" t="str">
        <f aca="false">IF(O2786&lt;=$F$3,"HIT","MISS")</f>
        <v>HIT</v>
      </c>
      <c r="M2786" s="17" t="str">
        <f aca="false">IF(AND(K2786="HIT",L2786="HIT"),"HOD ✓ | LOD ✓",IF(K2786="HIT","HOD ✓",IF(L2786="HIT","LOD ✓","✗ MISS")))</f>
        <v>HOD ✓ | LOD ✓</v>
      </c>
      <c r="N2786" s="26" t="n">
        <f aca="false">IF(D2786&lt;H2786,(H2786-D2786)/D2786,IF(D2786&gt;G2786,(D2786-G2786)/D2786,0))</f>
        <v>0.000276065885597023</v>
      </c>
      <c r="O2786" s="26" t="n">
        <f aca="false">IF(E2786&lt;J2786,(J2786-E2786)/E2786,IF(E2786&gt;I2786,(E2786-I2786)/E2786,0))</f>
        <v>0.000121632844412314</v>
      </c>
      <c r="P2786" s="27" t="n">
        <f aca="false">LN(F2786/F2785)</f>
        <v>0.00204151525037582</v>
      </c>
      <c r="Q2786" s="28" t="n">
        <f aca="false">STDEV(P2767:P2786)*SQRT(252)</f>
        <v>0.095067265447276</v>
      </c>
      <c r="R2786" s="26" t="n">
        <f aca="false">(G2786-H2786)/H2786</f>
        <v>0.000997072594861487</v>
      </c>
      <c r="S2786" s="17" t="n">
        <f aca="false">YEAR(B2786)</f>
        <v>2017</v>
      </c>
      <c r="T2786" s="17" t="n">
        <f aca="false">WEEKDAY(B2786)</f>
        <v>3</v>
      </c>
    </row>
    <row r="2787" customFormat="false" ht="15" hidden="false" customHeight="false" outlineLevel="0" collapsed="false">
      <c r="B2787" s="21" t="n">
        <v>42914</v>
      </c>
      <c r="C2787" s="22" t="n">
        <v>1247.1605</v>
      </c>
      <c r="D2787" s="22" t="n">
        <v>1255.1</v>
      </c>
      <c r="E2787" s="22" t="n">
        <v>1246.458</v>
      </c>
      <c r="F2787" s="22" t="n">
        <v>1249.2075</v>
      </c>
      <c r="G2787" s="23" t="n">
        <v>1254.69</v>
      </c>
      <c r="H2787" s="23" t="n">
        <v>1253.44</v>
      </c>
      <c r="I2787" s="23" t="n">
        <v>1245.91</v>
      </c>
      <c r="J2787" s="23" t="n">
        <v>1244.67</v>
      </c>
      <c r="K2787" s="29" t="str">
        <f aca="false">IF(N2787&lt;=$F$3,"HIT","MISS")</f>
        <v>HIT</v>
      </c>
      <c r="L2787" s="29" t="str">
        <f aca="false">IF(O2787&lt;=$F$3,"HIT","MISS")</f>
        <v>HIT</v>
      </c>
      <c r="M2787" s="17" t="str">
        <f aca="false">IF(AND(K2787="HIT",L2787="HIT"),"HOD ✓ | LOD ✓",IF(K2787="HIT","HOD ✓",IF(L2787="HIT","LOD ✓","✗ MISS")))</f>
        <v>HOD ✓ | LOD ✓</v>
      </c>
      <c r="N2787" s="26" t="n">
        <f aca="false">IF(D2787&lt;H2787,(H2787-D2787)/D2787,IF(D2787&gt;G2787,(D2787-G2787)/D2787,0))</f>
        <v>0.000326667197832726</v>
      </c>
      <c r="O2787" s="26" t="n">
        <f aca="false">IF(E2787&lt;J2787,(J2787-E2787)/E2787,IF(E2787&gt;I2787,(E2787-I2787)/E2787,0))</f>
        <v>0.000439645780283011</v>
      </c>
      <c r="P2787" s="27" t="n">
        <f aca="false">LN(F2787/F2786)</f>
        <v>0.00163998293423989</v>
      </c>
      <c r="Q2787" s="28" t="n">
        <f aca="false">STDEV(P2768:P2787)*SQRT(252)</f>
        <v>0.0934572716535617</v>
      </c>
      <c r="R2787" s="26" t="n">
        <f aca="false">(G2787-H2787)/H2787</f>
        <v>0.000997255552718918</v>
      </c>
      <c r="S2787" s="17" t="n">
        <f aca="false">YEAR(B2787)</f>
        <v>2017</v>
      </c>
      <c r="T2787" s="17" t="n">
        <f aca="false">WEEKDAY(B2787)</f>
        <v>4</v>
      </c>
    </row>
    <row r="2788" customFormat="false" ht="15" hidden="false" customHeight="false" outlineLevel="0" collapsed="false">
      <c r="B2788" s="21" t="n">
        <v>42915</v>
      </c>
      <c r="C2788" s="22" t="n">
        <v>1249.2075</v>
      </c>
      <c r="D2788" s="22" t="n">
        <v>1253.296</v>
      </c>
      <c r="E2788" s="22" t="n">
        <v>1239.866</v>
      </c>
      <c r="F2788" s="22" t="n">
        <v>1245.364</v>
      </c>
      <c r="G2788" s="23" t="n">
        <v>1254.45</v>
      </c>
      <c r="H2788" s="23" t="n">
        <v>1253.2</v>
      </c>
      <c r="I2788" s="23" t="n">
        <v>1241.26</v>
      </c>
      <c r="J2788" s="23" t="n">
        <v>1240.02</v>
      </c>
      <c r="K2788" s="29" t="str">
        <f aca="false">IF(N2788&lt;=$F$3,"HIT","MISS")</f>
        <v>HIT</v>
      </c>
      <c r="L2788" s="29" t="str">
        <f aca="false">IF(O2788&lt;=$F$3,"HIT","MISS")</f>
        <v>HIT</v>
      </c>
      <c r="M2788" s="17" t="str">
        <f aca="false">IF(AND(K2788="HIT",L2788="HIT"),"HOD ✓ | LOD ✓",IF(K2788="HIT","HOD ✓",IF(L2788="HIT","LOD ✓","✗ MISS")))</f>
        <v>HOD ✓ | LOD ✓</v>
      </c>
      <c r="N2788" s="26" t="n">
        <f aca="false">IF(D2788&lt;H2788,(H2788-D2788)/D2788,IF(D2788&gt;G2788,(D2788-G2788)/D2788,0))</f>
        <v>0</v>
      </c>
      <c r="O2788" s="26" t="n">
        <f aca="false">IF(E2788&lt;J2788,(J2788-E2788)/E2788,IF(E2788&gt;I2788,(E2788-I2788)/E2788,0))</f>
        <v>0.000124206970753288</v>
      </c>
      <c r="P2788" s="27" t="n">
        <f aca="false">LN(F2788/F2787)</f>
        <v>-0.00308149358826703</v>
      </c>
      <c r="Q2788" s="28" t="n">
        <f aca="false">STDEV(P2769:P2788)*SQRT(252)</f>
        <v>0.0936667758320055</v>
      </c>
      <c r="R2788" s="26" t="n">
        <f aca="false">(G2788-H2788)/H2788</f>
        <v>0.000997446536865624</v>
      </c>
      <c r="S2788" s="17" t="n">
        <f aca="false">YEAR(B2788)</f>
        <v>2017</v>
      </c>
      <c r="T2788" s="17" t="n">
        <f aca="false">WEEKDAY(B2788)</f>
        <v>5</v>
      </c>
    </row>
    <row r="2789" customFormat="false" ht="15" hidden="false" customHeight="false" outlineLevel="0" collapsed="false">
      <c r="B2789" s="21" t="n">
        <v>42916</v>
      </c>
      <c r="C2789" s="22" t="n">
        <v>1245.364</v>
      </c>
      <c r="D2789" s="22" t="n">
        <v>1248.374</v>
      </c>
      <c r="E2789" s="22" t="n">
        <v>1239.309</v>
      </c>
      <c r="F2789" s="22" t="n">
        <v>1242.118</v>
      </c>
      <c r="G2789" s="23" t="n">
        <v>1249.74</v>
      </c>
      <c r="H2789" s="23" t="n">
        <v>1248.49</v>
      </c>
      <c r="I2789" s="23" t="n">
        <v>1239.26</v>
      </c>
      <c r="J2789" s="23" t="n">
        <v>1238.02</v>
      </c>
      <c r="K2789" s="29" t="str">
        <f aca="false">IF(N2789&lt;=$F$3,"HIT","MISS")</f>
        <v>HIT</v>
      </c>
      <c r="L2789" s="29" t="str">
        <f aca="false">IF(O2789&lt;=$F$3,"HIT","MISS")</f>
        <v>HIT</v>
      </c>
      <c r="M2789" s="17" t="str">
        <f aca="false">IF(AND(K2789="HIT",L2789="HIT"),"HOD ✓ | LOD ✓",IF(K2789="HIT","HOD ✓",IF(L2789="HIT","LOD ✓","✗ MISS")))</f>
        <v>HOD ✓ | LOD ✓</v>
      </c>
      <c r="N2789" s="26" t="n">
        <f aca="false">IF(D2789&lt;H2789,(H2789-D2789)/D2789,IF(D2789&gt;G2789,(D2789-G2789)/D2789,0))</f>
        <v>9.2920871469596E-005</v>
      </c>
      <c r="O2789" s="26" t="n">
        <f aca="false">IF(E2789&lt;J2789,(J2789-E2789)/E2789,IF(E2789&gt;I2789,(E2789-I2789)/E2789,0))</f>
        <v>3.95381619918666E-005</v>
      </c>
      <c r="P2789" s="27" t="n">
        <f aca="false">LN(F2789/F2788)</f>
        <v>-0.00260986961311789</v>
      </c>
      <c r="Q2789" s="28" t="n">
        <f aca="false">STDEV(P2770:P2789)*SQRT(252)</f>
        <v>0.083632733002253</v>
      </c>
      <c r="R2789" s="26" t="n">
        <f aca="false">(G2789-H2789)/H2789</f>
        <v>0.00100120946102892</v>
      </c>
      <c r="S2789" s="17" t="n">
        <f aca="false">YEAR(B2789)</f>
        <v>2017</v>
      </c>
      <c r="T2789" s="17" t="n">
        <f aca="false">WEEKDAY(B2789)</f>
        <v>6</v>
      </c>
    </row>
    <row r="2790" customFormat="false" ht="15" hidden="false" customHeight="false" outlineLevel="0" collapsed="false">
      <c r="B2790" s="21" t="n">
        <v>42919</v>
      </c>
      <c r="C2790" s="22" t="n">
        <v>1242.118</v>
      </c>
      <c r="D2790" s="22" t="n">
        <v>1242.826</v>
      </c>
      <c r="E2790" s="22" t="n">
        <v>1218.661</v>
      </c>
      <c r="F2790" s="22" t="n">
        <v>1220.307</v>
      </c>
      <c r="G2790" s="23" t="n">
        <v>1243.96</v>
      </c>
      <c r="H2790" s="23" t="n">
        <v>1242.72</v>
      </c>
      <c r="I2790" s="23" t="n">
        <v>1216.87</v>
      </c>
      <c r="J2790" s="23" t="n">
        <v>1215.65</v>
      </c>
      <c r="K2790" s="24" t="str">
        <f aca="false">IF(N2790&lt;=$F$3,"HIT","MISS")</f>
        <v>HIT</v>
      </c>
      <c r="L2790" s="24" t="str">
        <f aca="false">IF(O2790&lt;=$F$3,"HIT","MISS")</f>
        <v>MISS</v>
      </c>
      <c r="M2790" s="25" t="str">
        <f aca="false">IF(AND(K2790="HIT",L2790="HIT"),"HOD ✓ | LOD ✓",IF(K2790="HIT","HOD ✓",IF(L2790="HIT","LOD ✓","✗ MISS")))</f>
        <v>HOD ✓</v>
      </c>
      <c r="N2790" s="26" t="n">
        <f aca="false">IF(D2790&lt;H2790,(H2790-D2790)/D2790,IF(D2790&gt;G2790,(D2790-G2790)/D2790,0))</f>
        <v>0</v>
      </c>
      <c r="O2790" s="26" t="n">
        <f aca="false">IF(E2790&lt;J2790,(J2790-E2790)/E2790,IF(E2790&gt;I2790,(E2790-I2790)/E2790,0))</f>
        <v>0.00146964578336401</v>
      </c>
      <c r="P2790" s="27" t="n">
        <f aca="false">LN(F2790/F2789)</f>
        <v>-0.0177155206162795</v>
      </c>
      <c r="Q2790" s="28" t="n">
        <f aca="false">STDEV(P2771:P2790)*SQRT(252)</f>
        <v>0.101219811802798</v>
      </c>
      <c r="R2790" s="26" t="n">
        <f aca="false">(G2790-H2790)/H2790</f>
        <v>0.000997811252735942</v>
      </c>
      <c r="S2790" s="17" t="n">
        <f aca="false">YEAR(B2790)</f>
        <v>2017</v>
      </c>
      <c r="T2790" s="17" t="n">
        <f aca="false">WEEKDAY(B2790)</f>
        <v>2</v>
      </c>
    </row>
    <row r="2791" customFormat="false" ht="15" hidden="false" customHeight="false" outlineLevel="0" collapsed="false">
      <c r="B2791" s="21" t="n">
        <v>42920</v>
      </c>
      <c r="C2791" s="22" t="n">
        <v>1220.307</v>
      </c>
      <c r="D2791" s="22" t="n">
        <v>1226.647</v>
      </c>
      <c r="E2791" s="22" t="n">
        <v>1220.307</v>
      </c>
      <c r="F2791" s="22" t="n">
        <v>1223.368</v>
      </c>
      <c r="G2791" s="23" t="n">
        <v>1227.36</v>
      </c>
      <c r="H2791" s="23" t="n">
        <v>1226.13</v>
      </c>
      <c r="I2791" s="23" t="n">
        <v>1220.26</v>
      </c>
      <c r="J2791" s="23" t="n">
        <v>1219.04</v>
      </c>
      <c r="K2791" s="29" t="str">
        <f aca="false">IF(N2791&lt;=$F$3,"HIT","MISS")</f>
        <v>HIT</v>
      </c>
      <c r="L2791" s="29" t="str">
        <f aca="false">IF(O2791&lt;=$F$3,"HIT","MISS")</f>
        <v>HIT</v>
      </c>
      <c r="M2791" s="17" t="str">
        <f aca="false">IF(AND(K2791="HIT",L2791="HIT"),"HOD ✓ | LOD ✓",IF(K2791="HIT","HOD ✓",IF(L2791="HIT","LOD ✓","✗ MISS")))</f>
        <v>HOD ✓ | LOD ✓</v>
      </c>
      <c r="N2791" s="26" t="n">
        <f aca="false">IF(D2791&lt;H2791,(H2791-D2791)/D2791,IF(D2791&gt;G2791,(D2791-G2791)/D2791,0))</f>
        <v>0</v>
      </c>
      <c r="O2791" s="26" t="n">
        <f aca="false">IF(E2791&lt;J2791,(J2791-E2791)/E2791,IF(E2791&gt;I2791,(E2791-I2791)/E2791,0))</f>
        <v>3.85148983002027E-005</v>
      </c>
      <c r="P2791" s="27" t="n">
        <f aca="false">LN(F2791/F2790)</f>
        <v>0.00250524443796034</v>
      </c>
      <c r="Q2791" s="28" t="n">
        <f aca="false">STDEV(P2772:P2791)*SQRT(252)</f>
        <v>0.0894619553469033</v>
      </c>
      <c r="R2791" s="26" t="n">
        <f aca="false">(G2791-H2791)/H2791</f>
        <v>0.00100315627217325</v>
      </c>
      <c r="S2791" s="17" t="n">
        <f aca="false">YEAR(B2791)</f>
        <v>2017</v>
      </c>
      <c r="T2791" s="17" t="n">
        <f aca="false">WEEKDAY(B2791)</f>
        <v>3</v>
      </c>
    </row>
    <row r="2792" customFormat="false" ht="15" hidden="false" customHeight="false" outlineLevel="0" collapsed="false">
      <c r="B2792" s="21" t="n">
        <v>42921</v>
      </c>
      <c r="C2792" s="22" t="n">
        <v>1223.368</v>
      </c>
      <c r="D2792" s="22" t="n">
        <v>1228.945</v>
      </c>
      <c r="E2792" s="22" t="n">
        <v>1217.227</v>
      </c>
      <c r="F2792" s="22" t="n">
        <v>1226.929</v>
      </c>
      <c r="G2792" s="23" t="n">
        <v>1229.77</v>
      </c>
      <c r="H2792" s="23" t="n">
        <v>1228.54</v>
      </c>
      <c r="I2792" s="23" t="n">
        <v>1218.39</v>
      </c>
      <c r="J2792" s="23" t="n">
        <v>1217.17</v>
      </c>
      <c r="K2792" s="29" t="str">
        <f aca="false">IF(N2792&lt;=$F$3,"HIT","MISS")</f>
        <v>HIT</v>
      </c>
      <c r="L2792" s="29" t="str">
        <f aca="false">IF(O2792&lt;=$F$3,"HIT","MISS")</f>
        <v>HIT</v>
      </c>
      <c r="M2792" s="17" t="str">
        <f aca="false">IF(AND(K2792="HIT",L2792="HIT"),"HOD ✓ | LOD ✓",IF(K2792="HIT","HOD ✓",IF(L2792="HIT","LOD ✓","✗ MISS")))</f>
        <v>HOD ✓ | LOD ✓</v>
      </c>
      <c r="N2792" s="26" t="n">
        <f aca="false">IF(D2792&lt;H2792,(H2792-D2792)/D2792,IF(D2792&gt;G2792,(D2792-G2792)/D2792,0))</f>
        <v>0</v>
      </c>
      <c r="O2792" s="26" t="n">
        <f aca="false">IF(E2792&lt;J2792,(J2792-E2792)/E2792,IF(E2792&gt;I2792,(E2792-I2792)/E2792,0))</f>
        <v>0</v>
      </c>
      <c r="P2792" s="27" t="n">
        <f aca="false">LN(F2792/F2791)</f>
        <v>0.00290658847235237</v>
      </c>
      <c r="Q2792" s="28" t="n">
        <f aca="false">STDEV(P2773:P2792)*SQRT(252)</f>
        <v>0.0910199229663626</v>
      </c>
      <c r="R2792" s="26" t="n">
        <f aca="false">(G2792-H2792)/H2792</f>
        <v>0.00100118840249403</v>
      </c>
      <c r="S2792" s="17" t="n">
        <f aca="false">YEAR(B2792)</f>
        <v>2017</v>
      </c>
      <c r="T2792" s="17" t="n">
        <f aca="false">WEEKDAY(B2792)</f>
        <v>4</v>
      </c>
    </row>
    <row r="2793" customFormat="false" ht="15" hidden="false" customHeight="false" outlineLevel="0" collapsed="false">
      <c r="B2793" s="21" t="n">
        <v>42922</v>
      </c>
      <c r="C2793" s="22" t="n">
        <v>1226.929</v>
      </c>
      <c r="D2793" s="22" t="n">
        <v>1229.301</v>
      </c>
      <c r="E2793" s="22" t="n">
        <v>1222.62</v>
      </c>
      <c r="F2793" s="22" t="n">
        <v>1225.2015</v>
      </c>
      <c r="G2793" s="23" t="n">
        <v>1230.45</v>
      </c>
      <c r="H2793" s="23" t="n">
        <v>1229.22</v>
      </c>
      <c r="I2793" s="23" t="n">
        <v>1223.15</v>
      </c>
      <c r="J2793" s="23" t="n">
        <v>1221.93</v>
      </c>
      <c r="K2793" s="29" t="str">
        <f aca="false">IF(N2793&lt;=$F$3,"HIT","MISS")</f>
        <v>HIT</v>
      </c>
      <c r="L2793" s="29" t="str">
        <f aca="false">IF(O2793&lt;=$F$3,"HIT","MISS")</f>
        <v>HIT</v>
      </c>
      <c r="M2793" s="17" t="str">
        <f aca="false">IF(AND(K2793="HIT",L2793="HIT"),"HOD ✓ | LOD ✓",IF(K2793="HIT","HOD ✓",IF(L2793="HIT","LOD ✓","✗ MISS")))</f>
        <v>HOD ✓ | LOD ✓</v>
      </c>
      <c r="N2793" s="26" t="n">
        <f aca="false">IF(D2793&lt;H2793,(H2793-D2793)/D2793,IF(D2793&gt;G2793,(D2793-G2793)/D2793,0))</f>
        <v>0</v>
      </c>
      <c r="O2793" s="26" t="n">
        <f aca="false">IF(E2793&lt;J2793,(J2793-E2793)/E2793,IF(E2793&gt;I2793,(E2793-I2793)/E2793,0))</f>
        <v>0</v>
      </c>
      <c r="P2793" s="27" t="n">
        <f aca="false">LN(F2793/F2792)</f>
        <v>-0.00140897907822563</v>
      </c>
      <c r="Q2793" s="28" t="n">
        <f aca="false">STDEV(P2774:P2793)*SQRT(252)</f>
        <v>0.0893388396321016</v>
      </c>
      <c r="R2793" s="26" t="n">
        <f aca="false">(G2793-H2793)/H2793</f>
        <v>0.00100063454873824</v>
      </c>
      <c r="S2793" s="17" t="n">
        <f aca="false">YEAR(B2793)</f>
        <v>2017</v>
      </c>
      <c r="T2793" s="17" t="n">
        <f aca="false">WEEKDAY(B2793)</f>
        <v>5</v>
      </c>
    </row>
    <row r="2794" customFormat="false" ht="15" hidden="false" customHeight="false" outlineLevel="0" collapsed="false">
      <c r="B2794" s="21" t="n">
        <v>42923</v>
      </c>
      <c r="C2794" s="22" t="n">
        <v>1225.2015</v>
      </c>
      <c r="D2794" s="22" t="n">
        <v>1228.704</v>
      </c>
      <c r="E2794" s="22" t="n">
        <v>1207.416</v>
      </c>
      <c r="F2794" s="22" t="n">
        <v>1212.935</v>
      </c>
      <c r="G2794" s="23" t="n">
        <v>1228.87</v>
      </c>
      <c r="H2794" s="23" t="n">
        <v>1227.64</v>
      </c>
      <c r="I2794" s="23" t="n">
        <v>1207.85</v>
      </c>
      <c r="J2794" s="23" t="n">
        <v>1206.64</v>
      </c>
      <c r="K2794" s="29" t="str">
        <f aca="false">IF(N2794&lt;=$F$3,"HIT","MISS")</f>
        <v>HIT</v>
      </c>
      <c r="L2794" s="29" t="str">
        <f aca="false">IF(O2794&lt;=$F$3,"HIT","MISS")</f>
        <v>HIT</v>
      </c>
      <c r="M2794" s="17" t="str">
        <f aca="false">IF(AND(K2794="HIT",L2794="HIT"),"HOD ✓ | LOD ✓",IF(K2794="HIT","HOD ✓",IF(L2794="HIT","LOD ✓","✗ MISS")))</f>
        <v>HOD ✓ | LOD ✓</v>
      </c>
      <c r="N2794" s="26" t="n">
        <f aca="false">IF(D2794&lt;H2794,(H2794-D2794)/D2794,IF(D2794&gt;G2794,(D2794-G2794)/D2794,0))</f>
        <v>0</v>
      </c>
      <c r="O2794" s="26" t="n">
        <f aca="false">IF(E2794&lt;J2794,(J2794-E2794)/E2794,IF(E2794&gt;I2794,(E2794-I2794)/E2794,0))</f>
        <v>0</v>
      </c>
      <c r="P2794" s="27" t="n">
        <f aca="false">LN(F2794/F2793)</f>
        <v>-0.0100622778895626</v>
      </c>
      <c r="Q2794" s="28" t="n">
        <f aca="false">STDEV(P2775:P2794)*SQRT(252)</f>
        <v>0.0908037449763723</v>
      </c>
      <c r="R2794" s="26" t="n">
        <f aca="false">(G2794-H2794)/H2794</f>
        <v>0.00100192238767048</v>
      </c>
      <c r="S2794" s="17" t="n">
        <f aca="false">YEAR(B2794)</f>
        <v>2017</v>
      </c>
      <c r="T2794" s="17" t="n">
        <f aca="false">WEEKDAY(B2794)</f>
        <v>6</v>
      </c>
    </row>
    <row r="2795" customFormat="false" ht="15" hidden="false" customHeight="false" outlineLevel="0" collapsed="false">
      <c r="B2795" s="21" t="n">
        <v>42926</v>
      </c>
      <c r="C2795" s="22" t="n">
        <v>1212.935</v>
      </c>
      <c r="D2795" s="22" t="n">
        <v>1215.723</v>
      </c>
      <c r="E2795" s="22" t="n">
        <v>1204.89</v>
      </c>
      <c r="F2795" s="22" t="n">
        <v>1214.2845</v>
      </c>
      <c r="G2795" s="23" t="n">
        <v>1215.89</v>
      </c>
      <c r="H2795" s="23" t="n">
        <v>1214.68</v>
      </c>
      <c r="I2795" s="23" t="n">
        <v>1205.84</v>
      </c>
      <c r="J2795" s="23" t="n">
        <v>1204.64</v>
      </c>
      <c r="K2795" s="29" t="str">
        <f aca="false">IF(N2795&lt;=$F$3,"HIT","MISS")</f>
        <v>HIT</v>
      </c>
      <c r="L2795" s="29" t="str">
        <f aca="false">IF(O2795&lt;=$F$3,"HIT","MISS")</f>
        <v>HIT</v>
      </c>
      <c r="M2795" s="17" t="str">
        <f aca="false">IF(AND(K2795="HIT",L2795="HIT"),"HOD ✓ | LOD ✓",IF(K2795="HIT","HOD ✓",IF(L2795="HIT","LOD ✓","✗ MISS")))</f>
        <v>HOD ✓ | LOD ✓</v>
      </c>
      <c r="N2795" s="26" t="n">
        <f aca="false">IF(D2795&lt;H2795,(H2795-D2795)/D2795,IF(D2795&gt;G2795,(D2795-G2795)/D2795,0))</f>
        <v>0</v>
      </c>
      <c r="O2795" s="26" t="n">
        <f aca="false">IF(E2795&lt;J2795,(J2795-E2795)/E2795,IF(E2795&gt;I2795,(E2795-I2795)/E2795,0))</f>
        <v>0</v>
      </c>
      <c r="P2795" s="27" t="n">
        <f aca="false">LN(F2795/F2794)</f>
        <v>0.0011119720643747</v>
      </c>
      <c r="Q2795" s="28" t="n">
        <f aca="false">STDEV(P2776:P2795)*SQRT(252)</f>
        <v>0.0914088369310468</v>
      </c>
      <c r="R2795" s="26" t="n">
        <f aca="false">(G2795-H2795)/H2795</f>
        <v>0.00099614713340142</v>
      </c>
      <c r="S2795" s="17" t="n">
        <f aca="false">YEAR(B2795)</f>
        <v>2017</v>
      </c>
      <c r="T2795" s="17" t="n">
        <f aca="false">WEEKDAY(B2795)</f>
        <v>2</v>
      </c>
    </row>
    <row r="2796" customFormat="false" ht="15" hidden="false" customHeight="false" outlineLevel="0" collapsed="false">
      <c r="B2796" s="21" t="n">
        <v>42927</v>
      </c>
      <c r="C2796" s="22" t="n">
        <v>1214.2845</v>
      </c>
      <c r="D2796" s="22" t="n">
        <v>1217.55</v>
      </c>
      <c r="E2796" s="22" t="n">
        <v>1208.304</v>
      </c>
      <c r="F2796" s="22" t="n">
        <v>1217.4555</v>
      </c>
      <c r="G2796" s="23" t="n">
        <v>1217.79</v>
      </c>
      <c r="H2796" s="23" t="n">
        <v>1216.57</v>
      </c>
      <c r="I2796" s="23" t="n">
        <v>1208.75</v>
      </c>
      <c r="J2796" s="23" t="n">
        <v>1207.54</v>
      </c>
      <c r="K2796" s="29" t="str">
        <f aca="false">IF(N2796&lt;=$F$3,"HIT","MISS")</f>
        <v>HIT</v>
      </c>
      <c r="L2796" s="29" t="str">
        <f aca="false">IF(O2796&lt;=$F$3,"HIT","MISS")</f>
        <v>HIT</v>
      </c>
      <c r="M2796" s="17" t="str">
        <f aca="false">IF(AND(K2796="HIT",L2796="HIT"),"HOD ✓ | LOD ✓",IF(K2796="HIT","HOD ✓",IF(L2796="HIT","LOD ✓","✗ MISS")))</f>
        <v>HOD ✓ | LOD ✓</v>
      </c>
      <c r="N2796" s="26" t="n">
        <f aca="false">IF(D2796&lt;H2796,(H2796-D2796)/D2796,IF(D2796&gt;G2796,(D2796-G2796)/D2796,0))</f>
        <v>0</v>
      </c>
      <c r="O2796" s="26" t="n">
        <f aca="false">IF(E2796&lt;J2796,(J2796-E2796)/E2796,IF(E2796&gt;I2796,(E2796-I2796)/E2796,0))</f>
        <v>0</v>
      </c>
      <c r="P2796" s="27" t="n">
        <f aca="false">LN(F2796/F2795)</f>
        <v>0.00260801055816331</v>
      </c>
      <c r="Q2796" s="28" t="n">
        <f aca="false">STDEV(P2777:P2796)*SQRT(252)</f>
        <v>0.092506920924025</v>
      </c>
      <c r="R2796" s="26" t="n">
        <f aca="false">(G2796-H2796)/H2796</f>
        <v>0.0010028194020895</v>
      </c>
      <c r="S2796" s="17" t="n">
        <f aca="false">YEAR(B2796)</f>
        <v>2017</v>
      </c>
      <c r="T2796" s="17" t="n">
        <f aca="false">WEEKDAY(B2796)</f>
        <v>3</v>
      </c>
    </row>
    <row r="2797" customFormat="false" ht="15" hidden="false" customHeight="false" outlineLevel="0" collapsed="false">
      <c r="B2797" s="21" t="n">
        <v>42928</v>
      </c>
      <c r="C2797" s="22" t="n">
        <v>1217.4555</v>
      </c>
      <c r="D2797" s="22" t="n">
        <v>1225.85</v>
      </c>
      <c r="E2797" s="22" t="n">
        <v>1213.534</v>
      </c>
      <c r="F2797" s="22" t="n">
        <v>1220.4045</v>
      </c>
      <c r="G2797" s="23" t="n">
        <v>1225.66</v>
      </c>
      <c r="H2797" s="23" t="n">
        <v>1224.44</v>
      </c>
      <c r="I2797" s="23" t="n">
        <v>1213.27</v>
      </c>
      <c r="J2797" s="23" t="n">
        <v>1212.06</v>
      </c>
      <c r="K2797" s="29" t="str">
        <f aca="false">IF(N2797&lt;=$F$3,"HIT","MISS")</f>
        <v>HIT</v>
      </c>
      <c r="L2797" s="29" t="str">
        <f aca="false">IF(O2797&lt;=$F$3,"HIT","MISS")</f>
        <v>HIT</v>
      </c>
      <c r="M2797" s="17" t="str">
        <f aca="false">IF(AND(K2797="HIT",L2797="HIT"),"HOD ✓ | LOD ✓",IF(K2797="HIT","HOD ✓",IF(L2797="HIT","LOD ✓","✗ MISS")))</f>
        <v>HOD ✓ | LOD ✓</v>
      </c>
      <c r="N2797" s="26" t="n">
        <f aca="false">IF(D2797&lt;H2797,(H2797-D2797)/D2797,IF(D2797&gt;G2797,(D2797-G2797)/D2797,0))</f>
        <v>0.000154994493616533</v>
      </c>
      <c r="O2797" s="26" t="n">
        <f aca="false">IF(E2797&lt;J2797,(J2797-E2797)/E2797,IF(E2797&gt;I2797,(E2797-I2797)/E2797,0))</f>
        <v>0.000217546438748419</v>
      </c>
      <c r="P2797" s="27" t="n">
        <f aca="false">LN(F2797/F2796)</f>
        <v>0.00241933617059287</v>
      </c>
      <c r="Q2797" s="28" t="n">
        <f aca="false">STDEV(P2778:P2797)*SQRT(252)</f>
        <v>0.0933821303299737</v>
      </c>
      <c r="R2797" s="26" t="n">
        <f aca="false">(G2797-H2797)/H2797</f>
        <v>0.000996373852536692</v>
      </c>
      <c r="S2797" s="17" t="n">
        <f aca="false">YEAR(B2797)</f>
        <v>2017</v>
      </c>
      <c r="T2797" s="17" t="n">
        <f aca="false">WEEKDAY(B2797)</f>
        <v>4</v>
      </c>
    </row>
    <row r="2798" customFormat="false" ht="15" hidden="false" customHeight="false" outlineLevel="0" collapsed="false">
      <c r="B2798" s="21" t="n">
        <v>42929</v>
      </c>
      <c r="C2798" s="22" t="n">
        <v>1220.4045</v>
      </c>
      <c r="D2798" s="22" t="n">
        <v>1224.544</v>
      </c>
      <c r="E2798" s="22" t="n">
        <v>1216.66</v>
      </c>
      <c r="F2798" s="22" t="n">
        <v>1217.5</v>
      </c>
      <c r="G2798" s="23" t="n">
        <v>1225.95</v>
      </c>
      <c r="H2798" s="23" t="n">
        <v>1224.73</v>
      </c>
      <c r="I2798" s="23" t="n">
        <v>1218.16</v>
      </c>
      <c r="J2798" s="23" t="n">
        <v>1216.94</v>
      </c>
      <c r="K2798" s="29" t="str">
        <f aca="false">IF(N2798&lt;=$F$3,"HIT","MISS")</f>
        <v>HIT</v>
      </c>
      <c r="L2798" s="29" t="str">
        <f aca="false">IF(O2798&lt;=$F$3,"HIT","MISS")</f>
        <v>HIT</v>
      </c>
      <c r="M2798" s="17" t="str">
        <f aca="false">IF(AND(K2798="HIT",L2798="HIT"),"HOD ✓ | LOD ✓",IF(K2798="HIT","HOD ✓",IF(L2798="HIT","LOD ✓","✗ MISS")))</f>
        <v>HOD ✓ | LOD ✓</v>
      </c>
      <c r="N2798" s="26" t="n">
        <f aca="false">IF(D2798&lt;H2798,(H2798-D2798)/D2798,IF(D2798&gt;G2798,(D2798-G2798)/D2798,0))</f>
        <v>0.00015189327619091</v>
      </c>
      <c r="O2798" s="26" t="n">
        <f aca="false">IF(E2798&lt;J2798,(J2798-E2798)/E2798,IF(E2798&gt;I2798,(E2798-I2798)/E2798,0))</f>
        <v>0.00023013824733284</v>
      </c>
      <c r="P2798" s="27" t="n">
        <f aca="false">LN(F2798/F2797)</f>
        <v>-0.00238278519460591</v>
      </c>
      <c r="Q2798" s="28" t="n">
        <f aca="false">STDEV(P2779:P2798)*SQRT(252)</f>
        <v>0.0921658441982151</v>
      </c>
      <c r="R2798" s="26" t="n">
        <f aca="false">(G2798-H2798)/H2798</f>
        <v>0.00099613792427721</v>
      </c>
      <c r="S2798" s="17" t="n">
        <f aca="false">YEAR(B2798)</f>
        <v>2017</v>
      </c>
      <c r="T2798" s="17" t="n">
        <f aca="false">WEEKDAY(B2798)</f>
        <v>5</v>
      </c>
    </row>
    <row r="2799" customFormat="false" ht="15" hidden="false" customHeight="false" outlineLevel="0" collapsed="false">
      <c r="B2799" s="21" t="n">
        <v>42930</v>
      </c>
      <c r="C2799" s="22" t="n">
        <v>1217.5</v>
      </c>
      <c r="D2799" s="22" t="n">
        <v>1233.042</v>
      </c>
      <c r="E2799" s="22" t="n">
        <v>1214.91</v>
      </c>
      <c r="F2799" s="22" t="n">
        <v>1228.971</v>
      </c>
      <c r="G2799" s="23" t="n">
        <v>1234.72</v>
      </c>
      <c r="H2799" s="23" t="n">
        <v>1233.49</v>
      </c>
      <c r="I2799" s="23" t="n">
        <v>1216.63</v>
      </c>
      <c r="J2799" s="23" t="n">
        <v>1215.41</v>
      </c>
      <c r="K2799" s="29" t="str">
        <f aca="false">IF(N2799&lt;=$F$3,"HIT","MISS")</f>
        <v>HIT</v>
      </c>
      <c r="L2799" s="29" t="str">
        <f aca="false">IF(O2799&lt;=$F$3,"HIT","MISS")</f>
        <v>HIT</v>
      </c>
      <c r="M2799" s="17" t="str">
        <f aca="false">IF(AND(K2799="HIT",L2799="HIT"),"HOD ✓ | LOD ✓",IF(K2799="HIT","HOD ✓",IF(L2799="HIT","LOD ✓","✗ MISS")))</f>
        <v>HOD ✓ | LOD ✓</v>
      </c>
      <c r="N2799" s="26" t="n">
        <f aca="false">IF(D2799&lt;H2799,(H2799-D2799)/D2799,IF(D2799&gt;G2799,(D2799-G2799)/D2799,0))</f>
        <v>0.000363329067460875</v>
      </c>
      <c r="O2799" s="26" t="n">
        <f aca="false">IF(E2799&lt;J2799,(J2799-E2799)/E2799,IF(E2799&gt;I2799,(E2799-I2799)/E2799,0))</f>
        <v>0.00041155311916109</v>
      </c>
      <c r="P2799" s="27" t="n">
        <f aca="false">LN(F2799/F2798)</f>
        <v>0.00937765791103648</v>
      </c>
      <c r="Q2799" s="28" t="n">
        <f aca="false">STDEV(P2780:P2799)*SQRT(252)</f>
        <v>0.099787369640098</v>
      </c>
      <c r="R2799" s="26" t="n">
        <f aca="false">(G2799-H2799)/H2799</f>
        <v>0.000997170629676786</v>
      </c>
      <c r="S2799" s="17" t="n">
        <f aca="false">YEAR(B2799)</f>
        <v>2017</v>
      </c>
      <c r="T2799" s="17" t="n">
        <f aca="false">WEEKDAY(B2799)</f>
        <v>6</v>
      </c>
    </row>
    <row r="2800" customFormat="false" ht="15" hidden="false" customHeight="false" outlineLevel="0" collapsed="false">
      <c r="B2800" s="21" t="n">
        <v>42933</v>
      </c>
      <c r="C2800" s="22" t="n">
        <v>1228.971</v>
      </c>
      <c r="D2800" s="22" t="n">
        <v>1236.122</v>
      </c>
      <c r="E2800" s="22" t="n">
        <v>1228.282</v>
      </c>
      <c r="F2800" s="22" t="n">
        <v>1234.0455</v>
      </c>
      <c r="G2800" s="23" t="n">
        <v>1236.43</v>
      </c>
      <c r="H2800" s="23" t="n">
        <v>1235.19</v>
      </c>
      <c r="I2800" s="23" t="n">
        <v>1229.65</v>
      </c>
      <c r="J2800" s="23" t="n">
        <v>1228.42</v>
      </c>
      <c r="K2800" s="29" t="str">
        <f aca="false">IF(N2800&lt;=$F$3,"HIT","MISS")</f>
        <v>HIT</v>
      </c>
      <c r="L2800" s="29" t="str">
        <f aca="false">IF(O2800&lt;=$F$3,"HIT","MISS")</f>
        <v>HIT</v>
      </c>
      <c r="M2800" s="17" t="str">
        <f aca="false">IF(AND(K2800="HIT",L2800="HIT"),"HOD ✓ | LOD ✓",IF(K2800="HIT","HOD ✓",IF(L2800="HIT","LOD ✓","✗ MISS")))</f>
        <v>HOD ✓ | LOD ✓</v>
      </c>
      <c r="N2800" s="26" t="n">
        <f aca="false">IF(D2800&lt;H2800,(H2800-D2800)/D2800,IF(D2800&gt;G2800,(D2800-G2800)/D2800,0))</f>
        <v>0</v>
      </c>
      <c r="O2800" s="26" t="n">
        <f aca="false">IF(E2800&lt;J2800,(J2800-E2800)/E2800,IF(E2800&gt;I2800,(E2800-I2800)/E2800,0))</f>
        <v>0.000112352049448048</v>
      </c>
      <c r="P2800" s="27" t="n">
        <f aca="false">LN(F2800/F2799)</f>
        <v>0.00412056287889974</v>
      </c>
      <c r="Q2800" s="28" t="n">
        <f aca="false">STDEV(P2781:P2800)*SQRT(252)</f>
        <v>0.0971859749762001</v>
      </c>
      <c r="R2800" s="26" t="n">
        <f aca="false">(G2800-H2800)/H2800</f>
        <v>0.001003894137744</v>
      </c>
      <c r="S2800" s="17" t="n">
        <f aca="false">YEAR(B2800)</f>
        <v>2017</v>
      </c>
      <c r="T2800" s="17" t="n">
        <f aca="false">WEEKDAY(B2800)</f>
        <v>2</v>
      </c>
    </row>
    <row r="2801" customFormat="false" ht="15" hidden="false" customHeight="false" outlineLevel="0" collapsed="false">
      <c r="B2801" s="21" t="n">
        <v>42934</v>
      </c>
      <c r="C2801" s="22" t="n">
        <v>1234.0455</v>
      </c>
      <c r="D2801" s="22" t="n">
        <v>1244.622</v>
      </c>
      <c r="E2801" s="22" t="n">
        <v>1232.85</v>
      </c>
      <c r="F2801" s="22" t="n">
        <v>1242.4145</v>
      </c>
      <c r="G2801" s="23" t="n">
        <v>1246.04</v>
      </c>
      <c r="H2801" s="23" t="n">
        <v>1244.8</v>
      </c>
      <c r="I2801" s="23" t="n">
        <v>1234.23</v>
      </c>
      <c r="J2801" s="23" t="n">
        <v>1233</v>
      </c>
      <c r="K2801" s="29" t="str">
        <f aca="false">IF(N2801&lt;=$F$3,"HIT","MISS")</f>
        <v>HIT</v>
      </c>
      <c r="L2801" s="29" t="str">
        <f aca="false">IF(O2801&lt;=$F$3,"HIT","MISS")</f>
        <v>HIT</v>
      </c>
      <c r="M2801" s="17" t="str">
        <f aca="false">IF(AND(K2801="HIT",L2801="HIT"),"HOD ✓ | LOD ✓",IF(K2801="HIT","HOD ✓",IF(L2801="HIT","LOD ✓","✗ MISS")))</f>
        <v>HOD ✓ | LOD ✓</v>
      </c>
      <c r="N2801" s="26" t="n">
        <f aca="false">IF(D2801&lt;H2801,(H2801-D2801)/D2801,IF(D2801&gt;G2801,(D2801-G2801)/D2801,0))</f>
        <v>0.000143015309065631</v>
      </c>
      <c r="O2801" s="26" t="n">
        <f aca="false">IF(E2801&lt;J2801,(J2801-E2801)/E2801,IF(E2801&gt;I2801,(E2801-I2801)/E2801,0))</f>
        <v>0.000121669302834969</v>
      </c>
      <c r="P2801" s="27" t="n">
        <f aca="false">LN(F2801/F2800)</f>
        <v>0.00675886697912446</v>
      </c>
      <c r="Q2801" s="28" t="n">
        <f aca="false">STDEV(P2782:P2801)*SQRT(252)</f>
        <v>0.100447011661614</v>
      </c>
      <c r="R2801" s="26" t="n">
        <f aca="false">(G2801-H2801)/H2801</f>
        <v>0.000996143958868902</v>
      </c>
      <c r="S2801" s="17" t="n">
        <f aca="false">YEAR(B2801)</f>
        <v>2017</v>
      </c>
      <c r="T2801" s="17" t="n">
        <f aca="false">WEEKDAY(B2801)</f>
        <v>3</v>
      </c>
    </row>
    <row r="2802" customFormat="false" ht="15" hidden="false" customHeight="false" outlineLevel="0" collapsed="false">
      <c r="B2802" s="21" t="n">
        <v>42935</v>
      </c>
      <c r="C2802" s="22" t="n">
        <v>1242.4145</v>
      </c>
      <c r="D2802" s="22" t="n">
        <v>1244.138</v>
      </c>
      <c r="E2802" s="22" t="n">
        <v>1235.616</v>
      </c>
      <c r="F2802" s="22" t="n">
        <v>1241.233</v>
      </c>
      <c r="G2802" s="23" t="n">
        <v>1243.73</v>
      </c>
      <c r="H2802" s="23" t="n">
        <v>1242.49</v>
      </c>
      <c r="I2802" s="23" t="n">
        <v>1235.54</v>
      </c>
      <c r="J2802" s="23" t="n">
        <v>1234.31</v>
      </c>
      <c r="K2802" s="29" t="str">
        <f aca="false">IF(N2802&lt;=$F$3,"HIT","MISS")</f>
        <v>HIT</v>
      </c>
      <c r="L2802" s="29" t="str">
        <f aca="false">IF(O2802&lt;=$F$3,"HIT","MISS")</f>
        <v>HIT</v>
      </c>
      <c r="M2802" s="17" t="str">
        <f aca="false">IF(AND(K2802="HIT",L2802="HIT"),"HOD ✓ | LOD ✓",IF(K2802="HIT","HOD ✓",IF(L2802="HIT","LOD ✓","✗ MISS")))</f>
        <v>HOD ✓ | LOD ✓</v>
      </c>
      <c r="N2802" s="26" t="n">
        <f aca="false">IF(D2802&lt;H2802,(H2802-D2802)/D2802,IF(D2802&gt;G2802,(D2802-G2802)/D2802,0))</f>
        <v>0.000327937897564339</v>
      </c>
      <c r="O2802" s="26" t="n">
        <f aca="false">IF(E2802&lt;J2802,(J2802-E2802)/E2802,IF(E2802&gt;I2802,(E2802-I2802)/E2802,0))</f>
        <v>6.15077823531112E-005</v>
      </c>
      <c r="P2802" s="27" t="n">
        <f aca="false">LN(F2802/F2801)</f>
        <v>-0.000951423331310277</v>
      </c>
      <c r="Q2802" s="28" t="n">
        <f aca="false">STDEV(P2783:P2802)*SQRT(252)</f>
        <v>0.100007067713808</v>
      </c>
      <c r="R2802" s="26" t="n">
        <f aca="false">(G2802-H2802)/H2802</f>
        <v>0.000997995959726041</v>
      </c>
      <c r="S2802" s="17" t="n">
        <f aca="false">YEAR(B2802)</f>
        <v>2017</v>
      </c>
      <c r="T2802" s="17" t="n">
        <f aca="false">WEEKDAY(B2802)</f>
        <v>4</v>
      </c>
    </row>
    <row r="2803" customFormat="false" ht="15" hidden="false" customHeight="false" outlineLevel="0" collapsed="false">
      <c r="B2803" s="21" t="n">
        <v>42936</v>
      </c>
      <c r="C2803" s="22" t="n">
        <v>1241.233</v>
      </c>
      <c r="D2803" s="22" t="n">
        <v>1247.62</v>
      </c>
      <c r="E2803" s="22" t="n">
        <v>1235.363</v>
      </c>
      <c r="F2803" s="22" t="n">
        <v>1244.559</v>
      </c>
      <c r="G2803" s="23" t="n">
        <v>1248.67</v>
      </c>
      <c r="H2803" s="23" t="n">
        <v>1247.42</v>
      </c>
      <c r="I2803" s="23" t="n">
        <v>1236.92</v>
      </c>
      <c r="J2803" s="23" t="n">
        <v>1235.68</v>
      </c>
      <c r="K2803" s="29" t="str">
        <f aca="false">IF(N2803&lt;=$F$3,"HIT","MISS")</f>
        <v>HIT</v>
      </c>
      <c r="L2803" s="29" t="str">
        <f aca="false">IF(O2803&lt;=$F$3,"HIT","MISS")</f>
        <v>HIT</v>
      </c>
      <c r="M2803" s="17" t="str">
        <f aca="false">IF(AND(K2803="HIT",L2803="HIT"),"HOD ✓ | LOD ✓",IF(K2803="HIT","HOD ✓",IF(L2803="HIT","LOD ✓","✗ MISS")))</f>
        <v>HOD ✓ | LOD ✓</v>
      </c>
      <c r="N2803" s="26" t="n">
        <f aca="false">IF(D2803&lt;H2803,(H2803-D2803)/D2803,IF(D2803&gt;G2803,(D2803-G2803)/D2803,0))</f>
        <v>0</v>
      </c>
      <c r="O2803" s="26" t="n">
        <f aca="false">IF(E2803&lt;J2803,(J2803-E2803)/E2803,IF(E2803&gt;I2803,(E2803-I2803)/E2803,0))</f>
        <v>0.000256604738850044</v>
      </c>
      <c r="P2803" s="27" t="n">
        <f aca="false">LN(F2803/F2802)</f>
        <v>0.00267600988722966</v>
      </c>
      <c r="Q2803" s="28" t="n">
        <f aca="false">STDEV(P2784:P2803)*SQRT(252)</f>
        <v>0.099754565565226</v>
      </c>
      <c r="R2803" s="26" t="n">
        <f aca="false">(G2803-H2803)/H2803</f>
        <v>0.00100206826890702</v>
      </c>
      <c r="S2803" s="17" t="n">
        <f aca="false">YEAR(B2803)</f>
        <v>2017</v>
      </c>
      <c r="T2803" s="17" t="n">
        <f aca="false">WEEKDAY(B2803)</f>
        <v>5</v>
      </c>
    </row>
    <row r="2804" customFormat="false" ht="15" hidden="false" customHeight="false" outlineLevel="0" collapsed="false">
      <c r="B2804" s="21" t="n">
        <v>42937</v>
      </c>
      <c r="C2804" s="22" t="n">
        <v>1244.559</v>
      </c>
      <c r="D2804" s="22" t="n">
        <v>1255.7625</v>
      </c>
      <c r="E2804" s="22" t="n">
        <v>1243.421</v>
      </c>
      <c r="F2804" s="22" t="n">
        <v>1254.9845</v>
      </c>
      <c r="G2804" s="23" t="n">
        <v>1256.19</v>
      </c>
      <c r="H2804" s="23" t="n">
        <v>1254.94</v>
      </c>
      <c r="I2804" s="23" t="n">
        <v>1244.87</v>
      </c>
      <c r="J2804" s="23" t="n">
        <v>1243.63</v>
      </c>
      <c r="K2804" s="29" t="str">
        <f aca="false">IF(N2804&lt;=$F$3,"HIT","MISS")</f>
        <v>HIT</v>
      </c>
      <c r="L2804" s="29" t="str">
        <f aca="false">IF(O2804&lt;=$F$3,"HIT","MISS")</f>
        <v>HIT</v>
      </c>
      <c r="M2804" s="17" t="str">
        <f aca="false">IF(AND(K2804="HIT",L2804="HIT"),"HOD ✓ | LOD ✓",IF(K2804="HIT","HOD ✓",IF(L2804="HIT","LOD ✓","✗ MISS")))</f>
        <v>HOD ✓ | LOD ✓</v>
      </c>
      <c r="N2804" s="26" t="n">
        <f aca="false">IF(D2804&lt;H2804,(H2804-D2804)/D2804,IF(D2804&gt;G2804,(D2804-G2804)/D2804,0))</f>
        <v>0</v>
      </c>
      <c r="O2804" s="26" t="n">
        <f aca="false">IF(E2804&lt;J2804,(J2804-E2804)/E2804,IF(E2804&gt;I2804,(E2804-I2804)/E2804,0))</f>
        <v>0.000168084663199399</v>
      </c>
      <c r="P2804" s="27" t="n">
        <f aca="false">LN(F2804/F2803)</f>
        <v>0.00834197161028044</v>
      </c>
      <c r="Q2804" s="28" t="n">
        <f aca="false">STDEV(P2785:P2804)*SQRT(252)</f>
        <v>0.102803831960307</v>
      </c>
      <c r="R2804" s="26" t="n">
        <f aca="false">(G2804-H2804)/H2804</f>
        <v>0.000996063556823434</v>
      </c>
      <c r="S2804" s="17" t="n">
        <f aca="false">YEAR(B2804)</f>
        <v>2017</v>
      </c>
      <c r="T2804" s="17" t="n">
        <f aca="false">WEEKDAY(B2804)</f>
        <v>6</v>
      </c>
    </row>
    <row r="2805" customFormat="false" ht="15" hidden="false" customHeight="false" outlineLevel="0" collapsed="false">
      <c r="B2805" s="21" t="n">
        <v>42940</v>
      </c>
      <c r="C2805" s="22" t="n">
        <v>1254.9845</v>
      </c>
      <c r="D2805" s="22" t="n">
        <v>1258.867</v>
      </c>
      <c r="E2805" s="22" t="n">
        <v>1252.006</v>
      </c>
      <c r="F2805" s="22" t="n">
        <v>1255.1695</v>
      </c>
      <c r="G2805" s="23" t="n">
        <v>1258.78</v>
      </c>
      <c r="H2805" s="23" t="n">
        <v>1257.52</v>
      </c>
      <c r="I2805" s="23" t="n">
        <v>1252.22</v>
      </c>
      <c r="J2805" s="23" t="n">
        <v>1250.97</v>
      </c>
      <c r="K2805" s="29" t="str">
        <f aca="false">IF(N2805&lt;=$F$3,"HIT","MISS")</f>
        <v>HIT</v>
      </c>
      <c r="L2805" s="29" t="str">
        <f aca="false">IF(O2805&lt;=$F$3,"HIT","MISS")</f>
        <v>HIT</v>
      </c>
      <c r="M2805" s="17" t="str">
        <f aca="false">IF(AND(K2805="HIT",L2805="HIT"),"HOD ✓ | LOD ✓",IF(K2805="HIT","HOD ✓",IF(L2805="HIT","LOD ✓","✗ MISS")))</f>
        <v>HOD ✓ | LOD ✓</v>
      </c>
      <c r="N2805" s="26" t="n">
        <f aca="false">IF(D2805&lt;H2805,(H2805-D2805)/D2805,IF(D2805&gt;G2805,(D2805-G2805)/D2805,0))</f>
        <v>6.91097629852789E-005</v>
      </c>
      <c r="O2805" s="26" t="n">
        <f aca="false">IF(E2805&lt;J2805,(J2805-E2805)/E2805,IF(E2805&gt;I2805,(E2805-I2805)/E2805,0))</f>
        <v>0</v>
      </c>
      <c r="P2805" s="27" t="n">
        <f aca="false">LN(F2805/F2804)</f>
        <v>0.000147401315086596</v>
      </c>
      <c r="Q2805" s="28" t="n">
        <f aca="false">STDEV(P2786:P2805)*SQRT(252)</f>
        <v>0.0963027322483345</v>
      </c>
      <c r="R2805" s="26" t="n">
        <f aca="false">(G2805-H2805)/H2805</f>
        <v>0.00100197213563203</v>
      </c>
      <c r="S2805" s="17" t="n">
        <f aca="false">YEAR(B2805)</f>
        <v>2017</v>
      </c>
      <c r="T2805" s="17" t="n">
        <f aca="false">WEEKDAY(B2805)</f>
        <v>2</v>
      </c>
    </row>
    <row r="2806" customFormat="false" ht="15" hidden="false" customHeight="false" outlineLevel="0" collapsed="false">
      <c r="B2806" s="21" t="n">
        <v>42941</v>
      </c>
      <c r="C2806" s="22" t="n">
        <v>1255.1695</v>
      </c>
      <c r="D2806" s="22" t="n">
        <v>1257.843</v>
      </c>
      <c r="E2806" s="22" t="n">
        <v>1249.178</v>
      </c>
      <c r="F2806" s="22" t="n">
        <v>1250.1895</v>
      </c>
      <c r="G2806" s="23" t="n">
        <v>1257.55</v>
      </c>
      <c r="H2806" s="23" t="n">
        <v>1256.29</v>
      </c>
      <c r="I2806" s="23" t="n">
        <v>1249.04</v>
      </c>
      <c r="J2806" s="23" t="n">
        <v>1247.79</v>
      </c>
      <c r="K2806" s="29" t="str">
        <f aca="false">IF(N2806&lt;=$F$3,"HIT","MISS")</f>
        <v>HIT</v>
      </c>
      <c r="L2806" s="29" t="str">
        <f aca="false">IF(O2806&lt;=$F$3,"HIT","MISS")</f>
        <v>HIT</v>
      </c>
      <c r="M2806" s="17" t="str">
        <f aca="false">IF(AND(K2806="HIT",L2806="HIT"),"HOD ✓ | LOD ✓",IF(K2806="HIT","HOD ✓",IF(L2806="HIT","LOD ✓","✗ MISS")))</f>
        <v>HOD ✓ | LOD ✓</v>
      </c>
      <c r="N2806" s="26" t="n">
        <f aca="false">IF(D2806&lt;H2806,(H2806-D2806)/D2806,IF(D2806&gt;G2806,(D2806-G2806)/D2806,0))</f>
        <v>0.000232938450983247</v>
      </c>
      <c r="O2806" s="26" t="n">
        <f aca="false">IF(E2806&lt;J2806,(J2806-E2806)/E2806,IF(E2806&gt;I2806,(E2806-I2806)/E2806,0))</f>
        <v>0.000110472646812662</v>
      </c>
      <c r="P2806" s="27" t="n">
        <f aca="false">LN(F2806/F2805)</f>
        <v>-0.00397548340086405</v>
      </c>
      <c r="Q2806" s="28" t="n">
        <f aca="false">STDEV(P2787:P2806)*SQRT(252)</f>
        <v>0.0973238064119259</v>
      </c>
      <c r="R2806" s="26" t="n">
        <f aca="false">(G2806-H2806)/H2806</f>
        <v>0.00100295313980052</v>
      </c>
      <c r="S2806" s="17" t="n">
        <f aca="false">YEAR(B2806)</f>
        <v>2017</v>
      </c>
      <c r="T2806" s="17" t="n">
        <f aca="false">WEEKDAY(B2806)</f>
        <v>3</v>
      </c>
    </row>
    <row r="2807" customFormat="false" ht="15" hidden="false" customHeight="false" outlineLevel="0" collapsed="false">
      <c r="B2807" s="21" t="n">
        <v>42942</v>
      </c>
      <c r="C2807" s="22" t="n">
        <v>1250.1895</v>
      </c>
      <c r="D2807" s="22" t="n">
        <v>1263.62</v>
      </c>
      <c r="E2807" s="22" t="n">
        <v>1243.821</v>
      </c>
      <c r="F2807" s="22" t="n">
        <v>1261.012</v>
      </c>
      <c r="G2807" s="23" t="n">
        <v>1264.7</v>
      </c>
      <c r="H2807" s="23" t="n">
        <v>1263.44</v>
      </c>
      <c r="I2807" s="23" t="n">
        <v>1244.5</v>
      </c>
      <c r="J2807" s="23" t="n">
        <v>1243.26</v>
      </c>
      <c r="K2807" s="29" t="str">
        <f aca="false">IF(N2807&lt;=$F$3,"HIT","MISS")</f>
        <v>HIT</v>
      </c>
      <c r="L2807" s="29" t="str">
        <f aca="false">IF(O2807&lt;=$F$3,"HIT","MISS")</f>
        <v>HIT</v>
      </c>
      <c r="M2807" s="17" t="str">
        <f aca="false">IF(AND(K2807="HIT",L2807="HIT"),"HOD ✓ | LOD ✓",IF(K2807="HIT","HOD ✓",IF(L2807="HIT","LOD ✓","✗ MISS")))</f>
        <v>HOD ✓ | LOD ✓</v>
      </c>
      <c r="N2807" s="26" t="n">
        <f aca="false">IF(D2807&lt;H2807,(H2807-D2807)/D2807,IF(D2807&gt;G2807,(D2807-G2807)/D2807,0))</f>
        <v>0</v>
      </c>
      <c r="O2807" s="26" t="n">
        <f aca="false">IF(E2807&lt;J2807,(J2807-E2807)/E2807,IF(E2807&gt;I2807,(E2807-I2807)/E2807,0))</f>
        <v>0</v>
      </c>
      <c r="P2807" s="27" t="n">
        <f aca="false">LN(F2807/F2806)</f>
        <v>0.00861943337035121</v>
      </c>
      <c r="Q2807" s="28" t="n">
        <f aca="false">STDEV(P2788:P2807)*SQRT(252)</f>
        <v>0.101817844110546</v>
      </c>
      <c r="R2807" s="26" t="n">
        <f aca="false">(G2807-H2807)/H2807</f>
        <v>0.000997277274741967</v>
      </c>
      <c r="S2807" s="17" t="n">
        <f aca="false">YEAR(B2807)</f>
        <v>2017</v>
      </c>
      <c r="T2807" s="17" t="n">
        <f aca="false">WEEKDAY(B2807)</f>
        <v>4</v>
      </c>
    </row>
    <row r="2808" customFormat="false" ht="15" hidden="false" customHeight="false" outlineLevel="0" collapsed="false">
      <c r="B2808" s="21" t="n">
        <v>42943</v>
      </c>
      <c r="C2808" s="22" t="n">
        <v>1261.012</v>
      </c>
      <c r="D2808" s="22" t="n">
        <v>1265.366</v>
      </c>
      <c r="E2808" s="22" t="n">
        <v>1254.584</v>
      </c>
      <c r="F2808" s="22" t="n">
        <v>1259.2015</v>
      </c>
      <c r="G2808" s="23" t="n">
        <v>1265.46</v>
      </c>
      <c r="H2808" s="23" t="n">
        <v>1264.2</v>
      </c>
      <c r="I2808" s="23" t="n">
        <v>1254.31</v>
      </c>
      <c r="J2808" s="23" t="n">
        <v>1253.06</v>
      </c>
      <c r="K2808" s="29" t="str">
        <f aca="false">IF(N2808&lt;=$F$3,"HIT","MISS")</f>
        <v>HIT</v>
      </c>
      <c r="L2808" s="29" t="str">
        <f aca="false">IF(O2808&lt;=$F$3,"HIT","MISS")</f>
        <v>HIT</v>
      </c>
      <c r="M2808" s="17" t="str">
        <f aca="false">IF(AND(K2808="HIT",L2808="HIT"),"HOD ✓ | LOD ✓",IF(K2808="HIT","HOD ✓",IF(L2808="HIT","LOD ✓","✗ MISS")))</f>
        <v>HOD ✓ | LOD ✓</v>
      </c>
      <c r="N2808" s="26" t="n">
        <f aca="false">IF(D2808&lt;H2808,(H2808-D2808)/D2808,IF(D2808&gt;G2808,(D2808-G2808)/D2808,0))</f>
        <v>0</v>
      </c>
      <c r="O2808" s="26" t="n">
        <f aca="false">IF(E2808&lt;J2808,(J2808-E2808)/E2808,IF(E2808&gt;I2808,(E2808-I2808)/E2808,0))</f>
        <v>0.000218399086868727</v>
      </c>
      <c r="P2808" s="27" t="n">
        <f aca="false">LN(F2808/F2807)</f>
        <v>-0.00143678328162139</v>
      </c>
      <c r="Q2808" s="28" t="n">
        <f aca="false">STDEV(P2789:P2808)*SQRT(252)</f>
        <v>0.101222531869052</v>
      </c>
      <c r="R2808" s="26" t="n">
        <f aca="false">(G2808-H2808)/H2808</f>
        <v>0.00099667774086378</v>
      </c>
      <c r="S2808" s="17" t="n">
        <f aca="false">YEAR(B2808)</f>
        <v>2017</v>
      </c>
      <c r="T2808" s="17" t="n">
        <f aca="false">WEEKDAY(B2808)</f>
        <v>5</v>
      </c>
    </row>
    <row r="2809" customFormat="false" ht="15" hidden="false" customHeight="false" outlineLevel="0" collapsed="false">
      <c r="B2809" s="21" t="n">
        <v>42944</v>
      </c>
      <c r="C2809" s="22" t="n">
        <v>1259.2015</v>
      </c>
      <c r="D2809" s="22" t="n">
        <v>1270.962</v>
      </c>
      <c r="E2809" s="22" t="n">
        <v>1257.459</v>
      </c>
      <c r="F2809" s="22" t="n">
        <v>1269.5595</v>
      </c>
      <c r="G2809" s="23" t="n">
        <v>1271.15</v>
      </c>
      <c r="H2809" s="23" t="n">
        <v>1269.88</v>
      </c>
      <c r="I2809" s="23" t="n">
        <v>1258.48</v>
      </c>
      <c r="J2809" s="23" t="n">
        <v>1257.22</v>
      </c>
      <c r="K2809" s="29" t="str">
        <f aca="false">IF(N2809&lt;=$F$3,"HIT","MISS")</f>
        <v>HIT</v>
      </c>
      <c r="L2809" s="29" t="str">
        <f aca="false">IF(O2809&lt;=$F$3,"HIT","MISS")</f>
        <v>HIT</v>
      </c>
      <c r="M2809" s="17" t="str">
        <f aca="false">IF(AND(K2809="HIT",L2809="HIT"),"HOD ✓ | LOD ✓",IF(K2809="HIT","HOD ✓",IF(L2809="HIT","LOD ✓","✗ MISS")))</f>
        <v>HOD ✓ | LOD ✓</v>
      </c>
      <c r="N2809" s="26" t="n">
        <f aca="false">IF(D2809&lt;H2809,(H2809-D2809)/D2809,IF(D2809&gt;G2809,(D2809-G2809)/D2809,0))</f>
        <v>0</v>
      </c>
      <c r="O2809" s="26" t="n">
        <f aca="false">IF(E2809&lt;J2809,(J2809-E2809)/E2809,IF(E2809&gt;I2809,(E2809-I2809)/E2809,0))</f>
        <v>0</v>
      </c>
      <c r="P2809" s="27" t="n">
        <f aca="false">LN(F2809/F2808)</f>
        <v>0.00819219999746768</v>
      </c>
      <c r="Q2809" s="28" t="n">
        <f aca="false">STDEV(P2790:P2809)*SQRT(252)</f>
        <v>0.103971566594444</v>
      </c>
      <c r="R2809" s="26" t="n">
        <f aca="false">(G2809-H2809)/H2809</f>
        <v>0.00100009449711782</v>
      </c>
      <c r="S2809" s="17" t="n">
        <f aca="false">YEAR(B2809)</f>
        <v>2017</v>
      </c>
      <c r="T2809" s="17" t="n">
        <f aca="false">WEEKDAY(B2809)</f>
        <v>6</v>
      </c>
    </row>
    <row r="2810" customFormat="false" ht="15" hidden="false" customHeight="false" outlineLevel="0" collapsed="false">
      <c r="B2810" s="21" t="n">
        <v>42947</v>
      </c>
      <c r="C2810" s="22" t="n">
        <v>1269.5595</v>
      </c>
      <c r="D2810" s="22" t="n">
        <v>1271.232</v>
      </c>
      <c r="E2810" s="22" t="n">
        <v>1265.877</v>
      </c>
      <c r="F2810" s="22" t="n">
        <v>1269.507</v>
      </c>
      <c r="G2810" s="23" t="n">
        <v>1272.23</v>
      </c>
      <c r="H2810" s="23" t="n">
        <v>1270.96</v>
      </c>
      <c r="I2810" s="23" t="n">
        <v>1266.31</v>
      </c>
      <c r="J2810" s="23" t="n">
        <v>1265.04</v>
      </c>
      <c r="K2810" s="29" t="str">
        <f aca="false">IF(N2810&lt;=$F$3,"HIT","MISS")</f>
        <v>HIT</v>
      </c>
      <c r="L2810" s="29" t="str">
        <f aca="false">IF(O2810&lt;=$F$3,"HIT","MISS")</f>
        <v>HIT</v>
      </c>
      <c r="M2810" s="17" t="str">
        <f aca="false">IF(AND(K2810="HIT",L2810="HIT"),"HOD ✓ | LOD ✓",IF(K2810="HIT","HOD ✓",IF(L2810="HIT","LOD ✓","✗ MISS")))</f>
        <v>HOD ✓ | LOD ✓</v>
      </c>
      <c r="N2810" s="26" t="n">
        <f aca="false">IF(D2810&lt;H2810,(H2810-D2810)/D2810,IF(D2810&gt;G2810,(D2810-G2810)/D2810,0))</f>
        <v>0</v>
      </c>
      <c r="O2810" s="26" t="n">
        <f aca="false">IF(E2810&lt;J2810,(J2810-E2810)/E2810,IF(E2810&gt;I2810,(E2810-I2810)/E2810,0))</f>
        <v>0</v>
      </c>
      <c r="P2810" s="27" t="n">
        <f aca="false">LN(F2810/F2809)</f>
        <v>-4.13537810116774E-005</v>
      </c>
      <c r="Q2810" s="28" t="n">
        <f aca="false">STDEV(P2791:P2810)*SQRT(252)</f>
        <v>0.0769948388220575</v>
      </c>
      <c r="R2810" s="26" t="n">
        <f aca="false">(G2810-H2810)/H2810</f>
        <v>0.000999244665449724</v>
      </c>
      <c r="S2810" s="17" t="n">
        <f aca="false">YEAR(B2810)</f>
        <v>2017</v>
      </c>
      <c r="T2810" s="17" t="n">
        <f aca="false">WEEKDAY(B2810)</f>
        <v>2</v>
      </c>
    </row>
    <row r="2811" customFormat="false" ht="15" hidden="false" customHeight="false" outlineLevel="0" collapsed="false">
      <c r="B2811" s="21" t="n">
        <v>42948</v>
      </c>
      <c r="C2811" s="22" t="n">
        <v>1269.507</v>
      </c>
      <c r="D2811" s="22" t="n">
        <v>1274.204</v>
      </c>
      <c r="E2811" s="22" t="n">
        <v>1262.556</v>
      </c>
      <c r="F2811" s="22" t="n">
        <v>1268.8275</v>
      </c>
      <c r="G2811" s="23" t="n">
        <v>1272.37</v>
      </c>
      <c r="H2811" s="23" t="n">
        <v>1271.1</v>
      </c>
      <c r="I2811" s="23" t="n">
        <v>1263.25</v>
      </c>
      <c r="J2811" s="23" t="n">
        <v>1261.99</v>
      </c>
      <c r="K2811" s="24" t="str">
        <f aca="false">IF(N2811&lt;=$F$3,"HIT","MISS")</f>
        <v>MISS</v>
      </c>
      <c r="L2811" s="24" t="str">
        <f aca="false">IF(O2811&lt;=$F$3,"HIT","MISS")</f>
        <v>HIT</v>
      </c>
      <c r="M2811" s="25" t="str">
        <f aca="false">IF(AND(K2811="HIT",L2811="HIT"),"HOD ✓ | LOD ✓",IF(K2811="HIT","HOD ✓",IF(L2811="HIT","LOD ✓","✗ MISS")))</f>
        <v>LOD ✓</v>
      </c>
      <c r="N2811" s="26" t="n">
        <f aca="false">IF(D2811&lt;H2811,(H2811-D2811)/D2811,IF(D2811&gt;G2811,(D2811-G2811)/D2811,0))</f>
        <v>0.00143932996600235</v>
      </c>
      <c r="O2811" s="26" t="n">
        <f aca="false">IF(E2811&lt;J2811,(J2811-E2811)/E2811,IF(E2811&gt;I2811,(E2811-I2811)/E2811,0))</f>
        <v>0</v>
      </c>
      <c r="P2811" s="27" t="n">
        <f aca="false">LN(F2811/F2810)</f>
        <v>-0.000535390443009841</v>
      </c>
      <c r="Q2811" s="28" t="n">
        <f aca="false">STDEV(P2792:P2811)*SQRT(252)</f>
        <v>0.0774728062236824</v>
      </c>
      <c r="R2811" s="26" t="n">
        <f aca="false">(G2811-H2811)/H2811</f>
        <v>0.000999134607819984</v>
      </c>
      <c r="S2811" s="17" t="n">
        <f aca="false">YEAR(B2811)</f>
        <v>2017</v>
      </c>
      <c r="T2811" s="17" t="n">
        <f aca="false">WEEKDAY(B2811)</f>
        <v>3</v>
      </c>
    </row>
    <row r="2812" customFormat="false" ht="15" hidden="false" customHeight="false" outlineLevel="0" collapsed="false">
      <c r="B2812" s="21" t="n">
        <v>42949</v>
      </c>
      <c r="C2812" s="22" t="n">
        <v>1268.8275</v>
      </c>
      <c r="D2812" s="22" t="n">
        <v>1272.948</v>
      </c>
      <c r="E2812" s="22" t="n">
        <v>1262.998</v>
      </c>
      <c r="F2812" s="22" t="n">
        <v>1266.673</v>
      </c>
      <c r="G2812" s="23" t="n">
        <v>1273.48</v>
      </c>
      <c r="H2812" s="23" t="n">
        <v>1272.21</v>
      </c>
      <c r="I2812" s="23" t="n">
        <v>1262.75</v>
      </c>
      <c r="J2812" s="23" t="n">
        <v>1261.49</v>
      </c>
      <c r="K2812" s="29" t="str">
        <f aca="false">IF(N2812&lt;=$F$3,"HIT","MISS")</f>
        <v>HIT</v>
      </c>
      <c r="L2812" s="29" t="str">
        <f aca="false">IF(O2812&lt;=$F$3,"HIT","MISS")</f>
        <v>HIT</v>
      </c>
      <c r="M2812" s="17" t="str">
        <f aca="false">IF(AND(K2812="HIT",L2812="HIT"),"HOD ✓ | LOD ✓",IF(K2812="HIT","HOD ✓",IF(L2812="HIT","LOD ✓","✗ MISS")))</f>
        <v>HOD ✓ | LOD ✓</v>
      </c>
      <c r="N2812" s="26" t="n">
        <f aca="false">IF(D2812&lt;H2812,(H2812-D2812)/D2812,IF(D2812&gt;G2812,(D2812-G2812)/D2812,0))</f>
        <v>0</v>
      </c>
      <c r="O2812" s="26" t="n">
        <f aca="false">IF(E2812&lt;J2812,(J2812-E2812)/E2812,IF(E2812&gt;I2812,(E2812-I2812)/E2812,0))</f>
        <v>0.000196358189007463</v>
      </c>
      <c r="P2812" s="27" t="n">
        <f aca="false">LN(F2812/F2811)</f>
        <v>-0.00169946763453652</v>
      </c>
      <c r="Q2812" s="28" t="n">
        <f aca="false">STDEV(P2793:P2812)*SQRT(252)</f>
        <v>0.0783397440905168</v>
      </c>
      <c r="R2812" s="26" t="n">
        <f aca="false">(G2812-H2812)/H2812</f>
        <v>0.000998262865407426</v>
      </c>
      <c r="S2812" s="17" t="n">
        <f aca="false">YEAR(B2812)</f>
        <v>2017</v>
      </c>
      <c r="T2812" s="17" t="n">
        <f aca="false">WEEKDAY(B2812)</f>
        <v>4</v>
      </c>
    </row>
    <row r="2813" customFormat="false" ht="15" hidden="false" customHeight="false" outlineLevel="0" collapsed="false">
      <c r="B2813" s="21" t="n">
        <v>42950</v>
      </c>
      <c r="C2813" s="22" t="n">
        <v>1266.673</v>
      </c>
      <c r="D2813" s="22" t="n">
        <v>1270.88</v>
      </c>
      <c r="E2813" s="22" t="n">
        <v>1256.248</v>
      </c>
      <c r="F2813" s="22" t="n">
        <v>1268.625</v>
      </c>
      <c r="G2813" s="23" t="n">
        <v>1271.9</v>
      </c>
      <c r="H2813" s="23" t="n">
        <v>1270.63</v>
      </c>
      <c r="I2813" s="23" t="n">
        <v>1256.5</v>
      </c>
      <c r="J2813" s="23" t="n">
        <v>1255.24</v>
      </c>
      <c r="K2813" s="29" t="str">
        <f aca="false">IF(N2813&lt;=$F$3,"HIT","MISS")</f>
        <v>HIT</v>
      </c>
      <c r="L2813" s="29" t="str">
        <f aca="false">IF(O2813&lt;=$F$3,"HIT","MISS")</f>
        <v>HIT</v>
      </c>
      <c r="M2813" s="17" t="str">
        <f aca="false">IF(AND(K2813="HIT",L2813="HIT"),"HOD ✓ | LOD ✓",IF(K2813="HIT","HOD ✓",IF(L2813="HIT","LOD ✓","✗ MISS")))</f>
        <v>HOD ✓ | LOD ✓</v>
      </c>
      <c r="N2813" s="26" t="n">
        <f aca="false">IF(D2813&lt;H2813,(H2813-D2813)/D2813,IF(D2813&gt;G2813,(D2813-G2813)/D2813,0))</f>
        <v>0</v>
      </c>
      <c r="O2813" s="26" t="n">
        <f aca="false">IF(E2813&lt;J2813,(J2813-E2813)/E2813,IF(E2813&gt;I2813,(E2813-I2813)/E2813,0))</f>
        <v>0</v>
      </c>
      <c r="P2813" s="27" t="n">
        <f aca="false">LN(F2813/F2812)</f>
        <v>0.00153985873511464</v>
      </c>
      <c r="Q2813" s="28" t="n">
        <f aca="false">STDEV(P2794:P2813)*SQRT(252)</f>
        <v>0.0775356964567575</v>
      </c>
      <c r="R2813" s="26" t="n">
        <f aca="false">(G2813-H2813)/H2813</f>
        <v>0.000999504182964342</v>
      </c>
      <c r="S2813" s="17" t="n">
        <f aca="false">YEAR(B2813)</f>
        <v>2017</v>
      </c>
      <c r="T2813" s="17" t="n">
        <f aca="false">WEEKDAY(B2813)</f>
        <v>5</v>
      </c>
    </row>
    <row r="2814" customFormat="false" ht="15" hidden="false" customHeight="false" outlineLevel="0" collapsed="false">
      <c r="B2814" s="21" t="n">
        <v>42951</v>
      </c>
      <c r="C2814" s="22" t="n">
        <v>1268.625</v>
      </c>
      <c r="D2814" s="22" t="n">
        <v>1270.338</v>
      </c>
      <c r="E2814" s="22" t="n">
        <v>1254.271</v>
      </c>
      <c r="F2814" s="22" t="n">
        <v>1259.177</v>
      </c>
      <c r="G2814" s="23" t="n">
        <v>1271.02</v>
      </c>
      <c r="H2814" s="23" t="n">
        <v>1269.75</v>
      </c>
      <c r="I2814" s="23" t="n">
        <v>1258.74</v>
      </c>
      <c r="J2814" s="23" t="n">
        <v>1257.48</v>
      </c>
      <c r="K2814" s="24" t="str">
        <f aca="false">IF(N2814&lt;=$F$3,"HIT","MISS")</f>
        <v>HIT</v>
      </c>
      <c r="L2814" s="24" t="str">
        <f aca="false">IF(O2814&lt;=$F$3,"HIT","MISS")</f>
        <v>MISS</v>
      </c>
      <c r="M2814" s="25" t="str">
        <f aca="false">IF(AND(K2814="HIT",L2814="HIT"),"HOD ✓ | LOD ✓",IF(K2814="HIT","HOD ✓",IF(L2814="HIT","LOD ✓","✗ MISS")))</f>
        <v>HOD ✓</v>
      </c>
      <c r="N2814" s="26" t="n">
        <f aca="false">IF(D2814&lt;H2814,(H2814-D2814)/D2814,IF(D2814&gt;G2814,(D2814-G2814)/D2814,0))</f>
        <v>0</v>
      </c>
      <c r="O2814" s="26" t="n">
        <f aca="false">IF(E2814&lt;J2814,(J2814-E2814)/E2814,IF(E2814&gt;I2814,(E2814-I2814)/E2814,0))</f>
        <v>0.0025584582598179</v>
      </c>
      <c r="P2814" s="27" t="n">
        <f aca="false">LN(F2814/F2813)</f>
        <v>-0.00747530383809935</v>
      </c>
      <c r="Q2814" s="28" t="n">
        <f aca="false">STDEV(P2795:P2814)*SQRT(252)</f>
        <v>0.072705607211126</v>
      </c>
      <c r="R2814" s="26" t="n">
        <f aca="false">(G2814-H2814)/H2814</f>
        <v>0.00100019688915139</v>
      </c>
      <c r="S2814" s="17" t="n">
        <f aca="false">YEAR(B2814)</f>
        <v>2017</v>
      </c>
      <c r="T2814" s="17" t="n">
        <f aca="false">WEEKDAY(B2814)</f>
        <v>6</v>
      </c>
    </row>
    <row r="2815" customFormat="false" ht="15" hidden="false" customHeight="false" outlineLevel="0" collapsed="false">
      <c r="B2815" s="21" t="n">
        <v>42954</v>
      </c>
      <c r="C2815" s="22" t="n">
        <v>1259.177</v>
      </c>
      <c r="D2815" s="22" t="n">
        <v>1260.039</v>
      </c>
      <c r="E2815" s="22" t="n">
        <v>1255.829</v>
      </c>
      <c r="F2815" s="22" t="n">
        <v>1257.8285</v>
      </c>
      <c r="G2815" s="23" t="n">
        <v>1260.44</v>
      </c>
      <c r="H2815" s="23" t="n">
        <v>1259.18</v>
      </c>
      <c r="I2815" s="23" t="n">
        <v>1257.28</v>
      </c>
      <c r="J2815" s="23" t="n">
        <v>1256.02</v>
      </c>
      <c r="K2815" s="29" t="str">
        <f aca="false">IF(N2815&lt;=$F$3,"HIT","MISS")</f>
        <v>HIT</v>
      </c>
      <c r="L2815" s="29" t="str">
        <f aca="false">IF(O2815&lt;=$F$3,"HIT","MISS")</f>
        <v>HIT</v>
      </c>
      <c r="M2815" s="17" t="str">
        <f aca="false">IF(AND(K2815="HIT",L2815="HIT"),"HOD ✓ | LOD ✓",IF(K2815="HIT","HOD ✓",IF(L2815="HIT","LOD ✓","✗ MISS")))</f>
        <v>HOD ✓ | LOD ✓</v>
      </c>
      <c r="N2815" s="26" t="n">
        <f aca="false">IF(D2815&lt;H2815,(H2815-D2815)/D2815,IF(D2815&gt;G2815,(D2815-G2815)/D2815,0))</f>
        <v>0</v>
      </c>
      <c r="O2815" s="26" t="n">
        <f aca="false">IF(E2815&lt;J2815,(J2815-E2815)/E2815,IF(E2815&gt;I2815,(E2815-I2815)/E2815,0))</f>
        <v>0.000152090770319869</v>
      </c>
      <c r="P2815" s="27" t="n">
        <f aca="false">LN(F2815/F2814)</f>
        <v>-0.0010715114679104</v>
      </c>
      <c r="Q2815" s="28" t="n">
        <f aca="false">STDEV(P2796:P2815)*SQRT(252)</f>
        <v>0.0734174786544941</v>
      </c>
      <c r="R2815" s="26" t="n">
        <f aca="false">(G2815-H2815)/H2815</f>
        <v>0.00100065121745897</v>
      </c>
      <c r="S2815" s="17" t="n">
        <f aca="false">YEAR(B2815)</f>
        <v>2017</v>
      </c>
      <c r="T2815" s="17" t="n">
        <f aca="false">WEEKDAY(B2815)</f>
        <v>2</v>
      </c>
    </row>
    <row r="2816" customFormat="false" ht="15" hidden="false" customHeight="false" outlineLevel="0" collapsed="false">
      <c r="B2816" s="21" t="n">
        <v>42955</v>
      </c>
      <c r="C2816" s="22" t="n">
        <v>1257.8285</v>
      </c>
      <c r="D2816" s="22" t="n">
        <v>1265.346</v>
      </c>
      <c r="E2816" s="22" t="n">
        <v>1251.614</v>
      </c>
      <c r="F2816" s="22" t="n">
        <v>1260.7385</v>
      </c>
      <c r="G2816" s="23" t="n">
        <v>1266.93</v>
      </c>
      <c r="H2816" s="23" t="n">
        <v>1265.66</v>
      </c>
      <c r="I2816" s="23" t="n">
        <v>1251.07</v>
      </c>
      <c r="J2816" s="23" t="n">
        <v>1249.82</v>
      </c>
      <c r="K2816" s="29" t="str">
        <f aca="false">IF(N2816&lt;=$F$3,"HIT","MISS")</f>
        <v>HIT</v>
      </c>
      <c r="L2816" s="29" t="str">
        <f aca="false">IF(O2816&lt;=$F$3,"HIT","MISS")</f>
        <v>HIT</v>
      </c>
      <c r="M2816" s="17" t="str">
        <f aca="false">IF(AND(K2816="HIT",L2816="HIT"),"HOD ✓ | LOD ✓",IF(K2816="HIT","HOD ✓",IF(L2816="HIT","LOD ✓","✗ MISS")))</f>
        <v>HOD ✓ | LOD ✓</v>
      </c>
      <c r="N2816" s="26" t="n">
        <f aca="false">IF(D2816&lt;H2816,(H2816-D2816)/D2816,IF(D2816&gt;G2816,(D2816-G2816)/D2816,0))</f>
        <v>0.000248153469485878</v>
      </c>
      <c r="O2816" s="26" t="n">
        <f aca="false">IF(E2816&lt;J2816,(J2816-E2816)/E2816,IF(E2816&gt;I2816,(E2816-I2816)/E2816,0))</f>
        <v>0.000434638794388762</v>
      </c>
      <c r="P2816" s="27" t="n">
        <f aca="false">LN(F2816/F2815)</f>
        <v>0.00231083889763021</v>
      </c>
      <c r="Q2816" s="28" t="n">
        <f aca="false">STDEV(P2797:P2816)*SQRT(252)</f>
        <v>0.0733796066401509</v>
      </c>
      <c r="R2816" s="26" t="n">
        <f aca="false">(G2816-H2816)/H2816</f>
        <v>0.00100342904097466</v>
      </c>
      <c r="S2816" s="17" t="n">
        <f aca="false">YEAR(B2816)</f>
        <v>2017</v>
      </c>
      <c r="T2816" s="17" t="n">
        <f aca="false">WEEKDAY(B2816)</f>
        <v>3</v>
      </c>
    </row>
    <row r="2817" customFormat="false" ht="15" hidden="false" customHeight="false" outlineLevel="0" collapsed="false">
      <c r="B2817" s="21" t="n">
        <v>42956</v>
      </c>
      <c r="C2817" s="22" t="n">
        <v>1260.7385</v>
      </c>
      <c r="D2817" s="22" t="n">
        <v>1278.788</v>
      </c>
      <c r="E2817" s="22" t="n">
        <v>1260.7385</v>
      </c>
      <c r="F2817" s="22" t="n">
        <v>1277.3845</v>
      </c>
      <c r="G2817" s="23" t="n">
        <v>1279.47</v>
      </c>
      <c r="H2817" s="23" t="n">
        <v>1278.19</v>
      </c>
      <c r="I2817" s="23" t="n">
        <v>1261.79</v>
      </c>
      <c r="J2817" s="23" t="n">
        <v>1260.53</v>
      </c>
      <c r="K2817" s="29" t="str">
        <f aca="false">IF(N2817&lt;=$F$3,"HIT","MISS")</f>
        <v>HIT</v>
      </c>
      <c r="L2817" s="29" t="str">
        <f aca="false">IF(O2817&lt;=$F$3,"HIT","MISS")</f>
        <v>HIT</v>
      </c>
      <c r="M2817" s="17" t="str">
        <f aca="false">IF(AND(K2817="HIT",L2817="HIT"),"HOD ✓ | LOD ✓",IF(K2817="HIT","HOD ✓",IF(L2817="HIT","LOD ✓","✗ MISS")))</f>
        <v>HOD ✓ | LOD ✓</v>
      </c>
      <c r="N2817" s="26" t="n">
        <f aca="false">IF(D2817&lt;H2817,(H2817-D2817)/D2817,IF(D2817&gt;G2817,(D2817-G2817)/D2817,0))</f>
        <v>0</v>
      </c>
      <c r="O2817" s="26" t="n">
        <f aca="false">IF(E2817&lt;J2817,(J2817-E2817)/E2817,IF(E2817&gt;I2817,(E2817-I2817)/E2817,0))</f>
        <v>0</v>
      </c>
      <c r="P2817" s="27" t="n">
        <f aca="false">LN(F2817/F2816)</f>
        <v>0.0131169676710354</v>
      </c>
      <c r="Q2817" s="28" t="n">
        <f aca="false">STDEV(P2798:P2817)*SQRT(252)</f>
        <v>0.0837697213218533</v>
      </c>
      <c r="R2817" s="26" t="n">
        <f aca="false">(G2817-H2817)/H2817</f>
        <v>0.00100141606490426</v>
      </c>
      <c r="S2817" s="17" t="n">
        <f aca="false">YEAR(B2817)</f>
        <v>2017</v>
      </c>
      <c r="T2817" s="17" t="n">
        <f aca="false">WEEKDAY(B2817)</f>
        <v>4</v>
      </c>
    </row>
    <row r="2818" customFormat="false" ht="15" hidden="false" customHeight="false" outlineLevel="0" collapsed="false">
      <c r="B2818" s="21" t="n">
        <v>42957</v>
      </c>
      <c r="C2818" s="22" t="n">
        <v>1277.3845</v>
      </c>
      <c r="D2818" s="22" t="n">
        <v>1287.925</v>
      </c>
      <c r="E2818" s="22" t="n">
        <v>1274.745</v>
      </c>
      <c r="F2818" s="22" t="n">
        <v>1286.4595</v>
      </c>
      <c r="G2818" s="23" t="n">
        <v>1288.38</v>
      </c>
      <c r="H2818" s="23" t="n">
        <v>1287.09</v>
      </c>
      <c r="I2818" s="23" t="n">
        <v>1275.88</v>
      </c>
      <c r="J2818" s="23" t="n">
        <v>1274.61</v>
      </c>
      <c r="K2818" s="29" t="str">
        <f aca="false">IF(N2818&lt;=$F$3,"HIT","MISS")</f>
        <v>HIT</v>
      </c>
      <c r="L2818" s="29" t="str">
        <f aca="false">IF(O2818&lt;=$F$3,"HIT","MISS")</f>
        <v>HIT</v>
      </c>
      <c r="M2818" s="17" t="str">
        <f aca="false">IF(AND(K2818="HIT",L2818="HIT"),"HOD ✓ | LOD ✓",IF(K2818="HIT","HOD ✓",IF(L2818="HIT","LOD ✓","✗ MISS")))</f>
        <v>HOD ✓ | LOD ✓</v>
      </c>
      <c r="N2818" s="26" t="n">
        <f aca="false">IF(D2818&lt;H2818,(H2818-D2818)/D2818,IF(D2818&gt;G2818,(D2818-G2818)/D2818,0))</f>
        <v>0</v>
      </c>
      <c r="O2818" s="26" t="n">
        <f aca="false">IF(E2818&lt;J2818,(J2818-E2818)/E2818,IF(E2818&gt;I2818,(E2818-I2818)/E2818,0))</f>
        <v>0</v>
      </c>
      <c r="P2818" s="27" t="n">
        <f aca="false">LN(F2818/F2817)</f>
        <v>0.00707924343287439</v>
      </c>
      <c r="Q2818" s="28" t="n">
        <f aca="false">STDEV(P2799:P2818)*SQRT(252)</f>
        <v>0.0835147518148301</v>
      </c>
      <c r="R2818" s="26" t="n">
        <f aca="false">(G2818-H2818)/H2818</f>
        <v>0.00100226091415534</v>
      </c>
      <c r="S2818" s="17" t="n">
        <f aca="false">YEAR(B2818)</f>
        <v>2017</v>
      </c>
      <c r="T2818" s="17" t="n">
        <f aca="false">WEEKDAY(B2818)</f>
        <v>5</v>
      </c>
    </row>
    <row r="2819" customFormat="false" ht="15" hidden="false" customHeight="false" outlineLevel="0" collapsed="false">
      <c r="B2819" s="21" t="n">
        <v>42958</v>
      </c>
      <c r="C2819" s="22" t="n">
        <v>1286.4595</v>
      </c>
      <c r="D2819" s="22" t="n">
        <v>1292.354</v>
      </c>
      <c r="E2819" s="22" t="n">
        <v>1281.356</v>
      </c>
      <c r="F2819" s="22" t="n">
        <v>1289.36</v>
      </c>
      <c r="G2819" s="23" t="n">
        <v>1293.4</v>
      </c>
      <c r="H2819" s="23" t="n">
        <v>1292.11</v>
      </c>
      <c r="I2819" s="23" t="n">
        <v>1281.99</v>
      </c>
      <c r="J2819" s="23" t="n">
        <v>1280.71</v>
      </c>
      <c r="K2819" s="29" t="str">
        <f aca="false">IF(N2819&lt;=$F$3,"HIT","MISS")</f>
        <v>HIT</v>
      </c>
      <c r="L2819" s="29" t="str">
        <f aca="false">IF(O2819&lt;=$F$3,"HIT","MISS")</f>
        <v>HIT</v>
      </c>
      <c r="M2819" s="17" t="str">
        <f aca="false">IF(AND(K2819="HIT",L2819="HIT"),"HOD ✓ | LOD ✓",IF(K2819="HIT","HOD ✓",IF(L2819="HIT","LOD ✓","✗ MISS")))</f>
        <v>HOD ✓ | LOD ✓</v>
      </c>
      <c r="N2819" s="26" t="n">
        <f aca="false">IF(D2819&lt;H2819,(H2819-D2819)/D2819,IF(D2819&gt;G2819,(D2819-G2819)/D2819,0))</f>
        <v>0</v>
      </c>
      <c r="O2819" s="26" t="n">
        <f aca="false">IF(E2819&lt;J2819,(J2819-E2819)/E2819,IF(E2819&gt;I2819,(E2819-I2819)/E2819,0))</f>
        <v>0</v>
      </c>
      <c r="P2819" s="27" t="n">
        <f aca="false">LN(F2819/F2818)</f>
        <v>0.00225209974994998</v>
      </c>
      <c r="Q2819" s="28" t="n">
        <f aca="false">STDEV(P2800:P2819)*SQRT(252)</f>
        <v>0.0797660739650061</v>
      </c>
      <c r="R2819" s="26" t="n">
        <f aca="false">(G2819-H2819)/H2819</f>
        <v>0.000998367012096641</v>
      </c>
      <c r="S2819" s="17" t="n">
        <f aca="false">YEAR(B2819)</f>
        <v>2017</v>
      </c>
      <c r="T2819" s="17" t="n">
        <f aca="false">WEEKDAY(B2819)</f>
        <v>6</v>
      </c>
    </row>
    <row r="2820" customFormat="false" ht="15" hidden="false" customHeight="false" outlineLevel="0" collapsed="false">
      <c r="B2820" s="21" t="n">
        <v>42961</v>
      </c>
      <c r="C2820" s="22" t="n">
        <v>1289.36</v>
      </c>
      <c r="D2820" s="22" t="n">
        <v>1290.042</v>
      </c>
      <c r="E2820" s="22" t="n">
        <v>1278.685</v>
      </c>
      <c r="F2820" s="22" t="n">
        <v>1281.8475</v>
      </c>
      <c r="G2820" s="23" t="n">
        <v>1291.75</v>
      </c>
      <c r="H2820" s="23" t="n">
        <v>1290.46</v>
      </c>
      <c r="I2820" s="23" t="n">
        <v>1280.37</v>
      </c>
      <c r="J2820" s="23" t="n">
        <v>1279.09</v>
      </c>
      <c r="K2820" s="29" t="str">
        <f aca="false">IF(N2820&lt;=$F$3,"HIT","MISS")</f>
        <v>HIT</v>
      </c>
      <c r="L2820" s="29" t="str">
        <f aca="false">IF(O2820&lt;=$F$3,"HIT","MISS")</f>
        <v>HIT</v>
      </c>
      <c r="M2820" s="17" t="str">
        <f aca="false">IF(AND(K2820="HIT",L2820="HIT"),"HOD ✓ | LOD ✓",IF(K2820="HIT","HOD ✓",IF(L2820="HIT","LOD ✓","✗ MISS")))</f>
        <v>HOD ✓ | LOD ✓</v>
      </c>
      <c r="N2820" s="26" t="n">
        <f aca="false">IF(D2820&lt;H2820,(H2820-D2820)/D2820,IF(D2820&gt;G2820,(D2820-G2820)/D2820,0))</f>
        <v>0.000324020458248739</v>
      </c>
      <c r="O2820" s="26" t="n">
        <f aca="false">IF(E2820&lt;J2820,(J2820-E2820)/E2820,IF(E2820&gt;I2820,(E2820-I2820)/E2820,0))</f>
        <v>0.000316731642273095</v>
      </c>
      <c r="P2820" s="27" t="n">
        <f aca="false">LN(F2820/F2819)</f>
        <v>-0.00584357456771591</v>
      </c>
      <c r="Q2820" s="28" t="n">
        <f aca="false">STDEV(P2801:P2820)*SQRT(252)</f>
        <v>0.0846074882872512</v>
      </c>
      <c r="R2820" s="26" t="n">
        <f aca="false">(G2820-H2820)/H2820</f>
        <v>0.000999643537963179</v>
      </c>
      <c r="S2820" s="17" t="n">
        <f aca="false">YEAR(B2820)</f>
        <v>2017</v>
      </c>
      <c r="T2820" s="17" t="n">
        <f aca="false">WEEKDAY(B2820)</f>
        <v>2</v>
      </c>
    </row>
    <row r="2821" customFormat="false" ht="15" hidden="false" customHeight="false" outlineLevel="0" collapsed="false">
      <c r="B2821" s="21" t="n">
        <v>42962</v>
      </c>
      <c r="C2821" s="22" t="n">
        <v>1281.8475</v>
      </c>
      <c r="D2821" s="22" t="n">
        <v>1282.182</v>
      </c>
      <c r="E2821" s="22" t="n">
        <v>1267.397</v>
      </c>
      <c r="F2821" s="22" t="n">
        <v>1271.3675</v>
      </c>
      <c r="G2821" s="23" t="n">
        <v>1283.9</v>
      </c>
      <c r="H2821" s="23" t="n">
        <v>1282.62</v>
      </c>
      <c r="I2821" s="23" t="n">
        <v>1274.17</v>
      </c>
      <c r="J2821" s="23" t="n">
        <v>1272.9</v>
      </c>
      <c r="K2821" s="24" t="str">
        <f aca="false">IF(N2821&lt;=$F$3,"HIT","MISS")</f>
        <v>HIT</v>
      </c>
      <c r="L2821" s="24" t="str">
        <f aca="false">IF(O2821&lt;=$F$3,"HIT","MISS")</f>
        <v>MISS</v>
      </c>
      <c r="M2821" s="25" t="str">
        <f aca="false">IF(AND(K2821="HIT",L2821="HIT"),"HOD ✓ | LOD ✓",IF(K2821="HIT","HOD ✓",IF(L2821="HIT","LOD ✓","✗ MISS")))</f>
        <v>HOD ✓</v>
      </c>
      <c r="N2821" s="26" t="n">
        <f aca="false">IF(D2821&lt;H2821,(H2821-D2821)/D2821,IF(D2821&gt;G2821,(D2821-G2821)/D2821,0))</f>
        <v>0.000341605169936775</v>
      </c>
      <c r="O2821" s="26" t="n">
        <f aca="false">IF(E2821&lt;J2821,(J2821-E2821)/E2821,IF(E2821&gt;I2821,(E2821-I2821)/E2821,0))</f>
        <v>0.00434197019560576</v>
      </c>
      <c r="P2821" s="27" t="n">
        <f aca="false">LN(F2821/F2820)</f>
        <v>-0.00820930384334942</v>
      </c>
      <c r="Q2821" s="28" t="n">
        <f aca="false">STDEV(P2802:P2821)*SQRT(252)</f>
        <v>0.0897345224856605</v>
      </c>
      <c r="R2821" s="26" t="n">
        <f aca="false">(G2821-H2821)/H2821</f>
        <v>0.000997957306139153</v>
      </c>
      <c r="S2821" s="17" t="n">
        <f aca="false">YEAR(B2821)</f>
        <v>2017</v>
      </c>
      <c r="T2821" s="17" t="n">
        <f aca="false">WEEKDAY(B2821)</f>
        <v>3</v>
      </c>
    </row>
    <row r="2822" customFormat="false" ht="15" hidden="false" customHeight="false" outlineLevel="0" collapsed="false">
      <c r="B2822" s="21" t="n">
        <v>42963</v>
      </c>
      <c r="C2822" s="22" t="n">
        <v>1271.3675</v>
      </c>
      <c r="D2822" s="22" t="n">
        <v>1283.921</v>
      </c>
      <c r="E2822" s="22" t="n">
        <v>1267.734</v>
      </c>
      <c r="F2822" s="22" t="n">
        <v>1283.1535</v>
      </c>
      <c r="G2822" s="23" t="n">
        <v>1284.63</v>
      </c>
      <c r="H2822" s="23" t="n">
        <v>1283.35</v>
      </c>
      <c r="I2822" s="23" t="n">
        <v>1268.6</v>
      </c>
      <c r="J2822" s="23" t="n">
        <v>1267.33</v>
      </c>
      <c r="K2822" s="29" t="str">
        <f aca="false">IF(N2822&lt;=$F$3,"HIT","MISS")</f>
        <v>HIT</v>
      </c>
      <c r="L2822" s="29" t="str">
        <f aca="false">IF(O2822&lt;=$F$3,"HIT","MISS")</f>
        <v>HIT</v>
      </c>
      <c r="M2822" s="17" t="str">
        <f aca="false">IF(AND(K2822="HIT",L2822="HIT"),"HOD ✓ | LOD ✓",IF(K2822="HIT","HOD ✓",IF(L2822="HIT","LOD ✓","✗ MISS")))</f>
        <v>HOD ✓ | LOD ✓</v>
      </c>
      <c r="N2822" s="26" t="n">
        <f aca="false">IF(D2822&lt;H2822,(H2822-D2822)/D2822,IF(D2822&gt;G2822,(D2822-G2822)/D2822,0))</f>
        <v>0</v>
      </c>
      <c r="O2822" s="26" t="n">
        <f aca="false">IF(E2822&lt;J2822,(J2822-E2822)/E2822,IF(E2822&gt;I2822,(E2822-I2822)/E2822,0))</f>
        <v>0</v>
      </c>
      <c r="P2822" s="27" t="n">
        <f aca="false">LN(F2822/F2821)</f>
        <v>0.00922762712108538</v>
      </c>
      <c r="Q2822" s="28" t="n">
        <f aca="false">STDEV(P2803:P2822)*SQRT(252)</f>
        <v>0.09375450051366</v>
      </c>
      <c r="R2822" s="26" t="n">
        <f aca="false">(G2822-H2822)/H2822</f>
        <v>0.00099738964429049</v>
      </c>
      <c r="S2822" s="17" t="n">
        <f aca="false">YEAR(B2822)</f>
        <v>2017</v>
      </c>
      <c r="T2822" s="17" t="n">
        <f aca="false">WEEKDAY(B2822)</f>
        <v>4</v>
      </c>
    </row>
    <row r="2823" customFormat="false" ht="15" hidden="false" customHeight="false" outlineLevel="0" collapsed="false">
      <c r="B2823" s="21" t="n">
        <v>42964</v>
      </c>
      <c r="C2823" s="22" t="n">
        <v>1283.1535</v>
      </c>
      <c r="D2823" s="22" t="n">
        <v>1290.253</v>
      </c>
      <c r="E2823" s="22" t="n">
        <v>1281.254</v>
      </c>
      <c r="F2823" s="22" t="n">
        <v>1287.897</v>
      </c>
      <c r="G2823" s="23" t="n">
        <v>1291.97</v>
      </c>
      <c r="H2823" s="23" t="n">
        <v>1290.68</v>
      </c>
      <c r="I2823" s="23" t="n">
        <v>1281.32</v>
      </c>
      <c r="J2823" s="23" t="n">
        <v>1280.04</v>
      </c>
      <c r="K2823" s="29" t="str">
        <f aca="false">IF(N2823&lt;=$F$3,"HIT","MISS")</f>
        <v>HIT</v>
      </c>
      <c r="L2823" s="29" t="str">
        <f aca="false">IF(O2823&lt;=$F$3,"HIT","MISS")</f>
        <v>HIT</v>
      </c>
      <c r="M2823" s="17" t="str">
        <f aca="false">IF(AND(K2823="HIT",L2823="HIT"),"HOD ✓ | LOD ✓",IF(K2823="HIT","HOD ✓",IF(L2823="HIT","LOD ✓","✗ MISS")))</f>
        <v>HOD ✓ | LOD ✓</v>
      </c>
      <c r="N2823" s="26" t="n">
        <f aca="false">IF(D2823&lt;H2823,(H2823-D2823)/D2823,IF(D2823&gt;G2823,(D2823-G2823)/D2823,0))</f>
        <v>0.00033094284609308</v>
      </c>
      <c r="O2823" s="26" t="n">
        <f aca="false">IF(E2823&lt;J2823,(J2823-E2823)/E2823,IF(E2823&gt;I2823,(E2823-I2823)/E2823,0))</f>
        <v>0</v>
      </c>
      <c r="P2823" s="27" t="n">
        <f aca="false">LN(F2823/F2822)</f>
        <v>0.00368993559803029</v>
      </c>
      <c r="Q2823" s="28" t="n">
        <f aca="false">STDEV(P2804:P2823)*SQRT(252)</f>
        <v>0.0939689588759045</v>
      </c>
      <c r="R2823" s="26" t="n">
        <f aca="false">(G2823-H2823)/H2823</f>
        <v>0.000999473145938547</v>
      </c>
      <c r="S2823" s="17" t="n">
        <f aca="false">YEAR(B2823)</f>
        <v>2017</v>
      </c>
      <c r="T2823" s="17" t="n">
        <f aca="false">WEEKDAY(B2823)</f>
        <v>5</v>
      </c>
    </row>
    <row r="2824" customFormat="false" ht="15" hidden="false" customHeight="false" outlineLevel="0" collapsed="false">
      <c r="B2824" s="21" t="n">
        <v>42965</v>
      </c>
      <c r="C2824" s="22" t="n">
        <v>1287.897</v>
      </c>
      <c r="D2824" s="22" t="n">
        <v>1300.926</v>
      </c>
      <c r="E2824" s="22" t="n">
        <v>1283.474</v>
      </c>
      <c r="F2824" s="22" t="n">
        <v>1284.523</v>
      </c>
      <c r="G2824" s="23" t="n">
        <v>1301.24</v>
      </c>
      <c r="H2824" s="23" t="n">
        <v>1299.94</v>
      </c>
      <c r="I2824" s="23" t="n">
        <v>1281.62</v>
      </c>
      <c r="J2824" s="23" t="n">
        <v>1280.34</v>
      </c>
      <c r="K2824" s="24" t="str">
        <f aca="false">IF(N2824&lt;=$F$3,"HIT","MISS")</f>
        <v>HIT</v>
      </c>
      <c r="L2824" s="24" t="str">
        <f aca="false">IF(O2824&lt;=$F$3,"HIT","MISS")</f>
        <v>MISS</v>
      </c>
      <c r="M2824" s="25" t="str">
        <f aca="false">IF(AND(K2824="HIT",L2824="HIT"),"HOD ✓ | LOD ✓",IF(K2824="HIT","HOD ✓",IF(L2824="HIT","LOD ✓","✗ MISS")))</f>
        <v>HOD ✓</v>
      </c>
      <c r="N2824" s="26" t="n">
        <f aca="false">IF(D2824&lt;H2824,(H2824-D2824)/D2824,IF(D2824&gt;G2824,(D2824-G2824)/D2824,0))</f>
        <v>0</v>
      </c>
      <c r="O2824" s="26" t="n">
        <f aca="false">IF(E2824&lt;J2824,(J2824-E2824)/E2824,IF(E2824&gt;I2824,(E2824-I2824)/E2824,0))</f>
        <v>0.00144451699060522</v>
      </c>
      <c r="P2824" s="27" t="n">
        <f aca="false">LN(F2824/F2823)</f>
        <v>-0.00262321233295962</v>
      </c>
      <c r="Q2824" s="28" t="n">
        <f aca="false">STDEV(P2805:P2824)*SQRT(252)</f>
        <v>0.0917417164675067</v>
      </c>
      <c r="R2824" s="26" t="n">
        <f aca="false">(G2824-H2824)/H2824</f>
        <v>0.00100004615597639</v>
      </c>
      <c r="S2824" s="17" t="n">
        <f aca="false">YEAR(B2824)</f>
        <v>2017</v>
      </c>
      <c r="T2824" s="17" t="n">
        <f aca="false">WEEKDAY(B2824)</f>
        <v>6</v>
      </c>
    </row>
    <row r="2825" customFormat="false" ht="15" hidden="false" customHeight="false" outlineLevel="0" collapsed="false">
      <c r="B2825" s="21" t="n">
        <v>42968</v>
      </c>
      <c r="C2825" s="22" t="n">
        <v>1284.523</v>
      </c>
      <c r="D2825" s="22" t="n">
        <v>1294.081</v>
      </c>
      <c r="E2825" s="22" t="n">
        <v>1280.613</v>
      </c>
      <c r="F2825" s="22" t="n">
        <v>1291.988</v>
      </c>
      <c r="G2825" s="23" t="n">
        <v>1293.82</v>
      </c>
      <c r="H2825" s="23" t="n">
        <v>1292.53</v>
      </c>
      <c r="I2825" s="23" t="n">
        <v>1280.5</v>
      </c>
      <c r="J2825" s="23" t="n">
        <v>1279.22</v>
      </c>
      <c r="K2825" s="29" t="str">
        <f aca="false">IF(N2825&lt;=$F$3,"HIT","MISS")</f>
        <v>HIT</v>
      </c>
      <c r="L2825" s="29" t="str">
        <f aca="false">IF(O2825&lt;=$F$3,"HIT","MISS")</f>
        <v>HIT</v>
      </c>
      <c r="M2825" s="17" t="str">
        <f aca="false">IF(AND(K2825="HIT",L2825="HIT"),"HOD ✓ | LOD ✓",IF(K2825="HIT","HOD ✓",IF(L2825="HIT","LOD ✓","✗ MISS")))</f>
        <v>HOD ✓ | LOD ✓</v>
      </c>
      <c r="N2825" s="26" t="n">
        <f aca="false">IF(D2825&lt;H2825,(H2825-D2825)/D2825,IF(D2825&gt;G2825,(D2825-G2825)/D2825,0))</f>
        <v>0.000201687529605927</v>
      </c>
      <c r="O2825" s="26" t="n">
        <f aca="false">IF(E2825&lt;J2825,(J2825-E2825)/E2825,IF(E2825&gt;I2825,(E2825-I2825)/E2825,0))</f>
        <v>8.82389917953795E-005</v>
      </c>
      <c r="P2825" s="27" t="n">
        <f aca="false">LN(F2825/F2824)</f>
        <v>0.00579467418416417</v>
      </c>
      <c r="Q2825" s="28" t="n">
        <f aca="false">STDEV(P2806:P2825)*SQRT(252)</f>
        <v>0.0930924711240377</v>
      </c>
      <c r="R2825" s="26" t="n">
        <f aca="false">(G2825-H2825)/H2825</f>
        <v>0.000998042598624375</v>
      </c>
      <c r="S2825" s="17" t="n">
        <f aca="false">YEAR(B2825)</f>
        <v>2017</v>
      </c>
      <c r="T2825" s="17" t="n">
        <f aca="false">WEEKDAY(B2825)</f>
        <v>2</v>
      </c>
    </row>
    <row r="2826" customFormat="false" ht="15" hidden="false" customHeight="false" outlineLevel="0" collapsed="false">
      <c r="B2826" s="21" t="n">
        <v>42969</v>
      </c>
      <c r="C2826" s="22" t="n">
        <v>1291.988</v>
      </c>
      <c r="D2826" s="22" t="n">
        <v>1292.608</v>
      </c>
      <c r="E2826" s="22" t="n">
        <v>1282.053</v>
      </c>
      <c r="F2826" s="22" t="n">
        <v>1285.0845</v>
      </c>
      <c r="G2826" s="23" t="n">
        <v>1292.1</v>
      </c>
      <c r="H2826" s="23" t="n">
        <v>1290.81</v>
      </c>
      <c r="I2826" s="23" t="n">
        <v>1281.97</v>
      </c>
      <c r="J2826" s="23" t="n">
        <v>1280.69</v>
      </c>
      <c r="K2826" s="29" t="str">
        <f aca="false">IF(N2826&lt;=$F$3,"HIT","MISS")</f>
        <v>HIT</v>
      </c>
      <c r="L2826" s="29" t="str">
        <f aca="false">IF(O2826&lt;=$F$3,"HIT","MISS")</f>
        <v>HIT</v>
      </c>
      <c r="M2826" s="17" t="str">
        <f aca="false">IF(AND(K2826="HIT",L2826="HIT"),"HOD ✓ | LOD ✓",IF(K2826="HIT","HOD ✓",IF(L2826="HIT","LOD ✓","✗ MISS")))</f>
        <v>HOD ✓ | LOD ✓</v>
      </c>
      <c r="N2826" s="26" t="n">
        <f aca="false">IF(D2826&lt;H2826,(H2826-D2826)/D2826,IF(D2826&gt;G2826,(D2826-G2826)/D2826,0))</f>
        <v>0.00039300391147203</v>
      </c>
      <c r="O2826" s="26" t="n">
        <f aca="false">IF(E2826&lt;J2826,(J2826-E2826)/E2826,IF(E2826&gt;I2826,(E2826-I2826)/E2826,0))</f>
        <v>6.47399132485815E-005</v>
      </c>
      <c r="P2826" s="27" t="n">
        <f aca="false">LN(F2826/F2825)</f>
        <v>-0.00535764245154576</v>
      </c>
      <c r="Q2826" s="28" t="n">
        <f aca="false">STDEV(P2807:P2826)*SQRT(252)</f>
        <v>0.0942816747831591</v>
      </c>
      <c r="R2826" s="26" t="n">
        <f aca="false">(G2826-H2826)/H2826</f>
        <v>0.000999372487042991</v>
      </c>
      <c r="S2826" s="17" t="n">
        <f aca="false">YEAR(B2826)</f>
        <v>2017</v>
      </c>
      <c r="T2826" s="17" t="n">
        <f aca="false">WEEKDAY(B2826)</f>
        <v>3</v>
      </c>
    </row>
    <row r="2827" customFormat="false" ht="15" hidden="false" customHeight="false" outlineLevel="0" collapsed="false">
      <c r="B2827" s="21" t="n">
        <v>42970</v>
      </c>
      <c r="C2827" s="22" t="n">
        <v>1285.0845</v>
      </c>
      <c r="D2827" s="22" t="n">
        <v>1291.598</v>
      </c>
      <c r="E2827" s="22" t="n">
        <v>1282.834</v>
      </c>
      <c r="F2827" s="22" t="n">
        <v>1290.7325</v>
      </c>
      <c r="G2827" s="23" t="n">
        <v>1292.42</v>
      </c>
      <c r="H2827" s="23" t="n">
        <v>1291.13</v>
      </c>
      <c r="I2827" s="23" t="n">
        <v>1283.11</v>
      </c>
      <c r="J2827" s="23" t="n">
        <v>1281.83</v>
      </c>
      <c r="K2827" s="29" t="str">
        <f aca="false">IF(N2827&lt;=$F$3,"HIT","MISS")</f>
        <v>HIT</v>
      </c>
      <c r="L2827" s="29" t="str">
        <f aca="false">IF(O2827&lt;=$F$3,"HIT","MISS")</f>
        <v>HIT</v>
      </c>
      <c r="M2827" s="17" t="str">
        <f aca="false">IF(AND(K2827="HIT",L2827="HIT"),"HOD ✓ | LOD ✓",IF(K2827="HIT","HOD ✓",IF(L2827="HIT","LOD ✓","✗ MISS")))</f>
        <v>HOD ✓ | LOD ✓</v>
      </c>
      <c r="N2827" s="26" t="n">
        <f aca="false">IF(D2827&lt;H2827,(H2827-D2827)/D2827,IF(D2827&gt;G2827,(D2827-G2827)/D2827,0))</f>
        <v>0</v>
      </c>
      <c r="O2827" s="26" t="n">
        <f aca="false">IF(E2827&lt;J2827,(J2827-E2827)/E2827,IF(E2827&gt;I2827,(E2827-I2827)/E2827,0))</f>
        <v>0</v>
      </c>
      <c r="P2827" s="27" t="n">
        <f aca="false">LN(F2827/F2826)</f>
        <v>0.00438541173676652</v>
      </c>
      <c r="Q2827" s="28" t="n">
        <f aca="false">STDEV(P2808:P2827)*SQRT(252)</f>
        <v>0.0911122075313174</v>
      </c>
      <c r="R2827" s="26" t="n">
        <f aca="false">(G2827-H2827)/H2827</f>
        <v>0.000999124797657837</v>
      </c>
      <c r="S2827" s="17" t="n">
        <f aca="false">YEAR(B2827)</f>
        <v>2017</v>
      </c>
      <c r="T2827" s="17" t="n">
        <f aca="false">WEEKDAY(B2827)</f>
        <v>4</v>
      </c>
    </row>
    <row r="2828" customFormat="false" ht="15" hidden="false" customHeight="false" outlineLevel="0" collapsed="false">
      <c r="B2828" s="21" t="n">
        <v>42971</v>
      </c>
      <c r="C2828" s="22" t="n">
        <v>1290.7325</v>
      </c>
      <c r="D2828" s="22" t="n">
        <v>1291.298</v>
      </c>
      <c r="E2828" s="22" t="n">
        <v>1284.492</v>
      </c>
      <c r="F2828" s="22" t="n">
        <v>1286.519</v>
      </c>
      <c r="G2828" s="23" t="n">
        <v>1290.95</v>
      </c>
      <c r="H2828" s="23" t="n">
        <v>1289.66</v>
      </c>
      <c r="I2828" s="23" t="n">
        <v>1285.44</v>
      </c>
      <c r="J2828" s="23" t="n">
        <v>1284.16</v>
      </c>
      <c r="K2828" s="29" t="str">
        <f aca="false">IF(N2828&lt;=$F$3,"HIT","MISS")</f>
        <v>HIT</v>
      </c>
      <c r="L2828" s="29" t="str">
        <f aca="false">IF(O2828&lt;=$F$3,"HIT","MISS")</f>
        <v>HIT</v>
      </c>
      <c r="M2828" s="17" t="str">
        <f aca="false">IF(AND(K2828="HIT",L2828="HIT"),"HOD ✓ | LOD ✓",IF(K2828="HIT","HOD ✓",IF(L2828="HIT","LOD ✓","✗ MISS")))</f>
        <v>HOD ✓ | LOD ✓</v>
      </c>
      <c r="N2828" s="26" t="n">
        <f aca="false">IF(D2828&lt;H2828,(H2828-D2828)/D2828,IF(D2828&gt;G2828,(D2828-G2828)/D2828,0))</f>
        <v>0.000269496274291416</v>
      </c>
      <c r="O2828" s="26" t="n">
        <f aca="false">IF(E2828&lt;J2828,(J2828-E2828)/E2828,IF(E2828&gt;I2828,(E2828-I2828)/E2828,0))</f>
        <v>0</v>
      </c>
      <c r="P2828" s="27" t="n">
        <f aca="false">LN(F2828/F2827)</f>
        <v>-0.00326976529376736</v>
      </c>
      <c r="Q2828" s="28" t="n">
        <f aca="false">STDEV(P2809:P2828)*SQRT(252)</f>
        <v>0.0920340226257114</v>
      </c>
      <c r="R2828" s="26" t="n">
        <f aca="false">(G2828-H2828)/H2828</f>
        <v>0.00100026363537674</v>
      </c>
      <c r="S2828" s="17" t="n">
        <f aca="false">YEAR(B2828)</f>
        <v>2017</v>
      </c>
      <c r="T2828" s="17" t="n">
        <f aca="false">WEEKDAY(B2828)</f>
        <v>5</v>
      </c>
    </row>
    <row r="2829" customFormat="false" ht="15" hidden="false" customHeight="false" outlineLevel="0" collapsed="false">
      <c r="B2829" s="21" t="n">
        <v>42972</v>
      </c>
      <c r="C2829" s="22" t="n">
        <v>1286.519</v>
      </c>
      <c r="D2829" s="22" t="n">
        <v>1295.152</v>
      </c>
      <c r="E2829" s="22" t="n">
        <v>1276.196</v>
      </c>
      <c r="F2829" s="22" t="n">
        <v>1291.443</v>
      </c>
      <c r="G2829" s="23" t="n">
        <v>1293.66</v>
      </c>
      <c r="H2829" s="23" t="n">
        <v>1292.37</v>
      </c>
      <c r="I2829" s="23" t="n">
        <v>1276.05</v>
      </c>
      <c r="J2829" s="23" t="n">
        <v>1274.78</v>
      </c>
      <c r="K2829" s="24" t="str">
        <f aca="false">IF(N2829&lt;=$F$3,"HIT","MISS")</f>
        <v>MISS</v>
      </c>
      <c r="L2829" s="24" t="str">
        <f aca="false">IF(O2829&lt;=$F$3,"HIT","MISS")</f>
        <v>HIT</v>
      </c>
      <c r="M2829" s="25" t="str">
        <f aca="false">IF(AND(K2829="HIT",L2829="HIT"),"HOD ✓ | LOD ✓",IF(K2829="HIT","HOD ✓",IF(L2829="HIT","LOD ✓","✗ MISS")))</f>
        <v>LOD ✓</v>
      </c>
      <c r="N2829" s="26" t="n">
        <f aca="false">IF(D2829&lt;H2829,(H2829-D2829)/D2829,IF(D2829&gt;G2829,(D2829-G2829)/D2829,0))</f>
        <v>0.00115198833804832</v>
      </c>
      <c r="O2829" s="26" t="n">
        <f aca="false">IF(E2829&lt;J2829,(J2829-E2829)/E2829,IF(E2829&gt;I2829,(E2829-I2829)/E2829,0))</f>
        <v>0.000114402489899638</v>
      </c>
      <c r="P2829" s="27" t="n">
        <f aca="false">LN(F2829/F2828)</f>
        <v>0.00382007646969681</v>
      </c>
      <c r="Q2829" s="28" t="n">
        <f aca="false">STDEV(P2810:P2829)*SQRT(252)</f>
        <v>0.0888001745768748</v>
      </c>
      <c r="R2829" s="26" t="n">
        <f aca="false">(G2829-H2829)/H2829</f>
        <v>0.000998166159846013</v>
      </c>
      <c r="S2829" s="17" t="n">
        <f aca="false">YEAR(B2829)</f>
        <v>2017</v>
      </c>
      <c r="T2829" s="17" t="n">
        <f aca="false">WEEKDAY(B2829)</f>
        <v>6</v>
      </c>
    </row>
    <row r="2830" customFormat="false" ht="15" hidden="false" customHeight="false" outlineLevel="0" collapsed="false">
      <c r="B2830" s="21" t="n">
        <v>42975</v>
      </c>
      <c r="C2830" s="22" t="n">
        <v>1291.443</v>
      </c>
      <c r="D2830" s="22" t="n">
        <v>1312.21</v>
      </c>
      <c r="E2830" s="22" t="n">
        <v>1291.443</v>
      </c>
      <c r="F2830" s="22" t="n">
        <v>1310</v>
      </c>
      <c r="G2830" s="23" t="n">
        <v>1311.99</v>
      </c>
      <c r="H2830" s="23" t="n">
        <v>1310.68</v>
      </c>
      <c r="I2830" s="23" t="n">
        <v>1292.86</v>
      </c>
      <c r="J2830" s="23" t="n">
        <v>1291.57</v>
      </c>
      <c r="K2830" s="29" t="str">
        <f aca="false">IF(N2830&lt;=$F$3,"HIT","MISS")</f>
        <v>HIT</v>
      </c>
      <c r="L2830" s="29" t="str">
        <f aca="false">IF(O2830&lt;=$F$3,"HIT","MISS")</f>
        <v>HIT</v>
      </c>
      <c r="M2830" s="17" t="str">
        <f aca="false">IF(AND(K2830="HIT",L2830="HIT"),"HOD ✓ | LOD ✓",IF(K2830="HIT","HOD ✓",IF(L2830="HIT","LOD ✓","✗ MISS")))</f>
        <v>HOD ✓ | LOD ✓</v>
      </c>
      <c r="N2830" s="26" t="n">
        <f aca="false">IF(D2830&lt;H2830,(H2830-D2830)/D2830,IF(D2830&gt;G2830,(D2830-G2830)/D2830,0))</f>
        <v>0.000167656091631696</v>
      </c>
      <c r="O2830" s="26" t="n">
        <f aca="false">IF(E2830&lt;J2830,(J2830-E2830)/E2830,IF(E2830&gt;I2830,(E2830-I2830)/E2830,0))</f>
        <v>9.83396092587537E-005</v>
      </c>
      <c r="P2830" s="27" t="n">
        <f aca="false">LN(F2830/F2829)</f>
        <v>0.0142669393603293</v>
      </c>
      <c r="Q2830" s="28" t="n">
        <f aca="false">STDEV(P2811:P2830)*SQRT(252)</f>
        <v>0.100623120860592</v>
      </c>
      <c r="R2830" s="26" t="n">
        <f aca="false">(G2830-H2830)/H2830</f>
        <v>0.000999481185338866</v>
      </c>
      <c r="S2830" s="17" t="n">
        <f aca="false">YEAR(B2830)</f>
        <v>2017</v>
      </c>
      <c r="T2830" s="17" t="n">
        <f aca="false">WEEKDAY(B2830)</f>
        <v>2</v>
      </c>
    </row>
    <row r="2831" customFormat="false" ht="15" hidden="false" customHeight="false" outlineLevel="0" collapsed="false">
      <c r="B2831" s="21" t="n">
        <v>42976</v>
      </c>
      <c r="C2831" s="22" t="n">
        <v>1310</v>
      </c>
      <c r="D2831" s="22" t="n">
        <v>1326.132</v>
      </c>
      <c r="E2831" s="22" t="n">
        <v>1305.06</v>
      </c>
      <c r="F2831" s="22" t="n">
        <v>1309.548</v>
      </c>
      <c r="G2831" s="23" t="n">
        <v>1327.68</v>
      </c>
      <c r="H2831" s="23" t="n">
        <v>1326.35</v>
      </c>
      <c r="I2831" s="23" t="n">
        <v>1304.7</v>
      </c>
      <c r="J2831" s="23" t="n">
        <v>1303.4</v>
      </c>
      <c r="K2831" s="29" t="str">
        <f aca="false">IF(N2831&lt;=$F$3,"HIT","MISS")</f>
        <v>HIT</v>
      </c>
      <c r="L2831" s="29" t="str">
        <f aca="false">IF(O2831&lt;=$F$3,"HIT","MISS")</f>
        <v>HIT</v>
      </c>
      <c r="M2831" s="17" t="str">
        <f aca="false">IF(AND(K2831="HIT",L2831="HIT"),"HOD ✓ | LOD ✓",IF(K2831="HIT","HOD ✓",IF(L2831="HIT","LOD ✓","✗ MISS")))</f>
        <v>HOD ✓ | LOD ✓</v>
      </c>
      <c r="N2831" s="26" t="n">
        <f aca="false">IF(D2831&lt;H2831,(H2831-D2831)/D2831,IF(D2831&gt;G2831,(D2831-G2831)/D2831,0))</f>
        <v>0.000164387858825401</v>
      </c>
      <c r="O2831" s="26" t="n">
        <f aca="false">IF(E2831&lt;J2831,(J2831-E2831)/E2831,IF(E2831&gt;I2831,(E2831-I2831)/E2831,0))</f>
        <v>0.000275849386235039</v>
      </c>
      <c r="P2831" s="27" t="n">
        <f aca="false">LN(F2831/F2830)</f>
        <v>-0.00034509770730359</v>
      </c>
      <c r="Q2831" s="28" t="n">
        <f aca="false">STDEV(P2812:P2831)*SQRT(252)</f>
        <v>0.100572568705996</v>
      </c>
      <c r="R2831" s="26" t="n">
        <f aca="false">(G2831-H2831)/H2831</f>
        <v>0.00100275191314521</v>
      </c>
      <c r="S2831" s="17" t="n">
        <f aca="false">YEAR(B2831)</f>
        <v>2017</v>
      </c>
      <c r="T2831" s="17" t="n">
        <f aca="false">WEEKDAY(B2831)</f>
        <v>3</v>
      </c>
    </row>
    <row r="2832" customFormat="false" ht="15" hidden="false" customHeight="false" outlineLevel="0" collapsed="false">
      <c r="B2832" s="21" t="n">
        <v>42977</v>
      </c>
      <c r="C2832" s="22" t="n">
        <v>1309.548</v>
      </c>
      <c r="D2832" s="22" t="n">
        <v>1313.777</v>
      </c>
      <c r="E2832" s="22" t="n">
        <v>1305.206</v>
      </c>
      <c r="F2832" s="22" t="n">
        <v>1308.8095</v>
      </c>
      <c r="G2832" s="23" t="n">
        <v>1313.21</v>
      </c>
      <c r="H2832" s="23" t="n">
        <v>1311.9</v>
      </c>
      <c r="I2832" s="23" t="n">
        <v>1306.29</v>
      </c>
      <c r="J2832" s="23" t="n">
        <v>1304.99</v>
      </c>
      <c r="K2832" s="29" t="str">
        <f aca="false">IF(N2832&lt;=$F$3,"HIT","MISS")</f>
        <v>HIT</v>
      </c>
      <c r="L2832" s="29" t="str">
        <f aca="false">IF(O2832&lt;=$F$3,"HIT","MISS")</f>
        <v>HIT</v>
      </c>
      <c r="M2832" s="17" t="str">
        <f aca="false">IF(AND(K2832="HIT",L2832="HIT"),"HOD ✓ | LOD ✓",IF(K2832="HIT","HOD ✓",IF(L2832="HIT","LOD ✓","✗ MISS")))</f>
        <v>HOD ✓ | LOD ✓</v>
      </c>
      <c r="N2832" s="26" t="n">
        <f aca="false">IF(D2832&lt;H2832,(H2832-D2832)/D2832,IF(D2832&gt;G2832,(D2832-G2832)/D2832,0))</f>
        <v>0.000431580093120832</v>
      </c>
      <c r="O2832" s="26" t="n">
        <f aca="false">IF(E2832&lt;J2832,(J2832-E2832)/E2832,IF(E2832&gt;I2832,(E2832-I2832)/E2832,0))</f>
        <v>0</v>
      </c>
      <c r="P2832" s="27" t="n">
        <f aca="false">LN(F2832/F2831)</f>
        <v>-0.000564094108296993</v>
      </c>
      <c r="Q2832" s="28" t="n">
        <f aca="false">STDEV(P2813:P2832)*SQRT(252)</f>
        <v>0.100161530226403</v>
      </c>
      <c r="R2832" s="26" t="n">
        <f aca="false">(G2832-H2832)/H2832</f>
        <v>0.000998551718880971</v>
      </c>
      <c r="S2832" s="17" t="n">
        <f aca="false">YEAR(B2832)</f>
        <v>2017</v>
      </c>
      <c r="T2832" s="17" t="n">
        <f aca="false">WEEKDAY(B2832)</f>
        <v>4</v>
      </c>
    </row>
    <row r="2833" customFormat="false" ht="15" hidden="false" customHeight="false" outlineLevel="0" collapsed="false">
      <c r="B2833" s="21" t="n">
        <v>42978</v>
      </c>
      <c r="C2833" s="22" t="n">
        <v>1308.8095</v>
      </c>
      <c r="D2833" s="22" t="n">
        <v>1323.69</v>
      </c>
      <c r="E2833" s="22" t="n">
        <v>1297.876</v>
      </c>
      <c r="F2833" s="22" t="n">
        <v>1321.37</v>
      </c>
      <c r="G2833" s="23" t="n">
        <v>1323.82</v>
      </c>
      <c r="H2833" s="23" t="n">
        <v>1322.5</v>
      </c>
      <c r="I2833" s="23" t="n">
        <v>1299.55</v>
      </c>
      <c r="J2833" s="23" t="n">
        <v>1298.25</v>
      </c>
      <c r="K2833" s="29" t="str">
        <f aca="false">IF(N2833&lt;=$F$3,"HIT","MISS")</f>
        <v>HIT</v>
      </c>
      <c r="L2833" s="29" t="str">
        <f aca="false">IF(O2833&lt;=$F$3,"HIT","MISS")</f>
        <v>HIT</v>
      </c>
      <c r="M2833" s="17" t="str">
        <f aca="false">IF(AND(K2833="HIT",L2833="HIT"),"HOD ✓ | LOD ✓",IF(K2833="HIT","HOD ✓",IF(L2833="HIT","LOD ✓","✗ MISS")))</f>
        <v>HOD ✓ | LOD ✓</v>
      </c>
      <c r="N2833" s="26" t="n">
        <f aca="false">IF(D2833&lt;H2833,(H2833-D2833)/D2833,IF(D2833&gt;G2833,(D2833-G2833)/D2833,0))</f>
        <v>0</v>
      </c>
      <c r="O2833" s="26" t="n">
        <f aca="false">IF(E2833&lt;J2833,(J2833-E2833)/E2833,IF(E2833&gt;I2833,(E2833-I2833)/E2833,0))</f>
        <v>0.000288163121900724</v>
      </c>
      <c r="P2833" s="27" t="n">
        <f aca="false">LN(F2833/F2832)</f>
        <v>0.00955113176488463</v>
      </c>
      <c r="Q2833" s="28" t="n">
        <f aca="false">STDEV(P2814:P2833)*SQRT(252)</f>
        <v>0.104021782159064</v>
      </c>
      <c r="R2833" s="26" t="n">
        <f aca="false">(G2833-H2833)/H2833</f>
        <v>0.00099810964083171</v>
      </c>
      <c r="S2833" s="17" t="n">
        <f aca="false">YEAR(B2833)</f>
        <v>2017</v>
      </c>
      <c r="T2833" s="17" t="n">
        <f aca="false">WEEKDAY(B2833)</f>
        <v>5</v>
      </c>
    </row>
    <row r="2834" customFormat="false" ht="15" hidden="false" customHeight="false" outlineLevel="0" collapsed="false">
      <c r="B2834" s="21" t="n">
        <v>42979</v>
      </c>
      <c r="C2834" s="22" t="n">
        <v>1321.37</v>
      </c>
      <c r="D2834" s="22" t="n">
        <v>1329.053</v>
      </c>
      <c r="E2834" s="22" t="n">
        <v>1316.452</v>
      </c>
      <c r="F2834" s="22" t="n">
        <v>1324.876</v>
      </c>
      <c r="G2834" s="23" t="n">
        <v>1330.12</v>
      </c>
      <c r="H2834" s="23" t="n">
        <v>1328.79</v>
      </c>
      <c r="I2834" s="23" t="n">
        <v>1317.93</v>
      </c>
      <c r="J2834" s="23" t="n">
        <v>1316.61</v>
      </c>
      <c r="K2834" s="29" t="str">
        <f aca="false">IF(N2834&lt;=$F$3,"HIT","MISS")</f>
        <v>HIT</v>
      </c>
      <c r="L2834" s="29" t="str">
        <f aca="false">IF(O2834&lt;=$F$3,"HIT","MISS")</f>
        <v>HIT</v>
      </c>
      <c r="M2834" s="17" t="str">
        <f aca="false">IF(AND(K2834="HIT",L2834="HIT"),"HOD ✓ | LOD ✓",IF(K2834="HIT","HOD ✓",IF(L2834="HIT","LOD ✓","✗ MISS")))</f>
        <v>HOD ✓ | LOD ✓</v>
      </c>
      <c r="N2834" s="26" t="n">
        <f aca="false">IF(D2834&lt;H2834,(H2834-D2834)/D2834,IF(D2834&gt;G2834,(D2834-G2834)/D2834,0))</f>
        <v>0</v>
      </c>
      <c r="O2834" s="26" t="n">
        <f aca="false">IF(E2834&lt;J2834,(J2834-E2834)/E2834,IF(E2834&gt;I2834,(E2834-I2834)/E2834,0))</f>
        <v>0.000120019567747173</v>
      </c>
      <c r="P2834" s="27" t="n">
        <f aca="false">LN(F2834/F2833)</f>
        <v>0.00264979299084036</v>
      </c>
      <c r="Q2834" s="28" t="n">
        <f aca="false">STDEV(P2815:P2834)*SQRT(252)</f>
        <v>0.0977623904767686</v>
      </c>
      <c r="R2834" s="26" t="n">
        <f aca="false">(G2834-H2834)/H2834</f>
        <v>0.00100091060287926</v>
      </c>
      <c r="S2834" s="17" t="n">
        <f aca="false">YEAR(B2834)</f>
        <v>2017</v>
      </c>
      <c r="T2834" s="17" t="n">
        <f aca="false">WEEKDAY(B2834)</f>
        <v>6</v>
      </c>
    </row>
    <row r="2835" customFormat="false" ht="15" hidden="false" customHeight="false" outlineLevel="0" collapsed="false">
      <c r="B2835" s="21" t="n">
        <v>42982</v>
      </c>
      <c r="C2835" s="22" t="n">
        <v>1324.876</v>
      </c>
      <c r="D2835" s="22" t="n">
        <v>1340.038</v>
      </c>
      <c r="E2835" s="22" t="n">
        <v>1324.876</v>
      </c>
      <c r="F2835" s="22" t="n">
        <v>1334.5905</v>
      </c>
      <c r="G2835" s="23" t="n">
        <v>1340.92</v>
      </c>
      <c r="H2835" s="23" t="n">
        <v>1339.58</v>
      </c>
      <c r="I2835" s="23" t="n">
        <v>1326.32</v>
      </c>
      <c r="J2835" s="23" t="n">
        <v>1325</v>
      </c>
      <c r="K2835" s="29" t="str">
        <f aca="false">IF(N2835&lt;=$F$3,"HIT","MISS")</f>
        <v>HIT</v>
      </c>
      <c r="L2835" s="29" t="str">
        <f aca="false">IF(O2835&lt;=$F$3,"HIT","MISS")</f>
        <v>HIT</v>
      </c>
      <c r="M2835" s="17" t="str">
        <f aca="false">IF(AND(K2835="HIT",L2835="HIT"),"HOD ✓ | LOD ✓",IF(K2835="HIT","HOD ✓",IF(L2835="HIT","LOD ✓","✗ MISS")))</f>
        <v>HOD ✓ | LOD ✓</v>
      </c>
      <c r="N2835" s="26" t="n">
        <f aca="false">IF(D2835&lt;H2835,(H2835-D2835)/D2835,IF(D2835&gt;G2835,(D2835-G2835)/D2835,0))</f>
        <v>0</v>
      </c>
      <c r="O2835" s="26" t="n">
        <f aca="false">IF(E2835&lt;J2835,(J2835-E2835)/E2835,IF(E2835&gt;I2835,(E2835-I2835)/E2835,0))</f>
        <v>9.35936646146686E-005</v>
      </c>
      <c r="P2835" s="27" t="n">
        <f aca="false">LN(F2835/F2834)</f>
        <v>0.00730563307117555</v>
      </c>
      <c r="Q2835" s="28" t="n">
        <f aca="false">STDEV(P2816:P2835)*SQRT(252)</f>
        <v>0.0981758915671118</v>
      </c>
      <c r="R2835" s="26" t="n">
        <f aca="false">(G2835-H2835)/H2835</f>
        <v>0.00100031353110687</v>
      </c>
      <c r="S2835" s="17" t="n">
        <f aca="false">YEAR(B2835)</f>
        <v>2017</v>
      </c>
      <c r="T2835" s="17" t="n">
        <f aca="false">WEEKDAY(B2835)</f>
        <v>2</v>
      </c>
    </row>
    <row r="2836" customFormat="false" ht="15" hidden="false" customHeight="false" outlineLevel="0" collapsed="false">
      <c r="B2836" s="21" t="n">
        <v>42983</v>
      </c>
      <c r="C2836" s="22" t="n">
        <v>1334.5905</v>
      </c>
      <c r="D2836" s="22" t="n">
        <v>1344.421</v>
      </c>
      <c r="E2836" s="22" t="n">
        <v>1326.267</v>
      </c>
      <c r="F2836" s="22" t="n">
        <v>1339.678</v>
      </c>
      <c r="G2836" s="23" t="n">
        <v>1344.88</v>
      </c>
      <c r="H2836" s="23" t="n">
        <v>1343.54</v>
      </c>
      <c r="I2836" s="23" t="n">
        <v>1326.69</v>
      </c>
      <c r="J2836" s="23" t="n">
        <v>1325.36</v>
      </c>
      <c r="K2836" s="29" t="str">
        <f aca="false">IF(N2836&lt;=$F$3,"HIT","MISS")</f>
        <v>HIT</v>
      </c>
      <c r="L2836" s="29" t="str">
        <f aca="false">IF(O2836&lt;=$F$3,"HIT","MISS")</f>
        <v>HIT</v>
      </c>
      <c r="M2836" s="17" t="str">
        <f aca="false">IF(AND(K2836="HIT",L2836="HIT"),"HOD ✓ | LOD ✓",IF(K2836="HIT","HOD ✓",IF(L2836="HIT","LOD ✓","✗ MISS")))</f>
        <v>HOD ✓ | LOD ✓</v>
      </c>
      <c r="N2836" s="26" t="n">
        <f aca="false">IF(D2836&lt;H2836,(H2836-D2836)/D2836,IF(D2836&gt;G2836,(D2836-G2836)/D2836,0))</f>
        <v>0</v>
      </c>
      <c r="O2836" s="26" t="n">
        <f aca="false">IF(E2836&lt;J2836,(J2836-E2836)/E2836,IF(E2836&gt;I2836,(E2836-I2836)/E2836,0))</f>
        <v>0</v>
      </c>
      <c r="P2836" s="27" t="n">
        <f aca="false">LN(F2836/F2835)</f>
        <v>0.00380478335468491</v>
      </c>
      <c r="Q2836" s="28" t="n">
        <f aca="false">STDEV(P2817:P2836)*SQRT(252)</f>
        <v>0.0981877134893834</v>
      </c>
      <c r="R2836" s="26" t="n">
        <f aca="false">(G2836-H2836)/H2836</f>
        <v>0.000997365169626618</v>
      </c>
      <c r="S2836" s="17" t="n">
        <f aca="false">YEAR(B2836)</f>
        <v>2017</v>
      </c>
      <c r="T2836" s="17" t="n">
        <f aca="false">WEEKDAY(B2836)</f>
        <v>3</v>
      </c>
    </row>
    <row r="2837" customFormat="false" ht="15" hidden="false" customHeight="false" outlineLevel="0" collapsed="false">
      <c r="B2837" s="21" t="n">
        <v>42984</v>
      </c>
      <c r="C2837" s="22" t="n">
        <v>1339.678</v>
      </c>
      <c r="D2837" s="22" t="n">
        <v>1342.502</v>
      </c>
      <c r="E2837" s="22" t="n">
        <v>1331.64</v>
      </c>
      <c r="F2837" s="22" t="n">
        <v>1334.1595</v>
      </c>
      <c r="G2837" s="23" t="n">
        <v>1344.38</v>
      </c>
      <c r="H2837" s="23" t="n">
        <v>1343.04</v>
      </c>
      <c r="I2837" s="23" t="n">
        <v>1332.52</v>
      </c>
      <c r="J2837" s="23" t="n">
        <v>1331.19</v>
      </c>
      <c r="K2837" s="29" t="str">
        <f aca="false">IF(N2837&lt;=$F$3,"HIT","MISS")</f>
        <v>HIT</v>
      </c>
      <c r="L2837" s="29" t="str">
        <f aca="false">IF(O2837&lt;=$F$3,"HIT","MISS")</f>
        <v>HIT</v>
      </c>
      <c r="M2837" s="17" t="str">
        <f aca="false">IF(AND(K2837="HIT",L2837="HIT"),"HOD ✓ | LOD ✓",IF(K2837="HIT","HOD ✓",IF(L2837="HIT","LOD ✓","✗ MISS")))</f>
        <v>HOD ✓ | LOD ✓</v>
      </c>
      <c r="N2837" s="26" t="n">
        <f aca="false">IF(D2837&lt;H2837,(H2837-D2837)/D2837,IF(D2837&gt;G2837,(D2837-G2837)/D2837,0))</f>
        <v>0.000400744281945212</v>
      </c>
      <c r="O2837" s="26" t="n">
        <f aca="false">IF(E2837&lt;J2837,(J2837-E2837)/E2837,IF(E2837&gt;I2837,(E2837-I2837)/E2837,0))</f>
        <v>0</v>
      </c>
      <c r="P2837" s="27" t="n">
        <f aca="false">LN(F2837/F2836)</f>
        <v>-0.00412778101557268</v>
      </c>
      <c r="Q2837" s="28" t="n">
        <f aca="false">STDEV(P2818:P2837)*SQRT(252)</f>
        <v>0.0936838501519834</v>
      </c>
      <c r="R2837" s="26" t="n">
        <f aca="false">(G2837-H2837)/H2837</f>
        <v>0.000997736478437087</v>
      </c>
      <c r="S2837" s="17" t="n">
        <f aca="false">YEAR(B2837)</f>
        <v>2017</v>
      </c>
      <c r="T2837" s="17" t="n">
        <f aca="false">WEEKDAY(B2837)</f>
        <v>4</v>
      </c>
    </row>
    <row r="2838" customFormat="false" ht="15" hidden="false" customHeight="false" outlineLevel="0" collapsed="false">
      <c r="B2838" s="21" t="n">
        <v>42985</v>
      </c>
      <c r="C2838" s="22" t="n">
        <v>1334.1595</v>
      </c>
      <c r="D2838" s="22" t="n">
        <v>1349.822</v>
      </c>
      <c r="E2838" s="22" t="n">
        <v>1332.594</v>
      </c>
      <c r="F2838" s="22" t="n">
        <v>1349.056</v>
      </c>
      <c r="G2838" s="23" t="n">
        <v>1349.58</v>
      </c>
      <c r="H2838" s="23" t="n">
        <v>1348.23</v>
      </c>
      <c r="I2838" s="23" t="n">
        <v>1334.03</v>
      </c>
      <c r="J2838" s="23" t="n">
        <v>1332.7</v>
      </c>
      <c r="K2838" s="29" t="str">
        <f aca="false">IF(N2838&lt;=$F$3,"HIT","MISS")</f>
        <v>HIT</v>
      </c>
      <c r="L2838" s="29" t="str">
        <f aca="false">IF(O2838&lt;=$F$3,"HIT","MISS")</f>
        <v>HIT</v>
      </c>
      <c r="M2838" s="17" t="str">
        <f aca="false">IF(AND(K2838="HIT",L2838="HIT"),"HOD ✓ | LOD ✓",IF(K2838="HIT","HOD ✓",IF(L2838="HIT","LOD ✓","✗ MISS")))</f>
        <v>HOD ✓ | LOD ✓</v>
      </c>
      <c r="N2838" s="26" t="n">
        <f aca="false">IF(D2838&lt;H2838,(H2838-D2838)/D2838,IF(D2838&gt;G2838,(D2838-G2838)/D2838,0))</f>
        <v>0.000179282898041343</v>
      </c>
      <c r="O2838" s="26" t="n">
        <f aca="false">IF(E2838&lt;J2838,(J2838-E2838)/E2838,IF(E2838&gt;I2838,(E2838-I2838)/E2838,0))</f>
        <v>7.95441072074424E-005</v>
      </c>
      <c r="P2838" s="27" t="n">
        <f aca="false">LN(F2838/F2837)</f>
        <v>0.0111035830318201</v>
      </c>
      <c r="Q2838" s="28" t="n">
        <f aca="false">STDEV(P2819:P2838)*SQRT(252)</f>
        <v>0.0974901386417757</v>
      </c>
      <c r="R2838" s="26" t="n">
        <f aca="false">(G2838-H2838)/H2838</f>
        <v>0.00100131283238016</v>
      </c>
      <c r="S2838" s="17" t="n">
        <f aca="false">YEAR(B2838)</f>
        <v>2017</v>
      </c>
      <c r="T2838" s="17" t="n">
        <f aca="false">WEEKDAY(B2838)</f>
        <v>5</v>
      </c>
    </row>
    <row r="2839" customFormat="false" ht="15" hidden="false" customHeight="false" outlineLevel="0" collapsed="false">
      <c r="B2839" s="21" t="n">
        <v>42986</v>
      </c>
      <c r="C2839" s="22" t="n">
        <v>1349.056</v>
      </c>
      <c r="D2839" s="22" t="n">
        <v>1357.624</v>
      </c>
      <c r="E2839" s="22" t="n">
        <v>1342.874</v>
      </c>
      <c r="F2839" s="22" t="n">
        <v>1346.7815</v>
      </c>
      <c r="G2839" s="23" t="n">
        <v>1359.27</v>
      </c>
      <c r="H2839" s="23" t="n">
        <v>1357.91</v>
      </c>
      <c r="I2839" s="23" t="n">
        <v>1342.5</v>
      </c>
      <c r="J2839" s="23" t="n">
        <v>1341.16</v>
      </c>
      <c r="K2839" s="29" t="str">
        <f aca="false">IF(N2839&lt;=$F$3,"HIT","MISS")</f>
        <v>HIT</v>
      </c>
      <c r="L2839" s="29" t="str">
        <f aca="false">IF(O2839&lt;=$F$3,"HIT","MISS")</f>
        <v>HIT</v>
      </c>
      <c r="M2839" s="17" t="str">
        <f aca="false">IF(AND(K2839="HIT",L2839="HIT"),"HOD ✓ | LOD ✓",IF(K2839="HIT","HOD ✓",IF(L2839="HIT","LOD ✓","✗ MISS")))</f>
        <v>HOD ✓ | LOD ✓</v>
      </c>
      <c r="N2839" s="26" t="n">
        <f aca="false">IF(D2839&lt;H2839,(H2839-D2839)/D2839,IF(D2839&gt;G2839,(D2839-G2839)/D2839,0))</f>
        <v>0.00021066215682697</v>
      </c>
      <c r="O2839" s="26" t="n">
        <f aca="false">IF(E2839&lt;J2839,(J2839-E2839)/E2839,IF(E2839&gt;I2839,(E2839-I2839)/E2839,0))</f>
        <v>0.000278507142144403</v>
      </c>
      <c r="P2839" s="27" t="n">
        <f aca="false">LN(F2839/F2838)</f>
        <v>-0.00168741664858966</v>
      </c>
      <c r="Q2839" s="28" t="n">
        <f aca="false">STDEV(P2820:P2839)*SQRT(252)</f>
        <v>0.0985534285083535</v>
      </c>
      <c r="R2839" s="26" t="n">
        <f aca="false">(G2839-H2839)/H2839</f>
        <v>0.00100153912998645</v>
      </c>
      <c r="S2839" s="17" t="n">
        <f aca="false">YEAR(B2839)</f>
        <v>2017</v>
      </c>
      <c r="T2839" s="17" t="n">
        <f aca="false">WEEKDAY(B2839)</f>
        <v>6</v>
      </c>
    </row>
    <row r="2840" customFormat="false" ht="15" hidden="false" customHeight="false" outlineLevel="0" collapsed="false">
      <c r="B2840" s="21" t="n">
        <v>42989</v>
      </c>
      <c r="C2840" s="22" t="n">
        <v>1346.7815</v>
      </c>
      <c r="D2840" s="22" t="n">
        <v>1346.7815</v>
      </c>
      <c r="E2840" s="22" t="n">
        <v>1326.43</v>
      </c>
      <c r="F2840" s="22" t="n">
        <v>1327.803</v>
      </c>
      <c r="G2840" s="23" t="n">
        <v>1348.44</v>
      </c>
      <c r="H2840" s="23" t="n">
        <v>1347.09</v>
      </c>
      <c r="I2840" s="23" t="n">
        <v>1327.6</v>
      </c>
      <c r="J2840" s="23" t="n">
        <v>1326.27</v>
      </c>
      <c r="K2840" s="29" t="str">
        <f aca="false">IF(N2840&lt;=$F$3,"HIT","MISS")</f>
        <v>HIT</v>
      </c>
      <c r="L2840" s="29" t="str">
        <f aca="false">IF(O2840&lt;=$F$3,"HIT","MISS")</f>
        <v>HIT</v>
      </c>
      <c r="M2840" s="17" t="str">
        <f aca="false">IF(AND(K2840="HIT",L2840="HIT"),"HOD ✓ | LOD ✓",IF(K2840="HIT","HOD ✓",IF(L2840="HIT","LOD ✓","✗ MISS")))</f>
        <v>HOD ✓ | LOD ✓</v>
      </c>
      <c r="N2840" s="26" t="n">
        <f aca="false">IF(D2840&lt;H2840,(H2840-D2840)/D2840,IF(D2840&gt;G2840,(D2840-G2840)/D2840,0))</f>
        <v>0.00022906462555349</v>
      </c>
      <c r="O2840" s="26" t="n">
        <f aca="false">IF(E2840&lt;J2840,(J2840-E2840)/E2840,IF(E2840&gt;I2840,(E2840-I2840)/E2840,0))</f>
        <v>0</v>
      </c>
      <c r="P2840" s="27" t="n">
        <f aca="false">LN(F2840/F2839)</f>
        <v>-0.014191975269921</v>
      </c>
      <c r="Q2840" s="28" t="n">
        <f aca="false">STDEV(P2821:P2840)*SQRT(252)</f>
        <v>0.111209132183876</v>
      </c>
      <c r="R2840" s="26" t="n">
        <f aca="false">(G2840-H2840)/H2840</f>
        <v>0.00100216021201266</v>
      </c>
      <c r="S2840" s="17" t="n">
        <f aca="false">YEAR(B2840)</f>
        <v>2017</v>
      </c>
      <c r="T2840" s="17" t="n">
        <f aca="false">WEEKDAY(B2840)</f>
        <v>2</v>
      </c>
    </row>
    <row r="2841" customFormat="false" ht="15" hidden="false" customHeight="false" outlineLevel="0" collapsed="false">
      <c r="B2841" s="21" t="n">
        <v>42990</v>
      </c>
      <c r="C2841" s="22" t="n">
        <v>1327.803</v>
      </c>
      <c r="D2841" s="22" t="n">
        <v>1332.115</v>
      </c>
      <c r="E2841" s="22" t="n">
        <v>1322.678</v>
      </c>
      <c r="F2841" s="22" t="n">
        <v>1331.9505</v>
      </c>
      <c r="G2841" s="23" t="n">
        <v>1332.15</v>
      </c>
      <c r="H2841" s="23" t="n">
        <v>1330.82</v>
      </c>
      <c r="I2841" s="23" t="n">
        <v>1322.5</v>
      </c>
      <c r="J2841" s="23" t="n">
        <v>1321.18</v>
      </c>
      <c r="K2841" s="29" t="str">
        <f aca="false">IF(N2841&lt;=$F$3,"HIT","MISS")</f>
        <v>HIT</v>
      </c>
      <c r="L2841" s="29" t="str">
        <f aca="false">IF(O2841&lt;=$F$3,"HIT","MISS")</f>
        <v>HIT</v>
      </c>
      <c r="M2841" s="17" t="str">
        <f aca="false">IF(AND(K2841="HIT",L2841="HIT"),"HOD ✓ | LOD ✓",IF(K2841="HIT","HOD ✓",IF(L2841="HIT","LOD ✓","✗ MISS")))</f>
        <v>HOD ✓ | LOD ✓</v>
      </c>
      <c r="N2841" s="26" t="n">
        <f aca="false">IF(D2841&lt;H2841,(H2841-D2841)/D2841,IF(D2841&gt;G2841,(D2841-G2841)/D2841,0))</f>
        <v>0</v>
      </c>
      <c r="O2841" s="26" t="n">
        <f aca="false">IF(E2841&lt;J2841,(J2841-E2841)/E2841,IF(E2841&gt;I2841,(E2841-I2841)/E2841,0))</f>
        <v>0.000134575459786971</v>
      </c>
      <c r="P2841" s="27" t="n">
        <f aca="false">LN(F2841/F2840)</f>
        <v>0.00311871258872325</v>
      </c>
      <c r="Q2841" s="28" t="n">
        <f aca="false">STDEV(P2822:P2841)*SQRT(252)</f>
        <v>0.104825194261162</v>
      </c>
      <c r="R2841" s="26" t="n">
        <f aca="false">(G2841-H2841)/H2841</f>
        <v>0.000999383838535756</v>
      </c>
      <c r="S2841" s="17" t="n">
        <f aca="false">YEAR(B2841)</f>
        <v>2017</v>
      </c>
      <c r="T2841" s="17" t="n">
        <f aca="false">WEEKDAY(B2841)</f>
        <v>3</v>
      </c>
    </row>
    <row r="2842" customFormat="false" ht="15" hidden="false" customHeight="false" outlineLevel="0" collapsed="false">
      <c r="B2842" s="21" t="n">
        <v>42991</v>
      </c>
      <c r="C2842" s="22" t="n">
        <v>1331.9505</v>
      </c>
      <c r="D2842" s="22" t="n">
        <v>1334.856</v>
      </c>
      <c r="E2842" s="22" t="n">
        <v>1320.898</v>
      </c>
      <c r="F2842" s="22" t="n">
        <v>1323.2605</v>
      </c>
      <c r="G2842" s="23" t="n">
        <v>1336.3</v>
      </c>
      <c r="H2842" s="23" t="n">
        <v>1334.97</v>
      </c>
      <c r="I2842" s="23" t="n">
        <v>1322.5</v>
      </c>
      <c r="J2842" s="23" t="n">
        <v>1321.18</v>
      </c>
      <c r="K2842" s="29" t="str">
        <f aca="false">IF(N2842&lt;=$F$3,"HIT","MISS")</f>
        <v>HIT</v>
      </c>
      <c r="L2842" s="29" t="str">
        <f aca="false">IF(O2842&lt;=$F$3,"HIT","MISS")</f>
        <v>HIT</v>
      </c>
      <c r="M2842" s="17" t="str">
        <f aca="false">IF(AND(K2842="HIT",L2842="HIT"),"HOD ✓ | LOD ✓",IF(K2842="HIT","HOD ✓",IF(L2842="HIT","LOD ✓","✗ MISS")))</f>
        <v>HOD ✓ | LOD ✓</v>
      </c>
      <c r="N2842" s="26" t="n">
        <f aca="false">IF(D2842&lt;H2842,(H2842-D2842)/D2842,IF(D2842&gt;G2842,(D2842-G2842)/D2842,0))</f>
        <v>8.54024703788519E-005</v>
      </c>
      <c r="O2842" s="26" t="n">
        <f aca="false">IF(E2842&lt;J2842,(J2842-E2842)/E2842,IF(E2842&gt;I2842,(E2842-I2842)/E2842,0))</f>
        <v>0.000213491124977215</v>
      </c>
      <c r="P2842" s="27" t="n">
        <f aca="false">LN(F2842/F2841)</f>
        <v>-0.00654564253252518</v>
      </c>
      <c r="Q2842" s="28" t="n">
        <f aca="false">STDEV(P2823:P2842)*SQRT(252)</f>
        <v>0.106000562745165</v>
      </c>
      <c r="R2842" s="26" t="n">
        <f aca="false">(G2842-H2842)/H2842</f>
        <v>0.000996277069896647</v>
      </c>
      <c r="S2842" s="17" t="n">
        <f aca="false">YEAR(B2842)</f>
        <v>2017</v>
      </c>
      <c r="T2842" s="17" t="n">
        <f aca="false">WEEKDAY(B2842)</f>
        <v>4</v>
      </c>
    </row>
    <row r="2843" customFormat="false" ht="15" hidden="false" customHeight="false" outlineLevel="0" collapsed="false">
      <c r="B2843" s="21" t="n">
        <v>42992</v>
      </c>
      <c r="C2843" s="22" t="n">
        <v>1323.2605</v>
      </c>
      <c r="D2843" s="22" t="n">
        <v>1330.722</v>
      </c>
      <c r="E2843" s="22" t="n">
        <v>1315.683</v>
      </c>
      <c r="F2843" s="22" t="n">
        <v>1329.5075</v>
      </c>
      <c r="G2843" s="23" t="n">
        <v>1331.01</v>
      </c>
      <c r="H2843" s="23" t="n">
        <v>1329.68</v>
      </c>
      <c r="I2843" s="23" t="n">
        <v>1315.44</v>
      </c>
      <c r="J2843" s="23" t="n">
        <v>1314.13</v>
      </c>
      <c r="K2843" s="29" t="str">
        <f aca="false">IF(N2843&lt;=$F$3,"HIT","MISS")</f>
        <v>HIT</v>
      </c>
      <c r="L2843" s="29" t="str">
        <f aca="false">IF(O2843&lt;=$F$3,"HIT","MISS")</f>
        <v>HIT</v>
      </c>
      <c r="M2843" s="17" t="str">
        <f aca="false">IF(AND(K2843="HIT",L2843="HIT"),"HOD ✓ | LOD ✓",IF(K2843="HIT","HOD ✓",IF(L2843="HIT","LOD ✓","✗ MISS")))</f>
        <v>HOD ✓ | LOD ✓</v>
      </c>
      <c r="N2843" s="26" t="n">
        <f aca="false">IF(D2843&lt;H2843,(H2843-D2843)/D2843,IF(D2843&gt;G2843,(D2843-G2843)/D2843,0))</f>
        <v>0</v>
      </c>
      <c r="O2843" s="26" t="n">
        <f aca="false">IF(E2843&lt;J2843,(J2843-E2843)/E2843,IF(E2843&gt;I2843,(E2843-I2843)/E2843,0))</f>
        <v>0.000184694945514944</v>
      </c>
      <c r="P2843" s="27" t="n">
        <f aca="false">LN(F2843/F2842)</f>
        <v>0.00470980617054915</v>
      </c>
      <c r="Q2843" s="28" t="n">
        <f aca="false">STDEV(P2824:P2843)*SQRT(252)</f>
        <v>0.106336342789923</v>
      </c>
      <c r="R2843" s="26" t="n">
        <f aca="false">(G2843-H2843)/H2843</f>
        <v>0.00100024065940672</v>
      </c>
      <c r="S2843" s="17" t="n">
        <f aca="false">YEAR(B2843)</f>
        <v>2017</v>
      </c>
      <c r="T2843" s="17" t="n">
        <f aca="false">WEEKDAY(B2843)</f>
        <v>5</v>
      </c>
    </row>
    <row r="2844" customFormat="false" ht="15" hidden="false" customHeight="false" outlineLevel="0" collapsed="false">
      <c r="B2844" s="21" t="n">
        <v>42993</v>
      </c>
      <c r="C2844" s="22" t="n">
        <v>1329.5075</v>
      </c>
      <c r="D2844" s="22" t="n">
        <v>1334.467</v>
      </c>
      <c r="E2844" s="22" t="n">
        <v>1319.744</v>
      </c>
      <c r="F2844" s="22" t="n">
        <v>1320.66</v>
      </c>
      <c r="G2844" s="23" t="n">
        <v>1329.07</v>
      </c>
      <c r="H2844" s="23" t="n">
        <v>1327.74</v>
      </c>
      <c r="I2844" s="23" t="n">
        <v>1320.6</v>
      </c>
      <c r="J2844" s="23" t="n">
        <v>1319.28</v>
      </c>
      <c r="K2844" s="24" t="str">
        <f aca="false">IF(N2844&lt;=$F$3,"HIT","MISS")</f>
        <v>MISS</v>
      </c>
      <c r="L2844" s="24" t="str">
        <f aca="false">IF(O2844&lt;=$F$3,"HIT","MISS")</f>
        <v>HIT</v>
      </c>
      <c r="M2844" s="25" t="str">
        <f aca="false">IF(AND(K2844="HIT",L2844="HIT"),"HOD ✓ | LOD ✓",IF(K2844="HIT","HOD ✓",IF(L2844="HIT","LOD ✓","✗ MISS")))</f>
        <v>LOD ✓</v>
      </c>
      <c r="N2844" s="26" t="n">
        <f aca="false">IF(D2844&lt;H2844,(H2844-D2844)/D2844,IF(D2844&gt;G2844,(D2844-G2844)/D2844,0))</f>
        <v>0.00404431132429664</v>
      </c>
      <c r="O2844" s="26" t="n">
        <f aca="false">IF(E2844&lt;J2844,(J2844-E2844)/E2844,IF(E2844&gt;I2844,(E2844-I2844)/E2844,0))</f>
        <v>0</v>
      </c>
      <c r="P2844" s="27" t="n">
        <f aca="false">LN(F2844/F2843)</f>
        <v>-0.00667696126359837</v>
      </c>
      <c r="Q2844" s="28" t="n">
        <f aca="false">STDEV(P2825:P2844)*SQRT(252)</f>
        <v>0.109396123930834</v>
      </c>
      <c r="R2844" s="26" t="n">
        <f aca="false">(G2844-H2844)/H2844</f>
        <v>0.00100170214047926</v>
      </c>
      <c r="S2844" s="17" t="n">
        <f aca="false">YEAR(B2844)</f>
        <v>2017</v>
      </c>
      <c r="T2844" s="17" t="n">
        <f aca="false">WEEKDAY(B2844)</f>
        <v>6</v>
      </c>
    </row>
    <row r="2845" customFormat="false" ht="15" hidden="false" customHeight="false" outlineLevel="0" collapsed="false">
      <c r="B2845" s="21" t="n">
        <v>42996</v>
      </c>
      <c r="C2845" s="22" t="n">
        <v>1320.66</v>
      </c>
      <c r="D2845" s="22" t="n">
        <v>1320.66</v>
      </c>
      <c r="E2845" s="22" t="n">
        <v>1304.706</v>
      </c>
      <c r="F2845" s="22" t="n">
        <v>1307.4585</v>
      </c>
      <c r="G2845" s="23" t="n">
        <v>1321.3</v>
      </c>
      <c r="H2845" s="23" t="n">
        <v>1319.98</v>
      </c>
      <c r="I2845" s="23" t="n">
        <v>1306.29</v>
      </c>
      <c r="J2845" s="23" t="n">
        <v>1304.99</v>
      </c>
      <c r="K2845" s="29" t="str">
        <f aca="false">IF(N2845&lt;=$F$3,"HIT","MISS")</f>
        <v>HIT</v>
      </c>
      <c r="L2845" s="29" t="str">
        <f aca="false">IF(O2845&lt;=$F$3,"HIT","MISS")</f>
        <v>HIT</v>
      </c>
      <c r="M2845" s="17" t="str">
        <f aca="false">IF(AND(K2845="HIT",L2845="HIT"),"HOD ✓ | LOD ✓",IF(K2845="HIT","HOD ✓",IF(L2845="HIT","LOD ✓","✗ MISS")))</f>
        <v>HOD ✓ | LOD ✓</v>
      </c>
      <c r="N2845" s="26" t="n">
        <f aca="false">IF(D2845&lt;H2845,(H2845-D2845)/D2845,IF(D2845&gt;G2845,(D2845-G2845)/D2845,0))</f>
        <v>0</v>
      </c>
      <c r="O2845" s="26" t="n">
        <f aca="false">IF(E2845&lt;J2845,(J2845-E2845)/E2845,IF(E2845&gt;I2845,(E2845-I2845)/E2845,0))</f>
        <v>0.000217673560173791</v>
      </c>
      <c r="P2845" s="27" t="n">
        <f aca="false">LN(F2845/F2844)</f>
        <v>-0.010046435148472</v>
      </c>
      <c r="Q2845" s="28" t="n">
        <f aca="false">STDEV(P2826:P2845)*SQRT(252)</f>
        <v>0.115227256213839</v>
      </c>
      <c r="R2845" s="26" t="n">
        <f aca="false">(G2845-H2845)/H2845</f>
        <v>0.00100001515174468</v>
      </c>
      <c r="S2845" s="17" t="n">
        <f aca="false">YEAR(B2845)</f>
        <v>2017</v>
      </c>
      <c r="T2845" s="17" t="n">
        <f aca="false">WEEKDAY(B2845)</f>
        <v>2</v>
      </c>
    </row>
    <row r="2846" customFormat="false" ht="15" hidden="false" customHeight="false" outlineLevel="0" collapsed="false">
      <c r="B2846" s="21" t="n">
        <v>42997</v>
      </c>
      <c r="C2846" s="22" t="n">
        <v>1307.4585</v>
      </c>
      <c r="D2846" s="22" t="n">
        <v>1311.795</v>
      </c>
      <c r="E2846" s="22" t="n">
        <v>1305.186</v>
      </c>
      <c r="F2846" s="22" t="n">
        <v>1311.1955</v>
      </c>
      <c r="G2846" s="23" t="n">
        <v>1311.63</v>
      </c>
      <c r="H2846" s="23" t="n">
        <v>1310.32</v>
      </c>
      <c r="I2846" s="23" t="n">
        <v>1305.6</v>
      </c>
      <c r="J2846" s="23" t="n">
        <v>1304.3</v>
      </c>
      <c r="K2846" s="29" t="str">
        <f aca="false">IF(N2846&lt;=$F$3,"HIT","MISS")</f>
        <v>HIT</v>
      </c>
      <c r="L2846" s="29" t="str">
        <f aca="false">IF(O2846&lt;=$F$3,"HIT","MISS")</f>
        <v>HIT</v>
      </c>
      <c r="M2846" s="17" t="str">
        <f aca="false">IF(AND(K2846="HIT",L2846="HIT"),"HOD ✓ | LOD ✓",IF(K2846="HIT","HOD ✓",IF(L2846="HIT","LOD ✓","✗ MISS")))</f>
        <v>HOD ✓ | LOD ✓</v>
      </c>
      <c r="N2846" s="26" t="n">
        <f aca="false">IF(D2846&lt;H2846,(H2846-D2846)/D2846,IF(D2846&gt;G2846,(D2846-G2846)/D2846,0))</f>
        <v>0.000125781848535757</v>
      </c>
      <c r="O2846" s="26" t="n">
        <f aca="false">IF(E2846&lt;J2846,(J2846-E2846)/E2846,IF(E2846&gt;I2846,(E2846-I2846)/E2846,0))</f>
        <v>0</v>
      </c>
      <c r="P2846" s="27" t="n">
        <f aca="false">LN(F2846/F2845)</f>
        <v>0.00285413997942117</v>
      </c>
      <c r="Q2846" s="28" t="n">
        <f aca="false">STDEV(P2827:P2846)*SQRT(252)</f>
        <v>0.113270885665767</v>
      </c>
      <c r="R2846" s="26" t="n">
        <f aca="false">(G2846-H2846)/H2846</f>
        <v>0.000999755784846582</v>
      </c>
      <c r="S2846" s="17" t="n">
        <f aca="false">YEAR(B2846)</f>
        <v>2017</v>
      </c>
      <c r="T2846" s="17" t="n">
        <f aca="false">WEEKDAY(B2846)</f>
        <v>3</v>
      </c>
    </row>
    <row r="2847" customFormat="false" ht="15" hidden="false" customHeight="false" outlineLevel="0" collapsed="false">
      <c r="B2847" s="21" t="n">
        <v>42998</v>
      </c>
      <c r="C2847" s="22" t="n">
        <v>1311.1955</v>
      </c>
      <c r="D2847" s="22" t="n">
        <v>1316.292</v>
      </c>
      <c r="E2847" s="22" t="n">
        <v>1296.06</v>
      </c>
      <c r="F2847" s="22" t="n">
        <v>1301.1225</v>
      </c>
      <c r="G2847" s="23" t="n">
        <v>1315.86</v>
      </c>
      <c r="H2847" s="23" t="n">
        <v>1314.55</v>
      </c>
      <c r="I2847" s="23" t="n">
        <v>1297.78</v>
      </c>
      <c r="J2847" s="23" t="n">
        <v>1296.48</v>
      </c>
      <c r="K2847" s="29" t="str">
        <f aca="false">IF(N2847&lt;=$F$3,"HIT","MISS")</f>
        <v>HIT</v>
      </c>
      <c r="L2847" s="29" t="str">
        <f aca="false">IF(O2847&lt;=$F$3,"HIT","MISS")</f>
        <v>HIT</v>
      </c>
      <c r="M2847" s="17" t="str">
        <f aca="false">IF(AND(K2847="HIT",L2847="HIT"),"HOD ✓ | LOD ✓",IF(K2847="HIT","HOD ✓",IF(L2847="HIT","LOD ✓","✗ MISS")))</f>
        <v>HOD ✓ | LOD ✓</v>
      </c>
      <c r="N2847" s="26" t="n">
        <f aca="false">IF(D2847&lt;H2847,(H2847-D2847)/D2847,IF(D2847&gt;G2847,(D2847-G2847)/D2847,0))</f>
        <v>0.000328194655897032</v>
      </c>
      <c r="O2847" s="26" t="n">
        <f aca="false">IF(E2847&lt;J2847,(J2847-E2847)/E2847,IF(E2847&gt;I2847,(E2847-I2847)/E2847,0))</f>
        <v>0.000324059071339346</v>
      </c>
      <c r="P2847" s="27" t="n">
        <f aca="false">LN(F2847/F2846)</f>
        <v>-0.00771196303339123</v>
      </c>
      <c r="Q2847" s="28" t="n">
        <f aca="false">STDEV(P2828:P2847)*SQRT(252)</f>
        <v>0.116574985563282</v>
      </c>
      <c r="R2847" s="26" t="n">
        <f aca="false">(G2847-H2847)/H2847</f>
        <v>0.000996538739492561</v>
      </c>
      <c r="S2847" s="17" t="n">
        <f aca="false">YEAR(B2847)</f>
        <v>2017</v>
      </c>
      <c r="T2847" s="17" t="n">
        <f aca="false">WEEKDAY(B2847)</f>
        <v>4</v>
      </c>
    </row>
    <row r="2848" customFormat="false" ht="15" hidden="false" customHeight="false" outlineLevel="0" collapsed="false">
      <c r="B2848" s="21" t="n">
        <v>42999</v>
      </c>
      <c r="C2848" s="22" t="n">
        <v>1301.1225</v>
      </c>
      <c r="D2848" s="22" t="n">
        <v>1301.986</v>
      </c>
      <c r="E2848" s="22" t="n">
        <v>1288.15</v>
      </c>
      <c r="F2848" s="22" t="n">
        <v>1291.4095</v>
      </c>
      <c r="G2848" s="23" t="n">
        <v>1301.77</v>
      </c>
      <c r="H2848" s="23" t="n">
        <v>1300.47</v>
      </c>
      <c r="I2848" s="23" t="n">
        <v>1289.08</v>
      </c>
      <c r="J2848" s="23" t="n">
        <v>1287.79</v>
      </c>
      <c r="K2848" s="29" t="str">
        <f aca="false">IF(N2848&lt;=$F$3,"HIT","MISS")</f>
        <v>HIT</v>
      </c>
      <c r="L2848" s="29" t="str">
        <f aca="false">IF(O2848&lt;=$F$3,"HIT","MISS")</f>
        <v>HIT</v>
      </c>
      <c r="M2848" s="17" t="str">
        <f aca="false">IF(AND(K2848="HIT",L2848="HIT"),"HOD ✓ | LOD ✓",IF(K2848="HIT","HOD ✓",IF(L2848="HIT","LOD ✓","✗ MISS")))</f>
        <v>HOD ✓ | LOD ✓</v>
      </c>
      <c r="N2848" s="26" t="n">
        <f aca="false">IF(D2848&lt;H2848,(H2848-D2848)/D2848,IF(D2848&gt;G2848,(D2848-G2848)/D2848,0))</f>
        <v>0.000165900401386898</v>
      </c>
      <c r="O2848" s="26" t="n">
        <f aca="false">IF(E2848&lt;J2848,(J2848-E2848)/E2848,IF(E2848&gt;I2848,(E2848-I2848)/E2848,0))</f>
        <v>0</v>
      </c>
      <c r="P2848" s="27" t="n">
        <f aca="false">LN(F2848/F2847)</f>
        <v>-0.00749309589687534</v>
      </c>
      <c r="Q2848" s="28" t="n">
        <f aca="false">STDEV(P2829:P2848)*SQRT(252)</f>
        <v>0.119271483920821</v>
      </c>
      <c r="R2848" s="26" t="n">
        <f aca="false">(G2848-H2848)/H2848</f>
        <v>0.000999638592201246</v>
      </c>
      <c r="S2848" s="17" t="n">
        <f aca="false">YEAR(B2848)</f>
        <v>2017</v>
      </c>
      <c r="T2848" s="17" t="n">
        <f aca="false">WEEKDAY(B2848)</f>
        <v>5</v>
      </c>
    </row>
    <row r="2849" customFormat="false" ht="15" hidden="false" customHeight="false" outlineLevel="0" collapsed="false">
      <c r="B2849" s="21" t="n">
        <v>43000</v>
      </c>
      <c r="C2849" s="22" t="n">
        <v>1291.4095</v>
      </c>
      <c r="D2849" s="22" t="n">
        <v>1298.868</v>
      </c>
      <c r="E2849" s="22" t="n">
        <v>1291.36</v>
      </c>
      <c r="F2849" s="22" t="n">
        <v>1297.293</v>
      </c>
      <c r="G2849" s="23" t="n">
        <v>1299.92</v>
      </c>
      <c r="H2849" s="23" t="n">
        <v>1298.62</v>
      </c>
      <c r="I2849" s="23" t="n">
        <v>1292.88</v>
      </c>
      <c r="J2849" s="23" t="n">
        <v>1291.59</v>
      </c>
      <c r="K2849" s="29" t="str">
        <f aca="false">IF(N2849&lt;=$F$3,"HIT","MISS")</f>
        <v>HIT</v>
      </c>
      <c r="L2849" s="29" t="str">
        <f aca="false">IF(O2849&lt;=$F$3,"HIT","MISS")</f>
        <v>HIT</v>
      </c>
      <c r="M2849" s="17" t="str">
        <f aca="false">IF(AND(K2849="HIT",L2849="HIT"),"HOD ✓ | LOD ✓",IF(K2849="HIT","HOD ✓",IF(L2849="HIT","LOD ✓","✗ MISS")))</f>
        <v>HOD ✓ | LOD ✓</v>
      </c>
      <c r="N2849" s="26" t="n">
        <f aca="false">IF(D2849&lt;H2849,(H2849-D2849)/D2849,IF(D2849&gt;G2849,(D2849-G2849)/D2849,0))</f>
        <v>0</v>
      </c>
      <c r="O2849" s="26" t="n">
        <f aca="false">IF(E2849&lt;J2849,(J2849-E2849)/E2849,IF(E2849&gt;I2849,(E2849-I2849)/E2849,0))</f>
        <v>0.000178106802131101</v>
      </c>
      <c r="P2849" s="27" t="n">
        <f aca="false">LN(F2849/F2848)</f>
        <v>0.00454552821756684</v>
      </c>
      <c r="Q2849" s="28" t="n">
        <f aca="false">STDEV(P2830:P2849)*SQRT(252)</f>
        <v>0.119591718993871</v>
      </c>
      <c r="R2849" s="26" t="n">
        <f aca="false">(G2849-H2849)/H2849</f>
        <v>0.00100106266652306</v>
      </c>
      <c r="S2849" s="17" t="n">
        <f aca="false">YEAR(B2849)</f>
        <v>2017</v>
      </c>
      <c r="T2849" s="17" t="n">
        <f aca="false">WEEKDAY(B2849)</f>
        <v>6</v>
      </c>
    </row>
    <row r="2850" customFormat="false" ht="15" hidden="false" customHeight="false" outlineLevel="0" collapsed="false">
      <c r="B2850" s="21" t="n">
        <v>43003</v>
      </c>
      <c r="C2850" s="22" t="n">
        <v>1297.293</v>
      </c>
      <c r="D2850" s="22" t="n">
        <v>1312.508</v>
      </c>
      <c r="E2850" s="22" t="n">
        <v>1289.099</v>
      </c>
      <c r="F2850" s="22" t="n">
        <v>1310.511</v>
      </c>
      <c r="G2850" s="23" t="n">
        <v>1312.78</v>
      </c>
      <c r="H2850" s="23" t="n">
        <v>1311.47</v>
      </c>
      <c r="I2850" s="23" t="n">
        <v>1289.69</v>
      </c>
      <c r="J2850" s="23" t="n">
        <v>1288.4</v>
      </c>
      <c r="K2850" s="29" t="str">
        <f aca="false">IF(N2850&lt;=$F$3,"HIT","MISS")</f>
        <v>HIT</v>
      </c>
      <c r="L2850" s="29" t="str">
        <f aca="false">IF(O2850&lt;=$F$3,"HIT","MISS")</f>
        <v>HIT</v>
      </c>
      <c r="M2850" s="17" t="str">
        <f aca="false">IF(AND(K2850="HIT",L2850="HIT"),"HOD ✓ | LOD ✓",IF(K2850="HIT","HOD ✓",IF(L2850="HIT","LOD ✓","✗ MISS")))</f>
        <v>HOD ✓ | LOD ✓</v>
      </c>
      <c r="N2850" s="26" t="n">
        <f aca="false">IF(D2850&lt;H2850,(H2850-D2850)/D2850,IF(D2850&gt;G2850,(D2850-G2850)/D2850,0))</f>
        <v>0</v>
      </c>
      <c r="O2850" s="26" t="n">
        <f aca="false">IF(E2850&lt;J2850,(J2850-E2850)/E2850,IF(E2850&gt;I2850,(E2850-I2850)/E2850,0))</f>
        <v>0</v>
      </c>
      <c r="P2850" s="27" t="n">
        <f aca="false">LN(F2850/F2849)</f>
        <v>0.0101373517307629</v>
      </c>
      <c r="Q2850" s="28" t="n">
        <f aca="false">STDEV(P2831:P2850)*SQRT(252)</f>
        <v>0.113925273629542</v>
      </c>
      <c r="R2850" s="26" t="n">
        <f aca="false">(G2850-H2850)/H2850</f>
        <v>0.00099887912037633</v>
      </c>
      <c r="S2850" s="17" t="n">
        <f aca="false">YEAR(B2850)</f>
        <v>2017</v>
      </c>
      <c r="T2850" s="17" t="n">
        <f aca="false">WEEKDAY(B2850)</f>
        <v>2</v>
      </c>
    </row>
    <row r="2851" customFormat="false" ht="15" hidden="false" customHeight="false" outlineLevel="0" collapsed="false">
      <c r="B2851" s="21" t="n">
        <v>43004</v>
      </c>
      <c r="C2851" s="22" t="n">
        <v>1310.511</v>
      </c>
      <c r="D2851" s="22" t="n">
        <v>1313.809</v>
      </c>
      <c r="E2851" s="22" t="n">
        <v>1292.286</v>
      </c>
      <c r="F2851" s="22" t="n">
        <v>1293.7255</v>
      </c>
      <c r="G2851" s="23" t="n">
        <v>1313.65</v>
      </c>
      <c r="H2851" s="23" t="n">
        <v>1312.34</v>
      </c>
      <c r="I2851" s="23" t="n">
        <v>1294.17</v>
      </c>
      <c r="J2851" s="23" t="n">
        <v>1292.88</v>
      </c>
      <c r="K2851" s="29" t="str">
        <f aca="false">IF(N2851&lt;=$F$3,"HIT","MISS")</f>
        <v>HIT</v>
      </c>
      <c r="L2851" s="29" t="str">
        <f aca="false">IF(O2851&lt;=$F$3,"HIT","MISS")</f>
        <v>HIT</v>
      </c>
      <c r="M2851" s="17" t="str">
        <f aca="false">IF(AND(K2851="HIT",L2851="HIT"),"HOD ✓ | LOD ✓",IF(K2851="HIT","HOD ✓",IF(L2851="HIT","LOD ✓","✗ MISS")))</f>
        <v>HOD ✓ | LOD ✓</v>
      </c>
      <c r="N2851" s="26" t="n">
        <f aca="false">IF(D2851&lt;H2851,(H2851-D2851)/D2851,IF(D2851&gt;G2851,(D2851-G2851)/D2851,0))</f>
        <v>0.000121022157710807</v>
      </c>
      <c r="O2851" s="26" t="n">
        <f aca="false">IF(E2851&lt;J2851,(J2851-E2851)/E2851,IF(E2851&gt;I2851,(E2851-I2851)/E2851,0))</f>
        <v>0.000459650572706081</v>
      </c>
      <c r="P2851" s="27" t="n">
        <f aca="false">LN(F2851/F2850)</f>
        <v>-0.0128910968347794</v>
      </c>
      <c r="Q2851" s="28" t="n">
        <f aca="false">STDEV(P2832:P2851)*SQRT(252)</f>
        <v>0.122815195165023</v>
      </c>
      <c r="R2851" s="26" t="n">
        <f aca="false">(G2851-H2851)/H2851</f>
        <v>0.000998216925492001</v>
      </c>
      <c r="S2851" s="17" t="n">
        <f aca="false">YEAR(B2851)</f>
        <v>2017</v>
      </c>
      <c r="T2851" s="17" t="n">
        <f aca="false">WEEKDAY(B2851)</f>
        <v>3</v>
      </c>
    </row>
    <row r="2852" customFormat="false" ht="15" hidden="false" customHeight="false" outlineLevel="0" collapsed="false">
      <c r="B2852" s="21" t="n">
        <v>43005</v>
      </c>
      <c r="C2852" s="22" t="n">
        <v>1293.7255</v>
      </c>
      <c r="D2852" s="22" t="n">
        <v>1296.344</v>
      </c>
      <c r="E2852" s="22" t="n">
        <v>1281.58</v>
      </c>
      <c r="F2852" s="22" t="n">
        <v>1282.9155</v>
      </c>
      <c r="G2852" s="23" t="n">
        <v>1297.19</v>
      </c>
      <c r="H2852" s="23" t="n">
        <v>1295.89</v>
      </c>
      <c r="I2852" s="23" t="n">
        <v>1283.19</v>
      </c>
      <c r="J2852" s="23" t="n">
        <v>1281.91</v>
      </c>
      <c r="K2852" s="29" t="str">
        <f aca="false">IF(N2852&lt;=$F$3,"HIT","MISS")</f>
        <v>HIT</v>
      </c>
      <c r="L2852" s="29" t="str">
        <f aca="false">IF(O2852&lt;=$F$3,"HIT","MISS")</f>
        <v>HIT</v>
      </c>
      <c r="M2852" s="17" t="str">
        <f aca="false">IF(AND(K2852="HIT",L2852="HIT"),"HOD ✓ | LOD ✓",IF(K2852="HIT","HOD ✓",IF(L2852="HIT","LOD ✓","✗ MISS")))</f>
        <v>HOD ✓ | LOD ✓</v>
      </c>
      <c r="N2852" s="26" t="n">
        <f aca="false">IF(D2852&lt;H2852,(H2852-D2852)/D2852,IF(D2852&gt;G2852,(D2852-G2852)/D2852,0))</f>
        <v>0</v>
      </c>
      <c r="O2852" s="26" t="n">
        <f aca="false">IF(E2852&lt;J2852,(J2852-E2852)/E2852,IF(E2852&gt;I2852,(E2852-I2852)/E2852,0))</f>
        <v>0.000257494655035312</v>
      </c>
      <c r="P2852" s="27" t="n">
        <f aca="false">LN(F2852/F2851)</f>
        <v>-0.00839081845227789</v>
      </c>
      <c r="Q2852" s="28" t="n">
        <f aca="false">STDEV(P2833:P2852)*SQRT(252)</f>
        <v>0.125882263044233</v>
      </c>
      <c r="R2852" s="26" t="n">
        <f aca="false">(G2852-H2852)/H2852</f>
        <v>0.00100317156548778</v>
      </c>
      <c r="S2852" s="17" t="n">
        <f aca="false">YEAR(B2852)</f>
        <v>2017</v>
      </c>
      <c r="T2852" s="17" t="n">
        <f aca="false">WEEKDAY(B2852)</f>
        <v>4</v>
      </c>
    </row>
    <row r="2853" customFormat="false" ht="15" hidden="false" customHeight="false" outlineLevel="0" collapsed="false">
      <c r="B2853" s="21" t="n">
        <v>43006</v>
      </c>
      <c r="C2853" s="22" t="n">
        <v>1282.9155</v>
      </c>
      <c r="D2853" s="22" t="n">
        <v>1288.746</v>
      </c>
      <c r="E2853" s="22" t="n">
        <v>1277.806</v>
      </c>
      <c r="F2853" s="22" t="n">
        <v>1287.4415</v>
      </c>
      <c r="G2853" s="23" t="n">
        <v>1290.1</v>
      </c>
      <c r="H2853" s="23" t="n">
        <v>1288.81</v>
      </c>
      <c r="I2853" s="23" t="n">
        <v>1278.15</v>
      </c>
      <c r="J2853" s="23" t="n">
        <v>1276.87</v>
      </c>
      <c r="K2853" s="29" t="str">
        <f aca="false">IF(N2853&lt;=$F$3,"HIT","MISS")</f>
        <v>HIT</v>
      </c>
      <c r="L2853" s="29" t="str">
        <f aca="false">IF(O2853&lt;=$F$3,"HIT","MISS")</f>
        <v>HIT</v>
      </c>
      <c r="M2853" s="17" t="str">
        <f aca="false">IF(AND(K2853="HIT",L2853="HIT"),"HOD ✓ | LOD ✓",IF(K2853="HIT","HOD ✓",IF(L2853="HIT","LOD ✓","✗ MISS")))</f>
        <v>HOD ✓ | LOD ✓</v>
      </c>
      <c r="N2853" s="26" t="n">
        <f aca="false">IF(D2853&lt;H2853,(H2853-D2853)/D2853,IF(D2853&gt;G2853,(D2853-G2853)/D2853,0))</f>
        <v>4.96606778991755E-005</v>
      </c>
      <c r="O2853" s="26" t="n">
        <f aca="false">IF(E2853&lt;J2853,(J2853-E2853)/E2853,IF(E2853&gt;I2853,(E2853-I2853)/E2853,0))</f>
        <v>0</v>
      </c>
      <c r="P2853" s="27" t="n">
        <f aca="false">LN(F2853/F2852)</f>
        <v>0.00352169342837772</v>
      </c>
      <c r="Q2853" s="28" t="n">
        <f aca="false">STDEV(P2834:P2853)*SQRT(252)</f>
        <v>0.120900823438117</v>
      </c>
      <c r="R2853" s="26" t="n">
        <f aca="false">(G2853-H2853)/H2853</f>
        <v>0.00100092333237635</v>
      </c>
      <c r="S2853" s="17" t="n">
        <f aca="false">YEAR(B2853)</f>
        <v>2017</v>
      </c>
      <c r="T2853" s="17" t="n">
        <f aca="false">WEEKDAY(B2853)</f>
        <v>5</v>
      </c>
    </row>
    <row r="2854" customFormat="false" ht="15" hidden="false" customHeight="false" outlineLevel="0" collapsed="false">
      <c r="B2854" s="21" t="n">
        <v>43007</v>
      </c>
      <c r="C2854" s="22" t="n">
        <v>1287.4415</v>
      </c>
      <c r="D2854" s="22" t="n">
        <v>1290.503</v>
      </c>
      <c r="E2854" s="22" t="n">
        <v>1275.633</v>
      </c>
      <c r="F2854" s="22" t="n">
        <v>1280.081</v>
      </c>
      <c r="G2854" s="23" t="n">
        <v>1291.68</v>
      </c>
      <c r="H2854" s="23" t="n">
        <v>1290.39</v>
      </c>
      <c r="I2854" s="23" t="n">
        <v>1277.14</v>
      </c>
      <c r="J2854" s="23" t="n">
        <v>1275.86</v>
      </c>
      <c r="K2854" s="29" t="str">
        <f aca="false">IF(N2854&lt;=$F$3,"HIT","MISS")</f>
        <v>HIT</v>
      </c>
      <c r="L2854" s="29" t="str">
        <f aca="false">IF(O2854&lt;=$F$3,"HIT","MISS")</f>
        <v>HIT</v>
      </c>
      <c r="M2854" s="17" t="str">
        <f aca="false">IF(AND(K2854="HIT",L2854="HIT"),"HOD ✓ | LOD ✓",IF(K2854="HIT","HOD ✓",IF(L2854="HIT","LOD ✓","✗ MISS")))</f>
        <v>HOD ✓ | LOD ✓</v>
      </c>
      <c r="N2854" s="26" t="n">
        <f aca="false">IF(D2854&lt;H2854,(H2854-D2854)/D2854,IF(D2854&gt;G2854,(D2854-G2854)/D2854,0))</f>
        <v>0</v>
      </c>
      <c r="O2854" s="26" t="n">
        <f aca="false">IF(E2854&lt;J2854,(J2854-E2854)/E2854,IF(E2854&gt;I2854,(E2854-I2854)/E2854,0))</f>
        <v>0.000177950868313897</v>
      </c>
      <c r="P2854" s="27" t="n">
        <f aca="false">LN(F2854/F2853)</f>
        <v>-0.0057335584509114</v>
      </c>
      <c r="Q2854" s="28" t="n">
        <f aca="false">STDEV(P2835:P2854)*SQRT(252)</f>
        <v>0.120929965289701</v>
      </c>
      <c r="R2854" s="26" t="n">
        <f aca="false">(G2854-H2854)/H2854</f>
        <v>0.000999697765791709</v>
      </c>
      <c r="S2854" s="17" t="n">
        <f aca="false">YEAR(B2854)</f>
        <v>2017</v>
      </c>
      <c r="T2854" s="17" t="n">
        <f aca="false">WEEKDAY(B2854)</f>
        <v>6</v>
      </c>
    </row>
    <row r="2855" customFormat="false" ht="15" hidden="false" customHeight="false" outlineLevel="0" collapsed="false">
      <c r="B2855" s="21" t="n">
        <v>43010</v>
      </c>
      <c r="C2855" s="22" t="n">
        <v>1280.081</v>
      </c>
      <c r="D2855" s="22" t="n">
        <v>1280.27</v>
      </c>
      <c r="E2855" s="22" t="n">
        <v>1269.77</v>
      </c>
      <c r="F2855" s="22" t="n">
        <v>1271.1555</v>
      </c>
      <c r="G2855" s="23" t="n">
        <v>1280.71</v>
      </c>
      <c r="H2855" s="23" t="n">
        <v>1279.43</v>
      </c>
      <c r="I2855" s="23" t="n">
        <v>1270.09</v>
      </c>
      <c r="J2855" s="23" t="n">
        <v>1268.82</v>
      </c>
      <c r="K2855" s="29" t="str">
        <f aca="false">IF(N2855&lt;=$F$3,"HIT","MISS")</f>
        <v>HIT</v>
      </c>
      <c r="L2855" s="29" t="str">
        <f aca="false">IF(O2855&lt;=$F$3,"HIT","MISS")</f>
        <v>HIT</v>
      </c>
      <c r="M2855" s="17" t="str">
        <f aca="false">IF(AND(K2855="HIT",L2855="HIT"),"HOD ✓ | LOD ✓",IF(K2855="HIT","HOD ✓",IF(L2855="HIT","LOD ✓","✗ MISS")))</f>
        <v>HOD ✓ | LOD ✓</v>
      </c>
      <c r="N2855" s="26" t="n">
        <f aca="false">IF(D2855&lt;H2855,(H2855-D2855)/D2855,IF(D2855&gt;G2855,(D2855-G2855)/D2855,0))</f>
        <v>0</v>
      </c>
      <c r="O2855" s="26" t="n">
        <f aca="false">IF(E2855&lt;J2855,(J2855-E2855)/E2855,IF(E2855&gt;I2855,(E2855-I2855)/E2855,0))</f>
        <v>0</v>
      </c>
      <c r="P2855" s="27" t="n">
        <f aca="false">LN(F2855/F2854)</f>
        <v>-0.0069970278449834</v>
      </c>
      <c r="Q2855" s="28" t="n">
        <f aca="false">STDEV(P2836:P2855)*SQRT(252)</f>
        <v>0.117377073534615</v>
      </c>
      <c r="R2855" s="26" t="n">
        <f aca="false">(G2855-H2855)/H2855</f>
        <v>0.00100044551089155</v>
      </c>
      <c r="S2855" s="17" t="n">
        <f aca="false">YEAR(B2855)</f>
        <v>2017</v>
      </c>
      <c r="T2855" s="17" t="n">
        <f aca="false">WEEKDAY(B2855)</f>
        <v>2</v>
      </c>
    </row>
    <row r="2856" customFormat="false" ht="15" hidden="false" customHeight="false" outlineLevel="0" collapsed="false">
      <c r="B2856" s="21" t="n">
        <v>43011</v>
      </c>
      <c r="C2856" s="22" t="n">
        <v>1271.1555</v>
      </c>
      <c r="D2856" s="22" t="n">
        <v>1274.784</v>
      </c>
      <c r="E2856" s="22" t="n">
        <v>1268.418</v>
      </c>
      <c r="F2856" s="22" t="n">
        <v>1271.78</v>
      </c>
      <c r="G2856" s="23" t="n">
        <v>1274.57</v>
      </c>
      <c r="H2856" s="23" t="n">
        <v>1273.3</v>
      </c>
      <c r="I2856" s="23" t="n">
        <v>1270.95</v>
      </c>
      <c r="J2856" s="23" t="n">
        <v>1269.68</v>
      </c>
      <c r="K2856" s="24" t="str">
        <f aca="false">IF(N2856&lt;=$F$3,"HIT","MISS")</f>
        <v>HIT</v>
      </c>
      <c r="L2856" s="24" t="str">
        <f aca="false">IF(O2856&lt;=$F$3,"HIT","MISS")</f>
        <v>MISS</v>
      </c>
      <c r="M2856" s="25" t="str">
        <f aca="false">IF(AND(K2856="HIT",L2856="HIT"),"HOD ✓ | LOD ✓",IF(K2856="HIT","HOD ✓",IF(L2856="HIT","LOD ✓","✗ MISS")))</f>
        <v>HOD ✓</v>
      </c>
      <c r="N2856" s="26" t="n">
        <f aca="false">IF(D2856&lt;H2856,(H2856-D2856)/D2856,IF(D2856&gt;G2856,(D2856-G2856)/D2856,0))</f>
        <v>0.000167871576675083</v>
      </c>
      <c r="O2856" s="26" t="n">
        <f aca="false">IF(E2856&lt;J2856,(J2856-E2856)/E2856,IF(E2856&gt;I2856,(E2856-I2856)/E2856,0))</f>
        <v>0.000994940153798016</v>
      </c>
      <c r="P2856" s="27" t="n">
        <f aca="false">LN(F2856/F2855)</f>
        <v>0.000491164650109837</v>
      </c>
      <c r="Q2856" s="28" t="n">
        <f aca="false">STDEV(P2837:P2856)*SQRT(252)</f>
        <v>0.115616907103434</v>
      </c>
      <c r="R2856" s="26" t="n">
        <f aca="false">(G2856-H2856)/H2856</f>
        <v>0.000997408309118025</v>
      </c>
      <c r="S2856" s="17" t="n">
        <f aca="false">YEAR(B2856)</f>
        <v>2017</v>
      </c>
      <c r="T2856" s="17" t="n">
        <f aca="false">WEEKDAY(B2856)</f>
        <v>3</v>
      </c>
    </row>
    <row r="2857" customFormat="false" ht="15" hidden="false" customHeight="false" outlineLevel="0" collapsed="false">
      <c r="B2857" s="21" t="n">
        <v>43012</v>
      </c>
      <c r="C2857" s="22" t="n">
        <v>1271.78</v>
      </c>
      <c r="D2857" s="22" t="n">
        <v>1282.32</v>
      </c>
      <c r="E2857" s="22" t="n">
        <v>1270.588</v>
      </c>
      <c r="F2857" s="22" t="n">
        <v>1274.726</v>
      </c>
      <c r="G2857" s="23" t="n">
        <v>1283.34</v>
      </c>
      <c r="H2857" s="23" t="n">
        <v>1282.06</v>
      </c>
      <c r="I2857" s="23" t="n">
        <v>1270.95</v>
      </c>
      <c r="J2857" s="23" t="n">
        <v>1269.68</v>
      </c>
      <c r="K2857" s="29" t="str">
        <f aca="false">IF(N2857&lt;=$F$3,"HIT","MISS")</f>
        <v>HIT</v>
      </c>
      <c r="L2857" s="29" t="str">
        <f aca="false">IF(O2857&lt;=$F$3,"HIT","MISS")</f>
        <v>HIT</v>
      </c>
      <c r="M2857" s="17" t="str">
        <f aca="false">IF(AND(K2857="HIT",L2857="HIT"),"HOD ✓ | LOD ✓",IF(K2857="HIT","HOD ✓",IF(L2857="HIT","LOD ✓","✗ MISS")))</f>
        <v>HOD ✓ | LOD ✓</v>
      </c>
      <c r="N2857" s="26" t="n">
        <f aca="false">IF(D2857&lt;H2857,(H2857-D2857)/D2857,IF(D2857&gt;G2857,(D2857-G2857)/D2857,0))</f>
        <v>0</v>
      </c>
      <c r="O2857" s="26" t="n">
        <f aca="false">IF(E2857&lt;J2857,(J2857-E2857)/E2857,IF(E2857&gt;I2857,(E2857-I2857)/E2857,0))</f>
        <v>0</v>
      </c>
      <c r="P2857" s="27" t="n">
        <f aca="false">LN(F2857/F2856)</f>
        <v>0.00231375957039195</v>
      </c>
      <c r="Q2857" s="28" t="n">
        <f aca="false">STDEV(P2838:P2857)*SQRT(252)</f>
        <v>0.116743885945754</v>
      </c>
      <c r="R2857" s="26" t="n">
        <f aca="false">(G2857-H2857)/H2857</f>
        <v>0.000998393210926144</v>
      </c>
      <c r="S2857" s="17" t="n">
        <f aca="false">YEAR(B2857)</f>
        <v>2017</v>
      </c>
      <c r="T2857" s="17" t="n">
        <f aca="false">WEEKDAY(B2857)</f>
        <v>4</v>
      </c>
    </row>
    <row r="2858" customFormat="false" ht="15" hidden="false" customHeight="false" outlineLevel="0" collapsed="false">
      <c r="B2858" s="21" t="n">
        <v>43013</v>
      </c>
      <c r="C2858" s="22" t="n">
        <v>1274.726</v>
      </c>
      <c r="D2858" s="22" t="n">
        <v>1279.026</v>
      </c>
      <c r="E2858" s="22" t="n">
        <v>1266.498</v>
      </c>
      <c r="F2858" s="22" t="n">
        <v>1268.268</v>
      </c>
      <c r="G2858" s="23" t="n">
        <v>1279.6</v>
      </c>
      <c r="H2858" s="23" t="n">
        <v>1278.32</v>
      </c>
      <c r="I2858" s="23" t="n">
        <v>1267.86</v>
      </c>
      <c r="J2858" s="23" t="n">
        <v>1266.59</v>
      </c>
      <c r="K2858" s="29" t="str">
        <f aca="false">IF(N2858&lt;=$F$3,"HIT","MISS")</f>
        <v>HIT</v>
      </c>
      <c r="L2858" s="29" t="str">
        <f aca="false">IF(O2858&lt;=$F$3,"HIT","MISS")</f>
        <v>HIT</v>
      </c>
      <c r="M2858" s="17" t="str">
        <f aca="false">IF(AND(K2858="HIT",L2858="HIT"),"HOD ✓ | LOD ✓",IF(K2858="HIT","HOD ✓",IF(L2858="HIT","LOD ✓","✗ MISS")))</f>
        <v>HOD ✓ | LOD ✓</v>
      </c>
      <c r="N2858" s="26" t="n">
        <f aca="false">IF(D2858&lt;H2858,(H2858-D2858)/D2858,IF(D2858&gt;G2858,(D2858-G2858)/D2858,0))</f>
        <v>0</v>
      </c>
      <c r="O2858" s="26" t="n">
        <f aca="false">IF(E2858&lt;J2858,(J2858-E2858)/E2858,IF(E2858&gt;I2858,(E2858-I2858)/E2858,0))</f>
        <v>7.26412517034143E-005</v>
      </c>
      <c r="P2858" s="27" t="n">
        <f aca="false">LN(F2858/F2857)</f>
        <v>-0.00507906340559022</v>
      </c>
      <c r="Q2858" s="28" t="n">
        <f aca="false">STDEV(P2839:P2858)*SQRT(252)</f>
        <v>0.105755944304885</v>
      </c>
      <c r="R2858" s="26" t="n">
        <f aca="false">(G2858-H2858)/H2858</f>
        <v>0.00100131422492019</v>
      </c>
      <c r="S2858" s="17" t="n">
        <f aca="false">YEAR(B2858)</f>
        <v>2017</v>
      </c>
      <c r="T2858" s="17" t="n">
        <f aca="false">WEEKDAY(B2858)</f>
        <v>5</v>
      </c>
    </row>
    <row r="2859" customFormat="false" ht="15" hidden="false" customHeight="false" outlineLevel="0" collapsed="false">
      <c r="B2859" s="21" t="n">
        <v>43014</v>
      </c>
      <c r="C2859" s="22" t="n">
        <v>1268.268</v>
      </c>
      <c r="D2859" s="22" t="n">
        <v>1276.971</v>
      </c>
      <c r="E2859" s="22" t="n">
        <v>1260.668</v>
      </c>
      <c r="F2859" s="22" t="n">
        <v>1276.372</v>
      </c>
      <c r="G2859" s="23" t="n">
        <v>1277.97</v>
      </c>
      <c r="H2859" s="23" t="n">
        <v>1276.69</v>
      </c>
      <c r="I2859" s="23" t="n">
        <v>1262.19</v>
      </c>
      <c r="J2859" s="23" t="n">
        <v>1260.93</v>
      </c>
      <c r="K2859" s="29" t="str">
        <f aca="false">IF(N2859&lt;=$F$3,"HIT","MISS")</f>
        <v>HIT</v>
      </c>
      <c r="L2859" s="29" t="str">
        <f aca="false">IF(O2859&lt;=$F$3,"HIT","MISS")</f>
        <v>HIT</v>
      </c>
      <c r="M2859" s="17" t="str">
        <f aca="false">IF(AND(K2859="HIT",L2859="HIT"),"HOD ✓ | LOD ✓",IF(K2859="HIT","HOD ✓",IF(L2859="HIT","LOD ✓","✗ MISS")))</f>
        <v>HOD ✓ | LOD ✓</v>
      </c>
      <c r="N2859" s="26" t="n">
        <f aca="false">IF(D2859&lt;H2859,(H2859-D2859)/D2859,IF(D2859&gt;G2859,(D2859-G2859)/D2859,0))</f>
        <v>0</v>
      </c>
      <c r="O2859" s="26" t="n">
        <f aca="false">IF(E2859&lt;J2859,(J2859-E2859)/E2859,IF(E2859&gt;I2859,(E2859-I2859)/E2859,0))</f>
        <v>0.00020782632699503</v>
      </c>
      <c r="P2859" s="27" t="n">
        <f aca="false">LN(F2859/F2858)</f>
        <v>0.0063694883350986</v>
      </c>
      <c r="Q2859" s="28" t="n">
        <f aca="false">STDEV(P2840:P2859)*SQRT(252)</f>
        <v>0.110912079578633</v>
      </c>
      <c r="R2859" s="26" t="n">
        <f aca="false">(G2859-H2859)/H2859</f>
        <v>0.00100259264190992</v>
      </c>
      <c r="S2859" s="17" t="n">
        <f aca="false">YEAR(B2859)</f>
        <v>2017</v>
      </c>
      <c r="T2859" s="17" t="n">
        <f aca="false">WEEKDAY(B2859)</f>
        <v>6</v>
      </c>
    </row>
    <row r="2860" customFormat="false" ht="15" hidden="false" customHeight="false" outlineLevel="0" collapsed="false">
      <c r="B2860" s="21" t="n">
        <v>43017</v>
      </c>
      <c r="C2860" s="22" t="n">
        <v>1276.372</v>
      </c>
      <c r="D2860" s="22" t="n">
        <v>1285.592</v>
      </c>
      <c r="E2860" s="22" t="n">
        <v>1275.331</v>
      </c>
      <c r="F2860" s="22" t="n">
        <v>1283.9735</v>
      </c>
      <c r="G2860" s="23" t="n">
        <v>1287.11</v>
      </c>
      <c r="H2860" s="23" t="n">
        <v>1285.82</v>
      </c>
      <c r="I2860" s="23" t="n">
        <v>1275.74</v>
      </c>
      <c r="J2860" s="23" t="n">
        <v>1274.47</v>
      </c>
      <c r="K2860" s="29" t="str">
        <f aca="false">IF(N2860&lt;=$F$3,"HIT","MISS")</f>
        <v>HIT</v>
      </c>
      <c r="L2860" s="29" t="str">
        <f aca="false">IF(O2860&lt;=$F$3,"HIT","MISS")</f>
        <v>HIT</v>
      </c>
      <c r="M2860" s="17" t="str">
        <f aca="false">IF(AND(K2860="HIT",L2860="HIT"),"HOD ✓ | LOD ✓",IF(K2860="HIT","HOD ✓",IF(L2860="HIT","LOD ✓","✗ MISS")))</f>
        <v>HOD ✓ | LOD ✓</v>
      </c>
      <c r="N2860" s="26" t="n">
        <f aca="false">IF(D2860&lt;H2860,(H2860-D2860)/D2860,IF(D2860&gt;G2860,(D2860-G2860)/D2860,0))</f>
        <v>0.00017735020130791</v>
      </c>
      <c r="O2860" s="26" t="n">
        <f aca="false">IF(E2860&lt;J2860,(J2860-E2860)/E2860,IF(E2860&gt;I2860,(E2860-I2860)/E2860,0))</f>
        <v>0</v>
      </c>
      <c r="P2860" s="27" t="n">
        <f aca="false">LN(F2860/F2859)</f>
        <v>0.00593788794112817</v>
      </c>
      <c r="Q2860" s="28" t="n">
        <f aca="false">STDEV(P2841:P2860)*SQRT(252)</f>
        <v>0.106125650243979</v>
      </c>
      <c r="R2860" s="26" t="n">
        <f aca="false">(G2860-H2860)/H2860</f>
        <v>0.00100325084381948</v>
      </c>
      <c r="S2860" s="17" t="n">
        <f aca="false">YEAR(B2860)</f>
        <v>2017</v>
      </c>
      <c r="T2860" s="17" t="n">
        <f aca="false">WEEKDAY(B2860)</f>
        <v>2</v>
      </c>
    </row>
    <row r="2861" customFormat="false" ht="15" hidden="false" customHeight="false" outlineLevel="0" collapsed="false">
      <c r="B2861" s="21" t="n">
        <v>43018</v>
      </c>
      <c r="C2861" s="22" t="n">
        <v>1283.9735</v>
      </c>
      <c r="D2861" s="22" t="n">
        <v>1294.306</v>
      </c>
      <c r="E2861" s="22" t="n">
        <v>1282.21</v>
      </c>
      <c r="F2861" s="22" t="n">
        <v>1287.7845</v>
      </c>
      <c r="G2861" s="23" t="n">
        <v>1294.01</v>
      </c>
      <c r="H2861" s="23" t="n">
        <v>1292.72</v>
      </c>
      <c r="I2861" s="23" t="n">
        <v>1283.91</v>
      </c>
      <c r="J2861" s="23" t="n">
        <v>1282.63</v>
      </c>
      <c r="K2861" s="29" t="str">
        <f aca="false">IF(N2861&lt;=$F$3,"HIT","MISS")</f>
        <v>HIT</v>
      </c>
      <c r="L2861" s="29" t="str">
        <f aca="false">IF(O2861&lt;=$F$3,"HIT","MISS")</f>
        <v>HIT</v>
      </c>
      <c r="M2861" s="17" t="str">
        <f aca="false">IF(AND(K2861="HIT",L2861="HIT"),"HOD ✓ | LOD ✓",IF(K2861="HIT","HOD ✓",IF(L2861="HIT","LOD ✓","✗ MISS")))</f>
        <v>HOD ✓ | LOD ✓</v>
      </c>
      <c r="N2861" s="26" t="n">
        <f aca="false">IF(D2861&lt;H2861,(H2861-D2861)/D2861,IF(D2861&gt;G2861,(D2861-G2861)/D2861,0))</f>
        <v>0.000228693987356969</v>
      </c>
      <c r="O2861" s="26" t="n">
        <f aca="false">IF(E2861&lt;J2861,(J2861-E2861)/E2861,IF(E2861&gt;I2861,(E2861-I2861)/E2861,0))</f>
        <v>0.000327559448140377</v>
      </c>
      <c r="P2861" s="27" t="n">
        <f aca="false">LN(F2861/F2860)</f>
        <v>0.00296373359356633</v>
      </c>
      <c r="Q2861" s="28" t="n">
        <f aca="false">STDEV(P2842:P2861)*SQRT(252)</f>
        <v>0.106034124802959</v>
      </c>
      <c r="R2861" s="26" t="n">
        <f aca="false">(G2861-H2861)/H2861</f>
        <v>0.000997895909400306</v>
      </c>
      <c r="S2861" s="17" t="n">
        <f aca="false">YEAR(B2861)</f>
        <v>2017</v>
      </c>
      <c r="T2861" s="17" t="n">
        <f aca="false">WEEKDAY(B2861)</f>
        <v>3</v>
      </c>
    </row>
    <row r="2862" customFormat="false" ht="15" hidden="false" customHeight="false" outlineLevel="0" collapsed="false">
      <c r="B2862" s="21" t="n">
        <v>43019</v>
      </c>
      <c r="C2862" s="22" t="n">
        <v>1287.7845</v>
      </c>
      <c r="D2862" s="22" t="n">
        <v>1293.688</v>
      </c>
      <c r="E2862" s="22" t="n">
        <v>1284.644</v>
      </c>
      <c r="F2862" s="22" t="n">
        <v>1291.8165</v>
      </c>
      <c r="G2862" s="23" t="n">
        <v>1295.17</v>
      </c>
      <c r="H2862" s="23" t="n">
        <v>1293.88</v>
      </c>
      <c r="I2862" s="23" t="n">
        <v>1284.41</v>
      </c>
      <c r="J2862" s="23" t="n">
        <v>1283.13</v>
      </c>
      <c r="K2862" s="29" t="str">
        <f aca="false">IF(N2862&lt;=$F$3,"HIT","MISS")</f>
        <v>HIT</v>
      </c>
      <c r="L2862" s="29" t="str">
        <f aca="false">IF(O2862&lt;=$F$3,"HIT","MISS")</f>
        <v>HIT</v>
      </c>
      <c r="M2862" s="17" t="str">
        <f aca="false">IF(AND(K2862="HIT",L2862="HIT"),"HOD ✓ | LOD ✓",IF(K2862="HIT","HOD ✓",IF(L2862="HIT","LOD ✓","✗ MISS")))</f>
        <v>HOD ✓ | LOD ✓</v>
      </c>
      <c r="N2862" s="26" t="n">
        <f aca="false">IF(D2862&lt;H2862,(H2862-D2862)/D2862,IF(D2862&gt;G2862,(D2862-G2862)/D2862,0))</f>
        <v>0.000148412909449579</v>
      </c>
      <c r="O2862" s="26" t="n">
        <f aca="false">IF(E2862&lt;J2862,(J2862-E2862)/E2862,IF(E2862&gt;I2862,(E2862-I2862)/E2862,0))</f>
        <v>0.000182151631113307</v>
      </c>
      <c r="P2862" s="27" t="n">
        <f aca="false">LN(F2862/F2861)</f>
        <v>0.00312606739064775</v>
      </c>
      <c r="Q2862" s="28" t="n">
        <f aca="false">STDEV(P2843:P2862)*SQRT(252)</f>
        <v>0.105712411465361</v>
      </c>
      <c r="R2862" s="26" t="n">
        <f aca="false">(G2862-H2862)/H2862</f>
        <v>0.000997001267505459</v>
      </c>
      <c r="S2862" s="17" t="n">
        <f aca="false">YEAR(B2862)</f>
        <v>2017</v>
      </c>
      <c r="T2862" s="17" t="n">
        <f aca="false">WEEKDAY(B2862)</f>
        <v>4</v>
      </c>
    </row>
    <row r="2863" customFormat="false" ht="15" hidden="false" customHeight="false" outlineLevel="0" collapsed="false">
      <c r="B2863" s="21" t="n">
        <v>43020</v>
      </c>
      <c r="C2863" s="22" t="n">
        <v>1291.8165</v>
      </c>
      <c r="D2863" s="22" t="n">
        <v>1297.565</v>
      </c>
      <c r="E2863" s="22" t="n">
        <v>1289.71</v>
      </c>
      <c r="F2863" s="22" t="n">
        <v>1293.54</v>
      </c>
      <c r="G2863" s="23" t="n">
        <v>1297.33</v>
      </c>
      <c r="H2863" s="23" t="n">
        <v>1296.03</v>
      </c>
      <c r="I2863" s="23" t="n">
        <v>1290.2</v>
      </c>
      <c r="J2863" s="23" t="n">
        <v>1288.91</v>
      </c>
      <c r="K2863" s="29" t="str">
        <f aca="false">IF(N2863&lt;=$F$3,"HIT","MISS")</f>
        <v>HIT</v>
      </c>
      <c r="L2863" s="29" t="str">
        <f aca="false">IF(O2863&lt;=$F$3,"HIT","MISS")</f>
        <v>HIT</v>
      </c>
      <c r="M2863" s="17" t="str">
        <f aca="false">IF(AND(K2863="HIT",L2863="HIT"),"HOD ✓ | LOD ✓",IF(K2863="HIT","HOD ✓",IF(L2863="HIT","LOD ✓","✗ MISS")))</f>
        <v>HOD ✓ | LOD ✓</v>
      </c>
      <c r="N2863" s="26" t="n">
        <f aca="false">IF(D2863&lt;H2863,(H2863-D2863)/D2863,IF(D2863&gt;G2863,(D2863-G2863)/D2863,0))</f>
        <v>0.000181108460847917</v>
      </c>
      <c r="O2863" s="26" t="n">
        <f aca="false">IF(E2863&lt;J2863,(J2863-E2863)/E2863,IF(E2863&gt;I2863,(E2863-I2863)/E2863,0))</f>
        <v>0</v>
      </c>
      <c r="P2863" s="27" t="n">
        <f aca="false">LN(F2863/F2862)</f>
        <v>0.00133327860611278</v>
      </c>
      <c r="Q2863" s="28" t="n">
        <f aca="false">STDEV(P2844:P2863)*SQRT(252)</f>
        <v>0.103871179312731</v>
      </c>
      <c r="R2863" s="26" t="n">
        <f aca="false">(G2863-H2863)/H2863</f>
        <v>0.00100306320069748</v>
      </c>
      <c r="S2863" s="17" t="n">
        <f aca="false">YEAR(B2863)</f>
        <v>2017</v>
      </c>
      <c r="T2863" s="17" t="n">
        <f aca="false">WEEKDAY(B2863)</f>
        <v>5</v>
      </c>
    </row>
    <row r="2864" customFormat="false" ht="15" hidden="false" customHeight="false" outlineLevel="0" collapsed="false">
      <c r="B2864" s="21" t="n">
        <v>43021</v>
      </c>
      <c r="C2864" s="22" t="n">
        <v>1293.54</v>
      </c>
      <c r="D2864" s="22" t="n">
        <v>1304.299</v>
      </c>
      <c r="E2864" s="22" t="n">
        <v>1291.084</v>
      </c>
      <c r="F2864" s="22" t="n">
        <v>1303.797</v>
      </c>
      <c r="G2864" s="23" t="n">
        <v>1305.51</v>
      </c>
      <c r="H2864" s="23" t="n">
        <v>1304.21</v>
      </c>
      <c r="I2864" s="23" t="n">
        <v>1291.72</v>
      </c>
      <c r="J2864" s="23" t="n">
        <v>1290.43</v>
      </c>
      <c r="K2864" s="29" t="str">
        <f aca="false">IF(N2864&lt;=$F$3,"HIT","MISS")</f>
        <v>HIT</v>
      </c>
      <c r="L2864" s="29" t="str">
        <f aca="false">IF(O2864&lt;=$F$3,"HIT","MISS")</f>
        <v>HIT</v>
      </c>
      <c r="M2864" s="17" t="str">
        <f aca="false">IF(AND(K2864="HIT",L2864="HIT"),"HOD ✓ | LOD ✓",IF(K2864="HIT","HOD ✓",IF(L2864="HIT","LOD ✓","✗ MISS")))</f>
        <v>HOD ✓ | LOD ✓</v>
      </c>
      <c r="N2864" s="26" t="n">
        <f aca="false">IF(D2864&lt;H2864,(H2864-D2864)/D2864,IF(D2864&gt;G2864,(D2864-G2864)/D2864,0))</f>
        <v>0</v>
      </c>
      <c r="O2864" s="26" t="n">
        <f aca="false">IF(E2864&lt;J2864,(J2864-E2864)/E2864,IF(E2864&gt;I2864,(E2864-I2864)/E2864,0))</f>
        <v>0</v>
      </c>
      <c r="P2864" s="27" t="n">
        <f aca="false">LN(F2864/F2863)</f>
        <v>0.00789813052341516</v>
      </c>
      <c r="Q2864" s="28" t="n">
        <f aca="false">STDEV(P2845:P2864)*SQRT(252)</f>
        <v>0.106839069657679</v>
      </c>
      <c r="R2864" s="26" t="n">
        <f aca="false">(G2864-H2864)/H2864</f>
        <v>0.000996771992240479</v>
      </c>
      <c r="S2864" s="17" t="n">
        <f aca="false">YEAR(B2864)</f>
        <v>2017</v>
      </c>
      <c r="T2864" s="17" t="n">
        <f aca="false">WEEKDAY(B2864)</f>
        <v>6</v>
      </c>
    </row>
    <row r="2865" customFormat="false" ht="15" hidden="false" customHeight="false" outlineLevel="0" collapsed="false">
      <c r="B2865" s="21" t="n">
        <v>43024</v>
      </c>
      <c r="C2865" s="22" t="n">
        <v>1303.797</v>
      </c>
      <c r="D2865" s="22" t="n">
        <v>1306.138</v>
      </c>
      <c r="E2865" s="22" t="n">
        <v>1290.581</v>
      </c>
      <c r="F2865" s="22" t="n">
        <v>1295.074</v>
      </c>
      <c r="G2865" s="23" t="n">
        <v>1306.08</v>
      </c>
      <c r="H2865" s="23" t="n">
        <v>1304.78</v>
      </c>
      <c r="I2865" s="23" t="n">
        <v>1291.46</v>
      </c>
      <c r="J2865" s="23" t="n">
        <v>1290.17</v>
      </c>
      <c r="K2865" s="29" t="str">
        <f aca="false">IF(N2865&lt;=$F$3,"HIT","MISS")</f>
        <v>HIT</v>
      </c>
      <c r="L2865" s="29" t="str">
        <f aca="false">IF(O2865&lt;=$F$3,"HIT","MISS")</f>
        <v>HIT</v>
      </c>
      <c r="M2865" s="17" t="str">
        <f aca="false">IF(AND(K2865="HIT",L2865="HIT"),"HOD ✓ | LOD ✓",IF(K2865="HIT","HOD ✓",IF(L2865="HIT","LOD ✓","✗ MISS")))</f>
        <v>HOD ✓ | LOD ✓</v>
      </c>
      <c r="N2865" s="26" t="n">
        <f aca="false">IF(D2865&lt;H2865,(H2865-D2865)/D2865,IF(D2865&gt;G2865,(D2865-G2865)/D2865,0))</f>
        <v>4.44057212943753E-005</v>
      </c>
      <c r="O2865" s="26" t="n">
        <f aca="false">IF(E2865&lt;J2865,(J2865-E2865)/E2865,IF(E2865&gt;I2865,(E2865-I2865)/E2865,0))</f>
        <v>0</v>
      </c>
      <c r="P2865" s="27" t="n">
        <f aca="false">LN(F2865/F2864)</f>
        <v>-0.00671294016319572</v>
      </c>
      <c r="Q2865" s="28" t="n">
        <f aca="false">STDEV(P2846:P2865)*SQRT(252)</f>
        <v>0.103552198950801</v>
      </c>
      <c r="R2865" s="26" t="n">
        <f aca="false">(G2865-H2865)/H2865</f>
        <v>0.00099633654715734</v>
      </c>
      <c r="S2865" s="17" t="n">
        <f aca="false">YEAR(B2865)</f>
        <v>2017</v>
      </c>
      <c r="T2865" s="17" t="n">
        <f aca="false">WEEKDAY(B2865)</f>
        <v>2</v>
      </c>
    </row>
    <row r="2866" customFormat="false" ht="15" hidden="false" customHeight="false" outlineLevel="0" collapsed="false">
      <c r="B2866" s="21" t="n">
        <v>43025</v>
      </c>
      <c r="C2866" s="22" t="n">
        <v>1295.074</v>
      </c>
      <c r="D2866" s="22" t="n">
        <v>1296.375</v>
      </c>
      <c r="E2866" s="22" t="n">
        <v>1281.414</v>
      </c>
      <c r="F2866" s="22" t="n">
        <v>1285.131</v>
      </c>
      <c r="G2866" s="23" t="n">
        <v>1296.73</v>
      </c>
      <c r="H2866" s="23" t="n">
        <v>1295.43</v>
      </c>
      <c r="I2866" s="23" t="n">
        <v>1283.07</v>
      </c>
      <c r="J2866" s="23" t="n">
        <v>1281.79</v>
      </c>
      <c r="K2866" s="29" t="str">
        <f aca="false">IF(N2866&lt;=$F$3,"HIT","MISS")</f>
        <v>HIT</v>
      </c>
      <c r="L2866" s="29" t="str">
        <f aca="false">IF(O2866&lt;=$F$3,"HIT","MISS")</f>
        <v>HIT</v>
      </c>
      <c r="M2866" s="17" t="str">
        <f aca="false">IF(AND(K2866="HIT",L2866="HIT"),"HOD ✓ | LOD ✓",IF(K2866="HIT","HOD ✓",IF(L2866="HIT","LOD ✓","✗ MISS")))</f>
        <v>HOD ✓ | LOD ✓</v>
      </c>
      <c r="N2866" s="26" t="n">
        <f aca="false">IF(D2866&lt;H2866,(H2866-D2866)/D2866,IF(D2866&gt;G2866,(D2866-G2866)/D2866,0))</f>
        <v>0</v>
      </c>
      <c r="O2866" s="26" t="n">
        <f aca="false">IF(E2866&lt;J2866,(J2866-E2866)/E2866,IF(E2866&gt;I2866,(E2866-I2866)/E2866,0))</f>
        <v>0.000293425856124544</v>
      </c>
      <c r="P2866" s="27" t="n">
        <f aca="false">LN(F2866/F2865)</f>
        <v>-0.00770717769967</v>
      </c>
      <c r="Q2866" s="28" t="n">
        <f aca="false">STDEV(P2847:P2866)*SQRT(252)</f>
        <v>0.105809115860521</v>
      </c>
      <c r="R2866" s="26" t="n">
        <f aca="false">(G2866-H2866)/H2866</f>
        <v>0.00100352778614047</v>
      </c>
      <c r="S2866" s="17" t="n">
        <f aca="false">YEAR(B2866)</f>
        <v>2017</v>
      </c>
      <c r="T2866" s="17" t="n">
        <f aca="false">WEEKDAY(B2866)</f>
        <v>3</v>
      </c>
    </row>
    <row r="2867" customFormat="false" ht="15" hidden="false" customHeight="false" outlineLevel="0" collapsed="false">
      <c r="B2867" s="21" t="n">
        <v>43026</v>
      </c>
      <c r="C2867" s="22" t="n">
        <v>1285.131</v>
      </c>
      <c r="D2867" s="22" t="n">
        <v>1288.889</v>
      </c>
      <c r="E2867" s="22" t="n">
        <v>1276.99</v>
      </c>
      <c r="F2867" s="22" t="n">
        <v>1281.1075</v>
      </c>
      <c r="G2867" s="23" t="n">
        <v>1288.74</v>
      </c>
      <c r="H2867" s="23" t="n">
        <v>1287.45</v>
      </c>
      <c r="I2867" s="23" t="n">
        <v>1277.55</v>
      </c>
      <c r="J2867" s="23" t="n">
        <v>1276.27</v>
      </c>
      <c r="K2867" s="29" t="str">
        <f aca="false">IF(N2867&lt;=$F$3,"HIT","MISS")</f>
        <v>HIT</v>
      </c>
      <c r="L2867" s="29" t="str">
        <f aca="false">IF(O2867&lt;=$F$3,"HIT","MISS")</f>
        <v>HIT</v>
      </c>
      <c r="M2867" s="17" t="str">
        <f aca="false">IF(AND(K2867="HIT",L2867="HIT"),"HOD ✓ | LOD ✓",IF(K2867="HIT","HOD ✓",IF(L2867="HIT","LOD ✓","✗ MISS")))</f>
        <v>HOD ✓ | LOD ✓</v>
      </c>
      <c r="N2867" s="26" t="n">
        <f aca="false">IF(D2867&lt;H2867,(H2867-D2867)/D2867,IF(D2867&gt;G2867,(D2867-G2867)/D2867,0))</f>
        <v>0.000115603438309961</v>
      </c>
      <c r="O2867" s="26" t="n">
        <f aca="false">IF(E2867&lt;J2867,(J2867-E2867)/E2867,IF(E2867&gt;I2867,(E2867-I2867)/E2867,0))</f>
        <v>0</v>
      </c>
      <c r="P2867" s="27" t="n">
        <f aca="false">LN(F2867/F2866)</f>
        <v>-0.00313572046934552</v>
      </c>
      <c r="Q2867" s="28" t="n">
        <f aca="false">STDEV(P2848:P2867)*SQRT(252)</f>
        <v>0.103175310185008</v>
      </c>
      <c r="R2867" s="26" t="n">
        <f aca="false">(G2867-H2867)/H2867</f>
        <v>0.00100198065944306</v>
      </c>
      <c r="S2867" s="17" t="n">
        <f aca="false">YEAR(B2867)</f>
        <v>2017</v>
      </c>
      <c r="T2867" s="17" t="n">
        <f aca="false">WEEKDAY(B2867)</f>
        <v>4</v>
      </c>
    </row>
    <row r="2868" customFormat="false" ht="15" hidden="false" customHeight="false" outlineLevel="0" collapsed="false">
      <c r="B2868" s="21" t="n">
        <v>43027</v>
      </c>
      <c r="C2868" s="22" t="n">
        <v>1281.1075</v>
      </c>
      <c r="D2868" s="22" t="n">
        <v>1291.078</v>
      </c>
      <c r="E2868" s="22" t="n">
        <v>1276.729</v>
      </c>
      <c r="F2868" s="22" t="n">
        <v>1289.798</v>
      </c>
      <c r="G2868" s="23" t="n">
        <v>1291.4</v>
      </c>
      <c r="H2868" s="23" t="n">
        <v>1290.11</v>
      </c>
      <c r="I2868" s="23" t="n">
        <v>1277.39</v>
      </c>
      <c r="J2868" s="23" t="n">
        <v>1276.11</v>
      </c>
      <c r="K2868" s="29" t="str">
        <f aca="false">IF(N2868&lt;=$F$3,"HIT","MISS")</f>
        <v>HIT</v>
      </c>
      <c r="L2868" s="29" t="str">
        <f aca="false">IF(O2868&lt;=$F$3,"HIT","MISS")</f>
        <v>HIT</v>
      </c>
      <c r="M2868" s="17" t="str">
        <f aca="false">IF(AND(K2868="HIT",L2868="HIT"),"HOD ✓ | LOD ✓",IF(K2868="HIT","HOD ✓",IF(L2868="HIT","LOD ✓","✗ MISS")))</f>
        <v>HOD ✓ | LOD ✓</v>
      </c>
      <c r="N2868" s="26" t="n">
        <f aca="false">IF(D2868&lt;H2868,(H2868-D2868)/D2868,IF(D2868&gt;G2868,(D2868-G2868)/D2868,0))</f>
        <v>0</v>
      </c>
      <c r="O2868" s="26" t="n">
        <f aca="false">IF(E2868&lt;J2868,(J2868-E2868)/E2868,IF(E2868&gt;I2868,(E2868-I2868)/E2868,0))</f>
        <v>0</v>
      </c>
      <c r="P2868" s="27" t="n">
        <f aca="false">LN(F2868/F2867)</f>
        <v>0.00676067875789581</v>
      </c>
      <c r="Q2868" s="28" t="n">
        <f aca="false">STDEV(P2849:P2868)*SQRT(252)</f>
        <v>0.103271586282811</v>
      </c>
      <c r="R2868" s="26" t="n">
        <f aca="false">(G2868-H2868)/H2868</f>
        <v>0.000999914735952896</v>
      </c>
      <c r="S2868" s="17" t="n">
        <f aca="false">YEAR(B2868)</f>
        <v>2017</v>
      </c>
      <c r="T2868" s="17" t="n">
        <f aca="false">WEEKDAY(B2868)</f>
        <v>5</v>
      </c>
    </row>
    <row r="2869" customFormat="false" ht="15" hidden="false" customHeight="false" outlineLevel="0" collapsed="false">
      <c r="B2869" s="21" t="n">
        <v>43028</v>
      </c>
      <c r="C2869" s="22" t="n">
        <v>1289.798</v>
      </c>
      <c r="D2869" s="22" t="n">
        <v>1291.218</v>
      </c>
      <c r="E2869" s="22" t="n">
        <v>1278.022</v>
      </c>
      <c r="F2869" s="22" t="n">
        <v>1280.368</v>
      </c>
      <c r="G2869" s="23" t="n">
        <v>1290.83</v>
      </c>
      <c r="H2869" s="23" t="n">
        <v>1289.54</v>
      </c>
      <c r="I2869" s="23" t="n">
        <v>1278.26</v>
      </c>
      <c r="J2869" s="23" t="n">
        <v>1276.98</v>
      </c>
      <c r="K2869" s="29" t="str">
        <f aca="false">IF(N2869&lt;=$F$3,"HIT","MISS")</f>
        <v>HIT</v>
      </c>
      <c r="L2869" s="29" t="str">
        <f aca="false">IF(O2869&lt;=$F$3,"HIT","MISS")</f>
        <v>HIT</v>
      </c>
      <c r="M2869" s="17" t="str">
        <f aca="false">IF(AND(K2869="HIT",L2869="HIT"),"HOD ✓ | LOD ✓",IF(K2869="HIT","HOD ✓",IF(L2869="HIT","LOD ✓","✗ MISS")))</f>
        <v>HOD ✓ | LOD ✓</v>
      </c>
      <c r="N2869" s="26" t="n">
        <f aca="false">IF(D2869&lt;H2869,(H2869-D2869)/D2869,IF(D2869&gt;G2869,(D2869-G2869)/D2869,0))</f>
        <v>0.000300491473941772</v>
      </c>
      <c r="O2869" s="26" t="n">
        <f aca="false">IF(E2869&lt;J2869,(J2869-E2869)/E2869,IF(E2869&gt;I2869,(E2869-I2869)/E2869,0))</f>
        <v>0</v>
      </c>
      <c r="P2869" s="27" t="n">
        <f aca="false">LN(F2869/F2868)</f>
        <v>-0.00733808035361315</v>
      </c>
      <c r="Q2869" s="28" t="n">
        <f aca="false">STDEV(P2850:P2869)*SQRT(252)</f>
        <v>0.104841951216004</v>
      </c>
      <c r="R2869" s="26" t="n">
        <f aca="false">(G2869-H2869)/H2869</f>
        <v>0.00100035671634844</v>
      </c>
      <c r="S2869" s="17" t="n">
        <f aca="false">YEAR(B2869)</f>
        <v>2017</v>
      </c>
      <c r="T2869" s="17" t="n">
        <f aca="false">WEEKDAY(B2869)</f>
        <v>6</v>
      </c>
    </row>
    <row r="2870" customFormat="false" ht="15" hidden="false" customHeight="false" outlineLevel="0" collapsed="false">
      <c r="B2870" s="21" t="n">
        <v>43031</v>
      </c>
      <c r="C2870" s="22" t="n">
        <v>1280.368</v>
      </c>
      <c r="D2870" s="22" t="n">
        <v>1283.344</v>
      </c>
      <c r="E2870" s="22" t="n">
        <v>1272.554</v>
      </c>
      <c r="F2870" s="22" t="n">
        <v>1282.0315</v>
      </c>
      <c r="G2870" s="23" t="n">
        <v>1283.85</v>
      </c>
      <c r="H2870" s="23" t="n">
        <v>1282.57</v>
      </c>
      <c r="I2870" s="23" t="n">
        <v>1274.24</v>
      </c>
      <c r="J2870" s="23" t="n">
        <v>1272.97</v>
      </c>
      <c r="K2870" s="29" t="str">
        <f aca="false">IF(N2870&lt;=$F$3,"HIT","MISS")</f>
        <v>HIT</v>
      </c>
      <c r="L2870" s="29" t="str">
        <f aca="false">IF(O2870&lt;=$F$3,"HIT","MISS")</f>
        <v>HIT</v>
      </c>
      <c r="M2870" s="17" t="str">
        <f aca="false">IF(AND(K2870="HIT",L2870="HIT"),"HOD ✓ | LOD ✓",IF(K2870="HIT","HOD ✓",IF(L2870="HIT","LOD ✓","✗ MISS")))</f>
        <v>HOD ✓ | LOD ✓</v>
      </c>
      <c r="N2870" s="26" t="n">
        <f aca="false">IF(D2870&lt;H2870,(H2870-D2870)/D2870,IF(D2870&gt;G2870,(D2870-G2870)/D2870,0))</f>
        <v>0</v>
      </c>
      <c r="O2870" s="26" t="n">
        <f aca="false">IF(E2870&lt;J2870,(J2870-E2870)/E2870,IF(E2870&gt;I2870,(E2870-I2870)/E2870,0))</f>
        <v>0.000326901648181484</v>
      </c>
      <c r="P2870" s="27" t="n">
        <f aca="false">LN(F2870/F2869)</f>
        <v>0.00129839256813582</v>
      </c>
      <c r="Q2870" s="28" t="n">
        <f aca="false">STDEV(P2851:P2870)*SQRT(252)</f>
        <v>0.0971876041085396</v>
      </c>
      <c r="R2870" s="26" t="n">
        <f aca="false">(G2870-H2870)/H2870</f>
        <v>0.000997996210733116</v>
      </c>
      <c r="S2870" s="17" t="n">
        <f aca="false">YEAR(B2870)</f>
        <v>2017</v>
      </c>
      <c r="T2870" s="17" t="n">
        <f aca="false">WEEKDAY(B2870)</f>
        <v>2</v>
      </c>
    </row>
    <row r="2871" customFormat="false" ht="15" hidden="false" customHeight="false" outlineLevel="0" collapsed="false">
      <c r="B2871" s="21" t="n">
        <v>43032</v>
      </c>
      <c r="C2871" s="22" t="n">
        <v>1282.0315</v>
      </c>
      <c r="D2871" s="22" t="n">
        <v>1283.772</v>
      </c>
      <c r="E2871" s="22" t="n">
        <v>1273.704</v>
      </c>
      <c r="F2871" s="22" t="n">
        <v>1276.767</v>
      </c>
      <c r="G2871" s="23" t="n">
        <v>1283.58</v>
      </c>
      <c r="H2871" s="23" t="n">
        <v>1282.3</v>
      </c>
      <c r="I2871" s="23" t="n">
        <v>1273.59</v>
      </c>
      <c r="J2871" s="23" t="n">
        <v>1272.32</v>
      </c>
      <c r="K2871" s="29" t="str">
        <f aca="false">IF(N2871&lt;=$F$3,"HIT","MISS")</f>
        <v>HIT</v>
      </c>
      <c r="L2871" s="29" t="str">
        <f aca="false">IF(O2871&lt;=$F$3,"HIT","MISS")</f>
        <v>HIT</v>
      </c>
      <c r="M2871" s="17" t="str">
        <f aca="false">IF(AND(K2871="HIT",L2871="HIT"),"HOD ✓ | LOD ✓",IF(K2871="HIT","HOD ✓",IF(L2871="HIT","LOD ✓","✗ MISS")))</f>
        <v>HOD ✓ | LOD ✓</v>
      </c>
      <c r="N2871" s="26" t="n">
        <f aca="false">IF(D2871&lt;H2871,(H2871-D2871)/D2871,IF(D2871&gt;G2871,(D2871-G2871)/D2871,0))</f>
        <v>0.000149559267533493</v>
      </c>
      <c r="O2871" s="26" t="n">
        <f aca="false">IF(E2871&lt;J2871,(J2871-E2871)/E2871,IF(E2871&gt;I2871,(E2871-I2871)/E2871,0))</f>
        <v>8.95027416103214E-005</v>
      </c>
      <c r="P2871" s="27" t="n">
        <f aca="false">LN(F2871/F2870)</f>
        <v>-0.0041148276647205</v>
      </c>
      <c r="Q2871" s="28" t="n">
        <f aca="false">STDEV(P2852:P2871)*SQRT(252)</f>
        <v>0.0875819150531995</v>
      </c>
      <c r="R2871" s="26" t="n">
        <f aca="false">(G2871-H2871)/H2871</f>
        <v>0.000998206347968473</v>
      </c>
      <c r="S2871" s="17" t="n">
        <f aca="false">YEAR(B2871)</f>
        <v>2017</v>
      </c>
      <c r="T2871" s="17" t="n">
        <f aca="false">WEEKDAY(B2871)</f>
        <v>3</v>
      </c>
    </row>
    <row r="2872" customFormat="false" ht="15" hidden="false" customHeight="false" outlineLevel="0" collapsed="false">
      <c r="B2872" s="21" t="n">
        <v>43033</v>
      </c>
      <c r="C2872" s="22" t="n">
        <v>1276.767</v>
      </c>
      <c r="D2872" s="22" t="n">
        <v>1280.1</v>
      </c>
      <c r="E2872" s="22" t="n">
        <v>1271.088</v>
      </c>
      <c r="F2872" s="22" t="n">
        <v>1277.523</v>
      </c>
      <c r="G2872" s="23" t="n">
        <v>1280.98</v>
      </c>
      <c r="H2872" s="23" t="n">
        <v>1279.7</v>
      </c>
      <c r="I2872" s="23" t="n">
        <v>1271.3</v>
      </c>
      <c r="J2872" s="23" t="n">
        <v>1270.03</v>
      </c>
      <c r="K2872" s="29" t="str">
        <f aca="false">IF(N2872&lt;=$F$3,"HIT","MISS")</f>
        <v>HIT</v>
      </c>
      <c r="L2872" s="29" t="str">
        <f aca="false">IF(O2872&lt;=$F$3,"HIT","MISS")</f>
        <v>HIT</v>
      </c>
      <c r="M2872" s="17" t="str">
        <f aca="false">IF(AND(K2872="HIT",L2872="HIT"),"HOD ✓ | LOD ✓",IF(K2872="HIT","HOD ✓",IF(L2872="HIT","LOD ✓","✗ MISS")))</f>
        <v>HOD ✓ | LOD ✓</v>
      </c>
      <c r="N2872" s="26" t="n">
        <f aca="false">IF(D2872&lt;H2872,(H2872-D2872)/D2872,IF(D2872&gt;G2872,(D2872-G2872)/D2872,0))</f>
        <v>0</v>
      </c>
      <c r="O2872" s="26" t="n">
        <f aca="false">IF(E2872&lt;J2872,(J2872-E2872)/E2872,IF(E2872&gt;I2872,(E2872-I2872)/E2872,0))</f>
        <v>0</v>
      </c>
      <c r="P2872" s="27" t="n">
        <f aca="false">LN(F2872/F2871)</f>
        <v>0.000591945332812673</v>
      </c>
      <c r="Q2872" s="28" t="n">
        <f aca="false">STDEV(P2853:P2872)*SQRT(252)</f>
        <v>0.0827352981974224</v>
      </c>
      <c r="R2872" s="26" t="n">
        <f aca="false">(G2872-H2872)/H2872</f>
        <v>0.0010002344299445</v>
      </c>
      <c r="S2872" s="17" t="n">
        <f aca="false">YEAR(B2872)</f>
        <v>2017</v>
      </c>
      <c r="T2872" s="17" t="n">
        <f aca="false">WEEKDAY(B2872)</f>
        <v>4</v>
      </c>
    </row>
    <row r="2873" customFormat="false" ht="15" hidden="false" customHeight="false" outlineLevel="0" collapsed="false">
      <c r="B2873" s="21" t="n">
        <v>43034</v>
      </c>
      <c r="C2873" s="22" t="n">
        <v>1277.523</v>
      </c>
      <c r="D2873" s="22" t="n">
        <v>1282.59</v>
      </c>
      <c r="E2873" s="22" t="n">
        <v>1265.925</v>
      </c>
      <c r="F2873" s="22" t="n">
        <v>1267.1675</v>
      </c>
      <c r="G2873" s="23" t="n">
        <v>1282.36</v>
      </c>
      <c r="H2873" s="23" t="n">
        <v>1281.08</v>
      </c>
      <c r="I2873" s="23" t="n">
        <v>1267.06</v>
      </c>
      <c r="J2873" s="23" t="n">
        <v>1265.79</v>
      </c>
      <c r="K2873" s="29" t="str">
        <f aca="false">IF(N2873&lt;=$F$3,"HIT","MISS")</f>
        <v>HIT</v>
      </c>
      <c r="L2873" s="29" t="str">
        <f aca="false">IF(O2873&lt;=$F$3,"HIT","MISS")</f>
        <v>HIT</v>
      </c>
      <c r="M2873" s="17" t="str">
        <f aca="false">IF(AND(K2873="HIT",L2873="HIT"),"HOD ✓ | LOD ✓",IF(K2873="HIT","HOD ✓",IF(L2873="HIT","LOD ✓","✗ MISS")))</f>
        <v>HOD ✓ | LOD ✓</v>
      </c>
      <c r="N2873" s="26" t="n">
        <f aca="false">IF(D2873&lt;H2873,(H2873-D2873)/D2873,IF(D2873&gt;G2873,(D2873-G2873)/D2873,0))</f>
        <v>0.000179324647783016</v>
      </c>
      <c r="O2873" s="26" t="n">
        <f aca="false">IF(E2873&lt;J2873,(J2873-E2873)/E2873,IF(E2873&gt;I2873,(E2873-I2873)/E2873,0))</f>
        <v>0</v>
      </c>
      <c r="P2873" s="27" t="n">
        <f aca="false">LN(F2873/F2872)</f>
        <v>-0.00813895219437578</v>
      </c>
      <c r="Q2873" s="28" t="n">
        <f aca="false">STDEV(P2854:P2873)*SQRT(252)</f>
        <v>0.0860459565306664</v>
      </c>
      <c r="R2873" s="26" t="n">
        <f aca="false">(G2873-H2873)/H2873</f>
        <v>0.00099915696131387</v>
      </c>
      <c r="S2873" s="17" t="n">
        <f aca="false">YEAR(B2873)</f>
        <v>2017</v>
      </c>
      <c r="T2873" s="17" t="n">
        <f aca="false">WEEKDAY(B2873)</f>
        <v>5</v>
      </c>
    </row>
    <row r="2874" customFormat="false" ht="15" hidden="false" customHeight="false" outlineLevel="0" collapsed="false">
      <c r="B2874" s="21" t="n">
        <v>43035</v>
      </c>
      <c r="C2874" s="22" t="n">
        <v>1267.1675</v>
      </c>
      <c r="D2874" s="22" t="n">
        <v>1274.707</v>
      </c>
      <c r="E2874" s="22" t="n">
        <v>1263.582</v>
      </c>
      <c r="F2874" s="22" t="n">
        <v>1274.131</v>
      </c>
      <c r="G2874" s="23" t="n">
        <v>1274.6</v>
      </c>
      <c r="H2874" s="23" t="n">
        <v>1273.33</v>
      </c>
      <c r="I2874" s="23" t="n">
        <v>1265.32</v>
      </c>
      <c r="J2874" s="23" t="n">
        <v>1264.06</v>
      </c>
      <c r="K2874" s="29" t="str">
        <f aca="false">IF(N2874&lt;=$F$3,"HIT","MISS")</f>
        <v>HIT</v>
      </c>
      <c r="L2874" s="29" t="str">
        <f aca="false">IF(O2874&lt;=$F$3,"HIT","MISS")</f>
        <v>HIT</v>
      </c>
      <c r="M2874" s="17" t="str">
        <f aca="false">IF(AND(K2874="HIT",L2874="HIT"),"HOD ✓ | LOD ✓",IF(K2874="HIT","HOD ✓",IF(L2874="HIT","LOD ✓","✗ MISS")))</f>
        <v>HOD ✓ | LOD ✓</v>
      </c>
      <c r="N2874" s="26" t="n">
        <f aca="false">IF(D2874&lt;H2874,(H2874-D2874)/D2874,IF(D2874&gt;G2874,(D2874-G2874)/D2874,0))</f>
        <v>8.39408585660848E-005</v>
      </c>
      <c r="O2874" s="26" t="n">
        <f aca="false">IF(E2874&lt;J2874,(J2874-E2874)/E2874,IF(E2874&gt;I2874,(E2874-I2874)/E2874,0))</f>
        <v>0.000378289655914565</v>
      </c>
      <c r="P2874" s="27" t="n">
        <f aca="false">LN(F2874/F2873)</f>
        <v>0.00548028295627755</v>
      </c>
      <c r="Q2874" s="28" t="n">
        <f aca="false">STDEV(P2855:P2874)*SQRT(252)</f>
        <v>0.0867117203136383</v>
      </c>
      <c r="R2874" s="26" t="n">
        <f aca="false">(G2874-H2874)/H2874</f>
        <v>0.000997384809907865</v>
      </c>
      <c r="S2874" s="17" t="n">
        <f aca="false">YEAR(B2874)</f>
        <v>2017</v>
      </c>
      <c r="T2874" s="17" t="n">
        <f aca="false">WEEKDAY(B2874)</f>
        <v>6</v>
      </c>
    </row>
    <row r="2875" customFormat="false" ht="15" hidden="false" customHeight="false" outlineLevel="0" collapsed="false">
      <c r="B2875" s="21" t="n">
        <v>43038</v>
      </c>
      <c r="C2875" s="22" t="n">
        <v>1274.131</v>
      </c>
      <c r="D2875" s="22" t="n">
        <v>1278.89</v>
      </c>
      <c r="E2875" s="22" t="n">
        <v>1268.999</v>
      </c>
      <c r="F2875" s="22" t="n">
        <v>1276.407</v>
      </c>
      <c r="G2875" s="23" t="n">
        <v>1278.62</v>
      </c>
      <c r="H2875" s="23" t="n">
        <v>1277.34</v>
      </c>
      <c r="I2875" s="23" t="n">
        <v>1269.47</v>
      </c>
      <c r="J2875" s="23" t="n">
        <v>1268.2</v>
      </c>
      <c r="K2875" s="29" t="str">
        <f aca="false">IF(N2875&lt;=$F$3,"HIT","MISS")</f>
        <v>HIT</v>
      </c>
      <c r="L2875" s="29" t="str">
        <f aca="false">IF(O2875&lt;=$F$3,"HIT","MISS")</f>
        <v>HIT</v>
      </c>
      <c r="M2875" s="17" t="str">
        <f aca="false">IF(AND(K2875="HIT",L2875="HIT"),"HOD ✓ | LOD ✓",IF(K2875="HIT","HOD ✓",IF(L2875="HIT","LOD ✓","✗ MISS")))</f>
        <v>HOD ✓ | LOD ✓</v>
      </c>
      <c r="N2875" s="26" t="n">
        <f aca="false">IF(D2875&lt;H2875,(H2875-D2875)/D2875,IF(D2875&gt;G2875,(D2875-G2875)/D2875,0))</f>
        <v>0.000211120581129111</v>
      </c>
      <c r="O2875" s="26" t="n">
        <f aca="false">IF(E2875&lt;J2875,(J2875-E2875)/E2875,IF(E2875&gt;I2875,(E2875-I2875)/E2875,0))</f>
        <v>0</v>
      </c>
      <c r="P2875" s="27" t="n">
        <f aca="false">LN(F2875/F2874)</f>
        <v>0.00178472197170341</v>
      </c>
      <c r="Q2875" s="28" t="n">
        <f aca="false">STDEV(P2856:P2875)*SQRT(252)</f>
        <v>0.0831561688927097</v>
      </c>
      <c r="R2875" s="26" t="n">
        <f aca="false">(G2875-H2875)/H2875</f>
        <v>0.00100208245259678</v>
      </c>
      <c r="S2875" s="17" t="n">
        <f aca="false">YEAR(B2875)</f>
        <v>2017</v>
      </c>
      <c r="T2875" s="17" t="n">
        <f aca="false">WEEKDAY(B2875)</f>
        <v>2</v>
      </c>
    </row>
    <row r="2876" customFormat="false" ht="15" hidden="false" customHeight="false" outlineLevel="0" collapsed="false">
      <c r="B2876" s="21" t="n">
        <v>43039</v>
      </c>
      <c r="C2876" s="22" t="n">
        <v>1276.407</v>
      </c>
      <c r="D2876" s="22" t="n">
        <v>1278.242</v>
      </c>
      <c r="E2876" s="22" t="n">
        <v>1267.844</v>
      </c>
      <c r="F2876" s="22" t="n">
        <v>1271.2125</v>
      </c>
      <c r="G2876" s="23" t="n">
        <v>1278.09</v>
      </c>
      <c r="H2876" s="23" t="n">
        <v>1276.81</v>
      </c>
      <c r="I2876" s="23" t="n">
        <v>1267.88</v>
      </c>
      <c r="J2876" s="23" t="n">
        <v>1266.61</v>
      </c>
      <c r="K2876" s="29" t="str">
        <f aca="false">IF(N2876&lt;=$F$3,"HIT","MISS")</f>
        <v>HIT</v>
      </c>
      <c r="L2876" s="29" t="str">
        <f aca="false">IF(O2876&lt;=$F$3,"HIT","MISS")</f>
        <v>HIT</v>
      </c>
      <c r="M2876" s="17" t="str">
        <f aca="false">IF(AND(K2876="HIT",L2876="HIT"),"HOD ✓ | LOD ✓",IF(K2876="HIT","HOD ✓",IF(L2876="HIT","LOD ✓","✗ MISS")))</f>
        <v>HOD ✓ | LOD ✓</v>
      </c>
      <c r="N2876" s="26" t="n">
        <f aca="false">IF(D2876&lt;H2876,(H2876-D2876)/D2876,IF(D2876&gt;G2876,(D2876-G2876)/D2876,0))</f>
        <v>0.000118913320012989</v>
      </c>
      <c r="O2876" s="26" t="n">
        <f aca="false">IF(E2876&lt;J2876,(J2876-E2876)/E2876,IF(E2876&gt;I2876,(E2876-I2876)/E2876,0))</f>
        <v>0</v>
      </c>
      <c r="P2876" s="27" t="n">
        <f aca="false">LN(F2876/F2875)</f>
        <v>-0.00407793016068446</v>
      </c>
      <c r="Q2876" s="28" t="n">
        <f aca="false">STDEV(P2857:P2876)*SQRT(252)</f>
        <v>0.0845189233564123</v>
      </c>
      <c r="R2876" s="26" t="n">
        <f aca="false">(G2876-H2876)/H2876</f>
        <v>0.00100249841401616</v>
      </c>
      <c r="S2876" s="17" t="n">
        <f aca="false">YEAR(B2876)</f>
        <v>2017</v>
      </c>
      <c r="T2876" s="17" t="n">
        <f aca="false">WEEKDAY(B2876)</f>
        <v>3</v>
      </c>
    </row>
    <row r="2877" customFormat="false" ht="15" hidden="false" customHeight="false" outlineLevel="0" collapsed="false">
      <c r="B2877" s="21" t="n">
        <v>43040</v>
      </c>
      <c r="C2877" s="22" t="n">
        <v>1271.2125</v>
      </c>
      <c r="D2877" s="22" t="n">
        <v>1280.92</v>
      </c>
      <c r="E2877" s="22" t="n">
        <v>1267.988</v>
      </c>
      <c r="F2877" s="22" t="n">
        <v>1274.654</v>
      </c>
      <c r="G2877" s="23" t="n">
        <v>1281.92</v>
      </c>
      <c r="H2877" s="23" t="n">
        <v>1280.64</v>
      </c>
      <c r="I2877" s="23" t="n">
        <v>1271.45</v>
      </c>
      <c r="J2877" s="23" t="n">
        <v>1270.18</v>
      </c>
      <c r="K2877" s="24" t="str">
        <f aca="false">IF(N2877&lt;=$F$3,"HIT","MISS")</f>
        <v>HIT</v>
      </c>
      <c r="L2877" s="24" t="str">
        <f aca="false">IF(O2877&lt;=$F$3,"HIT","MISS")</f>
        <v>MISS</v>
      </c>
      <c r="M2877" s="25" t="str">
        <f aca="false">IF(AND(K2877="HIT",L2877="HIT"),"HOD ✓ | LOD ✓",IF(K2877="HIT","HOD ✓",IF(L2877="HIT","LOD ✓","✗ MISS")))</f>
        <v>HOD ✓</v>
      </c>
      <c r="N2877" s="26" t="n">
        <f aca="false">IF(D2877&lt;H2877,(H2877-D2877)/D2877,IF(D2877&gt;G2877,(D2877-G2877)/D2877,0))</f>
        <v>0</v>
      </c>
      <c r="O2877" s="26" t="n">
        <f aca="false">IF(E2877&lt;J2877,(J2877-E2877)/E2877,IF(E2877&gt;I2877,(E2877-I2877)/E2877,0))</f>
        <v>0.00172872298476011</v>
      </c>
      <c r="P2877" s="27" t="n">
        <f aca="false">LN(F2877/F2876)</f>
        <v>0.0027035998127079</v>
      </c>
      <c r="Q2877" s="28" t="n">
        <f aca="false">STDEV(P2858:P2877)*SQRT(252)</f>
        <v>0.0846730223545941</v>
      </c>
      <c r="R2877" s="26" t="n">
        <f aca="false">(G2877-H2877)/H2877</f>
        <v>0.000999500249875041</v>
      </c>
      <c r="S2877" s="17" t="n">
        <f aca="false">YEAR(B2877)</f>
        <v>2017</v>
      </c>
      <c r="T2877" s="17" t="n">
        <f aca="false">WEEKDAY(B2877)</f>
        <v>4</v>
      </c>
    </row>
    <row r="2878" customFormat="false" ht="15" hidden="false" customHeight="false" outlineLevel="0" collapsed="false">
      <c r="B2878" s="21" t="n">
        <v>43041</v>
      </c>
      <c r="C2878" s="22" t="n">
        <v>1274.654</v>
      </c>
      <c r="D2878" s="22" t="n">
        <v>1284.271</v>
      </c>
      <c r="E2878" s="22" t="n">
        <v>1273.32</v>
      </c>
      <c r="F2878" s="22" t="n">
        <v>1275.9</v>
      </c>
      <c r="G2878" s="23" t="n">
        <v>1285.51</v>
      </c>
      <c r="H2878" s="23" t="n">
        <v>1284.23</v>
      </c>
      <c r="I2878" s="23" t="n">
        <v>1273.04</v>
      </c>
      <c r="J2878" s="23" t="n">
        <v>1271.77</v>
      </c>
      <c r="K2878" s="29" t="str">
        <f aca="false">IF(N2878&lt;=$F$3,"HIT","MISS")</f>
        <v>HIT</v>
      </c>
      <c r="L2878" s="29" t="str">
        <f aca="false">IF(O2878&lt;=$F$3,"HIT","MISS")</f>
        <v>HIT</v>
      </c>
      <c r="M2878" s="17" t="str">
        <f aca="false">IF(AND(K2878="HIT",L2878="HIT"),"HOD ✓ | LOD ✓",IF(K2878="HIT","HOD ✓",IF(L2878="HIT","LOD ✓","✗ MISS")))</f>
        <v>HOD ✓ | LOD ✓</v>
      </c>
      <c r="N2878" s="26" t="n">
        <f aca="false">IF(D2878&lt;H2878,(H2878-D2878)/D2878,IF(D2878&gt;G2878,(D2878-G2878)/D2878,0))</f>
        <v>0</v>
      </c>
      <c r="O2878" s="26" t="n">
        <f aca="false">IF(E2878&lt;J2878,(J2878-E2878)/E2878,IF(E2878&gt;I2878,(E2878-I2878)/E2878,0))</f>
        <v>0.000219897590550665</v>
      </c>
      <c r="P2878" s="27" t="n">
        <f aca="false">LN(F2878/F2877)</f>
        <v>0.000977042712383829</v>
      </c>
      <c r="Q2878" s="28" t="n">
        <f aca="false">STDEV(P2859:P2878)*SQRT(252)</f>
        <v>0.0825600700803974</v>
      </c>
      <c r="R2878" s="26" t="n">
        <f aca="false">(G2878-H2878)/H2878</f>
        <v>0.000996706197487968</v>
      </c>
      <c r="S2878" s="17" t="n">
        <f aca="false">YEAR(B2878)</f>
        <v>2017</v>
      </c>
      <c r="T2878" s="17" t="n">
        <f aca="false">WEEKDAY(B2878)</f>
        <v>5</v>
      </c>
    </row>
    <row r="2879" customFormat="false" ht="15" hidden="false" customHeight="false" outlineLevel="0" collapsed="false">
      <c r="B2879" s="21" t="n">
        <v>43042</v>
      </c>
      <c r="C2879" s="22" t="n">
        <v>1275.9</v>
      </c>
      <c r="D2879" s="22" t="n">
        <v>1280.59</v>
      </c>
      <c r="E2879" s="22" t="n">
        <v>1265.534</v>
      </c>
      <c r="F2879" s="22" t="n">
        <v>1269.9905</v>
      </c>
      <c r="G2879" s="23" t="n">
        <v>1281.4</v>
      </c>
      <c r="H2879" s="23" t="n">
        <v>1280.12</v>
      </c>
      <c r="I2879" s="23" t="n">
        <v>1264.97</v>
      </c>
      <c r="J2879" s="23" t="n">
        <v>1263.71</v>
      </c>
      <c r="K2879" s="29" t="str">
        <f aca="false">IF(N2879&lt;=$F$3,"HIT","MISS")</f>
        <v>HIT</v>
      </c>
      <c r="L2879" s="29" t="str">
        <f aca="false">IF(O2879&lt;=$F$3,"HIT","MISS")</f>
        <v>HIT</v>
      </c>
      <c r="M2879" s="17" t="str">
        <f aca="false">IF(AND(K2879="HIT",L2879="HIT"),"HOD ✓ | LOD ✓",IF(K2879="HIT","HOD ✓",IF(L2879="HIT","LOD ✓","✗ MISS")))</f>
        <v>HOD ✓ | LOD ✓</v>
      </c>
      <c r="N2879" s="26" t="n">
        <f aca="false">IF(D2879&lt;H2879,(H2879-D2879)/D2879,IF(D2879&gt;G2879,(D2879-G2879)/D2879,0))</f>
        <v>0</v>
      </c>
      <c r="O2879" s="26" t="n">
        <f aca="false">IF(E2879&lt;J2879,(J2879-E2879)/E2879,IF(E2879&gt;I2879,(E2879-I2879)/E2879,0))</f>
        <v>0.000445661673254198</v>
      </c>
      <c r="P2879" s="27" t="n">
        <f aca="false">LN(F2879/F2878)</f>
        <v>-0.00464239181799888</v>
      </c>
      <c r="Q2879" s="28" t="n">
        <f aca="false">STDEV(P2860:P2879)*SQRT(252)</f>
        <v>0.0810625010679685</v>
      </c>
      <c r="R2879" s="26" t="n">
        <f aca="false">(G2879-H2879)/H2879</f>
        <v>0.000999906258788395</v>
      </c>
      <c r="S2879" s="17" t="n">
        <f aca="false">YEAR(B2879)</f>
        <v>2017</v>
      </c>
      <c r="T2879" s="17" t="n">
        <f aca="false">WEEKDAY(B2879)</f>
        <v>6</v>
      </c>
    </row>
    <row r="2880" customFormat="false" ht="15" hidden="false" customHeight="false" outlineLevel="0" collapsed="false">
      <c r="B2880" s="21" t="n">
        <v>43045</v>
      </c>
      <c r="C2880" s="22" t="n">
        <v>1269.9905</v>
      </c>
      <c r="D2880" s="22" t="n">
        <v>1283.082</v>
      </c>
      <c r="E2880" s="22" t="n">
        <v>1266.174</v>
      </c>
      <c r="F2880" s="22" t="n">
        <v>1281.8675</v>
      </c>
      <c r="G2880" s="23" t="n">
        <v>1284.04</v>
      </c>
      <c r="H2880" s="23" t="n">
        <v>1282.76</v>
      </c>
      <c r="I2880" s="23" t="n">
        <v>1267.75</v>
      </c>
      <c r="J2880" s="23" t="n">
        <v>1266.48</v>
      </c>
      <c r="K2880" s="29" t="str">
        <f aca="false">IF(N2880&lt;=$F$3,"HIT","MISS")</f>
        <v>HIT</v>
      </c>
      <c r="L2880" s="29" t="str">
        <f aca="false">IF(O2880&lt;=$F$3,"HIT","MISS")</f>
        <v>HIT</v>
      </c>
      <c r="M2880" s="17" t="str">
        <f aca="false">IF(AND(K2880="HIT",L2880="HIT"),"HOD ✓ | LOD ✓",IF(K2880="HIT","HOD ✓",IF(L2880="HIT","LOD ✓","✗ MISS")))</f>
        <v>HOD ✓ | LOD ✓</v>
      </c>
      <c r="N2880" s="26" t="n">
        <f aca="false">IF(D2880&lt;H2880,(H2880-D2880)/D2880,IF(D2880&gt;G2880,(D2880-G2880)/D2880,0))</f>
        <v>0</v>
      </c>
      <c r="O2880" s="26" t="n">
        <f aca="false">IF(E2880&lt;J2880,(J2880-E2880)/E2880,IF(E2880&gt;I2880,(E2880-I2880)/E2880,0))</f>
        <v>0.000241672945424594</v>
      </c>
      <c r="P2880" s="27" t="n">
        <f aca="false">LN(F2880/F2879)</f>
        <v>0.00930857889534479</v>
      </c>
      <c r="Q2880" s="28" t="n">
        <f aca="false">STDEV(P2861:P2880)*SQRT(252)</f>
        <v>0.0852502845818111</v>
      </c>
      <c r="R2880" s="26" t="n">
        <f aca="false">(G2880-H2880)/H2880</f>
        <v>0.000997848389410313</v>
      </c>
      <c r="S2880" s="17" t="n">
        <f aca="false">YEAR(B2880)</f>
        <v>2017</v>
      </c>
      <c r="T2880" s="17" t="n">
        <f aca="false">WEEKDAY(B2880)</f>
        <v>2</v>
      </c>
    </row>
    <row r="2881" customFormat="false" ht="15" hidden="false" customHeight="false" outlineLevel="0" collapsed="false">
      <c r="B2881" s="21" t="n">
        <v>43046</v>
      </c>
      <c r="C2881" s="22" t="n">
        <v>1281.8675</v>
      </c>
      <c r="D2881" s="22" t="n">
        <v>1282.078</v>
      </c>
      <c r="E2881" s="22" t="n">
        <v>1271.974</v>
      </c>
      <c r="F2881" s="22" t="n">
        <v>1275.201</v>
      </c>
      <c r="G2881" s="23" t="n">
        <v>1283.3</v>
      </c>
      <c r="H2881" s="23" t="n">
        <v>1282.02</v>
      </c>
      <c r="I2881" s="23" t="n">
        <v>1273.68</v>
      </c>
      <c r="J2881" s="23" t="n">
        <v>1272.41</v>
      </c>
      <c r="K2881" s="29" t="str">
        <f aca="false">IF(N2881&lt;=$F$3,"HIT","MISS")</f>
        <v>HIT</v>
      </c>
      <c r="L2881" s="29" t="str">
        <f aca="false">IF(O2881&lt;=$F$3,"HIT","MISS")</f>
        <v>HIT</v>
      </c>
      <c r="M2881" s="17" t="str">
        <f aca="false">IF(AND(K2881="HIT",L2881="HIT"),"HOD ✓ | LOD ✓",IF(K2881="HIT","HOD ✓",IF(L2881="HIT","LOD ✓","✗ MISS")))</f>
        <v>HOD ✓ | LOD ✓</v>
      </c>
      <c r="N2881" s="26" t="n">
        <f aca="false">IF(D2881&lt;H2881,(H2881-D2881)/D2881,IF(D2881&gt;G2881,(D2881-G2881)/D2881,0))</f>
        <v>0</v>
      </c>
      <c r="O2881" s="26" t="n">
        <f aca="false">IF(E2881&lt;J2881,(J2881-E2881)/E2881,IF(E2881&gt;I2881,(E2881-I2881)/E2881,0))</f>
        <v>0.000342774301990567</v>
      </c>
      <c r="P2881" s="27" t="n">
        <f aca="false">LN(F2881/F2880)</f>
        <v>-0.00521418577868516</v>
      </c>
      <c r="Q2881" s="28" t="n">
        <f aca="false">STDEV(P2862:P2881)*SQRT(252)</f>
        <v>0.0863107769381299</v>
      </c>
      <c r="R2881" s="26" t="n">
        <f aca="false">(G2881-H2881)/H2881</f>
        <v>0.000998424361554401</v>
      </c>
      <c r="S2881" s="17" t="n">
        <f aca="false">YEAR(B2881)</f>
        <v>2017</v>
      </c>
      <c r="T2881" s="17" t="n">
        <f aca="false">WEEKDAY(B2881)</f>
        <v>3</v>
      </c>
    </row>
    <row r="2882" customFormat="false" ht="15" hidden="false" customHeight="false" outlineLevel="0" collapsed="false">
      <c r="B2882" s="21" t="n">
        <v>43047</v>
      </c>
      <c r="C2882" s="22" t="n">
        <v>1275.201</v>
      </c>
      <c r="D2882" s="22" t="n">
        <v>1287.262</v>
      </c>
      <c r="E2882" s="22" t="n">
        <v>1275.201</v>
      </c>
      <c r="F2882" s="22" t="n">
        <v>1281.5435</v>
      </c>
      <c r="G2882" s="23" t="n">
        <v>1288.86</v>
      </c>
      <c r="H2882" s="23" t="n">
        <v>1287.57</v>
      </c>
      <c r="I2882" s="23" t="n">
        <v>1276.75</v>
      </c>
      <c r="J2882" s="23" t="n">
        <v>1275.47</v>
      </c>
      <c r="K2882" s="29" t="str">
        <f aca="false">IF(N2882&lt;=$F$3,"HIT","MISS")</f>
        <v>HIT</v>
      </c>
      <c r="L2882" s="29" t="str">
        <f aca="false">IF(O2882&lt;=$F$3,"HIT","MISS")</f>
        <v>HIT</v>
      </c>
      <c r="M2882" s="17" t="str">
        <f aca="false">IF(AND(K2882="HIT",L2882="HIT"),"HOD ✓ | LOD ✓",IF(K2882="HIT","HOD ✓",IF(L2882="HIT","LOD ✓","✗ MISS")))</f>
        <v>HOD ✓ | LOD ✓</v>
      </c>
      <c r="N2882" s="26" t="n">
        <f aca="false">IF(D2882&lt;H2882,(H2882-D2882)/D2882,IF(D2882&gt;G2882,(D2882-G2882)/D2882,0))</f>
        <v>0.000239267530619247</v>
      </c>
      <c r="O2882" s="26" t="n">
        <f aca="false">IF(E2882&lt;J2882,(J2882-E2882)/E2882,IF(E2882&gt;I2882,(E2882-I2882)/E2882,0))</f>
        <v>0.000210947136961158</v>
      </c>
      <c r="P2882" s="27" t="n">
        <f aca="false">LN(F2882/F2881)</f>
        <v>0.00496139759783909</v>
      </c>
      <c r="Q2882" s="28" t="n">
        <f aca="false">STDEV(P2863:P2882)*SQRT(252)</f>
        <v>0.0875676113956306</v>
      </c>
      <c r="R2882" s="26" t="n">
        <f aca="false">(G2882-H2882)/H2882</f>
        <v>0.00100188727603157</v>
      </c>
      <c r="S2882" s="17" t="n">
        <f aca="false">YEAR(B2882)</f>
        <v>2017</v>
      </c>
      <c r="T2882" s="17" t="n">
        <f aca="false">WEEKDAY(B2882)</f>
        <v>4</v>
      </c>
    </row>
    <row r="2883" customFormat="false" ht="15" hidden="false" customHeight="false" outlineLevel="0" collapsed="false">
      <c r="B2883" s="21" t="n">
        <v>43048</v>
      </c>
      <c r="C2883" s="22" t="n">
        <v>1281.5435</v>
      </c>
      <c r="D2883" s="22" t="n">
        <v>1288.744</v>
      </c>
      <c r="E2883" s="22" t="n">
        <v>1280.056</v>
      </c>
      <c r="F2883" s="22" t="n">
        <v>1285.144</v>
      </c>
      <c r="G2883" s="23" t="n">
        <v>1289.45</v>
      </c>
      <c r="H2883" s="23" t="n">
        <v>1288.16</v>
      </c>
      <c r="I2883" s="23" t="n">
        <v>1280.75</v>
      </c>
      <c r="J2883" s="23" t="n">
        <v>1279.47</v>
      </c>
      <c r="K2883" s="29" t="str">
        <f aca="false">IF(N2883&lt;=$F$3,"HIT","MISS")</f>
        <v>HIT</v>
      </c>
      <c r="L2883" s="29" t="str">
        <f aca="false">IF(O2883&lt;=$F$3,"HIT","MISS")</f>
        <v>HIT</v>
      </c>
      <c r="M2883" s="17" t="str">
        <f aca="false">IF(AND(K2883="HIT",L2883="HIT"),"HOD ✓ | LOD ✓",IF(K2883="HIT","HOD ✓",IF(L2883="HIT","LOD ✓","✗ MISS")))</f>
        <v>HOD ✓ | LOD ✓</v>
      </c>
      <c r="N2883" s="26" t="n">
        <f aca="false">IF(D2883&lt;H2883,(H2883-D2883)/D2883,IF(D2883&gt;G2883,(D2883-G2883)/D2883,0))</f>
        <v>0</v>
      </c>
      <c r="O2883" s="26" t="n">
        <f aca="false">IF(E2883&lt;J2883,(J2883-E2883)/E2883,IF(E2883&gt;I2883,(E2883-I2883)/E2883,0))</f>
        <v>0</v>
      </c>
      <c r="P2883" s="27" t="n">
        <f aca="false">LN(F2883/F2882)</f>
        <v>0.00280556348342653</v>
      </c>
      <c r="Q2883" s="28" t="n">
        <f aca="false">STDEV(P2864:P2883)*SQRT(252)</f>
        <v>0.0881082268926191</v>
      </c>
      <c r="R2883" s="26" t="n">
        <f aca="false">(G2883-H2883)/H2883</f>
        <v>0.0010014283939883</v>
      </c>
      <c r="S2883" s="17" t="n">
        <f aca="false">YEAR(B2883)</f>
        <v>2017</v>
      </c>
      <c r="T2883" s="17" t="n">
        <f aca="false">WEEKDAY(B2883)</f>
        <v>5</v>
      </c>
    </row>
    <row r="2884" customFormat="false" ht="15" hidden="false" customHeight="false" outlineLevel="0" collapsed="false">
      <c r="B2884" s="21" t="n">
        <v>43049</v>
      </c>
      <c r="C2884" s="22" t="n">
        <v>1285.144</v>
      </c>
      <c r="D2884" s="22" t="n">
        <v>1287.191</v>
      </c>
      <c r="E2884" s="22" t="n">
        <v>1273.506</v>
      </c>
      <c r="F2884" s="22" t="n">
        <v>1275.413</v>
      </c>
      <c r="G2884" s="23" t="n">
        <v>1287.13</v>
      </c>
      <c r="H2884" s="23" t="n">
        <v>1285.84</v>
      </c>
      <c r="I2884" s="23" t="n">
        <v>1273.39</v>
      </c>
      <c r="J2884" s="23" t="n">
        <v>1272.12</v>
      </c>
      <c r="K2884" s="29" t="str">
        <f aca="false">IF(N2884&lt;=$F$3,"HIT","MISS")</f>
        <v>HIT</v>
      </c>
      <c r="L2884" s="29" t="str">
        <f aca="false">IF(O2884&lt;=$F$3,"HIT","MISS")</f>
        <v>HIT</v>
      </c>
      <c r="M2884" s="17" t="str">
        <f aca="false">IF(AND(K2884="HIT",L2884="HIT"),"HOD ✓ | LOD ✓",IF(K2884="HIT","HOD ✓",IF(L2884="HIT","LOD ✓","✗ MISS")))</f>
        <v>HOD ✓ | LOD ✓</v>
      </c>
      <c r="N2884" s="26" t="n">
        <f aca="false">IF(D2884&lt;H2884,(H2884-D2884)/D2884,IF(D2884&gt;G2884,(D2884-G2884)/D2884,0))</f>
        <v>4.73900143800895E-005</v>
      </c>
      <c r="O2884" s="26" t="n">
        <f aca="false">IF(E2884&lt;J2884,(J2884-E2884)/E2884,IF(E2884&gt;I2884,(E2884-I2884)/E2884,0))</f>
        <v>9.10871248348932E-005</v>
      </c>
      <c r="P2884" s="27" t="n">
        <f aca="false">LN(F2884/F2883)</f>
        <v>-0.00760072659773474</v>
      </c>
      <c r="Q2884" s="28" t="n">
        <f aca="false">STDEV(P2865:P2884)*SQRT(252)</f>
        <v>0.0860741742710908</v>
      </c>
      <c r="R2884" s="26" t="n">
        <f aca="false">(G2884-H2884)/H2884</f>
        <v>0.0010032352392212</v>
      </c>
      <c r="S2884" s="17" t="n">
        <f aca="false">YEAR(B2884)</f>
        <v>2017</v>
      </c>
      <c r="T2884" s="17" t="n">
        <f aca="false">WEEKDAY(B2884)</f>
        <v>6</v>
      </c>
    </row>
    <row r="2885" customFormat="false" ht="15" hidden="false" customHeight="false" outlineLevel="0" collapsed="false">
      <c r="B2885" s="21" t="n">
        <v>43052</v>
      </c>
      <c r="C2885" s="22" t="n">
        <v>1275.413</v>
      </c>
      <c r="D2885" s="22" t="n">
        <v>1279.898</v>
      </c>
      <c r="E2885" s="22" t="n">
        <v>1274.407</v>
      </c>
      <c r="F2885" s="22" t="n">
        <v>1278.412</v>
      </c>
      <c r="G2885" s="23" t="n">
        <v>1281.36</v>
      </c>
      <c r="H2885" s="23" t="n">
        <v>1280.08</v>
      </c>
      <c r="I2885" s="23" t="n">
        <v>1275.34</v>
      </c>
      <c r="J2885" s="23" t="n">
        <v>1274.07</v>
      </c>
      <c r="K2885" s="29" t="str">
        <f aca="false">IF(N2885&lt;=$F$3,"HIT","MISS")</f>
        <v>HIT</v>
      </c>
      <c r="L2885" s="29" t="str">
        <f aca="false">IF(O2885&lt;=$F$3,"HIT","MISS")</f>
        <v>HIT</v>
      </c>
      <c r="M2885" s="17" t="str">
        <f aca="false">IF(AND(K2885="HIT",L2885="HIT"),"HOD ✓ | LOD ✓",IF(K2885="HIT","HOD ✓",IF(L2885="HIT","LOD ✓","✗ MISS")))</f>
        <v>HOD ✓ | LOD ✓</v>
      </c>
      <c r="N2885" s="26" t="n">
        <f aca="false">IF(D2885&lt;H2885,(H2885-D2885)/D2885,IF(D2885&gt;G2885,(D2885-G2885)/D2885,0))</f>
        <v>0.000142198831469396</v>
      </c>
      <c r="O2885" s="26" t="n">
        <f aca="false">IF(E2885&lt;J2885,(J2885-E2885)/E2885,IF(E2885&gt;I2885,(E2885-I2885)/E2885,0))</f>
        <v>0</v>
      </c>
      <c r="P2885" s="27" t="n">
        <f aca="false">LN(F2885/F2884)</f>
        <v>0.00234863499148283</v>
      </c>
      <c r="Q2885" s="28" t="n">
        <f aca="false">STDEV(P2866:P2885)*SQRT(252)</f>
        <v>0.084227797466822</v>
      </c>
      <c r="R2885" s="26" t="n">
        <f aca="false">(G2885-H2885)/H2885</f>
        <v>0.000999937503905985</v>
      </c>
      <c r="S2885" s="17" t="n">
        <f aca="false">YEAR(B2885)</f>
        <v>2017</v>
      </c>
      <c r="T2885" s="17" t="n">
        <f aca="false">WEEKDAY(B2885)</f>
        <v>2</v>
      </c>
    </row>
    <row r="2886" customFormat="false" ht="15" hidden="false" customHeight="false" outlineLevel="0" collapsed="false">
      <c r="B2886" s="21" t="n">
        <v>43053</v>
      </c>
      <c r="C2886" s="22" t="n">
        <v>1278.412</v>
      </c>
      <c r="D2886" s="22" t="n">
        <v>1283.638</v>
      </c>
      <c r="E2886" s="22" t="n">
        <v>1270.118</v>
      </c>
      <c r="F2886" s="22" t="n">
        <v>1280.0715</v>
      </c>
      <c r="G2886" s="23" t="n">
        <v>1285.18</v>
      </c>
      <c r="H2886" s="23" t="n">
        <v>1283.9</v>
      </c>
      <c r="I2886" s="23" t="n">
        <v>1270.01</v>
      </c>
      <c r="J2886" s="23" t="n">
        <v>1268.74</v>
      </c>
      <c r="K2886" s="29" t="str">
        <f aca="false">IF(N2886&lt;=$F$3,"HIT","MISS")</f>
        <v>HIT</v>
      </c>
      <c r="L2886" s="29" t="str">
        <f aca="false">IF(O2886&lt;=$F$3,"HIT","MISS")</f>
        <v>HIT</v>
      </c>
      <c r="M2886" s="17" t="str">
        <f aca="false">IF(AND(K2886="HIT",L2886="HIT"),"HOD ✓ | LOD ✓",IF(K2886="HIT","HOD ✓",IF(L2886="HIT","LOD ✓","✗ MISS")))</f>
        <v>HOD ✓ | LOD ✓</v>
      </c>
      <c r="N2886" s="26" t="n">
        <f aca="false">IF(D2886&lt;H2886,(H2886-D2886)/D2886,IF(D2886&gt;G2886,(D2886-G2886)/D2886,0))</f>
        <v>0.000204107388531791</v>
      </c>
      <c r="O2886" s="26" t="n">
        <f aca="false">IF(E2886&lt;J2886,(J2886-E2886)/E2886,IF(E2886&gt;I2886,(E2886-I2886)/E2886,0))</f>
        <v>8.5031469516964E-005</v>
      </c>
      <c r="P2886" s="27" t="n">
        <f aca="false">LN(F2886/F2885)</f>
        <v>0.00129725302721427</v>
      </c>
      <c r="Q2886" s="28" t="n">
        <f aca="false">STDEV(P2867:P2886)*SQRT(252)</f>
        <v>0.0801852979316695</v>
      </c>
      <c r="R2886" s="26" t="n">
        <f aca="false">(G2886-H2886)/H2886</f>
        <v>0.000996962380247662</v>
      </c>
      <c r="S2886" s="17" t="n">
        <f aca="false">YEAR(B2886)</f>
        <v>2017</v>
      </c>
      <c r="T2886" s="17" t="n">
        <f aca="false">WEEKDAY(B2886)</f>
        <v>3</v>
      </c>
    </row>
    <row r="2887" customFormat="false" ht="15" hidden="false" customHeight="false" outlineLevel="0" collapsed="false">
      <c r="B2887" s="21" t="n">
        <v>43054</v>
      </c>
      <c r="C2887" s="22" t="n">
        <v>1280.0715</v>
      </c>
      <c r="D2887" s="22" t="n">
        <v>1289.606</v>
      </c>
      <c r="E2887" s="22" t="n">
        <v>1276.709</v>
      </c>
      <c r="F2887" s="22" t="n">
        <v>1278.1625</v>
      </c>
      <c r="G2887" s="23" t="n">
        <v>1289.31</v>
      </c>
      <c r="H2887" s="23" t="n">
        <v>1288.02</v>
      </c>
      <c r="I2887" s="23" t="n">
        <v>1276.49</v>
      </c>
      <c r="J2887" s="23" t="n">
        <v>1275.21</v>
      </c>
      <c r="K2887" s="29" t="str">
        <f aca="false">IF(N2887&lt;=$F$3,"HIT","MISS")</f>
        <v>HIT</v>
      </c>
      <c r="L2887" s="29" t="str">
        <f aca="false">IF(O2887&lt;=$F$3,"HIT","MISS")</f>
        <v>HIT</v>
      </c>
      <c r="M2887" s="17" t="str">
        <f aca="false">IF(AND(K2887="HIT",L2887="HIT"),"HOD ✓ | LOD ✓",IF(K2887="HIT","HOD ✓",IF(L2887="HIT","LOD ✓","✗ MISS")))</f>
        <v>HOD ✓ | LOD ✓</v>
      </c>
      <c r="N2887" s="26" t="n">
        <f aca="false">IF(D2887&lt;H2887,(H2887-D2887)/D2887,IF(D2887&gt;G2887,(D2887-G2887)/D2887,0))</f>
        <v>0.000229527468079436</v>
      </c>
      <c r="O2887" s="26" t="n">
        <f aca="false">IF(E2887&lt;J2887,(J2887-E2887)/E2887,IF(E2887&gt;I2887,(E2887-I2887)/E2887,0))</f>
        <v>0.000171534782005963</v>
      </c>
      <c r="P2887" s="27" t="n">
        <f aca="false">LN(F2887/F2886)</f>
        <v>-0.00149243607452387</v>
      </c>
      <c r="Q2887" s="28" t="n">
        <f aca="false">STDEV(P2868:P2887)*SQRT(252)</f>
        <v>0.0795965921447157</v>
      </c>
      <c r="R2887" s="26" t="n">
        <f aca="false">(G2887-H2887)/H2887</f>
        <v>0.00100153724321048</v>
      </c>
      <c r="S2887" s="17" t="n">
        <f aca="false">YEAR(B2887)</f>
        <v>2017</v>
      </c>
      <c r="T2887" s="17" t="n">
        <f aca="false">WEEKDAY(B2887)</f>
        <v>4</v>
      </c>
    </row>
    <row r="2888" customFormat="false" ht="15" hidden="false" customHeight="false" outlineLevel="0" collapsed="false">
      <c r="B2888" s="21" t="n">
        <v>43055</v>
      </c>
      <c r="C2888" s="22" t="n">
        <v>1278.1625</v>
      </c>
      <c r="D2888" s="22" t="n">
        <v>1281.884</v>
      </c>
      <c r="E2888" s="22" t="n">
        <v>1275.175</v>
      </c>
      <c r="F2888" s="22" t="n">
        <v>1278.7525</v>
      </c>
      <c r="G2888" s="23" t="n">
        <v>1282</v>
      </c>
      <c r="H2888" s="23" t="n">
        <v>1280.72</v>
      </c>
      <c r="I2888" s="23" t="n">
        <v>1275.93</v>
      </c>
      <c r="J2888" s="23" t="n">
        <v>1274.66</v>
      </c>
      <c r="K2888" s="29" t="str">
        <f aca="false">IF(N2888&lt;=$F$3,"HIT","MISS")</f>
        <v>HIT</v>
      </c>
      <c r="L2888" s="29" t="str">
        <f aca="false">IF(O2888&lt;=$F$3,"HIT","MISS")</f>
        <v>HIT</v>
      </c>
      <c r="M2888" s="17" t="str">
        <f aca="false">IF(AND(K2888="HIT",L2888="HIT"),"HOD ✓ | LOD ✓",IF(K2888="HIT","HOD ✓",IF(L2888="HIT","LOD ✓","✗ MISS")))</f>
        <v>HOD ✓ | LOD ✓</v>
      </c>
      <c r="N2888" s="26" t="n">
        <f aca="false">IF(D2888&lt;H2888,(H2888-D2888)/D2888,IF(D2888&gt;G2888,(D2888-G2888)/D2888,0))</f>
        <v>0</v>
      </c>
      <c r="O2888" s="26" t="n">
        <f aca="false">IF(E2888&lt;J2888,(J2888-E2888)/E2888,IF(E2888&gt;I2888,(E2888-I2888)/E2888,0))</f>
        <v>0</v>
      </c>
      <c r="P2888" s="27" t="n">
        <f aca="false">LN(F2888/F2887)</f>
        <v>0.000461493644076183</v>
      </c>
      <c r="Q2888" s="28" t="n">
        <f aca="false">STDEV(P2869:P2888)*SQRT(252)</f>
        <v>0.0754101070144591</v>
      </c>
      <c r="R2888" s="26" t="n">
        <f aca="false">(G2888-H2888)/H2888</f>
        <v>0.00099943781622835</v>
      </c>
      <c r="S2888" s="17" t="n">
        <f aca="false">YEAR(B2888)</f>
        <v>2017</v>
      </c>
      <c r="T2888" s="17" t="n">
        <f aca="false">WEEKDAY(B2888)</f>
        <v>5</v>
      </c>
    </row>
    <row r="2889" customFormat="false" ht="15" hidden="false" customHeight="false" outlineLevel="0" collapsed="false">
      <c r="B2889" s="21" t="n">
        <v>43056</v>
      </c>
      <c r="C2889" s="22" t="n">
        <v>1278.7525</v>
      </c>
      <c r="D2889" s="22" t="n">
        <v>1296.984</v>
      </c>
      <c r="E2889" s="22" t="n">
        <v>1278.308</v>
      </c>
      <c r="F2889" s="22" t="n">
        <v>1294.343</v>
      </c>
      <c r="G2889" s="23" t="n">
        <v>1298.21</v>
      </c>
      <c r="H2889" s="23" t="n">
        <v>1296.91</v>
      </c>
      <c r="I2889" s="23" t="n">
        <v>1283.78</v>
      </c>
      <c r="J2889" s="23" t="n">
        <v>1282.5</v>
      </c>
      <c r="K2889" s="24" t="str">
        <f aca="false">IF(N2889&lt;=$F$3,"HIT","MISS")</f>
        <v>HIT</v>
      </c>
      <c r="L2889" s="24" t="str">
        <f aca="false">IF(O2889&lt;=$F$3,"HIT","MISS")</f>
        <v>MISS</v>
      </c>
      <c r="M2889" s="25" t="str">
        <f aca="false">IF(AND(K2889="HIT",L2889="HIT"),"HOD ✓ | LOD ✓",IF(K2889="HIT","HOD ✓",IF(L2889="HIT","LOD ✓","✗ MISS")))</f>
        <v>HOD ✓</v>
      </c>
      <c r="N2889" s="26" t="n">
        <f aca="false">IF(D2889&lt;H2889,(H2889-D2889)/D2889,IF(D2889&gt;G2889,(D2889-G2889)/D2889,0))</f>
        <v>0</v>
      </c>
      <c r="O2889" s="26" t="n">
        <f aca="false">IF(E2889&lt;J2889,(J2889-E2889)/E2889,IF(E2889&gt;I2889,(E2889-I2889)/E2889,0))</f>
        <v>0.00327933487078232</v>
      </c>
      <c r="P2889" s="27" t="n">
        <f aca="false">LN(F2889/F2888)</f>
        <v>0.0121182371897583</v>
      </c>
      <c r="Q2889" s="28" t="n">
        <f aca="false">STDEV(P2870:P2889)*SQRT(252)</f>
        <v>0.0830127579966842</v>
      </c>
      <c r="R2889" s="26" t="n">
        <f aca="false">(G2889-H2889)/H2889</f>
        <v>0.00100238258630125</v>
      </c>
      <c r="S2889" s="17" t="n">
        <f aca="false">YEAR(B2889)</f>
        <v>2017</v>
      </c>
      <c r="T2889" s="17" t="n">
        <f aca="false">WEEKDAY(B2889)</f>
        <v>6</v>
      </c>
    </row>
    <row r="2890" customFormat="false" ht="15" hidden="false" customHeight="false" outlineLevel="0" collapsed="false">
      <c r="B2890" s="21" t="n">
        <v>43059</v>
      </c>
      <c r="C2890" s="22" t="n">
        <v>1294.343</v>
      </c>
      <c r="D2890" s="22" t="n">
        <v>1294.956</v>
      </c>
      <c r="E2890" s="22" t="n">
        <v>1274.518</v>
      </c>
      <c r="F2890" s="22" t="n">
        <v>1276.9205</v>
      </c>
      <c r="G2890" s="23" t="n">
        <v>1296.39</v>
      </c>
      <c r="H2890" s="23" t="n">
        <v>1295.09</v>
      </c>
      <c r="I2890" s="23" t="n">
        <v>1274.36</v>
      </c>
      <c r="J2890" s="23" t="n">
        <v>1273.09</v>
      </c>
      <c r="K2890" s="29" t="str">
        <f aca="false">IF(N2890&lt;=$F$3,"HIT","MISS")</f>
        <v>HIT</v>
      </c>
      <c r="L2890" s="29" t="str">
        <f aca="false">IF(O2890&lt;=$F$3,"HIT","MISS")</f>
        <v>HIT</v>
      </c>
      <c r="M2890" s="17" t="str">
        <f aca="false">IF(AND(K2890="HIT",L2890="HIT"),"HOD ✓ | LOD ✓",IF(K2890="HIT","HOD ✓",IF(L2890="HIT","LOD ✓","✗ MISS")))</f>
        <v>HOD ✓ | LOD ✓</v>
      </c>
      <c r="N2890" s="26" t="n">
        <f aca="false">IF(D2890&lt;H2890,(H2890-D2890)/D2890,IF(D2890&gt;G2890,(D2890-G2890)/D2890,0))</f>
        <v>0.000103478419343989</v>
      </c>
      <c r="O2890" s="26" t="n">
        <f aca="false">IF(E2890&lt;J2890,(J2890-E2890)/E2890,IF(E2890&gt;I2890,(E2890-I2890)/E2890,0))</f>
        <v>0.000123968433556944</v>
      </c>
      <c r="P2890" s="27" t="n">
        <f aca="false">LN(F2890/F2889)</f>
        <v>-0.0135519106791243</v>
      </c>
      <c r="Q2890" s="28" t="n">
        <f aca="false">STDEV(P2871:P2890)*SQRT(252)</f>
        <v>0.0968099324575826</v>
      </c>
      <c r="R2890" s="26" t="n">
        <f aca="false">(G2890-H2890)/H2890</f>
        <v>0.00100379124230762</v>
      </c>
      <c r="S2890" s="17" t="n">
        <f aca="false">YEAR(B2890)</f>
        <v>2017</v>
      </c>
      <c r="T2890" s="17" t="n">
        <f aca="false">WEEKDAY(B2890)</f>
        <v>2</v>
      </c>
    </row>
    <row r="2891" customFormat="false" ht="15" hidden="false" customHeight="false" outlineLevel="0" collapsed="false">
      <c r="B2891" s="21" t="n">
        <v>43060</v>
      </c>
      <c r="C2891" s="22" t="n">
        <v>1276.9205</v>
      </c>
      <c r="D2891" s="22" t="n">
        <v>1284.832</v>
      </c>
      <c r="E2891" s="22" t="n">
        <v>1276.272</v>
      </c>
      <c r="F2891" s="22" t="n">
        <v>1280.464</v>
      </c>
      <c r="G2891" s="23" t="n">
        <v>1284.72</v>
      </c>
      <c r="H2891" s="23" t="n">
        <v>1283.44</v>
      </c>
      <c r="I2891" s="23" t="n">
        <v>1277.67</v>
      </c>
      <c r="J2891" s="23" t="n">
        <v>1276.39</v>
      </c>
      <c r="K2891" s="29" t="str">
        <f aca="false">IF(N2891&lt;=$F$3,"HIT","MISS")</f>
        <v>HIT</v>
      </c>
      <c r="L2891" s="29" t="str">
        <f aca="false">IF(O2891&lt;=$F$3,"HIT","MISS")</f>
        <v>HIT</v>
      </c>
      <c r="M2891" s="17" t="str">
        <f aca="false">IF(AND(K2891="HIT",L2891="HIT"),"HOD ✓ | LOD ✓",IF(K2891="HIT","HOD ✓",IF(L2891="HIT","LOD ✓","✗ MISS")))</f>
        <v>HOD ✓ | LOD ✓</v>
      </c>
      <c r="N2891" s="26" t="n">
        <f aca="false">IF(D2891&lt;H2891,(H2891-D2891)/D2891,IF(D2891&gt;G2891,(D2891-G2891)/D2891,0))</f>
        <v>8.71709297402929E-005</v>
      </c>
      <c r="O2891" s="26" t="n">
        <f aca="false">IF(E2891&lt;J2891,(J2891-E2891)/E2891,IF(E2891&gt;I2891,(E2891-I2891)/E2891,0))</f>
        <v>9.24567803729656E-005</v>
      </c>
      <c r="P2891" s="27" t="n">
        <f aca="false">LN(F2891/F2890)</f>
        <v>0.00277119241763936</v>
      </c>
      <c r="Q2891" s="28" t="n">
        <f aca="false">STDEV(P2872:P2891)*SQRT(252)</f>
        <v>0.0962002395683998</v>
      </c>
      <c r="R2891" s="26" t="n">
        <f aca="false">(G2891-H2891)/H2891</f>
        <v>0.000997319703297367</v>
      </c>
      <c r="S2891" s="17" t="n">
        <f aca="false">YEAR(B2891)</f>
        <v>2017</v>
      </c>
      <c r="T2891" s="17" t="n">
        <f aca="false">WEEKDAY(B2891)</f>
        <v>3</v>
      </c>
    </row>
    <row r="2892" customFormat="false" ht="15" hidden="false" customHeight="false" outlineLevel="0" collapsed="false">
      <c r="B2892" s="21" t="n">
        <v>43061</v>
      </c>
      <c r="C2892" s="22" t="n">
        <v>1280.464</v>
      </c>
      <c r="D2892" s="22" t="n">
        <v>1294.696</v>
      </c>
      <c r="E2892" s="22" t="n">
        <v>1279.115</v>
      </c>
      <c r="F2892" s="22" t="n">
        <v>1292.2095</v>
      </c>
      <c r="G2892" s="23" t="n">
        <v>1294.86</v>
      </c>
      <c r="H2892" s="23" t="n">
        <v>1293.57</v>
      </c>
      <c r="I2892" s="23" t="n">
        <v>1278.99</v>
      </c>
      <c r="J2892" s="23" t="n">
        <v>1277.71</v>
      </c>
      <c r="K2892" s="29" t="str">
        <f aca="false">IF(N2892&lt;=$F$3,"HIT","MISS")</f>
        <v>HIT</v>
      </c>
      <c r="L2892" s="29" t="str">
        <f aca="false">IF(O2892&lt;=$F$3,"HIT","MISS")</f>
        <v>HIT</v>
      </c>
      <c r="M2892" s="17" t="str">
        <f aca="false">IF(AND(K2892="HIT",L2892="HIT"),"HOD ✓ | LOD ✓",IF(K2892="HIT","HOD ✓",IF(L2892="HIT","LOD ✓","✗ MISS")))</f>
        <v>HOD ✓ | LOD ✓</v>
      </c>
      <c r="N2892" s="26" t="n">
        <f aca="false">IF(D2892&lt;H2892,(H2892-D2892)/D2892,IF(D2892&gt;G2892,(D2892-G2892)/D2892,0))</f>
        <v>0</v>
      </c>
      <c r="O2892" s="26" t="n">
        <f aca="false">IF(E2892&lt;J2892,(J2892-E2892)/E2892,IF(E2892&gt;I2892,(E2892-I2892)/E2892,0))</f>
        <v>9.77238168577493E-005</v>
      </c>
      <c r="P2892" s="27" t="n">
        <f aca="false">LN(F2892/F2891)</f>
        <v>0.00913103167375541</v>
      </c>
      <c r="Q2892" s="28" t="n">
        <f aca="false">STDEV(P2873:P2892)*SQRT(252)</f>
        <v>0.101363517726919</v>
      </c>
      <c r="R2892" s="26" t="n">
        <f aca="false">(G2892-H2892)/H2892</f>
        <v>0.00099724019573735</v>
      </c>
      <c r="S2892" s="17" t="n">
        <f aca="false">YEAR(B2892)</f>
        <v>2017</v>
      </c>
      <c r="T2892" s="17" t="n">
        <f aca="false">WEEKDAY(B2892)</f>
        <v>4</v>
      </c>
    </row>
    <row r="2893" customFormat="false" ht="15" hidden="false" customHeight="false" outlineLevel="0" collapsed="false">
      <c r="B2893" s="21" t="n">
        <v>43062</v>
      </c>
      <c r="C2893" s="22" t="n">
        <v>1292.2095</v>
      </c>
      <c r="D2893" s="22" t="n">
        <v>1293.712</v>
      </c>
      <c r="E2893" s="22" t="n">
        <v>1287.128</v>
      </c>
      <c r="F2893" s="22" t="n">
        <v>1291.2025</v>
      </c>
      <c r="G2893" s="23" t="n">
        <v>1295.37</v>
      </c>
      <c r="H2893" s="23" t="n">
        <v>1294.08</v>
      </c>
      <c r="I2893" s="23" t="n">
        <v>1287.89</v>
      </c>
      <c r="J2893" s="23" t="n">
        <v>1286.6</v>
      </c>
      <c r="K2893" s="29" t="str">
        <f aca="false">IF(N2893&lt;=$F$3,"HIT","MISS")</f>
        <v>HIT</v>
      </c>
      <c r="L2893" s="29" t="str">
        <f aca="false">IF(O2893&lt;=$F$3,"HIT","MISS")</f>
        <v>HIT</v>
      </c>
      <c r="M2893" s="17" t="str">
        <f aca="false">IF(AND(K2893="HIT",L2893="HIT"),"HOD ✓ | LOD ✓",IF(K2893="HIT","HOD ✓",IF(L2893="HIT","LOD ✓","✗ MISS")))</f>
        <v>HOD ✓ | LOD ✓</v>
      </c>
      <c r="N2893" s="26" t="n">
        <f aca="false">IF(D2893&lt;H2893,(H2893-D2893)/D2893,IF(D2893&gt;G2893,(D2893-G2893)/D2893,0))</f>
        <v>0.000284452799386524</v>
      </c>
      <c r="O2893" s="26" t="n">
        <f aca="false">IF(E2893&lt;J2893,(J2893-E2893)/E2893,IF(E2893&gt;I2893,(E2893-I2893)/E2893,0))</f>
        <v>0</v>
      </c>
      <c r="P2893" s="27" t="n">
        <f aca="false">LN(F2893/F2892)</f>
        <v>-0.000779589202961781</v>
      </c>
      <c r="Q2893" s="28" t="n">
        <f aca="false">STDEV(P2874:P2893)*SQRT(252)</f>
        <v>0.0962109671697874</v>
      </c>
      <c r="R2893" s="26" t="n">
        <f aca="false">(G2893-H2893)/H2893</f>
        <v>0.000996847181008874</v>
      </c>
      <c r="S2893" s="17" t="n">
        <f aca="false">YEAR(B2893)</f>
        <v>2017</v>
      </c>
      <c r="T2893" s="17" t="n">
        <f aca="false">WEEKDAY(B2893)</f>
        <v>5</v>
      </c>
    </row>
    <row r="2894" customFormat="false" ht="15" hidden="false" customHeight="false" outlineLevel="0" collapsed="false">
      <c r="B2894" s="21" t="n">
        <v>43063</v>
      </c>
      <c r="C2894" s="22" t="n">
        <v>1291.2025</v>
      </c>
      <c r="D2894" s="22" t="n">
        <v>1293.339</v>
      </c>
      <c r="E2894" s="22" t="n">
        <v>1285.813</v>
      </c>
      <c r="F2894" s="22" t="n">
        <v>1288.457</v>
      </c>
      <c r="G2894" s="23" t="n">
        <v>1294.32</v>
      </c>
      <c r="H2894" s="23" t="n">
        <v>1293.03</v>
      </c>
      <c r="I2894" s="23" t="n">
        <v>1286.57</v>
      </c>
      <c r="J2894" s="23" t="n">
        <v>1285.28</v>
      </c>
      <c r="K2894" s="29" t="str">
        <f aca="false">IF(N2894&lt;=$F$3,"HIT","MISS")</f>
        <v>HIT</v>
      </c>
      <c r="L2894" s="29" t="str">
        <f aca="false">IF(O2894&lt;=$F$3,"HIT","MISS")</f>
        <v>HIT</v>
      </c>
      <c r="M2894" s="17" t="str">
        <f aca="false">IF(AND(K2894="HIT",L2894="HIT"),"HOD ✓ | LOD ✓",IF(K2894="HIT","HOD ✓",IF(L2894="HIT","LOD ✓","✗ MISS")))</f>
        <v>HOD ✓ | LOD ✓</v>
      </c>
      <c r="N2894" s="26" t="n">
        <f aca="false">IF(D2894&lt;H2894,(H2894-D2894)/D2894,IF(D2894&gt;G2894,(D2894-G2894)/D2894,0))</f>
        <v>0</v>
      </c>
      <c r="O2894" s="26" t="n">
        <f aca="false">IF(E2894&lt;J2894,(J2894-E2894)/E2894,IF(E2894&gt;I2894,(E2894-I2894)/E2894,0))</f>
        <v>0</v>
      </c>
      <c r="P2894" s="27" t="n">
        <f aca="false">LN(F2894/F2893)</f>
        <v>-0.00212857629979278</v>
      </c>
      <c r="Q2894" s="28" t="n">
        <f aca="false">STDEV(P2875:P2894)*SQRT(252)</f>
        <v>0.0952340987338477</v>
      </c>
      <c r="R2894" s="26" t="n">
        <f aca="false">(G2894-H2894)/H2894</f>
        <v>0.000997656666898652</v>
      </c>
      <c r="S2894" s="17" t="n">
        <f aca="false">YEAR(B2894)</f>
        <v>2017</v>
      </c>
      <c r="T2894" s="17" t="n">
        <f aca="false">WEEKDAY(B2894)</f>
        <v>6</v>
      </c>
    </row>
    <row r="2895" customFormat="false" ht="15" hidden="false" customHeight="false" outlineLevel="0" collapsed="false">
      <c r="B2895" s="21" t="n">
        <v>43066</v>
      </c>
      <c r="C2895" s="22" t="n">
        <v>1288.457</v>
      </c>
      <c r="D2895" s="22" t="n">
        <v>1299.326</v>
      </c>
      <c r="E2895" s="22" t="n">
        <v>1286.79</v>
      </c>
      <c r="F2895" s="22" t="n">
        <v>1294.3755</v>
      </c>
      <c r="G2895" s="23" t="n">
        <v>1300.72</v>
      </c>
      <c r="H2895" s="23" t="n">
        <v>1299.42</v>
      </c>
      <c r="I2895" s="23" t="n">
        <v>1286.63</v>
      </c>
      <c r="J2895" s="23" t="n">
        <v>1285.34</v>
      </c>
      <c r="K2895" s="29" t="str">
        <f aca="false">IF(N2895&lt;=$F$3,"HIT","MISS")</f>
        <v>HIT</v>
      </c>
      <c r="L2895" s="29" t="str">
        <f aca="false">IF(O2895&lt;=$F$3,"HIT","MISS")</f>
        <v>HIT</v>
      </c>
      <c r="M2895" s="17" t="str">
        <f aca="false">IF(AND(K2895="HIT",L2895="HIT"),"HOD ✓ | LOD ✓",IF(K2895="HIT","HOD ✓",IF(L2895="HIT","LOD ✓","✗ MISS")))</f>
        <v>HOD ✓ | LOD ✓</v>
      </c>
      <c r="N2895" s="26" t="n">
        <f aca="false">IF(D2895&lt;H2895,(H2895-D2895)/D2895,IF(D2895&gt;G2895,(D2895-G2895)/D2895,0))</f>
        <v>7.23452005116891E-005</v>
      </c>
      <c r="O2895" s="26" t="n">
        <f aca="false">IF(E2895&lt;J2895,(J2895-E2895)/E2895,IF(E2895&gt;I2895,(E2895-I2895)/E2895,0))</f>
        <v>0.000124340412965483</v>
      </c>
      <c r="P2895" s="27" t="n">
        <f aca="false">LN(F2895/F2894)</f>
        <v>0.00458296103917949</v>
      </c>
      <c r="Q2895" s="28" t="n">
        <f aca="false">STDEV(P2876:P2895)*SQRT(252)</f>
        <v>0.0962245876420072</v>
      </c>
      <c r="R2895" s="26" t="n">
        <f aca="false">(G2895-H2895)/H2895</f>
        <v>0.00100044635298822</v>
      </c>
      <c r="S2895" s="17" t="n">
        <f aca="false">YEAR(B2895)</f>
        <v>2017</v>
      </c>
      <c r="T2895" s="17" t="n">
        <f aca="false">WEEKDAY(B2895)</f>
        <v>2</v>
      </c>
    </row>
    <row r="2896" customFormat="false" ht="15" hidden="false" customHeight="false" outlineLevel="0" collapsed="false">
      <c r="B2896" s="21" t="n">
        <v>43067</v>
      </c>
      <c r="C2896" s="22" t="n">
        <v>1294.3755</v>
      </c>
      <c r="D2896" s="22" t="n">
        <v>1297.572</v>
      </c>
      <c r="E2896" s="22" t="n">
        <v>1290.712</v>
      </c>
      <c r="F2896" s="22" t="n">
        <v>1293.576</v>
      </c>
      <c r="G2896" s="23" t="n">
        <v>1298.14</v>
      </c>
      <c r="H2896" s="23" t="n">
        <v>1296.84</v>
      </c>
      <c r="I2896" s="23" t="n">
        <v>1290.99</v>
      </c>
      <c r="J2896" s="23" t="n">
        <v>1289.7</v>
      </c>
      <c r="K2896" s="29" t="str">
        <f aca="false">IF(N2896&lt;=$F$3,"HIT","MISS")</f>
        <v>HIT</v>
      </c>
      <c r="L2896" s="29" t="str">
        <f aca="false">IF(O2896&lt;=$F$3,"HIT","MISS")</f>
        <v>HIT</v>
      </c>
      <c r="M2896" s="17" t="str">
        <f aca="false">IF(AND(K2896="HIT",L2896="HIT"),"HOD ✓ | LOD ✓",IF(K2896="HIT","HOD ✓",IF(L2896="HIT","LOD ✓","✗ MISS")))</f>
        <v>HOD ✓ | LOD ✓</v>
      </c>
      <c r="N2896" s="26" t="n">
        <f aca="false">IF(D2896&lt;H2896,(H2896-D2896)/D2896,IF(D2896&gt;G2896,(D2896-G2896)/D2896,0))</f>
        <v>0</v>
      </c>
      <c r="O2896" s="26" t="n">
        <f aca="false">IF(E2896&lt;J2896,(J2896-E2896)/E2896,IF(E2896&gt;I2896,(E2896-I2896)/E2896,0))</f>
        <v>0</v>
      </c>
      <c r="P2896" s="27" t="n">
        <f aca="false">LN(F2896/F2895)</f>
        <v>-0.000617863221497362</v>
      </c>
      <c r="Q2896" s="28" t="n">
        <f aca="false">STDEV(P2877:P2896)*SQRT(252)</f>
        <v>0.0947184384962612</v>
      </c>
      <c r="R2896" s="26" t="n">
        <f aca="false">(G2896-H2896)/H2896</f>
        <v>0.0010024366922675</v>
      </c>
      <c r="S2896" s="17" t="n">
        <f aca="false">YEAR(B2896)</f>
        <v>2017</v>
      </c>
      <c r="T2896" s="17" t="n">
        <f aca="false">WEEKDAY(B2896)</f>
        <v>3</v>
      </c>
    </row>
    <row r="2897" customFormat="false" ht="15" hidden="false" customHeight="false" outlineLevel="0" collapsed="false">
      <c r="B2897" s="21" t="n">
        <v>43068</v>
      </c>
      <c r="C2897" s="22" t="n">
        <v>1293.576</v>
      </c>
      <c r="D2897" s="22" t="n">
        <v>1296.761</v>
      </c>
      <c r="E2897" s="22" t="n">
        <v>1282.09</v>
      </c>
      <c r="F2897" s="22" t="n">
        <v>1283.6485</v>
      </c>
      <c r="G2897" s="23" t="n">
        <v>1296.82</v>
      </c>
      <c r="H2897" s="23" t="n">
        <v>1295.52</v>
      </c>
      <c r="I2897" s="23" t="n">
        <v>1283.45</v>
      </c>
      <c r="J2897" s="23" t="n">
        <v>1282.17</v>
      </c>
      <c r="K2897" s="29" t="str">
        <f aca="false">IF(N2897&lt;=$F$3,"HIT","MISS")</f>
        <v>HIT</v>
      </c>
      <c r="L2897" s="29" t="str">
        <f aca="false">IF(O2897&lt;=$F$3,"HIT","MISS")</f>
        <v>HIT</v>
      </c>
      <c r="M2897" s="17" t="str">
        <f aca="false">IF(AND(K2897="HIT",L2897="HIT"),"HOD ✓ | LOD ✓",IF(K2897="HIT","HOD ✓",IF(L2897="HIT","LOD ✓","✗ MISS")))</f>
        <v>HOD ✓ | LOD ✓</v>
      </c>
      <c r="N2897" s="26" t="n">
        <f aca="false">IF(D2897&lt;H2897,(H2897-D2897)/D2897,IF(D2897&gt;G2897,(D2897-G2897)/D2897,0))</f>
        <v>0</v>
      </c>
      <c r="O2897" s="26" t="n">
        <f aca="false">IF(E2897&lt;J2897,(J2897-E2897)/E2897,IF(E2897&gt;I2897,(E2897-I2897)/E2897,0))</f>
        <v>6.23981155770302E-005</v>
      </c>
      <c r="P2897" s="27" t="n">
        <f aca="false">LN(F2897/F2896)</f>
        <v>-0.00770406233670635</v>
      </c>
      <c r="Q2897" s="28" t="n">
        <f aca="false">STDEV(P2878:P2897)*SQRT(252)</f>
        <v>0.0991500650526382</v>
      </c>
      <c r="R2897" s="26" t="n">
        <f aca="false">(G2897-H2897)/H2897</f>
        <v>0.00100345807089042</v>
      </c>
      <c r="S2897" s="17" t="n">
        <f aca="false">YEAR(B2897)</f>
        <v>2017</v>
      </c>
      <c r="T2897" s="17" t="n">
        <f aca="false">WEEKDAY(B2897)</f>
        <v>4</v>
      </c>
    </row>
    <row r="2898" customFormat="false" ht="15" hidden="false" customHeight="false" outlineLevel="0" collapsed="false">
      <c r="B2898" s="21" t="n">
        <v>43069</v>
      </c>
      <c r="C2898" s="22" t="n">
        <v>1283.6485</v>
      </c>
      <c r="D2898" s="22" t="n">
        <v>1285.382</v>
      </c>
      <c r="E2898" s="22" t="n">
        <v>1270.371</v>
      </c>
      <c r="F2898" s="22" t="n">
        <v>1275.025</v>
      </c>
      <c r="G2898" s="23" t="n">
        <v>1287.09</v>
      </c>
      <c r="H2898" s="23" t="n">
        <v>1285.8</v>
      </c>
      <c r="I2898" s="23" t="n">
        <v>1271.49</v>
      </c>
      <c r="J2898" s="23" t="n">
        <v>1270.22</v>
      </c>
      <c r="K2898" s="29" t="str">
        <f aca="false">IF(N2898&lt;=$F$3,"HIT","MISS")</f>
        <v>HIT</v>
      </c>
      <c r="L2898" s="29" t="str">
        <f aca="false">IF(O2898&lt;=$F$3,"HIT","MISS")</f>
        <v>HIT</v>
      </c>
      <c r="M2898" s="17" t="str">
        <f aca="false">IF(AND(K2898="HIT",L2898="HIT"),"HOD ✓ | LOD ✓",IF(K2898="HIT","HOD ✓",IF(L2898="HIT","LOD ✓","✗ MISS")))</f>
        <v>HOD ✓ | LOD ✓</v>
      </c>
      <c r="N2898" s="26" t="n">
        <f aca="false">IF(D2898&lt;H2898,(H2898-D2898)/D2898,IF(D2898&gt;G2898,(D2898-G2898)/D2898,0))</f>
        <v>0.000325195155992454</v>
      </c>
      <c r="O2898" s="26" t="n">
        <f aca="false">IF(E2898&lt;J2898,(J2898-E2898)/E2898,IF(E2898&gt;I2898,(E2898-I2898)/E2898,0))</f>
        <v>0</v>
      </c>
      <c r="P2898" s="27" t="n">
        <f aca="false">LN(F2898/F2897)</f>
        <v>-0.00674062763495576</v>
      </c>
      <c r="Q2898" s="28" t="n">
        <f aca="false">STDEV(P2879:P2898)*SQRT(252)</f>
        <v>0.102240779378627</v>
      </c>
      <c r="R2898" s="26" t="n">
        <f aca="false">(G2898-H2898)/H2898</f>
        <v>0.00100326644890338</v>
      </c>
      <c r="S2898" s="17" t="n">
        <f aca="false">YEAR(B2898)</f>
        <v>2017</v>
      </c>
      <c r="T2898" s="17" t="n">
        <f aca="false">WEEKDAY(B2898)</f>
        <v>5</v>
      </c>
    </row>
    <row r="2899" customFormat="false" ht="15" hidden="false" customHeight="false" outlineLevel="0" collapsed="false">
      <c r="B2899" s="21" t="n">
        <v>43070</v>
      </c>
      <c r="C2899" s="22" t="n">
        <v>1275.025</v>
      </c>
      <c r="D2899" s="22" t="n">
        <v>1289.304</v>
      </c>
      <c r="E2899" s="22" t="n">
        <v>1271.824</v>
      </c>
      <c r="F2899" s="22" t="n">
        <v>1280.637</v>
      </c>
      <c r="G2899" s="23" t="n">
        <v>1291.01</v>
      </c>
      <c r="H2899" s="23" t="n">
        <v>1289.72</v>
      </c>
      <c r="I2899" s="23" t="n">
        <v>1272.03</v>
      </c>
      <c r="J2899" s="23" t="n">
        <v>1270.76</v>
      </c>
      <c r="K2899" s="29" t="str">
        <f aca="false">IF(N2899&lt;=$F$3,"HIT","MISS")</f>
        <v>HIT</v>
      </c>
      <c r="L2899" s="29" t="str">
        <f aca="false">IF(O2899&lt;=$F$3,"HIT","MISS")</f>
        <v>HIT</v>
      </c>
      <c r="M2899" s="17" t="str">
        <f aca="false">IF(AND(K2899="HIT",L2899="HIT"),"HOD ✓ | LOD ✓",IF(K2899="HIT","HOD ✓",IF(L2899="HIT","LOD ✓","✗ MISS")))</f>
        <v>HOD ✓ | LOD ✓</v>
      </c>
      <c r="N2899" s="26" t="n">
        <f aca="false">IF(D2899&lt;H2899,(H2899-D2899)/D2899,IF(D2899&gt;G2899,(D2899-G2899)/D2899,0))</f>
        <v>0.000322654703622993</v>
      </c>
      <c r="O2899" s="26" t="n">
        <f aca="false">IF(E2899&lt;J2899,(J2899-E2899)/E2899,IF(E2899&gt;I2899,(E2899-I2899)/E2899,0))</f>
        <v>0</v>
      </c>
      <c r="P2899" s="27" t="n">
        <f aca="false">LN(F2899/F2898)</f>
        <v>0.00439182413042671</v>
      </c>
      <c r="Q2899" s="28" t="n">
        <f aca="false">STDEV(P2880:P2899)*SQRT(252)</f>
        <v>0.101868780815784</v>
      </c>
      <c r="R2899" s="26" t="n">
        <f aca="false">(G2899-H2899)/H2899</f>
        <v>0.00100021710138632</v>
      </c>
      <c r="S2899" s="17" t="n">
        <f aca="false">YEAR(B2899)</f>
        <v>2017</v>
      </c>
      <c r="T2899" s="17" t="n">
        <f aca="false">WEEKDAY(B2899)</f>
        <v>6</v>
      </c>
    </row>
    <row r="2900" customFormat="false" ht="15" hidden="false" customHeight="false" outlineLevel="0" collapsed="false">
      <c r="B2900" s="21" t="n">
        <v>43073</v>
      </c>
      <c r="C2900" s="22" t="n">
        <v>1280.637</v>
      </c>
      <c r="D2900" s="22" t="n">
        <v>1280.637</v>
      </c>
      <c r="E2900" s="22" t="n">
        <v>1271.202</v>
      </c>
      <c r="F2900" s="22" t="n">
        <v>1276.075</v>
      </c>
      <c r="G2900" s="23" t="n">
        <v>1280.4</v>
      </c>
      <c r="H2900" s="23" t="n">
        <v>1279.12</v>
      </c>
      <c r="I2900" s="23" t="n">
        <v>1272.8</v>
      </c>
      <c r="J2900" s="23" t="n">
        <v>1271.53</v>
      </c>
      <c r="K2900" s="29" t="str">
        <f aca="false">IF(N2900&lt;=$F$3,"HIT","MISS")</f>
        <v>HIT</v>
      </c>
      <c r="L2900" s="29" t="str">
        <f aca="false">IF(O2900&lt;=$F$3,"HIT","MISS")</f>
        <v>HIT</v>
      </c>
      <c r="M2900" s="17" t="str">
        <f aca="false">IF(AND(K2900="HIT",L2900="HIT"),"HOD ✓ | LOD ✓",IF(K2900="HIT","HOD ✓",IF(L2900="HIT","LOD ✓","✗ MISS")))</f>
        <v>HOD ✓ | LOD ✓</v>
      </c>
      <c r="N2900" s="26" t="n">
        <f aca="false">IF(D2900&lt;H2900,(H2900-D2900)/D2900,IF(D2900&gt;G2900,(D2900-G2900)/D2900,0))</f>
        <v>0.000185064151668156</v>
      </c>
      <c r="O2900" s="26" t="n">
        <f aca="false">IF(E2900&lt;J2900,(J2900-E2900)/E2900,IF(E2900&gt;I2900,(E2900-I2900)/E2900,0))</f>
        <v>0.000258023508458903</v>
      </c>
      <c r="P2900" s="27" t="n">
        <f aca="false">LN(F2900/F2899)</f>
        <v>-0.00356864976698251</v>
      </c>
      <c r="Q2900" s="28" t="n">
        <f aca="false">STDEV(P2881:P2900)*SQRT(252)</f>
        <v>0.0971057391707238</v>
      </c>
      <c r="R2900" s="26" t="n">
        <f aca="false">(G2900-H2900)/H2900</f>
        <v>0.00100068797298158</v>
      </c>
      <c r="S2900" s="17" t="n">
        <f aca="false">YEAR(B2900)</f>
        <v>2017</v>
      </c>
      <c r="T2900" s="17" t="n">
        <f aca="false">WEEKDAY(B2900)</f>
        <v>2</v>
      </c>
    </row>
    <row r="2901" customFormat="false" ht="15" hidden="false" customHeight="false" outlineLevel="0" collapsed="false">
      <c r="B2901" s="21" t="n">
        <v>43074</v>
      </c>
      <c r="C2901" s="22" t="n">
        <v>1276.075</v>
      </c>
      <c r="D2901" s="22" t="n">
        <v>1277.2</v>
      </c>
      <c r="E2901" s="22" t="n">
        <v>1260.978</v>
      </c>
      <c r="F2901" s="22" t="n">
        <v>1266.1105</v>
      </c>
      <c r="G2901" s="23" t="n">
        <v>1277.01</v>
      </c>
      <c r="H2901" s="23" t="n">
        <v>1275.73</v>
      </c>
      <c r="I2901" s="23" t="n">
        <v>1261.42</v>
      </c>
      <c r="J2901" s="23" t="n">
        <v>1260.16</v>
      </c>
      <c r="K2901" s="29" t="str">
        <f aca="false">IF(N2901&lt;=$F$3,"HIT","MISS")</f>
        <v>HIT</v>
      </c>
      <c r="L2901" s="29" t="str">
        <f aca="false">IF(O2901&lt;=$F$3,"HIT","MISS")</f>
        <v>HIT</v>
      </c>
      <c r="M2901" s="17" t="str">
        <f aca="false">IF(AND(K2901="HIT",L2901="HIT"),"HOD ✓ | LOD ✓",IF(K2901="HIT","HOD ✓",IF(L2901="HIT","LOD ✓","✗ MISS")))</f>
        <v>HOD ✓ | LOD ✓</v>
      </c>
      <c r="N2901" s="26" t="n">
        <f aca="false">IF(D2901&lt;H2901,(H2901-D2901)/D2901,IF(D2901&gt;G2901,(D2901-G2901)/D2901,0))</f>
        <v>0.000148762918885104</v>
      </c>
      <c r="O2901" s="26" t="n">
        <f aca="false">IF(E2901&lt;J2901,(J2901-E2901)/E2901,IF(E2901&gt;I2901,(E2901-I2901)/E2901,0))</f>
        <v>0</v>
      </c>
      <c r="P2901" s="27" t="n">
        <f aca="false">LN(F2901/F2900)</f>
        <v>-0.0078393579312649</v>
      </c>
      <c r="Q2901" s="28" t="n">
        <f aca="false">STDEV(P2882:P2901)*SQRT(252)</f>
        <v>0.0993160833096499</v>
      </c>
      <c r="R2901" s="26" t="n">
        <f aca="false">(G2901-H2901)/H2901</f>
        <v>0.00100334710322715</v>
      </c>
      <c r="S2901" s="17" t="n">
        <f aca="false">YEAR(B2901)</f>
        <v>2017</v>
      </c>
      <c r="T2901" s="17" t="n">
        <f aca="false">WEEKDAY(B2901)</f>
        <v>3</v>
      </c>
    </row>
    <row r="2902" customFormat="false" ht="15" hidden="false" customHeight="false" outlineLevel="0" collapsed="false">
      <c r="B2902" s="21" t="n">
        <v>43075</v>
      </c>
      <c r="C2902" s="22" t="n">
        <v>1266.1105</v>
      </c>
      <c r="D2902" s="22" t="n">
        <v>1269.346</v>
      </c>
      <c r="E2902" s="22" t="n">
        <v>1262.658</v>
      </c>
      <c r="F2902" s="22" t="n">
        <v>1263.5775</v>
      </c>
      <c r="G2902" s="23" t="n">
        <v>1269.07</v>
      </c>
      <c r="H2902" s="23" t="n">
        <v>1267.8</v>
      </c>
      <c r="I2902" s="23" t="n">
        <v>1263.99</v>
      </c>
      <c r="J2902" s="23" t="n">
        <v>1262.73</v>
      </c>
      <c r="K2902" s="29" t="str">
        <f aca="false">IF(N2902&lt;=$F$3,"HIT","MISS")</f>
        <v>HIT</v>
      </c>
      <c r="L2902" s="29" t="str">
        <f aca="false">IF(O2902&lt;=$F$3,"HIT","MISS")</f>
        <v>HIT</v>
      </c>
      <c r="M2902" s="17" t="str">
        <f aca="false">IF(AND(K2902="HIT",L2902="HIT"),"HOD ✓ | LOD ✓",IF(K2902="HIT","HOD ✓",IF(L2902="HIT","LOD ✓","✗ MISS")))</f>
        <v>HOD ✓ | LOD ✓</v>
      </c>
      <c r="N2902" s="26" t="n">
        <f aca="false">IF(D2902&lt;H2902,(H2902-D2902)/D2902,IF(D2902&gt;G2902,(D2902-G2902)/D2902,0))</f>
        <v>0.000217434805009877</v>
      </c>
      <c r="O2902" s="26" t="n">
        <f aca="false">IF(E2902&lt;J2902,(J2902-E2902)/E2902,IF(E2902&gt;I2902,(E2902-I2902)/E2902,0))</f>
        <v>5.70225666808561E-005</v>
      </c>
      <c r="P2902" s="27" t="n">
        <f aca="false">LN(F2902/F2901)</f>
        <v>-0.00200261917402148</v>
      </c>
      <c r="Q2902" s="28" t="n">
        <f aca="false">STDEV(P2883:P2902)*SQRT(252)</f>
        <v>0.0974276961947038</v>
      </c>
      <c r="R2902" s="26" t="n">
        <f aca="false">(G2902-H2902)/H2902</f>
        <v>0.00100173528947782</v>
      </c>
      <c r="S2902" s="17" t="n">
        <f aca="false">YEAR(B2902)</f>
        <v>2017</v>
      </c>
      <c r="T2902" s="17" t="n">
        <f aca="false">WEEKDAY(B2902)</f>
        <v>4</v>
      </c>
    </row>
    <row r="2903" customFormat="false" ht="15" hidden="false" customHeight="false" outlineLevel="0" collapsed="false">
      <c r="B2903" s="21" t="n">
        <v>43076</v>
      </c>
      <c r="C2903" s="22" t="n">
        <v>1263.5775</v>
      </c>
      <c r="D2903" s="22" t="n">
        <v>1264.627</v>
      </c>
      <c r="E2903" s="22" t="n">
        <v>1243.958</v>
      </c>
      <c r="F2903" s="22" t="n">
        <v>1247.168</v>
      </c>
      <c r="G2903" s="23" t="n">
        <v>1264.32</v>
      </c>
      <c r="H2903" s="23" t="n">
        <v>1263.06</v>
      </c>
      <c r="I2903" s="23" t="n">
        <v>1244.9</v>
      </c>
      <c r="J2903" s="23" t="n">
        <v>1243.66</v>
      </c>
      <c r="K2903" s="29" t="str">
        <f aca="false">IF(N2903&lt;=$F$3,"HIT","MISS")</f>
        <v>HIT</v>
      </c>
      <c r="L2903" s="29" t="str">
        <f aca="false">IF(O2903&lt;=$F$3,"HIT","MISS")</f>
        <v>HIT</v>
      </c>
      <c r="M2903" s="17" t="str">
        <f aca="false">IF(AND(K2903="HIT",L2903="HIT"),"HOD ✓ | LOD ✓",IF(K2903="HIT","HOD ✓",IF(L2903="HIT","LOD ✓","✗ MISS")))</f>
        <v>HOD ✓ | LOD ✓</v>
      </c>
      <c r="N2903" s="26" t="n">
        <f aca="false">IF(D2903&lt;H2903,(H2903-D2903)/D2903,IF(D2903&gt;G2903,(D2903-G2903)/D2903,0))</f>
        <v>0.000242759327453879</v>
      </c>
      <c r="O2903" s="26" t="n">
        <f aca="false">IF(E2903&lt;J2903,(J2903-E2903)/E2903,IF(E2903&gt;I2903,(E2903-I2903)/E2903,0))</f>
        <v>0</v>
      </c>
      <c r="P2903" s="27" t="n">
        <f aca="false">LN(F2903/F2902)</f>
        <v>-0.0130716025599214</v>
      </c>
      <c r="Q2903" s="28" t="n">
        <f aca="false">STDEV(P2884:P2903)*SQRT(252)</f>
        <v>0.105780514016681</v>
      </c>
      <c r="R2903" s="26" t="n">
        <f aca="false">(G2903-H2903)/H2903</f>
        <v>0.000997577312241692</v>
      </c>
      <c r="S2903" s="17" t="n">
        <f aca="false">YEAR(B2903)</f>
        <v>2017</v>
      </c>
      <c r="T2903" s="17" t="n">
        <f aca="false">WEEKDAY(B2903)</f>
        <v>5</v>
      </c>
    </row>
    <row r="2904" customFormat="false" ht="15" hidden="false" customHeight="false" outlineLevel="0" collapsed="false">
      <c r="B2904" s="21" t="n">
        <v>43077</v>
      </c>
      <c r="C2904" s="22" t="n">
        <v>1247.168</v>
      </c>
      <c r="D2904" s="22" t="n">
        <v>1252.416</v>
      </c>
      <c r="E2904" s="22" t="n">
        <v>1244.006</v>
      </c>
      <c r="F2904" s="22" t="n">
        <v>1248.3</v>
      </c>
      <c r="G2904" s="23" t="n">
        <v>1253.31</v>
      </c>
      <c r="H2904" s="23" t="n">
        <v>1252.06</v>
      </c>
      <c r="I2904" s="23" t="n">
        <v>1243.65</v>
      </c>
      <c r="J2904" s="23" t="n">
        <v>1242.41</v>
      </c>
      <c r="K2904" s="29" t="str">
        <f aca="false">IF(N2904&lt;=$F$3,"HIT","MISS")</f>
        <v>HIT</v>
      </c>
      <c r="L2904" s="29" t="str">
        <f aca="false">IF(O2904&lt;=$F$3,"HIT","MISS")</f>
        <v>HIT</v>
      </c>
      <c r="M2904" s="17" t="str">
        <f aca="false">IF(AND(K2904="HIT",L2904="HIT"),"HOD ✓ | LOD ✓",IF(K2904="HIT","HOD ✓",IF(L2904="HIT","LOD ✓","✗ MISS")))</f>
        <v>HOD ✓ | LOD ✓</v>
      </c>
      <c r="N2904" s="26" t="n">
        <f aca="false">IF(D2904&lt;H2904,(H2904-D2904)/D2904,IF(D2904&gt;G2904,(D2904-G2904)/D2904,0))</f>
        <v>0</v>
      </c>
      <c r="O2904" s="26" t="n">
        <f aca="false">IF(E2904&lt;J2904,(J2904-E2904)/E2904,IF(E2904&gt;I2904,(E2904-I2904)/E2904,0))</f>
        <v>0.000286172253188485</v>
      </c>
      <c r="P2904" s="27" t="n">
        <f aca="false">LN(F2904/F2903)</f>
        <v>0.000907244715336075</v>
      </c>
      <c r="Q2904" s="28" t="n">
        <f aca="false">STDEV(P2885:P2904)*SQRT(252)</f>
        <v>0.103560031482828</v>
      </c>
      <c r="R2904" s="26" t="n">
        <f aca="false">(G2904-H2904)/H2904</f>
        <v>0.000998354711435554</v>
      </c>
      <c r="S2904" s="17" t="n">
        <f aca="false">YEAR(B2904)</f>
        <v>2017</v>
      </c>
      <c r="T2904" s="17" t="n">
        <f aca="false">WEEKDAY(B2904)</f>
        <v>6</v>
      </c>
    </row>
    <row r="2905" customFormat="false" ht="15" hidden="false" customHeight="false" outlineLevel="0" collapsed="false">
      <c r="B2905" s="21" t="n">
        <v>43080</v>
      </c>
      <c r="C2905" s="22" t="n">
        <v>1248.3</v>
      </c>
      <c r="D2905" s="22" t="n">
        <v>1251.5445</v>
      </c>
      <c r="E2905" s="22" t="n">
        <v>1240.804</v>
      </c>
      <c r="F2905" s="22" t="n">
        <v>1242.196</v>
      </c>
      <c r="G2905" s="23" t="n">
        <v>1251.25</v>
      </c>
      <c r="H2905" s="23" t="n">
        <v>1250</v>
      </c>
      <c r="I2905" s="23" t="n">
        <v>1240.6</v>
      </c>
      <c r="J2905" s="23" t="n">
        <v>1239.36</v>
      </c>
      <c r="K2905" s="29" t="str">
        <f aca="false">IF(N2905&lt;=$F$3,"HIT","MISS")</f>
        <v>HIT</v>
      </c>
      <c r="L2905" s="29" t="str">
        <f aca="false">IF(O2905&lt;=$F$3,"HIT","MISS")</f>
        <v>HIT</v>
      </c>
      <c r="M2905" s="17" t="str">
        <f aca="false">IF(AND(K2905="HIT",L2905="HIT"),"HOD ✓ | LOD ✓",IF(K2905="HIT","HOD ✓",IF(L2905="HIT","LOD ✓","✗ MISS")))</f>
        <v>HOD ✓ | LOD ✓</v>
      </c>
      <c r="N2905" s="26" t="n">
        <f aca="false">IF(D2905&lt;H2905,(H2905-D2905)/D2905,IF(D2905&gt;G2905,(D2905-G2905)/D2905,0))</f>
        <v>0.000235309251888344</v>
      </c>
      <c r="O2905" s="26" t="n">
        <f aca="false">IF(E2905&lt;J2905,(J2905-E2905)/E2905,IF(E2905&gt;I2905,(E2905-I2905)/E2905,0))</f>
        <v>0.00016440952801585</v>
      </c>
      <c r="P2905" s="27" t="n">
        <f aca="false">LN(F2905/F2904)</f>
        <v>-0.00490184463036996</v>
      </c>
      <c r="Q2905" s="28" t="n">
        <f aca="false">STDEV(P2886:P2905)*SQRT(252)</f>
        <v>0.103579503675342</v>
      </c>
      <c r="R2905" s="26" t="n">
        <f aca="false">(G2905-H2905)/H2905</f>
        <v>0.001</v>
      </c>
      <c r="S2905" s="17" t="n">
        <f aca="false">YEAR(B2905)</f>
        <v>2017</v>
      </c>
      <c r="T2905" s="17" t="n">
        <f aca="false">WEEKDAY(B2905)</f>
        <v>2</v>
      </c>
    </row>
    <row r="2906" customFormat="false" ht="15" hidden="false" customHeight="false" outlineLevel="0" collapsed="false">
      <c r="B2906" s="21" t="n">
        <v>43081</v>
      </c>
      <c r="C2906" s="22" t="n">
        <v>1242.196</v>
      </c>
      <c r="D2906" s="22" t="n">
        <v>1246.274</v>
      </c>
      <c r="E2906" s="22" t="n">
        <v>1236.527</v>
      </c>
      <c r="F2906" s="22" t="n">
        <v>1244.505</v>
      </c>
      <c r="G2906" s="23" t="n">
        <v>1247.48</v>
      </c>
      <c r="H2906" s="23" t="n">
        <v>1246.23</v>
      </c>
      <c r="I2906" s="23" t="n">
        <v>1237.96</v>
      </c>
      <c r="J2906" s="23" t="n">
        <v>1236.72</v>
      </c>
      <c r="K2906" s="29" t="str">
        <f aca="false">IF(N2906&lt;=$F$3,"HIT","MISS")</f>
        <v>HIT</v>
      </c>
      <c r="L2906" s="29" t="str">
        <f aca="false">IF(O2906&lt;=$F$3,"HIT","MISS")</f>
        <v>HIT</v>
      </c>
      <c r="M2906" s="17" t="str">
        <f aca="false">IF(AND(K2906="HIT",L2906="HIT"),"HOD ✓ | LOD ✓",IF(K2906="HIT","HOD ✓",IF(L2906="HIT","LOD ✓","✗ MISS")))</f>
        <v>HOD ✓ | LOD ✓</v>
      </c>
      <c r="N2906" s="26" t="n">
        <f aca="false">IF(D2906&lt;H2906,(H2906-D2906)/D2906,IF(D2906&gt;G2906,(D2906-G2906)/D2906,0))</f>
        <v>0</v>
      </c>
      <c r="O2906" s="26" t="n">
        <f aca="false">IF(E2906&lt;J2906,(J2906-E2906)/E2906,IF(E2906&gt;I2906,(E2906-I2906)/E2906,0))</f>
        <v>0.000156082317652573</v>
      </c>
      <c r="P2906" s="27" t="n">
        <f aca="false">LN(F2906/F2905)</f>
        <v>0.00185707945072292</v>
      </c>
      <c r="Q2906" s="28" t="n">
        <f aca="false">STDEV(P2887:P2906)*SQRT(252)</f>
        <v>0.103794339702188</v>
      </c>
      <c r="R2906" s="26" t="n">
        <f aca="false">(G2906-H2906)/H2906</f>
        <v>0.0010030251237733</v>
      </c>
      <c r="S2906" s="17" t="n">
        <f aca="false">YEAR(B2906)</f>
        <v>2017</v>
      </c>
      <c r="T2906" s="17" t="n">
        <f aca="false">WEEKDAY(B2906)</f>
        <v>3</v>
      </c>
    </row>
    <row r="2907" customFormat="false" ht="15" hidden="false" customHeight="false" outlineLevel="0" collapsed="false">
      <c r="B2907" s="21" t="n">
        <v>43082</v>
      </c>
      <c r="C2907" s="22" t="n">
        <v>1244.505</v>
      </c>
      <c r="D2907" s="22" t="n">
        <v>1257.188</v>
      </c>
      <c r="E2907" s="22" t="n">
        <v>1240.299</v>
      </c>
      <c r="F2907" s="22" t="n">
        <v>1255.6215</v>
      </c>
      <c r="G2907" s="23" t="n">
        <v>1258.49</v>
      </c>
      <c r="H2907" s="23" t="n">
        <v>1257.23</v>
      </c>
      <c r="I2907" s="23" t="n">
        <v>1240.2</v>
      </c>
      <c r="J2907" s="23" t="n">
        <v>1238.96</v>
      </c>
      <c r="K2907" s="29" t="str">
        <f aca="false">IF(N2907&lt;=$F$3,"HIT","MISS")</f>
        <v>HIT</v>
      </c>
      <c r="L2907" s="29" t="str">
        <f aca="false">IF(O2907&lt;=$F$3,"HIT","MISS")</f>
        <v>HIT</v>
      </c>
      <c r="M2907" s="17" t="str">
        <f aca="false">IF(AND(K2907="HIT",L2907="HIT"),"HOD ✓ | LOD ✓",IF(K2907="HIT","HOD ✓",IF(L2907="HIT","LOD ✓","✗ MISS")))</f>
        <v>HOD ✓ | LOD ✓</v>
      </c>
      <c r="N2907" s="26" t="n">
        <f aca="false">IF(D2907&lt;H2907,(H2907-D2907)/D2907,IF(D2907&gt;G2907,(D2907-G2907)/D2907,0))</f>
        <v>3.34078912620199E-005</v>
      </c>
      <c r="O2907" s="26" t="n">
        <f aca="false">IF(E2907&lt;J2907,(J2907-E2907)/E2907,IF(E2907&gt;I2907,(E2907-I2907)/E2907,0))</f>
        <v>7.98194628875237E-005</v>
      </c>
      <c r="P2907" s="27" t="n">
        <f aca="false">LN(F2907/F2906)</f>
        <v>0.00889280863150976</v>
      </c>
      <c r="Q2907" s="28" t="n">
        <f aca="false">STDEV(P2888:P2907)*SQRT(252)</f>
        <v>0.110041832764731</v>
      </c>
      <c r="R2907" s="26" t="n">
        <f aca="false">(G2907-H2907)/H2907</f>
        <v>0.00100220325636518</v>
      </c>
      <c r="S2907" s="17" t="n">
        <f aca="false">YEAR(B2907)</f>
        <v>2017</v>
      </c>
      <c r="T2907" s="17" t="n">
        <f aca="false">WEEKDAY(B2907)</f>
        <v>4</v>
      </c>
    </row>
    <row r="2908" customFormat="false" ht="15" hidden="false" customHeight="false" outlineLevel="0" collapsed="false">
      <c r="B2908" s="21" t="n">
        <v>43083</v>
      </c>
      <c r="C2908" s="22" t="n">
        <v>1255.6215</v>
      </c>
      <c r="D2908" s="22" t="n">
        <v>1259.174</v>
      </c>
      <c r="E2908" s="22" t="n">
        <v>1250.544</v>
      </c>
      <c r="F2908" s="22" t="n">
        <v>1252.7165</v>
      </c>
      <c r="G2908" s="23" t="n">
        <v>1258.85</v>
      </c>
      <c r="H2908" s="23" t="n">
        <v>1257.59</v>
      </c>
      <c r="I2908" s="23" t="n">
        <v>1250.93</v>
      </c>
      <c r="J2908" s="23" t="n">
        <v>1249.68</v>
      </c>
      <c r="K2908" s="29" t="str">
        <f aca="false">IF(N2908&lt;=$F$3,"HIT","MISS")</f>
        <v>HIT</v>
      </c>
      <c r="L2908" s="29" t="str">
        <f aca="false">IF(O2908&lt;=$F$3,"HIT","MISS")</f>
        <v>HIT</v>
      </c>
      <c r="M2908" s="17" t="str">
        <f aca="false">IF(AND(K2908="HIT",L2908="HIT"),"HOD ✓ | LOD ✓",IF(K2908="HIT","HOD ✓",IF(L2908="HIT","LOD ✓","✗ MISS")))</f>
        <v>HOD ✓ | LOD ✓</v>
      </c>
      <c r="N2908" s="26" t="n">
        <f aca="false">IF(D2908&lt;H2908,(H2908-D2908)/D2908,IF(D2908&gt;G2908,(D2908-G2908)/D2908,0))</f>
        <v>0.000257311539151912</v>
      </c>
      <c r="O2908" s="26" t="n">
        <f aca="false">IF(E2908&lt;J2908,(J2908-E2908)/E2908,IF(E2908&gt;I2908,(E2908-I2908)/E2908,0))</f>
        <v>0</v>
      </c>
      <c r="P2908" s="27" t="n">
        <f aca="false">LN(F2908/F2907)</f>
        <v>-0.00231627579601261</v>
      </c>
      <c r="Q2908" s="28" t="n">
        <f aca="false">STDEV(P2889:P2908)*SQRT(252)</f>
        <v>0.110031220874894</v>
      </c>
      <c r="R2908" s="26" t="n">
        <f aca="false">(G2908-H2908)/H2908</f>
        <v>0.00100191636383876</v>
      </c>
      <c r="S2908" s="17" t="n">
        <f aca="false">YEAR(B2908)</f>
        <v>2017</v>
      </c>
      <c r="T2908" s="17" t="n">
        <f aca="false">WEEKDAY(B2908)</f>
        <v>5</v>
      </c>
    </row>
    <row r="2909" customFormat="false" ht="15" hidden="false" customHeight="false" outlineLevel="0" collapsed="false">
      <c r="B2909" s="21" t="n">
        <v>43084</v>
      </c>
      <c r="C2909" s="22" t="n">
        <v>1252.7165</v>
      </c>
      <c r="D2909" s="22" t="n">
        <v>1261.957</v>
      </c>
      <c r="E2909" s="22" t="n">
        <v>1252.628</v>
      </c>
      <c r="F2909" s="22" t="n">
        <v>1255.157</v>
      </c>
      <c r="G2909" s="23" t="n">
        <v>1263.34</v>
      </c>
      <c r="H2909" s="23" t="n">
        <v>1262.08</v>
      </c>
      <c r="I2909" s="23" t="n">
        <v>1254.01</v>
      </c>
      <c r="J2909" s="23" t="n">
        <v>1252.76</v>
      </c>
      <c r="K2909" s="29" t="str">
        <f aca="false">IF(N2909&lt;=$F$3,"HIT","MISS")</f>
        <v>HIT</v>
      </c>
      <c r="L2909" s="29" t="str">
        <f aca="false">IF(O2909&lt;=$F$3,"HIT","MISS")</f>
        <v>HIT</v>
      </c>
      <c r="M2909" s="17" t="str">
        <f aca="false">IF(AND(K2909="HIT",L2909="HIT"),"HOD ✓ | LOD ✓",IF(K2909="HIT","HOD ✓",IF(L2909="HIT","LOD ✓","✗ MISS")))</f>
        <v>HOD ✓ | LOD ✓</v>
      </c>
      <c r="N2909" s="26" t="n">
        <f aca="false">IF(D2909&lt;H2909,(H2909-D2909)/D2909,IF(D2909&gt;G2909,(D2909-G2909)/D2909,0))</f>
        <v>9.74676633196059E-005</v>
      </c>
      <c r="O2909" s="26" t="n">
        <f aca="false">IF(E2909&lt;J2909,(J2909-E2909)/E2909,IF(E2909&gt;I2909,(E2909-I2909)/E2909,0))</f>
        <v>0.000105378452341846</v>
      </c>
      <c r="P2909" s="27" t="n">
        <f aca="false">LN(F2909/F2908)</f>
        <v>0.00194627103031978</v>
      </c>
      <c r="Q2909" s="28" t="n">
        <f aca="false">STDEV(P2890:P2909)*SQRT(252)</f>
        <v>0.0993139164498006</v>
      </c>
      <c r="R2909" s="26" t="n">
        <f aca="false">(G2909-H2909)/H2909</f>
        <v>0.000998351926977681</v>
      </c>
      <c r="S2909" s="17" t="n">
        <f aca="false">YEAR(B2909)</f>
        <v>2017</v>
      </c>
      <c r="T2909" s="17" t="n">
        <f aca="false">WEEKDAY(B2909)</f>
        <v>6</v>
      </c>
    </row>
    <row r="2910" customFormat="false" ht="15" hidden="false" customHeight="false" outlineLevel="0" collapsed="false">
      <c r="B2910" s="21" t="n">
        <v>43087</v>
      </c>
      <c r="C2910" s="22" t="n">
        <v>1255.157</v>
      </c>
      <c r="D2910" s="22" t="n">
        <v>1264.084</v>
      </c>
      <c r="E2910" s="22" t="n">
        <v>1252.872</v>
      </c>
      <c r="F2910" s="22" t="n">
        <v>1262.1325</v>
      </c>
      <c r="G2910" s="23" t="n">
        <v>1264.45</v>
      </c>
      <c r="H2910" s="23" t="n">
        <v>1263.19</v>
      </c>
      <c r="I2910" s="23" t="n">
        <v>1254.23</v>
      </c>
      <c r="J2910" s="23" t="n">
        <v>1252.98</v>
      </c>
      <c r="K2910" s="29" t="str">
        <f aca="false">IF(N2910&lt;=$F$3,"HIT","MISS")</f>
        <v>HIT</v>
      </c>
      <c r="L2910" s="29" t="str">
        <f aca="false">IF(O2910&lt;=$F$3,"HIT","MISS")</f>
        <v>HIT</v>
      </c>
      <c r="M2910" s="17" t="str">
        <f aca="false">IF(AND(K2910="HIT",L2910="HIT"),"HOD ✓ | LOD ✓",IF(K2910="HIT","HOD ✓",IF(L2910="HIT","LOD ✓","✗ MISS")))</f>
        <v>HOD ✓ | LOD ✓</v>
      </c>
      <c r="N2910" s="26" t="n">
        <f aca="false">IF(D2910&lt;H2910,(H2910-D2910)/D2910,IF(D2910&gt;G2910,(D2910-G2910)/D2910,0))</f>
        <v>0</v>
      </c>
      <c r="O2910" s="26" t="n">
        <f aca="false">IF(E2910&lt;J2910,(J2910-E2910)/E2910,IF(E2910&gt;I2910,(E2910-I2910)/E2910,0))</f>
        <v>8.62019424170604E-005</v>
      </c>
      <c r="P2910" s="27" t="n">
        <f aca="false">LN(F2910/F2909)</f>
        <v>0.00554208632277072</v>
      </c>
      <c r="Q2910" s="28" t="n">
        <f aca="false">STDEV(P2891:P2910)*SQRT(252)</f>
        <v>0.0914962468521295</v>
      </c>
      <c r="R2910" s="26" t="n">
        <f aca="false">(G2910-H2910)/H2910</f>
        <v>0.000997474647519368</v>
      </c>
      <c r="S2910" s="17" t="n">
        <f aca="false">YEAR(B2910)</f>
        <v>2017</v>
      </c>
      <c r="T2910" s="17" t="n">
        <f aca="false">WEEKDAY(B2910)</f>
        <v>2</v>
      </c>
    </row>
    <row r="2911" customFormat="false" ht="15" hidden="false" customHeight="false" outlineLevel="0" collapsed="false">
      <c r="B2911" s="21" t="n">
        <v>43088</v>
      </c>
      <c r="C2911" s="22" t="n">
        <v>1262.1325</v>
      </c>
      <c r="D2911" s="22" t="n">
        <v>1265.388</v>
      </c>
      <c r="E2911" s="22" t="n">
        <v>1259.236</v>
      </c>
      <c r="F2911" s="22" t="n">
        <v>1261.599</v>
      </c>
      <c r="G2911" s="23" t="n">
        <v>1265.32</v>
      </c>
      <c r="H2911" s="23" t="n">
        <v>1264.06</v>
      </c>
      <c r="I2911" s="23" t="n">
        <v>1259.44</v>
      </c>
      <c r="J2911" s="23" t="n">
        <v>1258.18</v>
      </c>
      <c r="K2911" s="29" t="str">
        <f aca="false">IF(N2911&lt;=$F$3,"HIT","MISS")</f>
        <v>HIT</v>
      </c>
      <c r="L2911" s="29" t="str">
        <f aca="false">IF(O2911&lt;=$F$3,"HIT","MISS")</f>
        <v>HIT</v>
      </c>
      <c r="M2911" s="17" t="str">
        <f aca="false">IF(AND(K2911="HIT",L2911="HIT"),"HOD ✓ | LOD ✓",IF(K2911="HIT","HOD ✓",IF(L2911="HIT","LOD ✓","✗ MISS")))</f>
        <v>HOD ✓ | LOD ✓</v>
      </c>
      <c r="N2911" s="26" t="n">
        <f aca="false">IF(D2911&lt;H2911,(H2911-D2911)/D2911,IF(D2911&gt;G2911,(D2911-G2911)/D2911,0))</f>
        <v>5.37384580855703E-005</v>
      </c>
      <c r="O2911" s="26" t="n">
        <f aca="false">IF(E2911&lt;J2911,(J2911-E2911)/E2911,IF(E2911&gt;I2911,(E2911-I2911)/E2911,0))</f>
        <v>0</v>
      </c>
      <c r="P2911" s="27" t="n">
        <f aca="false">LN(F2911/F2910)</f>
        <v>-0.000422786661692669</v>
      </c>
      <c r="Q2911" s="28" t="n">
        <f aca="false">STDEV(P2892:P2911)*SQRT(252)</f>
        <v>0.0906419785403857</v>
      </c>
      <c r="R2911" s="26" t="n">
        <f aca="false">(G2911-H2911)/H2911</f>
        <v>0.000996788127145856</v>
      </c>
      <c r="S2911" s="17" t="n">
        <f aca="false">YEAR(B2911)</f>
        <v>2017</v>
      </c>
      <c r="T2911" s="17" t="n">
        <f aca="false">WEEKDAY(B2911)</f>
        <v>3</v>
      </c>
    </row>
    <row r="2912" customFormat="false" ht="15" hidden="false" customHeight="false" outlineLevel="0" collapsed="false">
      <c r="B2912" s="21" t="n">
        <v>43089</v>
      </c>
      <c r="C2912" s="22" t="n">
        <v>1261.599</v>
      </c>
      <c r="D2912" s="22" t="n">
        <v>1268.003</v>
      </c>
      <c r="E2912" s="22" t="n">
        <v>1261.426</v>
      </c>
      <c r="F2912" s="22" t="n">
        <v>1265.5395</v>
      </c>
      <c r="G2912" s="23" t="n">
        <v>1268.51</v>
      </c>
      <c r="H2912" s="23" t="n">
        <v>1267.24</v>
      </c>
      <c r="I2912" s="23" t="n">
        <v>1262.65</v>
      </c>
      <c r="J2912" s="23" t="n">
        <v>1261.39</v>
      </c>
      <c r="K2912" s="29" t="str">
        <f aca="false">IF(N2912&lt;=$F$3,"HIT","MISS")</f>
        <v>HIT</v>
      </c>
      <c r="L2912" s="29" t="str">
        <f aca="false">IF(O2912&lt;=$F$3,"HIT","MISS")</f>
        <v>HIT</v>
      </c>
      <c r="M2912" s="17" t="str">
        <f aca="false">IF(AND(K2912="HIT",L2912="HIT"),"HOD ✓ | LOD ✓",IF(K2912="HIT","HOD ✓",IF(L2912="HIT","LOD ✓","✗ MISS")))</f>
        <v>HOD ✓ | LOD ✓</v>
      </c>
      <c r="N2912" s="26" t="n">
        <f aca="false">IF(D2912&lt;H2912,(H2912-D2912)/D2912,IF(D2912&gt;G2912,(D2912-G2912)/D2912,0))</f>
        <v>0</v>
      </c>
      <c r="O2912" s="26" t="n">
        <f aca="false">IF(E2912&lt;J2912,(J2912-E2912)/E2912,IF(E2912&gt;I2912,(E2912-I2912)/E2912,0))</f>
        <v>0</v>
      </c>
      <c r="P2912" s="27" t="n">
        <f aca="false">LN(F2912/F2911)</f>
        <v>0.00311854945311596</v>
      </c>
      <c r="Q2912" s="28" t="n">
        <f aca="false">STDEV(P2893:P2912)*SQRT(252)</f>
        <v>0.0842424908165296</v>
      </c>
      <c r="R2912" s="26" t="n">
        <f aca="false">(G2912-H2912)/H2912</f>
        <v>0.00100217796155423</v>
      </c>
      <c r="S2912" s="17" t="n">
        <f aca="false">YEAR(B2912)</f>
        <v>2017</v>
      </c>
      <c r="T2912" s="17" t="n">
        <f aca="false">WEEKDAY(B2912)</f>
        <v>4</v>
      </c>
    </row>
    <row r="2913" customFormat="false" ht="15" hidden="false" customHeight="false" outlineLevel="0" collapsed="false">
      <c r="B2913" s="21" t="n">
        <v>43090</v>
      </c>
      <c r="C2913" s="22" t="n">
        <v>1265.5395</v>
      </c>
      <c r="D2913" s="22" t="n">
        <v>1268.97</v>
      </c>
      <c r="E2913" s="22" t="n">
        <v>1262.892</v>
      </c>
      <c r="F2913" s="22" t="n">
        <v>1266.7725</v>
      </c>
      <c r="G2913" s="23" t="n">
        <v>1270.45</v>
      </c>
      <c r="H2913" s="23" t="n">
        <v>1269.18</v>
      </c>
      <c r="I2913" s="23" t="n">
        <v>1264.31</v>
      </c>
      <c r="J2913" s="23" t="n">
        <v>1263.05</v>
      </c>
      <c r="K2913" s="29" t="str">
        <f aca="false">IF(N2913&lt;=$F$3,"HIT","MISS")</f>
        <v>HIT</v>
      </c>
      <c r="L2913" s="29" t="str">
        <f aca="false">IF(O2913&lt;=$F$3,"HIT","MISS")</f>
        <v>HIT</v>
      </c>
      <c r="M2913" s="17" t="str">
        <f aca="false">IF(AND(K2913="HIT",L2913="HIT"),"HOD ✓ | LOD ✓",IF(K2913="HIT","HOD ✓",IF(L2913="HIT","LOD ✓","✗ MISS")))</f>
        <v>HOD ✓ | LOD ✓</v>
      </c>
      <c r="N2913" s="26" t="n">
        <f aca="false">IF(D2913&lt;H2913,(H2913-D2913)/D2913,IF(D2913&gt;G2913,(D2913-G2913)/D2913,0))</f>
        <v>0.000165488545828535</v>
      </c>
      <c r="O2913" s="26" t="n">
        <f aca="false">IF(E2913&lt;J2913,(J2913-E2913)/E2913,IF(E2913&gt;I2913,(E2913-I2913)/E2913,0))</f>
        <v>0.000125109668918563</v>
      </c>
      <c r="P2913" s="27" t="n">
        <f aca="false">LN(F2913/F2912)</f>
        <v>0.000973813730250648</v>
      </c>
      <c r="Q2913" s="28" t="n">
        <f aca="false">STDEV(P2894:P2913)*SQRT(252)</f>
        <v>0.0845445149081322</v>
      </c>
      <c r="R2913" s="26" t="n">
        <f aca="false">(G2913-H2913)/H2913</f>
        <v>0.0010006460864495</v>
      </c>
      <c r="S2913" s="17" t="n">
        <f aca="false">YEAR(B2913)</f>
        <v>2017</v>
      </c>
      <c r="T2913" s="17" t="n">
        <f aca="false">WEEKDAY(B2913)</f>
        <v>5</v>
      </c>
    </row>
    <row r="2914" customFormat="false" ht="15" hidden="false" customHeight="false" outlineLevel="0" collapsed="false">
      <c r="B2914" s="21" t="n">
        <v>43091</v>
      </c>
      <c r="C2914" s="22" t="n">
        <v>1266.7725</v>
      </c>
      <c r="D2914" s="22" t="n">
        <v>1276.203</v>
      </c>
      <c r="E2914" s="22" t="n">
        <v>1265.082</v>
      </c>
      <c r="F2914" s="22" t="n">
        <v>1274.756</v>
      </c>
      <c r="G2914" s="23" t="n">
        <v>1276.89</v>
      </c>
      <c r="H2914" s="23" t="n">
        <v>1275.61</v>
      </c>
      <c r="I2914" s="23" t="n">
        <v>1266.19</v>
      </c>
      <c r="J2914" s="23" t="n">
        <v>1264.93</v>
      </c>
      <c r="K2914" s="29" t="str">
        <f aca="false">IF(N2914&lt;=$F$3,"HIT","MISS")</f>
        <v>HIT</v>
      </c>
      <c r="L2914" s="29" t="str">
        <f aca="false">IF(O2914&lt;=$F$3,"HIT","MISS")</f>
        <v>HIT</v>
      </c>
      <c r="M2914" s="17" t="str">
        <f aca="false">IF(AND(K2914="HIT",L2914="HIT"),"HOD ✓ | LOD ✓",IF(K2914="HIT","HOD ✓",IF(L2914="HIT","LOD ✓","✗ MISS")))</f>
        <v>HOD ✓ | LOD ✓</v>
      </c>
      <c r="N2914" s="26" t="n">
        <f aca="false">IF(D2914&lt;H2914,(H2914-D2914)/D2914,IF(D2914&gt;G2914,(D2914-G2914)/D2914,0))</f>
        <v>0</v>
      </c>
      <c r="O2914" s="26" t="n">
        <f aca="false">IF(E2914&lt;J2914,(J2914-E2914)/E2914,IF(E2914&gt;I2914,(E2914-I2914)/E2914,0))</f>
        <v>0</v>
      </c>
      <c r="P2914" s="27" t="n">
        <f aca="false">LN(F2914/F2913)</f>
        <v>0.00628246054182449</v>
      </c>
      <c r="Q2914" s="28" t="n">
        <f aca="false">STDEV(P2895:P2914)*SQRT(252)</f>
        <v>0.0881892617041932</v>
      </c>
      <c r="R2914" s="26" t="n">
        <f aca="false">(G2914-H2914)/H2914</f>
        <v>0.00100344149073792</v>
      </c>
      <c r="S2914" s="17" t="n">
        <f aca="false">YEAR(B2914)</f>
        <v>2017</v>
      </c>
      <c r="T2914" s="17" t="n">
        <f aca="false">WEEKDAY(B2914)</f>
        <v>6</v>
      </c>
    </row>
    <row r="2915" customFormat="false" ht="15" hidden="false" customHeight="false" outlineLevel="0" collapsed="false">
      <c r="B2915" s="21" t="n">
        <v>43095</v>
      </c>
      <c r="C2915" s="22" t="n">
        <v>1274.756</v>
      </c>
      <c r="D2915" s="22" t="n">
        <v>1283.843</v>
      </c>
      <c r="E2915" s="22" t="n">
        <v>1273.408</v>
      </c>
      <c r="F2915" s="22" t="n">
        <v>1282.7685</v>
      </c>
      <c r="G2915" s="23" t="n">
        <v>1285.54</v>
      </c>
      <c r="H2915" s="23" t="n">
        <v>1284.26</v>
      </c>
      <c r="I2915" s="23" t="n">
        <v>1273.29</v>
      </c>
      <c r="J2915" s="23" t="n">
        <v>1272.02</v>
      </c>
      <c r="K2915" s="29" t="str">
        <f aca="false">IF(N2915&lt;=$F$3,"HIT","MISS")</f>
        <v>HIT</v>
      </c>
      <c r="L2915" s="29" t="str">
        <f aca="false">IF(O2915&lt;=$F$3,"HIT","MISS")</f>
        <v>HIT</v>
      </c>
      <c r="M2915" s="17" t="str">
        <f aca="false">IF(AND(K2915="HIT",L2915="HIT"),"HOD ✓ | LOD ✓",IF(K2915="HIT","HOD ✓",IF(L2915="HIT","LOD ✓","✗ MISS")))</f>
        <v>HOD ✓ | LOD ✓</v>
      </c>
      <c r="N2915" s="26" t="n">
        <f aca="false">IF(D2915&lt;H2915,(H2915-D2915)/D2915,IF(D2915&gt;G2915,(D2915-G2915)/D2915,0))</f>
        <v>0.000324806070524134</v>
      </c>
      <c r="O2915" s="26" t="n">
        <f aca="false">IF(E2915&lt;J2915,(J2915-E2915)/E2915,IF(E2915&gt;I2915,(E2915-I2915)/E2915,0))</f>
        <v>9.26647233250758E-005</v>
      </c>
      <c r="P2915" s="27" t="n">
        <f aca="false">LN(F2915/F2914)</f>
        <v>0.00626584512856555</v>
      </c>
      <c r="Q2915" s="28" t="n">
        <f aca="false">STDEV(P2896:P2915)*SQRT(252)</f>
        <v>0.0896742926520598</v>
      </c>
      <c r="R2915" s="26" t="n">
        <f aca="false">(G2915-H2915)/H2915</f>
        <v>0.000996682914674577</v>
      </c>
      <c r="S2915" s="17" t="n">
        <f aca="false">YEAR(B2915)</f>
        <v>2017</v>
      </c>
      <c r="T2915" s="17" t="n">
        <f aca="false">WEEKDAY(B2915)</f>
        <v>3</v>
      </c>
    </row>
    <row r="2916" customFormat="false" ht="15" hidden="false" customHeight="false" outlineLevel="0" collapsed="false">
      <c r="B2916" s="21" t="n">
        <v>43096</v>
      </c>
      <c r="C2916" s="22" t="n">
        <v>1282.7685</v>
      </c>
      <c r="D2916" s="22" t="n">
        <v>1289.034</v>
      </c>
      <c r="E2916" s="22" t="n">
        <v>1281.351</v>
      </c>
      <c r="F2916" s="22" t="n">
        <v>1287.2085</v>
      </c>
      <c r="G2916" s="23" t="n">
        <v>1290.52</v>
      </c>
      <c r="H2916" s="23" t="n">
        <v>1289.23</v>
      </c>
      <c r="I2916" s="23" t="n">
        <v>1282.78</v>
      </c>
      <c r="J2916" s="23" t="n">
        <v>1281.5</v>
      </c>
      <c r="K2916" s="29" t="str">
        <f aca="false">IF(N2916&lt;=$F$3,"HIT","MISS")</f>
        <v>HIT</v>
      </c>
      <c r="L2916" s="29" t="str">
        <f aca="false">IF(O2916&lt;=$F$3,"HIT","MISS")</f>
        <v>HIT</v>
      </c>
      <c r="M2916" s="17" t="str">
        <f aca="false">IF(AND(K2916="HIT",L2916="HIT"),"HOD ✓ | LOD ✓",IF(K2916="HIT","HOD ✓",IF(L2916="HIT","LOD ✓","✗ MISS")))</f>
        <v>HOD ✓ | LOD ✓</v>
      </c>
      <c r="N2916" s="26" t="n">
        <f aca="false">IF(D2916&lt;H2916,(H2916-D2916)/D2916,IF(D2916&gt;G2916,(D2916-G2916)/D2916,0))</f>
        <v>0.000152051846576516</v>
      </c>
      <c r="O2916" s="26" t="n">
        <f aca="false">IF(E2916&lt;J2916,(J2916-E2916)/E2916,IF(E2916&gt;I2916,(E2916-I2916)/E2916,0))</f>
        <v>0.00011628351638223</v>
      </c>
      <c r="P2916" s="27" t="n">
        <f aca="false">LN(F2916/F2915)</f>
        <v>0.00345528727878338</v>
      </c>
      <c r="Q2916" s="28" t="n">
        <f aca="false">STDEV(P2897:P2916)*SQRT(252)</f>
        <v>0.0907327090603599</v>
      </c>
      <c r="R2916" s="26" t="n">
        <f aca="false">(G2916-H2916)/H2916</f>
        <v>0.00100059725572626</v>
      </c>
      <c r="S2916" s="17" t="n">
        <f aca="false">YEAR(B2916)</f>
        <v>2017</v>
      </c>
      <c r="T2916" s="17" t="n">
        <f aca="false">WEEKDAY(B2916)</f>
        <v>4</v>
      </c>
    </row>
    <row r="2917" customFormat="false" ht="15" hidden="false" customHeight="false" outlineLevel="0" collapsed="false">
      <c r="B2917" s="21" t="n">
        <v>43097</v>
      </c>
      <c r="C2917" s="22" t="n">
        <v>1287.2085</v>
      </c>
      <c r="D2917" s="22" t="n">
        <v>1295.274</v>
      </c>
      <c r="E2917" s="22" t="n">
        <v>1287.064</v>
      </c>
      <c r="F2917" s="22" t="n">
        <v>1294.808</v>
      </c>
      <c r="G2917" s="23" t="n">
        <v>1296.15</v>
      </c>
      <c r="H2917" s="23" t="n">
        <v>1294.86</v>
      </c>
      <c r="I2917" s="23" t="n">
        <v>1288.25</v>
      </c>
      <c r="J2917" s="23" t="n">
        <v>1286.96</v>
      </c>
      <c r="K2917" s="29" t="str">
        <f aca="false">IF(N2917&lt;=$F$3,"HIT","MISS")</f>
        <v>HIT</v>
      </c>
      <c r="L2917" s="29" t="str">
        <f aca="false">IF(O2917&lt;=$F$3,"HIT","MISS")</f>
        <v>HIT</v>
      </c>
      <c r="M2917" s="17" t="str">
        <f aca="false">IF(AND(K2917="HIT",L2917="HIT"),"HOD ✓ | LOD ✓",IF(K2917="HIT","HOD ✓",IF(L2917="HIT","LOD ✓","✗ MISS")))</f>
        <v>HOD ✓ | LOD ✓</v>
      </c>
      <c r="N2917" s="26" t="n">
        <f aca="false">IF(D2917&lt;H2917,(H2917-D2917)/D2917,IF(D2917&gt;G2917,(D2917-G2917)/D2917,0))</f>
        <v>0</v>
      </c>
      <c r="O2917" s="26" t="n">
        <f aca="false">IF(E2917&lt;J2917,(J2917-E2917)/E2917,IF(E2917&gt;I2917,(E2917-I2917)/E2917,0))</f>
        <v>0</v>
      </c>
      <c r="P2917" s="27" t="n">
        <f aca="false">LN(F2917/F2916)</f>
        <v>0.00588650145660429</v>
      </c>
      <c r="Q2917" s="28" t="n">
        <f aca="false">STDEV(P2898:P2917)*SQRT(252)</f>
        <v>0.0887201327839173</v>
      </c>
      <c r="R2917" s="26" t="n">
        <f aca="false">(G2917-H2917)/H2917</f>
        <v>0.000996246698484926</v>
      </c>
      <c r="S2917" s="17" t="n">
        <f aca="false">YEAR(B2917)</f>
        <v>2017</v>
      </c>
      <c r="T2917" s="17" t="n">
        <f aca="false">WEEKDAY(B2917)</f>
        <v>5</v>
      </c>
    </row>
    <row r="2918" customFormat="false" ht="15" hidden="false" customHeight="false" outlineLevel="0" collapsed="false">
      <c r="B2918" s="21" t="n">
        <v>43098</v>
      </c>
      <c r="C2918" s="22" t="n">
        <v>1294.808</v>
      </c>
      <c r="D2918" s="22" t="n">
        <v>1307.676</v>
      </c>
      <c r="E2918" s="22" t="n">
        <v>1293.944</v>
      </c>
      <c r="F2918" s="22" t="n">
        <v>1303.247</v>
      </c>
      <c r="G2918" s="23" t="n">
        <v>1307.49</v>
      </c>
      <c r="H2918" s="23" t="n">
        <v>1306.18</v>
      </c>
      <c r="I2918" s="23" t="n">
        <v>1295.2</v>
      </c>
      <c r="J2918" s="23" t="n">
        <v>1293.91</v>
      </c>
      <c r="K2918" s="29" t="str">
        <f aca="false">IF(N2918&lt;=$F$3,"HIT","MISS")</f>
        <v>HIT</v>
      </c>
      <c r="L2918" s="29" t="str">
        <f aca="false">IF(O2918&lt;=$F$3,"HIT","MISS")</f>
        <v>HIT</v>
      </c>
      <c r="M2918" s="17" t="str">
        <f aca="false">IF(AND(K2918="HIT",L2918="HIT"),"HOD ✓ | LOD ✓",IF(K2918="HIT","HOD ✓",IF(L2918="HIT","LOD ✓","✗ MISS")))</f>
        <v>HOD ✓ | LOD ✓</v>
      </c>
      <c r="N2918" s="26" t="n">
        <f aca="false">IF(D2918&lt;H2918,(H2918-D2918)/D2918,IF(D2918&gt;G2918,(D2918-G2918)/D2918,0))</f>
        <v>0.000142237067897493</v>
      </c>
      <c r="O2918" s="26" t="n">
        <f aca="false">IF(E2918&lt;J2918,(J2918-E2918)/E2918,IF(E2918&gt;I2918,(E2918-I2918)/E2918,0))</f>
        <v>0</v>
      </c>
      <c r="P2918" s="27" t="n">
        <f aca="false">LN(F2918/F2917)</f>
        <v>0.00649642111470448</v>
      </c>
      <c r="Q2918" s="28" t="n">
        <f aca="false">STDEV(P2899:P2918)*SQRT(252)</f>
        <v>0.0869495278941788</v>
      </c>
      <c r="R2918" s="26" t="n">
        <f aca="false">(G2918-H2918)/H2918</f>
        <v>0.00100292455863659</v>
      </c>
      <c r="S2918" s="17" t="n">
        <f aca="false">YEAR(B2918)</f>
        <v>2017</v>
      </c>
      <c r="T2918" s="17" t="n">
        <f aca="false">WEEKDAY(B2918)</f>
        <v>6</v>
      </c>
    </row>
    <row r="2919" customFormat="false" ht="15" hidden="false" customHeight="false" outlineLevel="0" collapsed="false">
      <c r="B2919" s="21" t="n">
        <v>43102</v>
      </c>
      <c r="C2919" s="22" t="n">
        <v>1303.247</v>
      </c>
      <c r="D2919" s="22" t="n">
        <v>1318.9465</v>
      </c>
      <c r="E2919" s="22" t="n">
        <v>1302.9</v>
      </c>
      <c r="F2919" s="22" t="n">
        <v>1317.625</v>
      </c>
      <c r="G2919" s="23" t="n">
        <v>1319.17</v>
      </c>
      <c r="H2919" s="23" t="n">
        <v>1317.85</v>
      </c>
      <c r="I2919" s="23" t="n">
        <v>1302.61</v>
      </c>
      <c r="J2919" s="23" t="n">
        <v>1301.31</v>
      </c>
      <c r="K2919" s="29" t="str">
        <f aca="false">IF(N2919&lt;=$F$3,"HIT","MISS")</f>
        <v>HIT</v>
      </c>
      <c r="L2919" s="29" t="str">
        <f aca="false">IF(O2919&lt;=$F$3,"HIT","MISS")</f>
        <v>HIT</v>
      </c>
      <c r="M2919" s="17" t="str">
        <f aca="false">IF(AND(K2919="HIT",L2919="HIT"),"HOD ✓ | LOD ✓",IF(K2919="HIT","HOD ✓",IF(L2919="HIT","LOD ✓","✗ MISS")))</f>
        <v>HOD ✓ | LOD ✓</v>
      </c>
      <c r="N2919" s="26" t="n">
        <f aca="false">IF(D2919&lt;H2919,(H2919-D2919)/D2919,IF(D2919&gt;G2919,(D2919-G2919)/D2919,0))</f>
        <v>0</v>
      </c>
      <c r="O2919" s="26" t="n">
        <f aca="false">IF(E2919&lt;J2919,(J2919-E2919)/E2919,IF(E2919&gt;I2919,(E2919-I2919)/E2919,0))</f>
        <v>0.000222580397574788</v>
      </c>
      <c r="P2919" s="27" t="n">
        <f aca="false">LN(F2919/F2918)</f>
        <v>0.0109720308672514</v>
      </c>
      <c r="Q2919" s="28" t="n">
        <f aca="false">STDEV(P2900:P2919)*SQRT(252)</f>
        <v>0.0931735267953628</v>
      </c>
      <c r="R2919" s="26" t="n">
        <f aca="false">(G2919-H2919)/H2919</f>
        <v>0.00100163144515701</v>
      </c>
      <c r="S2919" s="17" t="n">
        <f aca="false">YEAR(B2919)</f>
        <v>2018</v>
      </c>
      <c r="T2919" s="17" t="n">
        <f aca="false">WEEKDAY(B2919)</f>
        <v>3</v>
      </c>
    </row>
    <row r="2920" customFormat="false" ht="15" hidden="false" customHeight="false" outlineLevel="0" collapsed="false">
      <c r="B2920" s="21" t="n">
        <v>43103</v>
      </c>
      <c r="C2920" s="22" t="n">
        <v>1317.625</v>
      </c>
      <c r="D2920" s="22" t="n">
        <v>1321.588</v>
      </c>
      <c r="E2920" s="22" t="n">
        <v>1307.338</v>
      </c>
      <c r="F2920" s="22" t="n">
        <v>1313.1355</v>
      </c>
      <c r="G2920" s="23" t="n">
        <v>1321.35</v>
      </c>
      <c r="H2920" s="23" t="n">
        <v>1320.03</v>
      </c>
      <c r="I2920" s="23" t="n">
        <v>1308.32</v>
      </c>
      <c r="J2920" s="23" t="n">
        <v>1307.01</v>
      </c>
      <c r="K2920" s="29" t="str">
        <f aca="false">IF(N2920&lt;=$F$3,"HIT","MISS")</f>
        <v>HIT</v>
      </c>
      <c r="L2920" s="29" t="str">
        <f aca="false">IF(O2920&lt;=$F$3,"HIT","MISS")</f>
        <v>HIT</v>
      </c>
      <c r="M2920" s="17" t="str">
        <f aca="false">IF(AND(K2920="HIT",L2920="HIT"),"HOD ✓ | LOD ✓",IF(K2920="HIT","HOD ✓",IF(L2920="HIT","LOD ✓","✗ MISS")))</f>
        <v>HOD ✓ | LOD ✓</v>
      </c>
      <c r="N2920" s="26" t="n">
        <f aca="false">IF(D2920&lt;H2920,(H2920-D2920)/D2920,IF(D2920&gt;G2920,(D2920-G2920)/D2920,0))</f>
        <v>0.000180086380929652</v>
      </c>
      <c r="O2920" s="26" t="n">
        <f aca="false">IF(E2920&lt;J2920,(J2920-E2920)/E2920,IF(E2920&gt;I2920,(E2920-I2920)/E2920,0))</f>
        <v>0</v>
      </c>
      <c r="P2920" s="27" t="n">
        <f aca="false">LN(F2920/F2919)</f>
        <v>-0.00341308481576831</v>
      </c>
      <c r="Q2920" s="28" t="n">
        <f aca="false">STDEV(P2901:P2920)*SQRT(252)</f>
        <v>0.0930645470482992</v>
      </c>
      <c r="R2920" s="26" t="n">
        <f aca="false">(G2920-H2920)/H2920</f>
        <v>0.000999977273243742</v>
      </c>
      <c r="S2920" s="17" t="n">
        <f aca="false">YEAR(B2920)</f>
        <v>2018</v>
      </c>
      <c r="T2920" s="17" t="n">
        <f aca="false">WEEKDAY(B2920)</f>
        <v>4</v>
      </c>
    </row>
    <row r="2921" customFormat="false" ht="15" hidden="false" customHeight="false" outlineLevel="0" collapsed="false">
      <c r="B2921" s="21" t="n">
        <v>43104</v>
      </c>
      <c r="C2921" s="22" t="n">
        <v>1313.1355</v>
      </c>
      <c r="D2921" s="22" t="n">
        <v>1326.064</v>
      </c>
      <c r="E2921" s="22" t="n">
        <v>1305.937</v>
      </c>
      <c r="F2921" s="22" t="n">
        <v>1322.731</v>
      </c>
      <c r="G2921" s="23" t="n">
        <v>1325.86</v>
      </c>
      <c r="H2921" s="23" t="n">
        <v>1324.54</v>
      </c>
      <c r="I2921" s="23" t="n">
        <v>1306.68</v>
      </c>
      <c r="J2921" s="23" t="n">
        <v>1305.37</v>
      </c>
      <c r="K2921" s="29" t="str">
        <f aca="false">IF(N2921&lt;=$F$3,"HIT","MISS")</f>
        <v>HIT</v>
      </c>
      <c r="L2921" s="29" t="str">
        <f aca="false">IF(O2921&lt;=$F$3,"HIT","MISS")</f>
        <v>HIT</v>
      </c>
      <c r="M2921" s="17" t="str">
        <f aca="false">IF(AND(K2921="HIT",L2921="HIT"),"HOD ✓ | LOD ✓",IF(K2921="HIT","HOD ✓",IF(L2921="HIT","LOD ✓","✗ MISS")))</f>
        <v>HOD ✓ | LOD ✓</v>
      </c>
      <c r="N2921" s="26" t="n">
        <f aca="false">IF(D2921&lt;H2921,(H2921-D2921)/D2921,IF(D2921&gt;G2921,(D2921-G2921)/D2921,0))</f>
        <v>0.000153838728749275</v>
      </c>
      <c r="O2921" s="26" t="n">
        <f aca="false">IF(E2921&lt;J2921,(J2921-E2921)/E2921,IF(E2921&gt;I2921,(E2921-I2921)/E2921,0))</f>
        <v>0</v>
      </c>
      <c r="P2921" s="27" t="n">
        <f aca="false">LN(F2921/F2920)</f>
        <v>0.00728074990712869</v>
      </c>
      <c r="Q2921" s="28" t="n">
        <f aca="false">STDEV(P2902:P2921)*SQRT(252)</f>
        <v>0.0884491562733067</v>
      </c>
      <c r="R2921" s="26" t="n">
        <f aca="false">(G2921-H2921)/H2921</f>
        <v>0.000996572394944612</v>
      </c>
      <c r="S2921" s="17" t="n">
        <f aca="false">YEAR(B2921)</f>
        <v>2018</v>
      </c>
      <c r="T2921" s="17" t="n">
        <f aca="false">WEEKDAY(B2921)</f>
        <v>5</v>
      </c>
    </row>
    <row r="2922" customFormat="false" ht="15" hidden="false" customHeight="false" outlineLevel="0" collapsed="false">
      <c r="B2922" s="21" t="n">
        <v>43105</v>
      </c>
      <c r="C2922" s="22" t="n">
        <v>1322.731</v>
      </c>
      <c r="D2922" s="22" t="n">
        <v>1323.508</v>
      </c>
      <c r="E2922" s="22" t="n">
        <v>1313.678</v>
      </c>
      <c r="F2922" s="22" t="n">
        <v>1319.864</v>
      </c>
      <c r="G2922" s="23" t="n">
        <v>1323.55</v>
      </c>
      <c r="H2922" s="23" t="n">
        <v>1322.23</v>
      </c>
      <c r="I2922" s="23" t="n">
        <v>1314.54</v>
      </c>
      <c r="J2922" s="23" t="n">
        <v>1313.23</v>
      </c>
      <c r="K2922" s="29" t="str">
        <f aca="false">IF(N2922&lt;=$F$3,"HIT","MISS")</f>
        <v>HIT</v>
      </c>
      <c r="L2922" s="29" t="str">
        <f aca="false">IF(O2922&lt;=$F$3,"HIT","MISS")</f>
        <v>HIT</v>
      </c>
      <c r="M2922" s="17" t="str">
        <f aca="false">IF(AND(K2922="HIT",L2922="HIT"),"HOD ✓ | LOD ✓",IF(K2922="HIT","HOD ✓",IF(L2922="HIT","LOD ✓","✗ MISS")))</f>
        <v>HOD ✓ | LOD ✓</v>
      </c>
      <c r="N2922" s="26" t="n">
        <f aca="false">IF(D2922&lt;H2922,(H2922-D2922)/D2922,IF(D2922&gt;G2922,(D2922-G2922)/D2922,0))</f>
        <v>0</v>
      </c>
      <c r="O2922" s="26" t="n">
        <f aca="false">IF(E2922&lt;J2922,(J2922-E2922)/E2922,IF(E2922&gt;I2922,(E2922-I2922)/E2922,0))</f>
        <v>0</v>
      </c>
      <c r="P2922" s="27" t="n">
        <f aca="false">LN(F2922/F2921)</f>
        <v>-0.00216983769731362</v>
      </c>
      <c r="Q2922" s="28" t="n">
        <f aca="false">STDEV(P2903:P2922)*SQRT(252)</f>
        <v>0.0885561483269769</v>
      </c>
      <c r="R2922" s="26" t="n">
        <f aca="false">(G2922-H2922)/H2922</f>
        <v>0.000998313455298954</v>
      </c>
      <c r="S2922" s="17" t="n">
        <f aca="false">YEAR(B2922)</f>
        <v>2018</v>
      </c>
      <c r="T2922" s="17" t="n">
        <f aca="false">WEEKDAY(B2922)</f>
        <v>6</v>
      </c>
    </row>
    <row r="2923" customFormat="false" ht="15" hidden="false" customHeight="false" outlineLevel="0" collapsed="false">
      <c r="B2923" s="21" t="n">
        <v>43108</v>
      </c>
      <c r="C2923" s="22" t="n">
        <v>1319.864</v>
      </c>
      <c r="D2923" s="22" t="n">
        <v>1322.18</v>
      </c>
      <c r="E2923" s="22" t="n">
        <v>1314.754</v>
      </c>
      <c r="F2923" s="22" t="n">
        <v>1320.3415</v>
      </c>
      <c r="G2923" s="23" t="n">
        <v>1322.34</v>
      </c>
      <c r="H2923" s="23" t="n">
        <v>1321.02</v>
      </c>
      <c r="I2923" s="23" t="n">
        <v>1314.66</v>
      </c>
      <c r="J2923" s="23" t="n">
        <v>1313.35</v>
      </c>
      <c r="K2923" s="29" t="str">
        <f aca="false">IF(N2923&lt;=$F$3,"HIT","MISS")</f>
        <v>HIT</v>
      </c>
      <c r="L2923" s="29" t="str">
        <f aca="false">IF(O2923&lt;=$F$3,"HIT","MISS")</f>
        <v>HIT</v>
      </c>
      <c r="M2923" s="17" t="str">
        <f aca="false">IF(AND(K2923="HIT",L2923="HIT"),"HOD ✓ | LOD ✓",IF(K2923="HIT","HOD ✓",IF(L2923="HIT","LOD ✓","✗ MISS")))</f>
        <v>HOD ✓ | LOD ✓</v>
      </c>
      <c r="N2923" s="26" t="n">
        <f aca="false">IF(D2923&lt;H2923,(H2923-D2923)/D2923,IF(D2923&gt;G2923,(D2923-G2923)/D2923,0))</f>
        <v>0</v>
      </c>
      <c r="O2923" s="26" t="n">
        <f aca="false">IF(E2923&lt;J2923,(J2923-E2923)/E2923,IF(E2923&gt;I2923,(E2923-I2923)/E2923,0))</f>
        <v>7.14962647003345E-005</v>
      </c>
      <c r="P2923" s="27" t="n">
        <f aca="false">LN(F2923/F2922)</f>
        <v>0.000361714272018856</v>
      </c>
      <c r="Q2923" s="28" t="n">
        <f aca="false">STDEV(P2904:P2923)*SQRT(252)</f>
        <v>0.0684217534103948</v>
      </c>
      <c r="R2923" s="26" t="n">
        <f aca="false">(G2923-H2923)/H2923</f>
        <v>0.000999227869373618</v>
      </c>
      <c r="S2923" s="17" t="n">
        <f aca="false">YEAR(B2923)</f>
        <v>2018</v>
      </c>
      <c r="T2923" s="17" t="n">
        <f aca="false">WEEKDAY(B2923)</f>
        <v>2</v>
      </c>
    </row>
    <row r="2924" customFormat="false" ht="15" hidden="false" customHeight="false" outlineLevel="0" collapsed="false">
      <c r="B2924" s="21" t="n">
        <v>43109</v>
      </c>
      <c r="C2924" s="22" t="n">
        <v>1320.3415</v>
      </c>
      <c r="D2924" s="22" t="n">
        <v>1320.547</v>
      </c>
      <c r="E2924" s="22" t="n">
        <v>1308.868</v>
      </c>
      <c r="F2924" s="22" t="n">
        <v>1312.8585</v>
      </c>
      <c r="G2924" s="23" t="n">
        <v>1321.37</v>
      </c>
      <c r="H2924" s="23" t="n">
        <v>1320.05</v>
      </c>
      <c r="I2924" s="23" t="n">
        <v>1309.54</v>
      </c>
      <c r="J2924" s="23" t="n">
        <v>1308.23</v>
      </c>
      <c r="K2924" s="29" t="str">
        <f aca="false">IF(N2924&lt;=$F$3,"HIT","MISS")</f>
        <v>HIT</v>
      </c>
      <c r="L2924" s="29" t="str">
        <f aca="false">IF(O2924&lt;=$F$3,"HIT","MISS")</f>
        <v>HIT</v>
      </c>
      <c r="M2924" s="17" t="str">
        <f aca="false">IF(AND(K2924="HIT",L2924="HIT"),"HOD ✓ | LOD ✓",IF(K2924="HIT","HOD ✓",IF(L2924="HIT","LOD ✓","✗ MISS")))</f>
        <v>HOD ✓ | LOD ✓</v>
      </c>
      <c r="N2924" s="26" t="n">
        <f aca="false">IF(D2924&lt;H2924,(H2924-D2924)/D2924,IF(D2924&gt;G2924,(D2924-G2924)/D2924,0))</f>
        <v>0</v>
      </c>
      <c r="O2924" s="26" t="n">
        <f aca="false">IF(E2924&lt;J2924,(J2924-E2924)/E2924,IF(E2924&gt;I2924,(E2924-I2924)/E2924,0))</f>
        <v>0</v>
      </c>
      <c r="P2924" s="27" t="n">
        <f aca="false">LN(F2924/F2923)</f>
        <v>-0.00568359421521589</v>
      </c>
      <c r="Q2924" s="28" t="n">
        <f aca="false">STDEV(P2905:P2924)*SQRT(252)</f>
        <v>0.0746234170240592</v>
      </c>
      <c r="R2924" s="26" t="n">
        <f aca="false">(G2924-H2924)/H2924</f>
        <v>0.000999962122646821</v>
      </c>
      <c r="S2924" s="17" t="n">
        <f aca="false">YEAR(B2924)</f>
        <v>2018</v>
      </c>
      <c r="T2924" s="17" t="n">
        <f aca="false">WEEKDAY(B2924)</f>
        <v>3</v>
      </c>
    </row>
    <row r="2925" customFormat="false" ht="15" hidden="false" customHeight="false" outlineLevel="0" collapsed="false">
      <c r="B2925" s="21" t="n">
        <v>43110</v>
      </c>
      <c r="C2925" s="22" t="n">
        <v>1312.8585</v>
      </c>
      <c r="D2925" s="22" t="n">
        <v>1327.874</v>
      </c>
      <c r="E2925" s="22" t="n">
        <v>1308.318</v>
      </c>
      <c r="F2925" s="22" t="n">
        <v>1316.7715</v>
      </c>
      <c r="G2925" s="23" t="n">
        <v>1329.29</v>
      </c>
      <c r="H2925" s="23" t="n">
        <v>1327.96</v>
      </c>
      <c r="I2925" s="23" t="n">
        <v>1309.06</v>
      </c>
      <c r="J2925" s="23" t="n">
        <v>1307.75</v>
      </c>
      <c r="K2925" s="29" t="str">
        <f aca="false">IF(N2925&lt;=$F$3,"HIT","MISS")</f>
        <v>HIT</v>
      </c>
      <c r="L2925" s="29" t="str">
        <f aca="false">IF(O2925&lt;=$F$3,"HIT","MISS")</f>
        <v>HIT</v>
      </c>
      <c r="M2925" s="17" t="str">
        <f aca="false">IF(AND(K2925="HIT",L2925="HIT"),"HOD ✓ | LOD ✓",IF(K2925="HIT","HOD ✓",IF(L2925="HIT","LOD ✓","✗ MISS")))</f>
        <v>HOD ✓ | LOD ✓</v>
      </c>
      <c r="N2925" s="26" t="n">
        <f aca="false">IF(D2925&lt;H2925,(H2925-D2925)/D2925,IF(D2925&gt;G2925,(D2925-G2925)/D2925,0))</f>
        <v>6.47651810337523E-005</v>
      </c>
      <c r="O2925" s="26" t="n">
        <f aca="false">IF(E2925&lt;J2925,(J2925-E2925)/E2925,IF(E2925&gt;I2925,(E2925-I2925)/E2925,0))</f>
        <v>0</v>
      </c>
      <c r="P2925" s="27" t="n">
        <f aca="false">LN(F2925/F2924)</f>
        <v>0.00297608628449555</v>
      </c>
      <c r="Q2925" s="28" t="n">
        <f aca="false">STDEV(P2906:P2925)*SQRT(252)</f>
        <v>0.0692778383097559</v>
      </c>
      <c r="R2925" s="26" t="n">
        <f aca="false">(G2925-H2925)/H2925</f>
        <v>0.00100153619084907</v>
      </c>
      <c r="S2925" s="17" t="n">
        <f aca="false">YEAR(B2925)</f>
        <v>2018</v>
      </c>
      <c r="T2925" s="17" t="n">
        <f aca="false">WEEKDAY(B2925)</f>
        <v>4</v>
      </c>
    </row>
    <row r="2926" customFormat="false" ht="15" hidden="false" customHeight="false" outlineLevel="0" collapsed="false">
      <c r="B2926" s="21" t="n">
        <v>43111</v>
      </c>
      <c r="C2926" s="22" t="n">
        <v>1316.7715</v>
      </c>
      <c r="D2926" s="22" t="n">
        <v>1324.096</v>
      </c>
      <c r="E2926" s="22" t="n">
        <v>1315.82</v>
      </c>
      <c r="F2926" s="22" t="n">
        <v>1322.5245</v>
      </c>
      <c r="G2926" s="23" t="n">
        <v>1318.92</v>
      </c>
      <c r="H2926" s="23" t="n">
        <v>1317.6</v>
      </c>
      <c r="I2926" s="23" t="n">
        <v>1317.39</v>
      </c>
      <c r="J2926" s="23" t="n">
        <v>1316.07</v>
      </c>
      <c r="K2926" s="24" t="str">
        <f aca="false">IF(N2926&lt;=$F$3,"HIT","MISS")</f>
        <v>MISS</v>
      </c>
      <c r="L2926" s="24" t="str">
        <f aca="false">IF(O2926&lt;=$F$3,"HIT","MISS")</f>
        <v>HIT</v>
      </c>
      <c r="M2926" s="25" t="str">
        <f aca="false">IF(AND(K2926="HIT",L2926="HIT"),"HOD ✓ | LOD ✓",IF(K2926="HIT","HOD ✓",IF(L2926="HIT","LOD ✓","✗ MISS")))</f>
        <v>LOD ✓</v>
      </c>
      <c r="N2926" s="26" t="n">
        <f aca="false">IF(D2926&lt;H2926,(H2926-D2926)/D2926,IF(D2926&gt;G2926,(D2926-G2926)/D2926,0))</f>
        <v>0.00390908212093378</v>
      </c>
      <c r="O2926" s="26" t="n">
        <f aca="false">IF(E2926&lt;J2926,(J2926-E2926)/E2926,IF(E2926&gt;I2926,(E2926-I2926)/E2926,0))</f>
        <v>0.000189995592102263</v>
      </c>
      <c r="P2926" s="27" t="n">
        <f aca="false">LN(F2926/F2925)</f>
        <v>0.00435950277000958</v>
      </c>
      <c r="Q2926" s="28" t="n">
        <f aca="false">STDEV(P2907:P2926)*SQRT(252)</f>
        <v>0.0693403902891014</v>
      </c>
      <c r="R2926" s="26" t="n">
        <f aca="false">(G2926-H2926)/H2926</f>
        <v>0.0010018214936249</v>
      </c>
      <c r="S2926" s="17" t="n">
        <f aca="false">YEAR(B2926)</f>
        <v>2018</v>
      </c>
      <c r="T2926" s="17" t="n">
        <f aca="false">WEEKDAY(B2926)</f>
        <v>5</v>
      </c>
    </row>
    <row r="2927" customFormat="false" ht="15" hidden="false" customHeight="false" outlineLevel="0" collapsed="false">
      <c r="B2927" s="21" t="n">
        <v>43112</v>
      </c>
      <c r="C2927" s="22" t="n">
        <v>1322.5245</v>
      </c>
      <c r="D2927" s="22" t="n">
        <v>1339.434</v>
      </c>
      <c r="E2927" s="22" t="n">
        <v>1321.502</v>
      </c>
      <c r="F2927" s="22" t="n">
        <v>1338.425</v>
      </c>
      <c r="G2927" s="23" t="n">
        <v>1339.17</v>
      </c>
      <c r="H2927" s="23" t="n">
        <v>1337.83</v>
      </c>
      <c r="I2927" s="23" t="n">
        <v>1323.1</v>
      </c>
      <c r="J2927" s="23" t="n">
        <v>1321.78</v>
      </c>
      <c r="K2927" s="29" t="str">
        <f aca="false">IF(N2927&lt;=$F$3,"HIT","MISS")</f>
        <v>HIT</v>
      </c>
      <c r="L2927" s="29" t="str">
        <f aca="false">IF(O2927&lt;=$F$3,"HIT","MISS")</f>
        <v>HIT</v>
      </c>
      <c r="M2927" s="17" t="str">
        <f aca="false">IF(AND(K2927="HIT",L2927="HIT"),"HOD ✓ | LOD ✓",IF(K2927="HIT","HOD ✓",IF(L2927="HIT","LOD ✓","✗ MISS")))</f>
        <v>HOD ✓ | LOD ✓</v>
      </c>
      <c r="N2927" s="26" t="n">
        <f aca="false">IF(D2927&lt;H2927,(H2927-D2927)/D2927,IF(D2927&gt;G2927,(D2927-G2927)/D2927,0))</f>
        <v>0.000197098177289733</v>
      </c>
      <c r="O2927" s="26" t="n">
        <f aca="false">IF(E2927&lt;J2927,(J2927-E2927)/E2927,IF(E2927&gt;I2927,(E2927-I2927)/E2927,0))</f>
        <v>0.000210366688813199</v>
      </c>
      <c r="P2927" s="27" t="n">
        <f aca="false">LN(F2927/F2926)</f>
        <v>0.0119511394371807</v>
      </c>
      <c r="Q2927" s="28" t="n">
        <f aca="false">STDEV(P2908:P2927)*SQRT(252)</f>
        <v>0.0734897296218479</v>
      </c>
      <c r="R2927" s="26" t="n">
        <f aca="false">(G2927-H2927)/H2927</f>
        <v>0.00100162202970493</v>
      </c>
      <c r="S2927" s="17" t="n">
        <f aca="false">YEAR(B2927)</f>
        <v>2018</v>
      </c>
      <c r="T2927" s="17" t="n">
        <f aca="false">WEEKDAY(B2927)</f>
        <v>6</v>
      </c>
    </row>
    <row r="2928" customFormat="false" ht="15" hidden="false" customHeight="false" outlineLevel="0" collapsed="false">
      <c r="B2928" s="21" t="n">
        <v>43115</v>
      </c>
      <c r="C2928" s="22" t="n">
        <v>1338.425</v>
      </c>
      <c r="D2928" s="22" t="n">
        <v>1344.874</v>
      </c>
      <c r="E2928" s="22" t="n">
        <v>1336.003</v>
      </c>
      <c r="F2928" s="22" t="n">
        <v>1340.793</v>
      </c>
      <c r="G2928" s="23" t="n">
        <v>1345.95</v>
      </c>
      <c r="H2928" s="23" t="n">
        <v>1344.61</v>
      </c>
      <c r="I2928" s="23" t="n">
        <v>1337.71</v>
      </c>
      <c r="J2928" s="23" t="n">
        <v>1336.37</v>
      </c>
      <c r="K2928" s="29" t="str">
        <f aca="false">IF(N2928&lt;=$F$3,"HIT","MISS")</f>
        <v>HIT</v>
      </c>
      <c r="L2928" s="29" t="str">
        <f aca="false">IF(O2928&lt;=$F$3,"HIT","MISS")</f>
        <v>HIT</v>
      </c>
      <c r="M2928" s="17" t="str">
        <f aca="false">IF(AND(K2928="HIT",L2928="HIT"),"HOD ✓ | LOD ✓",IF(K2928="HIT","HOD ✓",IF(L2928="HIT","LOD ✓","✗ MISS")))</f>
        <v>HOD ✓ | LOD ✓</v>
      </c>
      <c r="N2928" s="26" t="n">
        <f aca="false">IF(D2928&lt;H2928,(H2928-D2928)/D2928,IF(D2928&gt;G2928,(D2928-G2928)/D2928,0))</f>
        <v>0</v>
      </c>
      <c r="O2928" s="26" t="n">
        <f aca="false">IF(E2928&lt;J2928,(J2928-E2928)/E2928,IF(E2928&gt;I2928,(E2928-I2928)/E2928,0))</f>
        <v>0.00027469998196109</v>
      </c>
      <c r="P2928" s="27" t="n">
        <f aca="false">LN(F2928/F2927)</f>
        <v>0.00176768043257866</v>
      </c>
      <c r="Q2928" s="28" t="n">
        <f aca="false">STDEV(P2909:P2928)*SQRT(252)</f>
        <v>0.0708099129427261</v>
      </c>
      <c r="R2928" s="26" t="n">
        <f aca="false">(G2928-H2928)/H2928</f>
        <v>0.000996571496567886</v>
      </c>
      <c r="S2928" s="17" t="n">
        <f aca="false">YEAR(B2928)</f>
        <v>2018</v>
      </c>
      <c r="T2928" s="17" t="n">
        <f aca="false">WEEKDAY(B2928)</f>
        <v>2</v>
      </c>
    </row>
    <row r="2929" customFormat="false" ht="15" hidden="false" customHeight="false" outlineLevel="0" collapsed="false">
      <c r="B2929" s="21" t="n">
        <v>43116</v>
      </c>
      <c r="C2929" s="22" t="n">
        <v>1340.793</v>
      </c>
      <c r="D2929" s="22" t="n">
        <v>1342.439</v>
      </c>
      <c r="E2929" s="22" t="n">
        <v>1331.912</v>
      </c>
      <c r="F2929" s="22" t="n">
        <v>1338.5645</v>
      </c>
      <c r="G2929" s="23" t="n">
        <v>1343.38</v>
      </c>
      <c r="H2929" s="23" t="n">
        <v>1342.04</v>
      </c>
      <c r="I2929" s="23" t="n">
        <v>1332.48</v>
      </c>
      <c r="J2929" s="23" t="n">
        <v>1331.15</v>
      </c>
      <c r="K2929" s="29" t="str">
        <f aca="false">IF(N2929&lt;=$F$3,"HIT","MISS")</f>
        <v>HIT</v>
      </c>
      <c r="L2929" s="29" t="str">
        <f aca="false">IF(O2929&lt;=$F$3,"HIT","MISS")</f>
        <v>HIT</v>
      </c>
      <c r="M2929" s="17" t="str">
        <f aca="false">IF(AND(K2929="HIT",L2929="HIT"),"HOD ✓ | LOD ✓",IF(K2929="HIT","HOD ✓",IF(L2929="HIT","LOD ✓","✗ MISS")))</f>
        <v>HOD ✓ | LOD ✓</v>
      </c>
      <c r="N2929" s="26" t="n">
        <f aca="false">IF(D2929&lt;H2929,(H2929-D2929)/D2929,IF(D2929&gt;G2929,(D2929-G2929)/D2929,0))</f>
        <v>0</v>
      </c>
      <c r="O2929" s="26" t="n">
        <f aca="false">IF(E2929&lt;J2929,(J2929-E2929)/E2929,IF(E2929&gt;I2929,(E2929-I2929)/E2929,0))</f>
        <v>0</v>
      </c>
      <c r="P2929" s="27" t="n">
        <f aca="false">LN(F2929/F2928)</f>
        <v>-0.00166345888062534</v>
      </c>
      <c r="Q2929" s="28" t="n">
        <f aca="false">STDEV(P2910:P2929)*SQRT(252)</f>
        <v>0.072918912534005</v>
      </c>
      <c r="R2929" s="26" t="n">
        <f aca="false">(G2929-H2929)/H2929</f>
        <v>0.000998479926082789</v>
      </c>
      <c r="S2929" s="17" t="n">
        <f aca="false">YEAR(B2929)</f>
        <v>2018</v>
      </c>
      <c r="T2929" s="17" t="n">
        <f aca="false">WEEKDAY(B2929)</f>
        <v>3</v>
      </c>
    </row>
    <row r="2930" customFormat="false" ht="15" hidden="false" customHeight="false" outlineLevel="0" collapsed="false">
      <c r="B2930" s="21" t="n">
        <v>43117</v>
      </c>
      <c r="C2930" s="22" t="n">
        <v>1338.5645</v>
      </c>
      <c r="D2930" s="22" t="n">
        <v>1344.082</v>
      </c>
      <c r="E2930" s="22" t="n">
        <v>1326.388</v>
      </c>
      <c r="F2930" s="22" t="n">
        <v>1327.366</v>
      </c>
      <c r="G2930" s="23" t="n">
        <v>1344.57</v>
      </c>
      <c r="H2930" s="23" t="n">
        <v>1343.23</v>
      </c>
      <c r="I2930" s="23" t="n">
        <v>1327.17</v>
      </c>
      <c r="J2930" s="23" t="n">
        <v>1325.84</v>
      </c>
      <c r="K2930" s="29" t="str">
        <f aca="false">IF(N2930&lt;=$F$3,"HIT","MISS")</f>
        <v>HIT</v>
      </c>
      <c r="L2930" s="29" t="str">
        <f aca="false">IF(O2930&lt;=$F$3,"HIT","MISS")</f>
        <v>HIT</v>
      </c>
      <c r="M2930" s="17" t="str">
        <f aca="false">IF(AND(K2930="HIT",L2930="HIT"),"HOD ✓ | LOD ✓",IF(K2930="HIT","HOD ✓",IF(L2930="HIT","LOD ✓","✗ MISS")))</f>
        <v>HOD ✓ | LOD ✓</v>
      </c>
      <c r="N2930" s="26" t="n">
        <f aca="false">IF(D2930&lt;H2930,(H2930-D2930)/D2930,IF(D2930&gt;G2930,(D2930-G2930)/D2930,0))</f>
        <v>0</v>
      </c>
      <c r="O2930" s="26" t="n">
        <f aca="false">IF(E2930&lt;J2930,(J2930-E2930)/E2930,IF(E2930&gt;I2930,(E2930-I2930)/E2930,0))</f>
        <v>0</v>
      </c>
      <c r="P2930" s="27" t="n">
        <f aca="false">LN(F2930/F2929)</f>
        <v>-0.00840124366828167</v>
      </c>
      <c r="Q2930" s="28" t="n">
        <f aca="false">STDEV(P2911:P2930)*SQRT(252)</f>
        <v>0.0831071183846954</v>
      </c>
      <c r="R2930" s="26" t="n">
        <f aca="false">(G2930-H2930)/H2930</f>
        <v>0.000997595348525508</v>
      </c>
      <c r="S2930" s="17" t="n">
        <f aca="false">YEAR(B2930)</f>
        <v>2018</v>
      </c>
      <c r="T2930" s="17" t="n">
        <f aca="false">WEEKDAY(B2930)</f>
        <v>4</v>
      </c>
    </row>
    <row r="2931" customFormat="false" ht="15" hidden="false" customHeight="false" outlineLevel="0" collapsed="false">
      <c r="B2931" s="21" t="n">
        <v>43118</v>
      </c>
      <c r="C2931" s="22" t="n">
        <v>1327.366</v>
      </c>
      <c r="D2931" s="22" t="n">
        <v>1333.2</v>
      </c>
      <c r="E2931" s="22" t="n">
        <v>1324.3</v>
      </c>
      <c r="F2931" s="22" t="n">
        <v>1326.879</v>
      </c>
      <c r="G2931" s="23" t="n">
        <v>1333.85</v>
      </c>
      <c r="H2931" s="23" t="n">
        <v>1332.52</v>
      </c>
      <c r="I2931" s="23" t="n">
        <v>1324.02</v>
      </c>
      <c r="J2931" s="23" t="n">
        <v>1322.7</v>
      </c>
      <c r="K2931" s="29" t="str">
        <f aca="false">IF(N2931&lt;=$F$3,"HIT","MISS")</f>
        <v>HIT</v>
      </c>
      <c r="L2931" s="29" t="str">
        <f aca="false">IF(O2931&lt;=$F$3,"HIT","MISS")</f>
        <v>HIT</v>
      </c>
      <c r="M2931" s="17" t="str">
        <f aca="false">IF(AND(K2931="HIT",L2931="HIT"),"HOD ✓ | LOD ✓",IF(K2931="HIT","HOD ✓",IF(L2931="HIT","LOD ✓","✗ MISS")))</f>
        <v>HOD ✓ | LOD ✓</v>
      </c>
      <c r="N2931" s="26" t="n">
        <f aca="false">IF(D2931&lt;H2931,(H2931-D2931)/D2931,IF(D2931&gt;G2931,(D2931-G2931)/D2931,0))</f>
        <v>0</v>
      </c>
      <c r="O2931" s="26" t="n">
        <f aca="false">IF(E2931&lt;J2931,(J2931-E2931)/E2931,IF(E2931&gt;I2931,(E2931-I2931)/E2931,0))</f>
        <v>0.000211432454881804</v>
      </c>
      <c r="P2931" s="27" t="n">
        <f aca="false">LN(F2931/F2930)</f>
        <v>-0.000366959346605126</v>
      </c>
      <c r="Q2931" s="28" t="n">
        <f aca="false">STDEV(P2912:P2931)*SQRT(252)</f>
        <v>0.0830811344719879</v>
      </c>
      <c r="R2931" s="26" t="n">
        <f aca="false">(G2931-H2931)/H2931</f>
        <v>0.000998108846396247</v>
      </c>
      <c r="S2931" s="17" t="n">
        <f aca="false">YEAR(B2931)</f>
        <v>2018</v>
      </c>
      <c r="T2931" s="17" t="n">
        <f aca="false">WEEKDAY(B2931)</f>
        <v>5</v>
      </c>
    </row>
    <row r="2932" customFormat="false" ht="15" hidden="false" customHeight="false" outlineLevel="0" collapsed="false">
      <c r="B2932" s="21" t="n">
        <v>43119</v>
      </c>
      <c r="C2932" s="22" t="n">
        <v>1326.879</v>
      </c>
      <c r="D2932" s="22" t="n">
        <v>1338.161</v>
      </c>
      <c r="E2932" s="22" t="n">
        <v>1326.336</v>
      </c>
      <c r="F2932" s="22" t="n">
        <v>1331.678</v>
      </c>
      <c r="G2932" s="23" t="n">
        <v>1337.73</v>
      </c>
      <c r="H2932" s="23" t="n">
        <v>1336.39</v>
      </c>
      <c r="I2932" s="23" t="n">
        <v>1327.49</v>
      </c>
      <c r="J2932" s="23" t="n">
        <v>1326.16</v>
      </c>
      <c r="K2932" s="29" t="str">
        <f aca="false">IF(N2932&lt;=$F$3,"HIT","MISS")</f>
        <v>HIT</v>
      </c>
      <c r="L2932" s="29" t="str">
        <f aca="false">IF(O2932&lt;=$F$3,"HIT","MISS")</f>
        <v>HIT</v>
      </c>
      <c r="M2932" s="17" t="str">
        <f aca="false">IF(AND(K2932="HIT",L2932="HIT"),"HOD ✓ | LOD ✓",IF(K2932="HIT","HOD ✓",IF(L2932="HIT","LOD ✓","✗ MISS")))</f>
        <v>HOD ✓ | LOD ✓</v>
      </c>
      <c r="N2932" s="26" t="n">
        <f aca="false">IF(D2932&lt;H2932,(H2932-D2932)/D2932,IF(D2932&gt;G2932,(D2932-G2932)/D2932,0))</f>
        <v>0.000322083815026772</v>
      </c>
      <c r="O2932" s="26" t="n">
        <f aca="false">IF(E2932&lt;J2932,(J2932-E2932)/E2932,IF(E2932&gt;I2932,(E2932-I2932)/E2932,0))</f>
        <v>0</v>
      </c>
      <c r="P2932" s="27" t="n">
        <f aca="false">LN(F2932/F2931)</f>
        <v>0.00361023307939315</v>
      </c>
      <c r="Q2932" s="28" t="n">
        <f aca="false">STDEV(P2913:P2932)*SQRT(252)</f>
        <v>0.0831462281546986</v>
      </c>
      <c r="R2932" s="26" t="n">
        <f aca="false">(G2932-H2932)/H2932</f>
        <v>0.00100270130725306</v>
      </c>
      <c r="S2932" s="17" t="n">
        <f aca="false">YEAR(B2932)</f>
        <v>2018</v>
      </c>
      <c r="T2932" s="17" t="n">
        <f aca="false">WEEKDAY(B2932)</f>
        <v>6</v>
      </c>
    </row>
    <row r="2933" customFormat="false" ht="15" hidden="false" customHeight="false" outlineLevel="0" collapsed="false">
      <c r="B2933" s="21" t="n">
        <v>43122</v>
      </c>
      <c r="C2933" s="22" t="n">
        <v>1331.678</v>
      </c>
      <c r="D2933" s="22" t="n">
        <v>1335.784</v>
      </c>
      <c r="E2933" s="22" t="n">
        <v>1328.5</v>
      </c>
      <c r="F2933" s="22" t="n">
        <v>1333.934</v>
      </c>
      <c r="G2933" s="23" t="n">
        <v>1336.94</v>
      </c>
      <c r="H2933" s="23" t="n">
        <v>1335.6</v>
      </c>
      <c r="I2933" s="23" t="n">
        <v>1328.48</v>
      </c>
      <c r="J2933" s="23" t="n">
        <v>1327.15</v>
      </c>
      <c r="K2933" s="29" t="str">
        <f aca="false">IF(N2933&lt;=$F$3,"HIT","MISS")</f>
        <v>HIT</v>
      </c>
      <c r="L2933" s="29" t="str">
        <f aca="false">IF(O2933&lt;=$F$3,"HIT","MISS")</f>
        <v>HIT</v>
      </c>
      <c r="M2933" s="17" t="str">
        <f aca="false">IF(AND(K2933="HIT",L2933="HIT"),"HOD ✓ | LOD ✓",IF(K2933="HIT","HOD ✓",IF(L2933="HIT","LOD ✓","✗ MISS")))</f>
        <v>HOD ✓ | LOD ✓</v>
      </c>
      <c r="N2933" s="26" t="n">
        <f aca="false">IF(D2933&lt;H2933,(H2933-D2933)/D2933,IF(D2933&gt;G2933,(D2933-G2933)/D2933,0))</f>
        <v>0</v>
      </c>
      <c r="O2933" s="26" t="n">
        <f aca="false">IF(E2933&lt;J2933,(J2933-E2933)/E2933,IF(E2933&gt;I2933,(E2933-I2933)/E2933,0))</f>
        <v>1.50545728264824E-005</v>
      </c>
      <c r="P2933" s="27" t="n">
        <f aca="false">LN(F2933/F2932)</f>
        <v>0.00169266985491096</v>
      </c>
      <c r="Q2933" s="28" t="n">
        <f aca="false">STDEV(P2914:P2933)*SQRT(252)</f>
        <v>0.0830048592780124</v>
      </c>
      <c r="R2933" s="26" t="n">
        <f aca="false">(G2933-H2933)/H2933</f>
        <v>0.00100329439952092</v>
      </c>
      <c r="S2933" s="17" t="n">
        <f aca="false">YEAR(B2933)</f>
        <v>2018</v>
      </c>
      <c r="T2933" s="17" t="n">
        <f aca="false">WEEKDAY(B2933)</f>
        <v>2</v>
      </c>
    </row>
    <row r="2934" customFormat="false" ht="15" hidden="false" customHeight="false" outlineLevel="0" collapsed="false">
      <c r="B2934" s="21" t="n">
        <v>43123</v>
      </c>
      <c r="C2934" s="22" t="n">
        <v>1333.934</v>
      </c>
      <c r="D2934" s="22" t="n">
        <v>1341.849</v>
      </c>
      <c r="E2934" s="22" t="n">
        <v>1331.474</v>
      </c>
      <c r="F2934" s="22" t="n">
        <v>1341.2595</v>
      </c>
      <c r="G2934" s="23" t="n">
        <v>1342.81</v>
      </c>
      <c r="H2934" s="23" t="n">
        <v>1341.47</v>
      </c>
      <c r="I2934" s="23" t="n">
        <v>1332.92</v>
      </c>
      <c r="J2934" s="23" t="n">
        <v>1331.59</v>
      </c>
      <c r="K2934" s="29" t="str">
        <f aca="false">IF(N2934&lt;=$F$3,"HIT","MISS")</f>
        <v>HIT</v>
      </c>
      <c r="L2934" s="29" t="str">
        <f aca="false">IF(O2934&lt;=$F$3,"HIT","MISS")</f>
        <v>HIT</v>
      </c>
      <c r="M2934" s="17" t="str">
        <f aca="false">IF(AND(K2934="HIT",L2934="HIT"),"HOD ✓ | LOD ✓",IF(K2934="HIT","HOD ✓",IF(L2934="HIT","LOD ✓","✗ MISS")))</f>
        <v>HOD ✓ | LOD ✓</v>
      </c>
      <c r="N2934" s="26" t="n">
        <f aca="false">IF(D2934&lt;H2934,(H2934-D2934)/D2934,IF(D2934&gt;G2934,(D2934-G2934)/D2934,0))</f>
        <v>0</v>
      </c>
      <c r="O2934" s="26" t="n">
        <f aca="false">IF(E2934&lt;J2934,(J2934-E2934)/E2934,IF(E2934&gt;I2934,(E2934-I2934)/E2934,0))</f>
        <v>8.71214909190757E-005</v>
      </c>
      <c r="P2934" s="27" t="n">
        <f aca="false">LN(F2934/F2933)</f>
        <v>0.00547662687557907</v>
      </c>
      <c r="Q2934" s="28" t="n">
        <f aca="false">STDEV(P2915:P2934)*SQRT(252)</f>
        <v>0.0825766912063502</v>
      </c>
      <c r="R2934" s="26" t="n">
        <f aca="false">(G2934-H2934)/H2934</f>
        <v>0.000998904187197566</v>
      </c>
      <c r="S2934" s="17" t="n">
        <f aca="false">YEAR(B2934)</f>
        <v>2018</v>
      </c>
      <c r="T2934" s="17" t="n">
        <f aca="false">WEEKDAY(B2934)</f>
        <v>3</v>
      </c>
    </row>
    <row r="2935" customFormat="false" ht="15" hidden="false" customHeight="false" outlineLevel="0" collapsed="false">
      <c r="B2935" s="21" t="n">
        <v>43124</v>
      </c>
      <c r="C2935" s="22" t="n">
        <v>1341.2595</v>
      </c>
      <c r="D2935" s="22" t="n">
        <v>1362.236</v>
      </c>
      <c r="E2935" s="22" t="n">
        <v>1339.58</v>
      </c>
      <c r="F2935" s="22" t="n">
        <v>1358.5435</v>
      </c>
      <c r="G2935" s="23" t="n">
        <v>1361.83</v>
      </c>
      <c r="H2935" s="23" t="n">
        <v>1360.47</v>
      </c>
      <c r="I2935" s="23" t="n">
        <v>1339.32</v>
      </c>
      <c r="J2935" s="23" t="n">
        <v>1337.98</v>
      </c>
      <c r="K2935" s="29" t="str">
        <f aca="false">IF(N2935&lt;=$F$3,"HIT","MISS")</f>
        <v>HIT</v>
      </c>
      <c r="L2935" s="29" t="str">
        <f aca="false">IF(O2935&lt;=$F$3,"HIT","MISS")</f>
        <v>HIT</v>
      </c>
      <c r="M2935" s="17" t="str">
        <f aca="false">IF(AND(K2935="HIT",L2935="HIT"),"HOD ✓ | LOD ✓",IF(K2935="HIT","HOD ✓",IF(L2935="HIT","LOD ✓","✗ MISS")))</f>
        <v>HOD ✓ | LOD ✓</v>
      </c>
      <c r="N2935" s="26" t="n">
        <f aca="false">IF(D2935&lt;H2935,(H2935-D2935)/D2935,IF(D2935&gt;G2935,(D2935-G2935)/D2935,0))</f>
        <v>0.000298039399927895</v>
      </c>
      <c r="O2935" s="26" t="n">
        <f aca="false">IF(E2935&lt;J2935,(J2935-E2935)/E2935,IF(E2935&gt;I2935,(E2935-I2935)/E2935,0))</f>
        <v>0.000194090685140112</v>
      </c>
      <c r="P2935" s="27" t="n">
        <f aca="false">LN(F2935/F2934)</f>
        <v>0.0128040720998835</v>
      </c>
      <c r="Q2935" s="28" t="n">
        <f aca="false">STDEV(P2916:P2935)*SQRT(252)</f>
        <v>0.0894609477924006</v>
      </c>
      <c r="R2935" s="26" t="n">
        <f aca="false">(G2935-H2935)/H2935</f>
        <v>0.000999654531154601</v>
      </c>
      <c r="S2935" s="17" t="n">
        <f aca="false">YEAR(B2935)</f>
        <v>2018</v>
      </c>
      <c r="T2935" s="17" t="n">
        <f aca="false">WEEKDAY(B2935)</f>
        <v>4</v>
      </c>
    </row>
    <row r="2936" customFormat="false" ht="15" hidden="false" customHeight="false" outlineLevel="0" collapsed="false">
      <c r="B2936" s="21" t="n">
        <v>43125</v>
      </c>
      <c r="C2936" s="22" t="n">
        <v>1358.5435</v>
      </c>
      <c r="D2936" s="22" t="n">
        <v>1366.112</v>
      </c>
      <c r="E2936" s="22" t="n">
        <v>1342.442</v>
      </c>
      <c r="F2936" s="22" t="n">
        <v>1348.25</v>
      </c>
      <c r="G2936" s="23" t="n">
        <v>1368.1</v>
      </c>
      <c r="H2936" s="23" t="n">
        <v>1366.73</v>
      </c>
      <c r="I2936" s="23" t="n">
        <v>1343.23</v>
      </c>
      <c r="J2936" s="23" t="n">
        <v>1341.89</v>
      </c>
      <c r="K2936" s="29" t="str">
        <f aca="false">IF(N2936&lt;=$F$3,"HIT","MISS")</f>
        <v>HIT</v>
      </c>
      <c r="L2936" s="29" t="str">
        <f aca="false">IF(O2936&lt;=$F$3,"HIT","MISS")</f>
        <v>HIT</v>
      </c>
      <c r="M2936" s="17" t="str">
        <f aca="false">IF(AND(K2936="HIT",L2936="HIT"),"HOD ✓ | LOD ✓",IF(K2936="HIT","HOD ✓",IF(L2936="HIT","LOD ✓","✗ MISS")))</f>
        <v>HOD ✓ | LOD ✓</v>
      </c>
      <c r="N2936" s="26" t="n">
        <f aca="false">IF(D2936&lt;H2936,(H2936-D2936)/D2936,IF(D2936&gt;G2936,(D2936-G2936)/D2936,0))</f>
        <v>0.000452378721510343</v>
      </c>
      <c r="O2936" s="26" t="n">
        <f aca="false">IF(E2936&lt;J2936,(J2936-E2936)/E2936,IF(E2936&gt;I2936,(E2936-I2936)/E2936,0))</f>
        <v>0</v>
      </c>
      <c r="P2936" s="27" t="n">
        <f aca="false">LN(F2936/F2935)</f>
        <v>-0.00760571474738518</v>
      </c>
      <c r="Q2936" s="28" t="n">
        <f aca="false">STDEV(P2917:P2936)*SQRT(252)</f>
        <v>0.0968141549096864</v>
      </c>
      <c r="R2936" s="26" t="n">
        <f aca="false">(G2936-H2936)/H2936</f>
        <v>0.00100239257205146</v>
      </c>
      <c r="S2936" s="17" t="n">
        <f aca="false">YEAR(B2936)</f>
        <v>2018</v>
      </c>
      <c r="T2936" s="17" t="n">
        <f aca="false">WEEKDAY(B2936)</f>
        <v>5</v>
      </c>
    </row>
    <row r="2937" customFormat="false" ht="15" hidden="false" customHeight="false" outlineLevel="0" collapsed="false">
      <c r="B2937" s="21" t="n">
        <v>43126</v>
      </c>
      <c r="C2937" s="22" t="n">
        <v>1348.25</v>
      </c>
      <c r="D2937" s="22" t="n">
        <v>1357.233</v>
      </c>
      <c r="E2937" s="22" t="n">
        <v>1344.668</v>
      </c>
      <c r="F2937" s="22" t="n">
        <v>1349.765</v>
      </c>
      <c r="G2937" s="23" t="n">
        <v>1357.85</v>
      </c>
      <c r="H2937" s="23" t="n">
        <v>1356.49</v>
      </c>
      <c r="I2937" s="23" t="n">
        <v>1344.04</v>
      </c>
      <c r="J2937" s="23" t="n">
        <v>1342.7</v>
      </c>
      <c r="K2937" s="29" t="str">
        <f aca="false">IF(N2937&lt;=$F$3,"HIT","MISS")</f>
        <v>HIT</v>
      </c>
      <c r="L2937" s="29" t="str">
        <f aca="false">IF(O2937&lt;=$F$3,"HIT","MISS")</f>
        <v>HIT</v>
      </c>
      <c r="M2937" s="17" t="str">
        <f aca="false">IF(AND(K2937="HIT",L2937="HIT"),"HOD ✓ | LOD ✓",IF(K2937="HIT","HOD ✓",IF(L2937="HIT","LOD ✓","✗ MISS")))</f>
        <v>HOD ✓ | LOD ✓</v>
      </c>
      <c r="N2937" s="26" t="n">
        <f aca="false">IF(D2937&lt;H2937,(H2937-D2937)/D2937,IF(D2937&gt;G2937,(D2937-G2937)/D2937,0))</f>
        <v>0</v>
      </c>
      <c r="O2937" s="26" t="n">
        <f aca="false">IF(E2937&lt;J2937,(J2937-E2937)/E2937,IF(E2937&gt;I2937,(E2937-I2937)/E2937,0))</f>
        <v>0.000467029779841514</v>
      </c>
      <c r="P2937" s="27" t="n">
        <f aca="false">LN(F2937/F2936)</f>
        <v>0.00112304798841472</v>
      </c>
      <c r="Q2937" s="28" t="n">
        <f aca="false">STDEV(P2918:P2937)*SQRT(252)</f>
        <v>0.0959572625528519</v>
      </c>
      <c r="R2937" s="26" t="n">
        <f aca="false">(G2937-H2937)/H2937</f>
        <v>0.00100258756054221</v>
      </c>
      <c r="S2937" s="17" t="n">
        <f aca="false">YEAR(B2937)</f>
        <v>2018</v>
      </c>
      <c r="T2937" s="17" t="n">
        <f aca="false">WEEKDAY(B2937)</f>
        <v>6</v>
      </c>
    </row>
    <row r="2938" customFormat="false" ht="15" hidden="false" customHeight="false" outlineLevel="0" collapsed="false">
      <c r="B2938" s="21" t="n">
        <v>43129</v>
      </c>
      <c r="C2938" s="22" t="n">
        <v>1349.765</v>
      </c>
      <c r="D2938" s="22" t="n">
        <v>1352.506</v>
      </c>
      <c r="E2938" s="22" t="n">
        <v>1337.64</v>
      </c>
      <c r="F2938" s="22" t="n">
        <v>1340.388</v>
      </c>
      <c r="G2938" s="23" t="n">
        <v>1353.65</v>
      </c>
      <c r="H2938" s="23" t="n">
        <v>1352.3</v>
      </c>
      <c r="I2938" s="23" t="n">
        <v>1339.03</v>
      </c>
      <c r="J2938" s="23" t="n">
        <v>1337.69</v>
      </c>
      <c r="K2938" s="29" t="str">
        <f aca="false">IF(N2938&lt;=$F$3,"HIT","MISS")</f>
        <v>HIT</v>
      </c>
      <c r="L2938" s="29" t="str">
        <f aca="false">IF(O2938&lt;=$F$3,"HIT","MISS")</f>
        <v>HIT</v>
      </c>
      <c r="M2938" s="17" t="str">
        <f aca="false">IF(AND(K2938="HIT",L2938="HIT"),"HOD ✓ | LOD ✓",IF(K2938="HIT","HOD ✓",IF(L2938="HIT","LOD ✓","✗ MISS")))</f>
        <v>HOD ✓ | LOD ✓</v>
      </c>
      <c r="N2938" s="26" t="n">
        <f aca="false">IF(D2938&lt;H2938,(H2938-D2938)/D2938,IF(D2938&gt;G2938,(D2938-G2938)/D2938,0))</f>
        <v>0</v>
      </c>
      <c r="O2938" s="26" t="n">
        <f aca="false">IF(E2938&lt;J2938,(J2938-E2938)/E2938,IF(E2938&gt;I2938,(E2938-I2938)/E2938,0))</f>
        <v>3.73792649740996E-005</v>
      </c>
      <c r="P2938" s="27" t="n">
        <f aca="false">LN(F2938/F2937)</f>
        <v>-0.00697137893414726</v>
      </c>
      <c r="Q2938" s="28" t="n">
        <f aca="false">STDEV(P2919:P2938)*SQRT(252)</f>
        <v>0.0995734068748838</v>
      </c>
      <c r="R2938" s="26" t="n">
        <f aca="false">(G2938-H2938)/H2938</f>
        <v>0.000998299193965937</v>
      </c>
      <c r="S2938" s="17" t="n">
        <f aca="false">YEAR(B2938)</f>
        <v>2018</v>
      </c>
      <c r="T2938" s="17" t="n">
        <f aca="false">WEEKDAY(B2938)</f>
        <v>2</v>
      </c>
    </row>
    <row r="2939" customFormat="false" ht="15" hidden="false" customHeight="false" outlineLevel="0" collapsed="false">
      <c r="B2939" s="21" t="n">
        <v>43130</v>
      </c>
      <c r="C2939" s="22" t="n">
        <v>1340.388</v>
      </c>
      <c r="D2939" s="22" t="n">
        <v>1349.067</v>
      </c>
      <c r="E2939" s="22" t="n">
        <v>1334.502</v>
      </c>
      <c r="F2939" s="22" t="n">
        <v>1338.5505</v>
      </c>
      <c r="G2939" s="23" t="n">
        <v>1350.77</v>
      </c>
      <c r="H2939" s="23" t="n">
        <v>1349.42</v>
      </c>
      <c r="I2939" s="23" t="n">
        <v>1335.89</v>
      </c>
      <c r="J2939" s="23" t="n">
        <v>1334.56</v>
      </c>
      <c r="K2939" s="29" t="str">
        <f aca="false">IF(N2939&lt;=$F$3,"HIT","MISS")</f>
        <v>HIT</v>
      </c>
      <c r="L2939" s="29" t="str">
        <f aca="false">IF(O2939&lt;=$F$3,"HIT","MISS")</f>
        <v>HIT</v>
      </c>
      <c r="M2939" s="17" t="str">
        <f aca="false">IF(AND(K2939="HIT",L2939="HIT"),"HOD ✓ | LOD ✓",IF(K2939="HIT","HOD ✓",IF(L2939="HIT","LOD ✓","✗ MISS")))</f>
        <v>HOD ✓ | LOD ✓</v>
      </c>
      <c r="N2939" s="26" t="n">
        <f aca="false">IF(D2939&lt;H2939,(H2939-D2939)/D2939,IF(D2939&gt;G2939,(D2939-G2939)/D2939,0))</f>
        <v>0.0002616623192177</v>
      </c>
      <c r="O2939" s="26" t="n">
        <f aca="false">IF(E2939&lt;J2939,(J2939-E2939)/E2939,IF(E2939&gt;I2939,(E2939-I2939)/E2939,0))</f>
        <v>4.34619056397013E-005</v>
      </c>
      <c r="P2939" s="27" t="n">
        <f aca="false">LN(F2939/F2938)</f>
        <v>-0.00137181222201329</v>
      </c>
      <c r="Q2939" s="28" t="n">
        <f aca="false">STDEV(P2920:P2939)*SQRT(252)</f>
        <v>0.0932852558936499</v>
      </c>
      <c r="R2939" s="26" t="n">
        <f aca="false">(G2939-H2939)/H2939</f>
        <v>0.00100042981429052</v>
      </c>
      <c r="S2939" s="17" t="n">
        <f aca="false">YEAR(B2939)</f>
        <v>2018</v>
      </c>
      <c r="T2939" s="17" t="n">
        <f aca="false">WEEKDAY(B2939)</f>
        <v>3</v>
      </c>
    </row>
    <row r="2940" customFormat="false" ht="15" hidden="false" customHeight="false" outlineLevel="0" collapsed="false">
      <c r="B2940" s="21" t="n">
        <v>43131</v>
      </c>
      <c r="C2940" s="22" t="n">
        <v>1338.5505</v>
      </c>
      <c r="D2940" s="22" t="n">
        <v>1347.532</v>
      </c>
      <c r="E2940" s="22" t="n">
        <v>1332.9</v>
      </c>
      <c r="F2940" s="22" t="n">
        <v>1345.057</v>
      </c>
      <c r="G2940" s="23" t="n">
        <v>1347.61</v>
      </c>
      <c r="H2940" s="23" t="n">
        <v>1346.26</v>
      </c>
      <c r="I2940" s="23" t="n">
        <v>1333.56</v>
      </c>
      <c r="J2940" s="23" t="n">
        <v>1332.23</v>
      </c>
      <c r="K2940" s="29" t="str">
        <f aca="false">IF(N2940&lt;=$F$3,"HIT","MISS")</f>
        <v>HIT</v>
      </c>
      <c r="L2940" s="29" t="str">
        <f aca="false">IF(O2940&lt;=$F$3,"HIT","MISS")</f>
        <v>HIT</v>
      </c>
      <c r="M2940" s="17" t="str">
        <f aca="false">IF(AND(K2940="HIT",L2940="HIT"),"HOD ✓ | LOD ✓",IF(K2940="HIT","HOD ✓",IF(L2940="HIT","LOD ✓","✗ MISS")))</f>
        <v>HOD ✓ | LOD ✓</v>
      </c>
      <c r="N2940" s="26" t="n">
        <f aca="false">IF(D2940&lt;H2940,(H2940-D2940)/D2940,IF(D2940&gt;G2940,(D2940-G2940)/D2940,0))</f>
        <v>0</v>
      </c>
      <c r="O2940" s="26" t="n">
        <f aca="false">IF(E2940&lt;J2940,(J2940-E2940)/E2940,IF(E2940&gt;I2940,(E2940-I2940)/E2940,0))</f>
        <v>0</v>
      </c>
      <c r="P2940" s="27" t="n">
        <f aca="false">LN(F2940/F2939)</f>
        <v>0.00484907927053295</v>
      </c>
      <c r="Q2940" s="28" t="n">
        <f aca="false">STDEV(P2921:P2940)*SQRT(252)</f>
        <v>0.0929600261958308</v>
      </c>
      <c r="R2940" s="26" t="n">
        <f aca="false">(G2940-H2940)/H2940</f>
        <v>0.00100277806664382</v>
      </c>
      <c r="S2940" s="17" t="n">
        <f aca="false">YEAR(B2940)</f>
        <v>2018</v>
      </c>
      <c r="T2940" s="17" t="n">
        <f aca="false">WEEKDAY(B2940)</f>
        <v>4</v>
      </c>
    </row>
    <row r="2941" customFormat="false" ht="15" hidden="false" customHeight="false" outlineLevel="0" collapsed="false">
      <c r="B2941" s="21" t="n">
        <v>43132</v>
      </c>
      <c r="C2941" s="22" t="n">
        <v>1345.057</v>
      </c>
      <c r="D2941" s="22" t="n">
        <v>1351.06</v>
      </c>
      <c r="E2941" s="22" t="n">
        <v>1337.328</v>
      </c>
      <c r="F2941" s="22" t="n">
        <v>1349.77</v>
      </c>
      <c r="G2941" s="23" t="n">
        <v>1351.37</v>
      </c>
      <c r="H2941" s="23" t="n">
        <v>1350.02</v>
      </c>
      <c r="I2941" s="23" t="n">
        <v>1338.95</v>
      </c>
      <c r="J2941" s="23" t="n">
        <v>1337.61</v>
      </c>
      <c r="K2941" s="29" t="str">
        <f aca="false">IF(N2941&lt;=$F$3,"HIT","MISS")</f>
        <v>HIT</v>
      </c>
      <c r="L2941" s="29" t="str">
        <f aca="false">IF(O2941&lt;=$F$3,"HIT","MISS")</f>
        <v>HIT</v>
      </c>
      <c r="M2941" s="17" t="str">
        <f aca="false">IF(AND(K2941="HIT",L2941="HIT"),"HOD ✓ | LOD ✓",IF(K2941="HIT","HOD ✓",IF(L2941="HIT","LOD ✓","✗ MISS")))</f>
        <v>HOD ✓ | LOD ✓</v>
      </c>
      <c r="N2941" s="26" t="n">
        <f aca="false">IF(D2941&lt;H2941,(H2941-D2941)/D2941,IF(D2941&gt;G2941,(D2941-G2941)/D2941,0))</f>
        <v>0</v>
      </c>
      <c r="O2941" s="26" t="n">
        <f aca="false">IF(E2941&lt;J2941,(J2941-E2941)/E2941,IF(E2941&gt;I2941,(E2941-I2941)/E2941,0))</f>
        <v>0.000210868238756629</v>
      </c>
      <c r="P2941" s="27" t="n">
        <f aca="false">LN(F2941/F2940)</f>
        <v>0.00349781622730124</v>
      </c>
      <c r="Q2941" s="28" t="n">
        <f aca="false">STDEV(P2922:P2941)*SQRT(252)</f>
        <v>0.0906189075754811</v>
      </c>
      <c r="R2941" s="26" t="n">
        <f aca="false">(G2941-H2941)/H2941</f>
        <v>0.000999985185404593</v>
      </c>
      <c r="S2941" s="17" t="n">
        <f aca="false">YEAR(B2941)</f>
        <v>2018</v>
      </c>
      <c r="T2941" s="17" t="n">
        <f aca="false">WEEKDAY(B2941)</f>
        <v>5</v>
      </c>
    </row>
    <row r="2942" customFormat="false" ht="15" hidden="false" customHeight="false" outlineLevel="0" collapsed="false">
      <c r="B2942" s="21" t="n">
        <v>43133</v>
      </c>
      <c r="C2942" s="22" t="n">
        <v>1349.77</v>
      </c>
      <c r="D2942" s="22" t="n">
        <v>1350.18</v>
      </c>
      <c r="E2942" s="22" t="n">
        <v>1327.472</v>
      </c>
      <c r="F2942" s="22" t="n">
        <v>1333.081</v>
      </c>
      <c r="G2942" s="23" t="n">
        <v>1351.8</v>
      </c>
      <c r="H2942" s="23" t="n">
        <v>1350.45</v>
      </c>
      <c r="I2942" s="23" t="n">
        <v>1327.35</v>
      </c>
      <c r="J2942" s="23" t="n">
        <v>1326.02</v>
      </c>
      <c r="K2942" s="29" t="str">
        <f aca="false">IF(N2942&lt;=$F$3,"HIT","MISS")</f>
        <v>HIT</v>
      </c>
      <c r="L2942" s="29" t="str">
        <f aca="false">IF(O2942&lt;=$F$3,"HIT","MISS")</f>
        <v>HIT</v>
      </c>
      <c r="M2942" s="17" t="str">
        <f aca="false">IF(AND(K2942="HIT",L2942="HIT"),"HOD ✓ | LOD ✓",IF(K2942="HIT","HOD ✓",IF(L2942="HIT","LOD ✓","✗ MISS")))</f>
        <v>HOD ✓ | LOD ✓</v>
      </c>
      <c r="N2942" s="26" t="n">
        <f aca="false">IF(D2942&lt;H2942,(H2942-D2942)/D2942,IF(D2942&gt;G2942,(D2942-G2942)/D2942,0))</f>
        <v>0.000199973336888401</v>
      </c>
      <c r="O2942" s="26" t="n">
        <f aca="false">IF(E2942&lt;J2942,(J2942-E2942)/E2942,IF(E2942&gt;I2942,(E2942-I2942)/E2942,0))</f>
        <v>9.19040100281369E-005</v>
      </c>
      <c r="P2942" s="27" t="n">
        <f aca="false">LN(F2942/F2941)</f>
        <v>-0.0124414030235477</v>
      </c>
      <c r="Q2942" s="28" t="n">
        <f aca="false">STDEV(P2923:P2942)*SQRT(252)</f>
        <v>0.102019783271611</v>
      </c>
      <c r="R2942" s="26" t="n">
        <f aca="false">(G2942-H2942)/H2942</f>
        <v>0.000999666777740686</v>
      </c>
      <c r="S2942" s="17" t="n">
        <f aca="false">YEAR(B2942)</f>
        <v>2018</v>
      </c>
      <c r="T2942" s="17" t="n">
        <f aca="false">WEEKDAY(B2942)</f>
        <v>6</v>
      </c>
    </row>
    <row r="2943" customFormat="false" ht="15" hidden="false" customHeight="false" outlineLevel="0" collapsed="false">
      <c r="B2943" s="21" t="n">
        <v>43136</v>
      </c>
      <c r="C2943" s="22" t="n">
        <v>1333.081</v>
      </c>
      <c r="D2943" s="22" t="n">
        <v>1341.784</v>
      </c>
      <c r="E2943" s="22" t="n">
        <v>1329.056</v>
      </c>
      <c r="F2943" s="22" t="n">
        <v>1339.6695</v>
      </c>
      <c r="G2943" s="23" t="n">
        <v>1343.28</v>
      </c>
      <c r="H2943" s="23" t="n">
        <v>1341.94</v>
      </c>
      <c r="I2943" s="23" t="n">
        <v>1330.59</v>
      </c>
      <c r="J2943" s="23" t="n">
        <v>1329.26</v>
      </c>
      <c r="K2943" s="29" t="str">
        <f aca="false">IF(N2943&lt;=$F$3,"HIT","MISS")</f>
        <v>HIT</v>
      </c>
      <c r="L2943" s="29" t="str">
        <f aca="false">IF(O2943&lt;=$F$3,"HIT","MISS")</f>
        <v>HIT</v>
      </c>
      <c r="M2943" s="17" t="str">
        <f aca="false">IF(AND(K2943="HIT",L2943="HIT"),"HOD ✓ | LOD ✓",IF(K2943="HIT","HOD ✓",IF(L2943="HIT","LOD ✓","✗ MISS")))</f>
        <v>HOD ✓ | LOD ✓</v>
      </c>
      <c r="N2943" s="26" t="n">
        <f aca="false">IF(D2943&lt;H2943,(H2943-D2943)/D2943,IF(D2943&gt;G2943,(D2943-G2943)/D2943,0))</f>
        <v>0.000116263124318034</v>
      </c>
      <c r="O2943" s="26" t="n">
        <f aca="false">IF(E2943&lt;J2943,(J2943-E2943)/E2943,IF(E2943&gt;I2943,(E2943-I2943)/E2943,0))</f>
        <v>0.000153492403630811</v>
      </c>
      <c r="P2943" s="27" t="n">
        <f aca="false">LN(F2943/F2942)</f>
        <v>0.0049301372089465</v>
      </c>
      <c r="Q2943" s="28" t="n">
        <f aca="false">STDEV(P2924:P2943)*SQRT(252)</f>
        <v>0.103220462570102</v>
      </c>
      <c r="R2943" s="26" t="n">
        <f aca="false">(G2943-H2943)/H2943</f>
        <v>0.000998554331788245</v>
      </c>
      <c r="S2943" s="17" t="n">
        <f aca="false">YEAR(B2943)</f>
        <v>2018</v>
      </c>
      <c r="T2943" s="17" t="n">
        <f aca="false">WEEKDAY(B2943)</f>
        <v>2</v>
      </c>
    </row>
    <row r="2944" customFormat="false" ht="15" hidden="false" customHeight="false" outlineLevel="0" collapsed="false">
      <c r="B2944" s="21" t="n">
        <v>43137</v>
      </c>
      <c r="C2944" s="22" t="n">
        <v>1339.6695</v>
      </c>
      <c r="D2944" s="22" t="n">
        <v>1346.192</v>
      </c>
      <c r="E2944" s="22" t="n">
        <v>1320.264</v>
      </c>
      <c r="F2944" s="22" t="n">
        <v>1324.2945</v>
      </c>
      <c r="G2944" s="23" t="n">
        <v>1344.8</v>
      </c>
      <c r="H2944" s="23" t="n">
        <v>1343.46</v>
      </c>
      <c r="I2944" s="23" t="n">
        <v>1321.75</v>
      </c>
      <c r="J2944" s="23" t="n">
        <v>1320.43</v>
      </c>
      <c r="K2944" s="24" t="str">
        <f aca="false">IF(N2944&lt;=$F$3,"HIT","MISS")</f>
        <v>MISS</v>
      </c>
      <c r="L2944" s="24" t="str">
        <f aca="false">IF(O2944&lt;=$F$3,"HIT","MISS")</f>
        <v>HIT</v>
      </c>
      <c r="M2944" s="25" t="str">
        <f aca="false">IF(AND(K2944="HIT",L2944="HIT"),"HOD ✓ | LOD ✓",IF(K2944="HIT","HOD ✓",IF(L2944="HIT","LOD ✓","✗ MISS")))</f>
        <v>LOD ✓</v>
      </c>
      <c r="N2944" s="26" t="n">
        <f aca="false">IF(D2944&lt;H2944,(H2944-D2944)/D2944,IF(D2944&gt;G2944,(D2944-G2944)/D2944,0))</f>
        <v>0.00103402783555396</v>
      </c>
      <c r="O2944" s="26" t="n">
        <f aca="false">IF(E2944&lt;J2944,(J2944-E2944)/E2944,IF(E2944&gt;I2944,(E2944-I2944)/E2944,0))</f>
        <v>0.000125732429271848</v>
      </c>
      <c r="P2944" s="27" t="n">
        <f aca="false">LN(F2944/F2943)</f>
        <v>-0.0115430769460358</v>
      </c>
      <c r="Q2944" s="28" t="n">
        <f aca="false">STDEV(P2925:P2944)*SQRT(252)</f>
        <v>0.109924565886243</v>
      </c>
      <c r="R2944" s="26" t="n">
        <f aca="false">(G2944-H2944)/H2944</f>
        <v>0.00099742456046322</v>
      </c>
      <c r="S2944" s="17" t="n">
        <f aca="false">YEAR(B2944)</f>
        <v>2018</v>
      </c>
      <c r="T2944" s="17" t="n">
        <f aca="false">WEEKDAY(B2944)</f>
        <v>3</v>
      </c>
    </row>
    <row r="2945" customFormat="false" ht="15" hidden="false" customHeight="false" outlineLevel="0" collapsed="false">
      <c r="B2945" s="21" t="n">
        <v>43138</v>
      </c>
      <c r="C2945" s="22" t="n">
        <v>1324.2945</v>
      </c>
      <c r="D2945" s="22" t="n">
        <v>1332.363</v>
      </c>
      <c r="E2945" s="22" t="n">
        <v>1311.378</v>
      </c>
      <c r="F2945" s="22" t="n">
        <v>1318.475</v>
      </c>
      <c r="G2945" s="23" t="n">
        <v>1333.2</v>
      </c>
      <c r="H2945" s="23" t="n">
        <v>1331.87</v>
      </c>
      <c r="I2945" s="23" t="n">
        <v>1311.74</v>
      </c>
      <c r="J2945" s="23" t="n">
        <v>1310.43</v>
      </c>
      <c r="K2945" s="29" t="str">
        <f aca="false">IF(N2945&lt;=$F$3,"HIT","MISS")</f>
        <v>HIT</v>
      </c>
      <c r="L2945" s="29" t="str">
        <f aca="false">IF(O2945&lt;=$F$3,"HIT","MISS")</f>
        <v>HIT</v>
      </c>
      <c r="M2945" s="17" t="str">
        <f aca="false">IF(AND(K2945="HIT",L2945="HIT"),"HOD ✓ | LOD ✓",IF(K2945="HIT","HOD ✓",IF(L2945="HIT","LOD ✓","✗ MISS")))</f>
        <v>HOD ✓ | LOD ✓</v>
      </c>
      <c r="N2945" s="26" t="n">
        <f aca="false">IF(D2945&lt;H2945,(H2945-D2945)/D2945,IF(D2945&gt;G2945,(D2945-G2945)/D2945,0))</f>
        <v>0</v>
      </c>
      <c r="O2945" s="26" t="n">
        <f aca="false">IF(E2945&lt;J2945,(J2945-E2945)/E2945,IF(E2945&gt;I2945,(E2945-I2945)/E2945,0))</f>
        <v>0</v>
      </c>
      <c r="P2945" s="27" t="n">
        <f aca="false">LN(F2945/F2944)</f>
        <v>-0.00440409911366995</v>
      </c>
      <c r="Q2945" s="28" t="n">
        <f aca="false">STDEV(P2926:P2945)*SQRT(252)</f>
        <v>0.110778905925712</v>
      </c>
      <c r="R2945" s="26" t="n">
        <f aca="false">(G2945-H2945)/H2945</f>
        <v>0.00099859595906519</v>
      </c>
      <c r="S2945" s="17" t="n">
        <f aca="false">YEAR(B2945)</f>
        <v>2018</v>
      </c>
      <c r="T2945" s="17" t="n">
        <f aca="false">WEEKDAY(B2945)</f>
        <v>4</v>
      </c>
    </row>
    <row r="2946" customFormat="false" ht="15" hidden="false" customHeight="false" outlineLevel="0" collapsed="false">
      <c r="B2946" s="21" t="n">
        <v>43139</v>
      </c>
      <c r="C2946" s="22" t="n">
        <v>1318.475</v>
      </c>
      <c r="D2946" s="22" t="n">
        <v>1322.333</v>
      </c>
      <c r="E2946" s="22" t="n">
        <v>1307.081</v>
      </c>
      <c r="F2946" s="22" t="n">
        <v>1318.781</v>
      </c>
      <c r="G2946" s="23" t="n">
        <v>1322.09</v>
      </c>
      <c r="H2946" s="23" t="n">
        <v>1320.77</v>
      </c>
      <c r="I2946" s="23" t="n">
        <v>1309.73</v>
      </c>
      <c r="J2946" s="23" t="n">
        <v>1308.42</v>
      </c>
      <c r="K2946" s="24" t="str">
        <f aca="false">IF(N2946&lt;=$F$3,"HIT","MISS")</f>
        <v>HIT</v>
      </c>
      <c r="L2946" s="24" t="str">
        <f aca="false">IF(O2946&lt;=$F$3,"HIT","MISS")</f>
        <v>MISS</v>
      </c>
      <c r="M2946" s="25" t="str">
        <f aca="false">IF(AND(K2946="HIT",L2946="HIT"),"HOD ✓ | LOD ✓",IF(K2946="HIT","HOD ✓",IF(L2946="HIT","LOD ✓","✗ MISS")))</f>
        <v>HOD ✓</v>
      </c>
      <c r="N2946" s="26" t="n">
        <f aca="false">IF(D2946&lt;H2946,(H2946-D2946)/D2946,IF(D2946&gt;G2946,(D2946-G2946)/D2946,0))</f>
        <v>0.000183766116401969</v>
      </c>
      <c r="O2946" s="26" t="n">
        <f aca="false">IF(E2946&lt;J2946,(J2946-E2946)/E2946,IF(E2946&gt;I2946,(E2946-I2946)/E2946,0))</f>
        <v>0.00102442006272004</v>
      </c>
      <c r="P2946" s="27" t="n">
        <f aca="false">LN(F2946/F2945)</f>
        <v>0.000232059383975705</v>
      </c>
      <c r="Q2946" s="28" t="n">
        <f aca="false">STDEV(P2927:P2946)*SQRT(252)</f>
        <v>0.109619297959929</v>
      </c>
      <c r="R2946" s="26" t="n">
        <f aca="false">(G2946-H2946)/H2946</f>
        <v>0.000999417006746017</v>
      </c>
      <c r="S2946" s="17" t="n">
        <f aca="false">YEAR(B2946)</f>
        <v>2018</v>
      </c>
      <c r="T2946" s="17" t="n">
        <f aca="false">WEEKDAY(B2946)</f>
        <v>5</v>
      </c>
    </row>
    <row r="2947" customFormat="false" ht="15" hidden="false" customHeight="false" outlineLevel="0" collapsed="false">
      <c r="B2947" s="21" t="n">
        <v>43140</v>
      </c>
      <c r="C2947" s="22" t="n">
        <v>1318.781</v>
      </c>
      <c r="D2947" s="22" t="n">
        <v>1322.835</v>
      </c>
      <c r="E2947" s="22" t="n">
        <v>1311.207</v>
      </c>
      <c r="F2947" s="22" t="n">
        <v>1316.47</v>
      </c>
      <c r="G2947" s="23" t="n">
        <v>1323.53</v>
      </c>
      <c r="H2947" s="23" t="n">
        <v>1322.21</v>
      </c>
      <c r="I2947" s="23" t="n">
        <v>1313.87</v>
      </c>
      <c r="J2947" s="23" t="n">
        <v>1312.56</v>
      </c>
      <c r="K2947" s="24" t="str">
        <f aca="false">IF(N2947&lt;=$F$3,"HIT","MISS")</f>
        <v>HIT</v>
      </c>
      <c r="L2947" s="24" t="str">
        <f aca="false">IF(O2947&lt;=$F$3,"HIT","MISS")</f>
        <v>MISS</v>
      </c>
      <c r="M2947" s="25" t="str">
        <f aca="false">IF(AND(K2947="HIT",L2947="HIT"),"HOD ✓ | LOD ✓",IF(K2947="HIT","HOD ✓",IF(L2947="HIT","LOD ✓","✗ MISS")))</f>
        <v>HOD ✓</v>
      </c>
      <c r="N2947" s="26" t="n">
        <f aca="false">IF(D2947&lt;H2947,(H2947-D2947)/D2947,IF(D2947&gt;G2947,(D2947-G2947)/D2947,0))</f>
        <v>0</v>
      </c>
      <c r="O2947" s="26" t="n">
        <f aca="false">IF(E2947&lt;J2947,(J2947-E2947)/E2947,IF(E2947&gt;I2947,(E2947-I2947)/E2947,0))</f>
        <v>0.00103187368584811</v>
      </c>
      <c r="P2947" s="27" t="n">
        <f aca="false">LN(F2947/F2946)</f>
        <v>-0.00175391307501782</v>
      </c>
      <c r="Q2947" s="28" t="n">
        <f aca="false">STDEV(P2928:P2947)*SQRT(252)</f>
        <v>0.0999336410844379</v>
      </c>
      <c r="R2947" s="26" t="n">
        <f aca="false">(G2947-H2947)/H2947</f>
        <v>0.0009983285559782</v>
      </c>
      <c r="S2947" s="17" t="n">
        <f aca="false">YEAR(B2947)</f>
        <v>2018</v>
      </c>
      <c r="T2947" s="17" t="n">
        <f aca="false">WEEKDAY(B2947)</f>
        <v>6</v>
      </c>
    </row>
    <row r="2948" customFormat="false" ht="15" hidden="false" customHeight="false" outlineLevel="0" collapsed="false">
      <c r="B2948" s="21" t="n">
        <v>43143</v>
      </c>
      <c r="C2948" s="22" t="n">
        <v>1316.47</v>
      </c>
      <c r="D2948" s="22" t="n">
        <v>1326.697</v>
      </c>
      <c r="E2948" s="22" t="n">
        <v>1314.294</v>
      </c>
      <c r="F2948" s="22" t="n">
        <v>1322.738</v>
      </c>
      <c r="G2948" s="23" t="n">
        <v>1328.37</v>
      </c>
      <c r="H2948" s="23" t="n">
        <v>1327.04</v>
      </c>
      <c r="I2948" s="23" t="n">
        <v>1315.43</v>
      </c>
      <c r="J2948" s="23" t="n">
        <v>1314.12</v>
      </c>
      <c r="K2948" s="29" t="str">
        <f aca="false">IF(N2948&lt;=$F$3,"HIT","MISS")</f>
        <v>HIT</v>
      </c>
      <c r="L2948" s="29" t="str">
        <f aca="false">IF(O2948&lt;=$F$3,"HIT","MISS")</f>
        <v>HIT</v>
      </c>
      <c r="M2948" s="17" t="str">
        <f aca="false">IF(AND(K2948="HIT",L2948="HIT"),"HOD ✓ | LOD ✓",IF(K2948="HIT","HOD ✓",IF(L2948="HIT","LOD ✓","✗ MISS")))</f>
        <v>HOD ✓ | LOD ✓</v>
      </c>
      <c r="N2948" s="26" t="n">
        <f aca="false">IF(D2948&lt;H2948,(H2948-D2948)/D2948,IF(D2948&gt;G2948,(D2948-G2948)/D2948,0))</f>
        <v>0.0002585368022993</v>
      </c>
      <c r="O2948" s="26" t="n">
        <f aca="false">IF(E2948&lt;J2948,(J2948-E2948)/E2948,IF(E2948&gt;I2948,(E2948-I2948)/E2948,0))</f>
        <v>0</v>
      </c>
      <c r="P2948" s="27" t="n">
        <f aca="false">LN(F2948/F2947)</f>
        <v>0.00474991875194238</v>
      </c>
      <c r="Q2948" s="28" t="n">
        <f aca="false">STDEV(P2929:P2948)*SQRT(252)</f>
        <v>0.101508875609485</v>
      </c>
      <c r="R2948" s="26" t="n">
        <f aca="false">(G2948-H2948)/H2948</f>
        <v>0.00100223052809254</v>
      </c>
      <c r="S2948" s="17" t="n">
        <f aca="false">YEAR(B2948)</f>
        <v>2018</v>
      </c>
      <c r="T2948" s="17" t="n">
        <f aca="false">WEEKDAY(B2948)</f>
        <v>2</v>
      </c>
    </row>
    <row r="2949" customFormat="false" ht="15" hidden="false" customHeight="false" outlineLevel="0" collapsed="false">
      <c r="B2949" s="21" t="n">
        <v>43144</v>
      </c>
      <c r="C2949" s="22" t="n">
        <v>1322.738</v>
      </c>
      <c r="D2949" s="22" t="n">
        <v>1331.034</v>
      </c>
      <c r="E2949" s="22" t="n">
        <v>1321.672</v>
      </c>
      <c r="F2949" s="22" t="n">
        <v>1329.356</v>
      </c>
      <c r="G2949" s="23" t="n">
        <v>1330.97</v>
      </c>
      <c r="H2949" s="23" t="n">
        <v>1329.64</v>
      </c>
      <c r="I2949" s="23" t="n">
        <v>1322.15</v>
      </c>
      <c r="J2949" s="23" t="n">
        <v>1320.83</v>
      </c>
      <c r="K2949" s="29" t="str">
        <f aca="false">IF(N2949&lt;=$F$3,"HIT","MISS")</f>
        <v>HIT</v>
      </c>
      <c r="L2949" s="29" t="str">
        <f aca="false">IF(O2949&lt;=$F$3,"HIT","MISS")</f>
        <v>HIT</v>
      </c>
      <c r="M2949" s="17" t="str">
        <f aca="false">IF(AND(K2949="HIT",L2949="HIT"),"HOD ✓ | LOD ✓",IF(K2949="HIT","HOD ✓",IF(L2949="HIT","LOD ✓","✗ MISS")))</f>
        <v>HOD ✓ | LOD ✓</v>
      </c>
      <c r="N2949" s="26" t="n">
        <f aca="false">IF(D2949&lt;H2949,(H2949-D2949)/D2949,IF(D2949&gt;G2949,(D2949-G2949)/D2949,0))</f>
        <v>4.80829189938636E-005</v>
      </c>
      <c r="O2949" s="26" t="n">
        <f aca="false">IF(E2949&lt;J2949,(J2949-E2949)/E2949,IF(E2949&gt;I2949,(E2949-I2949)/E2949,0))</f>
        <v>0</v>
      </c>
      <c r="P2949" s="27" t="n">
        <f aca="false">LN(F2949/F2948)</f>
        <v>0.00499078368769223</v>
      </c>
      <c r="Q2949" s="28" t="n">
        <f aca="false">STDEV(P2930:P2949)*SQRT(252)</f>
        <v>0.103382772842246</v>
      </c>
      <c r="R2949" s="26" t="n">
        <f aca="false">(G2949-H2949)/H2949</f>
        <v>0.00100027074997738</v>
      </c>
      <c r="S2949" s="17" t="n">
        <f aca="false">YEAR(B2949)</f>
        <v>2018</v>
      </c>
      <c r="T2949" s="17" t="n">
        <f aca="false">WEEKDAY(B2949)</f>
        <v>3</v>
      </c>
    </row>
    <row r="2950" customFormat="false" ht="15" hidden="false" customHeight="false" outlineLevel="0" collapsed="false">
      <c r="B2950" s="21" t="n">
        <v>43145</v>
      </c>
      <c r="C2950" s="22" t="n">
        <v>1329.356</v>
      </c>
      <c r="D2950" s="22" t="n">
        <v>1355.522</v>
      </c>
      <c r="E2950" s="22" t="n">
        <v>1318.002</v>
      </c>
      <c r="F2950" s="22" t="n">
        <v>1350.6565</v>
      </c>
      <c r="G2950" s="23" t="n">
        <v>1355.38</v>
      </c>
      <c r="H2950" s="23" t="n">
        <v>1354.03</v>
      </c>
      <c r="I2950" s="23" t="n">
        <v>1319.47</v>
      </c>
      <c r="J2950" s="23" t="n">
        <v>1318.15</v>
      </c>
      <c r="K2950" s="29" t="str">
        <f aca="false">IF(N2950&lt;=$F$3,"HIT","MISS")</f>
        <v>HIT</v>
      </c>
      <c r="L2950" s="29" t="str">
        <f aca="false">IF(O2950&lt;=$F$3,"HIT","MISS")</f>
        <v>HIT</v>
      </c>
      <c r="M2950" s="17" t="str">
        <f aca="false">IF(AND(K2950="HIT",L2950="HIT"),"HOD ✓ | LOD ✓",IF(K2950="HIT","HOD ✓",IF(L2950="HIT","LOD ✓","✗ MISS")))</f>
        <v>HOD ✓ | LOD ✓</v>
      </c>
      <c r="N2950" s="26" t="n">
        <f aca="false">IF(D2950&lt;H2950,(H2950-D2950)/D2950,IF(D2950&gt;G2950,(D2950-G2950)/D2950,0))</f>
        <v>0.000104756691517973</v>
      </c>
      <c r="O2950" s="26" t="n">
        <f aca="false">IF(E2950&lt;J2950,(J2950-E2950)/E2950,IF(E2950&gt;I2950,(E2950-I2950)/E2950,0))</f>
        <v>0.000112291180134885</v>
      </c>
      <c r="P2950" s="27" t="n">
        <f aca="false">LN(F2950/F2949)</f>
        <v>0.015896156103337</v>
      </c>
      <c r="Q2950" s="28" t="n">
        <f aca="false">STDEV(P2931:P2950)*SQRT(252)</f>
        <v>0.11372891921281</v>
      </c>
      <c r="R2950" s="26" t="n">
        <f aca="false">(G2950-H2950)/H2950</f>
        <v>0.000997023699622709</v>
      </c>
      <c r="S2950" s="17" t="n">
        <f aca="false">YEAR(B2950)</f>
        <v>2018</v>
      </c>
      <c r="T2950" s="17" t="n">
        <f aca="false">WEEKDAY(B2950)</f>
        <v>4</v>
      </c>
    </row>
    <row r="2951" customFormat="false" ht="15" hidden="false" customHeight="false" outlineLevel="0" collapsed="false">
      <c r="B2951" s="21" t="n">
        <v>43146</v>
      </c>
      <c r="C2951" s="22" t="n">
        <v>1350.6565</v>
      </c>
      <c r="D2951" s="22" t="n">
        <v>1357.19</v>
      </c>
      <c r="E2951" s="22" t="n">
        <v>1348.612</v>
      </c>
      <c r="F2951" s="22" t="n">
        <v>1352.557</v>
      </c>
      <c r="G2951" s="23" t="n">
        <v>1358.66</v>
      </c>
      <c r="H2951" s="23" t="n">
        <v>1357.3</v>
      </c>
      <c r="I2951" s="23" t="n">
        <v>1350.25</v>
      </c>
      <c r="J2951" s="23" t="n">
        <v>1348.9</v>
      </c>
      <c r="K2951" s="29" t="str">
        <f aca="false">IF(N2951&lt;=$F$3,"HIT","MISS")</f>
        <v>HIT</v>
      </c>
      <c r="L2951" s="29" t="str">
        <f aca="false">IF(O2951&lt;=$F$3,"HIT","MISS")</f>
        <v>HIT</v>
      </c>
      <c r="M2951" s="17" t="str">
        <f aca="false">IF(AND(K2951="HIT",L2951="HIT"),"HOD ✓ | LOD ✓",IF(K2951="HIT","HOD ✓",IF(L2951="HIT","LOD ✓","✗ MISS")))</f>
        <v>HOD ✓ | LOD ✓</v>
      </c>
      <c r="N2951" s="26" t="n">
        <f aca="false">IF(D2951&lt;H2951,(H2951-D2951)/D2951,IF(D2951&gt;G2951,(D2951-G2951)/D2951,0))</f>
        <v>8.10498161642069E-005</v>
      </c>
      <c r="O2951" s="26" t="n">
        <f aca="false">IF(E2951&lt;J2951,(J2951-E2951)/E2951,IF(E2951&gt;I2951,(E2951-I2951)/E2951,0))</f>
        <v>0.000213552897349283</v>
      </c>
      <c r="P2951" s="27" t="n">
        <f aca="false">LN(F2951/F2950)</f>
        <v>0.00140610448499748</v>
      </c>
      <c r="Q2951" s="28" t="n">
        <f aca="false">STDEV(P2932:P2951)*SQRT(252)</f>
        <v>0.113647323752348</v>
      </c>
      <c r="R2951" s="26" t="n">
        <f aca="false">(G2951-H2951)/H2951</f>
        <v>0.00100198924335086</v>
      </c>
      <c r="S2951" s="17" t="n">
        <f aca="false">YEAR(B2951)</f>
        <v>2018</v>
      </c>
      <c r="T2951" s="17" t="n">
        <f aca="false">WEEKDAY(B2951)</f>
        <v>5</v>
      </c>
    </row>
    <row r="2952" customFormat="false" ht="15" hidden="false" customHeight="false" outlineLevel="0" collapsed="false">
      <c r="B2952" s="21" t="n">
        <v>43147</v>
      </c>
      <c r="C2952" s="22" t="n">
        <v>1352.557</v>
      </c>
      <c r="D2952" s="22" t="n">
        <v>1361.796</v>
      </c>
      <c r="E2952" s="22" t="n">
        <v>1344.9</v>
      </c>
      <c r="F2952" s="22" t="n">
        <v>1347.532</v>
      </c>
      <c r="G2952" s="23" t="n">
        <v>1363.22</v>
      </c>
      <c r="H2952" s="23" t="n">
        <v>1361.86</v>
      </c>
      <c r="I2952" s="23" t="n">
        <v>1346.45</v>
      </c>
      <c r="J2952" s="23" t="n">
        <v>1345.1</v>
      </c>
      <c r="K2952" s="29" t="str">
        <f aca="false">IF(N2952&lt;=$F$3,"HIT","MISS")</f>
        <v>HIT</v>
      </c>
      <c r="L2952" s="29" t="str">
        <f aca="false">IF(O2952&lt;=$F$3,"HIT","MISS")</f>
        <v>HIT</v>
      </c>
      <c r="M2952" s="17" t="str">
        <f aca="false">IF(AND(K2952="HIT",L2952="HIT"),"HOD ✓ | LOD ✓",IF(K2952="HIT","HOD ✓",IF(L2952="HIT","LOD ✓","✗ MISS")))</f>
        <v>HOD ✓ | LOD ✓</v>
      </c>
      <c r="N2952" s="26" t="n">
        <f aca="false">IF(D2952&lt;H2952,(H2952-D2952)/D2952,IF(D2952&gt;G2952,(D2952-G2952)/D2952,0))</f>
        <v>4.69967601607369E-005</v>
      </c>
      <c r="O2952" s="26" t="n">
        <f aca="false">IF(E2952&lt;J2952,(J2952-E2952)/E2952,IF(E2952&gt;I2952,(E2952-I2952)/E2952,0))</f>
        <v>0.000148709941259438</v>
      </c>
      <c r="P2952" s="27" t="n">
        <f aca="false">LN(F2952/F2951)</f>
        <v>-0.00372210382797384</v>
      </c>
      <c r="Q2952" s="28" t="n">
        <f aca="false">STDEV(P2933:P2952)*SQRT(252)</f>
        <v>0.114356207099282</v>
      </c>
      <c r="R2952" s="26" t="n">
        <f aca="false">(G2952-H2952)/H2952</f>
        <v>0.000998634220845114</v>
      </c>
      <c r="S2952" s="17" t="n">
        <f aca="false">YEAR(B2952)</f>
        <v>2018</v>
      </c>
      <c r="T2952" s="17" t="n">
        <f aca="false">WEEKDAY(B2952)</f>
        <v>6</v>
      </c>
    </row>
    <row r="2953" customFormat="false" ht="15" hidden="false" customHeight="false" outlineLevel="0" collapsed="false">
      <c r="B2953" s="21" t="n">
        <v>43150</v>
      </c>
      <c r="C2953" s="22" t="n">
        <v>1347.532</v>
      </c>
      <c r="D2953" s="22" t="n">
        <v>1351.463</v>
      </c>
      <c r="E2953" s="22" t="n">
        <v>1345.818</v>
      </c>
      <c r="F2953" s="22" t="n">
        <v>1346.6505</v>
      </c>
      <c r="G2953" s="23" t="n">
        <v>1351.32</v>
      </c>
      <c r="H2953" s="23" t="n">
        <v>1349.97</v>
      </c>
      <c r="I2953" s="23" t="n">
        <v>1345.97</v>
      </c>
      <c r="J2953" s="23" t="n">
        <v>1344.63</v>
      </c>
      <c r="K2953" s="29" t="str">
        <f aca="false">IF(N2953&lt;=$F$3,"HIT","MISS")</f>
        <v>HIT</v>
      </c>
      <c r="L2953" s="29" t="str">
        <f aca="false">IF(O2953&lt;=$F$3,"HIT","MISS")</f>
        <v>HIT</v>
      </c>
      <c r="M2953" s="17" t="str">
        <f aca="false">IF(AND(K2953="HIT",L2953="HIT"),"HOD ✓ | LOD ✓",IF(K2953="HIT","HOD ✓",IF(L2953="HIT","LOD ✓","✗ MISS")))</f>
        <v>HOD ✓ | LOD ✓</v>
      </c>
      <c r="N2953" s="26" t="n">
        <f aca="false">IF(D2953&lt;H2953,(H2953-D2953)/D2953,IF(D2953&gt;G2953,(D2953-G2953)/D2953,0))</f>
        <v>0.000105811257873896</v>
      </c>
      <c r="O2953" s="26" t="n">
        <f aca="false">IF(E2953&lt;J2953,(J2953-E2953)/E2953,IF(E2953&gt;I2953,(E2953-I2953)/E2953,0))</f>
        <v>0</v>
      </c>
      <c r="P2953" s="27" t="n">
        <f aca="false">LN(F2953/F2952)</f>
        <v>-0.000654372917540003</v>
      </c>
      <c r="Q2953" s="28" t="n">
        <f aca="false">STDEV(P2934:P2953)*SQRT(252)</f>
        <v>0.114359997314827</v>
      </c>
      <c r="R2953" s="26" t="n">
        <f aca="false">(G2953-H2953)/H2953</f>
        <v>0.00100002222271599</v>
      </c>
      <c r="S2953" s="17" t="n">
        <f aca="false">YEAR(B2953)</f>
        <v>2018</v>
      </c>
      <c r="T2953" s="17" t="n">
        <f aca="false">WEEKDAY(B2953)</f>
        <v>2</v>
      </c>
    </row>
    <row r="2954" customFormat="false" ht="15" hidden="false" customHeight="false" outlineLevel="0" collapsed="false">
      <c r="B2954" s="21" t="n">
        <v>43151</v>
      </c>
      <c r="C2954" s="22" t="n">
        <v>1346.6505</v>
      </c>
      <c r="D2954" s="22" t="n">
        <v>1348.412</v>
      </c>
      <c r="E2954" s="22" t="n">
        <v>1328.582</v>
      </c>
      <c r="F2954" s="22" t="n">
        <v>1329.662</v>
      </c>
      <c r="G2954" s="23" t="n">
        <v>1346.26</v>
      </c>
      <c r="H2954" s="23" t="n">
        <v>1344.92</v>
      </c>
      <c r="I2954" s="23" t="n">
        <v>1329.04</v>
      </c>
      <c r="J2954" s="23" t="n">
        <v>1327.71</v>
      </c>
      <c r="K2954" s="24" t="str">
        <f aca="false">IF(N2954&lt;=$F$3,"HIT","MISS")</f>
        <v>MISS</v>
      </c>
      <c r="L2954" s="24" t="str">
        <f aca="false">IF(O2954&lt;=$F$3,"HIT","MISS")</f>
        <v>HIT</v>
      </c>
      <c r="M2954" s="25" t="str">
        <f aca="false">IF(AND(K2954="HIT",L2954="HIT"),"HOD ✓ | LOD ✓",IF(K2954="HIT","HOD ✓",IF(L2954="HIT","LOD ✓","✗ MISS")))</f>
        <v>LOD ✓</v>
      </c>
      <c r="N2954" s="26" t="n">
        <f aca="false">IF(D2954&lt;H2954,(H2954-D2954)/D2954,IF(D2954&gt;G2954,(D2954-G2954)/D2954,0))</f>
        <v>0.00159595138577827</v>
      </c>
      <c r="O2954" s="26" t="n">
        <f aca="false">IF(E2954&lt;J2954,(J2954-E2954)/E2954,IF(E2954&gt;I2954,(E2954-I2954)/E2954,0))</f>
        <v>0</v>
      </c>
      <c r="P2954" s="27" t="n">
        <f aca="false">LN(F2954/F2953)</f>
        <v>-0.0126956236849347</v>
      </c>
      <c r="Q2954" s="28" t="n">
        <f aca="false">STDEV(P2935:P2954)*SQRT(252)</f>
        <v>0.121769561870611</v>
      </c>
      <c r="R2954" s="26" t="n">
        <f aca="false">(G2954-H2954)/H2954</f>
        <v>0.000996341789846175</v>
      </c>
      <c r="S2954" s="17" t="n">
        <f aca="false">YEAR(B2954)</f>
        <v>2018</v>
      </c>
      <c r="T2954" s="17" t="n">
        <f aca="false">WEEKDAY(B2954)</f>
        <v>3</v>
      </c>
    </row>
    <row r="2955" customFormat="false" ht="15" hidden="false" customHeight="false" outlineLevel="0" collapsed="false">
      <c r="B2955" s="21" t="n">
        <v>43152</v>
      </c>
      <c r="C2955" s="22" t="n">
        <v>1329.662</v>
      </c>
      <c r="D2955" s="22" t="n">
        <v>1336.35</v>
      </c>
      <c r="E2955" s="22" t="n">
        <v>1322.438</v>
      </c>
      <c r="F2955" s="22" t="n">
        <v>1324.5695</v>
      </c>
      <c r="G2955" s="23" t="n">
        <v>1337.75</v>
      </c>
      <c r="H2955" s="23" t="n">
        <v>1336.41</v>
      </c>
      <c r="I2955" s="23" t="n">
        <v>1325.33</v>
      </c>
      <c r="J2955" s="23" t="n">
        <v>1324.01</v>
      </c>
      <c r="K2955" s="24" t="str">
        <f aca="false">IF(N2955&lt;=$F$3,"HIT","MISS")</f>
        <v>HIT</v>
      </c>
      <c r="L2955" s="24" t="str">
        <f aca="false">IF(O2955&lt;=$F$3,"HIT","MISS")</f>
        <v>MISS</v>
      </c>
      <c r="M2955" s="25" t="str">
        <f aca="false">IF(AND(K2955="HIT",L2955="HIT"),"HOD ✓ | LOD ✓",IF(K2955="HIT","HOD ✓",IF(L2955="HIT","LOD ✓","✗ MISS")))</f>
        <v>HOD ✓</v>
      </c>
      <c r="N2955" s="26" t="n">
        <f aca="false">IF(D2955&lt;H2955,(H2955-D2955)/D2955,IF(D2955&gt;G2955,(D2955-G2955)/D2955,0))</f>
        <v>4.48984173309184E-005</v>
      </c>
      <c r="O2955" s="26" t="n">
        <f aca="false">IF(E2955&lt;J2955,(J2955-E2955)/E2955,IF(E2955&gt;I2955,(E2955-I2955)/E2955,0))</f>
        <v>0.00118871357296137</v>
      </c>
      <c r="P2955" s="27" t="n">
        <f aca="false">LN(F2955/F2954)</f>
        <v>-0.00383727361293074</v>
      </c>
      <c r="Q2955" s="28" t="n">
        <f aca="false">STDEV(P2936:P2955)*SQRT(252)</f>
        <v>0.111684261835582</v>
      </c>
      <c r="R2955" s="26" t="n">
        <f aca="false">(G2955-H2955)/H2955</f>
        <v>0.00100268630135955</v>
      </c>
      <c r="S2955" s="17" t="n">
        <f aca="false">YEAR(B2955)</f>
        <v>2018</v>
      </c>
      <c r="T2955" s="17" t="n">
        <f aca="false">WEEKDAY(B2955)</f>
        <v>4</v>
      </c>
    </row>
    <row r="2956" customFormat="false" ht="15" hidden="false" customHeight="false" outlineLevel="0" collapsed="false">
      <c r="B2956" s="21" t="n">
        <v>43153</v>
      </c>
      <c r="C2956" s="22" t="n">
        <v>1324.5695</v>
      </c>
      <c r="D2956" s="22" t="n">
        <v>1332.07</v>
      </c>
      <c r="E2956" s="22" t="n">
        <v>1321.026</v>
      </c>
      <c r="F2956" s="22" t="n">
        <v>1331.824</v>
      </c>
      <c r="G2956" s="23" t="n">
        <v>1333.46</v>
      </c>
      <c r="H2956" s="23" t="n">
        <v>1332.13</v>
      </c>
      <c r="I2956" s="23" t="n">
        <v>1322.88</v>
      </c>
      <c r="J2956" s="23" t="n">
        <v>1321.56</v>
      </c>
      <c r="K2956" s="29" t="str">
        <f aca="false">IF(N2956&lt;=$F$3,"HIT","MISS")</f>
        <v>HIT</v>
      </c>
      <c r="L2956" s="29" t="str">
        <f aca="false">IF(O2956&lt;=$F$3,"HIT","MISS")</f>
        <v>HIT</v>
      </c>
      <c r="M2956" s="17" t="str">
        <f aca="false">IF(AND(K2956="HIT",L2956="HIT"),"HOD ✓ | LOD ✓",IF(K2956="HIT","HOD ✓",IF(L2956="HIT","LOD ✓","✗ MISS")))</f>
        <v>HOD ✓ | LOD ✓</v>
      </c>
      <c r="N2956" s="26" t="n">
        <f aca="false">IF(D2956&lt;H2956,(H2956-D2956)/D2956,IF(D2956&gt;G2956,(D2956-G2956)/D2956,0))</f>
        <v>4.50426779374754E-005</v>
      </c>
      <c r="O2956" s="26" t="n">
        <f aca="false">IF(E2956&lt;J2956,(J2956-E2956)/E2956,IF(E2956&gt;I2956,(E2956-I2956)/E2956,0))</f>
        <v>0.000404231256614085</v>
      </c>
      <c r="P2956" s="27" t="n">
        <f aca="false">LN(F2956/F2955)</f>
        <v>0.00546193027131755</v>
      </c>
      <c r="Q2956" s="28" t="n">
        <f aca="false">STDEV(P2937:P2956)*SQRT(252)</f>
        <v>0.111478761948712</v>
      </c>
      <c r="R2956" s="26" t="n">
        <f aca="false">(G2956-H2956)/H2956</f>
        <v>0.000998401056953846</v>
      </c>
      <c r="S2956" s="17" t="n">
        <f aca="false">YEAR(B2956)</f>
        <v>2018</v>
      </c>
      <c r="T2956" s="17" t="n">
        <f aca="false">WEEKDAY(B2956)</f>
        <v>5</v>
      </c>
    </row>
    <row r="2957" customFormat="false" ht="15" hidden="false" customHeight="false" outlineLevel="0" collapsed="false">
      <c r="B2957" s="21" t="n">
        <v>43154</v>
      </c>
      <c r="C2957" s="22" t="n">
        <v>1331.824</v>
      </c>
      <c r="D2957" s="22" t="n">
        <v>1332.337</v>
      </c>
      <c r="E2957" s="22" t="n">
        <v>1325.876</v>
      </c>
      <c r="F2957" s="22" t="n">
        <v>1329.623</v>
      </c>
      <c r="G2957" s="23" t="n">
        <v>1333.24</v>
      </c>
      <c r="H2957" s="23" t="n">
        <v>1331.91</v>
      </c>
      <c r="I2957" s="23" t="n">
        <v>1326.74</v>
      </c>
      <c r="J2957" s="23" t="n">
        <v>1325.41</v>
      </c>
      <c r="K2957" s="29" t="str">
        <f aca="false">IF(N2957&lt;=$F$3,"HIT","MISS")</f>
        <v>HIT</v>
      </c>
      <c r="L2957" s="29" t="str">
        <f aca="false">IF(O2957&lt;=$F$3,"HIT","MISS")</f>
        <v>HIT</v>
      </c>
      <c r="M2957" s="17" t="str">
        <f aca="false">IF(AND(K2957="HIT",L2957="HIT"),"HOD ✓ | LOD ✓",IF(K2957="HIT","HOD ✓",IF(L2957="HIT","LOD ✓","✗ MISS")))</f>
        <v>HOD ✓ | LOD ✓</v>
      </c>
      <c r="N2957" s="26" t="n">
        <f aca="false">IF(D2957&lt;H2957,(H2957-D2957)/D2957,IF(D2957&gt;G2957,(D2957-G2957)/D2957,0))</f>
        <v>0</v>
      </c>
      <c r="O2957" s="26" t="n">
        <f aca="false">IF(E2957&lt;J2957,(J2957-E2957)/E2957,IF(E2957&gt;I2957,(E2957-I2957)/E2957,0))</f>
        <v>0</v>
      </c>
      <c r="P2957" s="27" t="n">
        <f aca="false">LN(F2957/F2956)</f>
        <v>-0.00165398785079584</v>
      </c>
      <c r="Q2957" s="28" t="n">
        <f aca="false">STDEV(P2938:P2957)*SQRT(252)</f>
        <v>0.111340948346629</v>
      </c>
      <c r="R2957" s="26" t="n">
        <f aca="false">(G2957-H2957)/H2957</f>
        <v>0.000998565969172037</v>
      </c>
      <c r="S2957" s="17" t="n">
        <f aca="false">YEAR(B2957)</f>
        <v>2018</v>
      </c>
      <c r="T2957" s="17" t="n">
        <f aca="false">WEEKDAY(B2957)</f>
        <v>6</v>
      </c>
    </row>
    <row r="2958" customFormat="false" ht="15" hidden="false" customHeight="false" outlineLevel="0" collapsed="false">
      <c r="B2958" s="21" t="n">
        <v>43157</v>
      </c>
      <c r="C2958" s="22" t="n">
        <v>1329.623</v>
      </c>
      <c r="D2958" s="22" t="n">
        <v>1341.072</v>
      </c>
      <c r="E2958" s="22" t="n">
        <v>1326.728</v>
      </c>
      <c r="F2958" s="22" t="n">
        <v>1333.172</v>
      </c>
      <c r="G2958" s="23" t="n">
        <v>1341.15</v>
      </c>
      <c r="H2958" s="23" t="n">
        <v>1339.81</v>
      </c>
      <c r="I2958" s="23" t="n">
        <v>1328.29</v>
      </c>
      <c r="J2958" s="23" t="n">
        <v>1326.96</v>
      </c>
      <c r="K2958" s="29" t="str">
        <f aca="false">IF(N2958&lt;=$F$3,"HIT","MISS")</f>
        <v>HIT</v>
      </c>
      <c r="L2958" s="29" t="str">
        <f aca="false">IF(O2958&lt;=$F$3,"HIT","MISS")</f>
        <v>HIT</v>
      </c>
      <c r="M2958" s="17" t="str">
        <f aca="false">IF(AND(K2958="HIT",L2958="HIT"),"HOD ✓ | LOD ✓",IF(K2958="HIT","HOD ✓",IF(L2958="HIT","LOD ✓","✗ MISS")))</f>
        <v>HOD ✓ | LOD ✓</v>
      </c>
      <c r="N2958" s="26" t="n">
        <f aca="false">IF(D2958&lt;H2958,(H2958-D2958)/D2958,IF(D2958&gt;G2958,(D2958-G2958)/D2958,0))</f>
        <v>0</v>
      </c>
      <c r="O2958" s="26" t="n">
        <f aca="false">IF(E2958&lt;J2958,(J2958-E2958)/E2958,IF(E2958&gt;I2958,(E2958-I2958)/E2958,0))</f>
        <v>0.000174866287588693</v>
      </c>
      <c r="P2958" s="27" t="n">
        <f aca="false">LN(F2958/F2957)</f>
        <v>0.00266562172564015</v>
      </c>
      <c r="Q2958" s="28" t="n">
        <f aca="false">STDEV(P2939:P2958)*SQRT(252)</f>
        <v>0.109439675650274</v>
      </c>
      <c r="R2958" s="26" t="n">
        <f aca="false">(G2958-H2958)/H2958</f>
        <v>0.00100014181115244</v>
      </c>
      <c r="S2958" s="17" t="n">
        <f aca="false">YEAR(B2958)</f>
        <v>2018</v>
      </c>
      <c r="T2958" s="17" t="n">
        <f aca="false">WEEKDAY(B2958)</f>
        <v>2</v>
      </c>
    </row>
    <row r="2959" customFormat="false" ht="15" hidden="false" customHeight="false" outlineLevel="0" collapsed="false">
      <c r="B2959" s="21" t="n">
        <v>43158</v>
      </c>
      <c r="C2959" s="22" t="n">
        <v>1333.172</v>
      </c>
      <c r="D2959" s="22" t="n">
        <v>1336.836</v>
      </c>
      <c r="E2959" s="22" t="n">
        <v>1313.452</v>
      </c>
      <c r="F2959" s="22" t="n">
        <v>1318.6345</v>
      </c>
      <c r="G2959" s="23" t="n">
        <v>1337.09</v>
      </c>
      <c r="H2959" s="23" t="n">
        <v>1335.75</v>
      </c>
      <c r="I2959" s="23" t="n">
        <v>1314.69</v>
      </c>
      <c r="J2959" s="23" t="n">
        <v>1313.38</v>
      </c>
      <c r="K2959" s="29" t="str">
        <f aca="false">IF(N2959&lt;=$F$3,"HIT","MISS")</f>
        <v>HIT</v>
      </c>
      <c r="L2959" s="29" t="str">
        <f aca="false">IF(O2959&lt;=$F$3,"HIT","MISS")</f>
        <v>HIT</v>
      </c>
      <c r="M2959" s="17" t="str">
        <f aca="false">IF(AND(K2959="HIT",L2959="HIT"),"HOD ✓ | LOD ✓",IF(K2959="HIT","HOD ✓",IF(L2959="HIT","LOD ✓","✗ MISS")))</f>
        <v>HOD ✓ | LOD ✓</v>
      </c>
      <c r="N2959" s="26" t="n">
        <f aca="false">IF(D2959&lt;H2959,(H2959-D2959)/D2959,IF(D2959&gt;G2959,(D2959-G2959)/D2959,0))</f>
        <v>0</v>
      </c>
      <c r="O2959" s="26" t="n">
        <f aca="false">IF(E2959&lt;J2959,(J2959-E2959)/E2959,IF(E2959&gt;I2959,(E2959-I2959)/E2959,0))</f>
        <v>0</v>
      </c>
      <c r="P2959" s="27" t="n">
        <f aca="false">LN(F2959/F2958)</f>
        <v>-0.010964333662449</v>
      </c>
      <c r="Q2959" s="28" t="n">
        <f aca="false">STDEV(P2940:P2959)*SQRT(252)</f>
        <v>0.115831064903227</v>
      </c>
      <c r="R2959" s="26" t="n">
        <f aca="false">(G2959-H2959)/H2959</f>
        <v>0.00100318173310868</v>
      </c>
      <c r="S2959" s="17" t="n">
        <f aca="false">YEAR(B2959)</f>
        <v>2018</v>
      </c>
      <c r="T2959" s="17" t="n">
        <f aca="false">WEEKDAY(B2959)</f>
        <v>3</v>
      </c>
    </row>
    <row r="2960" customFormat="false" ht="15" hidden="false" customHeight="false" outlineLevel="0" collapsed="false">
      <c r="B2960" s="21" t="n">
        <v>43159</v>
      </c>
      <c r="C2960" s="22" t="n">
        <v>1318.6345</v>
      </c>
      <c r="D2960" s="22" t="n">
        <v>1322.64</v>
      </c>
      <c r="E2960" s="22" t="n">
        <v>1315.734</v>
      </c>
      <c r="F2960" s="22" t="n">
        <v>1318.381</v>
      </c>
      <c r="G2960" s="23" t="n">
        <v>1323.05</v>
      </c>
      <c r="H2960" s="23" t="n">
        <v>1321.73</v>
      </c>
      <c r="I2960" s="23" t="n">
        <v>1319.7</v>
      </c>
      <c r="J2960" s="23" t="n">
        <v>1318.38</v>
      </c>
      <c r="K2960" s="24" t="str">
        <f aca="false">IF(N2960&lt;=$F$3,"HIT","MISS")</f>
        <v>HIT</v>
      </c>
      <c r="L2960" s="24" t="str">
        <f aca="false">IF(O2960&lt;=$F$3,"HIT","MISS")</f>
        <v>MISS</v>
      </c>
      <c r="M2960" s="25" t="str">
        <f aca="false">IF(AND(K2960="HIT",L2960="HIT"),"HOD ✓ | LOD ✓",IF(K2960="HIT","HOD ✓",IF(L2960="HIT","LOD ✓","✗ MISS")))</f>
        <v>HOD ✓</v>
      </c>
      <c r="N2960" s="26" t="n">
        <f aca="false">IF(D2960&lt;H2960,(H2960-D2960)/D2960,IF(D2960&gt;G2960,(D2960-G2960)/D2960,0))</f>
        <v>0</v>
      </c>
      <c r="O2960" s="26" t="n">
        <f aca="false">IF(E2960&lt;J2960,(J2960-E2960)/E2960,IF(E2960&gt;I2960,(E2960-I2960)/E2960,0))</f>
        <v>0.0020110447856483</v>
      </c>
      <c r="P2960" s="27" t="n">
        <f aca="false">LN(F2960/F2959)</f>
        <v>-0.000192262806783372</v>
      </c>
      <c r="Q2960" s="28" t="n">
        <f aca="false">STDEV(P2941:P2960)*SQRT(252)</f>
        <v>0.113966548796061</v>
      </c>
      <c r="R2960" s="26" t="n">
        <f aca="false">(G2960-H2960)/H2960</f>
        <v>0.000998691109379326</v>
      </c>
      <c r="S2960" s="17" t="n">
        <f aca="false">YEAR(B2960)</f>
        <v>2018</v>
      </c>
      <c r="T2960" s="17" t="n">
        <f aca="false">WEEKDAY(B2960)</f>
        <v>4</v>
      </c>
    </row>
    <row r="2961" customFormat="false" ht="15" hidden="false" customHeight="false" outlineLevel="0" collapsed="false">
      <c r="B2961" s="21" t="n">
        <v>43160</v>
      </c>
      <c r="C2961" s="22" t="n">
        <v>1318.381</v>
      </c>
      <c r="D2961" s="22" t="n">
        <v>1321.252</v>
      </c>
      <c r="E2961" s="22" t="n">
        <v>1302.832</v>
      </c>
      <c r="F2961" s="22" t="n">
        <v>1316.9815</v>
      </c>
      <c r="G2961" s="23" t="n">
        <v>1322.97</v>
      </c>
      <c r="H2961" s="23" t="n">
        <v>1321.65</v>
      </c>
      <c r="I2961" s="23" t="n">
        <v>1303.87</v>
      </c>
      <c r="J2961" s="23" t="n">
        <v>1302.57</v>
      </c>
      <c r="K2961" s="29" t="str">
        <f aca="false">IF(N2961&lt;=$F$3,"HIT","MISS")</f>
        <v>HIT</v>
      </c>
      <c r="L2961" s="29" t="str">
        <f aca="false">IF(O2961&lt;=$F$3,"HIT","MISS")</f>
        <v>HIT</v>
      </c>
      <c r="M2961" s="17" t="str">
        <f aca="false">IF(AND(K2961="HIT",L2961="HIT"),"HOD ✓ | LOD ✓",IF(K2961="HIT","HOD ✓",IF(L2961="HIT","LOD ✓","✗ MISS")))</f>
        <v>HOD ✓ | LOD ✓</v>
      </c>
      <c r="N2961" s="26" t="n">
        <f aca="false">IF(D2961&lt;H2961,(H2961-D2961)/D2961,IF(D2961&gt;G2961,(D2961-G2961)/D2961,0))</f>
        <v>0.000301229439955541</v>
      </c>
      <c r="O2961" s="26" t="n">
        <f aca="false">IF(E2961&lt;J2961,(J2961-E2961)/E2961,IF(E2961&gt;I2961,(E2961-I2961)/E2961,0))</f>
        <v>0</v>
      </c>
      <c r="P2961" s="27" t="n">
        <f aca="false">LN(F2961/F2960)</f>
        <v>-0.0010620930756644</v>
      </c>
      <c r="Q2961" s="28" t="n">
        <f aca="false">STDEV(P2942:P2961)*SQRT(252)</f>
        <v>0.112721449104227</v>
      </c>
      <c r="R2961" s="26" t="n">
        <f aca="false">(G2961-H2961)/H2961</f>
        <v>0.000998751560549265</v>
      </c>
      <c r="S2961" s="17" t="n">
        <f aca="false">YEAR(B2961)</f>
        <v>2018</v>
      </c>
      <c r="T2961" s="17" t="n">
        <f aca="false">WEEKDAY(B2961)</f>
        <v>5</v>
      </c>
    </row>
    <row r="2962" customFormat="false" ht="15" hidden="false" customHeight="false" outlineLevel="0" collapsed="false">
      <c r="B2962" s="21" t="n">
        <v>43161</v>
      </c>
      <c r="C2962" s="22" t="n">
        <v>1316.9815</v>
      </c>
      <c r="D2962" s="22" t="n">
        <v>1325.58</v>
      </c>
      <c r="E2962" s="22" t="n">
        <v>1315.268</v>
      </c>
      <c r="F2962" s="22" t="n">
        <v>1322.064</v>
      </c>
      <c r="G2962" s="23" t="n">
        <v>1325.28</v>
      </c>
      <c r="H2962" s="23" t="n">
        <v>1323.96</v>
      </c>
      <c r="I2962" s="23" t="n">
        <v>1315.4</v>
      </c>
      <c r="J2962" s="23" t="n">
        <v>1314.09</v>
      </c>
      <c r="K2962" s="29" t="str">
        <f aca="false">IF(N2962&lt;=$F$3,"HIT","MISS")</f>
        <v>HIT</v>
      </c>
      <c r="L2962" s="29" t="str">
        <f aca="false">IF(O2962&lt;=$F$3,"HIT","MISS")</f>
        <v>HIT</v>
      </c>
      <c r="M2962" s="17" t="str">
        <f aca="false">IF(AND(K2962="HIT",L2962="HIT"),"HOD ✓ | LOD ✓",IF(K2962="HIT","HOD ✓",IF(L2962="HIT","LOD ✓","✗ MISS")))</f>
        <v>HOD ✓ | LOD ✓</v>
      </c>
      <c r="N2962" s="26" t="n">
        <f aca="false">IF(D2962&lt;H2962,(H2962-D2962)/D2962,IF(D2962&gt;G2962,(D2962-G2962)/D2962,0))</f>
        <v>0.000226316027701048</v>
      </c>
      <c r="O2962" s="26" t="n">
        <f aca="false">IF(E2962&lt;J2962,(J2962-E2962)/E2962,IF(E2962&gt;I2962,(E2962-I2962)/E2962,0))</f>
        <v>0</v>
      </c>
      <c r="P2962" s="27" t="n">
        <f aca="false">LN(F2962/F2961)</f>
        <v>0.00385177616963317</v>
      </c>
      <c r="Q2962" s="28" t="n">
        <f aca="false">STDEV(P2943:P2962)*SQRT(252)</f>
        <v>0.105855067430667</v>
      </c>
      <c r="R2962" s="26" t="n">
        <f aca="false">(G2962-H2962)/H2962</f>
        <v>0.00099700897308071</v>
      </c>
      <c r="S2962" s="17" t="n">
        <f aca="false">YEAR(B2962)</f>
        <v>2018</v>
      </c>
      <c r="T2962" s="17" t="n">
        <f aca="false">WEEKDAY(B2962)</f>
        <v>6</v>
      </c>
    </row>
    <row r="2963" customFormat="false" ht="15" hidden="false" customHeight="false" outlineLevel="0" collapsed="false">
      <c r="B2963" s="21" t="n">
        <v>43164</v>
      </c>
      <c r="C2963" s="22" t="n">
        <v>1322.064</v>
      </c>
      <c r="D2963" s="22" t="n">
        <v>1327.87</v>
      </c>
      <c r="E2963" s="22" t="n">
        <v>1317.609</v>
      </c>
      <c r="F2963" s="22" t="n">
        <v>1320.201</v>
      </c>
      <c r="G2963" s="23" t="n">
        <v>1328.97</v>
      </c>
      <c r="H2963" s="23" t="n">
        <v>1327.64</v>
      </c>
      <c r="I2963" s="23" t="n">
        <v>1317.32</v>
      </c>
      <c r="J2963" s="23" t="n">
        <v>1316</v>
      </c>
      <c r="K2963" s="29" t="str">
        <f aca="false">IF(N2963&lt;=$F$3,"HIT","MISS")</f>
        <v>HIT</v>
      </c>
      <c r="L2963" s="29" t="str">
        <f aca="false">IF(O2963&lt;=$F$3,"HIT","MISS")</f>
        <v>HIT</v>
      </c>
      <c r="M2963" s="17" t="str">
        <f aca="false">IF(AND(K2963="HIT",L2963="HIT"),"HOD ✓ | LOD ✓",IF(K2963="HIT","HOD ✓",IF(L2963="HIT","LOD ✓","✗ MISS")))</f>
        <v>HOD ✓ | LOD ✓</v>
      </c>
      <c r="N2963" s="26" t="n">
        <f aca="false">IF(D2963&lt;H2963,(H2963-D2963)/D2963,IF(D2963&gt;G2963,(D2963-G2963)/D2963,0))</f>
        <v>0</v>
      </c>
      <c r="O2963" s="26" t="n">
        <f aca="false">IF(E2963&lt;J2963,(J2963-E2963)/E2963,IF(E2963&gt;I2963,(E2963-I2963)/E2963,0))</f>
        <v>0.000219336692448205</v>
      </c>
      <c r="P2963" s="27" t="n">
        <f aca="false">LN(F2963/F2962)</f>
        <v>-0.0014101540221893</v>
      </c>
      <c r="Q2963" s="28" t="n">
        <f aca="false">STDEV(P2944:P2963)*SQRT(252)</f>
        <v>0.103984845680096</v>
      </c>
      <c r="R2963" s="26" t="n">
        <f aca="false">(G2963-H2963)/H2963</f>
        <v>0.00100177759031057</v>
      </c>
      <c r="S2963" s="17" t="n">
        <f aca="false">YEAR(B2963)</f>
        <v>2018</v>
      </c>
      <c r="T2963" s="17" t="n">
        <f aca="false">WEEKDAY(B2963)</f>
        <v>2</v>
      </c>
    </row>
    <row r="2964" customFormat="false" ht="15" hidden="false" customHeight="false" outlineLevel="0" collapsed="false">
      <c r="B2964" s="21" t="n">
        <v>43165</v>
      </c>
      <c r="C2964" s="22" t="n">
        <v>1320.201</v>
      </c>
      <c r="D2964" s="22" t="n">
        <v>1338.469</v>
      </c>
      <c r="E2964" s="22" t="n">
        <v>1320.024</v>
      </c>
      <c r="F2964" s="22" t="n">
        <v>1334.7165</v>
      </c>
      <c r="G2964" s="23" t="n">
        <v>1338.76</v>
      </c>
      <c r="H2964" s="23" t="n">
        <v>1337.42</v>
      </c>
      <c r="I2964" s="23" t="n">
        <v>1321.26</v>
      </c>
      <c r="J2964" s="23" t="n">
        <v>1319.94</v>
      </c>
      <c r="K2964" s="29" t="str">
        <f aca="false">IF(N2964&lt;=$F$3,"HIT","MISS")</f>
        <v>HIT</v>
      </c>
      <c r="L2964" s="29" t="str">
        <f aca="false">IF(O2964&lt;=$F$3,"HIT","MISS")</f>
        <v>HIT</v>
      </c>
      <c r="M2964" s="17" t="str">
        <f aca="false">IF(AND(K2964="HIT",L2964="HIT"),"HOD ✓ | LOD ✓",IF(K2964="HIT","HOD ✓",IF(L2964="HIT","LOD ✓","✗ MISS")))</f>
        <v>HOD ✓ | LOD ✓</v>
      </c>
      <c r="N2964" s="26" t="n">
        <f aca="false">IF(D2964&lt;H2964,(H2964-D2964)/D2964,IF(D2964&gt;G2964,(D2964-G2964)/D2964,0))</f>
        <v>0</v>
      </c>
      <c r="O2964" s="26" t="n">
        <f aca="false">IF(E2964&lt;J2964,(J2964-E2964)/E2964,IF(E2964&gt;I2964,(E2964-I2964)/E2964,0))</f>
        <v>0</v>
      </c>
      <c r="P2964" s="27" t="n">
        <f aca="false">LN(F2964/F2963)</f>
        <v>0.0109349120169316</v>
      </c>
      <c r="Q2964" s="28" t="n">
        <f aca="false">STDEV(P2945:P2964)*SQRT(252)</f>
        <v>0.103599704889399</v>
      </c>
      <c r="R2964" s="26" t="n">
        <f aca="false">(G2964-H2964)/H2964</f>
        <v>0.00100192908734722</v>
      </c>
      <c r="S2964" s="17" t="n">
        <f aca="false">YEAR(B2964)</f>
        <v>2018</v>
      </c>
      <c r="T2964" s="17" t="n">
        <f aca="false">WEEKDAY(B2964)</f>
        <v>3</v>
      </c>
    </row>
    <row r="2965" customFormat="false" ht="15" hidden="false" customHeight="false" outlineLevel="0" collapsed="false">
      <c r="B2965" s="21" t="n">
        <v>43166</v>
      </c>
      <c r="C2965" s="22" t="n">
        <v>1334.7165</v>
      </c>
      <c r="D2965" s="22" t="n">
        <v>1340.6</v>
      </c>
      <c r="E2965" s="22" t="n">
        <v>1322.27</v>
      </c>
      <c r="F2965" s="22" t="n">
        <v>1325.6265</v>
      </c>
      <c r="G2965" s="23" t="n">
        <v>1341.29</v>
      </c>
      <c r="H2965" s="23" t="n">
        <v>1339.95</v>
      </c>
      <c r="I2965" s="23" t="n">
        <v>1323.96</v>
      </c>
      <c r="J2965" s="23" t="n">
        <v>1322.64</v>
      </c>
      <c r="K2965" s="29" t="str">
        <f aca="false">IF(N2965&lt;=$F$3,"HIT","MISS")</f>
        <v>HIT</v>
      </c>
      <c r="L2965" s="29" t="str">
        <f aca="false">IF(O2965&lt;=$F$3,"HIT","MISS")</f>
        <v>HIT</v>
      </c>
      <c r="M2965" s="17" t="str">
        <f aca="false">IF(AND(K2965="HIT",L2965="HIT"),"HOD ✓ | LOD ✓",IF(K2965="HIT","HOD ✓",IF(L2965="HIT","LOD ✓","✗ MISS")))</f>
        <v>HOD ✓ | LOD ✓</v>
      </c>
      <c r="N2965" s="26" t="n">
        <f aca="false">IF(D2965&lt;H2965,(H2965-D2965)/D2965,IF(D2965&gt;G2965,(D2965-G2965)/D2965,0))</f>
        <v>0</v>
      </c>
      <c r="O2965" s="26" t="n">
        <f aca="false">IF(E2965&lt;J2965,(J2965-E2965)/E2965,IF(E2965&gt;I2965,(E2965-I2965)/E2965,0))</f>
        <v>0.00027982182156452</v>
      </c>
      <c r="P2965" s="27" t="n">
        <f aca="false">LN(F2965/F2964)</f>
        <v>-0.00683373187227365</v>
      </c>
      <c r="Q2965" s="28" t="n">
        <f aca="false">STDEV(P2946:P2965)*SQRT(252)</f>
        <v>0.105434243999277</v>
      </c>
      <c r="R2965" s="26" t="n">
        <f aca="false">(G2965-H2965)/H2965</f>
        <v>0.00100003731482512</v>
      </c>
      <c r="S2965" s="17" t="n">
        <f aca="false">YEAR(B2965)</f>
        <v>2018</v>
      </c>
      <c r="T2965" s="17" t="n">
        <f aca="false">WEEKDAY(B2965)</f>
        <v>4</v>
      </c>
    </row>
    <row r="2966" customFormat="false" ht="15" hidden="false" customHeight="false" outlineLevel="0" collapsed="false">
      <c r="B2966" s="21" t="n">
        <v>43167</v>
      </c>
      <c r="C2966" s="22" t="n">
        <v>1325.6265</v>
      </c>
      <c r="D2966" s="22" t="n">
        <v>1329.146</v>
      </c>
      <c r="E2966" s="22" t="n">
        <v>1319.049</v>
      </c>
      <c r="F2966" s="22" t="n">
        <v>1321.9225</v>
      </c>
      <c r="G2966" s="23" t="n">
        <v>1328.74</v>
      </c>
      <c r="H2966" s="23" t="n">
        <v>1327.41</v>
      </c>
      <c r="I2966" s="23" t="n">
        <v>1320.86</v>
      </c>
      <c r="J2966" s="23" t="n">
        <v>1319.54</v>
      </c>
      <c r="K2966" s="29" t="str">
        <f aca="false">IF(N2966&lt;=$F$3,"HIT","MISS")</f>
        <v>HIT</v>
      </c>
      <c r="L2966" s="29" t="str">
        <f aca="false">IF(O2966&lt;=$F$3,"HIT","MISS")</f>
        <v>HIT</v>
      </c>
      <c r="M2966" s="17" t="str">
        <f aca="false">IF(AND(K2966="HIT",L2966="HIT"),"HOD ✓ | LOD ✓",IF(K2966="HIT","HOD ✓",IF(L2966="HIT","LOD ✓","✗ MISS")))</f>
        <v>HOD ✓ | LOD ✓</v>
      </c>
      <c r="N2966" s="26" t="n">
        <f aca="false">IF(D2966&lt;H2966,(H2966-D2966)/D2966,IF(D2966&gt;G2966,(D2966-G2966)/D2966,0))</f>
        <v>0.000305459294915644</v>
      </c>
      <c r="O2966" s="26" t="n">
        <f aca="false">IF(E2966&lt;J2966,(J2966-E2966)/E2966,IF(E2966&gt;I2966,(E2966-I2966)/E2966,0))</f>
        <v>0.000372237877440478</v>
      </c>
      <c r="P2966" s="27" t="n">
        <f aca="false">LN(F2966/F2965)</f>
        <v>-0.0027980614648468</v>
      </c>
      <c r="Q2966" s="28" t="n">
        <f aca="false">STDEV(P2947:P2966)*SQRT(252)</f>
        <v>0.105996017805767</v>
      </c>
      <c r="R2966" s="26" t="n">
        <f aca="false">(G2966-H2966)/H2966</f>
        <v>0.00100195116806407</v>
      </c>
      <c r="S2966" s="17" t="n">
        <f aca="false">YEAR(B2966)</f>
        <v>2018</v>
      </c>
      <c r="T2966" s="17" t="n">
        <f aca="false">WEEKDAY(B2966)</f>
        <v>5</v>
      </c>
    </row>
    <row r="2967" customFormat="false" ht="15" hidden="false" customHeight="false" outlineLevel="0" collapsed="false">
      <c r="B2967" s="21" t="n">
        <v>43168</v>
      </c>
      <c r="C2967" s="22" t="n">
        <v>1321.9225</v>
      </c>
      <c r="D2967" s="22" t="n">
        <v>1325.258</v>
      </c>
      <c r="E2967" s="22" t="n">
        <v>1312.862</v>
      </c>
      <c r="F2967" s="22" t="n">
        <v>1323.532</v>
      </c>
      <c r="G2967" s="23" t="n">
        <v>1325.82</v>
      </c>
      <c r="H2967" s="23" t="n">
        <v>1324.5</v>
      </c>
      <c r="I2967" s="23" t="n">
        <v>1313.58</v>
      </c>
      <c r="J2967" s="23" t="n">
        <v>1312.27</v>
      </c>
      <c r="K2967" s="29" t="str">
        <f aca="false">IF(N2967&lt;=$F$3,"HIT","MISS")</f>
        <v>HIT</v>
      </c>
      <c r="L2967" s="29" t="str">
        <f aca="false">IF(O2967&lt;=$F$3,"HIT","MISS")</f>
        <v>HIT</v>
      </c>
      <c r="M2967" s="17" t="str">
        <f aca="false">IF(AND(K2967="HIT",L2967="HIT"),"HOD ✓ | LOD ✓",IF(K2967="HIT","HOD ✓",IF(L2967="HIT","LOD ✓","✗ MISS")))</f>
        <v>HOD ✓ | LOD ✓</v>
      </c>
      <c r="N2967" s="26" t="n">
        <f aca="false">IF(D2967&lt;H2967,(H2967-D2967)/D2967,IF(D2967&gt;G2967,(D2967-G2967)/D2967,0))</f>
        <v>0</v>
      </c>
      <c r="O2967" s="26" t="n">
        <f aca="false">IF(E2967&lt;J2967,(J2967-E2967)/E2967,IF(E2967&gt;I2967,(E2967-I2967)/E2967,0))</f>
        <v>0</v>
      </c>
      <c r="P2967" s="27" t="n">
        <f aca="false">LN(F2967/F2966)</f>
        <v>0.00121680429475321</v>
      </c>
      <c r="Q2967" s="28" t="n">
        <f aca="false">STDEV(P2948:P2967)*SQRT(252)</f>
        <v>0.105824222055664</v>
      </c>
      <c r="R2967" s="26" t="n">
        <f aca="false">(G2967-H2967)/H2967</f>
        <v>0.000996602491506181</v>
      </c>
      <c r="S2967" s="17" t="n">
        <f aca="false">YEAR(B2967)</f>
        <v>2018</v>
      </c>
      <c r="T2967" s="17" t="n">
        <f aca="false">WEEKDAY(B2967)</f>
        <v>6</v>
      </c>
    </row>
    <row r="2968" customFormat="false" ht="15" hidden="false" customHeight="false" outlineLevel="0" collapsed="false">
      <c r="B2968" s="21" t="n">
        <v>43171</v>
      </c>
      <c r="C2968" s="22" t="n">
        <v>1323.532</v>
      </c>
      <c r="D2968" s="22" t="n">
        <v>1324.408</v>
      </c>
      <c r="E2968" s="22" t="n">
        <v>1315.109</v>
      </c>
      <c r="F2968" s="22" t="n">
        <v>1322.9325</v>
      </c>
      <c r="G2968" s="23" t="n">
        <v>1325.9</v>
      </c>
      <c r="H2968" s="23" t="n">
        <v>1324.58</v>
      </c>
      <c r="I2968" s="23" t="n">
        <v>1316.59</v>
      </c>
      <c r="J2968" s="23" t="n">
        <v>1315.27</v>
      </c>
      <c r="K2968" s="29" t="str">
        <f aca="false">IF(N2968&lt;=$F$3,"HIT","MISS")</f>
        <v>HIT</v>
      </c>
      <c r="L2968" s="29" t="str">
        <f aca="false">IF(O2968&lt;=$F$3,"HIT","MISS")</f>
        <v>HIT</v>
      </c>
      <c r="M2968" s="17" t="str">
        <f aca="false">IF(AND(K2968="HIT",L2968="HIT"),"HOD ✓ | LOD ✓",IF(K2968="HIT","HOD ✓",IF(L2968="HIT","LOD ✓","✗ MISS")))</f>
        <v>HOD ✓ | LOD ✓</v>
      </c>
      <c r="N2968" s="26" t="n">
        <f aca="false">IF(D2968&lt;H2968,(H2968-D2968)/D2968,IF(D2968&gt;G2968,(D2968-G2968)/D2968,0))</f>
        <v>0.000129869345398114</v>
      </c>
      <c r="O2968" s="26" t="n">
        <f aca="false">IF(E2968&lt;J2968,(J2968-E2968)/E2968,IF(E2968&gt;I2968,(E2968-I2968)/E2968,0))</f>
        <v>0.000122423312440306</v>
      </c>
      <c r="P2968" s="27" t="n">
        <f aca="false">LN(F2968/F2967)</f>
        <v>-0.000453057284731794</v>
      </c>
      <c r="Q2968" s="28" t="n">
        <f aca="false">STDEV(P2949:P2968)*SQRT(252)</f>
        <v>0.104504619901253</v>
      </c>
      <c r="R2968" s="26" t="n">
        <f aca="false">(G2968-H2968)/H2968</f>
        <v>0.000996542300200942</v>
      </c>
      <c r="S2968" s="17" t="n">
        <f aca="false">YEAR(B2968)</f>
        <v>2018</v>
      </c>
      <c r="T2968" s="17" t="n">
        <f aca="false">WEEKDAY(B2968)</f>
        <v>2</v>
      </c>
    </row>
    <row r="2969" customFormat="false" ht="15" hidden="false" customHeight="false" outlineLevel="0" collapsed="false">
      <c r="B2969" s="21" t="n">
        <v>43172</v>
      </c>
      <c r="C2969" s="22" t="n">
        <v>1322.9325</v>
      </c>
      <c r="D2969" s="22" t="n">
        <v>1328.42</v>
      </c>
      <c r="E2969" s="22" t="n">
        <v>1313.678</v>
      </c>
      <c r="F2969" s="22" t="n">
        <v>1326.431</v>
      </c>
      <c r="G2969" s="23" t="n">
        <v>1329.7</v>
      </c>
      <c r="H2969" s="23" t="n">
        <v>1328.37</v>
      </c>
      <c r="I2969" s="23" t="n">
        <v>1313.16</v>
      </c>
      <c r="J2969" s="23" t="n">
        <v>1311.85</v>
      </c>
      <c r="K2969" s="29" t="str">
        <f aca="false">IF(N2969&lt;=$F$3,"HIT","MISS")</f>
        <v>HIT</v>
      </c>
      <c r="L2969" s="29" t="str">
        <f aca="false">IF(O2969&lt;=$F$3,"HIT","MISS")</f>
        <v>HIT</v>
      </c>
      <c r="M2969" s="17" t="str">
        <f aca="false">IF(AND(K2969="HIT",L2969="HIT"),"HOD ✓ | LOD ✓",IF(K2969="HIT","HOD ✓",IF(L2969="HIT","LOD ✓","✗ MISS")))</f>
        <v>HOD ✓ | LOD ✓</v>
      </c>
      <c r="N2969" s="26" t="n">
        <f aca="false">IF(D2969&lt;H2969,(H2969-D2969)/D2969,IF(D2969&gt;G2969,(D2969-G2969)/D2969,0))</f>
        <v>0</v>
      </c>
      <c r="O2969" s="26" t="n">
        <f aca="false">IF(E2969&lt;J2969,(J2969-E2969)/E2969,IF(E2969&gt;I2969,(E2969-I2969)/E2969,0))</f>
        <v>0.000394312761574776</v>
      </c>
      <c r="P2969" s="27" t="n">
        <f aca="false">LN(F2969/F2968)</f>
        <v>0.00264101323467976</v>
      </c>
      <c r="Q2969" s="28" t="n">
        <f aca="false">STDEV(P2950:P2969)*SQRT(252)</f>
        <v>0.103344880931725</v>
      </c>
      <c r="R2969" s="26" t="n">
        <f aca="false">(G2969-H2969)/H2969</f>
        <v>0.00100122706775985</v>
      </c>
      <c r="S2969" s="17" t="n">
        <f aca="false">YEAR(B2969)</f>
        <v>2018</v>
      </c>
      <c r="T2969" s="17" t="n">
        <f aca="false">WEEKDAY(B2969)</f>
        <v>3</v>
      </c>
    </row>
    <row r="2970" customFormat="false" ht="15" hidden="false" customHeight="false" outlineLevel="0" collapsed="false">
      <c r="B2970" s="21" t="n">
        <v>43173</v>
      </c>
      <c r="C2970" s="22" t="n">
        <v>1326.431</v>
      </c>
      <c r="D2970" s="22" t="n">
        <v>1330.162</v>
      </c>
      <c r="E2970" s="22" t="n">
        <v>1321.522</v>
      </c>
      <c r="F2970" s="22" t="n">
        <v>1325.068</v>
      </c>
      <c r="G2970" s="23" t="n">
        <v>1330.09</v>
      </c>
      <c r="H2970" s="23" t="n">
        <v>1328.76</v>
      </c>
      <c r="I2970" s="23" t="n">
        <v>1321.63</v>
      </c>
      <c r="J2970" s="23" t="n">
        <v>1320.31</v>
      </c>
      <c r="K2970" s="29" t="str">
        <f aca="false">IF(N2970&lt;=$F$3,"HIT","MISS")</f>
        <v>HIT</v>
      </c>
      <c r="L2970" s="29" t="str">
        <f aca="false">IF(O2970&lt;=$F$3,"HIT","MISS")</f>
        <v>HIT</v>
      </c>
      <c r="M2970" s="17" t="str">
        <f aca="false">IF(AND(K2970="HIT",L2970="HIT"),"HOD ✓ | LOD ✓",IF(K2970="HIT","HOD ✓",IF(L2970="HIT","LOD ✓","✗ MISS")))</f>
        <v>HOD ✓ | LOD ✓</v>
      </c>
      <c r="N2970" s="26" t="n">
        <f aca="false">IF(D2970&lt;H2970,(H2970-D2970)/D2970,IF(D2970&gt;G2970,(D2970-G2970)/D2970,0))</f>
        <v>5.41287452205945E-005</v>
      </c>
      <c r="O2970" s="26" t="n">
        <f aca="false">IF(E2970&lt;J2970,(J2970-E2970)/E2970,IF(E2970&gt;I2970,(E2970-I2970)/E2970,0))</f>
        <v>0</v>
      </c>
      <c r="P2970" s="27" t="n">
        <f aca="false">LN(F2970/F2969)</f>
        <v>-0.0010280977817121</v>
      </c>
      <c r="Q2970" s="28" t="n">
        <f aca="false">STDEV(P2951:P2970)*SQRT(252)</f>
        <v>0.0842813873778734</v>
      </c>
      <c r="R2970" s="26" t="n">
        <f aca="false">(G2970-H2970)/H2970</f>
        <v>0.00100093320087896</v>
      </c>
      <c r="S2970" s="17" t="n">
        <f aca="false">YEAR(B2970)</f>
        <v>2018</v>
      </c>
      <c r="T2970" s="17" t="n">
        <f aca="false">WEEKDAY(B2970)</f>
        <v>4</v>
      </c>
    </row>
    <row r="2971" customFormat="false" ht="15" hidden="false" customHeight="false" outlineLevel="0" collapsed="false">
      <c r="B2971" s="21" t="n">
        <v>43174</v>
      </c>
      <c r="C2971" s="22" t="n">
        <v>1325.068</v>
      </c>
      <c r="D2971" s="22" t="n">
        <v>1328.012</v>
      </c>
      <c r="E2971" s="22" t="n">
        <v>1315.046</v>
      </c>
      <c r="F2971" s="22" t="n">
        <v>1316.301</v>
      </c>
      <c r="G2971" s="23" t="n">
        <v>1329.08</v>
      </c>
      <c r="H2971" s="23" t="n">
        <v>1327.75</v>
      </c>
      <c r="I2971" s="23" t="n">
        <v>1316.98</v>
      </c>
      <c r="J2971" s="23" t="n">
        <v>1315.66</v>
      </c>
      <c r="K2971" s="29" t="str">
        <f aca="false">IF(N2971&lt;=$F$3,"HIT","MISS")</f>
        <v>HIT</v>
      </c>
      <c r="L2971" s="29" t="str">
        <f aca="false">IF(O2971&lt;=$F$3,"HIT","MISS")</f>
        <v>HIT</v>
      </c>
      <c r="M2971" s="17" t="str">
        <f aca="false">IF(AND(K2971="HIT",L2971="HIT"),"HOD ✓ | LOD ✓",IF(K2971="HIT","HOD ✓",IF(L2971="HIT","LOD ✓","✗ MISS")))</f>
        <v>HOD ✓ | LOD ✓</v>
      </c>
      <c r="N2971" s="26" t="n">
        <f aca="false">IF(D2971&lt;H2971,(H2971-D2971)/D2971,IF(D2971&gt;G2971,(D2971-G2971)/D2971,0))</f>
        <v>0</v>
      </c>
      <c r="O2971" s="26" t="n">
        <f aca="false">IF(E2971&lt;J2971,(J2971-E2971)/E2971,IF(E2971&gt;I2971,(E2971-I2971)/E2971,0))</f>
        <v>0.000466903819334101</v>
      </c>
      <c r="P2971" s="27" t="n">
        <f aca="false">LN(F2971/F2970)</f>
        <v>-0.00663824872186687</v>
      </c>
      <c r="Q2971" s="28" t="n">
        <f aca="false">STDEV(P2952:P2971)*SQRT(252)</f>
        <v>0.0861080805674368</v>
      </c>
      <c r="R2971" s="26" t="n">
        <f aca="false">(G2971-H2971)/H2971</f>
        <v>0.0010016945961212</v>
      </c>
      <c r="S2971" s="17" t="n">
        <f aca="false">YEAR(B2971)</f>
        <v>2018</v>
      </c>
      <c r="T2971" s="17" t="n">
        <f aca="false">WEEKDAY(B2971)</f>
        <v>5</v>
      </c>
    </row>
    <row r="2972" customFormat="false" ht="15" hidden="false" customHeight="false" outlineLevel="0" collapsed="false">
      <c r="B2972" s="21" t="n">
        <v>43175</v>
      </c>
      <c r="C2972" s="22" t="n">
        <v>1316.301</v>
      </c>
      <c r="D2972" s="22" t="n">
        <v>1321.769</v>
      </c>
      <c r="E2972" s="22" t="n">
        <v>1309.687</v>
      </c>
      <c r="F2972" s="22" t="n">
        <v>1314.435</v>
      </c>
      <c r="G2972" s="23" t="n">
        <v>1322.73</v>
      </c>
      <c r="H2972" s="23" t="n">
        <v>1321.41</v>
      </c>
      <c r="I2972" s="23" t="n">
        <v>1309.43</v>
      </c>
      <c r="J2972" s="23" t="n">
        <v>1308.12</v>
      </c>
      <c r="K2972" s="29" t="str">
        <f aca="false">IF(N2972&lt;=$F$3,"HIT","MISS")</f>
        <v>HIT</v>
      </c>
      <c r="L2972" s="29" t="str">
        <f aca="false">IF(O2972&lt;=$F$3,"HIT","MISS")</f>
        <v>HIT</v>
      </c>
      <c r="M2972" s="17" t="str">
        <f aca="false">IF(AND(K2972="HIT",L2972="HIT"),"HOD ✓ | LOD ✓",IF(K2972="HIT","HOD ✓",IF(L2972="HIT","LOD ✓","✗ MISS")))</f>
        <v>HOD ✓ | LOD ✓</v>
      </c>
      <c r="N2972" s="26" t="n">
        <f aca="false">IF(D2972&lt;H2972,(H2972-D2972)/D2972,IF(D2972&gt;G2972,(D2972-G2972)/D2972,0))</f>
        <v>0</v>
      </c>
      <c r="O2972" s="26" t="n">
        <f aca="false">IF(E2972&lt;J2972,(J2972-E2972)/E2972,IF(E2972&gt;I2972,(E2972-I2972)/E2972,0))</f>
        <v>0.000196230091617184</v>
      </c>
      <c r="P2972" s="27" t="n">
        <f aca="false">LN(F2972/F2971)</f>
        <v>-0.00141861464847762</v>
      </c>
      <c r="Q2972" s="28" t="n">
        <f aca="false">STDEV(P2953:P2972)*SQRT(252)</f>
        <v>0.0856565149709232</v>
      </c>
      <c r="R2972" s="26" t="n">
        <f aca="false">(G2972-H2972)/H2972</f>
        <v>0.000998932957976658</v>
      </c>
      <c r="S2972" s="17" t="n">
        <f aca="false">YEAR(B2972)</f>
        <v>2018</v>
      </c>
      <c r="T2972" s="17" t="n">
        <f aca="false">WEEKDAY(B2972)</f>
        <v>6</v>
      </c>
    </row>
    <row r="2973" customFormat="false" ht="15" hidden="false" customHeight="false" outlineLevel="0" collapsed="false">
      <c r="B2973" s="21" t="n">
        <v>43178</v>
      </c>
      <c r="C2973" s="22" t="n">
        <v>1314.435</v>
      </c>
      <c r="D2973" s="22" t="n">
        <v>1319.726</v>
      </c>
      <c r="E2973" s="22" t="n">
        <v>1307.77</v>
      </c>
      <c r="F2973" s="22" t="n">
        <v>1317.085</v>
      </c>
      <c r="G2973" s="23" t="n">
        <v>1319.61</v>
      </c>
      <c r="H2973" s="23" t="n">
        <v>1318.29</v>
      </c>
      <c r="I2973" s="23" t="n">
        <v>1307.41</v>
      </c>
      <c r="J2973" s="23" t="n">
        <v>1306.1</v>
      </c>
      <c r="K2973" s="29" t="str">
        <f aca="false">IF(N2973&lt;=$F$3,"HIT","MISS")</f>
        <v>HIT</v>
      </c>
      <c r="L2973" s="29" t="str">
        <f aca="false">IF(O2973&lt;=$F$3,"HIT","MISS")</f>
        <v>HIT</v>
      </c>
      <c r="M2973" s="17" t="str">
        <f aca="false">IF(AND(K2973="HIT",L2973="HIT"),"HOD ✓ | LOD ✓",IF(K2973="HIT","HOD ✓",IF(L2973="HIT","LOD ✓","✗ MISS")))</f>
        <v>HOD ✓ | LOD ✓</v>
      </c>
      <c r="N2973" s="26" t="n">
        <f aca="false">IF(D2973&lt;H2973,(H2973-D2973)/D2973,IF(D2973&gt;G2973,(D2973-G2973)/D2973,0))</f>
        <v>8.78970331721985E-005</v>
      </c>
      <c r="O2973" s="26" t="n">
        <f aca="false">IF(E2973&lt;J2973,(J2973-E2973)/E2973,IF(E2973&gt;I2973,(E2973-I2973)/E2973,0))</f>
        <v>0.000275277762909304</v>
      </c>
      <c r="P2973" s="27" t="n">
        <f aca="false">LN(F2973/F2972)</f>
        <v>0.00201404579542165</v>
      </c>
      <c r="Q2973" s="28" t="n">
        <f aca="false">STDEV(P2954:P2973)*SQRT(252)</f>
        <v>0.0864201892695709</v>
      </c>
      <c r="R2973" s="26" t="n">
        <f aca="false">(G2973-H2973)/H2973</f>
        <v>0.00100129713492474</v>
      </c>
      <c r="S2973" s="17" t="n">
        <f aca="false">YEAR(B2973)</f>
        <v>2018</v>
      </c>
      <c r="T2973" s="17" t="n">
        <f aca="false">WEEKDAY(B2973)</f>
        <v>2</v>
      </c>
    </row>
    <row r="2974" customFormat="false" ht="15" hidden="false" customHeight="false" outlineLevel="0" collapsed="false">
      <c r="B2974" s="21" t="n">
        <v>43179</v>
      </c>
      <c r="C2974" s="22" t="n">
        <v>1317.085</v>
      </c>
      <c r="D2974" s="22" t="n">
        <v>1318.379</v>
      </c>
      <c r="E2974" s="22" t="n">
        <v>1307.21</v>
      </c>
      <c r="F2974" s="22" t="n">
        <v>1311.208</v>
      </c>
      <c r="G2974" s="23" t="n">
        <v>1318.18</v>
      </c>
      <c r="H2974" s="23" t="n">
        <v>1316.86</v>
      </c>
      <c r="I2974" s="23" t="n">
        <v>1308.68</v>
      </c>
      <c r="J2974" s="23" t="n">
        <v>1307.37</v>
      </c>
      <c r="K2974" s="29" t="str">
        <f aca="false">IF(N2974&lt;=$F$3,"HIT","MISS")</f>
        <v>HIT</v>
      </c>
      <c r="L2974" s="29" t="str">
        <f aca="false">IF(O2974&lt;=$F$3,"HIT","MISS")</f>
        <v>HIT</v>
      </c>
      <c r="M2974" s="17" t="str">
        <f aca="false">IF(AND(K2974="HIT",L2974="HIT"),"HOD ✓ | LOD ✓",IF(K2974="HIT","HOD ✓",IF(L2974="HIT","LOD ✓","✗ MISS")))</f>
        <v>HOD ✓ | LOD ✓</v>
      </c>
      <c r="N2974" s="26" t="n">
        <f aca="false">IF(D2974&lt;H2974,(H2974-D2974)/D2974,IF(D2974&gt;G2974,(D2974-G2974)/D2974,0))</f>
        <v>0.000150942938259667</v>
      </c>
      <c r="O2974" s="26" t="n">
        <f aca="false">IF(E2974&lt;J2974,(J2974-E2974)/E2974,IF(E2974&gt;I2974,(E2974-I2974)/E2974,0))</f>
        <v>0.000122398084469867</v>
      </c>
      <c r="P2974" s="27" t="n">
        <f aca="false">LN(F2974/F2973)</f>
        <v>-0.00447211159097559</v>
      </c>
      <c r="Q2974" s="28" t="n">
        <f aca="false">STDEV(P2955:P2974)*SQRT(252)</f>
        <v>0.0761134059551124</v>
      </c>
      <c r="R2974" s="26" t="n">
        <f aca="false">(G2974-H2974)/H2974</f>
        <v>0.00100238446000347</v>
      </c>
      <c r="S2974" s="17" t="n">
        <f aca="false">YEAR(B2974)</f>
        <v>2018</v>
      </c>
      <c r="T2974" s="17" t="n">
        <f aca="false">WEEKDAY(B2974)</f>
        <v>3</v>
      </c>
    </row>
    <row r="2975" customFormat="false" ht="15" hidden="false" customHeight="false" outlineLevel="0" collapsed="false">
      <c r="B2975" s="21" t="n">
        <v>43180</v>
      </c>
      <c r="C2975" s="22" t="n">
        <v>1311.208</v>
      </c>
      <c r="D2975" s="22" t="n">
        <v>1336.814</v>
      </c>
      <c r="E2975" s="22" t="n">
        <v>1309.874</v>
      </c>
      <c r="F2975" s="22" t="n">
        <v>1332.231</v>
      </c>
      <c r="G2975" s="23" t="n">
        <v>1338.49</v>
      </c>
      <c r="H2975" s="23" t="n">
        <v>1337.15</v>
      </c>
      <c r="I2975" s="23" t="n">
        <v>1309.41</v>
      </c>
      <c r="J2975" s="23" t="n">
        <v>1308.1</v>
      </c>
      <c r="K2975" s="29" t="str">
        <f aca="false">IF(N2975&lt;=$F$3,"HIT","MISS")</f>
        <v>HIT</v>
      </c>
      <c r="L2975" s="29" t="str">
        <f aca="false">IF(O2975&lt;=$F$3,"HIT","MISS")</f>
        <v>HIT</v>
      </c>
      <c r="M2975" s="17" t="str">
        <f aca="false">IF(AND(K2975="HIT",L2975="HIT"),"HOD ✓ | LOD ✓",IF(K2975="HIT","HOD ✓",IF(L2975="HIT","LOD ✓","✗ MISS")))</f>
        <v>HOD ✓ | LOD ✓</v>
      </c>
      <c r="N2975" s="26" t="n">
        <f aca="false">IF(D2975&lt;H2975,(H2975-D2975)/D2975,IF(D2975&gt;G2975,(D2975-G2975)/D2975,0))</f>
        <v>0.000251343866835635</v>
      </c>
      <c r="O2975" s="26" t="n">
        <f aca="false">IF(E2975&lt;J2975,(J2975-E2975)/E2975,IF(E2975&gt;I2975,(E2975-I2975)/E2975,0))</f>
        <v>0.000354232544504236</v>
      </c>
      <c r="P2975" s="27" t="n">
        <f aca="false">LN(F2975/F2974)</f>
        <v>0.0159061307953781</v>
      </c>
      <c r="Q2975" s="28" t="n">
        <f aca="false">STDEV(P2956:P2975)*SQRT(252)</f>
        <v>0.0951896701902634</v>
      </c>
      <c r="R2975" s="26" t="n">
        <f aca="false">(G2975-H2975)/H2975</f>
        <v>0.00100213139887067</v>
      </c>
      <c r="S2975" s="17" t="n">
        <f aca="false">YEAR(B2975)</f>
        <v>2018</v>
      </c>
      <c r="T2975" s="17" t="n">
        <f aca="false">WEEKDAY(B2975)</f>
        <v>4</v>
      </c>
    </row>
    <row r="2976" customFormat="false" ht="15" hidden="false" customHeight="false" outlineLevel="0" collapsed="false">
      <c r="B2976" s="21" t="n">
        <v>43181</v>
      </c>
      <c r="C2976" s="22" t="n">
        <v>1332.231</v>
      </c>
      <c r="D2976" s="22" t="n">
        <v>1335.041</v>
      </c>
      <c r="E2976" s="22" t="n">
        <v>1324.806</v>
      </c>
      <c r="F2976" s="22" t="n">
        <v>1328.874</v>
      </c>
      <c r="G2976" s="23" t="n">
        <v>1336.02</v>
      </c>
      <c r="H2976" s="23" t="n">
        <v>1334.69</v>
      </c>
      <c r="I2976" s="23" t="n">
        <v>1324.24</v>
      </c>
      <c r="J2976" s="23" t="n">
        <v>1322.92</v>
      </c>
      <c r="K2976" s="29" t="str">
        <f aca="false">IF(N2976&lt;=$F$3,"HIT","MISS")</f>
        <v>HIT</v>
      </c>
      <c r="L2976" s="29" t="str">
        <f aca="false">IF(O2976&lt;=$F$3,"HIT","MISS")</f>
        <v>HIT</v>
      </c>
      <c r="M2976" s="17" t="str">
        <f aca="false">IF(AND(K2976="HIT",L2976="HIT"),"HOD ✓ | LOD ✓",IF(K2976="HIT","HOD ✓",IF(L2976="HIT","LOD ✓","✗ MISS")))</f>
        <v>HOD ✓ | LOD ✓</v>
      </c>
      <c r="N2976" s="26" t="n">
        <f aca="false">IF(D2976&lt;H2976,(H2976-D2976)/D2976,IF(D2976&gt;G2976,(D2976-G2976)/D2976,0))</f>
        <v>0</v>
      </c>
      <c r="O2976" s="26" t="n">
        <f aca="false">IF(E2976&lt;J2976,(J2976-E2976)/E2976,IF(E2976&gt;I2976,(E2976-I2976)/E2976,0))</f>
        <v>0.000427232364587744</v>
      </c>
      <c r="P2976" s="27" t="n">
        <f aca="false">LN(F2976/F2975)</f>
        <v>-0.00252301339539437</v>
      </c>
      <c r="Q2976" s="28" t="n">
        <f aca="false">STDEV(P2957:P2976)*SQRT(252)</f>
        <v>0.0936409310497942</v>
      </c>
      <c r="R2976" s="26" t="n">
        <f aca="false">(G2976-H2976)/H2976</f>
        <v>0.000996486075418207</v>
      </c>
      <c r="S2976" s="17" t="n">
        <f aca="false">YEAR(B2976)</f>
        <v>2018</v>
      </c>
      <c r="T2976" s="17" t="n">
        <f aca="false">WEEKDAY(B2976)</f>
        <v>5</v>
      </c>
    </row>
    <row r="2977" customFormat="false" ht="15" hidden="false" customHeight="false" outlineLevel="0" collapsed="false">
      <c r="B2977" s="21" t="n">
        <v>43182</v>
      </c>
      <c r="C2977" s="22" t="n">
        <v>1328.874</v>
      </c>
      <c r="D2977" s="22" t="n">
        <v>1350.334</v>
      </c>
      <c r="E2977" s="22" t="n">
        <v>1328.874</v>
      </c>
      <c r="F2977" s="22" t="n">
        <v>1348.008</v>
      </c>
      <c r="G2977" s="23" t="n">
        <v>1350.51</v>
      </c>
      <c r="H2977" s="23" t="n">
        <v>1349.16</v>
      </c>
      <c r="I2977" s="23" t="n">
        <v>1328.91</v>
      </c>
      <c r="J2977" s="23" t="n">
        <v>1327.58</v>
      </c>
      <c r="K2977" s="29" t="str">
        <f aca="false">IF(N2977&lt;=$F$3,"HIT","MISS")</f>
        <v>HIT</v>
      </c>
      <c r="L2977" s="29" t="str">
        <f aca="false">IF(O2977&lt;=$F$3,"HIT","MISS")</f>
        <v>HIT</v>
      </c>
      <c r="M2977" s="17" t="str">
        <f aca="false">IF(AND(K2977="HIT",L2977="HIT"),"HOD ✓ | LOD ✓",IF(K2977="HIT","HOD ✓",IF(L2977="HIT","LOD ✓","✗ MISS")))</f>
        <v>HOD ✓ | LOD ✓</v>
      </c>
      <c r="N2977" s="26" t="n">
        <f aca="false">IF(D2977&lt;H2977,(H2977-D2977)/D2977,IF(D2977&gt;G2977,(D2977-G2977)/D2977,0))</f>
        <v>0</v>
      </c>
      <c r="O2977" s="26" t="n">
        <f aca="false">IF(E2977&lt;J2977,(J2977-E2977)/E2977,IF(E2977&gt;I2977,(E2977-I2977)/E2977,0))</f>
        <v>0</v>
      </c>
      <c r="P2977" s="27" t="n">
        <f aca="false">LN(F2977/F2976)</f>
        <v>0.0142959800804828</v>
      </c>
      <c r="Q2977" s="28" t="n">
        <f aca="false">STDEV(P2958:P2977)*SQRT(252)</f>
        <v>0.106401128785573</v>
      </c>
      <c r="R2977" s="26" t="n">
        <f aca="false">(G2977-H2977)/H2977</f>
        <v>0.0010006226096237</v>
      </c>
      <c r="S2977" s="17" t="n">
        <f aca="false">YEAR(B2977)</f>
        <v>2018</v>
      </c>
      <c r="T2977" s="17" t="n">
        <f aca="false">WEEKDAY(B2977)</f>
        <v>6</v>
      </c>
    </row>
    <row r="2978" customFormat="false" ht="15" hidden="false" customHeight="false" outlineLevel="0" collapsed="false">
      <c r="B2978" s="21" t="n">
        <v>43185</v>
      </c>
      <c r="C2978" s="22" t="n">
        <v>1348.008</v>
      </c>
      <c r="D2978" s="22" t="n">
        <v>1355.948</v>
      </c>
      <c r="E2978" s="22" t="n">
        <v>1343.552</v>
      </c>
      <c r="F2978" s="22" t="n">
        <v>1353.7765</v>
      </c>
      <c r="G2978" s="23" t="n">
        <v>1356.94</v>
      </c>
      <c r="H2978" s="23" t="n">
        <v>1355.58</v>
      </c>
      <c r="I2978" s="23" t="n">
        <v>1344.52</v>
      </c>
      <c r="J2978" s="23" t="n">
        <v>1343.18</v>
      </c>
      <c r="K2978" s="29" t="str">
        <f aca="false">IF(N2978&lt;=$F$3,"HIT","MISS")</f>
        <v>HIT</v>
      </c>
      <c r="L2978" s="29" t="str">
        <f aca="false">IF(O2978&lt;=$F$3,"HIT","MISS")</f>
        <v>HIT</v>
      </c>
      <c r="M2978" s="17" t="str">
        <f aca="false">IF(AND(K2978="HIT",L2978="HIT"),"HOD ✓ | LOD ✓",IF(K2978="HIT","HOD ✓",IF(L2978="HIT","LOD ✓","✗ MISS")))</f>
        <v>HOD ✓ | LOD ✓</v>
      </c>
      <c r="N2978" s="26" t="n">
        <f aca="false">IF(D2978&lt;H2978,(H2978-D2978)/D2978,IF(D2978&gt;G2978,(D2978-G2978)/D2978,0))</f>
        <v>0</v>
      </c>
      <c r="O2978" s="26" t="n">
        <f aca="false">IF(E2978&lt;J2978,(J2978-E2978)/E2978,IF(E2978&gt;I2978,(E2978-I2978)/E2978,0))</f>
        <v>0</v>
      </c>
      <c r="P2978" s="27" t="n">
        <f aca="false">LN(F2978/F2977)</f>
        <v>0.00427014720478892</v>
      </c>
      <c r="Q2978" s="28" t="n">
        <f aca="false">STDEV(P2959:P2978)*SQRT(252)</f>
        <v>0.106947974636058</v>
      </c>
      <c r="R2978" s="26" t="n">
        <f aca="false">(G2978-H2978)/H2978</f>
        <v>0.00100326059694015</v>
      </c>
      <c r="S2978" s="17" t="n">
        <f aca="false">YEAR(B2978)</f>
        <v>2018</v>
      </c>
      <c r="T2978" s="17" t="n">
        <f aca="false">WEEKDAY(B2978)</f>
        <v>2</v>
      </c>
    </row>
    <row r="2979" customFormat="false" ht="15" hidden="false" customHeight="false" outlineLevel="0" collapsed="false">
      <c r="B2979" s="21" t="n">
        <v>43186</v>
      </c>
      <c r="C2979" s="22" t="n">
        <v>1353.7765</v>
      </c>
      <c r="D2979" s="22" t="n">
        <v>1356.917</v>
      </c>
      <c r="E2979" s="22" t="n">
        <v>1339.925</v>
      </c>
      <c r="F2979" s="22" t="n">
        <v>1345.091</v>
      </c>
      <c r="G2979" s="23" t="n">
        <v>1357.57</v>
      </c>
      <c r="H2979" s="23" t="n">
        <v>1356.21</v>
      </c>
      <c r="I2979" s="23" t="n">
        <v>1341.44</v>
      </c>
      <c r="J2979" s="23" t="n">
        <v>1340.1</v>
      </c>
      <c r="K2979" s="29" t="str">
        <f aca="false">IF(N2979&lt;=$F$3,"HIT","MISS")</f>
        <v>HIT</v>
      </c>
      <c r="L2979" s="29" t="str">
        <f aca="false">IF(O2979&lt;=$F$3,"HIT","MISS")</f>
        <v>HIT</v>
      </c>
      <c r="M2979" s="17" t="str">
        <f aca="false">IF(AND(K2979="HIT",L2979="HIT"),"HOD ✓ | LOD ✓",IF(K2979="HIT","HOD ✓",IF(L2979="HIT","LOD ✓","✗ MISS")))</f>
        <v>HOD ✓ | LOD ✓</v>
      </c>
      <c r="N2979" s="26" t="n">
        <f aca="false">IF(D2979&lt;H2979,(H2979-D2979)/D2979,IF(D2979&gt;G2979,(D2979-G2979)/D2979,0))</f>
        <v>0</v>
      </c>
      <c r="O2979" s="26" t="n">
        <f aca="false">IF(E2979&lt;J2979,(J2979-E2979)/E2979,IF(E2979&gt;I2979,(E2979-I2979)/E2979,0))</f>
        <v>0.000130604324868895</v>
      </c>
      <c r="P2979" s="27" t="n">
        <f aca="false">LN(F2979/F2978)</f>
        <v>-0.00643642563772613</v>
      </c>
      <c r="Q2979" s="28" t="n">
        <f aca="false">STDEV(P2960:P2979)*SQRT(252)</f>
        <v>0.101425717916027</v>
      </c>
      <c r="R2979" s="26" t="n">
        <f aca="false">(G2979-H2979)/H2979</f>
        <v>0.00100279455246599</v>
      </c>
      <c r="S2979" s="17" t="n">
        <f aca="false">YEAR(B2979)</f>
        <v>2018</v>
      </c>
      <c r="T2979" s="17" t="n">
        <f aca="false">WEEKDAY(B2979)</f>
        <v>3</v>
      </c>
    </row>
    <row r="2980" customFormat="false" ht="15" hidden="false" customHeight="false" outlineLevel="0" collapsed="false">
      <c r="B2980" s="21" t="n">
        <v>43187</v>
      </c>
      <c r="C2980" s="22" t="n">
        <v>1345.091</v>
      </c>
      <c r="D2980" s="22" t="n">
        <v>1347.156</v>
      </c>
      <c r="E2980" s="22" t="n">
        <v>1323.508</v>
      </c>
      <c r="F2980" s="22" t="n">
        <v>1325.0425</v>
      </c>
      <c r="G2980" s="23" t="n">
        <v>1347.75</v>
      </c>
      <c r="H2980" s="23" t="n">
        <v>1346.4</v>
      </c>
      <c r="I2980" s="23" t="n">
        <v>1325.06</v>
      </c>
      <c r="J2980" s="23" t="n">
        <v>1323.74</v>
      </c>
      <c r="K2980" s="29" t="str">
        <f aca="false">IF(N2980&lt;=$F$3,"HIT","MISS")</f>
        <v>HIT</v>
      </c>
      <c r="L2980" s="29" t="str">
        <f aca="false">IF(O2980&lt;=$F$3,"HIT","MISS")</f>
        <v>HIT</v>
      </c>
      <c r="M2980" s="17" t="str">
        <f aca="false">IF(AND(K2980="HIT",L2980="HIT"),"HOD ✓ | LOD ✓",IF(K2980="HIT","HOD ✓",IF(L2980="HIT","LOD ✓","✗ MISS")))</f>
        <v>HOD ✓ | LOD ✓</v>
      </c>
      <c r="N2980" s="26" t="n">
        <f aca="false">IF(D2980&lt;H2980,(H2980-D2980)/D2980,IF(D2980&gt;G2980,(D2980-G2980)/D2980,0))</f>
        <v>0</v>
      </c>
      <c r="O2980" s="26" t="n">
        <f aca="false">IF(E2980&lt;J2980,(J2980-E2980)/E2980,IF(E2980&gt;I2980,(E2980-I2980)/E2980,0))</f>
        <v>0.000175291724719436</v>
      </c>
      <c r="P2980" s="27" t="n">
        <f aca="false">LN(F2980/F2979)</f>
        <v>-0.015017134362192</v>
      </c>
      <c r="Q2980" s="28" t="n">
        <f aca="false">STDEV(P2961:P2980)*SQRT(252)</f>
        <v>0.116286563725714</v>
      </c>
      <c r="R2980" s="26" t="n">
        <f aca="false">(G2980-H2980)/H2980</f>
        <v>0.00100267379679138</v>
      </c>
      <c r="S2980" s="17" t="n">
        <f aca="false">YEAR(B2980)</f>
        <v>2018</v>
      </c>
      <c r="T2980" s="17" t="n">
        <f aca="false">WEEKDAY(B2980)</f>
        <v>4</v>
      </c>
    </row>
    <row r="2981" customFormat="false" ht="15" hidden="false" customHeight="false" outlineLevel="0" collapsed="false">
      <c r="B2981" s="21" t="n">
        <v>43188</v>
      </c>
      <c r="C2981" s="22" t="n">
        <v>1325.0425</v>
      </c>
      <c r="D2981" s="22" t="n">
        <v>1328.3865</v>
      </c>
      <c r="E2981" s="22" t="n">
        <v>1321.248</v>
      </c>
      <c r="F2981" s="22" t="n">
        <v>1325.2385</v>
      </c>
      <c r="G2981" s="23" t="n">
        <v>1328.67</v>
      </c>
      <c r="H2981" s="23" t="n">
        <v>1327.34</v>
      </c>
      <c r="I2981" s="23" t="n">
        <v>1322.44</v>
      </c>
      <c r="J2981" s="23" t="n">
        <v>1321.12</v>
      </c>
      <c r="K2981" s="29" t="str">
        <f aca="false">IF(N2981&lt;=$F$3,"HIT","MISS")</f>
        <v>HIT</v>
      </c>
      <c r="L2981" s="29" t="str">
        <f aca="false">IF(O2981&lt;=$F$3,"HIT","MISS")</f>
        <v>HIT</v>
      </c>
      <c r="M2981" s="17" t="str">
        <f aca="false">IF(AND(K2981="HIT",L2981="HIT"),"HOD ✓ | LOD ✓",IF(K2981="HIT","HOD ✓",IF(L2981="HIT","LOD ✓","✗ MISS")))</f>
        <v>HOD ✓ | LOD ✓</v>
      </c>
      <c r="N2981" s="26" t="n">
        <f aca="false">IF(D2981&lt;H2981,(H2981-D2981)/D2981,IF(D2981&gt;G2981,(D2981-G2981)/D2981,0))</f>
        <v>0</v>
      </c>
      <c r="O2981" s="26" t="n">
        <f aca="false">IF(E2981&lt;J2981,(J2981-E2981)/E2981,IF(E2981&gt;I2981,(E2981-I2981)/E2981,0))</f>
        <v>0</v>
      </c>
      <c r="P2981" s="27" t="n">
        <f aca="false">LN(F2981/F2980)</f>
        <v>0.000147908844652391</v>
      </c>
      <c r="Q2981" s="28" t="n">
        <f aca="false">STDEV(P2962:P2981)*SQRT(252)</f>
        <v>0.116184483522096</v>
      </c>
      <c r="R2981" s="26" t="n">
        <f aca="false">(G2981-H2981)/H2981</f>
        <v>0.00100200400801615</v>
      </c>
      <c r="S2981" s="17" t="n">
        <f aca="false">YEAR(B2981)</f>
        <v>2018</v>
      </c>
      <c r="T2981" s="17" t="n">
        <f aca="false">WEEKDAY(B2981)</f>
        <v>5</v>
      </c>
    </row>
    <row r="2982" customFormat="false" ht="15" hidden="false" customHeight="false" outlineLevel="0" collapsed="false">
      <c r="B2982" s="21" t="n">
        <v>43192</v>
      </c>
      <c r="C2982" s="22" t="n">
        <v>1325.2385</v>
      </c>
      <c r="D2982" s="22" t="n">
        <v>1344.99</v>
      </c>
      <c r="E2982" s="22" t="n">
        <v>1324.854</v>
      </c>
      <c r="F2982" s="22" t="n">
        <v>1341.5065</v>
      </c>
      <c r="G2982" s="23" t="n">
        <v>1346.48</v>
      </c>
      <c r="H2982" s="23" t="n">
        <v>1345.13</v>
      </c>
      <c r="I2982" s="23" t="n">
        <v>1326.42</v>
      </c>
      <c r="J2982" s="23" t="n">
        <v>1325.09</v>
      </c>
      <c r="K2982" s="29" t="str">
        <f aca="false">IF(N2982&lt;=$F$3,"HIT","MISS")</f>
        <v>HIT</v>
      </c>
      <c r="L2982" s="29" t="str">
        <f aca="false">IF(O2982&lt;=$F$3,"HIT","MISS")</f>
        <v>HIT</v>
      </c>
      <c r="M2982" s="17" t="str">
        <f aca="false">IF(AND(K2982="HIT",L2982="HIT"),"HOD ✓ | LOD ✓",IF(K2982="HIT","HOD ✓",IF(L2982="HIT","LOD ✓","✗ MISS")))</f>
        <v>HOD ✓ | LOD ✓</v>
      </c>
      <c r="N2982" s="26" t="n">
        <f aca="false">IF(D2982&lt;H2982,(H2982-D2982)/D2982,IF(D2982&gt;G2982,(D2982-G2982)/D2982,0))</f>
        <v>0.000104089993234225</v>
      </c>
      <c r="O2982" s="26" t="n">
        <f aca="false">IF(E2982&lt;J2982,(J2982-E2982)/E2982,IF(E2982&gt;I2982,(E2982-I2982)/E2982,0))</f>
        <v>0.00017813283576898</v>
      </c>
      <c r="P2982" s="27" t="n">
        <f aca="false">LN(F2982/F2981)</f>
        <v>0.0122007929540743</v>
      </c>
      <c r="Q2982" s="28" t="n">
        <f aca="false">STDEV(P2963:P2982)*SQRT(252)</f>
        <v>0.123129885981146</v>
      </c>
      <c r="R2982" s="26" t="n">
        <f aca="false">(G2982-H2982)/H2982</f>
        <v>0.0010036204679101</v>
      </c>
      <c r="S2982" s="17" t="n">
        <f aca="false">YEAR(B2982)</f>
        <v>2018</v>
      </c>
      <c r="T2982" s="17" t="n">
        <f aca="false">WEEKDAY(B2982)</f>
        <v>2</v>
      </c>
    </row>
    <row r="2983" customFormat="false" ht="15" hidden="false" customHeight="false" outlineLevel="0" collapsed="false">
      <c r="B2983" s="21" t="n">
        <v>43193</v>
      </c>
      <c r="C2983" s="22" t="n">
        <v>1341.5065</v>
      </c>
      <c r="D2983" s="22" t="n">
        <v>1342.56</v>
      </c>
      <c r="E2983" s="22" t="n">
        <v>1328.94</v>
      </c>
      <c r="F2983" s="22" t="n">
        <v>1332.76</v>
      </c>
      <c r="G2983" s="23" t="n">
        <v>1344.1</v>
      </c>
      <c r="H2983" s="23" t="n">
        <v>1342.76</v>
      </c>
      <c r="I2983" s="23" t="n">
        <v>1328.34</v>
      </c>
      <c r="J2983" s="23" t="n">
        <v>1327.01</v>
      </c>
      <c r="K2983" s="29" t="str">
        <f aca="false">IF(N2983&lt;=$F$3,"HIT","MISS")</f>
        <v>HIT</v>
      </c>
      <c r="L2983" s="29" t="str">
        <f aca="false">IF(O2983&lt;=$F$3,"HIT","MISS")</f>
        <v>HIT</v>
      </c>
      <c r="M2983" s="17" t="str">
        <f aca="false">IF(AND(K2983="HIT",L2983="HIT"),"HOD ✓ | LOD ✓",IF(K2983="HIT","HOD ✓",IF(L2983="HIT","LOD ✓","✗ MISS")))</f>
        <v>HOD ✓ | LOD ✓</v>
      </c>
      <c r="N2983" s="26" t="n">
        <f aca="false">IF(D2983&lt;H2983,(H2983-D2983)/D2983,IF(D2983&gt;G2983,(D2983-G2983)/D2983,0))</f>
        <v>0.000148969133595553</v>
      </c>
      <c r="O2983" s="26" t="n">
        <f aca="false">IF(E2983&lt;J2983,(J2983-E2983)/E2983,IF(E2983&gt;I2983,(E2983-I2983)/E2983,0))</f>
        <v>0.000451487651812826</v>
      </c>
      <c r="P2983" s="27" t="n">
        <f aca="false">LN(F2983/F2982)</f>
        <v>-0.00654125621893348</v>
      </c>
      <c r="Q2983" s="28" t="n">
        <f aca="false">STDEV(P2964:P2983)*SQRT(252)</f>
        <v>0.125634361403628</v>
      </c>
      <c r="R2983" s="26" t="n">
        <f aca="false">(G2983-H2983)/H2983</f>
        <v>0.000997944532157584</v>
      </c>
      <c r="S2983" s="17" t="n">
        <f aca="false">YEAR(B2983)</f>
        <v>2018</v>
      </c>
      <c r="T2983" s="17" t="n">
        <f aca="false">WEEKDAY(B2983)</f>
        <v>3</v>
      </c>
    </row>
    <row r="2984" customFormat="false" ht="15" hidden="false" customHeight="false" outlineLevel="0" collapsed="false">
      <c r="B2984" s="21" t="n">
        <v>43194</v>
      </c>
      <c r="C2984" s="22" t="n">
        <v>1332.76</v>
      </c>
      <c r="D2984" s="22" t="n">
        <v>1348.266</v>
      </c>
      <c r="E2984" s="22" t="n">
        <v>1331.564</v>
      </c>
      <c r="F2984" s="22" t="n">
        <v>1333.3785</v>
      </c>
      <c r="G2984" s="23" t="n">
        <v>1350.05</v>
      </c>
      <c r="H2984" s="23" t="n">
        <v>1348.7</v>
      </c>
      <c r="I2984" s="23" t="n">
        <v>1331.32</v>
      </c>
      <c r="J2984" s="23" t="n">
        <v>1329.99</v>
      </c>
      <c r="K2984" s="29" t="str">
        <f aca="false">IF(N2984&lt;=$F$3,"HIT","MISS")</f>
        <v>HIT</v>
      </c>
      <c r="L2984" s="29" t="str">
        <f aca="false">IF(O2984&lt;=$F$3,"HIT","MISS")</f>
        <v>HIT</v>
      </c>
      <c r="M2984" s="17" t="str">
        <f aca="false">IF(AND(K2984="HIT",L2984="HIT"),"HOD ✓ | LOD ✓",IF(K2984="HIT","HOD ✓",IF(L2984="HIT","LOD ✓","✗ MISS")))</f>
        <v>HOD ✓ | LOD ✓</v>
      </c>
      <c r="N2984" s="26" t="n">
        <f aca="false">IF(D2984&lt;H2984,(H2984-D2984)/D2984,IF(D2984&gt;G2984,(D2984-G2984)/D2984,0))</f>
        <v>0.000321894937645813</v>
      </c>
      <c r="O2984" s="26" t="n">
        <f aca="false">IF(E2984&lt;J2984,(J2984-E2984)/E2984,IF(E2984&gt;I2984,(E2984-I2984)/E2984,0))</f>
        <v>0.000183243163678308</v>
      </c>
      <c r="P2984" s="27" t="n">
        <f aca="false">LN(F2984/F2983)</f>
        <v>0.000463966902766079</v>
      </c>
      <c r="Q2984" s="28" t="n">
        <f aca="false">STDEV(P2965:P2984)*SQRT(252)</f>
        <v>0.119414076724047</v>
      </c>
      <c r="R2984" s="26" t="n">
        <f aca="false">(G2984-H2984)/H2984</f>
        <v>0.00100096389115438</v>
      </c>
      <c r="S2984" s="17" t="n">
        <f aca="false">YEAR(B2984)</f>
        <v>2018</v>
      </c>
      <c r="T2984" s="17" t="n">
        <f aca="false">WEEKDAY(B2984)</f>
        <v>4</v>
      </c>
    </row>
    <row r="2985" customFormat="false" ht="15" hidden="false" customHeight="false" outlineLevel="0" collapsed="false">
      <c r="B2985" s="21" t="n">
        <v>43195</v>
      </c>
      <c r="C2985" s="22" t="n">
        <v>1333.3785</v>
      </c>
      <c r="D2985" s="22" t="n">
        <v>1334.966</v>
      </c>
      <c r="E2985" s="22" t="n">
        <v>1322.84</v>
      </c>
      <c r="F2985" s="22" t="n">
        <v>1326.647</v>
      </c>
      <c r="G2985" s="23" t="n">
        <v>1336.09</v>
      </c>
      <c r="H2985" s="23" t="n">
        <v>1334.76</v>
      </c>
      <c r="I2985" s="23" t="n">
        <v>1324.31</v>
      </c>
      <c r="J2985" s="23" t="n">
        <v>1322.99</v>
      </c>
      <c r="K2985" s="29" t="str">
        <f aca="false">IF(N2985&lt;=$F$3,"HIT","MISS")</f>
        <v>HIT</v>
      </c>
      <c r="L2985" s="29" t="str">
        <f aca="false">IF(O2985&lt;=$F$3,"HIT","MISS")</f>
        <v>HIT</v>
      </c>
      <c r="M2985" s="17" t="str">
        <f aca="false">IF(AND(K2985="HIT",L2985="HIT"),"HOD ✓ | LOD ✓",IF(K2985="HIT","HOD ✓",IF(L2985="HIT","LOD ✓","✗ MISS")))</f>
        <v>HOD ✓ | LOD ✓</v>
      </c>
      <c r="N2985" s="26" t="n">
        <f aca="false">IF(D2985&lt;H2985,(H2985-D2985)/D2985,IF(D2985&gt;G2985,(D2985-G2985)/D2985,0))</f>
        <v>0</v>
      </c>
      <c r="O2985" s="26" t="n">
        <f aca="false">IF(E2985&lt;J2985,(J2985-E2985)/E2985,IF(E2985&gt;I2985,(E2985-I2985)/E2985,0))</f>
        <v>0.000113392398173695</v>
      </c>
      <c r="P2985" s="27" t="n">
        <f aca="false">LN(F2985/F2984)</f>
        <v>-0.00506124048028091</v>
      </c>
      <c r="Q2985" s="28" t="n">
        <f aca="false">STDEV(P2966:P2985)*SQRT(252)</f>
        <v>0.118238568950133</v>
      </c>
      <c r="R2985" s="26" t="n">
        <f aca="false">(G2985-H2985)/H2985</f>
        <v>0.000996433815817021</v>
      </c>
      <c r="S2985" s="17" t="n">
        <f aca="false">YEAR(B2985)</f>
        <v>2018</v>
      </c>
      <c r="T2985" s="17" t="n">
        <f aca="false">WEEKDAY(B2985)</f>
        <v>5</v>
      </c>
    </row>
    <row r="2986" customFormat="false" ht="15" hidden="false" customHeight="false" outlineLevel="0" collapsed="false">
      <c r="B2986" s="21" t="n">
        <v>43196</v>
      </c>
      <c r="C2986" s="22" t="n">
        <v>1326.647</v>
      </c>
      <c r="D2986" s="22" t="n">
        <v>1335.592</v>
      </c>
      <c r="E2986" s="22" t="n">
        <v>1320.075</v>
      </c>
      <c r="F2986" s="22" t="n">
        <v>1333.3325</v>
      </c>
      <c r="G2986" s="23" t="n">
        <v>1336.16</v>
      </c>
      <c r="H2986" s="23" t="n">
        <v>1334.83</v>
      </c>
      <c r="I2986" s="23" t="n">
        <v>1321.49</v>
      </c>
      <c r="J2986" s="23" t="n">
        <v>1320.17</v>
      </c>
      <c r="K2986" s="29" t="str">
        <f aca="false">IF(N2986&lt;=$F$3,"HIT","MISS")</f>
        <v>HIT</v>
      </c>
      <c r="L2986" s="29" t="str">
        <f aca="false">IF(O2986&lt;=$F$3,"HIT","MISS")</f>
        <v>HIT</v>
      </c>
      <c r="M2986" s="17" t="str">
        <f aca="false">IF(AND(K2986="HIT",L2986="HIT"),"HOD ✓ | LOD ✓",IF(K2986="HIT","HOD ✓",IF(L2986="HIT","LOD ✓","✗ MISS")))</f>
        <v>HOD ✓ | LOD ✓</v>
      </c>
      <c r="N2986" s="26" t="n">
        <f aca="false">IF(D2986&lt;H2986,(H2986-D2986)/D2986,IF(D2986&gt;G2986,(D2986-G2986)/D2986,0))</f>
        <v>0</v>
      </c>
      <c r="O2986" s="26" t="n">
        <f aca="false">IF(E2986&lt;J2986,(J2986-E2986)/E2986,IF(E2986&gt;I2986,(E2986-I2986)/E2986,0))</f>
        <v>7.19656080147168E-005</v>
      </c>
      <c r="P2986" s="27" t="n">
        <f aca="false">LN(F2986/F2985)</f>
        <v>0.00502674105383037</v>
      </c>
      <c r="Q2986" s="28" t="n">
        <f aca="false">STDEV(P2967:P2986)*SQRT(252)</f>
        <v>0.119008677369907</v>
      </c>
      <c r="R2986" s="26" t="n">
        <f aca="false">(G2986-H2986)/H2986</f>
        <v>0.000996381561697111</v>
      </c>
      <c r="S2986" s="17" t="n">
        <f aca="false">YEAR(B2986)</f>
        <v>2018</v>
      </c>
      <c r="T2986" s="17" t="n">
        <f aca="false">WEEKDAY(B2986)</f>
        <v>6</v>
      </c>
    </row>
    <row r="2987" customFormat="false" ht="15" hidden="false" customHeight="false" outlineLevel="0" collapsed="false">
      <c r="B2987" s="21" t="n">
        <v>43199</v>
      </c>
      <c r="C2987" s="22" t="n">
        <v>1333.3325</v>
      </c>
      <c r="D2987" s="22" t="n">
        <v>1338.1</v>
      </c>
      <c r="E2987" s="22" t="n">
        <v>1326.93</v>
      </c>
      <c r="F2987" s="22" t="n">
        <v>1336.3005</v>
      </c>
      <c r="G2987" s="23" t="n">
        <v>1339.72</v>
      </c>
      <c r="H2987" s="23" t="n">
        <v>1338.38</v>
      </c>
      <c r="I2987" s="23" t="n">
        <v>1328.59</v>
      </c>
      <c r="J2987" s="23" t="n">
        <v>1327.26</v>
      </c>
      <c r="K2987" s="29" t="str">
        <f aca="false">IF(N2987&lt;=$F$3,"HIT","MISS")</f>
        <v>HIT</v>
      </c>
      <c r="L2987" s="29" t="str">
        <f aca="false">IF(O2987&lt;=$F$3,"HIT","MISS")</f>
        <v>HIT</v>
      </c>
      <c r="M2987" s="17" t="str">
        <f aca="false">IF(AND(K2987="HIT",L2987="HIT"),"HOD ✓ | LOD ✓",IF(K2987="HIT","HOD ✓",IF(L2987="HIT","LOD ✓","✗ MISS")))</f>
        <v>HOD ✓ | LOD ✓</v>
      </c>
      <c r="N2987" s="26" t="n">
        <f aca="false">IF(D2987&lt;H2987,(H2987-D2987)/D2987,IF(D2987&gt;G2987,(D2987-G2987)/D2987,0))</f>
        <v>0.000209251924370525</v>
      </c>
      <c r="O2987" s="26" t="n">
        <f aca="false">IF(E2987&lt;J2987,(J2987-E2987)/E2987,IF(E2987&gt;I2987,(E2987-I2987)/E2987,0))</f>
        <v>0.000248694354638095</v>
      </c>
      <c r="P2987" s="27" t="n">
        <f aca="false">LN(F2987/F2986)</f>
        <v>0.00222352752070001</v>
      </c>
      <c r="Q2987" s="28" t="n">
        <f aca="false">STDEV(P2968:P2987)*SQRT(252)</f>
        <v>0.119150552635392</v>
      </c>
      <c r="R2987" s="26" t="n">
        <f aca="false">(G2987-H2987)/H2987</f>
        <v>0.00100121041856567</v>
      </c>
      <c r="S2987" s="17" t="n">
        <f aca="false">YEAR(B2987)</f>
        <v>2018</v>
      </c>
      <c r="T2987" s="17" t="n">
        <f aca="false">WEEKDAY(B2987)</f>
        <v>2</v>
      </c>
    </row>
    <row r="2988" customFormat="false" ht="15" hidden="false" customHeight="false" outlineLevel="0" collapsed="false">
      <c r="B2988" s="21" t="n">
        <v>43200</v>
      </c>
      <c r="C2988" s="22" t="n">
        <v>1336.3005</v>
      </c>
      <c r="D2988" s="22" t="n">
        <v>1342.728</v>
      </c>
      <c r="E2988" s="22" t="n">
        <v>1331.092</v>
      </c>
      <c r="F2988" s="22" t="n">
        <v>1339.725</v>
      </c>
      <c r="G2988" s="23" t="n">
        <v>1343.07</v>
      </c>
      <c r="H2988" s="23" t="n">
        <v>1341.73</v>
      </c>
      <c r="I2988" s="23" t="n">
        <v>1330.93</v>
      </c>
      <c r="J2988" s="23" t="n">
        <v>1329.6</v>
      </c>
      <c r="K2988" s="29" t="str">
        <f aca="false">IF(N2988&lt;=$F$3,"HIT","MISS")</f>
        <v>HIT</v>
      </c>
      <c r="L2988" s="29" t="str">
        <f aca="false">IF(O2988&lt;=$F$3,"HIT","MISS")</f>
        <v>HIT</v>
      </c>
      <c r="M2988" s="17" t="str">
        <f aca="false">IF(AND(K2988="HIT",L2988="HIT"),"HOD ✓ | LOD ✓",IF(K2988="HIT","HOD ✓",IF(L2988="HIT","LOD ✓","✗ MISS")))</f>
        <v>HOD ✓ | LOD ✓</v>
      </c>
      <c r="N2988" s="26" t="n">
        <f aca="false">IF(D2988&lt;H2988,(H2988-D2988)/D2988,IF(D2988&gt;G2988,(D2988-G2988)/D2988,0))</f>
        <v>0</v>
      </c>
      <c r="O2988" s="26" t="n">
        <f aca="false">IF(E2988&lt;J2988,(J2988-E2988)/E2988,IF(E2988&gt;I2988,(E2988-I2988)/E2988,0))</f>
        <v>0.000121704585408097</v>
      </c>
      <c r="P2988" s="27" t="n">
        <f aca="false">LN(F2988/F2987)</f>
        <v>0.00255939404863518</v>
      </c>
      <c r="Q2988" s="28" t="n">
        <f aca="false">STDEV(P2969:P2988)*SQRT(252)</f>
        <v>0.1193173640386</v>
      </c>
      <c r="R2988" s="26" t="n">
        <f aca="false">(G2988-H2988)/H2988</f>
        <v>0.000998710619871299</v>
      </c>
      <c r="S2988" s="17" t="n">
        <f aca="false">YEAR(B2988)</f>
        <v>2018</v>
      </c>
      <c r="T2988" s="17" t="n">
        <f aca="false">WEEKDAY(B2988)</f>
        <v>3</v>
      </c>
    </row>
    <row r="2989" customFormat="false" ht="15" hidden="false" customHeight="false" outlineLevel="0" collapsed="false">
      <c r="B2989" s="21" t="n">
        <v>43201</v>
      </c>
      <c r="C2989" s="22" t="n">
        <v>1339.725</v>
      </c>
      <c r="D2989" s="22" t="n">
        <v>1365.37</v>
      </c>
      <c r="E2989" s="22" t="n">
        <v>1339.253</v>
      </c>
      <c r="F2989" s="22" t="n">
        <v>1353.275</v>
      </c>
      <c r="G2989" s="23" t="n">
        <v>1365.29</v>
      </c>
      <c r="H2989" s="23" t="n">
        <v>1363.93</v>
      </c>
      <c r="I2989" s="23" t="n">
        <v>1340.17</v>
      </c>
      <c r="J2989" s="23" t="n">
        <v>1338.83</v>
      </c>
      <c r="K2989" s="29" t="str">
        <f aca="false">IF(N2989&lt;=$F$3,"HIT","MISS")</f>
        <v>HIT</v>
      </c>
      <c r="L2989" s="29" t="str">
        <f aca="false">IF(O2989&lt;=$F$3,"HIT","MISS")</f>
        <v>HIT</v>
      </c>
      <c r="M2989" s="17" t="str">
        <f aca="false">IF(AND(K2989="HIT",L2989="HIT"),"HOD ✓ | LOD ✓",IF(K2989="HIT","HOD ✓",IF(L2989="HIT","LOD ✓","✗ MISS")))</f>
        <v>HOD ✓ | LOD ✓</v>
      </c>
      <c r="N2989" s="26" t="n">
        <f aca="false">IF(D2989&lt;H2989,(H2989-D2989)/D2989,IF(D2989&gt;G2989,(D2989-G2989)/D2989,0))</f>
        <v>5.85921764795823E-005</v>
      </c>
      <c r="O2989" s="26" t="n">
        <f aca="false">IF(E2989&lt;J2989,(J2989-E2989)/E2989,IF(E2989&gt;I2989,(E2989-I2989)/E2989,0))</f>
        <v>0</v>
      </c>
      <c r="P2989" s="27" t="n">
        <f aca="false">LN(F2989/F2988)</f>
        <v>0.0100632115473547</v>
      </c>
      <c r="Q2989" s="28" t="n">
        <f aca="false">STDEV(P2970:P2989)*SQRT(252)</f>
        <v>0.123800475109774</v>
      </c>
      <c r="R2989" s="26" t="n">
        <f aca="false">(G2989-H2989)/H2989</f>
        <v>0.000997118620456988</v>
      </c>
      <c r="S2989" s="17" t="n">
        <f aca="false">YEAR(B2989)</f>
        <v>2018</v>
      </c>
      <c r="T2989" s="17" t="n">
        <f aca="false">WEEKDAY(B2989)</f>
        <v>4</v>
      </c>
    </row>
    <row r="2990" customFormat="false" ht="15" hidden="false" customHeight="false" outlineLevel="0" collapsed="false">
      <c r="B2990" s="21" t="n">
        <v>43202</v>
      </c>
      <c r="C2990" s="22" t="n">
        <v>1353.275</v>
      </c>
      <c r="D2990" s="22" t="n">
        <v>1353.275</v>
      </c>
      <c r="E2990" s="22" t="n">
        <v>1333.776</v>
      </c>
      <c r="F2990" s="22" t="n">
        <v>1335.099</v>
      </c>
      <c r="G2990" s="23" t="n">
        <v>1353</v>
      </c>
      <c r="H2990" s="23" t="n">
        <v>1351.65</v>
      </c>
      <c r="I2990" s="23" t="n">
        <v>1335.43</v>
      </c>
      <c r="J2990" s="23" t="n">
        <v>1334.1</v>
      </c>
      <c r="K2990" s="29" t="str">
        <f aca="false">IF(N2990&lt;=$F$3,"HIT","MISS")</f>
        <v>HIT</v>
      </c>
      <c r="L2990" s="29" t="str">
        <f aca="false">IF(O2990&lt;=$F$3,"HIT","MISS")</f>
        <v>HIT</v>
      </c>
      <c r="M2990" s="17" t="str">
        <f aca="false">IF(AND(K2990="HIT",L2990="HIT"),"HOD ✓ | LOD ✓",IF(K2990="HIT","HOD ✓",IF(L2990="HIT","LOD ✓","✗ MISS")))</f>
        <v>HOD ✓ | LOD ✓</v>
      </c>
      <c r="N2990" s="26" t="n">
        <f aca="false">IF(D2990&lt;H2990,(H2990-D2990)/D2990,IF(D2990&gt;G2990,(D2990-G2990)/D2990,0))</f>
        <v>0.000203210729526586</v>
      </c>
      <c r="O2990" s="26" t="n">
        <f aca="false">IF(E2990&lt;J2990,(J2990-E2990)/E2990,IF(E2990&gt;I2990,(E2990-I2990)/E2990,0))</f>
        <v>0.000242919350775424</v>
      </c>
      <c r="P2990" s="27" t="n">
        <f aca="false">LN(F2990/F2989)</f>
        <v>-0.0135221341622088</v>
      </c>
      <c r="Q2990" s="28" t="n">
        <f aca="false">STDEV(P2971:P2990)*SQRT(252)</f>
        <v>0.13403796064276</v>
      </c>
      <c r="R2990" s="26" t="n">
        <f aca="false">(G2990-H2990)/H2990</f>
        <v>0.000998779269781311</v>
      </c>
      <c r="S2990" s="17" t="n">
        <f aca="false">YEAR(B2990)</f>
        <v>2018</v>
      </c>
      <c r="T2990" s="17" t="n">
        <f aca="false">WEEKDAY(B2990)</f>
        <v>5</v>
      </c>
    </row>
    <row r="2991" customFormat="false" ht="15" hidden="false" customHeight="false" outlineLevel="0" collapsed="false">
      <c r="B2991" s="21" t="n">
        <v>43203</v>
      </c>
      <c r="C2991" s="22" t="n">
        <v>1335.099</v>
      </c>
      <c r="D2991" s="22" t="n">
        <v>1347.286</v>
      </c>
      <c r="E2991" s="22" t="n">
        <v>1333.481</v>
      </c>
      <c r="F2991" s="22" t="n">
        <v>1345.9</v>
      </c>
      <c r="G2991" s="23" t="n">
        <v>1348.8</v>
      </c>
      <c r="H2991" s="23" t="n">
        <v>1347.45</v>
      </c>
      <c r="I2991" s="23" t="n">
        <v>1330.84</v>
      </c>
      <c r="J2991" s="23" t="n">
        <v>1329.51</v>
      </c>
      <c r="K2991" s="24" t="str">
        <f aca="false">IF(N2991&lt;=$F$3,"HIT","MISS")</f>
        <v>HIT</v>
      </c>
      <c r="L2991" s="24" t="str">
        <f aca="false">IF(O2991&lt;=$F$3,"HIT","MISS")</f>
        <v>MISS</v>
      </c>
      <c r="M2991" s="25" t="str">
        <f aca="false">IF(AND(K2991="HIT",L2991="HIT"),"HOD ✓ | LOD ✓",IF(K2991="HIT","HOD ✓",IF(L2991="HIT","LOD ✓","✗ MISS")))</f>
        <v>HOD ✓</v>
      </c>
      <c r="N2991" s="26" t="n">
        <f aca="false">IF(D2991&lt;H2991,(H2991-D2991)/D2991,IF(D2991&gt;G2991,(D2991-G2991)/D2991,0))</f>
        <v>0.00012172619621965</v>
      </c>
      <c r="O2991" s="26" t="n">
        <f aca="false">IF(E2991&lt;J2991,(J2991-E2991)/E2991,IF(E2991&gt;I2991,(E2991-I2991)/E2991,0))</f>
        <v>0.00198053065622988</v>
      </c>
      <c r="P2991" s="27" t="n">
        <f aca="false">LN(F2991/F2990)</f>
        <v>0.00805748785146629</v>
      </c>
      <c r="Q2991" s="28" t="n">
        <f aca="false">STDEV(P2972:P2991)*SQRT(252)</f>
        <v>0.133987263270558</v>
      </c>
      <c r="R2991" s="26" t="n">
        <f aca="false">(G2991-H2991)/H2991</f>
        <v>0.00100189246354218</v>
      </c>
      <c r="S2991" s="17" t="n">
        <f aca="false">YEAR(B2991)</f>
        <v>2018</v>
      </c>
      <c r="T2991" s="17" t="n">
        <f aca="false">WEEKDAY(B2991)</f>
        <v>6</v>
      </c>
    </row>
    <row r="2992" customFormat="false" ht="15" hidden="false" customHeight="false" outlineLevel="0" collapsed="false">
      <c r="B2992" s="21" t="n">
        <v>43206</v>
      </c>
      <c r="C2992" s="22" t="n">
        <v>1345.9</v>
      </c>
      <c r="D2992" s="22" t="n">
        <v>1350.586</v>
      </c>
      <c r="E2992" s="22" t="n">
        <v>1340.26</v>
      </c>
      <c r="F2992" s="22" t="n">
        <v>1345.886</v>
      </c>
      <c r="G2992" s="23" t="n">
        <v>1351.77</v>
      </c>
      <c r="H2992" s="23" t="n">
        <v>1350.42</v>
      </c>
      <c r="I2992" s="23" t="n">
        <v>1341.44</v>
      </c>
      <c r="J2992" s="23" t="n">
        <v>1340.1</v>
      </c>
      <c r="K2992" s="29" t="str">
        <f aca="false">IF(N2992&lt;=$F$3,"HIT","MISS")</f>
        <v>HIT</v>
      </c>
      <c r="L2992" s="29" t="str">
        <f aca="false">IF(O2992&lt;=$F$3,"HIT","MISS")</f>
        <v>HIT</v>
      </c>
      <c r="M2992" s="17" t="str">
        <f aca="false">IF(AND(K2992="HIT",L2992="HIT"),"HOD ✓ | LOD ✓",IF(K2992="HIT","HOD ✓",IF(L2992="HIT","LOD ✓","✗ MISS")))</f>
        <v>HOD ✓ | LOD ✓</v>
      </c>
      <c r="N2992" s="26" t="n">
        <f aca="false">IF(D2992&lt;H2992,(H2992-D2992)/D2992,IF(D2992&gt;G2992,(D2992-G2992)/D2992,0))</f>
        <v>0</v>
      </c>
      <c r="O2992" s="26" t="n">
        <f aca="false">IF(E2992&lt;J2992,(J2992-E2992)/E2992,IF(E2992&gt;I2992,(E2992-I2992)/E2992,0))</f>
        <v>0</v>
      </c>
      <c r="P2992" s="27" t="n">
        <f aca="false">LN(F2992/F2991)</f>
        <v>-1.04020156135839E-005</v>
      </c>
      <c r="Q2992" s="28" t="n">
        <f aca="false">STDEV(P2973:P2992)*SQRT(252)</f>
        <v>0.133727513344911</v>
      </c>
      <c r="R2992" s="26" t="n">
        <f aca="false">(G2992-H2992)/H2992</f>
        <v>0.000999688985648842</v>
      </c>
      <c r="S2992" s="17" t="n">
        <f aca="false">YEAR(B2992)</f>
        <v>2018</v>
      </c>
      <c r="T2992" s="17" t="n">
        <f aca="false">WEEKDAY(B2992)</f>
        <v>2</v>
      </c>
    </row>
    <row r="2993" customFormat="false" ht="15" hidden="false" customHeight="false" outlineLevel="0" collapsed="false">
      <c r="B2993" s="21" t="n">
        <v>43207</v>
      </c>
      <c r="C2993" s="22" t="n">
        <v>1345.886</v>
      </c>
      <c r="D2993" s="22" t="n">
        <v>1349.45</v>
      </c>
      <c r="E2993" s="22" t="n">
        <v>1337.71</v>
      </c>
      <c r="F2993" s="22" t="n">
        <v>1347.172</v>
      </c>
      <c r="G2993" s="23" t="n">
        <v>1351.17</v>
      </c>
      <c r="H2993" s="23" t="n">
        <v>1349.82</v>
      </c>
      <c r="I2993" s="23" t="n">
        <v>1338.03</v>
      </c>
      <c r="J2993" s="23" t="n">
        <v>1336.69</v>
      </c>
      <c r="K2993" s="29" t="str">
        <f aca="false">IF(N2993&lt;=$F$3,"HIT","MISS")</f>
        <v>HIT</v>
      </c>
      <c r="L2993" s="29" t="str">
        <f aca="false">IF(O2993&lt;=$F$3,"HIT","MISS")</f>
        <v>HIT</v>
      </c>
      <c r="M2993" s="17" t="str">
        <f aca="false">IF(AND(K2993="HIT",L2993="HIT"),"HOD ✓ | LOD ✓",IF(K2993="HIT","HOD ✓",IF(L2993="HIT","LOD ✓","✗ MISS")))</f>
        <v>HOD ✓ | LOD ✓</v>
      </c>
      <c r="N2993" s="26" t="n">
        <f aca="false">IF(D2993&lt;H2993,(H2993-D2993)/D2993,IF(D2993&gt;G2993,(D2993-G2993)/D2993,0))</f>
        <v>0.000274185779391523</v>
      </c>
      <c r="O2993" s="26" t="n">
        <f aca="false">IF(E2993&lt;J2993,(J2993-E2993)/E2993,IF(E2993&gt;I2993,(E2993-I2993)/E2993,0))</f>
        <v>0</v>
      </c>
      <c r="P2993" s="27" t="n">
        <f aca="false">LN(F2993/F2992)</f>
        <v>0.000955048200037723</v>
      </c>
      <c r="Q2993" s="28" t="n">
        <f aca="false">STDEV(P2974:P2993)*SQRT(252)</f>
        <v>0.133692980589875</v>
      </c>
      <c r="R2993" s="26" t="n">
        <f aca="false">(G2993-H2993)/H2993</f>
        <v>0.00100013335111358</v>
      </c>
      <c r="S2993" s="17" t="n">
        <f aca="false">YEAR(B2993)</f>
        <v>2018</v>
      </c>
      <c r="T2993" s="17" t="n">
        <f aca="false">WEEKDAY(B2993)</f>
        <v>3</v>
      </c>
    </row>
    <row r="2994" customFormat="false" ht="15" hidden="false" customHeight="false" outlineLevel="0" collapsed="false">
      <c r="B2994" s="21" t="n">
        <v>43208</v>
      </c>
      <c r="C2994" s="22" t="n">
        <v>1347.172</v>
      </c>
      <c r="D2994" s="22" t="n">
        <v>1355.81</v>
      </c>
      <c r="E2994" s="22" t="n">
        <v>1342.376</v>
      </c>
      <c r="F2994" s="22" t="n">
        <v>1349.41</v>
      </c>
      <c r="G2994" s="23" t="n">
        <v>1355.74</v>
      </c>
      <c r="H2994" s="23" t="n">
        <v>1354.39</v>
      </c>
      <c r="I2994" s="23" t="n">
        <v>1343.96</v>
      </c>
      <c r="J2994" s="23" t="n">
        <v>1342.62</v>
      </c>
      <c r="K2994" s="29" t="str">
        <f aca="false">IF(N2994&lt;=$F$3,"HIT","MISS")</f>
        <v>HIT</v>
      </c>
      <c r="L2994" s="29" t="str">
        <f aca="false">IF(O2994&lt;=$F$3,"HIT","MISS")</f>
        <v>HIT</v>
      </c>
      <c r="M2994" s="17" t="str">
        <f aca="false">IF(AND(K2994="HIT",L2994="HIT"),"HOD ✓ | LOD ✓",IF(K2994="HIT","HOD ✓",IF(L2994="HIT","LOD ✓","✗ MISS")))</f>
        <v>HOD ✓ | LOD ✓</v>
      </c>
      <c r="N2994" s="26" t="n">
        <f aca="false">IF(D2994&lt;H2994,(H2994-D2994)/D2994,IF(D2994&gt;G2994,(D2994-G2994)/D2994,0))</f>
        <v>5.16296531224407E-005</v>
      </c>
      <c r="O2994" s="26" t="n">
        <f aca="false">IF(E2994&lt;J2994,(J2994-E2994)/E2994,IF(E2994&gt;I2994,(E2994-I2994)/E2994,0))</f>
        <v>0.000181767254480052</v>
      </c>
      <c r="P2994" s="27" t="n">
        <f aca="false">LN(F2994/F2993)</f>
        <v>0.00165987944282418</v>
      </c>
      <c r="Q2994" s="28" t="n">
        <f aca="false">STDEV(P2975:P2994)*SQRT(252)</f>
        <v>0.132047203079172</v>
      </c>
      <c r="R2994" s="26" t="n">
        <f aca="false">(G2994-H2994)/H2994</f>
        <v>0.000996758688413167</v>
      </c>
      <c r="S2994" s="17" t="n">
        <f aca="false">YEAR(B2994)</f>
        <v>2018</v>
      </c>
      <c r="T2994" s="17" t="n">
        <f aca="false">WEEKDAY(B2994)</f>
        <v>4</v>
      </c>
    </row>
    <row r="2995" customFormat="false" ht="15" hidden="false" customHeight="false" outlineLevel="0" collapsed="false">
      <c r="B2995" s="21" t="n">
        <v>43209</v>
      </c>
      <c r="C2995" s="22" t="n">
        <v>1349.41</v>
      </c>
      <c r="D2995" s="22" t="n">
        <v>1354.757</v>
      </c>
      <c r="E2995" s="22" t="n">
        <v>1340.97</v>
      </c>
      <c r="F2995" s="22" t="n">
        <v>1345.742</v>
      </c>
      <c r="G2995" s="23" t="n">
        <v>1354.48</v>
      </c>
      <c r="H2995" s="23" t="n">
        <v>1353.13</v>
      </c>
      <c r="I2995" s="23" t="n">
        <v>1342.04</v>
      </c>
      <c r="J2995" s="23" t="n">
        <v>1340.7</v>
      </c>
      <c r="K2995" s="29" t="str">
        <f aca="false">IF(N2995&lt;=$F$3,"HIT","MISS")</f>
        <v>HIT</v>
      </c>
      <c r="L2995" s="29" t="str">
        <f aca="false">IF(O2995&lt;=$F$3,"HIT","MISS")</f>
        <v>HIT</v>
      </c>
      <c r="M2995" s="17" t="str">
        <f aca="false">IF(AND(K2995="HIT",L2995="HIT"),"HOD ✓ | LOD ✓",IF(K2995="HIT","HOD ✓",IF(L2995="HIT","LOD ✓","✗ MISS")))</f>
        <v>HOD ✓ | LOD ✓</v>
      </c>
      <c r="N2995" s="26" t="n">
        <f aca="false">IF(D2995&lt;H2995,(H2995-D2995)/D2995,IF(D2995&gt;G2995,(D2995-G2995)/D2995,0))</f>
        <v>0.000204464712121837</v>
      </c>
      <c r="O2995" s="26" t="n">
        <f aca="false">IF(E2995&lt;J2995,(J2995-E2995)/E2995,IF(E2995&gt;I2995,(E2995-I2995)/E2995,0))</f>
        <v>0</v>
      </c>
      <c r="P2995" s="27" t="n">
        <f aca="false">LN(F2995/F2994)</f>
        <v>-0.00272192608405608</v>
      </c>
      <c r="Q2995" s="28" t="n">
        <f aca="false">STDEV(P2976:P2995)*SQRT(252)</f>
        <v>0.121072320094528</v>
      </c>
      <c r="R2995" s="26" t="n">
        <f aca="false">(G2995-H2995)/H2995</f>
        <v>0.000997686844575103</v>
      </c>
      <c r="S2995" s="17" t="n">
        <f aca="false">YEAR(B2995)</f>
        <v>2018</v>
      </c>
      <c r="T2995" s="17" t="n">
        <f aca="false">WEEKDAY(B2995)</f>
        <v>5</v>
      </c>
    </row>
    <row r="2996" customFormat="false" ht="15" hidden="false" customHeight="false" outlineLevel="0" collapsed="false">
      <c r="B2996" s="21" t="n">
        <v>43210</v>
      </c>
      <c r="C2996" s="22" t="n">
        <v>1345.742</v>
      </c>
      <c r="D2996" s="22" t="n">
        <v>1346.244</v>
      </c>
      <c r="E2996" s="22" t="n">
        <v>1335.006</v>
      </c>
      <c r="F2996" s="22" t="n">
        <v>1336.154</v>
      </c>
      <c r="G2996" s="23" t="n">
        <v>1346.3</v>
      </c>
      <c r="H2996" s="23" t="n">
        <v>1344.96</v>
      </c>
      <c r="I2996" s="23" t="n">
        <v>1335.77</v>
      </c>
      <c r="J2996" s="23" t="n">
        <v>1334.44</v>
      </c>
      <c r="K2996" s="29" t="str">
        <f aca="false">IF(N2996&lt;=$F$3,"HIT","MISS")</f>
        <v>HIT</v>
      </c>
      <c r="L2996" s="29" t="str">
        <f aca="false">IF(O2996&lt;=$F$3,"HIT","MISS")</f>
        <v>HIT</v>
      </c>
      <c r="M2996" s="17" t="str">
        <f aca="false">IF(AND(K2996="HIT",L2996="HIT"),"HOD ✓ | LOD ✓",IF(K2996="HIT","HOD ✓",IF(L2996="HIT","LOD ✓","✗ MISS")))</f>
        <v>HOD ✓ | LOD ✓</v>
      </c>
      <c r="N2996" s="26" t="n">
        <f aca="false">IF(D2996&lt;H2996,(H2996-D2996)/D2996,IF(D2996&gt;G2996,(D2996-G2996)/D2996,0))</f>
        <v>0</v>
      </c>
      <c r="O2996" s="26" t="n">
        <f aca="false">IF(E2996&lt;J2996,(J2996-E2996)/E2996,IF(E2996&gt;I2996,(E2996-I2996)/E2996,0))</f>
        <v>0</v>
      </c>
      <c r="P2996" s="27" t="n">
        <f aca="false">LN(F2996/F2995)</f>
        <v>-0.00715019586820718</v>
      </c>
      <c r="Q2996" s="28" t="n">
        <f aca="false">STDEV(P2977:P2996)*SQRT(252)</f>
        <v>0.123692723122332</v>
      </c>
      <c r="R2996" s="26" t="n">
        <f aca="false">(G2996-H2996)/H2996</f>
        <v>0.000996312157982333</v>
      </c>
      <c r="S2996" s="17" t="n">
        <f aca="false">YEAR(B2996)</f>
        <v>2018</v>
      </c>
      <c r="T2996" s="17" t="n">
        <f aca="false">WEEKDAY(B2996)</f>
        <v>6</v>
      </c>
    </row>
    <row r="2997" customFormat="false" ht="15" hidden="false" customHeight="false" outlineLevel="0" collapsed="false">
      <c r="B2997" s="21" t="n">
        <v>43213</v>
      </c>
      <c r="C2997" s="22" t="n">
        <v>1336.154</v>
      </c>
      <c r="D2997" s="22" t="n">
        <v>1336.154</v>
      </c>
      <c r="E2997" s="22" t="n">
        <v>1322.182</v>
      </c>
      <c r="F2997" s="22" t="n">
        <v>1324.848</v>
      </c>
      <c r="G2997" s="23" t="n">
        <v>1336.89</v>
      </c>
      <c r="H2997" s="23" t="n">
        <v>1335.55</v>
      </c>
      <c r="I2997" s="23" t="n">
        <v>1322.25</v>
      </c>
      <c r="J2997" s="23" t="n">
        <v>1320.93</v>
      </c>
      <c r="K2997" s="29" t="str">
        <f aca="false">IF(N2997&lt;=$F$3,"HIT","MISS")</f>
        <v>HIT</v>
      </c>
      <c r="L2997" s="29" t="str">
        <f aca="false">IF(O2997&lt;=$F$3,"HIT","MISS")</f>
        <v>HIT</v>
      </c>
      <c r="M2997" s="17" t="str">
        <f aca="false">IF(AND(K2997="HIT",L2997="HIT"),"HOD ✓ | LOD ✓",IF(K2997="HIT","HOD ✓",IF(L2997="HIT","LOD ✓","✗ MISS")))</f>
        <v>HOD ✓ | LOD ✓</v>
      </c>
      <c r="N2997" s="26" t="n">
        <f aca="false">IF(D2997&lt;H2997,(H2997-D2997)/D2997,IF(D2997&gt;G2997,(D2997-G2997)/D2997,0))</f>
        <v>0</v>
      </c>
      <c r="O2997" s="26" t="n">
        <f aca="false">IF(E2997&lt;J2997,(J2997-E2997)/E2997,IF(E2997&gt;I2997,(E2997-I2997)/E2997,0))</f>
        <v>0</v>
      </c>
      <c r="P2997" s="27" t="n">
        <f aca="false">LN(F2997/F2996)</f>
        <v>-0.00849760205596069</v>
      </c>
      <c r="Q2997" s="28" t="n">
        <f aca="false">STDEV(P2978:P2997)*SQRT(252)</f>
        <v>0.115618241125919</v>
      </c>
      <c r="R2997" s="26" t="n">
        <f aca="false">(G2997-H2997)/H2997</f>
        <v>0.00100333196061559</v>
      </c>
      <c r="S2997" s="17" t="n">
        <f aca="false">YEAR(B2997)</f>
        <v>2018</v>
      </c>
      <c r="T2997" s="17" t="n">
        <f aca="false">WEEKDAY(B2997)</f>
        <v>2</v>
      </c>
    </row>
    <row r="2998" customFormat="false" ht="15" hidden="false" customHeight="false" outlineLevel="0" collapsed="false">
      <c r="B2998" s="21" t="n">
        <v>43214</v>
      </c>
      <c r="C2998" s="22" t="n">
        <v>1324.848</v>
      </c>
      <c r="D2998" s="22" t="n">
        <v>1332.78</v>
      </c>
      <c r="E2998" s="22" t="n">
        <v>1322.08</v>
      </c>
      <c r="F2998" s="22" t="n">
        <v>1330.47</v>
      </c>
      <c r="G2998" s="23" t="n">
        <v>1333.09</v>
      </c>
      <c r="H2998" s="23" t="n">
        <v>1331.76</v>
      </c>
      <c r="I2998" s="23" t="n">
        <v>1323.78</v>
      </c>
      <c r="J2998" s="23" t="n">
        <v>1322.46</v>
      </c>
      <c r="K2998" s="29" t="str">
        <f aca="false">IF(N2998&lt;=$F$3,"HIT","MISS")</f>
        <v>HIT</v>
      </c>
      <c r="L2998" s="29" t="str">
        <f aca="false">IF(O2998&lt;=$F$3,"HIT","MISS")</f>
        <v>HIT</v>
      </c>
      <c r="M2998" s="17" t="str">
        <f aca="false">IF(AND(K2998="HIT",L2998="HIT"),"HOD ✓ | LOD ✓",IF(K2998="HIT","HOD ✓",IF(L2998="HIT","LOD ✓","✗ MISS")))</f>
        <v>HOD ✓ | LOD ✓</v>
      </c>
      <c r="N2998" s="26" t="n">
        <f aca="false">IF(D2998&lt;H2998,(H2998-D2998)/D2998,IF(D2998&gt;G2998,(D2998-G2998)/D2998,0))</f>
        <v>0</v>
      </c>
      <c r="O2998" s="26" t="n">
        <f aca="false">IF(E2998&lt;J2998,(J2998-E2998)/E2998,IF(E2998&gt;I2998,(E2998-I2998)/E2998,0))</f>
        <v>0.000287425874379848</v>
      </c>
      <c r="P2998" s="27" t="n">
        <f aca="false">LN(F2998/F2997)</f>
        <v>0.0042345273905236</v>
      </c>
      <c r="Q2998" s="28" t="n">
        <f aca="false">STDEV(P2979:P2998)*SQRT(252)</f>
        <v>0.115597319313924</v>
      </c>
      <c r="R2998" s="26" t="n">
        <f aca="false">(G2998-H2998)/H2998</f>
        <v>0.000998678440559806</v>
      </c>
      <c r="S2998" s="17" t="n">
        <f aca="false">YEAR(B2998)</f>
        <v>2018</v>
      </c>
      <c r="T2998" s="17" t="n">
        <f aca="false">WEEKDAY(B2998)</f>
        <v>3</v>
      </c>
    </row>
    <row r="2999" customFormat="false" ht="15" hidden="false" customHeight="false" outlineLevel="0" collapsed="false">
      <c r="B2999" s="21" t="n">
        <v>43215</v>
      </c>
      <c r="C2999" s="22" t="n">
        <v>1330.47</v>
      </c>
      <c r="D2999" s="22" t="n">
        <v>1332.132</v>
      </c>
      <c r="E2999" s="22" t="n">
        <v>1318.864</v>
      </c>
      <c r="F2999" s="22" t="n">
        <v>1322.877</v>
      </c>
      <c r="G2999" s="23" t="n">
        <v>1333.82</v>
      </c>
      <c r="H2999" s="23" t="n">
        <v>1332.49</v>
      </c>
      <c r="I2999" s="23" t="n">
        <v>1318.44</v>
      </c>
      <c r="J2999" s="23" t="n">
        <v>1317.12</v>
      </c>
      <c r="K2999" s="29" t="str">
        <f aca="false">IF(N2999&lt;=$F$3,"HIT","MISS")</f>
        <v>HIT</v>
      </c>
      <c r="L2999" s="29" t="str">
        <f aca="false">IF(O2999&lt;=$F$3,"HIT","MISS")</f>
        <v>HIT</v>
      </c>
      <c r="M2999" s="17" t="str">
        <f aca="false">IF(AND(K2999="HIT",L2999="HIT"),"HOD ✓ | LOD ✓",IF(K2999="HIT","HOD ✓",IF(L2999="HIT","LOD ✓","✗ MISS")))</f>
        <v>HOD ✓ | LOD ✓</v>
      </c>
      <c r="N2999" s="26" t="n">
        <f aca="false">IF(D2999&lt;H2999,(H2999-D2999)/D2999,IF(D2999&gt;G2999,(D2999-G2999)/D2999,0))</f>
        <v>0.000268742136665096</v>
      </c>
      <c r="O2999" s="26" t="n">
        <f aca="false">IF(E2999&lt;J2999,(J2999-E2999)/E2999,IF(E2999&gt;I2999,(E2999-I2999)/E2999,0))</f>
        <v>0.00032148879641872</v>
      </c>
      <c r="P2999" s="27" t="n">
        <f aca="false">LN(F2999/F2998)</f>
        <v>-0.005723352977831</v>
      </c>
      <c r="Q2999" s="28" t="n">
        <f aca="false">STDEV(P2980:P2999)*SQRT(252)</f>
        <v>0.115168679207325</v>
      </c>
      <c r="R2999" s="26" t="n">
        <f aca="false">(G2999-H2999)/H2999</f>
        <v>0.000998131318058617</v>
      </c>
      <c r="S2999" s="17" t="n">
        <f aca="false">YEAR(B2999)</f>
        <v>2018</v>
      </c>
      <c r="T2999" s="17" t="n">
        <f aca="false">WEEKDAY(B2999)</f>
        <v>4</v>
      </c>
    </row>
    <row r="3000" customFormat="false" ht="15" hidden="false" customHeight="false" outlineLevel="0" collapsed="false">
      <c r="B3000" s="21" t="n">
        <v>43216</v>
      </c>
      <c r="C3000" s="22" t="n">
        <v>1322.877</v>
      </c>
      <c r="D3000" s="22" t="n">
        <v>1326.716</v>
      </c>
      <c r="E3000" s="22" t="n">
        <v>1315.286</v>
      </c>
      <c r="F3000" s="22" t="n">
        <v>1317.037</v>
      </c>
      <c r="G3000" s="23" t="n">
        <v>1326.47</v>
      </c>
      <c r="H3000" s="23" t="n">
        <v>1325.14</v>
      </c>
      <c r="I3000" s="23" t="n">
        <v>1315.42</v>
      </c>
      <c r="J3000" s="23" t="n">
        <v>1314.11</v>
      </c>
      <c r="K3000" s="29" t="str">
        <f aca="false">IF(N3000&lt;=$F$3,"HIT","MISS")</f>
        <v>HIT</v>
      </c>
      <c r="L3000" s="29" t="str">
        <f aca="false">IF(O3000&lt;=$F$3,"HIT","MISS")</f>
        <v>HIT</v>
      </c>
      <c r="M3000" s="17" t="str">
        <f aca="false">IF(AND(K3000="HIT",L3000="HIT"),"HOD ✓ | LOD ✓",IF(K3000="HIT","HOD ✓",IF(L3000="HIT","LOD ✓","✗ MISS")))</f>
        <v>HOD ✓ | LOD ✓</v>
      </c>
      <c r="N3000" s="26" t="n">
        <f aca="false">IF(D3000&lt;H3000,(H3000-D3000)/D3000,IF(D3000&gt;G3000,(D3000-G3000)/D3000,0))</f>
        <v>0.000185420240654268</v>
      </c>
      <c r="O3000" s="26" t="n">
        <f aca="false">IF(E3000&lt;J3000,(J3000-E3000)/E3000,IF(E3000&gt;I3000,(E3000-I3000)/E3000,0))</f>
        <v>0</v>
      </c>
      <c r="P3000" s="27" t="n">
        <f aca="false">LN(F3000/F2999)</f>
        <v>-0.00442439376936029</v>
      </c>
      <c r="Q3000" s="28" t="n">
        <f aca="false">STDEV(P2981:P3000)*SQRT(252)</f>
        <v>0.10340199159646</v>
      </c>
      <c r="R3000" s="26" t="n">
        <f aca="false">(G3000-H3000)/H3000</f>
        <v>0.0010036675370149</v>
      </c>
      <c r="S3000" s="17" t="n">
        <f aca="false">YEAR(B3000)</f>
        <v>2018</v>
      </c>
      <c r="T3000" s="17" t="n">
        <f aca="false">WEEKDAY(B3000)</f>
        <v>5</v>
      </c>
    </row>
    <row r="3001" customFormat="false" ht="15" hidden="false" customHeight="false" outlineLevel="0" collapsed="false">
      <c r="B3001" s="21" t="n">
        <v>43217</v>
      </c>
      <c r="C3001" s="22" t="n">
        <v>1317.037</v>
      </c>
      <c r="D3001" s="22" t="n">
        <v>1325.294</v>
      </c>
      <c r="E3001" s="22" t="n">
        <v>1315.41</v>
      </c>
      <c r="F3001" s="22" t="n">
        <v>1323.699</v>
      </c>
      <c r="G3001" s="23" t="n">
        <v>1326.76</v>
      </c>
      <c r="H3001" s="23" t="n">
        <v>1325.43</v>
      </c>
      <c r="I3001" s="23" t="n">
        <v>1315.99</v>
      </c>
      <c r="J3001" s="23" t="n">
        <v>1314.68</v>
      </c>
      <c r="K3001" s="29" t="str">
        <f aca="false">IF(N3001&lt;=$F$3,"HIT","MISS")</f>
        <v>HIT</v>
      </c>
      <c r="L3001" s="29" t="str">
        <f aca="false">IF(O3001&lt;=$F$3,"HIT","MISS")</f>
        <v>HIT</v>
      </c>
      <c r="M3001" s="17" t="str">
        <f aca="false">IF(AND(K3001="HIT",L3001="HIT"),"HOD ✓ | LOD ✓",IF(K3001="HIT","HOD ✓",IF(L3001="HIT","LOD ✓","✗ MISS")))</f>
        <v>HOD ✓ | LOD ✓</v>
      </c>
      <c r="N3001" s="26" t="n">
        <f aca="false">IF(D3001&lt;H3001,(H3001-D3001)/D3001,IF(D3001&gt;G3001,(D3001-G3001)/D3001,0))</f>
        <v>0.000102618739690942</v>
      </c>
      <c r="O3001" s="26" t="n">
        <f aca="false">IF(E3001&lt;J3001,(J3001-E3001)/E3001,IF(E3001&gt;I3001,(E3001-I3001)/E3001,0))</f>
        <v>0</v>
      </c>
      <c r="P3001" s="27" t="n">
        <f aca="false">LN(F3001/F3000)</f>
        <v>0.0050455737592279</v>
      </c>
      <c r="Q3001" s="28" t="n">
        <f aca="false">STDEV(P2982:P3001)*SQRT(252)</f>
        <v>0.105132252148103</v>
      </c>
      <c r="R3001" s="26" t="n">
        <f aca="false">(G3001-H3001)/H3001</f>
        <v>0.00100344793765037</v>
      </c>
      <c r="S3001" s="17" t="n">
        <f aca="false">YEAR(B3001)</f>
        <v>2018</v>
      </c>
      <c r="T3001" s="17" t="n">
        <f aca="false">WEEKDAY(B3001)</f>
        <v>6</v>
      </c>
    </row>
    <row r="3002" customFormat="false" ht="15" hidden="false" customHeight="false" outlineLevel="0" collapsed="false">
      <c r="B3002" s="21" t="n">
        <v>43220</v>
      </c>
      <c r="C3002" s="22" t="n">
        <v>1323.699</v>
      </c>
      <c r="D3002" s="22" t="n">
        <v>1325.032</v>
      </c>
      <c r="E3002" s="22" t="n">
        <v>1310.3</v>
      </c>
      <c r="F3002" s="22" t="n">
        <v>1315.6</v>
      </c>
      <c r="G3002" s="23" t="n">
        <v>1325.56</v>
      </c>
      <c r="H3002" s="23" t="n">
        <v>1324.24</v>
      </c>
      <c r="I3002" s="23" t="n">
        <v>1311.81</v>
      </c>
      <c r="J3002" s="23" t="n">
        <v>1310.5</v>
      </c>
      <c r="K3002" s="29" t="str">
        <f aca="false">IF(N3002&lt;=$F$3,"HIT","MISS")</f>
        <v>HIT</v>
      </c>
      <c r="L3002" s="29" t="str">
        <f aca="false">IF(O3002&lt;=$F$3,"HIT","MISS")</f>
        <v>HIT</v>
      </c>
      <c r="M3002" s="17" t="str">
        <f aca="false">IF(AND(K3002="HIT",L3002="HIT"),"HOD ✓ | LOD ✓",IF(K3002="HIT","HOD ✓",IF(L3002="HIT","LOD ✓","✗ MISS")))</f>
        <v>HOD ✓ | LOD ✓</v>
      </c>
      <c r="N3002" s="26" t="n">
        <f aca="false">IF(D3002&lt;H3002,(H3002-D3002)/D3002,IF(D3002&gt;G3002,(D3002-G3002)/D3002,0))</f>
        <v>0</v>
      </c>
      <c r="O3002" s="26" t="n">
        <f aca="false">IF(E3002&lt;J3002,(J3002-E3002)/E3002,IF(E3002&gt;I3002,(E3002-I3002)/E3002,0))</f>
        <v>0.000152636800732691</v>
      </c>
      <c r="P3002" s="27" t="n">
        <f aca="false">LN(F3002/F3001)</f>
        <v>-0.00613725494635254</v>
      </c>
      <c r="Q3002" s="28" t="n">
        <f aca="false">STDEV(P2983:P3002)*SQRT(252)</f>
        <v>0.0965750172855324</v>
      </c>
      <c r="R3002" s="26" t="n">
        <f aca="false">(G3002-H3002)/H3002</f>
        <v>0.000996798163474851</v>
      </c>
      <c r="S3002" s="17" t="n">
        <f aca="false">YEAR(B3002)</f>
        <v>2018</v>
      </c>
      <c r="T3002" s="17" t="n">
        <f aca="false">WEEKDAY(B3002)</f>
        <v>2</v>
      </c>
    </row>
    <row r="3003" customFormat="false" ht="15" hidden="false" customHeight="false" outlineLevel="0" collapsed="false">
      <c r="B3003" s="21" t="n">
        <v>43221</v>
      </c>
      <c r="C3003" s="22" t="n">
        <v>1315.6</v>
      </c>
      <c r="D3003" s="22" t="n">
        <v>1316.366</v>
      </c>
      <c r="E3003" s="22" t="n">
        <v>1301.756</v>
      </c>
      <c r="F3003" s="22" t="n">
        <v>1304.089</v>
      </c>
      <c r="G3003" s="23" t="n">
        <v>1317.15</v>
      </c>
      <c r="H3003" s="23" t="n">
        <v>1315.83</v>
      </c>
      <c r="I3003" s="23" t="n">
        <v>1301.39</v>
      </c>
      <c r="J3003" s="23" t="n">
        <v>1300.09</v>
      </c>
      <c r="K3003" s="29" t="str">
        <f aca="false">IF(N3003&lt;=$F$3,"HIT","MISS")</f>
        <v>HIT</v>
      </c>
      <c r="L3003" s="29" t="str">
        <f aca="false">IF(O3003&lt;=$F$3,"HIT","MISS")</f>
        <v>HIT</v>
      </c>
      <c r="M3003" s="17" t="str">
        <f aca="false">IF(AND(K3003="HIT",L3003="HIT"),"HOD ✓ | LOD ✓",IF(K3003="HIT","HOD ✓",IF(L3003="HIT","LOD ✓","✗ MISS")))</f>
        <v>HOD ✓ | LOD ✓</v>
      </c>
      <c r="N3003" s="26" t="n">
        <f aca="false">IF(D3003&lt;H3003,(H3003-D3003)/D3003,IF(D3003&gt;G3003,(D3003-G3003)/D3003,0))</f>
        <v>0</v>
      </c>
      <c r="O3003" s="26" t="n">
        <f aca="false">IF(E3003&lt;J3003,(J3003-E3003)/E3003,IF(E3003&gt;I3003,(E3003-I3003)/E3003,0))</f>
        <v>0.000281158681043134</v>
      </c>
      <c r="P3003" s="27" t="n">
        <f aca="false">LN(F3003/F3002)</f>
        <v>-0.00878812262359128</v>
      </c>
      <c r="Q3003" s="28" t="n">
        <f aca="false">STDEV(P2984:P3003)*SQRT(252)</f>
        <v>0.0986006979870263</v>
      </c>
      <c r="R3003" s="26" t="n">
        <f aca="false">(G3003-H3003)/H3003</f>
        <v>0.00100316910239177</v>
      </c>
      <c r="S3003" s="17" t="n">
        <f aca="false">YEAR(B3003)</f>
        <v>2018</v>
      </c>
      <c r="T3003" s="17" t="n">
        <f aca="false">WEEKDAY(B3003)</f>
        <v>3</v>
      </c>
    </row>
    <row r="3004" customFormat="false" ht="15" hidden="false" customHeight="false" outlineLevel="0" collapsed="false">
      <c r="B3004" s="21" t="n">
        <v>43222</v>
      </c>
      <c r="C3004" s="22" t="n">
        <v>1304.089</v>
      </c>
      <c r="D3004" s="22" t="n">
        <v>1313.724</v>
      </c>
      <c r="E3004" s="22" t="n">
        <v>1303.964</v>
      </c>
      <c r="F3004" s="22" t="n">
        <v>1304.86</v>
      </c>
      <c r="G3004" s="23" t="n">
        <v>1313.63</v>
      </c>
      <c r="H3004" s="23" t="n">
        <v>1312.32</v>
      </c>
      <c r="I3004" s="23" t="n">
        <v>1304.91</v>
      </c>
      <c r="J3004" s="23" t="n">
        <v>1303.61</v>
      </c>
      <c r="K3004" s="29" t="str">
        <f aca="false">IF(N3004&lt;=$F$3,"HIT","MISS")</f>
        <v>HIT</v>
      </c>
      <c r="L3004" s="29" t="str">
        <f aca="false">IF(O3004&lt;=$F$3,"HIT","MISS")</f>
        <v>HIT</v>
      </c>
      <c r="M3004" s="17" t="str">
        <f aca="false">IF(AND(K3004="HIT",L3004="HIT"),"HOD ✓ | LOD ✓",IF(K3004="HIT","HOD ✓",IF(L3004="HIT","LOD ✓","✗ MISS")))</f>
        <v>HOD ✓ | LOD ✓</v>
      </c>
      <c r="N3004" s="26" t="n">
        <f aca="false">IF(D3004&lt;H3004,(H3004-D3004)/D3004,IF(D3004&gt;G3004,(D3004-G3004)/D3004,0))</f>
        <v>7.15523199696615E-005</v>
      </c>
      <c r="O3004" s="26" t="n">
        <f aca="false">IF(E3004&lt;J3004,(J3004-E3004)/E3004,IF(E3004&gt;I3004,(E3004-I3004)/E3004,0))</f>
        <v>0</v>
      </c>
      <c r="P3004" s="27" t="n">
        <f aca="false">LN(F3004/F3003)</f>
        <v>0.00059104261711856</v>
      </c>
      <c r="Q3004" s="28" t="n">
        <f aca="false">STDEV(P2985:P3004)*SQRT(252)</f>
        <v>0.0986282434891945</v>
      </c>
      <c r="R3004" s="26" t="n">
        <f aca="false">(G3004-H3004)/H3004</f>
        <v>0.000998232138502936</v>
      </c>
      <c r="S3004" s="17" t="n">
        <f aca="false">YEAR(B3004)</f>
        <v>2018</v>
      </c>
      <c r="T3004" s="17" t="n">
        <f aca="false">WEEKDAY(B3004)</f>
        <v>4</v>
      </c>
    </row>
    <row r="3005" customFormat="false" ht="15" hidden="false" customHeight="false" outlineLevel="0" collapsed="false">
      <c r="B3005" s="21" t="n">
        <v>43223</v>
      </c>
      <c r="C3005" s="22" t="n">
        <v>1304.86</v>
      </c>
      <c r="D3005" s="22" t="n">
        <v>1318.184</v>
      </c>
      <c r="E3005" s="22" t="n">
        <v>1304.662</v>
      </c>
      <c r="F3005" s="22" t="n">
        <v>1312.267</v>
      </c>
      <c r="G3005" s="23" t="n">
        <v>1319.62</v>
      </c>
      <c r="H3005" s="23" t="n">
        <v>1318.3</v>
      </c>
      <c r="I3005" s="23" t="n">
        <v>1305.5</v>
      </c>
      <c r="J3005" s="23" t="n">
        <v>1304.2</v>
      </c>
      <c r="K3005" s="29" t="str">
        <f aca="false">IF(N3005&lt;=$F$3,"HIT","MISS")</f>
        <v>HIT</v>
      </c>
      <c r="L3005" s="29" t="str">
        <f aca="false">IF(O3005&lt;=$F$3,"HIT","MISS")</f>
        <v>HIT</v>
      </c>
      <c r="M3005" s="17" t="str">
        <f aca="false">IF(AND(K3005="HIT",L3005="HIT"),"HOD ✓ | LOD ✓",IF(K3005="HIT","HOD ✓",IF(L3005="HIT","LOD ✓","✗ MISS")))</f>
        <v>HOD ✓ | LOD ✓</v>
      </c>
      <c r="N3005" s="26" t="n">
        <f aca="false">IF(D3005&lt;H3005,(H3005-D3005)/D3005,IF(D3005&gt;G3005,(D3005-G3005)/D3005,0))</f>
        <v>8.79998543450576E-005</v>
      </c>
      <c r="O3005" s="26" t="n">
        <f aca="false">IF(E3005&lt;J3005,(J3005-E3005)/E3005,IF(E3005&gt;I3005,(E3005-I3005)/E3005,0))</f>
        <v>0</v>
      </c>
      <c r="P3005" s="27" t="n">
        <f aca="false">LN(F3005/F3004)</f>
        <v>0.00566042058860913</v>
      </c>
      <c r="Q3005" s="28" t="n">
        <f aca="false">STDEV(P2986:P3005)*SQRT(252)</f>
        <v>0.100219503093534</v>
      </c>
      <c r="R3005" s="26" t="n">
        <f aca="false">(G3005-H3005)/H3005</f>
        <v>0.00100128953955847</v>
      </c>
      <c r="S3005" s="17" t="n">
        <f aca="false">YEAR(B3005)</f>
        <v>2018</v>
      </c>
      <c r="T3005" s="17" t="n">
        <f aca="false">WEEKDAY(B3005)</f>
        <v>5</v>
      </c>
    </row>
    <row r="3006" customFormat="false" ht="15" hidden="false" customHeight="false" outlineLevel="0" collapsed="false">
      <c r="B3006" s="21" t="n">
        <v>43224</v>
      </c>
      <c r="C3006" s="22" t="n">
        <v>1312.267</v>
      </c>
      <c r="D3006" s="22" t="n">
        <v>1315.743</v>
      </c>
      <c r="E3006" s="22" t="n">
        <v>1307.946</v>
      </c>
      <c r="F3006" s="22" t="n">
        <v>1314.994</v>
      </c>
      <c r="G3006" s="23" t="n">
        <v>1315.92</v>
      </c>
      <c r="H3006" s="23" t="n">
        <v>1314.61</v>
      </c>
      <c r="I3006" s="23" t="n">
        <v>1308.36</v>
      </c>
      <c r="J3006" s="23" t="n">
        <v>1307.05</v>
      </c>
      <c r="K3006" s="29" t="str">
        <f aca="false">IF(N3006&lt;=$F$3,"HIT","MISS")</f>
        <v>HIT</v>
      </c>
      <c r="L3006" s="29" t="str">
        <f aca="false">IF(O3006&lt;=$F$3,"HIT","MISS")</f>
        <v>HIT</v>
      </c>
      <c r="M3006" s="17" t="str">
        <f aca="false">IF(AND(K3006="HIT",L3006="HIT"),"HOD ✓ | LOD ✓",IF(K3006="HIT","HOD ✓",IF(L3006="HIT","LOD ✓","✗ MISS")))</f>
        <v>HOD ✓ | LOD ✓</v>
      </c>
      <c r="N3006" s="26" t="n">
        <f aca="false">IF(D3006&lt;H3006,(H3006-D3006)/D3006,IF(D3006&gt;G3006,(D3006-G3006)/D3006,0))</f>
        <v>0</v>
      </c>
      <c r="O3006" s="26" t="n">
        <f aca="false">IF(E3006&lt;J3006,(J3006-E3006)/E3006,IF(E3006&gt;I3006,(E3006-I3006)/E3006,0))</f>
        <v>0</v>
      </c>
      <c r="P3006" s="27" t="n">
        <f aca="false">LN(F3006/F3005)</f>
        <v>0.00207592696677444</v>
      </c>
      <c r="Q3006" s="28" t="n">
        <f aca="false">STDEV(P2987:P3006)*SQRT(252)</f>
        <v>0.0985775981599209</v>
      </c>
      <c r="R3006" s="26" t="n">
        <f aca="false">(G3006-H3006)/H3006</f>
        <v>0.000996493256555308</v>
      </c>
      <c r="S3006" s="17" t="n">
        <f aca="false">YEAR(B3006)</f>
        <v>2018</v>
      </c>
      <c r="T3006" s="17" t="n">
        <f aca="false">WEEKDAY(B3006)</f>
        <v>6</v>
      </c>
    </row>
    <row r="3007" customFormat="false" ht="15" hidden="false" customHeight="false" outlineLevel="0" collapsed="false">
      <c r="B3007" s="21" t="n">
        <v>43227</v>
      </c>
      <c r="C3007" s="22" t="n">
        <v>1314.994</v>
      </c>
      <c r="D3007" s="22" t="n">
        <v>1319.17</v>
      </c>
      <c r="E3007" s="22" t="n">
        <v>1310.27</v>
      </c>
      <c r="F3007" s="22" t="n">
        <v>1314.304</v>
      </c>
      <c r="G3007" s="23" t="n">
        <v>1320.95</v>
      </c>
      <c r="H3007" s="23" t="n">
        <v>1319.63</v>
      </c>
      <c r="I3007" s="23" t="n">
        <v>1311.78</v>
      </c>
      <c r="J3007" s="23" t="n">
        <v>1310.47</v>
      </c>
      <c r="K3007" s="29" t="str">
        <f aca="false">IF(N3007&lt;=$F$3,"HIT","MISS")</f>
        <v>HIT</v>
      </c>
      <c r="L3007" s="29" t="str">
        <f aca="false">IF(O3007&lt;=$F$3,"HIT","MISS")</f>
        <v>HIT</v>
      </c>
      <c r="M3007" s="17" t="str">
        <f aca="false">IF(AND(K3007="HIT",L3007="HIT"),"HOD ✓ | LOD ✓",IF(K3007="HIT","HOD ✓",IF(L3007="HIT","LOD ✓","✗ MISS")))</f>
        <v>HOD ✓ | LOD ✓</v>
      </c>
      <c r="N3007" s="26" t="n">
        <f aca="false">IF(D3007&lt;H3007,(H3007-D3007)/D3007,IF(D3007&gt;G3007,(D3007-G3007)/D3007,0))</f>
        <v>0.000348704109402152</v>
      </c>
      <c r="O3007" s="26" t="n">
        <f aca="false">IF(E3007&lt;J3007,(J3007-E3007)/E3007,IF(E3007&gt;I3007,(E3007-I3007)/E3007,0))</f>
        <v>0.000152640295511647</v>
      </c>
      <c r="P3007" s="27" t="n">
        <f aca="false">LN(F3007/F3006)</f>
        <v>-0.000524854935301773</v>
      </c>
      <c r="Q3007" s="28" t="n">
        <f aca="false">STDEV(P2988:P3007)*SQRT(252)</f>
        <v>0.0979802493916934</v>
      </c>
      <c r="R3007" s="26" t="n">
        <f aca="false">(G3007-H3007)/H3007</f>
        <v>0.00100028038162207</v>
      </c>
      <c r="S3007" s="17" t="n">
        <f aca="false">YEAR(B3007)</f>
        <v>2018</v>
      </c>
      <c r="T3007" s="17" t="n">
        <f aca="false">WEEKDAY(B3007)</f>
        <v>2</v>
      </c>
    </row>
    <row r="3008" customFormat="false" ht="15" hidden="false" customHeight="false" outlineLevel="0" collapsed="false">
      <c r="B3008" s="21" t="n">
        <v>43228</v>
      </c>
      <c r="C3008" s="22" t="n">
        <v>1314.304</v>
      </c>
      <c r="D3008" s="22" t="n">
        <v>1318.04</v>
      </c>
      <c r="E3008" s="22" t="n">
        <v>1306.159</v>
      </c>
      <c r="F3008" s="22" t="n">
        <v>1314.514</v>
      </c>
      <c r="G3008" s="23" t="n">
        <v>1318.52</v>
      </c>
      <c r="H3008" s="23" t="n">
        <v>1317.2</v>
      </c>
      <c r="I3008" s="23" t="n">
        <v>1307.62</v>
      </c>
      <c r="J3008" s="23" t="n">
        <v>1306.31</v>
      </c>
      <c r="K3008" s="29" t="str">
        <f aca="false">IF(N3008&lt;=$F$3,"HIT","MISS")</f>
        <v>HIT</v>
      </c>
      <c r="L3008" s="29" t="str">
        <f aca="false">IF(O3008&lt;=$F$3,"HIT","MISS")</f>
        <v>HIT</v>
      </c>
      <c r="M3008" s="17" t="str">
        <f aca="false">IF(AND(K3008="HIT",L3008="HIT"),"HOD ✓ | LOD ✓",IF(K3008="HIT","HOD ✓",IF(L3008="HIT","LOD ✓","✗ MISS")))</f>
        <v>HOD ✓ | LOD ✓</v>
      </c>
      <c r="N3008" s="26" t="n">
        <f aca="false">IF(D3008&lt;H3008,(H3008-D3008)/D3008,IF(D3008&gt;G3008,(D3008-G3008)/D3008,0))</f>
        <v>0</v>
      </c>
      <c r="O3008" s="26" t="n">
        <f aca="false">IF(E3008&lt;J3008,(J3008-E3008)/E3008,IF(E3008&gt;I3008,(E3008-I3008)/E3008,0))</f>
        <v>0.000115606139834308</v>
      </c>
      <c r="P3008" s="27" t="n">
        <f aca="false">LN(F3008/F3007)</f>
        <v>0.000159767622137845</v>
      </c>
      <c r="Q3008" s="28" t="n">
        <f aca="false">STDEV(P2989:P3008)*SQRT(252)</f>
        <v>0.0972468198544944</v>
      </c>
      <c r="R3008" s="26" t="n">
        <f aca="false">(G3008-H3008)/H3008</f>
        <v>0.0010021257212268</v>
      </c>
      <c r="S3008" s="17" t="n">
        <f aca="false">YEAR(B3008)</f>
        <v>2018</v>
      </c>
      <c r="T3008" s="17" t="n">
        <f aca="false">WEEKDAY(B3008)</f>
        <v>3</v>
      </c>
    </row>
    <row r="3009" customFormat="false" ht="15" hidden="false" customHeight="false" outlineLevel="0" collapsed="false">
      <c r="B3009" s="21" t="n">
        <v>43229</v>
      </c>
      <c r="C3009" s="22" t="n">
        <v>1314.514</v>
      </c>
      <c r="D3009" s="22" t="n">
        <v>1317.503</v>
      </c>
      <c r="E3009" s="22" t="n">
        <v>1304.332</v>
      </c>
      <c r="F3009" s="22" t="n">
        <v>1312.801</v>
      </c>
      <c r="G3009" s="23" t="n">
        <v>1317.45</v>
      </c>
      <c r="H3009" s="23" t="n">
        <v>1316.13</v>
      </c>
      <c r="I3009" s="23" t="n">
        <v>1304.55</v>
      </c>
      <c r="J3009" s="23" t="n">
        <v>1303.25</v>
      </c>
      <c r="K3009" s="29" t="str">
        <f aca="false">IF(N3009&lt;=$F$3,"HIT","MISS")</f>
        <v>HIT</v>
      </c>
      <c r="L3009" s="29" t="str">
        <f aca="false">IF(O3009&lt;=$F$3,"HIT","MISS")</f>
        <v>HIT</v>
      </c>
      <c r="M3009" s="17" t="str">
        <f aca="false">IF(AND(K3009="HIT",L3009="HIT"),"HOD ✓ | LOD ✓",IF(K3009="HIT","HOD ✓",IF(L3009="HIT","LOD ✓","✗ MISS")))</f>
        <v>HOD ✓ | LOD ✓</v>
      </c>
      <c r="N3009" s="26" t="n">
        <f aca="false">IF(D3009&lt;H3009,(H3009-D3009)/D3009,IF(D3009&gt;G3009,(D3009-G3009)/D3009,0))</f>
        <v>4.0227612384855E-005</v>
      </c>
      <c r="O3009" s="26" t="n">
        <f aca="false">IF(E3009&lt;J3009,(J3009-E3009)/E3009,IF(E3009&gt;I3009,(E3009-I3009)/E3009,0))</f>
        <v>0</v>
      </c>
      <c r="P3009" s="27" t="n">
        <f aca="false">LN(F3009/F3008)</f>
        <v>-0.00130399304440597</v>
      </c>
      <c r="Q3009" s="28" t="n">
        <f aca="false">STDEV(P2990:P3009)*SQRT(252)</f>
        <v>0.08811502502789</v>
      </c>
      <c r="R3009" s="26" t="n">
        <f aca="false">(G3009-H3009)/H3009</f>
        <v>0.00100294043901433</v>
      </c>
      <c r="S3009" s="17" t="n">
        <f aca="false">YEAR(B3009)</f>
        <v>2018</v>
      </c>
      <c r="T3009" s="17" t="n">
        <f aca="false">WEEKDAY(B3009)</f>
        <v>4</v>
      </c>
    </row>
    <row r="3010" customFormat="false" ht="15" hidden="false" customHeight="false" outlineLevel="0" collapsed="false">
      <c r="B3010" s="21" t="n">
        <v>43230</v>
      </c>
      <c r="C3010" s="22" t="n">
        <v>1312.801</v>
      </c>
      <c r="D3010" s="22" t="n">
        <v>1323.187</v>
      </c>
      <c r="E3010" s="22" t="n">
        <v>1310.79</v>
      </c>
      <c r="F3010" s="22" t="n">
        <v>1321.312</v>
      </c>
      <c r="G3010" s="23" t="n">
        <v>1324.71</v>
      </c>
      <c r="H3010" s="23" t="n">
        <v>1323.39</v>
      </c>
      <c r="I3010" s="23" t="n">
        <v>1311.12</v>
      </c>
      <c r="J3010" s="23" t="n">
        <v>1309.81</v>
      </c>
      <c r="K3010" s="29" t="str">
        <f aca="false">IF(N3010&lt;=$F$3,"HIT","MISS")</f>
        <v>HIT</v>
      </c>
      <c r="L3010" s="29" t="str">
        <f aca="false">IF(O3010&lt;=$F$3,"HIT","MISS")</f>
        <v>HIT</v>
      </c>
      <c r="M3010" s="17" t="str">
        <f aca="false">IF(AND(K3010="HIT",L3010="HIT"),"HOD ✓ | LOD ✓",IF(K3010="HIT","HOD ✓",IF(L3010="HIT","LOD ✓","✗ MISS")))</f>
        <v>HOD ✓ | LOD ✓</v>
      </c>
      <c r="N3010" s="26" t="n">
        <f aca="false">IF(D3010&lt;H3010,(H3010-D3010)/D3010,IF(D3010&gt;G3010,(D3010-G3010)/D3010,0))</f>
        <v>0.000153417468581691</v>
      </c>
      <c r="O3010" s="26" t="n">
        <f aca="false">IF(E3010&lt;J3010,(J3010-E3010)/E3010,IF(E3010&gt;I3010,(E3010-I3010)/E3010,0))</f>
        <v>0</v>
      </c>
      <c r="P3010" s="27" t="n">
        <f aca="false">LN(F3010/F3009)</f>
        <v>0.00646215983741897</v>
      </c>
      <c r="Q3010" s="28" t="n">
        <f aca="false">STDEV(P2991:P3010)*SQRT(252)</f>
        <v>0.080205722063762</v>
      </c>
      <c r="R3010" s="26" t="n">
        <f aca="false">(G3010-H3010)/H3010</f>
        <v>0.00099743839684442</v>
      </c>
      <c r="S3010" s="17" t="n">
        <f aca="false">YEAR(B3010)</f>
        <v>2018</v>
      </c>
      <c r="T3010" s="17" t="n">
        <f aca="false">WEEKDAY(B3010)</f>
        <v>5</v>
      </c>
    </row>
    <row r="3011" customFormat="false" ht="15" hidden="false" customHeight="false" outlineLevel="0" collapsed="false">
      <c r="B3011" s="21" t="n">
        <v>43231</v>
      </c>
      <c r="C3011" s="22" t="n">
        <v>1321.312</v>
      </c>
      <c r="D3011" s="22" t="n">
        <v>1326.046</v>
      </c>
      <c r="E3011" s="22" t="n">
        <v>1317.645</v>
      </c>
      <c r="F3011" s="22" t="n">
        <v>1318.571</v>
      </c>
      <c r="G3011" s="23" t="n">
        <v>1327.27</v>
      </c>
      <c r="H3011" s="23" t="n">
        <v>1325.94</v>
      </c>
      <c r="I3011" s="23" t="n">
        <v>1317.3</v>
      </c>
      <c r="J3011" s="23" t="n">
        <v>1315.98</v>
      </c>
      <c r="K3011" s="29" t="str">
        <f aca="false">IF(N3011&lt;=$F$3,"HIT","MISS")</f>
        <v>HIT</v>
      </c>
      <c r="L3011" s="29" t="str">
        <f aca="false">IF(O3011&lt;=$F$3,"HIT","MISS")</f>
        <v>HIT</v>
      </c>
      <c r="M3011" s="17" t="str">
        <f aca="false">IF(AND(K3011="HIT",L3011="HIT"),"HOD ✓ | LOD ✓",IF(K3011="HIT","HOD ✓",IF(L3011="HIT","LOD ✓","✗ MISS")))</f>
        <v>HOD ✓ | LOD ✓</v>
      </c>
      <c r="N3011" s="26" t="n">
        <f aca="false">IF(D3011&lt;H3011,(H3011-D3011)/D3011,IF(D3011&gt;G3011,(D3011-G3011)/D3011,0))</f>
        <v>0</v>
      </c>
      <c r="O3011" s="26" t="n">
        <f aca="false">IF(E3011&lt;J3011,(J3011-E3011)/E3011,IF(E3011&gt;I3011,(E3011-I3011)/E3011,0))</f>
        <v>0.00026183076625345</v>
      </c>
      <c r="P3011" s="27" t="n">
        <f aca="false">LN(F3011/F3010)</f>
        <v>-0.00207660792921601</v>
      </c>
      <c r="Q3011" s="28" t="n">
        <f aca="false">STDEV(P2992:P3011)*SQRT(252)</f>
        <v>0.0736304258807185</v>
      </c>
      <c r="R3011" s="26" t="n">
        <f aca="false">(G3011-H3011)/H3011</f>
        <v>0.00100306197867168</v>
      </c>
      <c r="S3011" s="17" t="n">
        <f aca="false">YEAR(B3011)</f>
        <v>2018</v>
      </c>
      <c r="T3011" s="17" t="n">
        <f aca="false">WEEKDAY(B3011)</f>
        <v>6</v>
      </c>
    </row>
    <row r="3012" customFormat="false" ht="15" hidden="false" customHeight="false" outlineLevel="0" collapsed="false">
      <c r="B3012" s="21" t="n">
        <v>43234</v>
      </c>
      <c r="C3012" s="22" t="n">
        <v>1318.571</v>
      </c>
      <c r="D3012" s="22" t="n">
        <v>1322.431</v>
      </c>
      <c r="E3012" s="22" t="n">
        <v>1313.012</v>
      </c>
      <c r="F3012" s="22" t="n">
        <v>1313.548</v>
      </c>
      <c r="G3012" s="23" t="n">
        <v>1322.19</v>
      </c>
      <c r="H3012" s="23" t="n">
        <v>1320.87</v>
      </c>
      <c r="I3012" s="23" t="n">
        <v>1314.09</v>
      </c>
      <c r="J3012" s="23" t="n">
        <v>1312.78</v>
      </c>
      <c r="K3012" s="29" t="str">
        <f aca="false">IF(N3012&lt;=$F$3,"HIT","MISS")</f>
        <v>HIT</v>
      </c>
      <c r="L3012" s="29" t="str">
        <f aca="false">IF(O3012&lt;=$F$3,"HIT","MISS")</f>
        <v>HIT</v>
      </c>
      <c r="M3012" s="17" t="str">
        <f aca="false">IF(AND(K3012="HIT",L3012="HIT"),"HOD ✓ | LOD ✓",IF(K3012="HIT","HOD ✓",IF(L3012="HIT","LOD ✓","✗ MISS")))</f>
        <v>HOD ✓ | LOD ✓</v>
      </c>
      <c r="N3012" s="26" t="n">
        <f aca="false">IF(D3012&lt;H3012,(H3012-D3012)/D3012,IF(D3012&gt;G3012,(D3012-G3012)/D3012,0))</f>
        <v>0.000182240131999314</v>
      </c>
      <c r="O3012" s="26" t="n">
        <f aca="false">IF(E3012&lt;J3012,(J3012-E3012)/E3012,IF(E3012&gt;I3012,(E3012-I3012)/E3012,0))</f>
        <v>0</v>
      </c>
      <c r="P3012" s="27" t="n">
        <f aca="false">LN(F3012/F3011)</f>
        <v>-0.00381670137071275</v>
      </c>
      <c r="Q3012" s="28" t="n">
        <f aca="false">STDEV(P2993:P3012)*SQRT(252)</f>
        <v>0.0741719207874828</v>
      </c>
      <c r="R3012" s="26" t="n">
        <f aca="false">(G3012-H3012)/H3012</f>
        <v>0.000999341343205739</v>
      </c>
      <c r="S3012" s="17" t="n">
        <f aca="false">YEAR(B3012)</f>
        <v>2018</v>
      </c>
      <c r="T3012" s="17" t="n">
        <f aca="false">WEEKDAY(B3012)</f>
        <v>2</v>
      </c>
    </row>
    <row r="3013" customFormat="false" ht="15" hidden="false" customHeight="false" outlineLevel="0" collapsed="false">
      <c r="B3013" s="21" t="n">
        <v>43235</v>
      </c>
      <c r="C3013" s="22" t="n">
        <v>1313.548</v>
      </c>
      <c r="D3013" s="22" t="n">
        <v>1314.988</v>
      </c>
      <c r="E3013" s="22" t="n">
        <v>1288.713</v>
      </c>
      <c r="F3013" s="22" t="n">
        <v>1290.983</v>
      </c>
      <c r="G3013" s="23" t="n">
        <v>1315.33</v>
      </c>
      <c r="H3013" s="23" t="n">
        <v>1314.02</v>
      </c>
      <c r="I3013" s="23" t="n">
        <v>1288.48</v>
      </c>
      <c r="J3013" s="23" t="n">
        <v>1287.19</v>
      </c>
      <c r="K3013" s="29" t="str">
        <f aca="false">IF(N3013&lt;=$F$3,"HIT","MISS")</f>
        <v>HIT</v>
      </c>
      <c r="L3013" s="29" t="str">
        <f aca="false">IF(O3013&lt;=$F$3,"HIT","MISS")</f>
        <v>HIT</v>
      </c>
      <c r="M3013" s="17" t="str">
        <f aca="false">IF(AND(K3013="HIT",L3013="HIT"),"HOD ✓ | LOD ✓",IF(K3013="HIT","HOD ✓",IF(L3013="HIT","LOD ✓","✗ MISS")))</f>
        <v>HOD ✓ | LOD ✓</v>
      </c>
      <c r="N3013" s="26" t="n">
        <f aca="false">IF(D3013&lt;H3013,(H3013-D3013)/D3013,IF(D3013&gt;G3013,(D3013-G3013)/D3013,0))</f>
        <v>0</v>
      </c>
      <c r="O3013" s="26" t="n">
        <f aca="false">IF(E3013&lt;J3013,(J3013-E3013)/E3013,IF(E3013&gt;I3013,(E3013-I3013)/E3013,0))</f>
        <v>0.000180800535107466</v>
      </c>
      <c r="P3013" s="27" t="n">
        <f aca="false">LN(F3013/F3012)</f>
        <v>-0.0173279293705454</v>
      </c>
      <c r="Q3013" s="28" t="n">
        <f aca="false">STDEV(P2994:P3013)*SQRT(252)</f>
        <v>0.0930607887392453</v>
      </c>
      <c r="R3013" s="26" t="n">
        <f aca="false">(G3013-H3013)/H3013</f>
        <v>0.000996940685834269</v>
      </c>
      <c r="S3013" s="17" t="n">
        <f aca="false">YEAR(B3013)</f>
        <v>2018</v>
      </c>
      <c r="T3013" s="17" t="n">
        <f aca="false">WEEKDAY(B3013)</f>
        <v>3</v>
      </c>
    </row>
    <row r="3014" customFormat="false" ht="15" hidden="false" customHeight="false" outlineLevel="0" collapsed="false">
      <c r="B3014" s="21" t="n">
        <v>43236</v>
      </c>
      <c r="C3014" s="22" t="n">
        <v>1290.983</v>
      </c>
      <c r="D3014" s="22" t="n">
        <v>1297.028</v>
      </c>
      <c r="E3014" s="22" t="n">
        <v>1286.375</v>
      </c>
      <c r="F3014" s="22" t="n">
        <v>1290.696</v>
      </c>
      <c r="G3014" s="23" t="n">
        <v>1297.95</v>
      </c>
      <c r="H3014" s="23" t="n">
        <v>1296.65</v>
      </c>
      <c r="I3014" s="23" t="n">
        <v>1287.34</v>
      </c>
      <c r="J3014" s="23" t="n">
        <v>1286.05</v>
      </c>
      <c r="K3014" s="29" t="str">
        <f aca="false">IF(N3014&lt;=$F$3,"HIT","MISS")</f>
        <v>HIT</v>
      </c>
      <c r="L3014" s="29" t="str">
        <f aca="false">IF(O3014&lt;=$F$3,"HIT","MISS")</f>
        <v>HIT</v>
      </c>
      <c r="M3014" s="17" t="str">
        <f aca="false">IF(AND(K3014="HIT",L3014="HIT"),"HOD ✓ | LOD ✓",IF(K3014="HIT","HOD ✓",IF(L3014="HIT","LOD ✓","✗ MISS")))</f>
        <v>HOD ✓ | LOD ✓</v>
      </c>
      <c r="N3014" s="26" t="n">
        <f aca="false">IF(D3014&lt;H3014,(H3014-D3014)/D3014,IF(D3014&gt;G3014,(D3014-G3014)/D3014,0))</f>
        <v>0</v>
      </c>
      <c r="O3014" s="26" t="n">
        <f aca="false">IF(E3014&lt;J3014,(J3014-E3014)/E3014,IF(E3014&gt;I3014,(E3014-I3014)/E3014,0))</f>
        <v>0</v>
      </c>
      <c r="P3014" s="27" t="n">
        <f aca="false">LN(F3014/F3013)</f>
        <v>-0.000222335930363423</v>
      </c>
      <c r="Q3014" s="28" t="n">
        <f aca="false">STDEV(P2995:P3014)*SQRT(252)</f>
        <v>0.092280646786232</v>
      </c>
      <c r="R3014" s="26" t="n">
        <f aca="false">(G3014-H3014)/H3014</f>
        <v>0.00100258358076578</v>
      </c>
      <c r="S3014" s="17" t="n">
        <f aca="false">YEAR(B3014)</f>
        <v>2018</v>
      </c>
      <c r="T3014" s="17" t="n">
        <f aca="false">WEEKDAY(B3014)</f>
        <v>4</v>
      </c>
    </row>
    <row r="3015" customFormat="false" ht="15" hidden="false" customHeight="false" outlineLevel="0" collapsed="false">
      <c r="B3015" s="21" t="n">
        <v>43237</v>
      </c>
      <c r="C3015" s="22" t="n">
        <v>1290.696</v>
      </c>
      <c r="D3015" s="22" t="n">
        <v>1294.471</v>
      </c>
      <c r="E3015" s="22" t="n">
        <v>1284.914</v>
      </c>
      <c r="F3015" s="22" t="n">
        <v>1290.964</v>
      </c>
      <c r="G3015" s="23" t="n">
        <v>1294.05</v>
      </c>
      <c r="H3015" s="23" t="n">
        <v>1292.76</v>
      </c>
      <c r="I3015" s="23" t="n">
        <v>1289.13</v>
      </c>
      <c r="J3015" s="23" t="n">
        <v>1287.84</v>
      </c>
      <c r="K3015" s="24" t="str">
        <f aca="false">IF(N3015&lt;=$F$3,"HIT","MISS")</f>
        <v>HIT</v>
      </c>
      <c r="L3015" s="24" t="str">
        <f aca="false">IF(O3015&lt;=$F$3,"HIT","MISS")</f>
        <v>MISS</v>
      </c>
      <c r="M3015" s="25" t="str">
        <f aca="false">IF(AND(K3015="HIT",L3015="HIT"),"HOD ✓ | LOD ✓",IF(K3015="HIT","HOD ✓",IF(L3015="HIT","LOD ✓","✗ MISS")))</f>
        <v>HOD ✓</v>
      </c>
      <c r="N3015" s="26" t="n">
        <f aca="false">IF(D3015&lt;H3015,(H3015-D3015)/D3015,IF(D3015&gt;G3015,(D3015-G3015)/D3015,0))</f>
        <v>0.000325229379414486</v>
      </c>
      <c r="O3015" s="26" t="n">
        <f aca="false">IF(E3015&lt;J3015,(J3015-E3015)/E3015,IF(E3015&gt;I3015,(E3015-I3015)/E3015,0))</f>
        <v>0.00227719520528217</v>
      </c>
      <c r="P3015" s="27" t="n">
        <f aca="false">LN(F3015/F3014)</f>
        <v>0.000207618354828007</v>
      </c>
      <c r="Q3015" s="28" t="n">
        <f aca="false">STDEV(P2996:P3015)*SQRT(252)</f>
        <v>0.0926562613595152</v>
      </c>
      <c r="R3015" s="26" t="n">
        <f aca="false">(G3015-H3015)/H3015</f>
        <v>0.000997865032952724</v>
      </c>
      <c r="S3015" s="17" t="n">
        <f aca="false">YEAR(B3015)</f>
        <v>2018</v>
      </c>
      <c r="T3015" s="17" t="n">
        <f aca="false">WEEKDAY(B3015)</f>
        <v>5</v>
      </c>
    </row>
    <row r="3016" customFormat="false" ht="15" hidden="false" customHeight="false" outlineLevel="0" collapsed="false">
      <c r="B3016" s="21" t="n">
        <v>43238</v>
      </c>
      <c r="C3016" s="22" t="n">
        <v>1290.964</v>
      </c>
      <c r="D3016" s="22" t="n">
        <v>1294.278</v>
      </c>
      <c r="E3016" s="22" t="n">
        <v>1286.12</v>
      </c>
      <c r="F3016" s="22" t="n">
        <v>1292.603</v>
      </c>
      <c r="G3016" s="23" t="n">
        <v>1295.12</v>
      </c>
      <c r="H3016" s="23" t="n">
        <v>1293.83</v>
      </c>
      <c r="I3016" s="23" t="n">
        <v>1287.79</v>
      </c>
      <c r="J3016" s="23" t="n">
        <v>1286.5</v>
      </c>
      <c r="K3016" s="29" t="str">
        <f aca="false">IF(N3016&lt;=$F$3,"HIT","MISS")</f>
        <v>HIT</v>
      </c>
      <c r="L3016" s="29" t="str">
        <f aca="false">IF(O3016&lt;=$F$3,"HIT","MISS")</f>
        <v>HIT</v>
      </c>
      <c r="M3016" s="17" t="str">
        <f aca="false">IF(AND(K3016="HIT",L3016="HIT"),"HOD ✓ | LOD ✓",IF(K3016="HIT","HOD ✓",IF(L3016="HIT","LOD ✓","✗ MISS")))</f>
        <v>HOD ✓ | LOD ✓</v>
      </c>
      <c r="N3016" s="26" t="n">
        <f aca="false">IF(D3016&lt;H3016,(H3016-D3016)/D3016,IF(D3016&gt;G3016,(D3016-G3016)/D3016,0))</f>
        <v>0</v>
      </c>
      <c r="O3016" s="26" t="n">
        <f aca="false">IF(E3016&lt;J3016,(J3016-E3016)/E3016,IF(E3016&gt;I3016,(E3016-I3016)/E3016,0))</f>
        <v>0.000295462320778861</v>
      </c>
      <c r="P3016" s="27" t="n">
        <f aca="false">LN(F3016/F3015)</f>
        <v>0.00126878863205429</v>
      </c>
      <c r="Q3016" s="28" t="n">
        <f aca="false">STDEV(P2997:P3016)*SQRT(252)</f>
        <v>0.0913535680545057</v>
      </c>
      <c r="R3016" s="26" t="n">
        <f aca="false">(G3016-H3016)/H3016</f>
        <v>0.000997039796572938</v>
      </c>
      <c r="S3016" s="17" t="n">
        <f aca="false">YEAR(B3016)</f>
        <v>2018</v>
      </c>
      <c r="T3016" s="17" t="n">
        <f aca="false">WEEKDAY(B3016)</f>
        <v>6</v>
      </c>
    </row>
    <row r="3017" customFormat="false" ht="15" hidden="false" customHeight="false" outlineLevel="0" collapsed="false">
      <c r="B3017" s="21" t="n">
        <v>43241</v>
      </c>
      <c r="C3017" s="22" t="n">
        <v>1292.603</v>
      </c>
      <c r="D3017" s="22" t="n">
        <v>1293.218</v>
      </c>
      <c r="E3017" s="22" t="n">
        <v>1282.031</v>
      </c>
      <c r="F3017" s="22" t="n">
        <v>1292.686</v>
      </c>
      <c r="G3017" s="23" t="n">
        <v>1294.61</v>
      </c>
      <c r="H3017" s="23" t="n">
        <v>1293.32</v>
      </c>
      <c r="I3017" s="23" t="n">
        <v>1282.34</v>
      </c>
      <c r="J3017" s="23" t="n">
        <v>1281.06</v>
      </c>
      <c r="K3017" s="29" t="str">
        <f aca="false">IF(N3017&lt;=$F$3,"HIT","MISS")</f>
        <v>HIT</v>
      </c>
      <c r="L3017" s="29" t="str">
        <f aca="false">IF(O3017&lt;=$F$3,"HIT","MISS")</f>
        <v>HIT</v>
      </c>
      <c r="M3017" s="17" t="str">
        <f aca="false">IF(AND(K3017="HIT",L3017="HIT"),"HOD ✓ | LOD ✓",IF(K3017="HIT","HOD ✓",IF(L3017="HIT","LOD ✓","✗ MISS")))</f>
        <v>HOD ✓ | LOD ✓</v>
      </c>
      <c r="N3017" s="26" t="n">
        <f aca="false">IF(D3017&lt;H3017,(H3017-D3017)/D3017,IF(D3017&gt;G3017,(D3017-G3017)/D3017,0))</f>
        <v>7.88730129025901E-005</v>
      </c>
      <c r="O3017" s="26" t="n">
        <f aca="false">IF(E3017&lt;J3017,(J3017-E3017)/E3017,IF(E3017&gt;I3017,(E3017-I3017)/E3017,0))</f>
        <v>0</v>
      </c>
      <c r="P3017" s="27" t="n">
        <f aca="false">LN(F3017/F3016)</f>
        <v>6.42094559086616E-005</v>
      </c>
      <c r="Q3017" s="28" t="n">
        <f aca="false">STDEV(P2998:P3017)*SQRT(252)</f>
        <v>0.0878378639871731</v>
      </c>
      <c r="R3017" s="26" t="n">
        <f aca="false">(G3017-H3017)/H3017</f>
        <v>0.000997432963226397</v>
      </c>
      <c r="S3017" s="17" t="n">
        <f aca="false">YEAR(B3017)</f>
        <v>2018</v>
      </c>
      <c r="T3017" s="17" t="n">
        <f aca="false">WEEKDAY(B3017)</f>
        <v>2</v>
      </c>
    </row>
    <row r="3018" customFormat="false" ht="15" hidden="false" customHeight="false" outlineLevel="0" collapsed="false">
      <c r="B3018" s="21" t="n">
        <v>43242</v>
      </c>
      <c r="C3018" s="22" t="n">
        <v>1292.686</v>
      </c>
      <c r="D3018" s="22" t="n">
        <v>1296.641</v>
      </c>
      <c r="E3018" s="22" t="n">
        <v>1287.951</v>
      </c>
      <c r="F3018" s="22" t="n">
        <v>1291.41</v>
      </c>
      <c r="G3018" s="23" t="n">
        <v>1296.7</v>
      </c>
      <c r="H3018" s="23" t="n">
        <v>1295.4</v>
      </c>
      <c r="I3018" s="23" t="n">
        <v>1283.57</v>
      </c>
      <c r="J3018" s="23" t="n">
        <v>1282.29</v>
      </c>
      <c r="K3018" s="24" t="str">
        <f aca="false">IF(N3018&lt;=$F$3,"HIT","MISS")</f>
        <v>HIT</v>
      </c>
      <c r="L3018" s="24" t="str">
        <f aca="false">IF(O3018&lt;=$F$3,"HIT","MISS")</f>
        <v>MISS</v>
      </c>
      <c r="M3018" s="25" t="str">
        <f aca="false">IF(AND(K3018="HIT",L3018="HIT"),"HOD ✓ | LOD ✓",IF(K3018="HIT","HOD ✓",IF(L3018="HIT","LOD ✓","✗ MISS")))</f>
        <v>HOD ✓</v>
      </c>
      <c r="N3018" s="26" t="n">
        <f aca="false">IF(D3018&lt;H3018,(H3018-D3018)/D3018,IF(D3018&gt;G3018,(D3018-G3018)/D3018,0))</f>
        <v>0</v>
      </c>
      <c r="O3018" s="26" t="n">
        <f aca="false">IF(E3018&lt;J3018,(J3018-E3018)/E3018,IF(E3018&gt;I3018,(E3018-I3018)/E3018,0))</f>
        <v>0.00340152692144351</v>
      </c>
      <c r="P3018" s="27" t="n">
        <f aca="false">LN(F3018/F3017)</f>
        <v>-0.000987579489081022</v>
      </c>
      <c r="Q3018" s="28" t="n">
        <f aca="false">STDEV(P2999:P3018)*SQRT(252)</f>
        <v>0.0854535129510665</v>
      </c>
      <c r="R3018" s="26" t="n">
        <f aca="false">(G3018-H3018)/H3018</f>
        <v>0.00100355102670986</v>
      </c>
      <c r="S3018" s="17" t="n">
        <f aca="false">YEAR(B3018)</f>
        <v>2018</v>
      </c>
      <c r="T3018" s="17" t="n">
        <f aca="false">WEEKDAY(B3018)</f>
        <v>3</v>
      </c>
    </row>
    <row r="3019" customFormat="false" ht="15" hidden="false" customHeight="false" outlineLevel="0" collapsed="false">
      <c r="B3019" s="21" t="n">
        <v>43243</v>
      </c>
      <c r="C3019" s="22" t="n">
        <v>1291.41</v>
      </c>
      <c r="D3019" s="22" t="n">
        <v>1299.008</v>
      </c>
      <c r="E3019" s="22" t="n">
        <v>1287.877</v>
      </c>
      <c r="F3019" s="22" t="n">
        <v>1293.508</v>
      </c>
      <c r="G3019" s="23" t="n">
        <v>1299.21</v>
      </c>
      <c r="H3019" s="23" t="n">
        <v>1297.91</v>
      </c>
      <c r="I3019" s="23" t="n">
        <v>1289.67</v>
      </c>
      <c r="J3019" s="23" t="n">
        <v>1288.38</v>
      </c>
      <c r="K3019" s="29" t="str">
        <f aca="false">IF(N3019&lt;=$F$3,"HIT","MISS")</f>
        <v>HIT</v>
      </c>
      <c r="L3019" s="29" t="str">
        <f aca="false">IF(O3019&lt;=$F$3,"HIT","MISS")</f>
        <v>HIT</v>
      </c>
      <c r="M3019" s="17" t="str">
        <f aca="false">IF(AND(K3019="HIT",L3019="HIT"),"HOD ✓ | LOD ✓",IF(K3019="HIT","HOD ✓",IF(L3019="HIT","LOD ✓","✗ MISS")))</f>
        <v>HOD ✓ | LOD ✓</v>
      </c>
      <c r="N3019" s="26" t="n">
        <f aca="false">IF(D3019&lt;H3019,(H3019-D3019)/D3019,IF(D3019&gt;G3019,(D3019-G3019)/D3019,0))</f>
        <v>0</v>
      </c>
      <c r="O3019" s="26" t="n">
        <f aca="false">IF(E3019&lt;J3019,(J3019-E3019)/E3019,IF(E3019&gt;I3019,(E3019-I3019)/E3019,0))</f>
        <v>0.000390565248078936</v>
      </c>
      <c r="P3019" s="27" t="n">
        <f aca="false">LN(F3019/F3018)</f>
        <v>0.00162326268042735</v>
      </c>
      <c r="Q3019" s="28" t="n">
        <f aca="false">STDEV(P3000:P3019)*SQRT(252)</f>
        <v>0.084601101454055</v>
      </c>
      <c r="R3019" s="26" t="n">
        <f aca="false">(G3019-H3019)/H3019</f>
        <v>0.00100161028114427</v>
      </c>
      <c r="S3019" s="17" t="n">
        <f aca="false">YEAR(B3019)</f>
        <v>2018</v>
      </c>
      <c r="T3019" s="17" t="n">
        <f aca="false">WEEKDAY(B3019)</f>
        <v>4</v>
      </c>
    </row>
    <row r="3020" customFormat="false" ht="15" hidden="false" customHeight="false" outlineLevel="0" collapsed="false">
      <c r="B3020" s="21" t="n">
        <v>43244</v>
      </c>
      <c r="C3020" s="22" t="n">
        <v>1293.508</v>
      </c>
      <c r="D3020" s="22" t="n">
        <v>1306.636</v>
      </c>
      <c r="E3020" s="22" t="n">
        <v>1292.84</v>
      </c>
      <c r="F3020" s="22" t="n">
        <v>1304.872</v>
      </c>
      <c r="G3020" s="23" t="n">
        <v>1307.02</v>
      </c>
      <c r="H3020" s="23" t="n">
        <v>1305.71</v>
      </c>
      <c r="I3020" s="23" t="n">
        <v>1294.3</v>
      </c>
      <c r="J3020" s="23" t="n">
        <v>1293.01</v>
      </c>
      <c r="K3020" s="29" t="str">
        <f aca="false">IF(N3020&lt;=$F$3,"HIT","MISS")</f>
        <v>HIT</v>
      </c>
      <c r="L3020" s="29" t="str">
        <f aca="false">IF(O3020&lt;=$F$3,"HIT","MISS")</f>
        <v>HIT</v>
      </c>
      <c r="M3020" s="17" t="str">
        <f aca="false">IF(AND(K3020="HIT",L3020="HIT"),"HOD ✓ | LOD ✓",IF(K3020="HIT","HOD ✓",IF(L3020="HIT","LOD ✓","✗ MISS")))</f>
        <v>HOD ✓ | LOD ✓</v>
      </c>
      <c r="N3020" s="26" t="n">
        <f aca="false">IF(D3020&lt;H3020,(H3020-D3020)/D3020,IF(D3020&gt;G3020,(D3020-G3020)/D3020,0))</f>
        <v>0</v>
      </c>
      <c r="O3020" s="26" t="n">
        <f aca="false">IF(E3020&lt;J3020,(J3020-E3020)/E3020,IF(E3020&gt;I3020,(E3020-I3020)/E3020,0))</f>
        <v>0.00013149345626688</v>
      </c>
      <c r="P3020" s="27" t="n">
        <f aca="false">LN(F3020/F3019)</f>
        <v>0.00874704427806529</v>
      </c>
      <c r="Q3020" s="28" t="n">
        <f aca="false">STDEV(P3001:P3020)*SQRT(252)</f>
        <v>0.0904966826025418</v>
      </c>
      <c r="R3020" s="26" t="n">
        <f aca="false">(G3020-H3020)/H3020</f>
        <v>0.00100328556877097</v>
      </c>
      <c r="S3020" s="17" t="n">
        <f aca="false">YEAR(B3020)</f>
        <v>2018</v>
      </c>
      <c r="T3020" s="17" t="n">
        <f aca="false">WEEKDAY(B3020)</f>
        <v>5</v>
      </c>
    </row>
    <row r="3021" customFormat="false" ht="15" hidden="false" customHeight="false" outlineLevel="0" collapsed="false">
      <c r="B3021" s="21" t="n">
        <v>43245</v>
      </c>
      <c r="C3021" s="22" t="n">
        <v>1304.872</v>
      </c>
      <c r="D3021" s="22" t="n">
        <v>1307.89</v>
      </c>
      <c r="E3021" s="22" t="n">
        <v>1299.902</v>
      </c>
      <c r="F3021" s="22" t="n">
        <v>1301.826</v>
      </c>
      <c r="G3021" s="23" t="n">
        <v>1307.68</v>
      </c>
      <c r="H3021" s="23" t="n">
        <v>1306.37</v>
      </c>
      <c r="I3021" s="23" t="n">
        <v>1301.5</v>
      </c>
      <c r="J3021" s="23" t="n">
        <v>1300.2</v>
      </c>
      <c r="K3021" s="29" t="str">
        <f aca="false">IF(N3021&lt;=$F$3,"HIT","MISS")</f>
        <v>HIT</v>
      </c>
      <c r="L3021" s="29" t="str">
        <f aca="false">IF(O3021&lt;=$F$3,"HIT","MISS")</f>
        <v>HIT</v>
      </c>
      <c r="M3021" s="17" t="str">
        <f aca="false">IF(AND(K3021="HIT",L3021="HIT"),"HOD ✓ | LOD ✓",IF(K3021="HIT","HOD ✓",IF(L3021="HIT","LOD ✓","✗ MISS")))</f>
        <v>HOD ✓ | LOD ✓</v>
      </c>
      <c r="N3021" s="26" t="n">
        <f aca="false">IF(D3021&lt;H3021,(H3021-D3021)/D3021,IF(D3021&gt;G3021,(D3021-G3021)/D3021,0))</f>
        <v>0.000160563961801097</v>
      </c>
      <c r="O3021" s="26" t="n">
        <f aca="false">IF(E3021&lt;J3021,(J3021-E3021)/E3021,IF(E3021&gt;I3021,(E3021-I3021)/E3021,0))</f>
        <v>0.000229248051006923</v>
      </c>
      <c r="P3021" s="27" t="n">
        <f aca="false">LN(F3021/F3020)</f>
        <v>-0.00233705737020265</v>
      </c>
      <c r="Q3021" s="28" t="n">
        <f aca="false">STDEV(P3002:P3021)*SQRT(252)</f>
        <v>0.0883030734667119</v>
      </c>
      <c r="R3021" s="26" t="n">
        <f aca="false">(G3021-H3021)/H3021</f>
        <v>0.00100277869210115</v>
      </c>
      <c r="S3021" s="17" t="n">
        <f aca="false">YEAR(B3021)</f>
        <v>2018</v>
      </c>
      <c r="T3021" s="17" t="n">
        <f aca="false">WEEKDAY(B3021)</f>
        <v>6</v>
      </c>
    </row>
    <row r="3022" customFormat="false" ht="15" hidden="false" customHeight="false" outlineLevel="0" collapsed="false">
      <c r="B3022" s="21" t="n">
        <v>43248</v>
      </c>
      <c r="C3022" s="22" t="n">
        <v>1301.826</v>
      </c>
      <c r="D3022" s="22" t="n">
        <v>1301.826</v>
      </c>
      <c r="E3022" s="22" t="n">
        <v>1295.512</v>
      </c>
      <c r="F3022" s="22" t="n">
        <v>1298.138</v>
      </c>
      <c r="G3022" s="23" t="n">
        <v>1303.3</v>
      </c>
      <c r="H3022" s="23" t="n">
        <v>1302</v>
      </c>
      <c r="I3022" s="23" t="n">
        <v>1296.25</v>
      </c>
      <c r="J3022" s="23" t="n">
        <v>1294.96</v>
      </c>
      <c r="K3022" s="29" t="str">
        <f aca="false">IF(N3022&lt;=$F$3,"HIT","MISS")</f>
        <v>HIT</v>
      </c>
      <c r="L3022" s="29" t="str">
        <f aca="false">IF(O3022&lt;=$F$3,"HIT","MISS")</f>
        <v>HIT</v>
      </c>
      <c r="M3022" s="17" t="str">
        <f aca="false">IF(AND(K3022="HIT",L3022="HIT"),"HOD ✓ | LOD ✓",IF(K3022="HIT","HOD ✓",IF(L3022="HIT","LOD ✓","✗ MISS")))</f>
        <v>HOD ✓ | LOD ✓</v>
      </c>
      <c r="N3022" s="26" t="n">
        <f aca="false">IF(D3022&lt;H3022,(H3022-D3022)/D3022,IF(D3022&gt;G3022,(D3022-G3022)/D3022,0))</f>
        <v>0.000133658415179892</v>
      </c>
      <c r="O3022" s="26" t="n">
        <f aca="false">IF(E3022&lt;J3022,(J3022-E3022)/E3022,IF(E3022&gt;I3022,(E3022-I3022)/E3022,0))</f>
        <v>0</v>
      </c>
      <c r="P3022" s="27" t="n">
        <f aca="false">LN(F3022/F3021)</f>
        <v>-0.00283696426068282</v>
      </c>
      <c r="Q3022" s="28" t="n">
        <f aca="false">STDEV(P3003:P3022)*SQRT(252)</f>
        <v>0.0864310241901706</v>
      </c>
      <c r="R3022" s="26" t="n">
        <f aca="false">(G3022-H3022)/H3022</f>
        <v>0.000998463901689673</v>
      </c>
      <c r="S3022" s="17" t="n">
        <f aca="false">YEAR(B3022)</f>
        <v>2018</v>
      </c>
      <c r="T3022" s="17" t="n">
        <f aca="false">WEEKDAY(B3022)</f>
        <v>2</v>
      </c>
    </row>
    <row r="3023" customFormat="false" ht="15" hidden="false" customHeight="false" outlineLevel="0" collapsed="false">
      <c r="B3023" s="21" t="n">
        <v>43249</v>
      </c>
      <c r="C3023" s="22" t="n">
        <v>1298.138</v>
      </c>
      <c r="D3023" s="22" t="n">
        <v>1306.723</v>
      </c>
      <c r="E3023" s="22" t="n">
        <v>1292.892</v>
      </c>
      <c r="F3023" s="22" t="n">
        <v>1299.151</v>
      </c>
      <c r="G3023" s="23" t="n">
        <v>1308.18</v>
      </c>
      <c r="H3023" s="23" t="n">
        <v>1306.87</v>
      </c>
      <c r="I3023" s="23" t="n">
        <v>1293.01</v>
      </c>
      <c r="J3023" s="23" t="n">
        <v>1291.72</v>
      </c>
      <c r="K3023" s="29" t="str">
        <f aca="false">IF(N3023&lt;=$F$3,"HIT","MISS")</f>
        <v>HIT</v>
      </c>
      <c r="L3023" s="29" t="str">
        <f aca="false">IF(O3023&lt;=$F$3,"HIT","MISS")</f>
        <v>HIT</v>
      </c>
      <c r="M3023" s="17" t="str">
        <f aca="false">IF(AND(K3023="HIT",L3023="HIT"),"HOD ✓ | LOD ✓",IF(K3023="HIT","HOD ✓",IF(L3023="HIT","LOD ✓","✗ MISS")))</f>
        <v>HOD ✓ | LOD ✓</v>
      </c>
      <c r="N3023" s="26" t="n">
        <f aca="false">IF(D3023&lt;H3023,(H3023-D3023)/D3023,IF(D3023&gt;G3023,(D3023-G3023)/D3023,0))</f>
        <v>0.00011249515008149</v>
      </c>
      <c r="O3023" s="26" t="n">
        <f aca="false">IF(E3023&lt;J3023,(J3023-E3023)/E3023,IF(E3023&gt;I3023,(E3023-I3023)/E3023,0))</f>
        <v>0</v>
      </c>
      <c r="P3023" s="27" t="n">
        <f aca="false">LN(F3023/F3022)</f>
        <v>0.000780044154782283</v>
      </c>
      <c r="Q3023" s="28" t="n">
        <f aca="false">STDEV(P3004:P3023)*SQRT(252)</f>
        <v>0.0810118508636811</v>
      </c>
      <c r="R3023" s="26" t="n">
        <f aca="false">(G3023-H3023)/H3023</f>
        <v>0.00100239503546655</v>
      </c>
      <c r="S3023" s="17" t="n">
        <f aca="false">YEAR(B3023)</f>
        <v>2018</v>
      </c>
      <c r="T3023" s="17" t="n">
        <f aca="false">WEEKDAY(B3023)</f>
        <v>3</v>
      </c>
    </row>
    <row r="3024" customFormat="false" ht="15" hidden="false" customHeight="false" outlineLevel="0" collapsed="false">
      <c r="B3024" s="21" t="n">
        <v>43250</v>
      </c>
      <c r="C3024" s="22" t="n">
        <v>1299.151</v>
      </c>
      <c r="D3024" s="22" t="n">
        <v>1304.405</v>
      </c>
      <c r="E3024" s="22" t="n">
        <v>1295.91</v>
      </c>
      <c r="F3024" s="22" t="n">
        <v>1301.171</v>
      </c>
      <c r="G3024" s="23" t="n">
        <v>1304.81</v>
      </c>
      <c r="H3024" s="23" t="n">
        <v>1303.51</v>
      </c>
      <c r="I3024" s="23" t="n">
        <v>1296.31</v>
      </c>
      <c r="J3024" s="23" t="n">
        <v>1295.01</v>
      </c>
      <c r="K3024" s="29" t="str">
        <f aca="false">IF(N3024&lt;=$F$3,"HIT","MISS")</f>
        <v>HIT</v>
      </c>
      <c r="L3024" s="29" t="str">
        <f aca="false">IF(O3024&lt;=$F$3,"HIT","MISS")</f>
        <v>HIT</v>
      </c>
      <c r="M3024" s="17" t="str">
        <f aca="false">IF(AND(K3024="HIT",L3024="HIT"),"HOD ✓ | LOD ✓",IF(K3024="HIT","HOD ✓",IF(L3024="HIT","LOD ✓","✗ MISS")))</f>
        <v>HOD ✓ | LOD ✓</v>
      </c>
      <c r="N3024" s="26" t="n">
        <f aca="false">IF(D3024&lt;H3024,(H3024-D3024)/D3024,IF(D3024&gt;G3024,(D3024-G3024)/D3024,0))</f>
        <v>0</v>
      </c>
      <c r="O3024" s="26" t="n">
        <f aca="false">IF(E3024&lt;J3024,(J3024-E3024)/E3024,IF(E3024&gt;I3024,(E3024-I3024)/E3024,0))</f>
        <v>0</v>
      </c>
      <c r="P3024" s="27" t="n">
        <f aca="false">LN(F3024/F3023)</f>
        <v>0.00155365405232887</v>
      </c>
      <c r="Q3024" s="28" t="n">
        <f aca="false">STDEV(P3005:P3024)*SQRT(252)</f>
        <v>0.0812067175047324</v>
      </c>
      <c r="R3024" s="26" t="n">
        <f aca="false">(G3024-H3024)/H3024</f>
        <v>0.000997307270369966</v>
      </c>
      <c r="S3024" s="17" t="n">
        <f aca="false">YEAR(B3024)</f>
        <v>2018</v>
      </c>
      <c r="T3024" s="17" t="n">
        <f aca="false">WEEKDAY(B3024)</f>
        <v>4</v>
      </c>
    </row>
    <row r="3025" customFormat="false" ht="15" hidden="false" customHeight="false" outlineLevel="0" collapsed="false">
      <c r="B3025" s="21" t="n">
        <v>43251</v>
      </c>
      <c r="C3025" s="22" t="n">
        <v>1301.171</v>
      </c>
      <c r="D3025" s="22" t="n">
        <v>1306.912</v>
      </c>
      <c r="E3025" s="22" t="n">
        <v>1297.542</v>
      </c>
      <c r="F3025" s="22" t="n">
        <v>1298.447</v>
      </c>
      <c r="G3025" s="23" t="n">
        <v>1308.47</v>
      </c>
      <c r="H3025" s="23" t="n">
        <v>1307.16</v>
      </c>
      <c r="I3025" s="23" t="n">
        <v>1298.95</v>
      </c>
      <c r="J3025" s="23" t="n">
        <v>1297.65</v>
      </c>
      <c r="K3025" s="29" t="str">
        <f aca="false">IF(N3025&lt;=$F$3,"HIT","MISS")</f>
        <v>HIT</v>
      </c>
      <c r="L3025" s="29" t="str">
        <f aca="false">IF(O3025&lt;=$F$3,"HIT","MISS")</f>
        <v>HIT</v>
      </c>
      <c r="M3025" s="17" t="str">
        <f aca="false">IF(AND(K3025="HIT",L3025="HIT"),"HOD ✓ | LOD ✓",IF(K3025="HIT","HOD ✓",IF(L3025="HIT","LOD ✓","✗ MISS")))</f>
        <v>HOD ✓ | LOD ✓</v>
      </c>
      <c r="N3025" s="26" t="n">
        <f aca="false">IF(D3025&lt;H3025,(H3025-D3025)/D3025,IF(D3025&gt;G3025,(D3025-G3025)/D3025,0))</f>
        <v>0.000189760289904789</v>
      </c>
      <c r="O3025" s="26" t="n">
        <f aca="false">IF(E3025&lt;J3025,(J3025-E3025)/E3025,IF(E3025&gt;I3025,(E3025-I3025)/E3025,0))</f>
        <v>8.32342999303103E-005</v>
      </c>
      <c r="P3025" s="27" t="n">
        <f aca="false">LN(F3025/F3024)</f>
        <v>-0.00209569328798948</v>
      </c>
      <c r="Q3025" s="28" t="n">
        <f aca="false">STDEV(P3006:P3025)*SQRT(252)</f>
        <v>0.0784780715223341</v>
      </c>
      <c r="R3025" s="26" t="n">
        <f aca="false">(G3025-H3025)/H3025</f>
        <v>0.00100217264910183</v>
      </c>
      <c r="S3025" s="17" t="n">
        <f aca="false">YEAR(B3025)</f>
        <v>2018</v>
      </c>
      <c r="T3025" s="17" t="n">
        <f aca="false">WEEKDAY(B3025)</f>
        <v>5</v>
      </c>
    </row>
    <row r="3026" customFormat="false" ht="15" hidden="false" customHeight="false" outlineLevel="0" collapsed="false">
      <c r="B3026" s="21" t="n">
        <v>43252</v>
      </c>
      <c r="C3026" s="22" t="n">
        <v>1298.447</v>
      </c>
      <c r="D3026" s="22" t="n">
        <v>1300.73</v>
      </c>
      <c r="E3026" s="22" t="n">
        <v>1289.567</v>
      </c>
      <c r="F3026" s="22" t="n">
        <v>1293.668</v>
      </c>
      <c r="G3026" s="23" t="n">
        <v>1300.5</v>
      </c>
      <c r="H3026" s="23" t="n">
        <v>1299.2</v>
      </c>
      <c r="I3026" s="23" t="n">
        <v>1290.42</v>
      </c>
      <c r="J3026" s="23" t="n">
        <v>1289.13</v>
      </c>
      <c r="K3026" s="29" t="str">
        <f aca="false">IF(N3026&lt;=$F$3,"HIT","MISS")</f>
        <v>HIT</v>
      </c>
      <c r="L3026" s="29" t="str">
        <f aca="false">IF(O3026&lt;=$F$3,"HIT","MISS")</f>
        <v>HIT</v>
      </c>
      <c r="M3026" s="17" t="str">
        <f aca="false">IF(AND(K3026="HIT",L3026="HIT"),"HOD ✓ | LOD ✓",IF(K3026="HIT","HOD ✓",IF(L3026="HIT","LOD ✓","✗ MISS")))</f>
        <v>HOD ✓ | LOD ✓</v>
      </c>
      <c r="N3026" s="26" t="n">
        <f aca="false">IF(D3026&lt;H3026,(H3026-D3026)/D3026,IF(D3026&gt;G3026,(D3026-G3026)/D3026,0))</f>
        <v>0.000176823783567703</v>
      </c>
      <c r="O3026" s="26" t="n">
        <f aca="false">IF(E3026&lt;J3026,(J3026-E3026)/E3026,IF(E3026&gt;I3026,(E3026-I3026)/E3026,0))</f>
        <v>0</v>
      </c>
      <c r="P3026" s="27" t="n">
        <f aca="false">LN(F3026/F3025)</f>
        <v>-0.00368734058079769</v>
      </c>
      <c r="Q3026" s="28" t="n">
        <f aca="false">STDEV(P3007:P3026)*SQRT(252)</f>
        <v>0.0786067926918334</v>
      </c>
      <c r="R3026" s="26" t="n">
        <f aca="false">(G3026-H3026)/H3026</f>
        <v>0.00100061576354676</v>
      </c>
      <c r="S3026" s="17" t="n">
        <f aca="false">YEAR(B3026)</f>
        <v>2018</v>
      </c>
      <c r="T3026" s="17" t="n">
        <f aca="false">WEEKDAY(B3026)</f>
        <v>6</v>
      </c>
    </row>
    <row r="3027" customFormat="false" ht="15" hidden="false" customHeight="false" outlineLevel="0" collapsed="false">
      <c r="B3027" s="21" t="n">
        <v>43255</v>
      </c>
      <c r="C3027" s="22" t="n">
        <v>1293.668</v>
      </c>
      <c r="D3027" s="22" t="n">
        <v>1298.09</v>
      </c>
      <c r="E3027" s="22" t="n">
        <v>1290.306</v>
      </c>
      <c r="F3027" s="22" t="n">
        <v>1292.02</v>
      </c>
      <c r="G3027" s="23" t="n">
        <v>1298.49</v>
      </c>
      <c r="H3027" s="23" t="n">
        <v>1297.19</v>
      </c>
      <c r="I3027" s="23" t="n">
        <v>1291.41</v>
      </c>
      <c r="J3027" s="23" t="n">
        <v>1290.12</v>
      </c>
      <c r="K3027" s="29" t="str">
        <f aca="false">IF(N3027&lt;=$F$3,"HIT","MISS")</f>
        <v>HIT</v>
      </c>
      <c r="L3027" s="29" t="str">
        <f aca="false">IF(O3027&lt;=$F$3,"HIT","MISS")</f>
        <v>HIT</v>
      </c>
      <c r="M3027" s="17" t="str">
        <f aca="false">IF(AND(K3027="HIT",L3027="HIT"),"HOD ✓ | LOD ✓",IF(K3027="HIT","HOD ✓",IF(L3027="HIT","LOD ✓","✗ MISS")))</f>
        <v>HOD ✓ | LOD ✓</v>
      </c>
      <c r="N3027" s="26" t="n">
        <f aca="false">IF(D3027&lt;H3027,(H3027-D3027)/D3027,IF(D3027&gt;G3027,(D3027-G3027)/D3027,0))</f>
        <v>0</v>
      </c>
      <c r="O3027" s="26" t="n">
        <f aca="false">IF(E3027&lt;J3027,(J3027-E3027)/E3027,IF(E3027&gt;I3027,(E3027-I3027)/E3027,0))</f>
        <v>0</v>
      </c>
      <c r="P3027" s="27" t="n">
        <f aca="false">LN(F3027/F3026)</f>
        <v>-0.00127470926356972</v>
      </c>
      <c r="Q3027" s="28" t="n">
        <f aca="false">STDEV(P3008:P3027)*SQRT(252)</f>
        <v>0.0786148276911631</v>
      </c>
      <c r="R3027" s="26" t="n">
        <f aca="false">(G3027-H3027)/H3027</f>
        <v>0.00100216622083115</v>
      </c>
      <c r="S3027" s="17" t="n">
        <f aca="false">YEAR(B3027)</f>
        <v>2018</v>
      </c>
      <c r="T3027" s="17" t="n">
        <f aca="false">WEEKDAY(B3027)</f>
        <v>2</v>
      </c>
    </row>
    <row r="3028" customFormat="false" ht="15" hidden="false" customHeight="false" outlineLevel="0" collapsed="false">
      <c r="B3028" s="21" t="n">
        <v>43256</v>
      </c>
      <c r="C3028" s="22" t="n">
        <v>1292.02</v>
      </c>
      <c r="D3028" s="22" t="n">
        <v>1300.631</v>
      </c>
      <c r="E3028" s="22" t="n">
        <v>1289.908</v>
      </c>
      <c r="F3028" s="22" t="n">
        <v>1296.028</v>
      </c>
      <c r="G3028" s="23" t="n">
        <v>1300.8</v>
      </c>
      <c r="H3028" s="23" t="n">
        <v>1299.5</v>
      </c>
      <c r="I3028" s="23" t="n">
        <v>1290.58</v>
      </c>
      <c r="J3028" s="23" t="n">
        <v>1289.29</v>
      </c>
      <c r="K3028" s="29" t="str">
        <f aca="false">IF(N3028&lt;=$F$3,"HIT","MISS")</f>
        <v>HIT</v>
      </c>
      <c r="L3028" s="29" t="str">
        <f aca="false">IF(O3028&lt;=$F$3,"HIT","MISS")</f>
        <v>HIT</v>
      </c>
      <c r="M3028" s="17" t="str">
        <f aca="false">IF(AND(K3028="HIT",L3028="HIT"),"HOD ✓ | LOD ✓",IF(K3028="HIT","HOD ✓",IF(L3028="HIT","LOD ✓","✗ MISS")))</f>
        <v>HOD ✓ | LOD ✓</v>
      </c>
      <c r="N3028" s="26" t="n">
        <f aca="false">IF(D3028&lt;H3028,(H3028-D3028)/D3028,IF(D3028&gt;G3028,(D3028-G3028)/D3028,0))</f>
        <v>0</v>
      </c>
      <c r="O3028" s="26" t="n">
        <f aca="false">IF(E3028&lt;J3028,(J3028-E3028)/E3028,IF(E3028&gt;I3028,(E3028-I3028)/E3028,0))</f>
        <v>0</v>
      </c>
      <c r="P3028" s="27" t="n">
        <f aca="false">LN(F3028/F3027)</f>
        <v>0.00309731751821213</v>
      </c>
      <c r="Q3028" s="28" t="n">
        <f aca="false">STDEV(P3009:P3028)*SQRT(252)</f>
        <v>0.0798003356087873</v>
      </c>
      <c r="R3028" s="26" t="n">
        <f aca="false">(G3028-H3028)/H3028</f>
        <v>0.00100038476337049</v>
      </c>
      <c r="S3028" s="17" t="n">
        <f aca="false">YEAR(B3028)</f>
        <v>2018</v>
      </c>
      <c r="T3028" s="17" t="n">
        <f aca="false">WEEKDAY(B3028)</f>
        <v>3</v>
      </c>
    </row>
    <row r="3029" customFormat="false" ht="15" hidden="false" customHeight="false" outlineLevel="0" collapsed="false">
      <c r="B3029" s="21" t="n">
        <v>43257</v>
      </c>
      <c r="C3029" s="22" t="n">
        <v>1296.028</v>
      </c>
      <c r="D3029" s="22" t="n">
        <v>1301.913</v>
      </c>
      <c r="E3029" s="22" t="n">
        <v>1293.902</v>
      </c>
      <c r="F3029" s="22" t="n">
        <v>1296.608</v>
      </c>
      <c r="G3029" s="23" t="n">
        <v>1303.33</v>
      </c>
      <c r="H3029" s="23" t="n">
        <v>1302.03</v>
      </c>
      <c r="I3029" s="23" t="n">
        <v>1295.33</v>
      </c>
      <c r="J3029" s="23" t="n">
        <v>1294.04</v>
      </c>
      <c r="K3029" s="29" t="str">
        <f aca="false">IF(N3029&lt;=$F$3,"HIT","MISS")</f>
        <v>HIT</v>
      </c>
      <c r="L3029" s="29" t="str">
        <f aca="false">IF(O3029&lt;=$F$3,"HIT","MISS")</f>
        <v>HIT</v>
      </c>
      <c r="M3029" s="17" t="str">
        <f aca="false">IF(AND(K3029="HIT",L3029="HIT"),"HOD ✓ | LOD ✓",IF(K3029="HIT","HOD ✓",IF(L3029="HIT","LOD ✓","✗ MISS")))</f>
        <v>HOD ✓ | LOD ✓</v>
      </c>
      <c r="N3029" s="26" t="n">
        <f aca="false">IF(D3029&lt;H3029,(H3029-D3029)/D3029,IF(D3029&gt;G3029,(D3029-G3029)/D3029,0))</f>
        <v>8.98677561403579E-005</v>
      </c>
      <c r="O3029" s="26" t="n">
        <f aca="false">IF(E3029&lt;J3029,(J3029-E3029)/E3029,IF(E3029&gt;I3029,(E3029-I3029)/E3029,0))</f>
        <v>0.000106654136093707</v>
      </c>
      <c r="P3029" s="27" t="n">
        <f aca="false">LN(F3029/F3028)</f>
        <v>0.000447421087785264</v>
      </c>
      <c r="Q3029" s="28" t="n">
        <f aca="false">STDEV(P3010:P3029)*SQRT(252)</f>
        <v>0.0798690240627719</v>
      </c>
      <c r="R3029" s="26" t="n">
        <f aca="false">(G3029-H3029)/H3029</f>
        <v>0.000998440896139071</v>
      </c>
      <c r="S3029" s="17" t="n">
        <f aca="false">YEAR(B3029)</f>
        <v>2018</v>
      </c>
      <c r="T3029" s="17" t="n">
        <f aca="false">WEEKDAY(B3029)</f>
        <v>4</v>
      </c>
    </row>
    <row r="3030" customFormat="false" ht="15" hidden="false" customHeight="false" outlineLevel="0" collapsed="false">
      <c r="B3030" s="21" t="n">
        <v>43258</v>
      </c>
      <c r="C3030" s="22" t="n">
        <v>1296.608</v>
      </c>
      <c r="D3030" s="22" t="n">
        <v>1303.327</v>
      </c>
      <c r="E3030" s="22" t="n">
        <v>1294.944</v>
      </c>
      <c r="F3030" s="22" t="n">
        <v>1296.96</v>
      </c>
      <c r="G3030" s="23" t="n">
        <v>1303.41</v>
      </c>
      <c r="H3030" s="23" t="n">
        <v>1302.11</v>
      </c>
      <c r="I3030" s="23" t="n">
        <v>1295.98</v>
      </c>
      <c r="J3030" s="23" t="n">
        <v>1294.69</v>
      </c>
      <c r="K3030" s="29" t="str">
        <f aca="false">IF(N3030&lt;=$F$3,"HIT","MISS")</f>
        <v>HIT</v>
      </c>
      <c r="L3030" s="29" t="str">
        <f aca="false">IF(O3030&lt;=$F$3,"HIT","MISS")</f>
        <v>HIT</v>
      </c>
      <c r="M3030" s="17" t="str">
        <f aca="false">IF(AND(K3030="HIT",L3030="HIT"),"HOD ✓ | LOD ✓",IF(K3030="HIT","HOD ✓",IF(L3030="HIT","LOD ✓","✗ MISS")))</f>
        <v>HOD ✓ | LOD ✓</v>
      </c>
      <c r="N3030" s="26" t="n">
        <f aca="false">IF(D3030&lt;H3030,(H3030-D3030)/D3030,IF(D3030&gt;G3030,(D3030-G3030)/D3030,0))</f>
        <v>0</v>
      </c>
      <c r="O3030" s="26" t="n">
        <f aca="false">IF(E3030&lt;J3030,(J3030-E3030)/E3030,IF(E3030&gt;I3030,(E3030-I3030)/E3030,0))</f>
        <v>0</v>
      </c>
      <c r="P3030" s="27" t="n">
        <f aca="false">LN(F3030/F3029)</f>
        <v>0.00027144073505021</v>
      </c>
      <c r="Q3030" s="28" t="n">
        <f aca="false">STDEV(P3011:P3030)*SQRT(252)</f>
        <v>0.0754907386379604</v>
      </c>
      <c r="R3030" s="26" t="n">
        <f aca="false">(G3030-H3030)/H3030</f>
        <v>0.000998379553186891</v>
      </c>
      <c r="S3030" s="17" t="n">
        <f aca="false">YEAR(B3030)</f>
        <v>2018</v>
      </c>
      <c r="T3030" s="17" t="n">
        <f aca="false">WEEKDAY(B3030)</f>
        <v>5</v>
      </c>
    </row>
    <row r="3031" customFormat="false" ht="15" hidden="false" customHeight="false" outlineLevel="0" collapsed="false">
      <c r="B3031" s="21" t="n">
        <v>43259</v>
      </c>
      <c r="C3031" s="22" t="n">
        <v>1296.96</v>
      </c>
      <c r="D3031" s="22" t="n">
        <v>1300.586</v>
      </c>
      <c r="E3031" s="22" t="n">
        <v>1292.707</v>
      </c>
      <c r="F3031" s="22" t="n">
        <v>1299.235</v>
      </c>
      <c r="G3031" s="23" t="n">
        <v>1301.83</v>
      </c>
      <c r="H3031" s="23" t="n">
        <v>1300.53</v>
      </c>
      <c r="I3031" s="23" t="n">
        <v>1292.53</v>
      </c>
      <c r="J3031" s="23" t="n">
        <v>1291.24</v>
      </c>
      <c r="K3031" s="29" t="str">
        <f aca="false">IF(N3031&lt;=$F$3,"HIT","MISS")</f>
        <v>HIT</v>
      </c>
      <c r="L3031" s="29" t="str">
        <f aca="false">IF(O3031&lt;=$F$3,"HIT","MISS")</f>
        <v>HIT</v>
      </c>
      <c r="M3031" s="17" t="str">
        <f aca="false">IF(AND(K3031="HIT",L3031="HIT"),"HOD ✓ | LOD ✓",IF(K3031="HIT","HOD ✓",IF(L3031="HIT","LOD ✓","✗ MISS")))</f>
        <v>HOD ✓ | LOD ✓</v>
      </c>
      <c r="N3031" s="26" t="n">
        <f aca="false">IF(D3031&lt;H3031,(H3031-D3031)/D3031,IF(D3031&gt;G3031,(D3031-G3031)/D3031,0))</f>
        <v>0</v>
      </c>
      <c r="O3031" s="26" t="n">
        <f aca="false">IF(E3031&lt;J3031,(J3031-E3031)/E3031,IF(E3031&gt;I3031,(E3031-I3031)/E3031,0))</f>
        <v>0.000136921978453071</v>
      </c>
      <c r="P3031" s="27" t="n">
        <f aca="false">LN(F3031/F3030)</f>
        <v>0.00175256525977619</v>
      </c>
      <c r="Q3031" s="28" t="n">
        <f aca="false">STDEV(P3012:P3031)*SQRT(252)</f>
        <v>0.075941723277233</v>
      </c>
      <c r="R3031" s="26" t="n">
        <f aca="false">(G3031-H3031)/H3031</f>
        <v>0.000999592473837554</v>
      </c>
      <c r="S3031" s="17" t="n">
        <f aca="false">YEAR(B3031)</f>
        <v>2018</v>
      </c>
      <c r="T3031" s="17" t="n">
        <f aca="false">WEEKDAY(B3031)</f>
        <v>6</v>
      </c>
    </row>
    <row r="3032" customFormat="false" ht="15" hidden="false" customHeight="false" outlineLevel="0" collapsed="false">
      <c r="B3032" s="21" t="n">
        <v>43262</v>
      </c>
      <c r="C3032" s="22" t="n">
        <v>1299.235</v>
      </c>
      <c r="D3032" s="22" t="n">
        <v>1302.334</v>
      </c>
      <c r="E3032" s="22" t="n">
        <v>1294.206</v>
      </c>
      <c r="F3032" s="22" t="n">
        <v>1300.188</v>
      </c>
      <c r="G3032" s="23" t="n">
        <v>1302</v>
      </c>
      <c r="H3032" s="23" t="n">
        <v>1300.7</v>
      </c>
      <c r="I3032" s="23" t="n">
        <v>1294.33</v>
      </c>
      <c r="J3032" s="23" t="n">
        <v>1293.04</v>
      </c>
      <c r="K3032" s="29" t="str">
        <f aca="false">IF(N3032&lt;=$F$3,"HIT","MISS")</f>
        <v>HIT</v>
      </c>
      <c r="L3032" s="29" t="str">
        <f aca="false">IF(O3032&lt;=$F$3,"HIT","MISS")</f>
        <v>HIT</v>
      </c>
      <c r="M3032" s="17" t="str">
        <f aca="false">IF(AND(K3032="HIT",L3032="HIT"),"HOD ✓ | LOD ✓",IF(K3032="HIT","HOD ✓",IF(L3032="HIT","LOD ✓","✗ MISS")))</f>
        <v>HOD ✓ | LOD ✓</v>
      </c>
      <c r="N3032" s="26" t="n">
        <f aca="false">IF(D3032&lt;H3032,(H3032-D3032)/D3032,IF(D3032&gt;G3032,(D3032-G3032)/D3032,0))</f>
        <v>0.00025646262786663</v>
      </c>
      <c r="O3032" s="26" t="n">
        <f aca="false">IF(E3032&lt;J3032,(J3032-E3032)/E3032,IF(E3032&gt;I3032,(E3032-I3032)/E3032,0))</f>
        <v>0</v>
      </c>
      <c r="P3032" s="27" t="n">
        <f aca="false">LN(F3032/F3031)</f>
        <v>0.000733239678727103</v>
      </c>
      <c r="Q3032" s="28" t="n">
        <f aca="false">STDEV(P3013:P3032)*SQRT(252)</f>
        <v>0.0752096400374423</v>
      </c>
      <c r="R3032" s="26" t="n">
        <f aca="false">(G3032-H3032)/H3032</f>
        <v>0.000999461828246294</v>
      </c>
      <c r="S3032" s="17" t="n">
        <f aca="false">YEAR(B3032)</f>
        <v>2018</v>
      </c>
      <c r="T3032" s="17" t="n">
        <f aca="false">WEEKDAY(B3032)</f>
        <v>2</v>
      </c>
    </row>
    <row r="3033" customFormat="false" ht="15" hidden="false" customHeight="false" outlineLevel="0" collapsed="false">
      <c r="B3033" s="21" t="n">
        <v>43263</v>
      </c>
      <c r="C3033" s="22" t="n">
        <v>1300.188</v>
      </c>
      <c r="D3033" s="22" t="n">
        <v>1300.756</v>
      </c>
      <c r="E3033" s="22" t="n">
        <v>1292.896</v>
      </c>
      <c r="F3033" s="22" t="n">
        <v>1296.008</v>
      </c>
      <c r="G3033" s="23" t="n">
        <v>1302.27</v>
      </c>
      <c r="H3033" s="23" t="n">
        <v>1300.97</v>
      </c>
      <c r="I3033" s="23" t="n">
        <v>1292.65</v>
      </c>
      <c r="J3033" s="23" t="n">
        <v>1291.36</v>
      </c>
      <c r="K3033" s="29" t="str">
        <f aca="false">IF(N3033&lt;=$F$3,"HIT","MISS")</f>
        <v>HIT</v>
      </c>
      <c r="L3033" s="29" t="str">
        <f aca="false">IF(O3033&lt;=$F$3,"HIT","MISS")</f>
        <v>HIT</v>
      </c>
      <c r="M3033" s="17" t="str">
        <f aca="false">IF(AND(K3033="HIT",L3033="HIT"),"HOD ✓ | LOD ✓",IF(K3033="HIT","HOD ✓",IF(L3033="HIT","LOD ✓","✗ MISS")))</f>
        <v>HOD ✓ | LOD ✓</v>
      </c>
      <c r="N3033" s="26" t="n">
        <f aca="false">IF(D3033&lt;H3033,(H3033-D3033)/D3033,IF(D3033&gt;G3033,(D3033-G3033)/D3033,0))</f>
        <v>0.000164519710076249</v>
      </c>
      <c r="O3033" s="26" t="n">
        <f aca="false">IF(E3033&lt;J3033,(J3033-E3033)/E3033,IF(E3033&gt;I3033,(E3033-I3033)/E3033,0))</f>
        <v>0.000190270524465902</v>
      </c>
      <c r="P3033" s="27" t="n">
        <f aca="false">LN(F3033/F3032)</f>
        <v>-0.00322009864577253</v>
      </c>
      <c r="Q3033" s="28" t="n">
        <f aca="false">STDEV(P3014:P3033)*SQRT(252)</f>
        <v>0.0432545546823966</v>
      </c>
      <c r="R3033" s="26" t="n">
        <f aca="false">(G3033-H3033)/H3033</f>
        <v>0.000999254402484265</v>
      </c>
      <c r="S3033" s="17" t="n">
        <f aca="false">YEAR(B3033)</f>
        <v>2018</v>
      </c>
      <c r="T3033" s="17" t="n">
        <f aca="false">WEEKDAY(B3033)</f>
        <v>3</v>
      </c>
    </row>
    <row r="3034" customFormat="false" ht="15" hidden="false" customHeight="false" outlineLevel="0" collapsed="false">
      <c r="B3034" s="21" t="n">
        <v>43264</v>
      </c>
      <c r="C3034" s="22" t="n">
        <v>1296.008</v>
      </c>
      <c r="D3034" s="22" t="n">
        <v>1301.259</v>
      </c>
      <c r="E3034" s="22" t="n">
        <v>1292.051</v>
      </c>
      <c r="F3034" s="22" t="n">
        <v>1299.554</v>
      </c>
      <c r="G3034" s="23" t="n">
        <v>1302.22</v>
      </c>
      <c r="H3034" s="23" t="n">
        <v>1300.92</v>
      </c>
      <c r="I3034" s="23" t="n">
        <v>1293</v>
      </c>
      <c r="J3034" s="23" t="n">
        <v>1291.71</v>
      </c>
      <c r="K3034" s="29" t="str">
        <f aca="false">IF(N3034&lt;=$F$3,"HIT","MISS")</f>
        <v>HIT</v>
      </c>
      <c r="L3034" s="29" t="str">
        <f aca="false">IF(O3034&lt;=$F$3,"HIT","MISS")</f>
        <v>HIT</v>
      </c>
      <c r="M3034" s="17" t="str">
        <f aca="false">IF(AND(K3034="HIT",L3034="HIT"),"HOD ✓ | LOD ✓",IF(K3034="HIT","HOD ✓",IF(L3034="HIT","LOD ✓","✗ MISS")))</f>
        <v>HOD ✓ | LOD ✓</v>
      </c>
      <c r="N3034" s="26" t="n">
        <f aca="false">IF(D3034&lt;H3034,(H3034-D3034)/D3034,IF(D3034&gt;G3034,(D3034-G3034)/D3034,0))</f>
        <v>0</v>
      </c>
      <c r="O3034" s="26" t="n">
        <f aca="false">IF(E3034&lt;J3034,(J3034-E3034)/E3034,IF(E3034&gt;I3034,(E3034-I3034)/E3034,0))</f>
        <v>0</v>
      </c>
      <c r="P3034" s="27" t="n">
        <f aca="false">LN(F3034/F3033)</f>
        <v>0.00273235792952556</v>
      </c>
      <c r="Q3034" s="28" t="n">
        <f aca="false">STDEV(P3015:P3034)*SQRT(252)</f>
        <v>0.0441396316576361</v>
      </c>
      <c r="R3034" s="26" t="n">
        <f aca="false">(G3034-H3034)/H3034</f>
        <v>0.000999292808166493</v>
      </c>
      <c r="S3034" s="17" t="n">
        <f aca="false">YEAR(B3034)</f>
        <v>2018</v>
      </c>
      <c r="T3034" s="17" t="n">
        <f aca="false">WEEKDAY(B3034)</f>
        <v>4</v>
      </c>
    </row>
    <row r="3035" customFormat="false" ht="15" hidden="false" customHeight="false" outlineLevel="0" collapsed="false">
      <c r="B3035" s="21" t="n">
        <v>43265</v>
      </c>
      <c r="C3035" s="22" t="n">
        <v>1299.554</v>
      </c>
      <c r="D3035" s="22" t="n">
        <v>1309.404</v>
      </c>
      <c r="E3035" s="22" t="n">
        <v>1297.578</v>
      </c>
      <c r="F3035" s="22" t="n">
        <v>1302.348</v>
      </c>
      <c r="G3035" s="23" t="n">
        <v>1310.34</v>
      </c>
      <c r="H3035" s="23" t="n">
        <v>1309.03</v>
      </c>
      <c r="I3035" s="23" t="n">
        <v>1298.06</v>
      </c>
      <c r="J3035" s="23" t="n">
        <v>1296.76</v>
      </c>
      <c r="K3035" s="29" t="str">
        <f aca="false">IF(N3035&lt;=$F$3,"HIT","MISS")</f>
        <v>HIT</v>
      </c>
      <c r="L3035" s="29" t="str">
        <f aca="false">IF(O3035&lt;=$F$3,"HIT","MISS")</f>
        <v>HIT</v>
      </c>
      <c r="M3035" s="17" t="str">
        <f aca="false">IF(AND(K3035="HIT",L3035="HIT"),"HOD ✓ | LOD ✓",IF(K3035="HIT","HOD ✓",IF(L3035="HIT","LOD ✓","✗ MISS")))</f>
        <v>HOD ✓ | LOD ✓</v>
      </c>
      <c r="N3035" s="26" t="n">
        <f aca="false">IF(D3035&lt;H3035,(H3035-D3035)/D3035,IF(D3035&gt;G3035,(D3035-G3035)/D3035,0))</f>
        <v>0</v>
      </c>
      <c r="O3035" s="26" t="n">
        <f aca="false">IF(E3035&lt;J3035,(J3035-E3035)/E3035,IF(E3035&gt;I3035,(E3035-I3035)/E3035,0))</f>
        <v>0</v>
      </c>
      <c r="P3035" s="27" t="n">
        <f aca="false">LN(F3035/F3034)</f>
        <v>0.00214766049907412</v>
      </c>
      <c r="Q3035" s="28" t="n">
        <f aca="false">STDEV(P3016:P3035)*SQRT(252)</f>
        <v>0.0445961451789739</v>
      </c>
      <c r="R3035" s="26" t="n">
        <f aca="false">(G3035-H3035)/H3035</f>
        <v>0.00100074100669958</v>
      </c>
      <c r="S3035" s="17" t="n">
        <f aca="false">YEAR(B3035)</f>
        <v>2018</v>
      </c>
      <c r="T3035" s="17" t="n">
        <f aca="false">WEEKDAY(B3035)</f>
        <v>5</v>
      </c>
    </row>
    <row r="3036" customFormat="false" ht="15" hidden="false" customHeight="false" outlineLevel="0" collapsed="false">
      <c r="B3036" s="21" t="n">
        <v>43266</v>
      </c>
      <c r="C3036" s="22" t="n">
        <v>1302.348</v>
      </c>
      <c r="D3036" s="22" t="n">
        <v>1303.252</v>
      </c>
      <c r="E3036" s="22" t="n">
        <v>1275.502</v>
      </c>
      <c r="F3036" s="22" t="n">
        <v>1279.665</v>
      </c>
      <c r="G3036" s="23" t="n">
        <v>1303.52</v>
      </c>
      <c r="H3036" s="23" t="n">
        <v>1302.22</v>
      </c>
      <c r="I3036" s="23" t="n">
        <v>1277.05</v>
      </c>
      <c r="J3036" s="23" t="n">
        <v>1275.77</v>
      </c>
      <c r="K3036" s="29" t="str">
        <f aca="false">IF(N3036&lt;=$F$3,"HIT","MISS")</f>
        <v>HIT</v>
      </c>
      <c r="L3036" s="29" t="str">
        <f aca="false">IF(O3036&lt;=$F$3,"HIT","MISS")</f>
        <v>HIT</v>
      </c>
      <c r="M3036" s="17" t="str">
        <f aca="false">IF(AND(K3036="HIT",L3036="HIT"),"HOD ✓ | LOD ✓",IF(K3036="HIT","HOD ✓",IF(L3036="HIT","LOD ✓","✗ MISS")))</f>
        <v>HOD ✓ | LOD ✓</v>
      </c>
      <c r="N3036" s="26" t="n">
        <f aca="false">IF(D3036&lt;H3036,(H3036-D3036)/D3036,IF(D3036&gt;G3036,(D3036-G3036)/D3036,0))</f>
        <v>0</v>
      </c>
      <c r="O3036" s="26" t="n">
        <f aca="false">IF(E3036&lt;J3036,(J3036-E3036)/E3036,IF(E3036&gt;I3036,(E3036-I3036)/E3036,0))</f>
        <v>0.000210113351449099</v>
      </c>
      <c r="P3036" s="27" t="n">
        <f aca="false">LN(F3036/F3035)</f>
        <v>-0.0175704642519401</v>
      </c>
      <c r="Q3036" s="28" t="n">
        <f aca="false">STDEV(P3017:P3036)*SQRT(252)</f>
        <v>0.0777566066613107</v>
      </c>
      <c r="R3036" s="26" t="n">
        <f aca="false">(G3036-H3036)/H3036</f>
        <v>0.000998295218933786</v>
      </c>
      <c r="S3036" s="17" t="n">
        <f aca="false">YEAR(B3036)</f>
        <v>2018</v>
      </c>
      <c r="T3036" s="17" t="n">
        <f aca="false">WEEKDAY(B3036)</f>
        <v>6</v>
      </c>
    </row>
    <row r="3037" customFormat="false" ht="15" hidden="false" customHeight="false" outlineLevel="0" collapsed="false">
      <c r="B3037" s="21" t="n">
        <v>43269</v>
      </c>
      <c r="C3037" s="22" t="n">
        <v>1279.665</v>
      </c>
      <c r="D3037" s="22" t="n">
        <v>1282.462</v>
      </c>
      <c r="E3037" s="22" t="n">
        <v>1277.124</v>
      </c>
      <c r="F3037" s="22" t="n">
        <v>1278.362</v>
      </c>
      <c r="G3037" s="23" t="n">
        <v>1282.41</v>
      </c>
      <c r="H3037" s="23" t="n">
        <v>1281.13</v>
      </c>
      <c r="I3037" s="23" t="n">
        <v>1276.68</v>
      </c>
      <c r="J3037" s="23" t="n">
        <v>1275.4</v>
      </c>
      <c r="K3037" s="29" t="str">
        <f aca="false">IF(N3037&lt;=$F$3,"HIT","MISS")</f>
        <v>HIT</v>
      </c>
      <c r="L3037" s="29" t="str">
        <f aca="false">IF(O3037&lt;=$F$3,"HIT","MISS")</f>
        <v>HIT</v>
      </c>
      <c r="M3037" s="17" t="str">
        <f aca="false">IF(AND(K3037="HIT",L3037="HIT"),"HOD ✓ | LOD ✓",IF(K3037="HIT","HOD ✓",IF(L3037="HIT","LOD ✓","✗ MISS")))</f>
        <v>HOD ✓ | LOD ✓</v>
      </c>
      <c r="N3037" s="26" t="n">
        <f aca="false">IF(D3037&lt;H3037,(H3037-D3037)/D3037,IF(D3037&gt;G3037,(D3037-G3037)/D3037,0))</f>
        <v>4.05470103596888E-005</v>
      </c>
      <c r="O3037" s="26" t="n">
        <f aca="false">IF(E3037&lt;J3037,(J3037-E3037)/E3037,IF(E3037&gt;I3037,(E3037-I3037)/E3037,0))</f>
        <v>0.000347656139889282</v>
      </c>
      <c r="P3037" s="27" t="n">
        <f aca="false">LN(F3037/F3036)</f>
        <v>-0.00101875399492978</v>
      </c>
      <c r="Q3037" s="28" t="n">
        <f aca="false">STDEV(P3018:P3037)*SQRT(252)</f>
        <v>0.0777468551493178</v>
      </c>
      <c r="R3037" s="26" t="n">
        <f aca="false">(G3037-H3037)/H3037</f>
        <v>0.000999117966170469</v>
      </c>
      <c r="S3037" s="17" t="n">
        <f aca="false">YEAR(B3037)</f>
        <v>2018</v>
      </c>
      <c r="T3037" s="17" t="n">
        <f aca="false">WEEKDAY(B3037)</f>
        <v>2</v>
      </c>
    </row>
    <row r="3038" customFormat="false" ht="15" hidden="false" customHeight="false" outlineLevel="0" collapsed="false">
      <c r="B3038" s="21" t="n">
        <v>43270</v>
      </c>
      <c r="C3038" s="22" t="n">
        <v>1278.362</v>
      </c>
      <c r="D3038" s="22" t="n">
        <v>1284.098</v>
      </c>
      <c r="E3038" s="22" t="n">
        <v>1270.442</v>
      </c>
      <c r="F3038" s="22" t="n">
        <v>1274.847</v>
      </c>
      <c r="G3038" s="23" t="n">
        <v>1283.93</v>
      </c>
      <c r="H3038" s="23" t="n">
        <v>1282.65</v>
      </c>
      <c r="I3038" s="23" t="n">
        <v>1270.68</v>
      </c>
      <c r="J3038" s="23" t="n">
        <v>1269.41</v>
      </c>
      <c r="K3038" s="29" t="str">
        <f aca="false">IF(N3038&lt;=$F$3,"HIT","MISS")</f>
        <v>HIT</v>
      </c>
      <c r="L3038" s="29" t="str">
        <f aca="false">IF(O3038&lt;=$F$3,"HIT","MISS")</f>
        <v>HIT</v>
      </c>
      <c r="M3038" s="17" t="str">
        <f aca="false">IF(AND(K3038="HIT",L3038="HIT"),"HOD ✓ | LOD ✓",IF(K3038="HIT","HOD ✓",IF(L3038="HIT","LOD ✓","✗ MISS")))</f>
        <v>HOD ✓ | LOD ✓</v>
      </c>
      <c r="N3038" s="26" t="n">
        <f aca="false">IF(D3038&lt;H3038,(H3038-D3038)/D3038,IF(D3038&gt;G3038,(D3038-G3038)/D3038,0))</f>
        <v>0.000130831135941254</v>
      </c>
      <c r="O3038" s="26" t="n">
        <f aca="false">IF(E3038&lt;J3038,(J3038-E3038)/E3038,IF(E3038&gt;I3038,(E3038-I3038)/E3038,0))</f>
        <v>0</v>
      </c>
      <c r="P3038" s="27" t="n">
        <f aca="false">LN(F3038/F3037)</f>
        <v>-0.00275339952245377</v>
      </c>
      <c r="Q3038" s="28" t="n">
        <f aca="false">STDEV(P3019:P3038)*SQRT(252)</f>
        <v>0.078128255023867</v>
      </c>
      <c r="R3038" s="26" t="n">
        <f aca="false">(G3038-H3038)/H3038</f>
        <v>0.000997933964838399</v>
      </c>
      <c r="S3038" s="17" t="n">
        <f aca="false">YEAR(B3038)</f>
        <v>2018</v>
      </c>
      <c r="T3038" s="17" t="n">
        <f aca="false">WEEKDAY(B3038)</f>
        <v>3</v>
      </c>
    </row>
    <row r="3039" customFormat="false" ht="15" hidden="false" customHeight="false" outlineLevel="0" collapsed="false">
      <c r="B3039" s="21" t="n">
        <v>43271</v>
      </c>
      <c r="C3039" s="22" t="n">
        <v>1274.847</v>
      </c>
      <c r="D3039" s="22" t="n">
        <v>1276.505</v>
      </c>
      <c r="E3039" s="22" t="n">
        <v>1267.595</v>
      </c>
      <c r="F3039" s="22" t="n">
        <v>1268.126</v>
      </c>
      <c r="G3039" s="23" t="n">
        <v>1278.15</v>
      </c>
      <c r="H3039" s="23" t="n">
        <v>1276.87</v>
      </c>
      <c r="I3039" s="23" t="n">
        <v>1267.23</v>
      </c>
      <c r="J3039" s="23" t="n">
        <v>1265.96</v>
      </c>
      <c r="K3039" s="29" t="str">
        <f aca="false">IF(N3039&lt;=$F$3,"HIT","MISS")</f>
        <v>HIT</v>
      </c>
      <c r="L3039" s="29" t="str">
        <f aca="false">IF(O3039&lt;=$F$3,"HIT","MISS")</f>
        <v>HIT</v>
      </c>
      <c r="M3039" s="17" t="str">
        <f aca="false">IF(AND(K3039="HIT",L3039="HIT"),"HOD ✓ | LOD ✓",IF(K3039="HIT","HOD ✓",IF(L3039="HIT","LOD ✓","✗ MISS")))</f>
        <v>HOD ✓ | LOD ✓</v>
      </c>
      <c r="N3039" s="26" t="n">
        <f aca="false">IF(D3039&lt;H3039,(H3039-D3039)/D3039,IF(D3039&gt;G3039,(D3039-G3039)/D3039,0))</f>
        <v>0.000285936992021012</v>
      </c>
      <c r="O3039" s="26" t="n">
        <f aca="false">IF(E3039&lt;J3039,(J3039-E3039)/E3039,IF(E3039&gt;I3039,(E3039-I3039)/E3039,0))</f>
        <v>0.000287946859998666</v>
      </c>
      <c r="P3039" s="27" t="n">
        <f aca="false">LN(F3039/F3038)</f>
        <v>-0.0052859512463862</v>
      </c>
      <c r="Q3039" s="28" t="n">
        <f aca="false">STDEV(P3020:P3039)*SQRT(252)</f>
        <v>0.0793077403742915</v>
      </c>
      <c r="R3039" s="26" t="n">
        <f aca="false">(G3039-H3039)/H3039</f>
        <v>0.0010024513067111</v>
      </c>
      <c r="S3039" s="17" t="n">
        <f aca="false">YEAR(B3039)</f>
        <v>2018</v>
      </c>
      <c r="T3039" s="17" t="n">
        <f aca="false">WEEKDAY(B3039)</f>
        <v>4</v>
      </c>
    </row>
    <row r="3040" customFormat="false" ht="15" hidden="false" customHeight="false" outlineLevel="0" collapsed="false">
      <c r="B3040" s="21" t="n">
        <v>43272</v>
      </c>
      <c r="C3040" s="22" t="n">
        <v>1268.126</v>
      </c>
      <c r="D3040" s="22" t="n">
        <v>1270.234</v>
      </c>
      <c r="E3040" s="22" t="n">
        <v>1261.259</v>
      </c>
      <c r="F3040" s="22" t="n">
        <v>1267.142</v>
      </c>
      <c r="G3040" s="23" t="n">
        <v>1269.83</v>
      </c>
      <c r="H3040" s="23" t="n">
        <v>1268.56</v>
      </c>
      <c r="I3040" s="23" t="n">
        <v>1262.71</v>
      </c>
      <c r="J3040" s="23" t="n">
        <v>1261.45</v>
      </c>
      <c r="K3040" s="29" t="str">
        <f aca="false">IF(N3040&lt;=$F$3,"HIT","MISS")</f>
        <v>HIT</v>
      </c>
      <c r="L3040" s="29" t="str">
        <f aca="false">IF(O3040&lt;=$F$3,"HIT","MISS")</f>
        <v>HIT</v>
      </c>
      <c r="M3040" s="17" t="str">
        <f aca="false">IF(AND(K3040="HIT",L3040="HIT"),"HOD ✓ | LOD ✓",IF(K3040="HIT","HOD ✓",IF(L3040="HIT","LOD ✓","✗ MISS")))</f>
        <v>HOD ✓ | LOD ✓</v>
      </c>
      <c r="N3040" s="26" t="n">
        <f aca="false">IF(D3040&lt;H3040,(H3040-D3040)/D3040,IF(D3040&gt;G3040,(D3040-G3040)/D3040,0))</f>
        <v>0.000318051634580712</v>
      </c>
      <c r="O3040" s="26" t="n">
        <f aca="false">IF(E3040&lt;J3040,(J3040-E3040)/E3040,IF(E3040&gt;I3040,(E3040-I3040)/E3040,0))</f>
        <v>0.000151435985788828</v>
      </c>
      <c r="P3040" s="27" t="n">
        <f aca="false">LN(F3040/F3039)</f>
        <v>-0.000776249334910654</v>
      </c>
      <c r="Q3040" s="28" t="n">
        <f aca="false">STDEV(P3021:P3040)*SQRT(252)</f>
        <v>0.0705157853860629</v>
      </c>
      <c r="R3040" s="26" t="n">
        <f aca="false">(G3040-H3040)/H3040</f>
        <v>0.00100113514536166</v>
      </c>
      <c r="S3040" s="17" t="n">
        <f aca="false">YEAR(B3040)</f>
        <v>2018</v>
      </c>
      <c r="T3040" s="17" t="n">
        <f aca="false">WEEKDAY(B3040)</f>
        <v>5</v>
      </c>
    </row>
    <row r="3041" customFormat="false" ht="15" hidden="false" customHeight="false" outlineLevel="0" collapsed="false">
      <c r="B3041" s="21" t="n">
        <v>43273</v>
      </c>
      <c r="C3041" s="22" t="n">
        <v>1267.142</v>
      </c>
      <c r="D3041" s="22" t="n">
        <v>1271.176</v>
      </c>
      <c r="E3041" s="22" t="n">
        <v>1266.75</v>
      </c>
      <c r="F3041" s="22" t="n">
        <v>1269.96</v>
      </c>
      <c r="G3041" s="23" t="n">
        <v>1272.6</v>
      </c>
      <c r="H3041" s="23" t="n">
        <v>1271.33</v>
      </c>
      <c r="I3041" s="23" t="n">
        <v>1268.33</v>
      </c>
      <c r="J3041" s="23" t="n">
        <v>1267.06</v>
      </c>
      <c r="K3041" s="29" t="str">
        <f aca="false">IF(N3041&lt;=$F$3,"HIT","MISS")</f>
        <v>HIT</v>
      </c>
      <c r="L3041" s="29" t="str">
        <f aca="false">IF(O3041&lt;=$F$3,"HIT","MISS")</f>
        <v>HIT</v>
      </c>
      <c r="M3041" s="17" t="str">
        <f aca="false">IF(AND(K3041="HIT",L3041="HIT"),"HOD ✓ | LOD ✓",IF(K3041="HIT","HOD ✓",IF(L3041="HIT","LOD ✓","✗ MISS")))</f>
        <v>HOD ✓ | LOD ✓</v>
      </c>
      <c r="N3041" s="26" t="n">
        <f aca="false">IF(D3041&lt;H3041,(H3041-D3041)/D3041,IF(D3041&gt;G3041,(D3041-G3041)/D3041,0))</f>
        <v>0.000121147661692792</v>
      </c>
      <c r="O3041" s="26" t="n">
        <f aca="false">IF(E3041&lt;J3041,(J3041-E3041)/E3041,IF(E3041&gt;I3041,(E3041-I3041)/E3041,0))</f>
        <v>0.000244720742056401</v>
      </c>
      <c r="P3041" s="27" t="n">
        <f aca="false">LN(F3041/F3040)</f>
        <v>0.0022214330829799</v>
      </c>
      <c r="Q3041" s="28" t="n">
        <f aca="false">STDEV(P3022:P3041)*SQRT(252)</f>
        <v>0.071617739020612</v>
      </c>
      <c r="R3041" s="26" t="n">
        <f aca="false">(G3041-H3041)/H3041</f>
        <v>0.000998953851478359</v>
      </c>
      <c r="S3041" s="17" t="n">
        <f aca="false">YEAR(B3041)</f>
        <v>2018</v>
      </c>
      <c r="T3041" s="17" t="n">
        <f aca="false">WEEKDAY(B3041)</f>
        <v>6</v>
      </c>
    </row>
    <row r="3042" customFormat="false" ht="15" hidden="false" customHeight="false" outlineLevel="0" collapsed="false">
      <c r="B3042" s="21" t="n">
        <v>43276</v>
      </c>
      <c r="C3042" s="22" t="n">
        <v>1269.96</v>
      </c>
      <c r="D3042" s="22" t="n">
        <v>1272.702</v>
      </c>
      <c r="E3042" s="22" t="n">
        <v>1264.533</v>
      </c>
      <c r="F3042" s="22" t="n">
        <v>1265.622</v>
      </c>
      <c r="G3042" s="23" t="n">
        <v>1273.12</v>
      </c>
      <c r="H3042" s="23" t="n">
        <v>1271.85</v>
      </c>
      <c r="I3042" s="23" t="n">
        <v>1264.94</v>
      </c>
      <c r="J3042" s="23" t="n">
        <v>1263.68</v>
      </c>
      <c r="K3042" s="29" t="str">
        <f aca="false">IF(N3042&lt;=$F$3,"HIT","MISS")</f>
        <v>HIT</v>
      </c>
      <c r="L3042" s="29" t="str">
        <f aca="false">IF(O3042&lt;=$F$3,"HIT","MISS")</f>
        <v>HIT</v>
      </c>
      <c r="M3042" s="17" t="str">
        <f aca="false">IF(AND(K3042="HIT",L3042="HIT"),"HOD ✓ | LOD ✓",IF(K3042="HIT","HOD ✓",IF(L3042="HIT","LOD ✓","✗ MISS")))</f>
        <v>HOD ✓ | LOD ✓</v>
      </c>
      <c r="N3042" s="26" t="n">
        <f aca="false">IF(D3042&lt;H3042,(H3042-D3042)/D3042,IF(D3042&gt;G3042,(D3042-G3042)/D3042,0))</f>
        <v>0</v>
      </c>
      <c r="O3042" s="26" t="n">
        <f aca="false">IF(E3042&lt;J3042,(J3042-E3042)/E3042,IF(E3042&gt;I3042,(E3042-I3042)/E3042,0))</f>
        <v>0</v>
      </c>
      <c r="P3042" s="27" t="n">
        <f aca="false">LN(F3042/F3041)</f>
        <v>-0.00342170297190909</v>
      </c>
      <c r="Q3042" s="28" t="n">
        <f aca="false">STDEV(P3023:P3042)*SQRT(252)</f>
        <v>0.0718205594562023</v>
      </c>
      <c r="R3042" s="26" t="n">
        <f aca="false">(G3042-H3042)/H3042</f>
        <v>0.000998545425954304</v>
      </c>
      <c r="S3042" s="17" t="n">
        <f aca="false">YEAR(B3042)</f>
        <v>2018</v>
      </c>
      <c r="T3042" s="17" t="n">
        <f aca="false">WEEKDAY(B3042)</f>
        <v>2</v>
      </c>
    </row>
    <row r="3043" customFormat="false" ht="15" hidden="false" customHeight="false" outlineLevel="0" collapsed="false">
      <c r="B3043" s="21" t="n">
        <v>43277</v>
      </c>
      <c r="C3043" s="22" t="n">
        <v>1265.622</v>
      </c>
      <c r="D3043" s="22" t="n">
        <v>1267.804</v>
      </c>
      <c r="E3043" s="22" t="n">
        <v>1254.791</v>
      </c>
      <c r="F3043" s="22" t="n">
        <v>1258.84</v>
      </c>
      <c r="G3043" s="23" t="n">
        <v>1268.6</v>
      </c>
      <c r="H3043" s="23" t="n">
        <v>1267.33</v>
      </c>
      <c r="I3043" s="23" t="n">
        <v>1254.66</v>
      </c>
      <c r="J3043" s="23" t="n">
        <v>1253.41</v>
      </c>
      <c r="K3043" s="29" t="str">
        <f aca="false">IF(N3043&lt;=$F$3,"HIT","MISS")</f>
        <v>HIT</v>
      </c>
      <c r="L3043" s="29" t="str">
        <f aca="false">IF(O3043&lt;=$F$3,"HIT","MISS")</f>
        <v>HIT</v>
      </c>
      <c r="M3043" s="17" t="str">
        <f aca="false">IF(AND(K3043="HIT",L3043="HIT"),"HOD ✓ | LOD ✓",IF(K3043="HIT","HOD ✓",IF(L3043="HIT","LOD ✓","✗ MISS")))</f>
        <v>HOD ✓ | LOD ✓</v>
      </c>
      <c r="N3043" s="26" t="n">
        <f aca="false">IF(D3043&lt;H3043,(H3043-D3043)/D3043,IF(D3043&gt;G3043,(D3043-G3043)/D3043,0))</f>
        <v>0</v>
      </c>
      <c r="O3043" s="26" t="n">
        <f aca="false">IF(E3043&lt;J3043,(J3043-E3043)/E3043,IF(E3043&gt;I3043,(E3043-I3043)/E3043,0))</f>
        <v>0.000104399856230925</v>
      </c>
      <c r="P3043" s="27" t="n">
        <f aca="false">LN(F3043/F3042)</f>
        <v>-0.00537303894144427</v>
      </c>
      <c r="Q3043" s="28" t="n">
        <f aca="false">STDEV(P3024:P3043)*SQRT(252)</f>
        <v>0.0728072541093312</v>
      </c>
      <c r="R3043" s="26" t="n">
        <f aca="false">(G3043-H3043)/H3043</f>
        <v>0.00100210679144341</v>
      </c>
      <c r="S3043" s="17" t="n">
        <f aca="false">YEAR(B3043)</f>
        <v>2018</v>
      </c>
      <c r="T3043" s="17" t="n">
        <f aca="false">WEEKDAY(B3043)</f>
        <v>3</v>
      </c>
    </row>
    <row r="3044" customFormat="false" ht="15" hidden="false" customHeight="false" outlineLevel="0" collapsed="false">
      <c r="B3044" s="21" t="n">
        <v>43278</v>
      </c>
      <c r="C3044" s="22" t="n">
        <v>1258.84</v>
      </c>
      <c r="D3044" s="22" t="n">
        <v>1260.18</v>
      </c>
      <c r="E3044" s="22" t="n">
        <v>1250.792</v>
      </c>
      <c r="F3044" s="22" t="n">
        <v>1252.37</v>
      </c>
      <c r="G3044" s="23" t="n">
        <v>1260.58</v>
      </c>
      <c r="H3044" s="23" t="n">
        <v>1259.32</v>
      </c>
      <c r="I3044" s="23" t="n">
        <v>1250.57</v>
      </c>
      <c r="J3044" s="23" t="n">
        <v>1249.32</v>
      </c>
      <c r="K3044" s="29" t="str">
        <f aca="false">IF(N3044&lt;=$F$3,"HIT","MISS")</f>
        <v>HIT</v>
      </c>
      <c r="L3044" s="29" t="str">
        <f aca="false">IF(O3044&lt;=$F$3,"HIT","MISS")</f>
        <v>HIT</v>
      </c>
      <c r="M3044" s="17" t="str">
        <f aca="false">IF(AND(K3044="HIT",L3044="HIT"),"HOD ✓ | LOD ✓",IF(K3044="HIT","HOD ✓",IF(L3044="HIT","LOD ✓","✗ MISS")))</f>
        <v>HOD ✓ | LOD ✓</v>
      </c>
      <c r="N3044" s="26" t="n">
        <f aca="false">IF(D3044&lt;H3044,(H3044-D3044)/D3044,IF(D3044&gt;G3044,(D3044-G3044)/D3044,0))</f>
        <v>0</v>
      </c>
      <c r="O3044" s="26" t="n">
        <f aca="false">IF(E3044&lt;J3044,(J3044-E3044)/E3044,IF(E3044&gt;I3044,(E3044-I3044)/E3044,0))</f>
        <v>0.000177487543892174</v>
      </c>
      <c r="P3044" s="27" t="n">
        <f aca="false">LN(F3044/F3043)</f>
        <v>-0.00515290582323532</v>
      </c>
      <c r="Q3044" s="28" t="n">
        <f aca="false">STDEV(P3025:P3044)*SQRT(252)</f>
        <v>0.0728755728080308</v>
      </c>
      <c r="R3044" s="26" t="n">
        <f aca="false">(G3044-H3044)/H3044</f>
        <v>0.00100053997395419</v>
      </c>
      <c r="S3044" s="17" t="n">
        <f aca="false">YEAR(B3044)</f>
        <v>2018</v>
      </c>
      <c r="T3044" s="17" t="n">
        <f aca="false">WEEKDAY(B3044)</f>
        <v>4</v>
      </c>
    </row>
    <row r="3045" customFormat="false" ht="15" hidden="false" customHeight="false" outlineLevel="0" collapsed="false">
      <c r="B3045" s="21" t="n">
        <v>43279</v>
      </c>
      <c r="C3045" s="22" t="n">
        <v>1252.37</v>
      </c>
      <c r="D3045" s="22" t="n">
        <v>1254.316</v>
      </c>
      <c r="E3045" s="22" t="n">
        <v>1245.98</v>
      </c>
      <c r="F3045" s="22" t="n">
        <v>1248.34</v>
      </c>
      <c r="G3045" s="23" t="n">
        <v>1255.85</v>
      </c>
      <c r="H3045" s="23" t="n">
        <v>1254.6</v>
      </c>
      <c r="I3045" s="23" t="n">
        <v>1245.7</v>
      </c>
      <c r="J3045" s="23" t="n">
        <v>1244.46</v>
      </c>
      <c r="K3045" s="29" t="str">
        <f aca="false">IF(N3045&lt;=$F$3,"HIT","MISS")</f>
        <v>HIT</v>
      </c>
      <c r="L3045" s="29" t="str">
        <f aca="false">IF(O3045&lt;=$F$3,"HIT","MISS")</f>
        <v>HIT</v>
      </c>
      <c r="M3045" s="17" t="str">
        <f aca="false">IF(AND(K3045="HIT",L3045="HIT"),"HOD ✓ | LOD ✓",IF(K3045="HIT","HOD ✓",IF(L3045="HIT","LOD ✓","✗ MISS")))</f>
        <v>HOD ✓ | LOD ✓</v>
      </c>
      <c r="N3045" s="26" t="n">
        <f aca="false">IF(D3045&lt;H3045,(H3045-D3045)/D3045,IF(D3045&gt;G3045,(D3045-G3045)/D3045,0))</f>
        <v>0.000226418223158979</v>
      </c>
      <c r="O3045" s="26" t="n">
        <f aca="false">IF(E3045&lt;J3045,(J3045-E3045)/E3045,IF(E3045&gt;I3045,(E3045-I3045)/E3045,0))</f>
        <v>0.000224722708229645</v>
      </c>
      <c r="P3045" s="27" t="n">
        <f aca="false">LN(F3045/F3044)</f>
        <v>-0.00322308743415619</v>
      </c>
      <c r="Q3045" s="28" t="n">
        <f aca="false">STDEV(P3026:P3045)*SQRT(252)</f>
        <v>0.0730231266360557</v>
      </c>
      <c r="R3045" s="26" t="n">
        <f aca="false">(G3045-H3045)/H3045</f>
        <v>0.000996333492746692</v>
      </c>
      <c r="S3045" s="17" t="n">
        <f aca="false">YEAR(B3045)</f>
        <v>2018</v>
      </c>
      <c r="T3045" s="17" t="n">
        <f aca="false">WEEKDAY(B3045)</f>
        <v>5</v>
      </c>
    </row>
    <row r="3046" customFormat="false" ht="15" hidden="false" customHeight="false" outlineLevel="0" collapsed="false">
      <c r="B3046" s="21" t="n">
        <v>43280</v>
      </c>
      <c r="C3046" s="22" t="n">
        <v>1248.34</v>
      </c>
      <c r="D3046" s="22" t="n">
        <v>1255.674</v>
      </c>
      <c r="E3046" s="22" t="n">
        <v>1245.994</v>
      </c>
      <c r="F3046" s="22" t="n">
        <v>1253.022</v>
      </c>
      <c r="G3046" s="23" t="n">
        <v>1256.83</v>
      </c>
      <c r="H3046" s="23" t="n">
        <v>1255.57</v>
      </c>
      <c r="I3046" s="23" t="n">
        <v>1247.63</v>
      </c>
      <c r="J3046" s="23" t="n">
        <v>1246.38</v>
      </c>
      <c r="K3046" s="29" t="str">
        <f aca="false">IF(N3046&lt;=$F$3,"HIT","MISS")</f>
        <v>HIT</v>
      </c>
      <c r="L3046" s="29" t="str">
        <f aca="false">IF(O3046&lt;=$F$3,"HIT","MISS")</f>
        <v>HIT</v>
      </c>
      <c r="M3046" s="17" t="str">
        <f aca="false">IF(AND(K3046="HIT",L3046="HIT"),"HOD ✓ | LOD ✓",IF(K3046="HIT","HOD ✓",IF(L3046="HIT","LOD ✓","✗ MISS")))</f>
        <v>HOD ✓ | LOD ✓</v>
      </c>
      <c r="N3046" s="26" t="n">
        <f aca="false">IF(D3046&lt;H3046,(H3046-D3046)/D3046,IF(D3046&gt;G3046,(D3046-G3046)/D3046,0))</f>
        <v>0</v>
      </c>
      <c r="O3046" s="26" t="n">
        <f aca="false">IF(E3046&lt;J3046,(J3046-E3046)/E3046,IF(E3046&gt;I3046,(E3046-I3046)/E3046,0))</f>
        <v>0.000309792824042648</v>
      </c>
      <c r="P3046" s="27" t="n">
        <f aca="false">LN(F3046/F3045)</f>
        <v>0.00374356488017566</v>
      </c>
      <c r="Q3046" s="28" t="n">
        <f aca="false">STDEV(P3027:P3046)*SQRT(252)</f>
        <v>0.0754265521041231</v>
      </c>
      <c r="R3046" s="26" t="n">
        <f aca="false">(G3046-H3046)/H3046</f>
        <v>0.00100352827799325</v>
      </c>
      <c r="S3046" s="17" t="n">
        <f aca="false">YEAR(B3046)</f>
        <v>2018</v>
      </c>
      <c r="T3046" s="17" t="n">
        <f aca="false">WEEKDAY(B3046)</f>
        <v>6</v>
      </c>
    </row>
    <row r="3047" customFormat="false" ht="15" hidden="false" customHeight="false" outlineLevel="0" collapsed="false">
      <c r="B3047" s="21" t="n">
        <v>43283</v>
      </c>
      <c r="C3047" s="22" t="n">
        <v>1253.022</v>
      </c>
      <c r="D3047" s="22" t="n">
        <v>1254.334</v>
      </c>
      <c r="E3047" s="22" t="n">
        <v>1239.708</v>
      </c>
      <c r="F3047" s="22" t="n">
        <v>1242.036</v>
      </c>
      <c r="G3047" s="23" t="n">
        <v>1253.94</v>
      </c>
      <c r="H3047" s="23" t="n">
        <v>1252.69</v>
      </c>
      <c r="I3047" s="23" t="n">
        <v>1239.91</v>
      </c>
      <c r="J3047" s="23" t="n">
        <v>1238.67</v>
      </c>
      <c r="K3047" s="29" t="str">
        <f aca="false">IF(N3047&lt;=$F$3,"HIT","MISS")</f>
        <v>HIT</v>
      </c>
      <c r="L3047" s="29" t="str">
        <f aca="false">IF(O3047&lt;=$F$3,"HIT","MISS")</f>
        <v>HIT</v>
      </c>
      <c r="M3047" s="17" t="str">
        <f aca="false">IF(AND(K3047="HIT",L3047="HIT"),"HOD ✓ | LOD ✓",IF(K3047="HIT","HOD ✓",IF(L3047="HIT","LOD ✓","✗ MISS")))</f>
        <v>HOD ✓ | LOD ✓</v>
      </c>
      <c r="N3047" s="26" t="n">
        <f aca="false">IF(D3047&lt;H3047,(H3047-D3047)/D3047,IF(D3047&gt;G3047,(D3047-G3047)/D3047,0))</f>
        <v>0.000314110914636776</v>
      </c>
      <c r="O3047" s="26" t="n">
        <f aca="false">IF(E3047&lt;J3047,(J3047-E3047)/E3047,IF(E3047&gt;I3047,(E3047-I3047)/E3047,0))</f>
        <v>0</v>
      </c>
      <c r="P3047" s="27" t="n">
        <f aca="false">LN(F3047/F3046)</f>
        <v>-0.00880626502246531</v>
      </c>
      <c r="Q3047" s="28" t="n">
        <f aca="false">STDEV(P3028:P3047)*SQRT(252)</f>
        <v>0.079622037719014</v>
      </c>
      <c r="R3047" s="26" t="n">
        <f aca="false">(G3047-H3047)/H3047</f>
        <v>0.000997852621159265</v>
      </c>
      <c r="S3047" s="17" t="n">
        <f aca="false">YEAR(B3047)</f>
        <v>2018</v>
      </c>
      <c r="T3047" s="17" t="n">
        <f aca="false">WEEKDAY(B3047)</f>
        <v>2</v>
      </c>
    </row>
    <row r="3048" customFormat="false" ht="15" hidden="false" customHeight="false" outlineLevel="0" collapsed="false">
      <c r="B3048" s="21" t="n">
        <v>43284</v>
      </c>
      <c r="C3048" s="22" t="n">
        <v>1242.036</v>
      </c>
      <c r="D3048" s="22" t="n">
        <v>1256.98</v>
      </c>
      <c r="E3048" s="22" t="n">
        <v>1238.02</v>
      </c>
      <c r="F3048" s="22" t="n">
        <v>1252.26</v>
      </c>
      <c r="G3048" s="23" t="n">
        <v>1257.03</v>
      </c>
      <c r="H3048" s="23" t="n">
        <v>1255.77</v>
      </c>
      <c r="I3048" s="23" t="n">
        <v>1238.71</v>
      </c>
      <c r="J3048" s="23" t="n">
        <v>1237.47</v>
      </c>
      <c r="K3048" s="29" t="str">
        <f aca="false">IF(N3048&lt;=$F$3,"HIT","MISS")</f>
        <v>HIT</v>
      </c>
      <c r="L3048" s="29" t="str">
        <f aca="false">IF(O3048&lt;=$F$3,"HIT","MISS")</f>
        <v>HIT</v>
      </c>
      <c r="M3048" s="17" t="str">
        <f aca="false">IF(AND(K3048="HIT",L3048="HIT"),"HOD ✓ | LOD ✓",IF(K3048="HIT","HOD ✓",IF(L3048="HIT","LOD ✓","✗ MISS")))</f>
        <v>HOD ✓ | LOD ✓</v>
      </c>
      <c r="N3048" s="26" t="n">
        <f aca="false">IF(D3048&lt;H3048,(H3048-D3048)/D3048,IF(D3048&gt;G3048,(D3048-G3048)/D3048,0))</f>
        <v>0</v>
      </c>
      <c r="O3048" s="26" t="n">
        <f aca="false">IF(E3048&lt;J3048,(J3048-E3048)/E3048,IF(E3048&gt;I3048,(E3048-I3048)/E3048,0))</f>
        <v>0</v>
      </c>
      <c r="P3048" s="27" t="n">
        <f aca="false">LN(F3048/F3047)</f>
        <v>0.00819795025111592</v>
      </c>
      <c r="Q3048" s="28" t="n">
        <f aca="false">STDEV(P3029:P3048)*SQRT(252)</f>
        <v>0.0857523225781453</v>
      </c>
      <c r="R3048" s="26" t="n">
        <f aca="false">(G3048-H3048)/H3048</f>
        <v>0.00100336845122912</v>
      </c>
      <c r="S3048" s="17" t="n">
        <f aca="false">YEAR(B3048)</f>
        <v>2018</v>
      </c>
      <c r="T3048" s="17" t="n">
        <f aca="false">WEEKDAY(B3048)</f>
        <v>3</v>
      </c>
    </row>
    <row r="3049" customFormat="false" ht="15" hidden="false" customHeight="false" outlineLevel="0" collapsed="false">
      <c r="B3049" s="21" t="n">
        <v>43285</v>
      </c>
      <c r="C3049" s="22" t="n">
        <v>1252.26</v>
      </c>
      <c r="D3049" s="22" t="n">
        <v>1261.181</v>
      </c>
      <c r="E3049" s="22" t="n">
        <v>1252.108</v>
      </c>
      <c r="F3049" s="22" t="n">
        <v>1256.912</v>
      </c>
      <c r="G3049" s="23" t="n">
        <v>1262.52</v>
      </c>
      <c r="H3049" s="23" t="n">
        <v>1261.26</v>
      </c>
      <c r="I3049" s="23" t="n">
        <v>1253.71</v>
      </c>
      <c r="J3049" s="23" t="n">
        <v>1252.46</v>
      </c>
      <c r="K3049" s="29" t="str">
        <f aca="false">IF(N3049&lt;=$F$3,"HIT","MISS")</f>
        <v>HIT</v>
      </c>
      <c r="L3049" s="29" t="str">
        <f aca="false">IF(O3049&lt;=$F$3,"HIT","MISS")</f>
        <v>HIT</v>
      </c>
      <c r="M3049" s="17" t="str">
        <f aca="false">IF(AND(K3049="HIT",L3049="HIT"),"HOD ✓ | LOD ✓",IF(K3049="HIT","HOD ✓",IF(L3049="HIT","LOD ✓","✗ MISS")))</f>
        <v>HOD ✓ | LOD ✓</v>
      </c>
      <c r="N3049" s="26" t="n">
        <f aca="false">IF(D3049&lt;H3049,(H3049-D3049)/D3049,IF(D3049&gt;G3049,(D3049-G3049)/D3049,0))</f>
        <v>6.26397004077534E-005</v>
      </c>
      <c r="O3049" s="26" t="n">
        <f aca="false">IF(E3049&lt;J3049,(J3049-E3049)/E3049,IF(E3049&gt;I3049,(E3049-I3049)/E3049,0))</f>
        <v>0.000281125909266684</v>
      </c>
      <c r="P3049" s="27" t="n">
        <f aca="false">LN(F3049/F3048)</f>
        <v>0.00370800035241193</v>
      </c>
      <c r="Q3049" s="28" t="n">
        <f aca="false">STDEV(P3030:P3049)*SQRT(252)</f>
        <v>0.0876052580092297</v>
      </c>
      <c r="R3049" s="26" t="n">
        <f aca="false">(G3049-H3049)/H3049</f>
        <v>0.000999000999000992</v>
      </c>
      <c r="S3049" s="17" t="n">
        <f aca="false">YEAR(B3049)</f>
        <v>2018</v>
      </c>
      <c r="T3049" s="17" t="n">
        <f aca="false">WEEKDAY(B3049)</f>
        <v>4</v>
      </c>
    </row>
    <row r="3050" customFormat="false" ht="15" hidden="false" customHeight="false" outlineLevel="0" collapsed="false">
      <c r="B3050" s="21" t="n">
        <v>43286</v>
      </c>
      <c r="C3050" s="22" t="n">
        <v>1256.912</v>
      </c>
      <c r="D3050" s="22" t="n">
        <v>1259.815</v>
      </c>
      <c r="E3050" s="22" t="n">
        <v>1251.38</v>
      </c>
      <c r="F3050" s="22" t="n">
        <v>1257.498</v>
      </c>
      <c r="G3050" s="23" t="n">
        <v>1261.36</v>
      </c>
      <c r="H3050" s="23" t="n">
        <v>1260.1</v>
      </c>
      <c r="I3050" s="23" t="n">
        <v>1252.81</v>
      </c>
      <c r="J3050" s="23" t="n">
        <v>1251.56</v>
      </c>
      <c r="K3050" s="29" t="str">
        <f aca="false">IF(N3050&lt;=$F$3,"HIT","MISS")</f>
        <v>HIT</v>
      </c>
      <c r="L3050" s="29" t="str">
        <f aca="false">IF(O3050&lt;=$F$3,"HIT","MISS")</f>
        <v>HIT</v>
      </c>
      <c r="M3050" s="17" t="str">
        <f aca="false">IF(AND(K3050="HIT",L3050="HIT"),"HOD ✓ | LOD ✓",IF(K3050="HIT","HOD ✓",IF(L3050="HIT","LOD ✓","✗ MISS")))</f>
        <v>HOD ✓ | LOD ✓</v>
      </c>
      <c r="N3050" s="26" t="n">
        <f aca="false">IF(D3050&lt;H3050,(H3050-D3050)/D3050,IF(D3050&gt;G3050,(D3050-G3050)/D3050,0))</f>
        <v>0.000226223691573647</v>
      </c>
      <c r="O3050" s="26" t="n">
        <f aca="false">IF(E3050&lt;J3050,(J3050-E3050)/E3050,IF(E3050&gt;I3050,(E3050-I3050)/E3050,0))</f>
        <v>0.000143841199315824</v>
      </c>
      <c r="P3050" s="27" t="n">
        <f aca="false">LN(F3050/F3049)</f>
        <v>0.000466113331246462</v>
      </c>
      <c r="Q3050" s="28" t="n">
        <f aca="false">STDEV(P3031:P3050)*SQRT(252)</f>
        <v>0.0876617861761685</v>
      </c>
      <c r="R3050" s="26" t="n">
        <f aca="false">(G3050-H3050)/H3050</f>
        <v>0.000999920641218944</v>
      </c>
      <c r="S3050" s="17" t="n">
        <f aca="false">YEAR(B3050)</f>
        <v>2018</v>
      </c>
      <c r="T3050" s="17" t="n">
        <f aca="false">WEEKDAY(B3050)</f>
        <v>5</v>
      </c>
    </row>
    <row r="3051" customFormat="false" ht="15" hidden="false" customHeight="false" outlineLevel="0" collapsed="false">
      <c r="B3051" s="21" t="n">
        <v>43287</v>
      </c>
      <c r="C3051" s="22" t="n">
        <v>1257.498</v>
      </c>
      <c r="D3051" s="22" t="n">
        <v>1259.575</v>
      </c>
      <c r="E3051" s="22" t="n">
        <v>1252.934</v>
      </c>
      <c r="F3051" s="22" t="n">
        <v>1255.257</v>
      </c>
      <c r="G3051" s="23" t="n">
        <v>1259.68</v>
      </c>
      <c r="H3051" s="23" t="n">
        <v>1258.42</v>
      </c>
      <c r="I3051" s="23" t="n">
        <v>1253.39</v>
      </c>
      <c r="J3051" s="23" t="n">
        <v>1252.14</v>
      </c>
      <c r="K3051" s="29" t="str">
        <f aca="false">IF(N3051&lt;=$F$3,"HIT","MISS")</f>
        <v>HIT</v>
      </c>
      <c r="L3051" s="29" t="str">
        <f aca="false">IF(O3051&lt;=$F$3,"HIT","MISS")</f>
        <v>HIT</v>
      </c>
      <c r="M3051" s="17" t="str">
        <f aca="false">IF(AND(K3051="HIT",L3051="HIT"),"HOD ✓ | LOD ✓",IF(K3051="HIT","HOD ✓",IF(L3051="HIT","LOD ✓","✗ MISS")))</f>
        <v>HOD ✓ | LOD ✓</v>
      </c>
      <c r="N3051" s="26" t="n">
        <f aca="false">IF(D3051&lt;H3051,(H3051-D3051)/D3051,IF(D3051&gt;G3051,(D3051-G3051)/D3051,0))</f>
        <v>0</v>
      </c>
      <c r="O3051" s="26" t="n">
        <f aca="false">IF(E3051&lt;J3051,(J3051-E3051)/E3051,IF(E3051&gt;I3051,(E3051-I3051)/E3051,0))</f>
        <v>0</v>
      </c>
      <c r="P3051" s="27" t="n">
        <f aca="false">LN(F3051/F3050)</f>
        <v>-0.00178370003773636</v>
      </c>
      <c r="Q3051" s="28" t="n">
        <f aca="false">STDEV(P3032:P3051)*SQRT(252)</f>
        <v>0.086791896845695</v>
      </c>
      <c r="R3051" s="26" t="n">
        <f aca="false">(G3051-H3051)/H3051</f>
        <v>0.0010012555426646</v>
      </c>
      <c r="S3051" s="17" t="n">
        <f aca="false">YEAR(B3051)</f>
        <v>2018</v>
      </c>
      <c r="T3051" s="17" t="n">
        <f aca="false">WEEKDAY(B3051)</f>
        <v>6</v>
      </c>
    </row>
    <row r="3052" customFormat="false" ht="15" hidden="false" customHeight="false" outlineLevel="0" collapsed="false">
      <c r="B3052" s="21" t="n">
        <v>43290</v>
      </c>
      <c r="C3052" s="22" t="n">
        <v>1255.257</v>
      </c>
      <c r="D3052" s="22" t="n">
        <v>1266.023</v>
      </c>
      <c r="E3052" s="22" t="n">
        <v>1255.013</v>
      </c>
      <c r="F3052" s="22" t="n">
        <v>1257.876</v>
      </c>
      <c r="G3052" s="23" t="n">
        <v>1267.11</v>
      </c>
      <c r="H3052" s="23" t="n">
        <v>1265.84</v>
      </c>
      <c r="I3052" s="23" t="n">
        <v>1255.75</v>
      </c>
      <c r="J3052" s="23" t="n">
        <v>1254.5</v>
      </c>
      <c r="K3052" s="29" t="str">
        <f aca="false">IF(N3052&lt;=$F$3,"HIT","MISS")</f>
        <v>HIT</v>
      </c>
      <c r="L3052" s="29" t="str">
        <f aca="false">IF(O3052&lt;=$F$3,"HIT","MISS")</f>
        <v>HIT</v>
      </c>
      <c r="M3052" s="17" t="str">
        <f aca="false">IF(AND(K3052="HIT",L3052="HIT"),"HOD ✓ | LOD ✓",IF(K3052="HIT","HOD ✓",IF(L3052="HIT","LOD ✓","✗ MISS")))</f>
        <v>HOD ✓ | LOD ✓</v>
      </c>
      <c r="N3052" s="26" t="n">
        <f aca="false">IF(D3052&lt;H3052,(H3052-D3052)/D3052,IF(D3052&gt;G3052,(D3052-G3052)/D3052,0))</f>
        <v>0</v>
      </c>
      <c r="O3052" s="26" t="n">
        <f aca="false">IF(E3052&lt;J3052,(J3052-E3052)/E3052,IF(E3052&gt;I3052,(E3052-I3052)/E3052,0))</f>
        <v>0</v>
      </c>
      <c r="P3052" s="27" t="n">
        <f aca="false">LN(F3052/F3051)</f>
        <v>0.00208425176709769</v>
      </c>
      <c r="Q3052" s="28" t="n">
        <f aca="false">STDEV(P3033:P3052)*SQRT(252)</f>
        <v>0.0874288980620989</v>
      </c>
      <c r="R3052" s="26" t="n">
        <f aca="false">(G3052-H3052)/H3052</f>
        <v>0.00100328635530555</v>
      </c>
      <c r="S3052" s="17" t="n">
        <f aca="false">YEAR(B3052)</f>
        <v>2018</v>
      </c>
      <c r="T3052" s="17" t="n">
        <f aca="false">WEEKDAY(B3052)</f>
        <v>2</v>
      </c>
    </row>
    <row r="3053" customFormat="false" ht="15" hidden="false" customHeight="false" outlineLevel="0" collapsed="false">
      <c r="B3053" s="21" t="n">
        <v>43291</v>
      </c>
      <c r="C3053" s="22" t="n">
        <v>1257.876</v>
      </c>
      <c r="D3053" s="22" t="n">
        <v>1260.45</v>
      </c>
      <c r="E3053" s="22" t="n">
        <v>1247.356</v>
      </c>
      <c r="F3053" s="22" t="n">
        <v>1255.712</v>
      </c>
      <c r="G3053" s="23" t="n">
        <v>1260.31</v>
      </c>
      <c r="H3053" s="23" t="n">
        <v>1259.05</v>
      </c>
      <c r="I3053" s="23" t="n">
        <v>1248.12</v>
      </c>
      <c r="J3053" s="23" t="n">
        <v>1246.87</v>
      </c>
      <c r="K3053" s="29" t="str">
        <f aca="false">IF(N3053&lt;=$F$3,"HIT","MISS")</f>
        <v>HIT</v>
      </c>
      <c r="L3053" s="29" t="str">
        <f aca="false">IF(O3053&lt;=$F$3,"HIT","MISS")</f>
        <v>HIT</v>
      </c>
      <c r="M3053" s="17" t="str">
        <f aca="false">IF(AND(K3053="HIT",L3053="HIT"),"HOD ✓ | LOD ✓",IF(K3053="HIT","HOD ✓",IF(L3053="HIT","LOD ✓","✗ MISS")))</f>
        <v>HOD ✓ | LOD ✓</v>
      </c>
      <c r="N3053" s="26" t="n">
        <f aca="false">IF(D3053&lt;H3053,(H3053-D3053)/D3053,IF(D3053&gt;G3053,(D3053-G3053)/D3053,0))</f>
        <v>0.000111071442738784</v>
      </c>
      <c r="O3053" s="26" t="n">
        <f aca="false">IF(E3053&lt;J3053,(J3053-E3053)/E3053,IF(E3053&gt;I3053,(E3053-I3053)/E3053,0))</f>
        <v>0</v>
      </c>
      <c r="P3053" s="27" t="n">
        <f aca="false">LN(F3053/F3052)</f>
        <v>-0.00172184187276621</v>
      </c>
      <c r="Q3053" s="28" t="n">
        <f aca="false">STDEV(P3034:P3053)*SQRT(252)</f>
        <v>0.0872345290217133</v>
      </c>
      <c r="R3053" s="26" t="n">
        <f aca="false">(G3053-H3053)/H3053</f>
        <v>0.00100075453715102</v>
      </c>
      <c r="S3053" s="17" t="n">
        <f aca="false">YEAR(B3053)</f>
        <v>2018</v>
      </c>
      <c r="T3053" s="17" t="n">
        <f aca="false">WEEKDAY(B3053)</f>
        <v>3</v>
      </c>
    </row>
    <row r="3054" customFormat="false" ht="15" hidden="false" customHeight="false" outlineLevel="0" collapsed="false">
      <c r="B3054" s="21" t="n">
        <v>43292</v>
      </c>
      <c r="C3054" s="22" t="n">
        <v>1255.712</v>
      </c>
      <c r="D3054" s="22" t="n">
        <v>1257.05</v>
      </c>
      <c r="E3054" s="22" t="n">
        <v>1241.605</v>
      </c>
      <c r="F3054" s="22" t="n">
        <v>1242.236</v>
      </c>
      <c r="G3054" s="23" t="n">
        <v>1256.7</v>
      </c>
      <c r="H3054" s="23" t="n">
        <v>1255.44</v>
      </c>
      <c r="I3054" s="23" t="n">
        <v>1242.25</v>
      </c>
      <c r="J3054" s="23" t="n">
        <v>1241.01</v>
      </c>
      <c r="K3054" s="29" t="str">
        <f aca="false">IF(N3054&lt;=$F$3,"HIT","MISS")</f>
        <v>HIT</v>
      </c>
      <c r="L3054" s="29" t="str">
        <f aca="false">IF(O3054&lt;=$F$3,"HIT","MISS")</f>
        <v>HIT</v>
      </c>
      <c r="M3054" s="17" t="str">
        <f aca="false">IF(AND(K3054="HIT",L3054="HIT"),"HOD ✓ | LOD ✓",IF(K3054="HIT","HOD ✓",IF(L3054="HIT","LOD ✓","✗ MISS")))</f>
        <v>HOD ✓ | LOD ✓</v>
      </c>
      <c r="N3054" s="26" t="n">
        <f aca="false">IF(D3054&lt;H3054,(H3054-D3054)/D3054,IF(D3054&gt;G3054,(D3054-G3054)/D3054,0))</f>
        <v>0.000278429656735937</v>
      </c>
      <c r="O3054" s="26" t="n">
        <f aca="false">IF(E3054&lt;J3054,(J3054-E3054)/E3054,IF(E3054&gt;I3054,(E3054-I3054)/E3054,0))</f>
        <v>0</v>
      </c>
      <c r="P3054" s="27" t="n">
        <f aca="false">LN(F3054/F3053)</f>
        <v>-0.0107897608262577</v>
      </c>
      <c r="Q3054" s="28" t="n">
        <f aca="false">STDEV(P3035:P3054)*SQRT(252)</f>
        <v>0.0914723255277582</v>
      </c>
      <c r="R3054" s="26" t="n">
        <f aca="false">(G3054-H3054)/H3054</f>
        <v>0.00100363219269737</v>
      </c>
      <c r="S3054" s="17" t="n">
        <f aca="false">YEAR(B3054)</f>
        <v>2018</v>
      </c>
      <c r="T3054" s="17" t="n">
        <f aca="false">WEEKDAY(B3054)</f>
        <v>4</v>
      </c>
    </row>
    <row r="3055" customFormat="false" ht="15" hidden="false" customHeight="false" outlineLevel="0" collapsed="false">
      <c r="B3055" s="21" t="n">
        <v>43293</v>
      </c>
      <c r="C3055" s="22" t="n">
        <v>1242.236</v>
      </c>
      <c r="D3055" s="22" t="n">
        <v>1248.628</v>
      </c>
      <c r="E3055" s="22" t="n">
        <v>1241.416</v>
      </c>
      <c r="F3055" s="22" t="n">
        <v>1247.039</v>
      </c>
      <c r="G3055" s="23" t="n">
        <v>1249.46</v>
      </c>
      <c r="H3055" s="23" t="n">
        <v>1248.21</v>
      </c>
      <c r="I3055" s="23" t="n">
        <v>1241.34</v>
      </c>
      <c r="J3055" s="23" t="n">
        <v>1240.1</v>
      </c>
      <c r="K3055" s="29" t="str">
        <f aca="false">IF(N3055&lt;=$F$3,"HIT","MISS")</f>
        <v>HIT</v>
      </c>
      <c r="L3055" s="29" t="str">
        <f aca="false">IF(O3055&lt;=$F$3,"HIT","MISS")</f>
        <v>HIT</v>
      </c>
      <c r="M3055" s="17" t="str">
        <f aca="false">IF(AND(K3055="HIT",L3055="HIT"),"HOD ✓ | LOD ✓",IF(K3055="HIT","HOD ✓",IF(L3055="HIT","LOD ✓","✗ MISS")))</f>
        <v>HOD ✓ | LOD ✓</v>
      </c>
      <c r="N3055" s="26" t="n">
        <f aca="false">IF(D3055&lt;H3055,(H3055-D3055)/D3055,IF(D3055&gt;G3055,(D3055-G3055)/D3055,0))</f>
        <v>0</v>
      </c>
      <c r="O3055" s="26" t="n">
        <f aca="false">IF(E3055&lt;J3055,(J3055-E3055)/E3055,IF(E3055&gt;I3055,(E3055-I3055)/E3055,0))</f>
        <v>6.12204128189276E-005</v>
      </c>
      <c r="P3055" s="27" t="n">
        <f aca="false">LN(F3055/F3054)</f>
        <v>0.00385895970541568</v>
      </c>
      <c r="Q3055" s="28" t="n">
        <f aca="false">STDEV(P3036:P3055)*SQRT(252)</f>
        <v>0.0927575382685626</v>
      </c>
      <c r="R3055" s="26" t="n">
        <f aca="false">(G3055-H3055)/H3055</f>
        <v>0.0010014340535647</v>
      </c>
      <c r="S3055" s="17" t="n">
        <f aca="false">YEAR(B3055)</f>
        <v>2018</v>
      </c>
      <c r="T3055" s="17" t="n">
        <f aca="false">WEEKDAY(B3055)</f>
        <v>5</v>
      </c>
    </row>
    <row r="3056" customFormat="false" ht="15" hidden="false" customHeight="false" outlineLevel="0" collapsed="false">
      <c r="B3056" s="21" t="n">
        <v>43294</v>
      </c>
      <c r="C3056" s="22" t="n">
        <v>1247.039</v>
      </c>
      <c r="D3056" s="22" t="n">
        <v>1248.206</v>
      </c>
      <c r="E3056" s="22" t="n">
        <v>1236.518</v>
      </c>
      <c r="F3056" s="22" t="n">
        <v>1241.68</v>
      </c>
      <c r="G3056" s="23" t="n">
        <v>1248.48</v>
      </c>
      <c r="H3056" s="23" t="n">
        <v>1247.23</v>
      </c>
      <c r="I3056" s="23" t="n">
        <v>1237.15</v>
      </c>
      <c r="J3056" s="23" t="n">
        <v>1235.91</v>
      </c>
      <c r="K3056" s="29" t="str">
        <f aca="false">IF(N3056&lt;=$F$3,"HIT","MISS")</f>
        <v>HIT</v>
      </c>
      <c r="L3056" s="29" t="str">
        <f aca="false">IF(O3056&lt;=$F$3,"HIT","MISS")</f>
        <v>HIT</v>
      </c>
      <c r="M3056" s="17" t="str">
        <f aca="false">IF(AND(K3056="HIT",L3056="HIT"),"HOD ✓ | LOD ✓",IF(K3056="HIT","HOD ✓",IF(L3056="HIT","LOD ✓","✗ MISS")))</f>
        <v>HOD ✓ | LOD ✓</v>
      </c>
      <c r="N3056" s="26" t="n">
        <f aca="false">IF(D3056&lt;H3056,(H3056-D3056)/D3056,IF(D3056&gt;G3056,(D3056-G3056)/D3056,0))</f>
        <v>0</v>
      </c>
      <c r="O3056" s="26" t="n">
        <f aca="false">IF(E3056&lt;J3056,(J3056-E3056)/E3056,IF(E3056&gt;I3056,(E3056-I3056)/E3056,0))</f>
        <v>0</v>
      </c>
      <c r="P3056" s="27" t="n">
        <f aca="false">LN(F3056/F3055)</f>
        <v>-0.00430663990819708</v>
      </c>
      <c r="Q3056" s="28" t="n">
        <f aca="false">STDEV(P3037:P3056)*SQRT(252)</f>
        <v>0.0734990198152623</v>
      </c>
      <c r="R3056" s="26" t="n">
        <f aca="false">(G3056-H3056)/H3056</f>
        <v>0.00100222092156218</v>
      </c>
      <c r="S3056" s="17" t="n">
        <f aca="false">YEAR(B3056)</f>
        <v>2018</v>
      </c>
      <c r="T3056" s="17" t="n">
        <f aca="false">WEEKDAY(B3056)</f>
        <v>6</v>
      </c>
    </row>
    <row r="3057" customFormat="false" ht="15" hidden="false" customHeight="false" outlineLevel="0" collapsed="false">
      <c r="B3057" s="21" t="n">
        <v>43297</v>
      </c>
      <c r="C3057" s="22" t="n">
        <v>1241.68</v>
      </c>
      <c r="D3057" s="22" t="n">
        <v>1245.654</v>
      </c>
      <c r="E3057" s="22" t="n">
        <v>1238.374</v>
      </c>
      <c r="F3057" s="22" t="n">
        <v>1241.072</v>
      </c>
      <c r="G3057" s="23" t="n">
        <v>1245.44</v>
      </c>
      <c r="H3057" s="23" t="n">
        <v>1244.2</v>
      </c>
      <c r="I3057" s="23" t="n">
        <v>1239.41</v>
      </c>
      <c r="J3057" s="23" t="n">
        <v>1238.17</v>
      </c>
      <c r="K3057" s="29" t="str">
        <f aca="false">IF(N3057&lt;=$F$3,"HIT","MISS")</f>
        <v>HIT</v>
      </c>
      <c r="L3057" s="29" t="str">
        <f aca="false">IF(O3057&lt;=$F$3,"HIT","MISS")</f>
        <v>HIT</v>
      </c>
      <c r="M3057" s="17" t="str">
        <f aca="false">IF(AND(K3057="HIT",L3057="HIT"),"HOD ✓ | LOD ✓",IF(K3057="HIT","HOD ✓",IF(L3057="HIT","LOD ✓","✗ MISS")))</f>
        <v>HOD ✓ | LOD ✓</v>
      </c>
      <c r="N3057" s="26" t="n">
        <f aca="false">IF(D3057&lt;H3057,(H3057-D3057)/D3057,IF(D3057&gt;G3057,(D3057-G3057)/D3057,0))</f>
        <v>0.000171797304869524</v>
      </c>
      <c r="O3057" s="26" t="n">
        <f aca="false">IF(E3057&lt;J3057,(J3057-E3057)/E3057,IF(E3057&gt;I3057,(E3057-I3057)/E3057,0))</f>
        <v>0</v>
      </c>
      <c r="P3057" s="27" t="n">
        <f aca="false">LN(F3057/F3056)</f>
        <v>-0.000489779093646303</v>
      </c>
      <c r="Q3057" s="28" t="n">
        <f aca="false">STDEV(P3038:P3057)*SQRT(252)</f>
        <v>0.07356954281293</v>
      </c>
      <c r="R3057" s="26" t="n">
        <f aca="false">(G3057-H3057)/H3057</f>
        <v>0.000996624336923332</v>
      </c>
      <c r="S3057" s="17" t="n">
        <f aca="false">YEAR(B3057)</f>
        <v>2018</v>
      </c>
      <c r="T3057" s="17" t="n">
        <f aca="false">WEEKDAY(B3057)</f>
        <v>2</v>
      </c>
    </row>
    <row r="3058" customFormat="false" ht="15" hidden="false" customHeight="false" outlineLevel="0" collapsed="false">
      <c r="B3058" s="21" t="n">
        <v>43298</v>
      </c>
      <c r="C3058" s="22" t="n">
        <v>1241.072</v>
      </c>
      <c r="D3058" s="22" t="n">
        <v>1245.101</v>
      </c>
      <c r="E3058" s="22" t="n">
        <v>1226.168</v>
      </c>
      <c r="F3058" s="22" t="n">
        <v>1227.801</v>
      </c>
      <c r="G3058" s="23" t="n">
        <v>1245.79</v>
      </c>
      <c r="H3058" s="23" t="n">
        <v>1244.55</v>
      </c>
      <c r="I3058" s="23" t="n">
        <v>1225.88</v>
      </c>
      <c r="J3058" s="23" t="n">
        <v>1224.66</v>
      </c>
      <c r="K3058" s="29" t="str">
        <f aca="false">IF(N3058&lt;=$F$3,"HIT","MISS")</f>
        <v>HIT</v>
      </c>
      <c r="L3058" s="29" t="str">
        <f aca="false">IF(O3058&lt;=$F$3,"HIT","MISS")</f>
        <v>HIT</v>
      </c>
      <c r="M3058" s="17" t="str">
        <f aca="false">IF(AND(K3058="HIT",L3058="HIT"),"HOD ✓ | LOD ✓",IF(K3058="HIT","HOD ✓",IF(L3058="HIT","LOD ✓","✗ MISS")))</f>
        <v>HOD ✓ | LOD ✓</v>
      </c>
      <c r="N3058" s="26" t="n">
        <f aca="false">IF(D3058&lt;H3058,(H3058-D3058)/D3058,IF(D3058&gt;G3058,(D3058-G3058)/D3058,0))</f>
        <v>0</v>
      </c>
      <c r="O3058" s="26" t="n">
        <f aca="false">IF(E3058&lt;J3058,(J3058-E3058)/E3058,IF(E3058&gt;I3058,(E3058-I3058)/E3058,0))</f>
        <v>0.000234878091745816</v>
      </c>
      <c r="P3058" s="27" t="n">
        <f aca="false">LN(F3058/F3057)</f>
        <v>-0.0107507577913221</v>
      </c>
      <c r="Q3058" s="28" t="n">
        <f aca="false">STDEV(P3039:P3058)*SQRT(252)</f>
        <v>0.0805508643606882</v>
      </c>
      <c r="R3058" s="26" t="n">
        <f aca="false">(G3058-H3058)/H3058</f>
        <v>0.000996344060102052</v>
      </c>
      <c r="S3058" s="17" t="n">
        <f aca="false">YEAR(B3058)</f>
        <v>2018</v>
      </c>
      <c r="T3058" s="17" t="n">
        <f aca="false">WEEKDAY(B3058)</f>
        <v>3</v>
      </c>
    </row>
    <row r="3059" customFormat="false" ht="15" hidden="false" customHeight="false" outlineLevel="0" collapsed="false">
      <c r="B3059" s="21" t="n">
        <v>43299</v>
      </c>
      <c r="C3059" s="22" t="n">
        <v>1227.801</v>
      </c>
      <c r="D3059" s="22" t="n">
        <v>1229.281</v>
      </c>
      <c r="E3059" s="22" t="n">
        <v>1221.094</v>
      </c>
      <c r="F3059" s="22" t="n">
        <v>1227.54</v>
      </c>
      <c r="G3059" s="23" t="n">
        <v>1227.16</v>
      </c>
      <c r="H3059" s="23" t="n">
        <v>1225.93</v>
      </c>
      <c r="I3059" s="23" t="n">
        <v>1222.53</v>
      </c>
      <c r="J3059" s="23" t="n">
        <v>1221.31</v>
      </c>
      <c r="K3059" s="24" t="str">
        <f aca="false">IF(N3059&lt;=$F$3,"HIT","MISS")</f>
        <v>MISS</v>
      </c>
      <c r="L3059" s="24" t="str">
        <f aca="false">IF(O3059&lt;=$F$3,"HIT","MISS")</f>
        <v>HIT</v>
      </c>
      <c r="M3059" s="25" t="str">
        <f aca="false">IF(AND(K3059="HIT",L3059="HIT"),"HOD ✓ | LOD ✓",IF(K3059="HIT","HOD ✓",IF(L3059="HIT","LOD ✓","✗ MISS")))</f>
        <v>LOD ✓</v>
      </c>
      <c r="N3059" s="26" t="n">
        <f aca="false">IF(D3059&lt;H3059,(H3059-D3059)/D3059,IF(D3059&gt;G3059,(D3059-G3059)/D3059,0))</f>
        <v>0.00172539883069849</v>
      </c>
      <c r="O3059" s="26" t="n">
        <f aca="false">IF(E3059&lt;J3059,(J3059-E3059)/E3059,IF(E3059&gt;I3059,(E3059-I3059)/E3059,0))</f>
        <v>0.000176890558793913</v>
      </c>
      <c r="P3059" s="27" t="n">
        <f aca="false">LN(F3059/F3058)</f>
        <v>-0.000212597762170778</v>
      </c>
      <c r="Q3059" s="28" t="n">
        <f aca="false">STDEV(P3040:P3059)*SQRT(252)</f>
        <v>0.0797144752783435</v>
      </c>
      <c r="R3059" s="26" t="n">
        <f aca="false">(G3059-H3059)/H3059</f>
        <v>0.00100331992854406</v>
      </c>
      <c r="S3059" s="17" t="n">
        <f aca="false">YEAR(B3059)</f>
        <v>2018</v>
      </c>
      <c r="T3059" s="17" t="n">
        <f aca="false">WEEKDAY(B3059)</f>
        <v>4</v>
      </c>
    </row>
    <row r="3060" customFormat="false" ht="15" hidden="false" customHeight="false" outlineLevel="0" collapsed="false">
      <c r="B3060" s="21" t="n">
        <v>43300</v>
      </c>
      <c r="C3060" s="22" t="n">
        <v>1227.54</v>
      </c>
      <c r="D3060" s="22" t="n">
        <v>1229.603</v>
      </c>
      <c r="E3060" s="22" t="n">
        <v>1211.52</v>
      </c>
      <c r="F3060" s="22" t="n">
        <v>1223.223</v>
      </c>
      <c r="G3060" s="23" t="n">
        <v>1229.43</v>
      </c>
      <c r="H3060" s="23" t="n">
        <v>1228.2</v>
      </c>
      <c r="I3060" s="23" t="n">
        <v>1211.16</v>
      </c>
      <c r="J3060" s="23" t="n">
        <v>1209.95</v>
      </c>
      <c r="K3060" s="29" t="str">
        <f aca="false">IF(N3060&lt;=$F$3,"HIT","MISS")</f>
        <v>HIT</v>
      </c>
      <c r="L3060" s="29" t="str">
        <f aca="false">IF(O3060&lt;=$F$3,"HIT","MISS")</f>
        <v>HIT</v>
      </c>
      <c r="M3060" s="17" t="str">
        <f aca="false">IF(AND(K3060="HIT",L3060="HIT"),"HOD ✓ | LOD ✓",IF(K3060="HIT","HOD ✓",IF(L3060="HIT","LOD ✓","✗ MISS")))</f>
        <v>HOD ✓ | LOD ✓</v>
      </c>
      <c r="N3060" s="26" t="n">
        <f aca="false">IF(D3060&lt;H3060,(H3060-D3060)/D3060,IF(D3060&gt;G3060,(D3060-G3060)/D3060,0))</f>
        <v>0.000140695818081122</v>
      </c>
      <c r="O3060" s="26" t="n">
        <f aca="false">IF(E3060&lt;J3060,(J3060-E3060)/E3060,IF(E3060&gt;I3060,(E3060-I3060)/E3060,0))</f>
        <v>0.000297147385102929</v>
      </c>
      <c r="P3060" s="27" t="n">
        <f aca="false">LN(F3060/F3059)</f>
        <v>-0.00352298811840764</v>
      </c>
      <c r="Q3060" s="28" t="n">
        <f aca="false">STDEV(P3041:P3060)*SQRT(252)</f>
        <v>0.0799219387714659</v>
      </c>
      <c r="R3060" s="26" t="n">
        <f aca="false">(G3060-H3060)/H3060</f>
        <v>0.00100146555935517</v>
      </c>
      <c r="S3060" s="17" t="n">
        <f aca="false">YEAR(B3060)</f>
        <v>2018</v>
      </c>
      <c r="T3060" s="17" t="n">
        <f aca="false">WEEKDAY(B3060)</f>
        <v>5</v>
      </c>
    </row>
    <row r="3061" customFormat="false" ht="15" hidden="false" customHeight="false" outlineLevel="0" collapsed="false">
      <c r="B3061" s="21" t="n">
        <v>43301</v>
      </c>
      <c r="C3061" s="22" t="n">
        <v>1223.223</v>
      </c>
      <c r="D3061" s="22" t="n">
        <v>1232.37</v>
      </c>
      <c r="E3061" s="22" t="n">
        <v>1215.64</v>
      </c>
      <c r="F3061" s="22" t="n">
        <v>1231.212</v>
      </c>
      <c r="G3061" s="23" t="n">
        <v>1234</v>
      </c>
      <c r="H3061" s="23" t="n">
        <v>1232.77</v>
      </c>
      <c r="I3061" s="23" t="n">
        <v>1215.94</v>
      </c>
      <c r="J3061" s="23" t="n">
        <v>1214.73</v>
      </c>
      <c r="K3061" s="29" t="str">
        <f aca="false">IF(N3061&lt;=$F$3,"HIT","MISS")</f>
        <v>HIT</v>
      </c>
      <c r="L3061" s="29" t="str">
        <f aca="false">IF(O3061&lt;=$F$3,"HIT","MISS")</f>
        <v>HIT</v>
      </c>
      <c r="M3061" s="17" t="str">
        <f aca="false">IF(AND(K3061="HIT",L3061="HIT"),"HOD ✓ | LOD ✓",IF(K3061="HIT","HOD ✓",IF(L3061="HIT","LOD ✓","✗ MISS")))</f>
        <v>HOD ✓ | LOD ✓</v>
      </c>
      <c r="N3061" s="26" t="n">
        <f aca="false">IF(D3061&lt;H3061,(H3061-D3061)/D3061,IF(D3061&gt;G3061,(D3061-G3061)/D3061,0))</f>
        <v>0.000324577845939199</v>
      </c>
      <c r="O3061" s="26" t="n">
        <f aca="false">IF(E3061&lt;J3061,(J3061-E3061)/E3061,IF(E3061&gt;I3061,(E3061-I3061)/E3061,0))</f>
        <v>0</v>
      </c>
      <c r="P3061" s="27" t="n">
        <f aca="false">LN(F3061/F3060)</f>
        <v>0.00650987148848338</v>
      </c>
      <c r="Q3061" s="28" t="n">
        <f aca="false">STDEV(P3042:P3061)*SQRT(252)</f>
        <v>0.0840986227620465</v>
      </c>
      <c r="R3061" s="26" t="n">
        <f aca="false">(G3061-H3061)/H3061</f>
        <v>0.000997753027734304</v>
      </c>
      <c r="S3061" s="17" t="n">
        <f aca="false">YEAR(B3061)</f>
        <v>2018</v>
      </c>
      <c r="T3061" s="17" t="n">
        <f aca="false">WEEKDAY(B3061)</f>
        <v>6</v>
      </c>
    </row>
    <row r="3062" customFormat="false" ht="15" hidden="false" customHeight="false" outlineLevel="0" collapsed="false">
      <c r="B3062" s="21" t="n">
        <v>43304</v>
      </c>
      <c r="C3062" s="22" t="n">
        <v>1231.212</v>
      </c>
      <c r="D3062" s="22" t="n">
        <v>1235.238</v>
      </c>
      <c r="E3062" s="22" t="n">
        <v>1222.338</v>
      </c>
      <c r="F3062" s="22" t="n">
        <v>1224.76</v>
      </c>
      <c r="G3062" s="23" t="n">
        <v>1236.82</v>
      </c>
      <c r="H3062" s="23" t="n">
        <v>1235.58</v>
      </c>
      <c r="I3062" s="23" t="n">
        <v>1223.89</v>
      </c>
      <c r="J3062" s="23" t="n">
        <v>1222.67</v>
      </c>
      <c r="K3062" s="29" t="str">
        <f aca="false">IF(N3062&lt;=$F$3,"HIT","MISS")</f>
        <v>HIT</v>
      </c>
      <c r="L3062" s="29" t="str">
        <f aca="false">IF(O3062&lt;=$F$3,"HIT","MISS")</f>
        <v>HIT</v>
      </c>
      <c r="M3062" s="17" t="str">
        <f aca="false">IF(AND(K3062="HIT",L3062="HIT"),"HOD ✓ | LOD ✓",IF(K3062="HIT","HOD ✓",IF(L3062="HIT","LOD ✓","✗ MISS")))</f>
        <v>HOD ✓ | LOD ✓</v>
      </c>
      <c r="N3062" s="26" t="n">
        <f aca="false">IF(D3062&lt;H3062,(H3062-D3062)/D3062,IF(D3062&gt;G3062,(D3062-G3062)/D3062,0))</f>
        <v>0.000276869720652919</v>
      </c>
      <c r="O3062" s="26" t="n">
        <f aca="false">IF(E3062&lt;J3062,(J3062-E3062)/E3062,IF(E3062&gt;I3062,(E3062-I3062)/E3062,0))</f>
        <v>0.000271610634701782</v>
      </c>
      <c r="P3062" s="27" t="n">
        <f aca="false">LN(F3062/F3061)</f>
        <v>-0.00525414364889577</v>
      </c>
      <c r="Q3062" s="28" t="n">
        <f aca="false">STDEV(P3043:P3062)*SQRT(252)</f>
        <v>0.0848875717427782</v>
      </c>
      <c r="R3062" s="26" t="n">
        <f aca="false">(G3062-H3062)/H3062</f>
        <v>0.00100357726735623</v>
      </c>
      <c r="S3062" s="17" t="n">
        <f aca="false">YEAR(B3062)</f>
        <v>2018</v>
      </c>
      <c r="T3062" s="17" t="n">
        <f aca="false">WEEKDAY(B3062)</f>
        <v>2</v>
      </c>
    </row>
    <row r="3063" customFormat="false" ht="15" hidden="false" customHeight="false" outlineLevel="0" collapsed="false">
      <c r="B3063" s="21" t="n">
        <v>43305</v>
      </c>
      <c r="C3063" s="22" t="n">
        <v>1224.76</v>
      </c>
      <c r="D3063" s="22" t="n">
        <v>1229.624</v>
      </c>
      <c r="E3063" s="22" t="n">
        <v>1218.192</v>
      </c>
      <c r="F3063" s="22" t="n">
        <v>1224.528</v>
      </c>
      <c r="G3063" s="23" t="n">
        <v>1230.93</v>
      </c>
      <c r="H3063" s="23" t="n">
        <v>1229.7</v>
      </c>
      <c r="I3063" s="23" t="n">
        <v>1219.53</v>
      </c>
      <c r="J3063" s="23" t="n">
        <v>1218.31</v>
      </c>
      <c r="K3063" s="29" t="str">
        <f aca="false">IF(N3063&lt;=$F$3,"HIT","MISS")</f>
        <v>HIT</v>
      </c>
      <c r="L3063" s="29" t="str">
        <f aca="false">IF(O3063&lt;=$F$3,"HIT","MISS")</f>
        <v>HIT</v>
      </c>
      <c r="M3063" s="17" t="str">
        <f aca="false">IF(AND(K3063="HIT",L3063="HIT"),"HOD ✓ | LOD ✓",IF(K3063="HIT","HOD ✓",IF(L3063="HIT","LOD ✓","✗ MISS")))</f>
        <v>HOD ✓ | LOD ✓</v>
      </c>
      <c r="N3063" s="26" t="n">
        <f aca="false">IF(D3063&lt;H3063,(H3063-D3063)/D3063,IF(D3063&gt;G3063,(D3063-G3063)/D3063,0))</f>
        <v>6.18075118898312E-005</v>
      </c>
      <c r="O3063" s="26" t="n">
        <f aca="false">IF(E3063&lt;J3063,(J3063-E3063)/E3063,IF(E3063&gt;I3063,(E3063-I3063)/E3063,0))</f>
        <v>9.68648620249831E-005</v>
      </c>
      <c r="P3063" s="27" t="n">
        <f aca="false">LN(F3063/F3062)</f>
        <v>-0.000189442810068705</v>
      </c>
      <c r="Q3063" s="28" t="n">
        <f aca="false">STDEV(P3044:P3063)*SQRT(252)</f>
        <v>0.0838527736430518</v>
      </c>
      <c r="R3063" s="26" t="n">
        <f aca="false">(G3063-H3063)/H3063</f>
        <v>0.00100024396194195</v>
      </c>
      <c r="S3063" s="17" t="n">
        <f aca="false">YEAR(B3063)</f>
        <v>2018</v>
      </c>
      <c r="T3063" s="17" t="n">
        <f aca="false">WEEKDAY(B3063)</f>
        <v>3</v>
      </c>
    </row>
    <row r="3064" customFormat="false" ht="15" hidden="false" customHeight="false" outlineLevel="0" collapsed="false">
      <c r="B3064" s="21" t="n">
        <v>43306</v>
      </c>
      <c r="C3064" s="22" t="n">
        <v>1224.528</v>
      </c>
      <c r="D3064" s="22" t="n">
        <v>1234.222</v>
      </c>
      <c r="E3064" s="22" t="n">
        <v>1223.296</v>
      </c>
      <c r="F3064" s="22" t="n">
        <v>1232.306</v>
      </c>
      <c r="G3064" s="23" t="n">
        <v>1233.75</v>
      </c>
      <c r="H3064" s="23" t="n">
        <v>1232.52</v>
      </c>
      <c r="I3064" s="23" t="n">
        <v>1223.64</v>
      </c>
      <c r="J3064" s="23" t="n">
        <v>1222.42</v>
      </c>
      <c r="K3064" s="29" t="str">
        <f aca="false">IF(N3064&lt;=$F$3,"HIT","MISS")</f>
        <v>HIT</v>
      </c>
      <c r="L3064" s="29" t="str">
        <f aca="false">IF(O3064&lt;=$F$3,"HIT","MISS")</f>
        <v>HIT</v>
      </c>
      <c r="M3064" s="17" t="str">
        <f aca="false">IF(AND(K3064="HIT",L3064="HIT"),"HOD ✓ | LOD ✓",IF(K3064="HIT","HOD ✓",IF(L3064="HIT","LOD ✓","✗ MISS")))</f>
        <v>HOD ✓ | LOD ✓</v>
      </c>
      <c r="N3064" s="26" t="n">
        <f aca="false">IF(D3064&lt;H3064,(H3064-D3064)/D3064,IF(D3064&gt;G3064,(D3064-G3064)/D3064,0))</f>
        <v>0.000382427148438433</v>
      </c>
      <c r="O3064" s="26" t="n">
        <f aca="false">IF(E3064&lt;J3064,(J3064-E3064)/E3064,IF(E3064&gt;I3064,(E3064-I3064)/E3064,0))</f>
        <v>0</v>
      </c>
      <c r="P3064" s="27" t="n">
        <f aca="false">LN(F3064/F3063)</f>
        <v>0.00633174726957357</v>
      </c>
      <c r="Q3064" s="28" t="n">
        <f aca="false">STDEV(P3045:P3064)*SQRT(252)</f>
        <v>0.0868581045219839</v>
      </c>
      <c r="R3064" s="26" t="n">
        <f aca="false">(G3064-H3064)/H3064</f>
        <v>0.000997955408431521</v>
      </c>
      <c r="S3064" s="17" t="n">
        <f aca="false">YEAR(B3064)</f>
        <v>2018</v>
      </c>
      <c r="T3064" s="17" t="n">
        <f aca="false">WEEKDAY(B3064)</f>
        <v>4</v>
      </c>
    </row>
    <row r="3065" customFormat="false" ht="15" hidden="false" customHeight="false" outlineLevel="0" collapsed="false">
      <c r="B3065" s="21" t="n">
        <v>43307</v>
      </c>
      <c r="C3065" s="22" t="n">
        <v>1232.306</v>
      </c>
      <c r="D3065" s="22" t="n">
        <v>1235.298</v>
      </c>
      <c r="E3065" s="22" t="n">
        <v>1222.411</v>
      </c>
      <c r="F3065" s="22" t="n">
        <v>1222.76</v>
      </c>
      <c r="G3065" s="23" t="n">
        <v>1234.87</v>
      </c>
      <c r="H3065" s="23" t="n">
        <v>1233.64</v>
      </c>
      <c r="I3065" s="23" t="n">
        <v>1223.14</v>
      </c>
      <c r="J3065" s="23" t="n">
        <v>1221.92</v>
      </c>
      <c r="K3065" s="29" t="str">
        <f aca="false">IF(N3065&lt;=$F$3,"HIT","MISS")</f>
        <v>HIT</v>
      </c>
      <c r="L3065" s="29" t="str">
        <f aca="false">IF(O3065&lt;=$F$3,"HIT","MISS")</f>
        <v>HIT</v>
      </c>
      <c r="M3065" s="17" t="str">
        <f aca="false">IF(AND(K3065="HIT",L3065="HIT"),"HOD ✓ | LOD ✓",IF(K3065="HIT","HOD ✓",IF(L3065="HIT","LOD ✓","✗ MISS")))</f>
        <v>HOD ✓ | LOD ✓</v>
      </c>
      <c r="N3065" s="26" t="n">
        <f aca="false">IF(D3065&lt;H3065,(H3065-D3065)/D3065,IF(D3065&gt;G3065,(D3065-G3065)/D3065,0))</f>
        <v>0.000346475101554533</v>
      </c>
      <c r="O3065" s="26" t="n">
        <f aca="false">IF(E3065&lt;J3065,(J3065-E3065)/E3065,IF(E3065&gt;I3065,(E3065-I3065)/E3065,0))</f>
        <v>0</v>
      </c>
      <c r="P3065" s="27" t="n">
        <f aca="false">LN(F3065/F3064)</f>
        <v>-0.00777661220380133</v>
      </c>
      <c r="Q3065" s="28" t="n">
        <f aca="false">STDEV(P3046:P3065)*SQRT(252)</f>
        <v>0.0899853175783184</v>
      </c>
      <c r="R3065" s="26" t="n">
        <f aca="false">(G3065-H3065)/H3065</f>
        <v>0.000997049382315579</v>
      </c>
      <c r="S3065" s="17" t="n">
        <f aca="false">YEAR(B3065)</f>
        <v>2018</v>
      </c>
      <c r="T3065" s="17" t="n">
        <f aca="false">WEEKDAY(B3065)</f>
        <v>5</v>
      </c>
    </row>
    <row r="3066" customFormat="false" ht="15" hidden="false" customHeight="false" outlineLevel="0" collapsed="false">
      <c r="B3066" s="21" t="n">
        <v>43308</v>
      </c>
      <c r="C3066" s="22" t="n">
        <v>1222.76</v>
      </c>
      <c r="D3066" s="22" t="n">
        <v>1227.48</v>
      </c>
      <c r="E3066" s="22" t="n">
        <v>1217.594</v>
      </c>
      <c r="F3066" s="22" t="n">
        <v>1223.459</v>
      </c>
      <c r="G3066" s="23" t="n">
        <v>1227.35</v>
      </c>
      <c r="H3066" s="23" t="n">
        <v>1226.12</v>
      </c>
      <c r="I3066" s="23" t="n">
        <v>1218.73</v>
      </c>
      <c r="J3066" s="23" t="n">
        <v>1217.51</v>
      </c>
      <c r="K3066" s="29" t="str">
        <f aca="false">IF(N3066&lt;=$F$3,"HIT","MISS")</f>
        <v>HIT</v>
      </c>
      <c r="L3066" s="29" t="str">
        <f aca="false">IF(O3066&lt;=$F$3,"HIT","MISS")</f>
        <v>HIT</v>
      </c>
      <c r="M3066" s="17" t="str">
        <f aca="false">IF(AND(K3066="HIT",L3066="HIT"),"HOD ✓ | LOD ✓",IF(K3066="HIT","HOD ✓",IF(L3066="HIT","LOD ✓","✗ MISS")))</f>
        <v>HOD ✓ | LOD ✓</v>
      </c>
      <c r="N3066" s="26" t="n">
        <f aca="false">IF(D3066&lt;H3066,(H3066-D3066)/D3066,IF(D3066&gt;G3066,(D3066-G3066)/D3066,0))</f>
        <v>0.000105908039234944</v>
      </c>
      <c r="O3066" s="26" t="n">
        <f aca="false">IF(E3066&lt;J3066,(J3066-E3066)/E3066,IF(E3066&gt;I3066,(E3066-I3066)/E3066,0))</f>
        <v>0</v>
      </c>
      <c r="P3066" s="27" t="n">
        <f aca="false">LN(F3066/F3065)</f>
        <v>0.000571494227642517</v>
      </c>
      <c r="Q3066" s="28" t="n">
        <f aca="false">STDEV(P3047:P3066)*SQRT(252)</f>
        <v>0.0884422829615526</v>
      </c>
      <c r="R3066" s="26" t="n">
        <f aca="false">(G3066-H3066)/H3066</f>
        <v>0.00100316445372396</v>
      </c>
      <c r="S3066" s="17" t="n">
        <f aca="false">YEAR(B3066)</f>
        <v>2018</v>
      </c>
      <c r="T3066" s="17" t="n">
        <f aca="false">WEEKDAY(B3066)</f>
        <v>6</v>
      </c>
    </row>
    <row r="3067" customFormat="false" ht="15" hidden="false" customHeight="false" outlineLevel="0" collapsed="false">
      <c r="B3067" s="21" t="n">
        <v>43311</v>
      </c>
      <c r="C3067" s="22" t="n">
        <v>1223.459</v>
      </c>
      <c r="D3067" s="22" t="n">
        <v>1225.133</v>
      </c>
      <c r="E3067" s="22" t="n">
        <v>1219.041</v>
      </c>
      <c r="F3067" s="22" t="n">
        <v>1221.595</v>
      </c>
      <c r="G3067" s="23" t="n">
        <v>1226.52</v>
      </c>
      <c r="H3067" s="23" t="n">
        <v>1225.29</v>
      </c>
      <c r="I3067" s="23" t="n">
        <v>1220.49</v>
      </c>
      <c r="J3067" s="23" t="n">
        <v>1219.27</v>
      </c>
      <c r="K3067" s="29" t="str">
        <f aca="false">IF(N3067&lt;=$F$3,"HIT","MISS")</f>
        <v>HIT</v>
      </c>
      <c r="L3067" s="29" t="str">
        <f aca="false">IF(O3067&lt;=$F$3,"HIT","MISS")</f>
        <v>HIT</v>
      </c>
      <c r="M3067" s="17" t="str">
        <f aca="false">IF(AND(K3067="HIT",L3067="HIT"),"HOD ✓ | LOD ✓",IF(K3067="HIT","HOD ✓",IF(L3067="HIT","LOD ✓","✗ MISS")))</f>
        <v>HOD ✓ | LOD ✓</v>
      </c>
      <c r="N3067" s="26" t="n">
        <f aca="false">IF(D3067&lt;H3067,(H3067-D3067)/D3067,IF(D3067&gt;G3067,(D3067-G3067)/D3067,0))</f>
        <v>0.00012814935194785</v>
      </c>
      <c r="O3067" s="26" t="n">
        <f aca="false">IF(E3067&lt;J3067,(J3067-E3067)/E3067,IF(E3067&gt;I3067,(E3067-I3067)/E3067,0))</f>
        <v>0.000187852582480853</v>
      </c>
      <c r="P3067" s="27" t="n">
        <f aca="false">LN(F3067/F3066)</f>
        <v>-0.00152471099706605</v>
      </c>
      <c r="Q3067" s="28" t="n">
        <f aca="false">STDEV(P3048:P3067)*SQRT(252)</f>
        <v>0.0837838576009114</v>
      </c>
      <c r="R3067" s="26" t="n">
        <f aca="false">(G3067-H3067)/H3067</f>
        <v>0.00100384398795389</v>
      </c>
      <c r="S3067" s="17" t="n">
        <f aca="false">YEAR(B3067)</f>
        <v>2018</v>
      </c>
      <c r="T3067" s="17" t="n">
        <f aca="false">WEEKDAY(B3067)</f>
        <v>2</v>
      </c>
    </row>
    <row r="3068" customFormat="false" ht="15" hidden="false" customHeight="false" outlineLevel="0" collapsed="false">
      <c r="B3068" s="21" t="n">
        <v>43312</v>
      </c>
      <c r="C3068" s="22" t="n">
        <v>1221.595</v>
      </c>
      <c r="D3068" s="22" t="n">
        <v>1228.589</v>
      </c>
      <c r="E3068" s="22" t="n">
        <v>1214.004</v>
      </c>
      <c r="F3068" s="22" t="n">
        <v>1223.818</v>
      </c>
      <c r="G3068" s="23" t="n">
        <v>1229.93</v>
      </c>
      <c r="H3068" s="23" t="n">
        <v>1228.7</v>
      </c>
      <c r="I3068" s="23" t="n">
        <v>1214.84</v>
      </c>
      <c r="J3068" s="23" t="n">
        <v>1213.63</v>
      </c>
      <c r="K3068" s="29" t="str">
        <f aca="false">IF(N3068&lt;=$F$3,"HIT","MISS")</f>
        <v>HIT</v>
      </c>
      <c r="L3068" s="29" t="str">
        <f aca="false">IF(O3068&lt;=$F$3,"HIT","MISS")</f>
        <v>HIT</v>
      </c>
      <c r="M3068" s="17" t="str">
        <f aca="false">IF(AND(K3068="HIT",L3068="HIT"),"HOD ✓ | LOD ✓",IF(K3068="HIT","HOD ✓",IF(L3068="HIT","LOD ✓","✗ MISS")))</f>
        <v>HOD ✓ | LOD ✓</v>
      </c>
      <c r="N3068" s="26" t="n">
        <f aca="false">IF(D3068&lt;H3068,(H3068-D3068)/D3068,IF(D3068&gt;G3068,(D3068-G3068)/D3068,0))</f>
        <v>9.03475450293822E-005</v>
      </c>
      <c r="O3068" s="26" t="n">
        <f aca="false">IF(E3068&lt;J3068,(J3068-E3068)/E3068,IF(E3068&gt;I3068,(E3068-I3068)/E3068,0))</f>
        <v>0</v>
      </c>
      <c r="P3068" s="27" t="n">
        <f aca="false">LN(F3068/F3067)</f>
        <v>0.00181809830269188</v>
      </c>
      <c r="Q3068" s="28" t="n">
        <f aca="false">STDEV(P3049:P3068)*SQRT(252)</f>
        <v>0.0774906213575241</v>
      </c>
      <c r="R3068" s="26" t="n">
        <f aca="false">(G3068-H3068)/H3068</f>
        <v>0.00100105802881095</v>
      </c>
      <c r="S3068" s="17" t="n">
        <f aca="false">YEAR(B3068)</f>
        <v>2018</v>
      </c>
      <c r="T3068" s="17" t="n">
        <f aca="false">WEEKDAY(B3068)</f>
        <v>3</v>
      </c>
    </row>
    <row r="3069" customFormat="false" ht="15" hidden="false" customHeight="false" outlineLevel="0" collapsed="false">
      <c r="B3069" s="21" t="n">
        <v>43313</v>
      </c>
      <c r="C3069" s="22" t="n">
        <v>1223.818</v>
      </c>
      <c r="D3069" s="22" t="n">
        <v>1224.961</v>
      </c>
      <c r="E3069" s="22" t="n">
        <v>1215.855</v>
      </c>
      <c r="F3069" s="22" t="n">
        <v>1216.028</v>
      </c>
      <c r="G3069" s="23" t="n">
        <v>1225.28</v>
      </c>
      <c r="H3069" s="23" t="n">
        <v>1224.06</v>
      </c>
      <c r="I3069" s="23" t="n">
        <v>1216</v>
      </c>
      <c r="J3069" s="23" t="n">
        <v>1214.79</v>
      </c>
      <c r="K3069" s="29" t="str">
        <f aca="false">IF(N3069&lt;=$F$3,"HIT","MISS")</f>
        <v>HIT</v>
      </c>
      <c r="L3069" s="29" t="str">
        <f aca="false">IF(O3069&lt;=$F$3,"HIT","MISS")</f>
        <v>HIT</v>
      </c>
      <c r="M3069" s="17" t="str">
        <f aca="false">IF(AND(K3069="HIT",L3069="HIT"),"HOD ✓ | LOD ✓",IF(K3069="HIT","HOD ✓",IF(L3069="HIT","LOD ✓","✗ MISS")))</f>
        <v>HOD ✓ | LOD ✓</v>
      </c>
      <c r="N3069" s="26" t="n">
        <f aca="false">IF(D3069&lt;H3069,(H3069-D3069)/D3069,IF(D3069&gt;G3069,(D3069-G3069)/D3069,0))</f>
        <v>0</v>
      </c>
      <c r="O3069" s="26" t="n">
        <f aca="false">IF(E3069&lt;J3069,(J3069-E3069)/E3069,IF(E3069&gt;I3069,(E3069-I3069)/E3069,0))</f>
        <v>0</v>
      </c>
      <c r="P3069" s="27" t="n">
        <f aca="false">LN(F3069/F3068)</f>
        <v>-0.0063856706291417</v>
      </c>
      <c r="Q3069" s="28" t="n">
        <f aca="false">STDEV(P3050:P3069)*SQRT(252)</f>
        <v>0.0773830396784229</v>
      </c>
      <c r="R3069" s="26" t="n">
        <f aca="false">(G3069-H3069)/H3069</f>
        <v>0.000996683169125719</v>
      </c>
      <c r="S3069" s="17" t="n">
        <f aca="false">YEAR(B3069)</f>
        <v>2018</v>
      </c>
      <c r="T3069" s="17" t="n">
        <f aca="false">WEEKDAY(B3069)</f>
        <v>4</v>
      </c>
    </row>
    <row r="3070" customFormat="false" ht="15" hidden="false" customHeight="false" outlineLevel="0" collapsed="false">
      <c r="B3070" s="21" t="n">
        <v>43314</v>
      </c>
      <c r="C3070" s="22" t="n">
        <v>1216.028</v>
      </c>
      <c r="D3070" s="22" t="n">
        <v>1221.164</v>
      </c>
      <c r="E3070" s="22" t="n">
        <v>1207.214</v>
      </c>
      <c r="F3070" s="22" t="n">
        <v>1207.936</v>
      </c>
      <c r="G3070" s="23" t="n">
        <v>1222.66</v>
      </c>
      <c r="H3070" s="23" t="n">
        <v>1221.44</v>
      </c>
      <c r="I3070" s="23" t="n">
        <v>1207.46</v>
      </c>
      <c r="J3070" s="23" t="n">
        <v>1206.25</v>
      </c>
      <c r="K3070" s="29" t="str">
        <f aca="false">IF(N3070&lt;=$F$3,"HIT","MISS")</f>
        <v>HIT</v>
      </c>
      <c r="L3070" s="29" t="str">
        <f aca="false">IF(O3070&lt;=$F$3,"HIT","MISS")</f>
        <v>HIT</v>
      </c>
      <c r="M3070" s="17" t="str">
        <f aca="false">IF(AND(K3070="HIT",L3070="HIT"),"HOD ✓ | LOD ✓",IF(K3070="HIT","HOD ✓",IF(L3070="HIT","LOD ✓","✗ MISS")))</f>
        <v>HOD ✓ | LOD ✓</v>
      </c>
      <c r="N3070" s="26" t="n">
        <f aca="false">IF(D3070&lt;H3070,(H3070-D3070)/D3070,IF(D3070&gt;G3070,(D3070-G3070)/D3070,0))</f>
        <v>0.000226013868735131</v>
      </c>
      <c r="O3070" s="26" t="n">
        <f aca="false">IF(E3070&lt;J3070,(J3070-E3070)/E3070,IF(E3070&gt;I3070,(E3070-I3070)/E3070,0))</f>
        <v>0</v>
      </c>
      <c r="P3070" s="27" t="n">
        <f aca="false">LN(F3070/F3069)</f>
        <v>-0.00667669161798716</v>
      </c>
      <c r="Q3070" s="28" t="n">
        <f aca="false">STDEV(P3051:P3070)*SQRT(252)</f>
        <v>0.078926500457104</v>
      </c>
      <c r="R3070" s="26" t="n">
        <f aca="false">(G3070-H3070)/H3070</f>
        <v>0.000998821063662585</v>
      </c>
      <c r="S3070" s="17" t="n">
        <f aca="false">YEAR(B3070)</f>
        <v>2018</v>
      </c>
      <c r="T3070" s="17" t="n">
        <f aca="false">WEEKDAY(B3070)</f>
        <v>5</v>
      </c>
    </row>
    <row r="3071" customFormat="false" ht="15" hidden="false" customHeight="false" outlineLevel="0" collapsed="false">
      <c r="B3071" s="21" t="n">
        <v>43315</v>
      </c>
      <c r="C3071" s="22" t="n">
        <v>1207.936</v>
      </c>
      <c r="D3071" s="22" t="n">
        <v>1220.115</v>
      </c>
      <c r="E3071" s="22" t="n">
        <v>1204.528</v>
      </c>
      <c r="F3071" s="22" t="n">
        <v>1213.879</v>
      </c>
      <c r="G3071" s="23" t="n">
        <v>1219.81</v>
      </c>
      <c r="H3071" s="23" t="n">
        <v>1218.59</v>
      </c>
      <c r="I3071" s="23" t="n">
        <v>1204.37</v>
      </c>
      <c r="J3071" s="23" t="n">
        <v>1203.17</v>
      </c>
      <c r="K3071" s="29" t="str">
        <f aca="false">IF(N3071&lt;=$F$3,"HIT","MISS")</f>
        <v>HIT</v>
      </c>
      <c r="L3071" s="29" t="str">
        <f aca="false">IF(O3071&lt;=$F$3,"HIT","MISS")</f>
        <v>HIT</v>
      </c>
      <c r="M3071" s="17" t="str">
        <f aca="false">IF(AND(K3071="HIT",L3071="HIT"),"HOD ✓ | LOD ✓",IF(K3071="HIT","HOD ✓",IF(L3071="HIT","LOD ✓","✗ MISS")))</f>
        <v>HOD ✓ | LOD ✓</v>
      </c>
      <c r="N3071" s="26" t="n">
        <f aca="false">IF(D3071&lt;H3071,(H3071-D3071)/D3071,IF(D3071&gt;G3071,(D3071-G3071)/D3071,0))</f>
        <v>0.000249976436647417</v>
      </c>
      <c r="O3071" s="26" t="n">
        <f aca="false">IF(E3071&lt;J3071,(J3071-E3071)/E3071,IF(E3071&gt;I3071,(E3071-I3071)/E3071,0))</f>
        <v>0.000131171712073218</v>
      </c>
      <c r="P3071" s="27" t="n">
        <f aca="false">LN(F3071/F3070)</f>
        <v>0.00490789918248649</v>
      </c>
      <c r="Q3071" s="28" t="n">
        <f aca="false">STDEV(P3052:P3071)*SQRT(252)</f>
        <v>0.0826671329733515</v>
      </c>
      <c r="R3071" s="26" t="n">
        <f aca="false">(G3071-H3071)/H3071</f>
        <v>0.00100115707498012</v>
      </c>
      <c r="S3071" s="17" t="n">
        <f aca="false">YEAR(B3071)</f>
        <v>2018</v>
      </c>
      <c r="T3071" s="17" t="n">
        <f aca="false">WEEKDAY(B3071)</f>
        <v>6</v>
      </c>
    </row>
    <row r="3072" customFormat="false" ht="15" hidden="false" customHeight="false" outlineLevel="0" collapsed="false">
      <c r="B3072" s="21" t="n">
        <v>43318</v>
      </c>
      <c r="C3072" s="22" t="n">
        <v>1213.879</v>
      </c>
      <c r="D3072" s="22" t="n">
        <v>1217.988</v>
      </c>
      <c r="E3072" s="22" t="n">
        <v>1206.456</v>
      </c>
      <c r="F3072" s="22" t="n">
        <v>1207.36</v>
      </c>
      <c r="G3072" s="23" t="n">
        <v>1216.82</v>
      </c>
      <c r="H3072" s="23" t="n">
        <v>1215.6</v>
      </c>
      <c r="I3072" s="23" t="n">
        <v>1207.62</v>
      </c>
      <c r="J3072" s="23" t="n">
        <v>1206.41</v>
      </c>
      <c r="K3072" s="24" t="str">
        <f aca="false">IF(N3072&lt;=$F$3,"HIT","MISS")</f>
        <v>MISS</v>
      </c>
      <c r="L3072" s="24" t="str">
        <f aca="false">IF(O3072&lt;=$F$3,"HIT","MISS")</f>
        <v>HIT</v>
      </c>
      <c r="M3072" s="25" t="str">
        <f aca="false">IF(AND(K3072="HIT",L3072="HIT"),"HOD ✓ | LOD ✓",IF(K3072="HIT","HOD ✓",IF(L3072="HIT","LOD ✓","✗ MISS")))</f>
        <v>LOD ✓</v>
      </c>
      <c r="N3072" s="26" t="n">
        <f aca="false">IF(D3072&lt;H3072,(H3072-D3072)/D3072,IF(D3072&gt;G3072,(D3072-G3072)/D3072,0))</f>
        <v>0.000958958544747666</v>
      </c>
      <c r="O3072" s="26" t="n">
        <f aca="false">IF(E3072&lt;J3072,(J3072-E3072)/E3072,IF(E3072&gt;I3072,(E3072-I3072)/E3072,0))</f>
        <v>0</v>
      </c>
      <c r="P3072" s="27" t="n">
        <f aca="false">LN(F3072/F3071)</f>
        <v>-0.00538485936535412</v>
      </c>
      <c r="Q3072" s="28" t="n">
        <f aca="false">STDEV(P3053:P3072)*SQRT(252)</f>
        <v>0.0824122231123398</v>
      </c>
      <c r="R3072" s="26" t="n">
        <f aca="false">(G3072-H3072)/H3072</f>
        <v>0.0010036196117144</v>
      </c>
      <c r="S3072" s="17" t="n">
        <f aca="false">YEAR(B3072)</f>
        <v>2018</v>
      </c>
      <c r="T3072" s="17" t="n">
        <f aca="false">WEEKDAY(B3072)</f>
        <v>2</v>
      </c>
    </row>
    <row r="3073" customFormat="false" ht="15" hidden="false" customHeight="false" outlineLevel="0" collapsed="false">
      <c r="B3073" s="21" t="n">
        <v>43319</v>
      </c>
      <c r="C3073" s="22" t="n">
        <v>1207.36</v>
      </c>
      <c r="D3073" s="22" t="n">
        <v>1216.24</v>
      </c>
      <c r="E3073" s="22" t="n">
        <v>1207.36</v>
      </c>
      <c r="F3073" s="22" t="n">
        <v>1211.032</v>
      </c>
      <c r="G3073" s="23" t="n">
        <v>1215.97</v>
      </c>
      <c r="H3073" s="23" t="n">
        <v>1214.76</v>
      </c>
      <c r="I3073" s="23" t="n">
        <v>1207.97</v>
      </c>
      <c r="J3073" s="23" t="n">
        <v>1206.76</v>
      </c>
      <c r="K3073" s="29" t="str">
        <f aca="false">IF(N3073&lt;=$F$3,"HIT","MISS")</f>
        <v>HIT</v>
      </c>
      <c r="L3073" s="29" t="str">
        <f aca="false">IF(O3073&lt;=$F$3,"HIT","MISS")</f>
        <v>HIT</v>
      </c>
      <c r="M3073" s="17" t="str">
        <f aca="false">IF(AND(K3073="HIT",L3073="HIT"),"HOD ✓ | LOD ✓",IF(K3073="HIT","HOD ✓",IF(L3073="HIT","LOD ✓","✗ MISS")))</f>
        <v>HOD ✓ | LOD ✓</v>
      </c>
      <c r="N3073" s="26" t="n">
        <f aca="false">IF(D3073&lt;H3073,(H3073-D3073)/D3073,IF(D3073&gt;G3073,(D3073-G3073)/D3073,0))</f>
        <v>0.000221995658751547</v>
      </c>
      <c r="O3073" s="26" t="n">
        <f aca="false">IF(E3073&lt;J3073,(J3073-E3073)/E3073,IF(E3073&gt;I3073,(E3073-I3073)/E3073,0))</f>
        <v>0</v>
      </c>
      <c r="P3073" s="27" t="n">
        <f aca="false">LN(F3073/F3072)</f>
        <v>0.0030367308706366</v>
      </c>
      <c r="Q3073" s="28" t="n">
        <f aca="false">STDEV(P3054:P3073)*SQRT(252)</f>
        <v>0.0843708397797141</v>
      </c>
      <c r="R3073" s="26" t="n">
        <f aca="false">(G3073-H3073)/H3073</f>
        <v>0.000996081530508114</v>
      </c>
      <c r="S3073" s="17" t="n">
        <f aca="false">YEAR(B3073)</f>
        <v>2018</v>
      </c>
      <c r="T3073" s="17" t="n">
        <f aca="false">WEEKDAY(B3073)</f>
        <v>3</v>
      </c>
    </row>
    <row r="3074" customFormat="false" ht="15" hidden="false" customHeight="false" outlineLevel="0" collapsed="false">
      <c r="B3074" s="21" t="n">
        <v>43320</v>
      </c>
      <c r="C3074" s="22" t="n">
        <v>1211.032</v>
      </c>
      <c r="D3074" s="22" t="n">
        <v>1215.959</v>
      </c>
      <c r="E3074" s="22" t="n">
        <v>1206.535</v>
      </c>
      <c r="F3074" s="22" t="n">
        <v>1213.685</v>
      </c>
      <c r="G3074" s="23" t="n">
        <v>1216.36</v>
      </c>
      <c r="H3074" s="23" t="n">
        <v>1215.14</v>
      </c>
      <c r="I3074" s="23" t="n">
        <v>1207.1</v>
      </c>
      <c r="J3074" s="23" t="n">
        <v>1205.89</v>
      </c>
      <c r="K3074" s="29" t="str">
        <f aca="false">IF(N3074&lt;=$F$3,"HIT","MISS")</f>
        <v>HIT</v>
      </c>
      <c r="L3074" s="29" t="str">
        <f aca="false">IF(O3074&lt;=$F$3,"HIT","MISS")</f>
        <v>HIT</v>
      </c>
      <c r="M3074" s="17" t="str">
        <f aca="false">IF(AND(K3074="HIT",L3074="HIT"),"HOD ✓ | LOD ✓",IF(K3074="HIT","HOD ✓",IF(L3074="HIT","LOD ✓","✗ MISS")))</f>
        <v>HOD ✓ | LOD ✓</v>
      </c>
      <c r="N3074" s="26" t="n">
        <f aca="false">IF(D3074&lt;H3074,(H3074-D3074)/D3074,IF(D3074&gt;G3074,(D3074-G3074)/D3074,0))</f>
        <v>0</v>
      </c>
      <c r="O3074" s="26" t="n">
        <f aca="false">IF(E3074&lt;J3074,(J3074-E3074)/E3074,IF(E3074&gt;I3074,(E3074-I3074)/E3074,0))</f>
        <v>0</v>
      </c>
      <c r="P3074" s="27" t="n">
        <f aca="false">LN(F3074/F3073)</f>
        <v>0.00218829748683217</v>
      </c>
      <c r="Q3074" s="28" t="n">
        <f aca="false">STDEV(P3055:P3074)*SQRT(252)</f>
        <v>0.0784206435067241</v>
      </c>
      <c r="R3074" s="26" t="n">
        <f aca="false">(G3074-H3074)/H3074</f>
        <v>0.00100399953914759</v>
      </c>
      <c r="S3074" s="17" t="n">
        <f aca="false">YEAR(B3074)</f>
        <v>2018</v>
      </c>
      <c r="T3074" s="17" t="n">
        <f aca="false">WEEKDAY(B3074)</f>
        <v>4</v>
      </c>
    </row>
    <row r="3075" customFormat="false" ht="15" hidden="false" customHeight="false" outlineLevel="0" collapsed="false">
      <c r="B3075" s="21" t="n">
        <v>43321</v>
      </c>
      <c r="C3075" s="22" t="n">
        <v>1213.685</v>
      </c>
      <c r="D3075" s="22" t="n">
        <v>1217.404</v>
      </c>
      <c r="E3075" s="22" t="n">
        <v>1210.832</v>
      </c>
      <c r="F3075" s="22" t="n">
        <v>1212.332</v>
      </c>
      <c r="G3075" s="23" t="n">
        <v>1218</v>
      </c>
      <c r="H3075" s="23" t="n">
        <v>1216.78</v>
      </c>
      <c r="I3075" s="23" t="n">
        <v>1212.21</v>
      </c>
      <c r="J3075" s="23" t="n">
        <v>1211</v>
      </c>
      <c r="K3075" s="29" t="str">
        <f aca="false">IF(N3075&lt;=$F$3,"HIT","MISS")</f>
        <v>HIT</v>
      </c>
      <c r="L3075" s="29" t="str">
        <f aca="false">IF(O3075&lt;=$F$3,"HIT","MISS")</f>
        <v>HIT</v>
      </c>
      <c r="M3075" s="17" t="str">
        <f aca="false">IF(AND(K3075="HIT",L3075="HIT"),"HOD ✓ | LOD ✓",IF(K3075="HIT","HOD ✓",IF(L3075="HIT","LOD ✓","✗ MISS")))</f>
        <v>HOD ✓ | LOD ✓</v>
      </c>
      <c r="N3075" s="26" t="n">
        <f aca="false">IF(D3075&lt;H3075,(H3075-D3075)/D3075,IF(D3075&gt;G3075,(D3075-G3075)/D3075,0))</f>
        <v>0</v>
      </c>
      <c r="O3075" s="26" t="n">
        <f aca="false">IF(E3075&lt;J3075,(J3075-E3075)/E3075,IF(E3075&gt;I3075,(E3075-I3075)/E3075,0))</f>
        <v>0.000138747571917403</v>
      </c>
      <c r="P3075" s="27" t="n">
        <f aca="false">LN(F3075/F3074)</f>
        <v>-0.00111540862267349</v>
      </c>
      <c r="Q3075" s="28" t="n">
        <f aca="false">STDEV(P3056:P3075)*SQRT(252)</f>
        <v>0.0761509960569377</v>
      </c>
      <c r="R3075" s="26" t="n">
        <f aca="false">(G3075-H3075)/H3075</f>
        <v>0.00100264632883514</v>
      </c>
      <c r="S3075" s="17" t="n">
        <f aca="false">YEAR(B3075)</f>
        <v>2018</v>
      </c>
      <c r="T3075" s="17" t="n">
        <f aca="false">WEEKDAY(B3075)</f>
        <v>5</v>
      </c>
    </row>
    <row r="3076" customFormat="false" ht="15" hidden="false" customHeight="false" outlineLevel="0" collapsed="false">
      <c r="B3076" s="21" t="n">
        <v>43322</v>
      </c>
      <c r="C3076" s="22" t="n">
        <v>1212.332</v>
      </c>
      <c r="D3076" s="22" t="n">
        <v>1217.194</v>
      </c>
      <c r="E3076" s="22" t="n">
        <v>1205.78</v>
      </c>
      <c r="F3076" s="22" t="n">
        <v>1212.019</v>
      </c>
      <c r="G3076" s="23" t="n">
        <v>1217.6</v>
      </c>
      <c r="H3076" s="23" t="n">
        <v>1216.38</v>
      </c>
      <c r="I3076" s="23" t="n">
        <v>1205.86</v>
      </c>
      <c r="J3076" s="23" t="n">
        <v>1204.66</v>
      </c>
      <c r="K3076" s="29" t="str">
        <f aca="false">IF(N3076&lt;=$F$3,"HIT","MISS")</f>
        <v>HIT</v>
      </c>
      <c r="L3076" s="29" t="str">
        <f aca="false">IF(O3076&lt;=$F$3,"HIT","MISS")</f>
        <v>HIT</v>
      </c>
      <c r="M3076" s="17" t="str">
        <f aca="false">IF(AND(K3076="HIT",L3076="HIT"),"HOD ✓ | LOD ✓",IF(K3076="HIT","HOD ✓",IF(L3076="HIT","LOD ✓","✗ MISS")))</f>
        <v>HOD ✓ | LOD ✓</v>
      </c>
      <c r="N3076" s="26" t="n">
        <f aca="false">IF(D3076&lt;H3076,(H3076-D3076)/D3076,IF(D3076&gt;G3076,(D3076-G3076)/D3076,0))</f>
        <v>0</v>
      </c>
      <c r="O3076" s="26" t="n">
        <f aca="false">IF(E3076&lt;J3076,(J3076-E3076)/E3076,IF(E3076&gt;I3076,(E3076-I3076)/E3076,0))</f>
        <v>0</v>
      </c>
      <c r="P3076" s="27" t="n">
        <f aca="false">LN(F3076/F3075)</f>
        <v>-0.000258213436700513</v>
      </c>
      <c r="Q3076" s="28" t="n">
        <f aca="false">STDEV(P3057:P3076)*SQRT(252)</f>
        <v>0.0754622815044486</v>
      </c>
      <c r="R3076" s="26" t="n">
        <f aca="false">(G3076-H3076)/H3076</f>
        <v>0.0010029760436704</v>
      </c>
      <c r="S3076" s="17" t="n">
        <f aca="false">YEAR(B3076)</f>
        <v>2018</v>
      </c>
      <c r="T3076" s="17" t="n">
        <f aca="false">WEEKDAY(B3076)</f>
        <v>6</v>
      </c>
    </row>
    <row r="3077" customFormat="false" ht="15" hidden="false" customHeight="false" outlineLevel="0" collapsed="false">
      <c r="B3077" s="21" t="n">
        <v>43325</v>
      </c>
      <c r="C3077" s="22" t="n">
        <v>1212.019</v>
      </c>
      <c r="D3077" s="22" t="n">
        <v>1213.983</v>
      </c>
      <c r="E3077" s="22" t="n">
        <v>1191.573</v>
      </c>
      <c r="F3077" s="22" t="n">
        <v>1193.804</v>
      </c>
      <c r="G3077" s="23" t="n">
        <v>1214.75</v>
      </c>
      <c r="H3077" s="23" t="n">
        <v>1213.54</v>
      </c>
      <c r="I3077" s="23" t="n">
        <v>1192.38</v>
      </c>
      <c r="J3077" s="23" t="n">
        <v>1191.19</v>
      </c>
      <c r="K3077" s="29" t="str">
        <f aca="false">IF(N3077&lt;=$F$3,"HIT","MISS")</f>
        <v>HIT</v>
      </c>
      <c r="L3077" s="29" t="str">
        <f aca="false">IF(O3077&lt;=$F$3,"HIT","MISS")</f>
        <v>HIT</v>
      </c>
      <c r="M3077" s="17" t="str">
        <f aca="false">IF(AND(K3077="HIT",L3077="HIT"),"HOD ✓ | LOD ✓",IF(K3077="HIT","HOD ✓",IF(L3077="HIT","LOD ✓","✗ MISS")))</f>
        <v>HOD ✓ | LOD ✓</v>
      </c>
      <c r="N3077" s="26" t="n">
        <f aca="false">IF(D3077&lt;H3077,(H3077-D3077)/D3077,IF(D3077&gt;G3077,(D3077-G3077)/D3077,0))</f>
        <v>0</v>
      </c>
      <c r="O3077" s="26" t="n">
        <f aca="false">IF(E3077&lt;J3077,(J3077-E3077)/E3077,IF(E3077&gt;I3077,(E3077-I3077)/E3077,0))</f>
        <v>0</v>
      </c>
      <c r="P3077" s="27" t="n">
        <f aca="false">LN(F3077/F3076)</f>
        <v>-0.0151427167001051</v>
      </c>
      <c r="Q3077" s="28" t="n">
        <f aca="false">STDEV(P3058:P3077)*SQRT(252)</f>
        <v>0.0901131242360237</v>
      </c>
      <c r="R3077" s="26" t="n">
        <f aca="false">(G3077-H3077)/H3077</f>
        <v>0.000997082914448668</v>
      </c>
      <c r="S3077" s="17" t="n">
        <f aca="false">YEAR(B3077)</f>
        <v>2018</v>
      </c>
      <c r="T3077" s="17" t="n">
        <f aca="false">WEEKDAY(B3077)</f>
        <v>2</v>
      </c>
    </row>
    <row r="3078" customFormat="false" ht="15" hidden="false" customHeight="false" outlineLevel="0" collapsed="false">
      <c r="B3078" s="21" t="n">
        <v>43326</v>
      </c>
      <c r="C3078" s="22" t="n">
        <v>1193.804</v>
      </c>
      <c r="D3078" s="22" t="n">
        <v>1198.788</v>
      </c>
      <c r="E3078" s="22" t="n">
        <v>1191.98</v>
      </c>
      <c r="F3078" s="22" t="n">
        <v>1194.111</v>
      </c>
      <c r="G3078" s="23" t="n">
        <v>1198.59</v>
      </c>
      <c r="H3078" s="23" t="n">
        <v>1197.39</v>
      </c>
      <c r="I3078" s="23" t="n">
        <v>1192.24</v>
      </c>
      <c r="J3078" s="23" t="n">
        <v>1191.05</v>
      </c>
      <c r="K3078" s="29" t="str">
        <f aca="false">IF(N3078&lt;=$F$3,"HIT","MISS")</f>
        <v>HIT</v>
      </c>
      <c r="L3078" s="29" t="str">
        <f aca="false">IF(O3078&lt;=$F$3,"HIT","MISS")</f>
        <v>HIT</v>
      </c>
      <c r="M3078" s="17" t="str">
        <f aca="false">IF(AND(K3078="HIT",L3078="HIT"),"HOD ✓ | LOD ✓",IF(K3078="HIT","HOD ✓",IF(L3078="HIT","LOD ✓","✗ MISS")))</f>
        <v>HOD ✓ | LOD ✓</v>
      </c>
      <c r="N3078" s="26" t="n">
        <f aca="false">IF(D3078&lt;H3078,(H3078-D3078)/D3078,IF(D3078&gt;G3078,(D3078-G3078)/D3078,0))</f>
        <v>0.000165166818486749</v>
      </c>
      <c r="O3078" s="26" t="n">
        <f aca="false">IF(E3078&lt;J3078,(J3078-E3078)/E3078,IF(E3078&gt;I3078,(E3078-I3078)/E3078,0))</f>
        <v>0</v>
      </c>
      <c r="P3078" s="27" t="n">
        <f aca="false">LN(F3078/F3077)</f>
        <v>0.000257128081771385</v>
      </c>
      <c r="Q3078" s="28" t="n">
        <f aca="false">STDEV(P3059:P3078)*SQRT(252)</f>
        <v>0.0841123077642589</v>
      </c>
      <c r="R3078" s="26" t="n">
        <f aca="false">(G3078-H3078)/H3078</f>
        <v>0.00100217974093639</v>
      </c>
      <c r="S3078" s="17" t="n">
        <f aca="false">YEAR(B3078)</f>
        <v>2018</v>
      </c>
      <c r="T3078" s="17" t="n">
        <f aca="false">WEEKDAY(B3078)</f>
        <v>3</v>
      </c>
    </row>
    <row r="3079" customFormat="false" ht="15" hidden="false" customHeight="false" outlineLevel="0" collapsed="false">
      <c r="B3079" s="21" t="n">
        <v>43327</v>
      </c>
      <c r="C3079" s="22" t="n">
        <v>1194.111</v>
      </c>
      <c r="D3079" s="22" t="n">
        <v>1194.751</v>
      </c>
      <c r="E3079" s="22" t="n">
        <v>1173.101</v>
      </c>
      <c r="F3079" s="22" t="n">
        <v>1174.954</v>
      </c>
      <c r="G3079" s="23" t="n">
        <v>1196.66</v>
      </c>
      <c r="H3079" s="23" t="n">
        <v>1195.46</v>
      </c>
      <c r="I3079" s="23" t="n">
        <v>1173.99</v>
      </c>
      <c r="J3079" s="23" t="n">
        <v>1172.82</v>
      </c>
      <c r="K3079" s="24" t="str">
        <f aca="false">IF(N3079&lt;=$F$3,"HIT","MISS")</f>
        <v>MISS</v>
      </c>
      <c r="L3079" s="24" t="str">
        <f aca="false">IF(O3079&lt;=$F$3,"HIT","MISS")</f>
        <v>HIT</v>
      </c>
      <c r="M3079" s="25" t="str">
        <f aca="false">IF(AND(K3079="HIT",L3079="HIT"),"HOD ✓ | LOD ✓",IF(K3079="HIT","HOD ✓",IF(L3079="HIT","LOD ✓","✗ MISS")))</f>
        <v>LOD ✓</v>
      </c>
      <c r="N3079" s="26" t="n">
        <f aca="false">IF(D3079&lt;H3079,(H3079-D3079)/D3079,IF(D3079&gt;G3079,(D3079-G3079)/D3079,0))</f>
        <v>0.000593429091082627</v>
      </c>
      <c r="O3079" s="26" t="n">
        <f aca="false">IF(E3079&lt;J3079,(J3079-E3079)/E3079,IF(E3079&gt;I3079,(E3079-I3079)/E3079,0))</f>
        <v>0</v>
      </c>
      <c r="P3079" s="27" t="n">
        <f aca="false">LN(F3079/F3078)</f>
        <v>-0.0161729775799571</v>
      </c>
      <c r="Q3079" s="28" t="n">
        <f aca="false">STDEV(P3060:P3079)*SQRT(252)</f>
        <v>0.098922019570525</v>
      </c>
      <c r="R3079" s="26" t="n">
        <f aca="false">(G3079-H3079)/H3079</f>
        <v>0.0010037977013033</v>
      </c>
      <c r="S3079" s="17" t="n">
        <f aca="false">YEAR(B3079)</f>
        <v>2018</v>
      </c>
      <c r="T3079" s="17" t="n">
        <f aca="false">WEEKDAY(B3079)</f>
        <v>4</v>
      </c>
    </row>
    <row r="3080" customFormat="false" ht="15" hidden="false" customHeight="false" outlineLevel="0" collapsed="false">
      <c r="B3080" s="21" t="n">
        <v>43328</v>
      </c>
      <c r="C3080" s="22" t="n">
        <v>1174.954</v>
      </c>
      <c r="D3080" s="22" t="n">
        <v>1182.185</v>
      </c>
      <c r="E3080" s="22" t="n">
        <v>1160.324</v>
      </c>
      <c r="F3080" s="22" t="n">
        <v>1174.27</v>
      </c>
      <c r="G3080" s="23" t="n">
        <v>1182.13</v>
      </c>
      <c r="H3080" s="23" t="n">
        <v>1180.95</v>
      </c>
      <c r="I3080" s="23" t="n">
        <v>1164.36</v>
      </c>
      <c r="J3080" s="23" t="n">
        <v>1163.2</v>
      </c>
      <c r="K3080" s="24" t="str">
        <f aca="false">IF(N3080&lt;=$F$3,"HIT","MISS")</f>
        <v>HIT</v>
      </c>
      <c r="L3080" s="24" t="str">
        <f aca="false">IF(O3080&lt;=$F$3,"HIT","MISS")</f>
        <v>MISS</v>
      </c>
      <c r="M3080" s="25" t="str">
        <f aca="false">IF(AND(K3080="HIT",L3080="HIT"),"HOD ✓ | LOD ✓",IF(K3080="HIT","HOD ✓",IF(L3080="HIT","LOD ✓","✗ MISS")))</f>
        <v>HOD ✓</v>
      </c>
      <c r="N3080" s="26" t="n">
        <f aca="false">IF(D3080&lt;H3080,(H3080-D3080)/D3080,IF(D3080&gt;G3080,(D3080-G3080)/D3080,0))</f>
        <v>4.65240211978974E-005</v>
      </c>
      <c r="O3080" s="26" t="n">
        <f aca="false">IF(E3080&lt;J3080,(J3080-E3080)/E3080,IF(E3080&gt;I3080,(E3080-I3080)/E3080,0))</f>
        <v>0.00247861804116779</v>
      </c>
      <c r="P3080" s="27" t="n">
        <f aca="false">LN(F3080/F3079)</f>
        <v>-0.000582319965510661</v>
      </c>
      <c r="Q3080" s="28" t="n">
        <f aca="false">STDEV(P3061:P3080)*SQRT(252)</f>
        <v>0.0989468509699798</v>
      </c>
      <c r="R3080" s="26" t="n">
        <f aca="false">(G3080-H3080)/H3080</f>
        <v>0.000999195562894334</v>
      </c>
      <c r="S3080" s="17" t="n">
        <f aca="false">YEAR(B3080)</f>
        <v>2018</v>
      </c>
      <c r="T3080" s="17" t="n">
        <f aca="false">WEEKDAY(B3080)</f>
        <v>5</v>
      </c>
    </row>
    <row r="3081" customFormat="false" ht="15" hidden="false" customHeight="false" outlineLevel="0" collapsed="false">
      <c r="B3081" s="21" t="n">
        <v>43329</v>
      </c>
      <c r="C3081" s="22" t="n">
        <v>1174.27</v>
      </c>
      <c r="D3081" s="22" t="n">
        <v>1185.23</v>
      </c>
      <c r="E3081" s="22" t="n">
        <v>1171.918</v>
      </c>
      <c r="F3081" s="22" t="n">
        <v>1184.679</v>
      </c>
      <c r="G3081" s="23" t="n">
        <v>1185.35</v>
      </c>
      <c r="H3081" s="23" t="n">
        <v>1184.17</v>
      </c>
      <c r="I3081" s="23" t="n">
        <v>1171.84</v>
      </c>
      <c r="J3081" s="23" t="n">
        <v>1170.67</v>
      </c>
      <c r="K3081" s="29" t="str">
        <f aca="false">IF(N3081&lt;=$F$3,"HIT","MISS")</f>
        <v>HIT</v>
      </c>
      <c r="L3081" s="29" t="str">
        <f aca="false">IF(O3081&lt;=$F$3,"HIT","MISS")</f>
        <v>HIT</v>
      </c>
      <c r="M3081" s="17" t="str">
        <f aca="false">IF(AND(K3081="HIT",L3081="HIT"),"HOD ✓ | LOD ✓",IF(K3081="HIT","HOD ✓",IF(L3081="HIT","LOD ✓","✗ MISS")))</f>
        <v>HOD ✓ | LOD ✓</v>
      </c>
      <c r="N3081" s="26" t="n">
        <f aca="false">IF(D3081&lt;H3081,(H3081-D3081)/D3081,IF(D3081&gt;G3081,(D3081-G3081)/D3081,0))</f>
        <v>0</v>
      </c>
      <c r="O3081" s="26" t="n">
        <f aca="false">IF(E3081&lt;J3081,(J3081-E3081)/E3081,IF(E3081&gt;I3081,(E3081-I3081)/E3081,0))</f>
        <v>6.65575577813248E-005</v>
      </c>
      <c r="P3081" s="27" t="n">
        <f aca="false">LN(F3081/F3080)</f>
        <v>0.00882517388678323</v>
      </c>
      <c r="Q3081" s="28" t="n">
        <f aca="false">STDEV(P3062:P3081)*SQRT(252)</f>
        <v>0.101898264938825</v>
      </c>
      <c r="R3081" s="26" t="n">
        <f aca="false">(G3081-H3081)/H3081</f>
        <v>0.000996478546154552</v>
      </c>
      <c r="S3081" s="17" t="n">
        <f aca="false">YEAR(B3081)</f>
        <v>2018</v>
      </c>
      <c r="T3081" s="17" t="n">
        <f aca="false">WEEKDAY(B3081)</f>
        <v>6</v>
      </c>
    </row>
    <row r="3082" customFormat="false" ht="15" hidden="false" customHeight="false" outlineLevel="0" collapsed="false">
      <c r="B3082" s="21" t="n">
        <v>43332</v>
      </c>
      <c r="C3082" s="22" t="n">
        <v>1184.679</v>
      </c>
      <c r="D3082" s="22" t="n">
        <v>1190.924</v>
      </c>
      <c r="E3082" s="22" t="n">
        <v>1182.895</v>
      </c>
      <c r="F3082" s="22" t="n">
        <v>1190.586</v>
      </c>
      <c r="G3082" s="23" t="n">
        <v>1192.37</v>
      </c>
      <c r="H3082" s="23" t="n">
        <v>1191.18</v>
      </c>
      <c r="I3082" s="23" t="n">
        <v>1184.4</v>
      </c>
      <c r="J3082" s="23" t="n">
        <v>1183.22</v>
      </c>
      <c r="K3082" s="29" t="str">
        <f aca="false">IF(N3082&lt;=$F$3,"HIT","MISS")</f>
        <v>HIT</v>
      </c>
      <c r="L3082" s="29" t="str">
        <f aca="false">IF(O3082&lt;=$F$3,"HIT","MISS")</f>
        <v>HIT</v>
      </c>
      <c r="M3082" s="17" t="str">
        <f aca="false">IF(AND(K3082="HIT",L3082="HIT"),"HOD ✓ | LOD ✓",IF(K3082="HIT","HOD ✓",IF(L3082="HIT","LOD ✓","✗ MISS")))</f>
        <v>HOD ✓ | LOD ✓</v>
      </c>
      <c r="N3082" s="26" t="n">
        <f aca="false">IF(D3082&lt;H3082,(H3082-D3082)/D3082,IF(D3082&gt;G3082,(D3082-G3082)/D3082,0))</f>
        <v>0.000214959140969605</v>
      </c>
      <c r="O3082" s="26" t="n">
        <f aca="false">IF(E3082&lt;J3082,(J3082-E3082)/E3082,IF(E3082&gt;I3082,(E3082-I3082)/E3082,0))</f>
        <v>0.00027474966078988</v>
      </c>
      <c r="P3082" s="27" t="n">
        <f aca="false">LN(F3082/F3081)</f>
        <v>0.00497377107604562</v>
      </c>
      <c r="Q3082" s="28" t="n">
        <f aca="false">STDEV(P3063:P3082)*SQRT(252)</f>
        <v>0.103915773999097</v>
      </c>
      <c r="R3082" s="26" t="n">
        <f aca="false">(G3082-H3082)/H3082</f>
        <v>0.000999009385651058</v>
      </c>
      <c r="S3082" s="17" t="n">
        <f aca="false">YEAR(B3082)</f>
        <v>2018</v>
      </c>
      <c r="T3082" s="17" t="n">
        <f aca="false">WEEKDAY(B3082)</f>
        <v>2</v>
      </c>
    </row>
    <row r="3083" customFormat="false" ht="15" hidden="false" customHeight="false" outlineLevel="0" collapsed="false">
      <c r="B3083" s="21" t="n">
        <v>43333</v>
      </c>
      <c r="C3083" s="22" t="n">
        <v>1190.586</v>
      </c>
      <c r="D3083" s="22" t="n">
        <v>1197.057</v>
      </c>
      <c r="E3083" s="22" t="n">
        <v>1187.713</v>
      </c>
      <c r="F3083" s="22" t="n">
        <v>1195.828</v>
      </c>
      <c r="G3083" s="23" t="n">
        <v>1198.62</v>
      </c>
      <c r="H3083" s="23" t="n">
        <v>1197.42</v>
      </c>
      <c r="I3083" s="23" t="n">
        <v>1189.12</v>
      </c>
      <c r="J3083" s="23" t="n">
        <v>1187.93</v>
      </c>
      <c r="K3083" s="29" t="str">
        <f aca="false">IF(N3083&lt;=$F$3,"HIT","MISS")</f>
        <v>HIT</v>
      </c>
      <c r="L3083" s="29" t="str">
        <f aca="false">IF(O3083&lt;=$F$3,"HIT","MISS")</f>
        <v>HIT</v>
      </c>
      <c r="M3083" s="17" t="str">
        <f aca="false">IF(AND(K3083="HIT",L3083="HIT"),"HOD ✓ | LOD ✓",IF(K3083="HIT","HOD ✓",IF(L3083="HIT","LOD ✓","✗ MISS")))</f>
        <v>HOD ✓ | LOD ✓</v>
      </c>
      <c r="N3083" s="26" t="n">
        <f aca="false">IF(D3083&lt;H3083,(H3083-D3083)/D3083,IF(D3083&gt;G3083,(D3083-G3083)/D3083,0))</f>
        <v>0.000303243705187018</v>
      </c>
      <c r="O3083" s="26" t="n">
        <f aca="false">IF(E3083&lt;J3083,(J3083-E3083)/E3083,IF(E3083&gt;I3083,(E3083-I3083)/E3083,0))</f>
        <v>0.000182704070764653</v>
      </c>
      <c r="P3083" s="27" t="n">
        <f aca="false">LN(F3083/F3082)</f>
        <v>0.00439320958644023</v>
      </c>
      <c r="Q3083" s="28" t="n">
        <f aca="false">STDEV(P3064:P3083)*SQRT(252)</f>
        <v>0.10588707383332</v>
      </c>
      <c r="R3083" s="26" t="n">
        <f aca="false">(G3083-H3083)/H3083</f>
        <v>0.00100215463245964</v>
      </c>
      <c r="S3083" s="17" t="n">
        <f aca="false">YEAR(B3083)</f>
        <v>2018</v>
      </c>
      <c r="T3083" s="17" t="n">
        <f aca="false">WEEKDAY(B3083)</f>
        <v>3</v>
      </c>
    </row>
    <row r="3084" customFormat="false" ht="15" hidden="false" customHeight="false" outlineLevel="0" collapsed="false">
      <c r="B3084" s="21" t="n">
        <v>43334</v>
      </c>
      <c r="C3084" s="22" t="n">
        <v>1195.828</v>
      </c>
      <c r="D3084" s="22" t="n">
        <v>1201.715</v>
      </c>
      <c r="E3084" s="22" t="n">
        <v>1192.658</v>
      </c>
      <c r="F3084" s="22" t="n">
        <v>1195.946</v>
      </c>
      <c r="G3084" s="23" t="n">
        <v>1202.97</v>
      </c>
      <c r="H3084" s="23" t="n">
        <v>1201.77</v>
      </c>
      <c r="I3084" s="23" t="n">
        <v>1192.58</v>
      </c>
      <c r="J3084" s="23" t="n">
        <v>1191.39</v>
      </c>
      <c r="K3084" s="29" t="str">
        <f aca="false">IF(N3084&lt;=$F$3,"HIT","MISS")</f>
        <v>HIT</v>
      </c>
      <c r="L3084" s="29" t="str">
        <f aca="false">IF(O3084&lt;=$F$3,"HIT","MISS")</f>
        <v>HIT</v>
      </c>
      <c r="M3084" s="17" t="str">
        <f aca="false">IF(AND(K3084="HIT",L3084="HIT"),"HOD ✓ | LOD ✓",IF(K3084="HIT","HOD ✓",IF(L3084="HIT","LOD ✓","✗ MISS")))</f>
        <v>HOD ✓ | LOD ✓</v>
      </c>
      <c r="N3084" s="26" t="n">
        <f aca="false">IF(D3084&lt;H3084,(H3084-D3084)/D3084,IF(D3084&gt;G3084,(D3084-G3084)/D3084,0))</f>
        <v>4.57679233429421E-005</v>
      </c>
      <c r="O3084" s="26" t="n">
        <f aca="false">IF(E3084&lt;J3084,(J3084-E3084)/E3084,IF(E3084&gt;I3084,(E3084-I3084)/E3084,0))</f>
        <v>6.54001398556624E-005</v>
      </c>
      <c r="P3084" s="27" t="n">
        <f aca="false">LN(F3084/F3083)</f>
        <v>9.86715300824454E-005</v>
      </c>
      <c r="Q3084" s="28" t="n">
        <f aca="false">STDEV(P3065:P3084)*SQRT(252)</f>
        <v>0.102267479849553</v>
      </c>
      <c r="R3084" s="26" t="n">
        <f aca="false">(G3084-H3084)/H3084</f>
        <v>0.000998527172420717</v>
      </c>
      <c r="S3084" s="17" t="n">
        <f aca="false">YEAR(B3084)</f>
        <v>2018</v>
      </c>
      <c r="T3084" s="17" t="n">
        <f aca="false">WEEKDAY(B3084)</f>
        <v>4</v>
      </c>
    </row>
    <row r="3085" customFormat="false" ht="15" hidden="false" customHeight="false" outlineLevel="0" collapsed="false">
      <c r="B3085" s="21" t="n">
        <v>43335</v>
      </c>
      <c r="C3085" s="22" t="n">
        <v>1195.946</v>
      </c>
      <c r="D3085" s="22" t="n">
        <v>1196.76</v>
      </c>
      <c r="E3085" s="22" t="n">
        <v>1183.862</v>
      </c>
      <c r="F3085" s="22" t="n">
        <v>1185.278</v>
      </c>
      <c r="G3085" s="23" t="n">
        <v>1196.9</v>
      </c>
      <c r="H3085" s="23" t="n">
        <v>1195.7</v>
      </c>
      <c r="I3085" s="23" t="n">
        <v>1183.68</v>
      </c>
      <c r="J3085" s="23" t="n">
        <v>1182.5</v>
      </c>
      <c r="K3085" s="29" t="str">
        <f aca="false">IF(N3085&lt;=$F$3,"HIT","MISS")</f>
        <v>HIT</v>
      </c>
      <c r="L3085" s="29" t="str">
        <f aca="false">IF(O3085&lt;=$F$3,"HIT","MISS")</f>
        <v>HIT</v>
      </c>
      <c r="M3085" s="17" t="str">
        <f aca="false">IF(AND(K3085="HIT",L3085="HIT"),"HOD ✓ | LOD ✓",IF(K3085="HIT","HOD ✓",IF(L3085="HIT","LOD ✓","✗ MISS")))</f>
        <v>HOD ✓ | LOD ✓</v>
      </c>
      <c r="N3085" s="26" t="n">
        <f aca="false">IF(D3085&lt;H3085,(H3085-D3085)/D3085,IF(D3085&gt;G3085,(D3085-G3085)/D3085,0))</f>
        <v>0</v>
      </c>
      <c r="O3085" s="26" t="n">
        <f aca="false">IF(E3085&lt;J3085,(J3085-E3085)/E3085,IF(E3085&gt;I3085,(E3085-I3085)/E3085,0))</f>
        <v>0.000153734134552859</v>
      </c>
      <c r="P3085" s="27" t="n">
        <f aca="false">LN(F3085/F3084)</f>
        <v>-0.00896015777831936</v>
      </c>
      <c r="Q3085" s="28" t="n">
        <f aca="false">STDEV(P3066:P3085)*SQRT(252)</f>
        <v>0.103312250498337</v>
      </c>
      <c r="R3085" s="26" t="n">
        <f aca="false">(G3085-H3085)/H3085</f>
        <v>0.00100359621978761</v>
      </c>
      <c r="S3085" s="17" t="n">
        <f aca="false">YEAR(B3085)</f>
        <v>2018</v>
      </c>
      <c r="T3085" s="17" t="n">
        <f aca="false">WEEKDAY(B3085)</f>
        <v>5</v>
      </c>
    </row>
    <row r="3086" customFormat="false" ht="15" hidden="false" customHeight="false" outlineLevel="0" collapsed="false">
      <c r="B3086" s="21" t="n">
        <v>43336</v>
      </c>
      <c r="C3086" s="22" t="n">
        <v>1185.278</v>
      </c>
      <c r="D3086" s="22" t="n">
        <v>1208.715</v>
      </c>
      <c r="E3086" s="22" t="n">
        <v>1183.15</v>
      </c>
      <c r="F3086" s="22" t="n">
        <v>1205.782</v>
      </c>
      <c r="G3086" s="23" t="n">
        <v>1209.52</v>
      </c>
      <c r="H3086" s="23" t="n">
        <v>1208.31</v>
      </c>
      <c r="I3086" s="23" t="n">
        <v>1183.01</v>
      </c>
      <c r="J3086" s="23" t="n">
        <v>1181.83</v>
      </c>
      <c r="K3086" s="29" t="str">
        <f aca="false">IF(N3086&lt;=$F$3,"HIT","MISS")</f>
        <v>HIT</v>
      </c>
      <c r="L3086" s="29" t="str">
        <f aca="false">IF(O3086&lt;=$F$3,"HIT","MISS")</f>
        <v>HIT</v>
      </c>
      <c r="M3086" s="17" t="str">
        <f aca="false">IF(AND(K3086="HIT",L3086="HIT"),"HOD ✓ | LOD ✓",IF(K3086="HIT","HOD ✓",IF(L3086="HIT","LOD ✓","✗ MISS")))</f>
        <v>HOD ✓ | LOD ✓</v>
      </c>
      <c r="N3086" s="26" t="n">
        <f aca="false">IF(D3086&lt;H3086,(H3086-D3086)/D3086,IF(D3086&gt;G3086,(D3086-G3086)/D3086,0))</f>
        <v>0</v>
      </c>
      <c r="O3086" s="26" t="n">
        <f aca="false">IF(E3086&lt;J3086,(J3086-E3086)/E3086,IF(E3086&gt;I3086,(E3086-I3086)/E3086,0))</f>
        <v>0.000118328191691755</v>
      </c>
      <c r="P3086" s="27" t="n">
        <f aca="false">LN(F3086/F3085)</f>
        <v>0.0171509728838818</v>
      </c>
      <c r="Q3086" s="28" t="n">
        <f aca="false">STDEV(P3067:P3086)*SQRT(252)</f>
        <v>0.12277151670336</v>
      </c>
      <c r="R3086" s="26" t="n">
        <f aca="false">(G3086-H3086)/H3086</f>
        <v>0.00100139864769805</v>
      </c>
      <c r="S3086" s="17" t="n">
        <f aca="false">YEAR(B3086)</f>
        <v>2018</v>
      </c>
      <c r="T3086" s="17" t="n">
        <f aca="false">WEEKDAY(B3086)</f>
        <v>6</v>
      </c>
    </row>
    <row r="3087" customFormat="false" ht="15" hidden="false" customHeight="false" outlineLevel="0" collapsed="false">
      <c r="B3087" s="21" t="n">
        <v>43339</v>
      </c>
      <c r="C3087" s="22" t="n">
        <v>1205.782</v>
      </c>
      <c r="D3087" s="22" t="n">
        <v>1212.453</v>
      </c>
      <c r="E3087" s="22" t="n">
        <v>1203.214</v>
      </c>
      <c r="F3087" s="22" t="n">
        <v>1211.288</v>
      </c>
      <c r="G3087" s="23" t="n">
        <v>1213.27</v>
      </c>
      <c r="H3087" s="23" t="n">
        <v>1212.06</v>
      </c>
      <c r="I3087" s="23" t="n">
        <v>1203.63</v>
      </c>
      <c r="J3087" s="23" t="n">
        <v>1202.43</v>
      </c>
      <c r="K3087" s="29" t="str">
        <f aca="false">IF(N3087&lt;=$F$3,"HIT","MISS")</f>
        <v>HIT</v>
      </c>
      <c r="L3087" s="29" t="str">
        <f aca="false">IF(O3087&lt;=$F$3,"HIT","MISS")</f>
        <v>HIT</v>
      </c>
      <c r="M3087" s="17" t="str">
        <f aca="false">IF(AND(K3087="HIT",L3087="HIT"),"HOD ✓ | LOD ✓",IF(K3087="HIT","HOD ✓",IF(L3087="HIT","LOD ✓","✗ MISS")))</f>
        <v>HOD ✓ | LOD ✓</v>
      </c>
      <c r="N3087" s="26" t="n">
        <f aca="false">IF(D3087&lt;H3087,(H3087-D3087)/D3087,IF(D3087&gt;G3087,(D3087-G3087)/D3087,0))</f>
        <v>0</v>
      </c>
      <c r="O3087" s="26" t="n">
        <f aca="false">IF(E3087&lt;J3087,(J3087-E3087)/E3087,IF(E3087&gt;I3087,(E3087-I3087)/E3087,0))</f>
        <v>0</v>
      </c>
      <c r="P3087" s="27" t="n">
        <f aca="false">LN(F3087/F3086)</f>
        <v>0.004555937166735</v>
      </c>
      <c r="Q3087" s="28" t="n">
        <f aca="false">STDEV(P3068:P3087)*SQRT(252)</f>
        <v>0.124137680850088</v>
      </c>
      <c r="R3087" s="26" t="n">
        <f aca="false">(G3087-H3087)/H3087</f>
        <v>0.000998300414170946</v>
      </c>
      <c r="S3087" s="17" t="n">
        <f aca="false">YEAR(B3087)</f>
        <v>2018</v>
      </c>
      <c r="T3087" s="17" t="n">
        <f aca="false">WEEKDAY(B3087)</f>
        <v>2</v>
      </c>
    </row>
    <row r="3088" customFormat="false" ht="15" hidden="false" customHeight="false" outlineLevel="0" collapsed="false">
      <c r="B3088" s="21" t="n">
        <v>43340</v>
      </c>
      <c r="C3088" s="22" t="n">
        <v>1211.288</v>
      </c>
      <c r="D3088" s="22" t="n">
        <v>1214.41</v>
      </c>
      <c r="E3088" s="22" t="n">
        <v>1199.686</v>
      </c>
      <c r="F3088" s="22" t="n">
        <v>1201.045</v>
      </c>
      <c r="G3088" s="23" t="n">
        <v>1215.59</v>
      </c>
      <c r="H3088" s="23" t="n">
        <v>1214.38</v>
      </c>
      <c r="I3088" s="23" t="n">
        <v>1199.46</v>
      </c>
      <c r="J3088" s="23" t="n">
        <v>1198.26</v>
      </c>
      <c r="K3088" s="29" t="str">
        <f aca="false">IF(N3088&lt;=$F$3,"HIT","MISS")</f>
        <v>HIT</v>
      </c>
      <c r="L3088" s="29" t="str">
        <f aca="false">IF(O3088&lt;=$F$3,"HIT","MISS")</f>
        <v>HIT</v>
      </c>
      <c r="M3088" s="17" t="str">
        <f aca="false">IF(AND(K3088="HIT",L3088="HIT"),"HOD ✓ | LOD ✓",IF(K3088="HIT","HOD ✓",IF(L3088="HIT","LOD ✓","✗ MISS")))</f>
        <v>HOD ✓ | LOD ✓</v>
      </c>
      <c r="N3088" s="26" t="n">
        <f aca="false">IF(D3088&lt;H3088,(H3088-D3088)/D3088,IF(D3088&gt;G3088,(D3088-G3088)/D3088,0))</f>
        <v>0</v>
      </c>
      <c r="O3088" s="26" t="n">
        <f aca="false">IF(E3088&lt;J3088,(J3088-E3088)/E3088,IF(E3088&gt;I3088,(E3088-I3088)/E3088,0))</f>
        <v>0.000188382626787247</v>
      </c>
      <c r="P3088" s="27" t="n">
        <f aca="false">LN(F3088/F3087)</f>
        <v>-0.00849224510782095</v>
      </c>
      <c r="Q3088" s="28" t="n">
        <f aca="false">STDEV(P3069:P3088)*SQRT(252)</f>
        <v>0.127029422840269</v>
      </c>
      <c r="R3088" s="26" t="n">
        <f aca="false">(G3088-H3088)/H3088</f>
        <v>0.000996393221232076</v>
      </c>
      <c r="S3088" s="17" t="n">
        <f aca="false">YEAR(B3088)</f>
        <v>2018</v>
      </c>
      <c r="T3088" s="17" t="n">
        <f aca="false">WEEKDAY(B3088)</f>
        <v>3</v>
      </c>
    </row>
    <row r="3089" customFormat="false" ht="15" hidden="false" customHeight="false" outlineLevel="0" collapsed="false">
      <c r="B3089" s="21" t="n">
        <v>43341</v>
      </c>
      <c r="C3089" s="22" t="n">
        <v>1201.045</v>
      </c>
      <c r="D3089" s="22" t="n">
        <v>1207.373</v>
      </c>
      <c r="E3089" s="22" t="n">
        <v>1200.889</v>
      </c>
      <c r="F3089" s="22" t="n">
        <v>1206.691</v>
      </c>
      <c r="G3089" s="23" t="n">
        <v>1207.17</v>
      </c>
      <c r="H3089" s="23" t="n">
        <v>1205.96</v>
      </c>
      <c r="I3089" s="23" t="n">
        <v>1201.89</v>
      </c>
      <c r="J3089" s="23" t="n">
        <v>1200.69</v>
      </c>
      <c r="K3089" s="29" t="str">
        <f aca="false">IF(N3089&lt;=$F$3,"HIT","MISS")</f>
        <v>HIT</v>
      </c>
      <c r="L3089" s="29" t="str">
        <f aca="false">IF(O3089&lt;=$F$3,"HIT","MISS")</f>
        <v>HIT</v>
      </c>
      <c r="M3089" s="17" t="str">
        <f aca="false">IF(AND(K3089="HIT",L3089="HIT"),"HOD ✓ | LOD ✓",IF(K3089="HIT","HOD ✓",IF(L3089="HIT","LOD ✓","✗ MISS")))</f>
        <v>HOD ✓ | LOD ✓</v>
      </c>
      <c r="N3089" s="26" t="n">
        <f aca="false">IF(D3089&lt;H3089,(H3089-D3089)/D3089,IF(D3089&gt;G3089,(D3089-G3089)/D3089,0))</f>
        <v>0.000168133625648391</v>
      </c>
      <c r="O3089" s="26" t="n">
        <f aca="false">IF(E3089&lt;J3089,(J3089-E3089)/E3089,IF(E3089&gt;I3089,(E3089-I3089)/E3089,0))</f>
        <v>0</v>
      </c>
      <c r="P3089" s="27" t="n">
        <f aca="false">LN(F3089/F3088)</f>
        <v>0.00468989154017093</v>
      </c>
      <c r="Q3089" s="28" t="n">
        <f aca="false">STDEV(P3070:P3089)*SQRT(252)</f>
        <v>0.126814607261471</v>
      </c>
      <c r="R3089" s="26" t="n">
        <f aca="false">(G3089-H3089)/H3089</f>
        <v>0.00100335002819334</v>
      </c>
      <c r="S3089" s="17" t="n">
        <f aca="false">YEAR(B3089)</f>
        <v>2018</v>
      </c>
      <c r="T3089" s="17" t="n">
        <f aca="false">WEEKDAY(B3089)</f>
        <v>4</v>
      </c>
    </row>
    <row r="3090" customFormat="false" ht="15" hidden="false" customHeight="false" outlineLevel="0" collapsed="false">
      <c r="B3090" s="21" t="n">
        <v>43342</v>
      </c>
      <c r="C3090" s="22" t="n">
        <v>1206.691</v>
      </c>
      <c r="D3090" s="22" t="n">
        <v>1207.962</v>
      </c>
      <c r="E3090" s="22" t="n">
        <v>1195.945</v>
      </c>
      <c r="F3090" s="22" t="n">
        <v>1200.085</v>
      </c>
      <c r="G3090" s="23" t="n">
        <v>1207.91</v>
      </c>
      <c r="H3090" s="23" t="n">
        <v>1206.7</v>
      </c>
      <c r="I3090" s="23" t="n">
        <v>1195.7</v>
      </c>
      <c r="J3090" s="23" t="n">
        <v>1194.51</v>
      </c>
      <c r="K3090" s="29" t="str">
        <f aca="false">IF(N3090&lt;=$F$3,"HIT","MISS")</f>
        <v>HIT</v>
      </c>
      <c r="L3090" s="29" t="str">
        <f aca="false">IF(O3090&lt;=$F$3,"HIT","MISS")</f>
        <v>HIT</v>
      </c>
      <c r="M3090" s="17" t="str">
        <f aca="false">IF(AND(K3090="HIT",L3090="HIT"),"HOD ✓ | LOD ✓",IF(K3090="HIT","HOD ✓",IF(L3090="HIT","LOD ✓","✗ MISS")))</f>
        <v>HOD ✓ | LOD ✓</v>
      </c>
      <c r="N3090" s="26" t="n">
        <f aca="false">IF(D3090&lt;H3090,(H3090-D3090)/D3090,IF(D3090&gt;G3090,(D3090-G3090)/D3090,0))</f>
        <v>4.30477117656907E-005</v>
      </c>
      <c r="O3090" s="26" t="n">
        <f aca="false">IF(E3090&lt;J3090,(J3090-E3090)/E3090,IF(E3090&gt;I3090,(E3090-I3090)/E3090,0))</f>
        <v>0.000204858919097359</v>
      </c>
      <c r="P3090" s="27" t="n">
        <f aca="false">LN(F3090/F3089)</f>
        <v>-0.00548951509337458</v>
      </c>
      <c r="Q3090" s="28" t="n">
        <f aca="false">STDEV(P3071:P3090)*SQRT(252)</f>
        <v>0.126101471266134</v>
      </c>
      <c r="R3090" s="26" t="n">
        <f aca="false">(G3090-H3090)/H3090</f>
        <v>0.00100273473108481</v>
      </c>
      <c r="S3090" s="17" t="n">
        <f aca="false">YEAR(B3090)</f>
        <v>2018</v>
      </c>
      <c r="T3090" s="17" t="n">
        <f aca="false">WEEKDAY(B3090)</f>
        <v>5</v>
      </c>
    </row>
    <row r="3091" customFormat="false" ht="15" hidden="false" customHeight="false" outlineLevel="0" collapsed="false">
      <c r="B3091" s="21" t="n">
        <v>43343</v>
      </c>
      <c r="C3091" s="22" t="n">
        <v>1200.085</v>
      </c>
      <c r="D3091" s="22" t="n">
        <v>1208.948</v>
      </c>
      <c r="E3091" s="22" t="n">
        <v>1198.249</v>
      </c>
      <c r="F3091" s="22" t="n">
        <v>1201.055</v>
      </c>
      <c r="G3091" s="23" t="n">
        <v>1208.99</v>
      </c>
      <c r="H3091" s="23" t="n">
        <v>1207.78</v>
      </c>
      <c r="I3091" s="23" t="n">
        <v>1199.59</v>
      </c>
      <c r="J3091" s="23" t="n">
        <v>1198.39</v>
      </c>
      <c r="K3091" s="29" t="str">
        <f aca="false">IF(N3091&lt;=$F$3,"HIT","MISS")</f>
        <v>HIT</v>
      </c>
      <c r="L3091" s="29" t="str">
        <f aca="false">IF(O3091&lt;=$F$3,"HIT","MISS")</f>
        <v>HIT</v>
      </c>
      <c r="M3091" s="17" t="str">
        <f aca="false">IF(AND(K3091="HIT",L3091="HIT"),"HOD ✓ | LOD ✓",IF(K3091="HIT","HOD ✓",IF(L3091="HIT","LOD ✓","✗ MISS")))</f>
        <v>HOD ✓ | LOD ✓</v>
      </c>
      <c r="N3091" s="26" t="n">
        <f aca="false">IF(D3091&lt;H3091,(H3091-D3091)/D3091,IF(D3091&gt;G3091,(D3091-G3091)/D3091,0))</f>
        <v>0</v>
      </c>
      <c r="O3091" s="26" t="n">
        <f aca="false">IF(E3091&lt;J3091,(J3091-E3091)/E3091,IF(E3091&gt;I3091,(E3091-I3091)/E3091,0))</f>
        <v>0.000117671702626146</v>
      </c>
      <c r="P3091" s="27" t="n">
        <f aca="false">LN(F3091/F3090)</f>
        <v>0.000807949601245024</v>
      </c>
      <c r="Q3091" s="28" t="n">
        <f aca="false">STDEV(P3072:P3091)*SQRT(252)</f>
        <v>0.124676208709915</v>
      </c>
      <c r="R3091" s="26" t="n">
        <f aca="false">(G3091-H3091)/H3091</f>
        <v>0.00100183808309463</v>
      </c>
      <c r="S3091" s="17" t="n">
        <f aca="false">YEAR(B3091)</f>
        <v>2018</v>
      </c>
      <c r="T3091" s="17" t="n">
        <f aca="false">WEEKDAY(B3091)</f>
        <v>6</v>
      </c>
    </row>
    <row r="3092" customFormat="false" ht="15" hidden="false" customHeight="false" outlineLevel="0" collapsed="false">
      <c r="B3092" s="21" t="n">
        <v>43346</v>
      </c>
      <c r="C3092" s="22" t="n">
        <v>1201.055</v>
      </c>
      <c r="D3092" s="22" t="n">
        <v>1203.954</v>
      </c>
      <c r="E3092" s="22" t="n">
        <v>1195.732</v>
      </c>
      <c r="F3092" s="22" t="n">
        <v>1201.388</v>
      </c>
      <c r="G3092" s="23" t="n">
        <v>1204.16</v>
      </c>
      <c r="H3092" s="23" t="n">
        <v>1202.96</v>
      </c>
      <c r="I3092" s="23" t="n">
        <v>1195.36</v>
      </c>
      <c r="J3092" s="23" t="n">
        <v>1194.17</v>
      </c>
      <c r="K3092" s="29" t="str">
        <f aca="false">IF(N3092&lt;=$F$3,"HIT","MISS")</f>
        <v>HIT</v>
      </c>
      <c r="L3092" s="29" t="str">
        <f aca="false">IF(O3092&lt;=$F$3,"HIT","MISS")</f>
        <v>HIT</v>
      </c>
      <c r="M3092" s="17" t="str">
        <f aca="false">IF(AND(K3092="HIT",L3092="HIT"),"HOD ✓ | LOD ✓",IF(K3092="HIT","HOD ✓",IF(L3092="HIT","LOD ✓","✗ MISS")))</f>
        <v>HOD ✓ | LOD ✓</v>
      </c>
      <c r="N3092" s="26" t="n">
        <f aca="false">IF(D3092&lt;H3092,(H3092-D3092)/D3092,IF(D3092&gt;G3092,(D3092-G3092)/D3092,0))</f>
        <v>0</v>
      </c>
      <c r="O3092" s="26" t="n">
        <f aca="false">IF(E3092&lt;J3092,(J3092-E3092)/E3092,IF(E3092&gt;I3092,(E3092-I3092)/E3092,0))</f>
        <v>0.000311106502125954</v>
      </c>
      <c r="P3092" s="27" t="n">
        <f aca="false">LN(F3092/F3091)</f>
        <v>0.000277217817140638</v>
      </c>
      <c r="Q3092" s="28" t="n">
        <f aca="false">STDEV(P3073:P3092)*SQRT(252)</f>
        <v>0.123365660651756</v>
      </c>
      <c r="R3092" s="26" t="n">
        <f aca="false">(G3092-H3092)/H3092</f>
        <v>0.000997539402806449</v>
      </c>
      <c r="S3092" s="17" t="n">
        <f aca="false">YEAR(B3092)</f>
        <v>2018</v>
      </c>
      <c r="T3092" s="17" t="n">
        <f aca="false">WEEKDAY(B3092)</f>
        <v>2</v>
      </c>
    </row>
    <row r="3093" customFormat="false" ht="15" hidden="false" customHeight="false" outlineLevel="0" collapsed="false">
      <c r="B3093" s="21" t="n">
        <v>43347</v>
      </c>
      <c r="C3093" s="22" t="n">
        <v>1201.388</v>
      </c>
      <c r="D3093" s="22" t="n">
        <v>1202.32</v>
      </c>
      <c r="E3093" s="22" t="n">
        <v>1189.686</v>
      </c>
      <c r="F3093" s="22" t="n">
        <v>1191.406</v>
      </c>
      <c r="G3093" s="23" t="n">
        <v>1201.97</v>
      </c>
      <c r="H3093" s="23" t="n">
        <v>1200.77</v>
      </c>
      <c r="I3093" s="23" t="n">
        <v>1189.52</v>
      </c>
      <c r="J3093" s="23" t="n">
        <v>1188.33</v>
      </c>
      <c r="K3093" s="29" t="str">
        <f aca="false">IF(N3093&lt;=$F$3,"HIT","MISS")</f>
        <v>HIT</v>
      </c>
      <c r="L3093" s="29" t="str">
        <f aca="false">IF(O3093&lt;=$F$3,"HIT","MISS")</f>
        <v>HIT</v>
      </c>
      <c r="M3093" s="17" t="str">
        <f aca="false">IF(AND(K3093="HIT",L3093="HIT"),"HOD ✓ | LOD ✓",IF(K3093="HIT","HOD ✓",IF(L3093="HIT","LOD ✓","✗ MISS")))</f>
        <v>HOD ✓ | LOD ✓</v>
      </c>
      <c r="N3093" s="26" t="n">
        <f aca="false">IF(D3093&lt;H3093,(H3093-D3093)/D3093,IF(D3093&gt;G3093,(D3093-G3093)/D3093,0))</f>
        <v>0.000291103865859263</v>
      </c>
      <c r="O3093" s="26" t="n">
        <f aca="false">IF(E3093&lt;J3093,(J3093-E3093)/E3093,IF(E3093&gt;I3093,(E3093-I3093)/E3093,0))</f>
        <v>0.000139532616169258</v>
      </c>
      <c r="P3093" s="27" t="n">
        <f aca="false">LN(F3093/F3092)</f>
        <v>-0.00834343274534991</v>
      </c>
      <c r="Q3093" s="28" t="n">
        <f aca="false">STDEV(P3074:P3093)*SQRT(252)</f>
        <v>0.125933853446195</v>
      </c>
      <c r="R3093" s="26" t="n">
        <f aca="false">(G3093-H3093)/H3093</f>
        <v>0.000999358744805454</v>
      </c>
      <c r="S3093" s="17" t="n">
        <f aca="false">YEAR(B3093)</f>
        <v>2018</v>
      </c>
      <c r="T3093" s="17" t="n">
        <f aca="false">WEEKDAY(B3093)</f>
        <v>3</v>
      </c>
    </row>
    <row r="3094" customFormat="false" ht="15" hidden="false" customHeight="false" outlineLevel="0" collapsed="false">
      <c r="B3094" s="21" t="n">
        <v>43348</v>
      </c>
      <c r="C3094" s="22" t="n">
        <v>1191.406</v>
      </c>
      <c r="D3094" s="22" t="n">
        <v>1198.546</v>
      </c>
      <c r="E3094" s="22" t="n">
        <v>1190.921</v>
      </c>
      <c r="F3094" s="22" t="n">
        <v>1195.956</v>
      </c>
      <c r="G3094" s="23" t="n">
        <v>1198.99</v>
      </c>
      <c r="H3094" s="23" t="n">
        <v>1197.79</v>
      </c>
      <c r="I3094" s="23" t="n">
        <v>1191.96</v>
      </c>
      <c r="J3094" s="23" t="n">
        <v>1190.77</v>
      </c>
      <c r="K3094" s="29" t="str">
        <f aca="false">IF(N3094&lt;=$F$3,"HIT","MISS")</f>
        <v>HIT</v>
      </c>
      <c r="L3094" s="29" t="str">
        <f aca="false">IF(O3094&lt;=$F$3,"HIT","MISS")</f>
        <v>HIT</v>
      </c>
      <c r="M3094" s="17" t="str">
        <f aca="false">IF(AND(K3094="HIT",L3094="HIT"),"HOD ✓ | LOD ✓",IF(K3094="HIT","HOD ✓",IF(L3094="HIT","LOD ✓","✗ MISS")))</f>
        <v>HOD ✓ | LOD ✓</v>
      </c>
      <c r="N3094" s="26" t="n">
        <f aca="false">IF(D3094&lt;H3094,(H3094-D3094)/D3094,IF(D3094&gt;G3094,(D3094-G3094)/D3094,0))</f>
        <v>0</v>
      </c>
      <c r="O3094" s="26" t="n">
        <f aca="false">IF(E3094&lt;J3094,(J3094-E3094)/E3094,IF(E3094&gt;I3094,(E3094-I3094)/E3094,0))</f>
        <v>0</v>
      </c>
      <c r="P3094" s="27" t="n">
        <f aca="false">LN(F3094/F3093)</f>
        <v>0.00381174326227664</v>
      </c>
      <c r="Q3094" s="28" t="n">
        <f aca="false">STDEV(P3075:P3094)*SQRT(252)</f>
        <v>0.126577886238394</v>
      </c>
      <c r="R3094" s="26" t="n">
        <f aca="false">(G3094-H3094)/H3094</f>
        <v>0.00100184506466079</v>
      </c>
      <c r="S3094" s="17" t="n">
        <f aca="false">YEAR(B3094)</f>
        <v>2018</v>
      </c>
      <c r="T3094" s="17" t="n">
        <f aca="false">WEEKDAY(B3094)</f>
        <v>4</v>
      </c>
    </row>
    <row r="3095" customFormat="false" ht="15" hidden="false" customHeight="false" outlineLevel="0" collapsed="false">
      <c r="B3095" s="21" t="n">
        <v>43349</v>
      </c>
      <c r="C3095" s="22" t="n">
        <v>1195.956</v>
      </c>
      <c r="D3095" s="22" t="n">
        <v>1207.084</v>
      </c>
      <c r="E3095" s="22" t="n">
        <v>1195.672</v>
      </c>
      <c r="F3095" s="22" t="n">
        <v>1200.247</v>
      </c>
      <c r="G3095" s="23" t="n">
        <v>1206.78</v>
      </c>
      <c r="H3095" s="23" t="n">
        <v>1205.57</v>
      </c>
      <c r="I3095" s="23" t="n">
        <v>1196.23</v>
      </c>
      <c r="J3095" s="23" t="n">
        <v>1195.03</v>
      </c>
      <c r="K3095" s="29" t="str">
        <f aca="false">IF(N3095&lt;=$F$3,"HIT","MISS")</f>
        <v>HIT</v>
      </c>
      <c r="L3095" s="29" t="str">
        <f aca="false">IF(O3095&lt;=$F$3,"HIT","MISS")</f>
        <v>HIT</v>
      </c>
      <c r="M3095" s="17" t="str">
        <f aca="false">IF(AND(K3095="HIT",L3095="HIT"),"HOD ✓ | LOD ✓",IF(K3095="HIT","HOD ✓",IF(L3095="HIT","LOD ✓","✗ MISS")))</f>
        <v>HOD ✓ | LOD ✓</v>
      </c>
      <c r="N3095" s="26" t="n">
        <f aca="false">IF(D3095&lt;H3095,(H3095-D3095)/D3095,IF(D3095&gt;G3095,(D3095-G3095)/D3095,0))</f>
        <v>0.000251846598911167</v>
      </c>
      <c r="O3095" s="26" t="n">
        <f aca="false">IF(E3095&lt;J3095,(J3095-E3095)/E3095,IF(E3095&gt;I3095,(E3095-I3095)/E3095,0))</f>
        <v>0</v>
      </c>
      <c r="P3095" s="27" t="n">
        <f aca="false">LN(F3095/F3094)</f>
        <v>0.00358150339247569</v>
      </c>
      <c r="Q3095" s="28" t="n">
        <f aca="false">STDEV(P3076:P3095)*SQRT(252)</f>
        <v>0.127485800466897</v>
      </c>
      <c r="R3095" s="26" t="n">
        <f aca="false">(G3095-H3095)/H3095</f>
        <v>0.00100367461035032</v>
      </c>
      <c r="S3095" s="17" t="n">
        <f aca="false">YEAR(B3095)</f>
        <v>2018</v>
      </c>
      <c r="T3095" s="17" t="n">
        <f aca="false">WEEKDAY(B3095)</f>
        <v>5</v>
      </c>
    </row>
    <row r="3096" customFormat="false" ht="15" hidden="false" customHeight="false" outlineLevel="0" collapsed="false">
      <c r="B3096" s="21" t="n">
        <v>43350</v>
      </c>
      <c r="C3096" s="22" t="n">
        <v>1200.247</v>
      </c>
      <c r="D3096" s="22" t="n">
        <v>1203.574</v>
      </c>
      <c r="E3096" s="22" t="n">
        <v>1193.525</v>
      </c>
      <c r="F3096" s="22" t="n">
        <v>1196.55</v>
      </c>
      <c r="G3096" s="23" t="n">
        <v>1205.3</v>
      </c>
      <c r="H3096" s="23" t="n">
        <v>1204.1</v>
      </c>
      <c r="I3096" s="23" t="n">
        <v>1195.14</v>
      </c>
      <c r="J3096" s="23" t="n">
        <v>1193.95</v>
      </c>
      <c r="K3096" s="29" t="str">
        <f aca="false">IF(N3096&lt;=$F$3,"HIT","MISS")</f>
        <v>HIT</v>
      </c>
      <c r="L3096" s="29" t="str">
        <f aca="false">IF(O3096&lt;=$F$3,"HIT","MISS")</f>
        <v>HIT</v>
      </c>
      <c r="M3096" s="17" t="str">
        <f aca="false">IF(AND(K3096="HIT",L3096="HIT"),"HOD ✓ | LOD ✓",IF(K3096="HIT","HOD ✓",IF(L3096="HIT","LOD ✓","✗ MISS")))</f>
        <v>HOD ✓ | LOD ✓</v>
      </c>
      <c r="N3096" s="26" t="n">
        <f aca="false">IF(D3096&lt;H3096,(H3096-D3096)/D3096,IF(D3096&gt;G3096,(D3096-G3096)/D3096,0))</f>
        <v>0.000437031707231828</v>
      </c>
      <c r="O3096" s="26" t="n">
        <f aca="false">IF(E3096&lt;J3096,(J3096-E3096)/E3096,IF(E3096&gt;I3096,(E3096-I3096)/E3096,0))</f>
        <v>0.000356088058482189</v>
      </c>
      <c r="P3096" s="27" t="n">
        <f aca="false">LN(F3096/F3095)</f>
        <v>-0.00308495290340273</v>
      </c>
      <c r="Q3096" s="28" t="n">
        <f aca="false">STDEV(P3077:P3096)*SQRT(252)</f>
        <v>0.127808881428394</v>
      </c>
      <c r="R3096" s="26" t="n">
        <f aca="false">(G3096-H3096)/H3096</f>
        <v>0.000996594967195454</v>
      </c>
      <c r="S3096" s="17" t="n">
        <f aca="false">YEAR(B3096)</f>
        <v>2018</v>
      </c>
      <c r="T3096" s="17" t="n">
        <f aca="false">WEEKDAY(B3096)</f>
        <v>6</v>
      </c>
    </row>
    <row r="3097" customFormat="false" ht="15" hidden="false" customHeight="false" outlineLevel="0" collapsed="false">
      <c r="B3097" s="21" t="n">
        <v>43353</v>
      </c>
      <c r="C3097" s="22" t="n">
        <v>1196.55</v>
      </c>
      <c r="D3097" s="22" t="n">
        <v>1198.62</v>
      </c>
      <c r="E3097" s="22" t="n">
        <v>1191.638</v>
      </c>
      <c r="F3097" s="22" t="n">
        <v>1195.799</v>
      </c>
      <c r="G3097" s="23" t="n">
        <v>1198.94</v>
      </c>
      <c r="H3097" s="23" t="n">
        <v>1197.74</v>
      </c>
      <c r="I3097" s="23" t="n">
        <v>1193.22</v>
      </c>
      <c r="J3097" s="23" t="n">
        <v>1192.03</v>
      </c>
      <c r="K3097" s="29" t="str">
        <f aca="false">IF(N3097&lt;=$F$3,"HIT","MISS")</f>
        <v>HIT</v>
      </c>
      <c r="L3097" s="29" t="str">
        <f aca="false">IF(O3097&lt;=$F$3,"HIT","MISS")</f>
        <v>HIT</v>
      </c>
      <c r="M3097" s="17" t="str">
        <f aca="false">IF(AND(K3097="HIT",L3097="HIT"),"HOD ✓ | LOD ✓",IF(K3097="HIT","HOD ✓",IF(L3097="HIT","LOD ✓","✗ MISS")))</f>
        <v>HOD ✓ | LOD ✓</v>
      </c>
      <c r="N3097" s="26" t="n">
        <f aca="false">IF(D3097&lt;H3097,(H3097-D3097)/D3097,IF(D3097&gt;G3097,(D3097-G3097)/D3097,0))</f>
        <v>0</v>
      </c>
      <c r="O3097" s="26" t="n">
        <f aca="false">IF(E3097&lt;J3097,(J3097-E3097)/E3097,IF(E3097&gt;I3097,(E3097-I3097)/E3097,0))</f>
        <v>0.000328958962369489</v>
      </c>
      <c r="P3097" s="27" t="n">
        <f aca="false">LN(F3097/F3096)</f>
        <v>-0.000627834839037999</v>
      </c>
      <c r="Q3097" s="28" t="n">
        <f aca="false">STDEV(P3078:P3097)*SQRT(252)</f>
        <v>0.115787054649364</v>
      </c>
      <c r="R3097" s="26" t="n">
        <f aca="false">(G3097-H3097)/H3097</f>
        <v>0.0010018868869705</v>
      </c>
      <c r="S3097" s="17" t="n">
        <f aca="false">YEAR(B3097)</f>
        <v>2018</v>
      </c>
      <c r="T3097" s="17" t="n">
        <f aca="false">WEEKDAY(B3097)</f>
        <v>2</v>
      </c>
    </row>
    <row r="3098" customFormat="false" ht="15" hidden="false" customHeight="false" outlineLevel="0" collapsed="false">
      <c r="B3098" s="21" t="n">
        <v>43354</v>
      </c>
      <c r="C3098" s="22" t="n">
        <v>1195.799</v>
      </c>
      <c r="D3098" s="22" t="n">
        <v>1199.462</v>
      </c>
      <c r="E3098" s="22" t="n">
        <v>1187.818</v>
      </c>
      <c r="F3098" s="22" t="n">
        <v>1198.468</v>
      </c>
      <c r="G3098" s="23" t="n">
        <v>1199.37</v>
      </c>
      <c r="H3098" s="23" t="n">
        <v>1198.17</v>
      </c>
      <c r="I3098" s="23" t="n">
        <v>1188.12</v>
      </c>
      <c r="J3098" s="23" t="n">
        <v>1186.93</v>
      </c>
      <c r="K3098" s="29" t="str">
        <f aca="false">IF(N3098&lt;=$F$3,"HIT","MISS")</f>
        <v>HIT</v>
      </c>
      <c r="L3098" s="29" t="str">
        <f aca="false">IF(O3098&lt;=$F$3,"HIT","MISS")</f>
        <v>HIT</v>
      </c>
      <c r="M3098" s="17" t="str">
        <f aca="false">IF(AND(K3098="HIT",L3098="HIT"),"HOD ✓ | LOD ✓",IF(K3098="HIT","HOD ✓",IF(L3098="HIT","LOD ✓","✗ MISS")))</f>
        <v>HOD ✓ | LOD ✓</v>
      </c>
      <c r="N3098" s="26" t="n">
        <f aca="false">IF(D3098&lt;H3098,(H3098-D3098)/D3098,IF(D3098&gt;G3098,(D3098-G3098)/D3098,0))</f>
        <v>7.67010543060958E-005</v>
      </c>
      <c r="O3098" s="26" t="n">
        <f aca="false">IF(E3098&lt;J3098,(J3098-E3098)/E3098,IF(E3098&gt;I3098,(E3098-I3098)/E3098,0))</f>
        <v>0</v>
      </c>
      <c r="P3098" s="27" t="n">
        <f aca="false">LN(F3098/F3097)</f>
        <v>0.00222949329005778</v>
      </c>
      <c r="Q3098" s="28" t="n">
        <f aca="false">STDEV(P3079:P3098)*SQRT(252)</f>
        <v>0.116037682234389</v>
      </c>
      <c r="R3098" s="26" t="n">
        <f aca="false">(G3098-H3098)/H3098</f>
        <v>0.00100152732917684</v>
      </c>
      <c r="S3098" s="17" t="n">
        <f aca="false">YEAR(B3098)</f>
        <v>2018</v>
      </c>
      <c r="T3098" s="17" t="n">
        <f aca="false">WEEKDAY(B3098)</f>
        <v>3</v>
      </c>
    </row>
    <row r="3099" customFormat="false" ht="15" hidden="false" customHeight="false" outlineLevel="0" collapsed="false">
      <c r="B3099" s="21" t="n">
        <v>43355</v>
      </c>
      <c r="C3099" s="22" t="n">
        <v>1198.468</v>
      </c>
      <c r="D3099" s="22" t="n">
        <v>1208.543</v>
      </c>
      <c r="E3099" s="22" t="n">
        <v>1192.731</v>
      </c>
      <c r="F3099" s="22" t="n">
        <v>1206.152</v>
      </c>
      <c r="G3099" s="23" t="n">
        <v>1209.15</v>
      </c>
      <c r="H3099" s="23" t="n">
        <v>1207.94</v>
      </c>
      <c r="I3099" s="23" t="n">
        <v>1192.71</v>
      </c>
      <c r="J3099" s="23" t="n">
        <v>1191.52</v>
      </c>
      <c r="K3099" s="29" t="str">
        <f aca="false">IF(N3099&lt;=$F$3,"HIT","MISS")</f>
        <v>HIT</v>
      </c>
      <c r="L3099" s="29" t="str">
        <f aca="false">IF(O3099&lt;=$F$3,"HIT","MISS")</f>
        <v>HIT</v>
      </c>
      <c r="M3099" s="17" t="str">
        <f aca="false">IF(AND(K3099="HIT",L3099="HIT"),"HOD ✓ | LOD ✓",IF(K3099="HIT","HOD ✓",IF(L3099="HIT","LOD ✓","✗ MISS")))</f>
        <v>HOD ✓ | LOD ✓</v>
      </c>
      <c r="N3099" s="26" t="n">
        <f aca="false">IF(D3099&lt;H3099,(H3099-D3099)/D3099,IF(D3099&gt;G3099,(D3099-G3099)/D3099,0))</f>
        <v>0</v>
      </c>
      <c r="O3099" s="26" t="n">
        <f aca="false">IF(E3099&lt;J3099,(J3099-E3099)/E3099,IF(E3099&gt;I3099,(E3099-I3099)/E3099,0))</f>
        <v>1.76066522962497E-005</v>
      </c>
      <c r="P3099" s="27" t="n">
        <f aca="false">LN(F3099/F3098)</f>
        <v>0.00639105235317798</v>
      </c>
      <c r="Q3099" s="28" t="n">
        <f aca="false">STDEV(P3080:P3099)*SQRT(252)</f>
        <v>0.100452325444409</v>
      </c>
      <c r="R3099" s="26" t="n">
        <f aca="false">(G3099-H3099)/H3099</f>
        <v>0.00100170538271771</v>
      </c>
      <c r="S3099" s="17" t="n">
        <f aca="false">YEAR(B3099)</f>
        <v>2018</v>
      </c>
      <c r="T3099" s="17" t="n">
        <f aca="false">WEEKDAY(B3099)</f>
        <v>4</v>
      </c>
    </row>
    <row r="3100" customFormat="false" ht="15" hidden="false" customHeight="false" outlineLevel="0" collapsed="false">
      <c r="B3100" s="21" t="n">
        <v>43356</v>
      </c>
      <c r="C3100" s="22" t="n">
        <v>1206.152</v>
      </c>
      <c r="D3100" s="22" t="n">
        <v>1212.748</v>
      </c>
      <c r="E3100" s="22" t="n">
        <v>1200.148</v>
      </c>
      <c r="F3100" s="22" t="n">
        <v>1201.529</v>
      </c>
      <c r="G3100" s="23" t="n">
        <v>1212.58</v>
      </c>
      <c r="H3100" s="23" t="n">
        <v>1211.37</v>
      </c>
      <c r="I3100" s="23" t="n">
        <v>1200.99</v>
      </c>
      <c r="J3100" s="23" t="n">
        <v>1199.79</v>
      </c>
      <c r="K3100" s="29" t="str">
        <f aca="false">IF(N3100&lt;=$F$3,"HIT","MISS")</f>
        <v>HIT</v>
      </c>
      <c r="L3100" s="29" t="str">
        <f aca="false">IF(O3100&lt;=$F$3,"HIT","MISS")</f>
        <v>HIT</v>
      </c>
      <c r="M3100" s="17" t="str">
        <f aca="false">IF(AND(K3100="HIT",L3100="HIT"),"HOD ✓ | LOD ✓",IF(K3100="HIT","HOD ✓",IF(L3100="HIT","LOD ✓","✗ MISS")))</f>
        <v>HOD ✓ | LOD ✓</v>
      </c>
      <c r="N3100" s="26" t="n">
        <f aca="false">IF(D3100&lt;H3100,(H3100-D3100)/D3100,IF(D3100&gt;G3100,(D3100-G3100)/D3100,0))</f>
        <v>0.000138528366981533</v>
      </c>
      <c r="O3100" s="26" t="n">
        <f aca="false">IF(E3100&lt;J3100,(J3100-E3100)/E3100,IF(E3100&gt;I3100,(E3100-I3100)/E3100,0))</f>
        <v>0</v>
      </c>
      <c r="P3100" s="27" t="n">
        <f aca="false">LN(F3100/F3099)</f>
        <v>-0.00384021444815615</v>
      </c>
      <c r="Q3100" s="28" t="n">
        <f aca="false">STDEV(P3081:P3100)*SQRT(252)</f>
        <v>0.101921367669386</v>
      </c>
      <c r="R3100" s="26" t="n">
        <f aca="false">(G3100-H3100)/H3100</f>
        <v>0.000998869049093206</v>
      </c>
      <c r="S3100" s="17" t="n">
        <f aca="false">YEAR(B3100)</f>
        <v>2018</v>
      </c>
      <c r="T3100" s="17" t="n">
        <f aca="false">WEEKDAY(B3100)</f>
        <v>5</v>
      </c>
    </row>
    <row r="3101" customFormat="false" ht="15" hidden="false" customHeight="false" outlineLevel="0" collapsed="false">
      <c r="B3101" s="21" t="n">
        <v>43357</v>
      </c>
      <c r="C3101" s="22" t="n">
        <v>1201.529</v>
      </c>
      <c r="D3101" s="22" t="n">
        <v>1208.648</v>
      </c>
      <c r="E3101" s="22" t="n">
        <v>1192.938</v>
      </c>
      <c r="F3101" s="22" t="n">
        <v>1194.061</v>
      </c>
      <c r="G3101" s="23" t="n">
        <v>1209.18</v>
      </c>
      <c r="H3101" s="23" t="n">
        <v>1207.97</v>
      </c>
      <c r="I3101" s="23" t="n">
        <v>1193.72</v>
      </c>
      <c r="J3101" s="23" t="n">
        <v>1192.53</v>
      </c>
      <c r="K3101" s="29" t="str">
        <f aca="false">IF(N3101&lt;=$F$3,"HIT","MISS")</f>
        <v>HIT</v>
      </c>
      <c r="L3101" s="29" t="str">
        <f aca="false">IF(O3101&lt;=$F$3,"HIT","MISS")</f>
        <v>HIT</v>
      </c>
      <c r="M3101" s="17" t="str">
        <f aca="false">IF(AND(K3101="HIT",L3101="HIT"),"HOD ✓ | LOD ✓",IF(K3101="HIT","HOD ✓",IF(L3101="HIT","LOD ✓","✗ MISS")))</f>
        <v>HOD ✓ | LOD ✓</v>
      </c>
      <c r="N3101" s="26" t="n">
        <f aca="false">IF(D3101&lt;H3101,(H3101-D3101)/D3101,IF(D3101&gt;G3101,(D3101-G3101)/D3101,0))</f>
        <v>0</v>
      </c>
      <c r="O3101" s="26" t="n">
        <f aca="false">IF(E3101&lt;J3101,(J3101-E3101)/E3101,IF(E3101&gt;I3101,(E3101-I3101)/E3101,0))</f>
        <v>0</v>
      </c>
      <c r="P3101" s="27" t="n">
        <f aca="false">LN(F3101/F3100)</f>
        <v>-0.00623480995651003</v>
      </c>
      <c r="Q3101" s="28" t="n">
        <f aca="false">STDEV(P3082:P3101)*SQRT(252)</f>
        <v>0.100888685125537</v>
      </c>
      <c r="R3101" s="26" t="n">
        <f aca="false">(G3101-H3101)/H3101</f>
        <v>0.00100168050531059</v>
      </c>
      <c r="S3101" s="17" t="n">
        <f aca="false">YEAR(B3101)</f>
        <v>2018</v>
      </c>
      <c r="T3101" s="17" t="n">
        <f aca="false">WEEKDAY(B3101)</f>
        <v>6</v>
      </c>
    </row>
    <row r="3102" customFormat="false" ht="15" hidden="false" customHeight="false" outlineLevel="0" collapsed="false">
      <c r="B3102" s="21" t="n">
        <v>43360</v>
      </c>
      <c r="C3102" s="22" t="n">
        <v>1194.061</v>
      </c>
      <c r="D3102" s="22" t="n">
        <v>1204.919</v>
      </c>
      <c r="E3102" s="22" t="n">
        <v>1192.89</v>
      </c>
      <c r="F3102" s="22" t="n">
        <v>1201.302</v>
      </c>
      <c r="G3102" s="23" t="n">
        <v>1206.01</v>
      </c>
      <c r="H3102" s="23" t="n">
        <v>1204.81</v>
      </c>
      <c r="I3102" s="23" t="n">
        <v>1192.58</v>
      </c>
      <c r="J3102" s="23" t="n">
        <v>1191.39</v>
      </c>
      <c r="K3102" s="29" t="str">
        <f aca="false">IF(N3102&lt;=$F$3,"HIT","MISS")</f>
        <v>HIT</v>
      </c>
      <c r="L3102" s="29" t="str">
        <f aca="false">IF(O3102&lt;=$F$3,"HIT","MISS")</f>
        <v>HIT</v>
      </c>
      <c r="M3102" s="17" t="str">
        <f aca="false">IF(AND(K3102="HIT",L3102="HIT"),"HOD ✓ | LOD ✓",IF(K3102="HIT","HOD ✓",IF(L3102="HIT","LOD ✓","✗ MISS")))</f>
        <v>HOD ✓ | LOD ✓</v>
      </c>
      <c r="N3102" s="26" t="n">
        <f aca="false">IF(D3102&lt;H3102,(H3102-D3102)/D3102,IF(D3102&gt;G3102,(D3102-G3102)/D3102,0))</f>
        <v>0</v>
      </c>
      <c r="O3102" s="26" t="n">
        <f aca="false">IF(E3102&lt;J3102,(J3102-E3102)/E3102,IF(E3102&gt;I3102,(E3102-I3102)/E3102,0))</f>
        <v>0.000259873081340419</v>
      </c>
      <c r="P3102" s="27" t="n">
        <f aca="false">LN(F3102/F3101)</f>
        <v>0.00604586616422893</v>
      </c>
      <c r="Q3102" s="28" t="n">
        <f aca="false">STDEV(P3083:P3102)*SQRT(252)</f>
        <v>0.101603347523449</v>
      </c>
      <c r="R3102" s="26" t="n">
        <f aca="false">(G3102-H3102)/H3102</f>
        <v>0.000996007669259091</v>
      </c>
      <c r="S3102" s="17" t="n">
        <f aca="false">YEAR(B3102)</f>
        <v>2018</v>
      </c>
      <c r="T3102" s="17" t="n">
        <f aca="false">WEEKDAY(B3102)</f>
        <v>2</v>
      </c>
    </row>
    <row r="3103" customFormat="false" ht="15" hidden="false" customHeight="false" outlineLevel="0" collapsed="false">
      <c r="B3103" s="21" t="n">
        <v>43361</v>
      </c>
      <c r="C3103" s="22" t="n">
        <v>1201.302</v>
      </c>
      <c r="D3103" s="22" t="n">
        <v>1203.628</v>
      </c>
      <c r="E3103" s="22" t="n">
        <v>1195.9</v>
      </c>
      <c r="F3103" s="22" t="n">
        <v>1198.512</v>
      </c>
      <c r="G3103" s="23" t="n">
        <v>1204.31</v>
      </c>
      <c r="H3103" s="23" t="n">
        <v>1203.11</v>
      </c>
      <c r="I3103" s="23" t="n">
        <v>1195.57</v>
      </c>
      <c r="J3103" s="23" t="n">
        <v>1194.38</v>
      </c>
      <c r="K3103" s="29" t="str">
        <f aca="false">IF(N3103&lt;=$F$3,"HIT","MISS")</f>
        <v>HIT</v>
      </c>
      <c r="L3103" s="29" t="str">
        <f aca="false">IF(O3103&lt;=$F$3,"HIT","MISS")</f>
        <v>HIT</v>
      </c>
      <c r="M3103" s="17" t="str">
        <f aca="false">IF(AND(K3103="HIT",L3103="HIT"),"HOD ✓ | LOD ✓",IF(K3103="HIT","HOD ✓",IF(L3103="HIT","LOD ✓","✗ MISS")))</f>
        <v>HOD ✓ | LOD ✓</v>
      </c>
      <c r="N3103" s="26" t="n">
        <f aca="false">IF(D3103&lt;H3103,(H3103-D3103)/D3103,IF(D3103&gt;G3103,(D3103-G3103)/D3103,0))</f>
        <v>0</v>
      </c>
      <c r="O3103" s="26" t="n">
        <f aca="false">IF(E3103&lt;J3103,(J3103-E3103)/E3103,IF(E3103&gt;I3103,(E3103-I3103)/E3103,0))</f>
        <v>0.000275942804582452</v>
      </c>
      <c r="P3103" s="27" t="n">
        <f aca="false">LN(F3103/F3102)</f>
        <v>-0.00232518124904985</v>
      </c>
      <c r="Q3103" s="28" t="n">
        <f aca="false">STDEV(P3084:P3103)*SQRT(252)</f>
        <v>0.100939954817593</v>
      </c>
      <c r="R3103" s="26" t="n">
        <f aca="false">(G3103-H3103)/H3103</f>
        <v>0.000997415032706939</v>
      </c>
      <c r="S3103" s="17" t="n">
        <f aca="false">YEAR(B3103)</f>
        <v>2018</v>
      </c>
      <c r="T3103" s="17" t="n">
        <f aca="false">WEEKDAY(B3103)</f>
        <v>3</v>
      </c>
    </row>
    <row r="3104" customFormat="false" ht="15" hidden="false" customHeight="false" outlineLevel="0" collapsed="false">
      <c r="B3104" s="21" t="n">
        <v>43362</v>
      </c>
      <c r="C3104" s="22" t="n">
        <v>1198.512</v>
      </c>
      <c r="D3104" s="22" t="n">
        <v>1206.248</v>
      </c>
      <c r="E3104" s="22" t="n">
        <v>1197.744</v>
      </c>
      <c r="F3104" s="22" t="n">
        <v>1204.051</v>
      </c>
      <c r="G3104" s="23" t="n">
        <v>1207.72</v>
      </c>
      <c r="H3104" s="23" t="n">
        <v>1206.51</v>
      </c>
      <c r="I3104" s="23" t="n">
        <v>1198.68</v>
      </c>
      <c r="J3104" s="23" t="n">
        <v>1197.48</v>
      </c>
      <c r="K3104" s="29" t="str">
        <f aca="false">IF(N3104&lt;=$F$3,"HIT","MISS")</f>
        <v>HIT</v>
      </c>
      <c r="L3104" s="29" t="str">
        <f aca="false">IF(O3104&lt;=$F$3,"HIT","MISS")</f>
        <v>HIT</v>
      </c>
      <c r="M3104" s="17" t="str">
        <f aca="false">IF(AND(K3104="HIT",L3104="HIT"),"HOD ✓ | LOD ✓",IF(K3104="HIT","HOD ✓",IF(L3104="HIT","LOD ✓","✗ MISS")))</f>
        <v>HOD ✓ | LOD ✓</v>
      </c>
      <c r="N3104" s="26" t="n">
        <f aca="false">IF(D3104&lt;H3104,(H3104-D3104)/D3104,IF(D3104&gt;G3104,(D3104-G3104)/D3104,0))</f>
        <v>0.000217202432667199</v>
      </c>
      <c r="O3104" s="26" t="n">
        <f aca="false">IF(E3104&lt;J3104,(J3104-E3104)/E3104,IF(E3104&gt;I3104,(E3104-I3104)/E3104,0))</f>
        <v>0</v>
      </c>
      <c r="P3104" s="27" t="n">
        <f aca="false">LN(F3104/F3103)</f>
        <v>0.00461091743568554</v>
      </c>
      <c r="Q3104" s="28" t="n">
        <f aca="false">STDEV(P3085:P3104)*SQRT(252)</f>
        <v>0.102194951081173</v>
      </c>
      <c r="R3104" s="26" t="n">
        <f aca="false">(G3104-H3104)/H3104</f>
        <v>0.00100289264075726</v>
      </c>
      <c r="S3104" s="17" t="n">
        <f aca="false">YEAR(B3104)</f>
        <v>2018</v>
      </c>
      <c r="T3104" s="17" t="n">
        <f aca="false">WEEKDAY(B3104)</f>
        <v>4</v>
      </c>
    </row>
    <row r="3105" customFormat="false" ht="15" hidden="false" customHeight="false" outlineLevel="0" collapsed="false">
      <c r="B3105" s="21" t="n">
        <v>43363</v>
      </c>
      <c r="C3105" s="22" t="n">
        <v>1204.051</v>
      </c>
      <c r="D3105" s="22" t="n">
        <v>1208.498</v>
      </c>
      <c r="E3105" s="22" t="n">
        <v>1201.344</v>
      </c>
      <c r="F3105" s="22" t="n">
        <v>1207.157</v>
      </c>
      <c r="G3105" s="23" t="n">
        <v>1209.93</v>
      </c>
      <c r="H3105" s="23" t="n">
        <v>1208.72</v>
      </c>
      <c r="I3105" s="23" t="n">
        <v>1200.82</v>
      </c>
      <c r="J3105" s="23" t="n">
        <v>1199.62</v>
      </c>
      <c r="K3105" s="29" t="str">
        <f aca="false">IF(N3105&lt;=$F$3,"HIT","MISS")</f>
        <v>HIT</v>
      </c>
      <c r="L3105" s="29" t="str">
        <f aca="false">IF(O3105&lt;=$F$3,"HIT","MISS")</f>
        <v>HIT</v>
      </c>
      <c r="M3105" s="17" t="str">
        <f aca="false">IF(AND(K3105="HIT",L3105="HIT"),"HOD ✓ | LOD ✓",IF(K3105="HIT","HOD ✓",IF(L3105="HIT","LOD ✓","✗ MISS")))</f>
        <v>HOD ✓ | LOD ✓</v>
      </c>
      <c r="N3105" s="26" t="n">
        <f aca="false">IF(D3105&lt;H3105,(H3105-D3105)/D3105,IF(D3105&gt;G3105,(D3105-G3105)/D3105,0))</f>
        <v>0.000183699104177235</v>
      </c>
      <c r="O3105" s="26" t="n">
        <f aca="false">IF(E3105&lt;J3105,(J3105-E3105)/E3105,IF(E3105&gt;I3105,(E3105-I3105)/E3105,0))</f>
        <v>0.000436178147141963</v>
      </c>
      <c r="P3105" s="27" t="n">
        <f aca="false">LN(F3105/F3104)</f>
        <v>0.00257630342796172</v>
      </c>
      <c r="Q3105" s="28" t="n">
        <f aca="false">STDEV(P3086:P3105)*SQRT(252)</f>
        <v>0.0963089272260376</v>
      </c>
      <c r="R3105" s="26" t="n">
        <f aca="false">(G3105-H3105)/H3105</f>
        <v>0.00100105897147399</v>
      </c>
      <c r="S3105" s="17" t="n">
        <f aca="false">YEAR(B3105)</f>
        <v>2018</v>
      </c>
      <c r="T3105" s="17" t="n">
        <f aca="false">WEEKDAY(B3105)</f>
        <v>5</v>
      </c>
    </row>
    <row r="3106" customFormat="false" ht="15" hidden="false" customHeight="false" outlineLevel="0" collapsed="false">
      <c r="B3106" s="21" t="n">
        <v>43364</v>
      </c>
      <c r="C3106" s="22" t="n">
        <v>1207.157</v>
      </c>
      <c r="D3106" s="22" t="n">
        <v>1211.153</v>
      </c>
      <c r="E3106" s="22" t="n">
        <v>1192.023</v>
      </c>
      <c r="F3106" s="22" t="n">
        <v>1198.717</v>
      </c>
      <c r="G3106" s="23" t="n">
        <v>1212.28</v>
      </c>
      <c r="H3106" s="23" t="n">
        <v>1211.07</v>
      </c>
      <c r="I3106" s="23" t="n">
        <v>1193.02</v>
      </c>
      <c r="J3106" s="23" t="n">
        <v>1191.83</v>
      </c>
      <c r="K3106" s="29" t="str">
        <f aca="false">IF(N3106&lt;=$F$3,"HIT","MISS")</f>
        <v>HIT</v>
      </c>
      <c r="L3106" s="29" t="str">
        <f aca="false">IF(O3106&lt;=$F$3,"HIT","MISS")</f>
        <v>HIT</v>
      </c>
      <c r="M3106" s="17" t="str">
        <f aca="false">IF(AND(K3106="HIT",L3106="HIT"),"HOD ✓ | LOD ✓",IF(K3106="HIT","HOD ✓",IF(L3106="HIT","LOD ✓","✗ MISS")))</f>
        <v>HOD ✓ | LOD ✓</v>
      </c>
      <c r="N3106" s="26" t="n">
        <f aca="false">IF(D3106&lt;H3106,(H3106-D3106)/D3106,IF(D3106&gt;G3106,(D3106-G3106)/D3106,0))</f>
        <v>0</v>
      </c>
      <c r="O3106" s="26" t="n">
        <f aca="false">IF(E3106&lt;J3106,(J3106-E3106)/E3106,IF(E3106&gt;I3106,(E3106-I3106)/E3106,0))</f>
        <v>0</v>
      </c>
      <c r="P3106" s="27" t="n">
        <f aca="false">LN(F3106/F3105)</f>
        <v>-0.00701619006058275</v>
      </c>
      <c r="Q3106" s="28" t="n">
        <f aca="false">STDEV(P3087:P3106)*SQRT(252)</f>
        <v>0.0789039638116984</v>
      </c>
      <c r="R3106" s="26" t="n">
        <f aca="false">(G3106-H3106)/H3106</f>
        <v>0.00099911648377058</v>
      </c>
      <c r="S3106" s="17" t="n">
        <f aca="false">YEAR(B3106)</f>
        <v>2018</v>
      </c>
      <c r="T3106" s="17" t="n">
        <f aca="false">WEEKDAY(B3106)</f>
        <v>6</v>
      </c>
    </row>
    <row r="3107" customFormat="false" ht="15" hidden="false" customHeight="false" outlineLevel="0" collapsed="false">
      <c r="B3107" s="21" t="n">
        <v>43367</v>
      </c>
      <c r="C3107" s="22" t="n">
        <v>1198.717</v>
      </c>
      <c r="D3107" s="22" t="n">
        <v>1204.234</v>
      </c>
      <c r="E3107" s="22" t="n">
        <v>1194.464</v>
      </c>
      <c r="F3107" s="22" t="n">
        <v>1198.94</v>
      </c>
      <c r="G3107" s="23" t="n">
        <v>1204.79</v>
      </c>
      <c r="H3107" s="23" t="n">
        <v>1203.59</v>
      </c>
      <c r="I3107" s="23" t="n">
        <v>1195.01</v>
      </c>
      <c r="J3107" s="23" t="n">
        <v>1193.82</v>
      </c>
      <c r="K3107" s="29" t="str">
        <f aca="false">IF(N3107&lt;=$F$3,"HIT","MISS")</f>
        <v>HIT</v>
      </c>
      <c r="L3107" s="29" t="str">
        <f aca="false">IF(O3107&lt;=$F$3,"HIT","MISS")</f>
        <v>HIT</v>
      </c>
      <c r="M3107" s="17" t="str">
        <f aca="false">IF(AND(K3107="HIT",L3107="HIT"),"HOD ✓ | LOD ✓",IF(K3107="HIT","HOD ✓",IF(L3107="HIT","LOD ✓","✗ MISS")))</f>
        <v>HOD ✓ | LOD ✓</v>
      </c>
      <c r="N3107" s="26" t="n">
        <f aca="false">IF(D3107&lt;H3107,(H3107-D3107)/D3107,IF(D3107&gt;G3107,(D3107-G3107)/D3107,0))</f>
        <v>0</v>
      </c>
      <c r="O3107" s="26" t="n">
        <f aca="false">IF(E3107&lt;J3107,(J3107-E3107)/E3107,IF(E3107&gt;I3107,(E3107-I3107)/E3107,0))</f>
        <v>0</v>
      </c>
      <c r="P3107" s="27" t="n">
        <f aca="false">LN(F3107/F3106)</f>
        <v>0.000186014930945512</v>
      </c>
      <c r="Q3107" s="28" t="n">
        <f aca="false">STDEV(P3088:P3107)*SQRT(252)</f>
        <v>0.0768392702318382</v>
      </c>
      <c r="R3107" s="26" t="n">
        <f aca="false">(G3107-H3107)/H3107</f>
        <v>0.000997017256707056</v>
      </c>
      <c r="S3107" s="17" t="n">
        <f aca="false">YEAR(B3107)</f>
        <v>2018</v>
      </c>
      <c r="T3107" s="17" t="n">
        <f aca="false">WEEKDAY(B3107)</f>
        <v>2</v>
      </c>
    </row>
    <row r="3108" customFormat="false" ht="15" hidden="false" customHeight="false" outlineLevel="0" collapsed="false">
      <c r="B3108" s="21" t="n">
        <v>43368</v>
      </c>
      <c r="C3108" s="22" t="n">
        <v>1198.94</v>
      </c>
      <c r="D3108" s="22" t="n">
        <v>1203.409</v>
      </c>
      <c r="E3108" s="22" t="n">
        <v>1197.197</v>
      </c>
      <c r="F3108" s="22" t="n">
        <v>1201.088</v>
      </c>
      <c r="G3108" s="23" t="n">
        <v>1204.88</v>
      </c>
      <c r="H3108" s="23" t="n">
        <v>1203.68</v>
      </c>
      <c r="I3108" s="23" t="n">
        <v>1198.14</v>
      </c>
      <c r="J3108" s="23" t="n">
        <v>1196.94</v>
      </c>
      <c r="K3108" s="29" t="str">
        <f aca="false">IF(N3108&lt;=$F$3,"HIT","MISS")</f>
        <v>HIT</v>
      </c>
      <c r="L3108" s="29" t="str">
        <f aca="false">IF(O3108&lt;=$F$3,"HIT","MISS")</f>
        <v>HIT</v>
      </c>
      <c r="M3108" s="17" t="str">
        <f aca="false">IF(AND(K3108="HIT",L3108="HIT"),"HOD ✓ | LOD ✓",IF(K3108="HIT","HOD ✓",IF(L3108="HIT","LOD ✓","✗ MISS")))</f>
        <v>HOD ✓ | LOD ✓</v>
      </c>
      <c r="N3108" s="26" t="n">
        <f aca="false">IF(D3108&lt;H3108,(H3108-D3108)/D3108,IF(D3108&gt;G3108,(D3108-G3108)/D3108,0))</f>
        <v>0.000225193595859727</v>
      </c>
      <c r="O3108" s="26" t="n">
        <f aca="false">IF(E3108&lt;J3108,(J3108-E3108)/E3108,IF(E3108&gt;I3108,(E3108-I3108)/E3108,0))</f>
        <v>0</v>
      </c>
      <c r="P3108" s="27" t="n">
        <f aca="false">LN(F3108/F3107)</f>
        <v>0.00178997959483865</v>
      </c>
      <c r="Q3108" s="28" t="n">
        <f aca="false">STDEV(P3089:P3108)*SQRT(252)</f>
        <v>0.0711328130518393</v>
      </c>
      <c r="R3108" s="26" t="n">
        <f aca="false">(G3108-H3108)/H3108</f>
        <v>0.000996942709025692</v>
      </c>
      <c r="S3108" s="17" t="n">
        <f aca="false">YEAR(B3108)</f>
        <v>2018</v>
      </c>
      <c r="T3108" s="17" t="n">
        <f aca="false">WEEKDAY(B3108)</f>
        <v>3</v>
      </c>
    </row>
    <row r="3109" customFormat="false" ht="15" hidden="false" customHeight="false" outlineLevel="0" collapsed="false">
      <c r="B3109" s="21" t="n">
        <v>43369</v>
      </c>
      <c r="C3109" s="22" t="n">
        <v>1201.088</v>
      </c>
      <c r="D3109" s="22" t="n">
        <v>1202.582</v>
      </c>
      <c r="E3109" s="22" t="n">
        <v>1190.588</v>
      </c>
      <c r="F3109" s="22" t="n">
        <v>1194.52</v>
      </c>
      <c r="G3109" s="23" t="n">
        <v>1203.49</v>
      </c>
      <c r="H3109" s="23" t="n">
        <v>1202.29</v>
      </c>
      <c r="I3109" s="23" t="n">
        <v>1190.26</v>
      </c>
      <c r="J3109" s="23" t="n">
        <v>1189.07</v>
      </c>
      <c r="K3109" s="29" t="str">
        <f aca="false">IF(N3109&lt;=$F$3,"HIT","MISS")</f>
        <v>HIT</v>
      </c>
      <c r="L3109" s="29" t="str">
        <f aca="false">IF(O3109&lt;=$F$3,"HIT","MISS")</f>
        <v>HIT</v>
      </c>
      <c r="M3109" s="17" t="str">
        <f aca="false">IF(AND(K3109="HIT",L3109="HIT"),"HOD ✓ | LOD ✓",IF(K3109="HIT","HOD ✓",IF(L3109="HIT","LOD ✓","✗ MISS")))</f>
        <v>HOD ✓ | LOD ✓</v>
      </c>
      <c r="N3109" s="26" t="n">
        <f aca="false">IF(D3109&lt;H3109,(H3109-D3109)/D3109,IF(D3109&gt;G3109,(D3109-G3109)/D3109,0))</f>
        <v>0</v>
      </c>
      <c r="O3109" s="26" t="n">
        <f aca="false">IF(E3109&lt;J3109,(J3109-E3109)/E3109,IF(E3109&gt;I3109,(E3109-I3109)/E3109,0))</f>
        <v>0.000275494125591703</v>
      </c>
      <c r="P3109" s="27" t="n">
        <f aca="false">LN(F3109/F3108)</f>
        <v>-0.00548338163582909</v>
      </c>
      <c r="Q3109" s="28" t="n">
        <f aca="false">STDEV(P3090:P3109)*SQRT(252)</f>
        <v>0.0714058240993812</v>
      </c>
      <c r="R3109" s="26" t="n">
        <f aca="false">(G3109-H3109)/H3109</f>
        <v>0.000998095301466406</v>
      </c>
      <c r="S3109" s="17" t="n">
        <f aca="false">YEAR(B3109)</f>
        <v>2018</v>
      </c>
      <c r="T3109" s="17" t="n">
        <f aca="false">WEEKDAY(B3109)</f>
        <v>4</v>
      </c>
    </row>
    <row r="3110" customFormat="false" ht="15" hidden="false" customHeight="false" outlineLevel="0" collapsed="false">
      <c r="B3110" s="21" t="n">
        <v>43370</v>
      </c>
      <c r="C3110" s="22" t="n">
        <v>1194.52</v>
      </c>
      <c r="D3110" s="22" t="n">
        <v>1198.662</v>
      </c>
      <c r="E3110" s="22" t="n">
        <v>1181.906</v>
      </c>
      <c r="F3110" s="22" t="n">
        <v>1182.907</v>
      </c>
      <c r="G3110" s="23" t="n">
        <v>1200.09</v>
      </c>
      <c r="H3110" s="23" t="n">
        <v>1198.89</v>
      </c>
      <c r="I3110" s="23" t="n">
        <v>1182.89</v>
      </c>
      <c r="J3110" s="23" t="n">
        <v>1181.71</v>
      </c>
      <c r="K3110" s="29" t="str">
        <f aca="false">IF(N3110&lt;=$F$3,"HIT","MISS")</f>
        <v>HIT</v>
      </c>
      <c r="L3110" s="29" t="str">
        <f aca="false">IF(O3110&lt;=$F$3,"HIT","MISS")</f>
        <v>HIT</v>
      </c>
      <c r="M3110" s="17" t="str">
        <f aca="false">IF(AND(K3110="HIT",L3110="HIT"),"HOD ✓ | LOD ✓",IF(K3110="HIT","HOD ✓",IF(L3110="HIT","LOD ✓","✗ MISS")))</f>
        <v>HOD ✓ | LOD ✓</v>
      </c>
      <c r="N3110" s="26" t="n">
        <f aca="false">IF(D3110&lt;H3110,(H3110-D3110)/D3110,IF(D3110&gt;G3110,(D3110-G3110)/D3110,0))</f>
        <v>0.000190212086476476</v>
      </c>
      <c r="O3110" s="26" t="n">
        <f aca="false">IF(E3110&lt;J3110,(J3110-E3110)/E3110,IF(E3110&gt;I3110,(E3110-I3110)/E3110,0))</f>
        <v>0</v>
      </c>
      <c r="P3110" s="27" t="n">
        <f aca="false">LN(F3110/F3109)</f>
        <v>-0.00976946283880831</v>
      </c>
      <c r="Q3110" s="28" t="n">
        <f aca="false">STDEV(P3091:P3110)*SQRT(252)</f>
        <v>0.0767807489916137</v>
      </c>
      <c r="R3110" s="26" t="n">
        <f aca="false">(G3110-H3110)/H3110</f>
        <v>0.00100092585641703</v>
      </c>
      <c r="S3110" s="17" t="n">
        <f aca="false">YEAR(B3110)</f>
        <v>2018</v>
      </c>
      <c r="T3110" s="17" t="n">
        <f aca="false">WEEKDAY(B3110)</f>
        <v>5</v>
      </c>
    </row>
    <row r="3111" customFormat="false" ht="15" hidden="false" customHeight="false" outlineLevel="0" collapsed="false">
      <c r="B3111" s="21" t="n">
        <v>43371</v>
      </c>
      <c r="C3111" s="22" t="n">
        <v>1182.907</v>
      </c>
      <c r="D3111" s="22" t="n">
        <v>1194.014</v>
      </c>
      <c r="E3111" s="22" t="n">
        <v>1180.77</v>
      </c>
      <c r="F3111" s="22" t="n">
        <v>1191.82</v>
      </c>
      <c r="G3111" s="23" t="n">
        <v>1194.59</v>
      </c>
      <c r="H3111" s="23" t="n">
        <v>1193.4</v>
      </c>
      <c r="I3111" s="23" t="n">
        <v>1180.54</v>
      </c>
      <c r="J3111" s="23" t="n">
        <v>1179.36</v>
      </c>
      <c r="K3111" s="29" t="str">
        <f aca="false">IF(N3111&lt;=$F$3,"HIT","MISS")</f>
        <v>HIT</v>
      </c>
      <c r="L3111" s="29" t="str">
        <f aca="false">IF(O3111&lt;=$F$3,"HIT","MISS")</f>
        <v>HIT</v>
      </c>
      <c r="M3111" s="17" t="str">
        <f aca="false">IF(AND(K3111="HIT",L3111="HIT"),"HOD ✓ | LOD ✓",IF(K3111="HIT","HOD ✓",IF(L3111="HIT","LOD ✓","✗ MISS")))</f>
        <v>HOD ✓ | LOD ✓</v>
      </c>
      <c r="N3111" s="26" t="n">
        <f aca="false">IF(D3111&lt;H3111,(H3111-D3111)/D3111,IF(D3111&gt;G3111,(D3111-G3111)/D3111,0))</f>
        <v>0</v>
      </c>
      <c r="O3111" s="26" t="n">
        <f aca="false">IF(E3111&lt;J3111,(J3111-E3111)/E3111,IF(E3111&gt;I3111,(E3111-I3111)/E3111,0))</f>
        <v>0.000194788146717835</v>
      </c>
      <c r="P3111" s="27" t="n">
        <f aca="false">LN(F3111/F3110)</f>
        <v>0.00750658231705421</v>
      </c>
      <c r="Q3111" s="28" t="n">
        <f aca="false">STDEV(P3092:P3111)*SQRT(252)</f>
        <v>0.0820507330002828</v>
      </c>
      <c r="R3111" s="26" t="n">
        <f aca="false">(G3111-H3111)/H3111</f>
        <v>0.000997150997150852</v>
      </c>
      <c r="S3111" s="17" t="n">
        <f aca="false">YEAR(B3111)</f>
        <v>2018</v>
      </c>
      <c r="T3111" s="17" t="n">
        <f aca="false">WEEKDAY(B3111)</f>
        <v>6</v>
      </c>
    </row>
    <row r="3112" customFormat="false" ht="15" hidden="false" customHeight="false" outlineLevel="0" collapsed="false">
      <c r="B3112" s="21" t="n">
        <v>43374</v>
      </c>
      <c r="C3112" s="22" t="n">
        <v>1191.82</v>
      </c>
      <c r="D3112" s="22" t="n">
        <v>1192.588</v>
      </c>
      <c r="E3112" s="22" t="n">
        <v>1184.62</v>
      </c>
      <c r="F3112" s="22" t="n">
        <v>1188.72</v>
      </c>
      <c r="G3112" s="23" t="n">
        <v>1194.08</v>
      </c>
      <c r="H3112" s="23" t="n">
        <v>1192.89</v>
      </c>
      <c r="I3112" s="23" t="n">
        <v>1184.48</v>
      </c>
      <c r="J3112" s="23" t="n">
        <v>1183.3</v>
      </c>
      <c r="K3112" s="29" t="str">
        <f aca="false">IF(N3112&lt;=$F$3,"HIT","MISS")</f>
        <v>HIT</v>
      </c>
      <c r="L3112" s="29" t="str">
        <f aca="false">IF(O3112&lt;=$F$3,"HIT","MISS")</f>
        <v>HIT</v>
      </c>
      <c r="M3112" s="17" t="str">
        <f aca="false">IF(AND(K3112="HIT",L3112="HIT"),"HOD ✓ | LOD ✓",IF(K3112="HIT","HOD ✓",IF(L3112="HIT","LOD ✓","✗ MISS")))</f>
        <v>HOD ✓ | LOD ✓</v>
      </c>
      <c r="N3112" s="26" t="n">
        <f aca="false">IF(D3112&lt;H3112,(H3112-D3112)/D3112,IF(D3112&gt;G3112,(D3112-G3112)/D3112,0))</f>
        <v>0.000253230788839175</v>
      </c>
      <c r="O3112" s="26" t="n">
        <f aca="false">IF(E3112&lt;J3112,(J3112-E3112)/E3112,IF(E3112&gt;I3112,(E3112-I3112)/E3112,0))</f>
        <v>0.000118181357734862</v>
      </c>
      <c r="P3112" s="27" t="n">
        <f aca="false">LN(F3112/F3111)</f>
        <v>-0.00260445256313229</v>
      </c>
      <c r="Q3112" s="28" t="n">
        <f aca="false">STDEV(P3093:P3112)*SQRT(252)</f>
        <v>0.0823787696713011</v>
      </c>
      <c r="R3112" s="26" t="n">
        <f aca="false">(G3112-H3112)/H3112</f>
        <v>0.000997577312241554</v>
      </c>
      <c r="S3112" s="17" t="n">
        <f aca="false">YEAR(B3112)</f>
        <v>2018</v>
      </c>
      <c r="T3112" s="17" t="n">
        <f aca="false">WEEKDAY(B3112)</f>
        <v>2</v>
      </c>
    </row>
    <row r="3113" customFormat="false" ht="15" hidden="false" customHeight="false" outlineLevel="0" collapsed="false">
      <c r="B3113" s="21" t="n">
        <v>43375</v>
      </c>
      <c r="C3113" s="22" t="n">
        <v>1188.72</v>
      </c>
      <c r="D3113" s="22" t="n">
        <v>1208.297</v>
      </c>
      <c r="E3113" s="22" t="n">
        <v>1188.594</v>
      </c>
      <c r="F3113" s="22" t="n">
        <v>1203.102</v>
      </c>
      <c r="G3113" s="23" t="n">
        <v>1208.83</v>
      </c>
      <c r="H3113" s="23" t="n">
        <v>1207.62</v>
      </c>
      <c r="I3113" s="23" t="n">
        <v>1188.18</v>
      </c>
      <c r="J3113" s="23" t="n">
        <v>1186.99</v>
      </c>
      <c r="K3113" s="29" t="str">
        <f aca="false">IF(N3113&lt;=$F$3,"HIT","MISS")</f>
        <v>HIT</v>
      </c>
      <c r="L3113" s="29" t="str">
        <f aca="false">IF(O3113&lt;=$F$3,"HIT","MISS")</f>
        <v>HIT</v>
      </c>
      <c r="M3113" s="17" t="str">
        <f aca="false">IF(AND(K3113="HIT",L3113="HIT"),"HOD ✓ | LOD ✓",IF(K3113="HIT","HOD ✓",IF(L3113="HIT","LOD ✓","✗ MISS")))</f>
        <v>HOD ✓ | LOD ✓</v>
      </c>
      <c r="N3113" s="26" t="n">
        <f aca="false">IF(D3113&lt;H3113,(H3113-D3113)/D3113,IF(D3113&gt;G3113,(D3113-G3113)/D3113,0))</f>
        <v>0</v>
      </c>
      <c r="O3113" s="26" t="n">
        <f aca="false">IF(E3113&lt;J3113,(J3113-E3113)/E3113,IF(E3113&gt;I3113,(E3113-I3113)/E3113,0))</f>
        <v>0.000348310693138269</v>
      </c>
      <c r="P3113" s="27" t="n">
        <f aca="false">LN(F3113/F3112)</f>
        <v>0.0120261234622103</v>
      </c>
      <c r="Q3113" s="28" t="n">
        <f aca="false">STDEV(P3094:P3113)*SQRT(252)</f>
        <v>0.0882747114467715</v>
      </c>
      <c r="R3113" s="26" t="n">
        <f aca="false">(G3113-H3113)/H3113</f>
        <v>0.00100197081863503</v>
      </c>
      <c r="S3113" s="17" t="n">
        <f aca="false">YEAR(B3113)</f>
        <v>2018</v>
      </c>
      <c r="T3113" s="17" t="n">
        <f aca="false">WEEKDAY(B3113)</f>
        <v>3</v>
      </c>
    </row>
    <row r="3114" customFormat="false" ht="15" hidden="false" customHeight="false" outlineLevel="0" collapsed="false">
      <c r="B3114" s="21" t="n">
        <v>43376</v>
      </c>
      <c r="C3114" s="22" t="n">
        <v>1203.102</v>
      </c>
      <c r="D3114" s="22" t="n">
        <v>1208.405</v>
      </c>
      <c r="E3114" s="22" t="n">
        <v>1196.674</v>
      </c>
      <c r="F3114" s="22" t="n">
        <v>1197.646</v>
      </c>
      <c r="G3114" s="23" t="n">
        <v>1208.07</v>
      </c>
      <c r="H3114" s="23" t="n">
        <v>1206.86</v>
      </c>
      <c r="I3114" s="23" t="n">
        <v>1197.48</v>
      </c>
      <c r="J3114" s="23" t="n">
        <v>1196.28</v>
      </c>
      <c r="K3114" s="29" t="str">
        <f aca="false">IF(N3114&lt;=$F$3,"HIT","MISS")</f>
        <v>HIT</v>
      </c>
      <c r="L3114" s="29" t="str">
        <f aca="false">IF(O3114&lt;=$F$3,"HIT","MISS")</f>
        <v>HIT</v>
      </c>
      <c r="M3114" s="17" t="str">
        <f aca="false">IF(AND(K3114="HIT",L3114="HIT"),"HOD ✓ | LOD ✓",IF(K3114="HIT","HOD ✓",IF(L3114="HIT","LOD ✓","✗ MISS")))</f>
        <v>HOD ✓ | LOD ✓</v>
      </c>
      <c r="N3114" s="26" t="n">
        <f aca="false">IF(D3114&lt;H3114,(H3114-D3114)/D3114,IF(D3114&gt;G3114,(D3114-G3114)/D3114,0))</f>
        <v>0.000277224937003766</v>
      </c>
      <c r="O3114" s="26" t="n">
        <f aca="false">IF(E3114&lt;J3114,(J3114-E3114)/E3114,IF(E3114&gt;I3114,(E3114-I3114)/E3114,0))</f>
        <v>0</v>
      </c>
      <c r="P3114" s="27" t="n">
        <f aca="false">LN(F3114/F3113)</f>
        <v>-0.00454525788889415</v>
      </c>
      <c r="Q3114" s="28" t="n">
        <f aca="false">STDEV(P3095:P3114)*SQRT(252)</f>
        <v>0.089082511911875</v>
      </c>
      <c r="R3114" s="26" t="n">
        <f aca="false">(G3114-H3114)/H3114</f>
        <v>0.00100260179308291</v>
      </c>
      <c r="S3114" s="17" t="n">
        <f aca="false">YEAR(B3114)</f>
        <v>2018</v>
      </c>
      <c r="T3114" s="17" t="n">
        <f aca="false">WEEKDAY(B3114)</f>
        <v>4</v>
      </c>
    </row>
    <row r="3115" customFormat="false" ht="15" hidden="false" customHeight="false" outlineLevel="0" collapsed="false">
      <c r="B3115" s="21" t="n">
        <v>43377</v>
      </c>
      <c r="C3115" s="22" t="n">
        <v>1197.646</v>
      </c>
      <c r="D3115" s="22" t="n">
        <v>1206.814</v>
      </c>
      <c r="E3115" s="22" t="n">
        <v>1196.02</v>
      </c>
      <c r="F3115" s="22" t="n">
        <v>1199.938</v>
      </c>
      <c r="G3115" s="23" t="n">
        <v>1203.92</v>
      </c>
      <c r="H3115" s="23" t="n">
        <v>1202.72</v>
      </c>
      <c r="I3115" s="23" t="n">
        <v>1195.86</v>
      </c>
      <c r="J3115" s="23" t="n">
        <v>1194.67</v>
      </c>
      <c r="K3115" s="24" t="str">
        <f aca="false">IF(N3115&lt;=$F$3,"HIT","MISS")</f>
        <v>MISS</v>
      </c>
      <c r="L3115" s="24" t="str">
        <f aca="false">IF(O3115&lt;=$F$3,"HIT","MISS")</f>
        <v>HIT</v>
      </c>
      <c r="M3115" s="25" t="str">
        <f aca="false">IF(AND(K3115="HIT",L3115="HIT"),"HOD ✓ | LOD ✓",IF(K3115="HIT","HOD ✓",IF(L3115="HIT","LOD ✓","✗ MISS")))</f>
        <v>LOD ✓</v>
      </c>
      <c r="N3115" s="26" t="n">
        <f aca="false">IF(D3115&lt;H3115,(H3115-D3115)/D3115,IF(D3115&gt;G3115,(D3115-G3115)/D3115,0))</f>
        <v>0.002398049740888</v>
      </c>
      <c r="O3115" s="26" t="n">
        <f aca="false">IF(E3115&lt;J3115,(J3115-E3115)/E3115,IF(E3115&gt;I3115,(E3115-I3115)/E3115,0))</f>
        <v>0.000133777027140083</v>
      </c>
      <c r="P3115" s="27" t="n">
        <f aca="false">LN(F3115/F3114)</f>
        <v>0.00191192525324877</v>
      </c>
      <c r="Q3115" s="28" t="n">
        <f aca="false">STDEV(P3096:P3115)*SQRT(252)</f>
        <v>0.0884043352897194</v>
      </c>
      <c r="R3115" s="26" t="n">
        <f aca="false">(G3115-H3115)/H3115</f>
        <v>0.000997738459491856</v>
      </c>
      <c r="S3115" s="17" t="n">
        <f aca="false">YEAR(B3115)</f>
        <v>2018</v>
      </c>
      <c r="T3115" s="17" t="n">
        <f aca="false">WEEKDAY(B3115)</f>
        <v>5</v>
      </c>
    </row>
    <row r="3116" customFormat="false" ht="15" hidden="false" customHeight="false" outlineLevel="0" collapsed="false">
      <c r="B3116" s="21" t="n">
        <v>43378</v>
      </c>
      <c r="C3116" s="22" t="n">
        <v>1199.938</v>
      </c>
      <c r="D3116" s="22" t="n">
        <v>1205.87</v>
      </c>
      <c r="E3116" s="22" t="n">
        <v>1197.296</v>
      </c>
      <c r="F3116" s="22" t="n">
        <v>1203.782</v>
      </c>
      <c r="G3116" s="23" t="n">
        <v>1206.78</v>
      </c>
      <c r="H3116" s="23" t="n">
        <v>1205.57</v>
      </c>
      <c r="I3116" s="23" t="n">
        <v>1197.7</v>
      </c>
      <c r="J3116" s="23" t="n">
        <v>1196.5</v>
      </c>
      <c r="K3116" s="29" t="str">
        <f aca="false">IF(N3116&lt;=$F$3,"HIT","MISS")</f>
        <v>HIT</v>
      </c>
      <c r="L3116" s="29" t="str">
        <f aca="false">IF(O3116&lt;=$F$3,"HIT","MISS")</f>
        <v>HIT</v>
      </c>
      <c r="M3116" s="17" t="str">
        <f aca="false">IF(AND(K3116="HIT",L3116="HIT"),"HOD ✓ | LOD ✓",IF(K3116="HIT","HOD ✓",IF(L3116="HIT","LOD ✓","✗ MISS")))</f>
        <v>HOD ✓ | LOD ✓</v>
      </c>
      <c r="N3116" s="26" t="n">
        <f aca="false">IF(D3116&lt;H3116,(H3116-D3116)/D3116,IF(D3116&gt;G3116,(D3116-G3116)/D3116,0))</f>
        <v>0</v>
      </c>
      <c r="O3116" s="26" t="n">
        <f aca="false">IF(E3116&lt;J3116,(J3116-E3116)/E3116,IF(E3116&gt;I3116,(E3116-I3116)/E3116,0))</f>
        <v>0</v>
      </c>
      <c r="P3116" s="27" t="n">
        <f aca="false">LN(F3116/F3115)</f>
        <v>0.00319837857727965</v>
      </c>
      <c r="Q3116" s="28" t="n">
        <f aca="false">STDEV(P3097:P3116)*SQRT(252)</f>
        <v>0.0883218158096313</v>
      </c>
      <c r="R3116" s="26" t="n">
        <f aca="false">(G3116-H3116)/H3116</f>
        <v>0.00100367461035032</v>
      </c>
      <c r="S3116" s="17" t="n">
        <f aca="false">YEAR(B3116)</f>
        <v>2018</v>
      </c>
      <c r="T3116" s="17" t="n">
        <f aca="false">WEEKDAY(B3116)</f>
        <v>6</v>
      </c>
    </row>
    <row r="3117" customFormat="false" ht="15" hidden="false" customHeight="false" outlineLevel="0" collapsed="false">
      <c r="B3117" s="21" t="n">
        <v>43381</v>
      </c>
      <c r="C3117" s="22" t="n">
        <v>1203.782</v>
      </c>
      <c r="D3117" s="22" t="n">
        <v>1204.19</v>
      </c>
      <c r="E3117" s="22" t="n">
        <v>1182.9</v>
      </c>
      <c r="F3117" s="22" t="n">
        <v>1188.097</v>
      </c>
      <c r="G3117" s="23" t="n">
        <v>1203.75</v>
      </c>
      <c r="H3117" s="23" t="n">
        <v>1202.55</v>
      </c>
      <c r="I3117" s="23" t="n">
        <v>1182.74</v>
      </c>
      <c r="J3117" s="23" t="n">
        <v>1181.56</v>
      </c>
      <c r="K3117" s="29" t="str">
        <f aca="false">IF(N3117&lt;=$F$3,"HIT","MISS")</f>
        <v>HIT</v>
      </c>
      <c r="L3117" s="29" t="str">
        <f aca="false">IF(O3117&lt;=$F$3,"HIT","MISS")</f>
        <v>HIT</v>
      </c>
      <c r="M3117" s="17" t="str">
        <f aca="false">IF(AND(K3117="HIT",L3117="HIT"),"HOD ✓ | LOD ✓",IF(K3117="HIT","HOD ✓",IF(L3117="HIT","LOD ✓","✗ MISS")))</f>
        <v>HOD ✓ | LOD ✓</v>
      </c>
      <c r="N3117" s="26" t="n">
        <f aca="false">IF(D3117&lt;H3117,(H3117-D3117)/D3117,IF(D3117&gt;G3117,(D3117-G3117)/D3117,0))</f>
        <v>0.000365390843637677</v>
      </c>
      <c r="O3117" s="26" t="n">
        <f aca="false">IF(E3117&lt;J3117,(J3117-E3117)/E3117,IF(E3117&gt;I3117,(E3117-I3117)/E3117,0))</f>
        <v>0.000135260799729548</v>
      </c>
      <c r="P3117" s="27" t="n">
        <f aca="false">LN(F3117/F3116)</f>
        <v>-0.0131153999308626</v>
      </c>
      <c r="Q3117" s="28" t="n">
        <f aca="false">STDEV(P3098:P3117)*SQRT(252)</f>
        <v>0.100366083476275</v>
      </c>
      <c r="R3117" s="26" t="n">
        <f aca="false">(G3117-H3117)/H3117</f>
        <v>0.000997879506049682</v>
      </c>
      <c r="S3117" s="17" t="n">
        <f aca="false">YEAR(B3117)</f>
        <v>2018</v>
      </c>
      <c r="T3117" s="17" t="n">
        <f aca="false">WEEKDAY(B3117)</f>
        <v>2</v>
      </c>
    </row>
    <row r="3118" customFormat="false" ht="15" hidden="false" customHeight="false" outlineLevel="0" collapsed="false">
      <c r="B3118" s="21" t="n">
        <v>43382</v>
      </c>
      <c r="C3118" s="22" t="n">
        <v>1188.097</v>
      </c>
      <c r="D3118" s="22" t="n">
        <v>1191.98</v>
      </c>
      <c r="E3118" s="22" t="n">
        <v>1183.382</v>
      </c>
      <c r="F3118" s="22" t="n">
        <v>1189.743</v>
      </c>
      <c r="G3118" s="23" t="n">
        <v>1193.35</v>
      </c>
      <c r="H3118" s="23" t="n">
        <v>1192.16</v>
      </c>
      <c r="I3118" s="23" t="n">
        <v>1184.71</v>
      </c>
      <c r="J3118" s="23" t="n">
        <v>1183.53</v>
      </c>
      <c r="K3118" s="29" t="str">
        <f aca="false">IF(N3118&lt;=$F$3,"HIT","MISS")</f>
        <v>HIT</v>
      </c>
      <c r="L3118" s="29" t="str">
        <f aca="false">IF(O3118&lt;=$F$3,"HIT","MISS")</f>
        <v>HIT</v>
      </c>
      <c r="M3118" s="17" t="str">
        <f aca="false">IF(AND(K3118="HIT",L3118="HIT"),"HOD ✓ | LOD ✓",IF(K3118="HIT","HOD ✓",IF(L3118="HIT","LOD ✓","✗ MISS")))</f>
        <v>HOD ✓ | LOD ✓</v>
      </c>
      <c r="N3118" s="26" t="n">
        <f aca="false">IF(D3118&lt;H3118,(H3118-D3118)/D3118,IF(D3118&gt;G3118,(D3118-G3118)/D3118,0))</f>
        <v>0.000151009245121616</v>
      </c>
      <c r="O3118" s="26" t="n">
        <f aca="false">IF(E3118&lt;J3118,(J3118-E3118)/E3118,IF(E3118&gt;I3118,(E3118-I3118)/E3118,0))</f>
        <v>0.000125065279005352</v>
      </c>
      <c r="P3118" s="27" t="n">
        <f aca="false">LN(F3118/F3117)</f>
        <v>0.00138444997384812</v>
      </c>
      <c r="Q3118" s="28" t="n">
        <f aca="false">STDEV(P3099:P3118)*SQRT(252)</f>
        <v>0.100125571312902</v>
      </c>
      <c r="R3118" s="26" t="n">
        <f aca="false">(G3118-H3118)/H3118</f>
        <v>0.000998188162662585</v>
      </c>
      <c r="S3118" s="17" t="n">
        <f aca="false">YEAR(B3118)</f>
        <v>2018</v>
      </c>
      <c r="T3118" s="17" t="n">
        <f aca="false">WEEKDAY(B3118)</f>
        <v>3</v>
      </c>
    </row>
    <row r="3119" customFormat="false" ht="15" hidden="false" customHeight="false" outlineLevel="0" collapsed="false">
      <c r="B3119" s="21" t="n">
        <v>43383</v>
      </c>
      <c r="C3119" s="22" t="n">
        <v>1189.743</v>
      </c>
      <c r="D3119" s="22" t="n">
        <v>1195.092</v>
      </c>
      <c r="E3119" s="22" t="n">
        <v>1185.375</v>
      </c>
      <c r="F3119" s="22" t="n">
        <v>1194.599</v>
      </c>
      <c r="G3119" s="23" t="n">
        <v>1196.57</v>
      </c>
      <c r="H3119" s="23" t="n">
        <v>1195.37</v>
      </c>
      <c r="I3119" s="23" t="n">
        <v>1187.02</v>
      </c>
      <c r="J3119" s="23" t="n">
        <v>1185.83</v>
      </c>
      <c r="K3119" s="29" t="str">
        <f aca="false">IF(N3119&lt;=$F$3,"HIT","MISS")</f>
        <v>HIT</v>
      </c>
      <c r="L3119" s="29" t="str">
        <f aca="false">IF(O3119&lt;=$F$3,"HIT","MISS")</f>
        <v>HIT</v>
      </c>
      <c r="M3119" s="17" t="str">
        <f aca="false">IF(AND(K3119="HIT",L3119="HIT"),"HOD ✓ | LOD ✓",IF(K3119="HIT","HOD ✓",IF(L3119="HIT","LOD ✓","✗ MISS")))</f>
        <v>HOD ✓ | LOD ✓</v>
      </c>
      <c r="N3119" s="26" t="n">
        <f aca="false">IF(D3119&lt;H3119,(H3119-D3119)/D3119,IF(D3119&gt;G3119,(D3119-G3119)/D3119,0))</f>
        <v>0.000232618074591573</v>
      </c>
      <c r="O3119" s="26" t="n">
        <f aca="false">IF(E3119&lt;J3119,(J3119-E3119)/E3119,IF(E3119&gt;I3119,(E3119-I3119)/E3119,0))</f>
        <v>0.000383844774860215</v>
      </c>
      <c r="P3119" s="27" t="n">
        <f aca="false">LN(F3119/F3118)</f>
        <v>0.00407324680264854</v>
      </c>
      <c r="Q3119" s="28" t="n">
        <f aca="false">STDEV(P3100:P3119)*SQRT(252)</f>
        <v>0.0983738682969468</v>
      </c>
      <c r="R3119" s="26" t="n">
        <f aca="false">(G3119-H3119)/H3119</f>
        <v>0.00100387327772995</v>
      </c>
      <c r="S3119" s="17" t="n">
        <f aca="false">YEAR(B3119)</f>
        <v>2018</v>
      </c>
      <c r="T3119" s="17" t="n">
        <f aca="false">WEEKDAY(B3119)</f>
        <v>4</v>
      </c>
    </row>
    <row r="3120" customFormat="false" ht="15" hidden="false" customHeight="false" outlineLevel="0" collapsed="false">
      <c r="B3120" s="21" t="n">
        <v>43384</v>
      </c>
      <c r="C3120" s="22" t="n">
        <v>1194.599</v>
      </c>
      <c r="D3120" s="22" t="n">
        <v>1226.4</v>
      </c>
      <c r="E3120" s="22" t="n">
        <v>1191.367</v>
      </c>
      <c r="F3120" s="22" t="n">
        <v>1224.235</v>
      </c>
      <c r="G3120" s="23" t="n">
        <v>1225.74</v>
      </c>
      <c r="H3120" s="23" t="n">
        <v>1224.52</v>
      </c>
      <c r="I3120" s="23" t="n">
        <v>1191.15</v>
      </c>
      <c r="J3120" s="23" t="n">
        <v>1189.96</v>
      </c>
      <c r="K3120" s="24" t="str">
        <f aca="false">IF(N3120&lt;=$F$3,"HIT","MISS")</f>
        <v>MISS</v>
      </c>
      <c r="L3120" s="24" t="str">
        <f aca="false">IF(O3120&lt;=$F$3,"HIT","MISS")</f>
        <v>HIT</v>
      </c>
      <c r="M3120" s="25" t="str">
        <f aca="false">IF(AND(K3120="HIT",L3120="HIT"),"HOD ✓ | LOD ✓",IF(K3120="HIT","HOD ✓",IF(L3120="HIT","LOD ✓","✗ MISS")))</f>
        <v>LOD ✓</v>
      </c>
      <c r="N3120" s="26" t="n">
        <f aca="false">IF(D3120&lt;H3120,(H3120-D3120)/D3120,IF(D3120&gt;G3120,(D3120-G3120)/D3120,0))</f>
        <v>0.000538160469667386</v>
      </c>
      <c r="O3120" s="26" t="n">
        <f aca="false">IF(E3120&lt;J3120,(J3120-E3120)/E3120,IF(E3120&gt;I3120,(E3120-I3120)/E3120,0))</f>
        <v>0.000182143705507934</v>
      </c>
      <c r="P3120" s="27" t="n">
        <f aca="false">LN(F3120/F3119)</f>
        <v>0.0245055949103666</v>
      </c>
      <c r="Q3120" s="28" t="n">
        <f aca="false">STDEV(P3101:P3120)*SQRT(252)</f>
        <v>0.131436953608617</v>
      </c>
      <c r="R3120" s="26" t="n">
        <f aca="false">(G3120-H3120)/H3120</f>
        <v>0.000996308757717332</v>
      </c>
      <c r="S3120" s="17" t="n">
        <f aca="false">YEAR(B3120)</f>
        <v>2018</v>
      </c>
      <c r="T3120" s="17" t="n">
        <f aca="false">WEEKDAY(B3120)</f>
        <v>5</v>
      </c>
    </row>
    <row r="3121" customFormat="false" ht="15" hidden="false" customHeight="false" outlineLevel="0" collapsed="false">
      <c r="B3121" s="21" t="n">
        <v>43385</v>
      </c>
      <c r="C3121" s="22" t="n">
        <v>1224.235</v>
      </c>
      <c r="D3121" s="22" t="n">
        <v>1224.255</v>
      </c>
      <c r="E3121" s="22" t="n">
        <v>1215.898</v>
      </c>
      <c r="F3121" s="22" t="n">
        <v>1217.62</v>
      </c>
      <c r="G3121" s="23" t="n">
        <v>1223.78</v>
      </c>
      <c r="H3121" s="23" t="n">
        <v>1222.56</v>
      </c>
      <c r="I3121" s="23" t="n">
        <v>1216.42</v>
      </c>
      <c r="J3121" s="23" t="n">
        <v>1215.2</v>
      </c>
      <c r="K3121" s="29" t="str">
        <f aca="false">IF(N3121&lt;=$F$3,"HIT","MISS")</f>
        <v>HIT</v>
      </c>
      <c r="L3121" s="29" t="str">
        <f aca="false">IF(O3121&lt;=$F$3,"HIT","MISS")</f>
        <v>HIT</v>
      </c>
      <c r="M3121" s="17" t="str">
        <f aca="false">IF(AND(K3121="HIT",L3121="HIT"),"HOD ✓ | LOD ✓",IF(K3121="HIT","HOD ✓",IF(L3121="HIT","LOD ✓","✗ MISS")))</f>
        <v>HOD ✓ | LOD ✓</v>
      </c>
      <c r="N3121" s="26" t="n">
        <f aca="false">IF(D3121&lt;H3121,(H3121-D3121)/D3121,IF(D3121&gt;G3121,(D3121-G3121)/D3121,0))</f>
        <v>0.000387991063953291</v>
      </c>
      <c r="O3121" s="26" t="n">
        <f aca="false">IF(E3121&lt;J3121,(J3121-E3121)/E3121,IF(E3121&gt;I3121,(E3121-I3121)/E3121,0))</f>
        <v>0</v>
      </c>
      <c r="P3121" s="27" t="n">
        <f aca="false">LN(F3121/F3120)</f>
        <v>-0.00541802537983237</v>
      </c>
      <c r="Q3121" s="28" t="n">
        <f aca="false">STDEV(P3102:P3121)*SQRT(252)</f>
        <v>0.130876707375631</v>
      </c>
      <c r="R3121" s="26" t="n">
        <f aca="false">(G3121-H3121)/H3121</f>
        <v>0.000997906033241745</v>
      </c>
      <c r="S3121" s="17" t="n">
        <f aca="false">YEAR(B3121)</f>
        <v>2018</v>
      </c>
      <c r="T3121" s="17" t="n">
        <f aca="false">WEEKDAY(B3121)</f>
        <v>6</v>
      </c>
    </row>
    <row r="3122" customFormat="false" ht="15" hidden="false" customHeight="false" outlineLevel="0" collapsed="false">
      <c r="B3122" s="21" t="n">
        <v>43388</v>
      </c>
      <c r="C3122" s="22" t="n">
        <v>1217.62</v>
      </c>
      <c r="D3122" s="22" t="n">
        <v>1233.292</v>
      </c>
      <c r="E3122" s="22" t="n">
        <v>1216.991</v>
      </c>
      <c r="F3122" s="22" t="n">
        <v>1227.004</v>
      </c>
      <c r="G3122" s="23" t="n">
        <v>1233.46</v>
      </c>
      <c r="H3122" s="23" t="n">
        <v>1232.23</v>
      </c>
      <c r="I3122" s="23" t="n">
        <v>1217.91</v>
      </c>
      <c r="J3122" s="23" t="n">
        <v>1216.69</v>
      </c>
      <c r="K3122" s="29" t="str">
        <f aca="false">IF(N3122&lt;=$F$3,"HIT","MISS")</f>
        <v>HIT</v>
      </c>
      <c r="L3122" s="29" t="str">
        <f aca="false">IF(O3122&lt;=$F$3,"HIT","MISS")</f>
        <v>HIT</v>
      </c>
      <c r="M3122" s="17" t="str">
        <f aca="false">IF(AND(K3122="HIT",L3122="HIT"),"HOD ✓ | LOD ✓",IF(K3122="HIT","HOD ✓",IF(L3122="HIT","LOD ✓","✗ MISS")))</f>
        <v>HOD ✓ | LOD ✓</v>
      </c>
      <c r="N3122" s="26" t="n">
        <f aca="false">IF(D3122&lt;H3122,(H3122-D3122)/D3122,IF(D3122&gt;G3122,(D3122-G3122)/D3122,0))</f>
        <v>0</v>
      </c>
      <c r="O3122" s="26" t="n">
        <f aca="false">IF(E3122&lt;J3122,(J3122-E3122)/E3122,IF(E3122&gt;I3122,(E3122-I3122)/E3122,0))</f>
        <v>0</v>
      </c>
      <c r="P3122" s="27" t="n">
        <f aca="false">LN(F3122/F3121)</f>
        <v>0.00767729196119292</v>
      </c>
      <c r="Q3122" s="28" t="n">
        <f aca="false">STDEV(P3103:P3122)*SQRT(252)</f>
        <v>0.131839338351338</v>
      </c>
      <c r="R3122" s="26" t="n">
        <f aca="false">(G3122-H3122)/H3122</f>
        <v>0.000998190272919843</v>
      </c>
      <c r="S3122" s="17" t="n">
        <f aca="false">YEAR(B3122)</f>
        <v>2018</v>
      </c>
      <c r="T3122" s="17" t="n">
        <f aca="false">WEEKDAY(B3122)</f>
        <v>2</v>
      </c>
    </row>
    <row r="3123" customFormat="false" ht="15" hidden="false" customHeight="false" outlineLevel="0" collapsed="false">
      <c r="B3123" s="21" t="n">
        <v>43389</v>
      </c>
      <c r="C3123" s="22" t="n">
        <v>1227.004</v>
      </c>
      <c r="D3123" s="22" t="n">
        <v>1232.538</v>
      </c>
      <c r="E3123" s="22" t="n">
        <v>1223.508</v>
      </c>
      <c r="F3123" s="22" t="n">
        <v>1224.924</v>
      </c>
      <c r="G3123" s="23" t="n">
        <v>1230.6</v>
      </c>
      <c r="H3123" s="23" t="n">
        <v>1229.37</v>
      </c>
      <c r="I3123" s="23" t="n">
        <v>1222.96</v>
      </c>
      <c r="J3123" s="23" t="n">
        <v>1221.74</v>
      </c>
      <c r="K3123" s="24" t="str">
        <f aca="false">IF(N3123&lt;=$F$3,"HIT","MISS")</f>
        <v>MISS</v>
      </c>
      <c r="L3123" s="24" t="str">
        <f aca="false">IF(O3123&lt;=$F$3,"HIT","MISS")</f>
        <v>HIT</v>
      </c>
      <c r="M3123" s="25" t="str">
        <f aca="false">IF(AND(K3123="HIT",L3123="HIT"),"HOD ✓ | LOD ✓",IF(K3123="HIT","HOD ✓",IF(L3123="HIT","LOD ✓","✗ MISS")))</f>
        <v>LOD ✓</v>
      </c>
      <c r="N3123" s="26" t="n">
        <f aca="false">IF(D3123&lt;H3123,(H3123-D3123)/D3123,IF(D3123&gt;G3123,(D3123-G3123)/D3123,0))</f>
        <v>0.00157236531449749</v>
      </c>
      <c r="O3123" s="26" t="n">
        <f aca="false">IF(E3123&lt;J3123,(J3123-E3123)/E3123,IF(E3123&gt;I3123,(E3123-I3123)/E3123,0))</f>
        <v>0.000447892453502553</v>
      </c>
      <c r="P3123" s="27" t="n">
        <f aca="false">LN(F3123/F3122)</f>
        <v>-0.00169662445140798</v>
      </c>
      <c r="Q3123" s="28" t="n">
        <f aca="false">STDEV(P3104:P3123)*SQRT(252)</f>
        <v>0.131644113138738</v>
      </c>
      <c r="R3123" s="26" t="n">
        <f aca="false">(G3123-H3123)/H3123</f>
        <v>0.00100051245760025</v>
      </c>
      <c r="S3123" s="17" t="n">
        <f aca="false">YEAR(B3123)</f>
        <v>2018</v>
      </c>
      <c r="T3123" s="17" t="n">
        <f aca="false">WEEKDAY(B3123)</f>
        <v>3</v>
      </c>
    </row>
    <row r="3124" customFormat="false" ht="15" hidden="false" customHeight="false" outlineLevel="0" collapsed="false">
      <c r="B3124" s="21" t="n">
        <v>43390</v>
      </c>
      <c r="C3124" s="22" t="n">
        <v>1224.924</v>
      </c>
      <c r="D3124" s="22" t="n">
        <v>1229.555</v>
      </c>
      <c r="E3124" s="22" t="n">
        <v>1220.668</v>
      </c>
      <c r="F3124" s="22" t="n">
        <v>1222.482</v>
      </c>
      <c r="G3124" s="23" t="n">
        <v>1229.31</v>
      </c>
      <c r="H3124" s="23" t="n">
        <v>1228.08</v>
      </c>
      <c r="I3124" s="23" t="n">
        <v>1220.21</v>
      </c>
      <c r="J3124" s="23" t="n">
        <v>1218.99</v>
      </c>
      <c r="K3124" s="29" t="str">
        <f aca="false">IF(N3124&lt;=$F$3,"HIT","MISS")</f>
        <v>HIT</v>
      </c>
      <c r="L3124" s="29" t="str">
        <f aca="false">IF(O3124&lt;=$F$3,"HIT","MISS")</f>
        <v>HIT</v>
      </c>
      <c r="M3124" s="17" t="str">
        <f aca="false">IF(AND(K3124="HIT",L3124="HIT"),"HOD ✓ | LOD ✓",IF(K3124="HIT","HOD ✓",IF(L3124="HIT","LOD ✓","✗ MISS")))</f>
        <v>HOD ✓ | LOD ✓</v>
      </c>
      <c r="N3124" s="26" t="n">
        <f aca="false">IF(D3124&lt;H3124,(H3124-D3124)/D3124,IF(D3124&gt;G3124,(D3124-G3124)/D3124,0))</f>
        <v>0.000199259081537726</v>
      </c>
      <c r="O3124" s="26" t="n">
        <f aca="false">IF(E3124&lt;J3124,(J3124-E3124)/E3124,IF(E3124&gt;I3124,(E3124-I3124)/E3124,0))</f>
        <v>0.000375204396281263</v>
      </c>
      <c r="P3124" s="27" t="n">
        <f aca="false">LN(F3124/F3123)</f>
        <v>-0.00199558292364115</v>
      </c>
      <c r="Q3124" s="28" t="n">
        <f aca="false">STDEV(P3105:P3124)*SQRT(252)</f>
        <v>0.131388986191028</v>
      </c>
      <c r="R3124" s="26" t="n">
        <f aca="false">(G3124-H3124)/H3124</f>
        <v>0.00100156341606412</v>
      </c>
      <c r="S3124" s="17" t="n">
        <f aca="false">YEAR(B3124)</f>
        <v>2018</v>
      </c>
      <c r="T3124" s="17" t="n">
        <f aca="false">WEEKDAY(B3124)</f>
        <v>4</v>
      </c>
    </row>
    <row r="3125" customFormat="false" ht="15" hidden="false" customHeight="false" outlineLevel="0" collapsed="false">
      <c r="B3125" s="21" t="n">
        <v>43391</v>
      </c>
      <c r="C3125" s="22" t="n">
        <v>1222.482</v>
      </c>
      <c r="D3125" s="22" t="n">
        <v>1230.256</v>
      </c>
      <c r="E3125" s="22" t="n">
        <v>1218.737</v>
      </c>
      <c r="F3125" s="22" t="n">
        <v>1226.132</v>
      </c>
      <c r="G3125" s="23" t="n">
        <v>1231.67</v>
      </c>
      <c r="H3125" s="23" t="n">
        <v>1230.44</v>
      </c>
      <c r="I3125" s="23" t="n">
        <v>1219.48</v>
      </c>
      <c r="J3125" s="23" t="n">
        <v>1218.26</v>
      </c>
      <c r="K3125" s="29" t="str">
        <f aca="false">IF(N3125&lt;=$F$3,"HIT","MISS")</f>
        <v>HIT</v>
      </c>
      <c r="L3125" s="29" t="str">
        <f aca="false">IF(O3125&lt;=$F$3,"HIT","MISS")</f>
        <v>HIT</v>
      </c>
      <c r="M3125" s="17" t="str">
        <f aca="false">IF(AND(K3125="HIT",L3125="HIT"),"HOD ✓ | LOD ✓",IF(K3125="HIT","HOD ✓",IF(L3125="HIT","LOD ✓","✗ MISS")))</f>
        <v>HOD ✓ | LOD ✓</v>
      </c>
      <c r="N3125" s="26" t="n">
        <f aca="false">IF(D3125&lt;H3125,(H3125-D3125)/D3125,IF(D3125&gt;G3125,(D3125-G3125)/D3125,0))</f>
        <v>0.000149562367507225</v>
      </c>
      <c r="O3125" s="26" t="n">
        <f aca="false">IF(E3125&lt;J3125,(J3125-E3125)/E3125,IF(E3125&gt;I3125,(E3125-I3125)/E3125,0))</f>
        <v>0</v>
      </c>
      <c r="P3125" s="27" t="n">
        <f aca="false">LN(F3125/F3124)</f>
        <v>0.00298128059665043</v>
      </c>
      <c r="Q3125" s="28" t="n">
        <f aca="false">STDEV(P3106:P3125)*SQRT(252)</f>
        <v>0.131471093656026</v>
      </c>
      <c r="R3125" s="26" t="n">
        <f aca="false">(G3125-H3125)/H3125</f>
        <v>0.000999642404343177</v>
      </c>
      <c r="S3125" s="17" t="n">
        <f aca="false">YEAR(B3125)</f>
        <v>2018</v>
      </c>
      <c r="T3125" s="17" t="n">
        <f aca="false">WEEKDAY(B3125)</f>
        <v>5</v>
      </c>
    </row>
    <row r="3126" customFormat="false" ht="15" hidden="false" customHeight="false" outlineLevel="0" collapsed="false">
      <c r="B3126" s="21" t="n">
        <v>43392</v>
      </c>
      <c r="C3126" s="22" t="n">
        <v>1226.132</v>
      </c>
      <c r="D3126" s="22" t="n">
        <v>1230.864</v>
      </c>
      <c r="E3126" s="22" t="n">
        <v>1223.111</v>
      </c>
      <c r="F3126" s="22" t="n">
        <v>1226.682</v>
      </c>
      <c r="G3126" s="23" t="n">
        <v>1232.67</v>
      </c>
      <c r="H3126" s="23" t="n">
        <v>1231.44</v>
      </c>
      <c r="I3126" s="23" t="n">
        <v>1223.2</v>
      </c>
      <c r="J3126" s="23" t="n">
        <v>1221.98</v>
      </c>
      <c r="K3126" s="29" t="str">
        <f aca="false">IF(N3126&lt;=$F$3,"HIT","MISS")</f>
        <v>HIT</v>
      </c>
      <c r="L3126" s="29" t="str">
        <f aca="false">IF(O3126&lt;=$F$3,"HIT","MISS")</f>
        <v>HIT</v>
      </c>
      <c r="M3126" s="17" t="str">
        <f aca="false">IF(AND(K3126="HIT",L3126="HIT"),"HOD ✓ | LOD ✓",IF(K3126="HIT","HOD ✓",IF(L3126="HIT","LOD ✓","✗ MISS")))</f>
        <v>HOD ✓ | LOD ✓</v>
      </c>
      <c r="N3126" s="26" t="n">
        <f aca="false">IF(D3126&lt;H3126,(H3126-D3126)/D3126,IF(D3126&gt;G3126,(D3126-G3126)/D3126,0))</f>
        <v>0.000467963966774576</v>
      </c>
      <c r="O3126" s="26" t="n">
        <f aca="false">IF(E3126&lt;J3126,(J3126-E3126)/E3126,IF(E3126&gt;I3126,(E3126-I3126)/E3126,0))</f>
        <v>0</v>
      </c>
      <c r="P3126" s="27" t="n">
        <f aca="false">LN(F3126/F3125)</f>
        <v>0.000448464505843404</v>
      </c>
      <c r="Q3126" s="28" t="n">
        <f aca="false">STDEV(P3107:P3126)*SQRT(252)</f>
        <v>0.128230443939377</v>
      </c>
      <c r="R3126" s="26" t="n">
        <f aca="false">(G3126-H3126)/H3126</f>
        <v>0.000998830637302685</v>
      </c>
      <c r="S3126" s="17" t="n">
        <f aca="false">YEAR(B3126)</f>
        <v>2018</v>
      </c>
      <c r="T3126" s="17" t="n">
        <f aca="false">WEEKDAY(B3126)</f>
        <v>6</v>
      </c>
    </row>
    <row r="3127" customFormat="false" ht="15" hidden="false" customHeight="false" outlineLevel="0" collapsed="false">
      <c r="B3127" s="21" t="n">
        <v>43395</v>
      </c>
      <c r="C3127" s="22" t="n">
        <v>1226.682</v>
      </c>
      <c r="D3127" s="22" t="n">
        <v>1229.626</v>
      </c>
      <c r="E3127" s="22" t="n">
        <v>1220.137</v>
      </c>
      <c r="F3127" s="22" t="n">
        <v>1222.018</v>
      </c>
      <c r="G3127" s="23" t="n">
        <v>1229.17</v>
      </c>
      <c r="H3127" s="23" t="n">
        <v>1227.94</v>
      </c>
      <c r="I3127" s="23" t="n">
        <v>1219.94</v>
      </c>
      <c r="J3127" s="23" t="n">
        <v>1218.72</v>
      </c>
      <c r="K3127" s="29" t="str">
        <f aca="false">IF(N3127&lt;=$F$3,"HIT","MISS")</f>
        <v>HIT</v>
      </c>
      <c r="L3127" s="29" t="str">
        <f aca="false">IF(O3127&lt;=$F$3,"HIT","MISS")</f>
        <v>HIT</v>
      </c>
      <c r="M3127" s="17" t="str">
        <f aca="false">IF(AND(K3127="HIT",L3127="HIT"),"HOD ✓ | LOD ✓",IF(K3127="HIT","HOD ✓",IF(L3127="HIT","LOD ✓","✗ MISS")))</f>
        <v>HOD ✓ | LOD ✓</v>
      </c>
      <c r="N3127" s="26" t="n">
        <f aca="false">IF(D3127&lt;H3127,(H3127-D3127)/D3127,IF(D3127&gt;G3127,(D3127-G3127)/D3127,0))</f>
        <v>0.000370844468155279</v>
      </c>
      <c r="O3127" s="26" t="n">
        <f aca="false">IF(E3127&lt;J3127,(J3127-E3127)/E3127,IF(E3127&gt;I3127,(E3127-I3127)/E3127,0))</f>
        <v>0.000161457278977598</v>
      </c>
      <c r="P3127" s="27" t="n">
        <f aca="false">LN(F3127/F3126)</f>
        <v>-0.00380937284278639</v>
      </c>
      <c r="Q3127" s="28" t="n">
        <f aca="false">STDEV(P3108:P3127)*SQRT(252)</f>
        <v>0.129408933526881</v>
      </c>
      <c r="R3127" s="26" t="n">
        <f aca="false">(G3127-H3127)/H3127</f>
        <v>0.00100167760639772</v>
      </c>
      <c r="S3127" s="17" t="n">
        <f aca="false">YEAR(B3127)</f>
        <v>2018</v>
      </c>
      <c r="T3127" s="17" t="n">
        <f aca="false">WEEKDAY(B3127)</f>
        <v>2</v>
      </c>
    </row>
    <row r="3128" customFormat="false" ht="15" hidden="false" customHeight="false" outlineLevel="0" collapsed="false">
      <c r="B3128" s="21" t="n">
        <v>43396</v>
      </c>
      <c r="C3128" s="22" t="n">
        <v>1222.018</v>
      </c>
      <c r="D3128" s="22" t="n">
        <v>1239.806</v>
      </c>
      <c r="E3128" s="22" t="n">
        <v>1221.754</v>
      </c>
      <c r="F3128" s="22" t="n">
        <v>1230.308</v>
      </c>
      <c r="G3128" s="23" t="n">
        <v>1239.72</v>
      </c>
      <c r="H3128" s="23" t="n">
        <v>1238.48</v>
      </c>
      <c r="I3128" s="23" t="n">
        <v>1221.64</v>
      </c>
      <c r="J3128" s="23" t="n">
        <v>1220.42</v>
      </c>
      <c r="K3128" s="29" t="str">
        <f aca="false">IF(N3128&lt;=$F$3,"HIT","MISS")</f>
        <v>HIT</v>
      </c>
      <c r="L3128" s="29" t="str">
        <f aca="false">IF(O3128&lt;=$F$3,"HIT","MISS")</f>
        <v>HIT</v>
      </c>
      <c r="M3128" s="17" t="str">
        <f aca="false">IF(AND(K3128="HIT",L3128="HIT"),"HOD ✓ | LOD ✓",IF(K3128="HIT","HOD ✓",IF(L3128="HIT","LOD ✓","✗ MISS")))</f>
        <v>HOD ✓ | LOD ✓</v>
      </c>
      <c r="N3128" s="26" t="n">
        <f aca="false">IF(D3128&lt;H3128,(H3128-D3128)/D3128,IF(D3128&gt;G3128,(D3128-G3128)/D3128,0))</f>
        <v>6.93656910839379E-005</v>
      </c>
      <c r="O3128" s="26" t="n">
        <f aca="false">IF(E3128&lt;J3128,(J3128-E3128)/E3128,IF(E3128&gt;I3128,(E3128-I3128)/E3128,0))</f>
        <v>9.33084729002773E-005</v>
      </c>
      <c r="P3128" s="27" t="n">
        <f aca="false">LN(F3128/F3127)</f>
        <v>0.0067609539500963</v>
      </c>
      <c r="Q3128" s="28" t="n">
        <f aca="false">STDEV(P3109:P3128)*SQRT(252)</f>
        <v>0.131028061877173</v>
      </c>
      <c r="R3128" s="26" t="n">
        <f aca="false">(G3128-H3128)/H3128</f>
        <v>0.00100122731089724</v>
      </c>
      <c r="S3128" s="17" t="n">
        <f aca="false">YEAR(B3128)</f>
        <v>2018</v>
      </c>
      <c r="T3128" s="17" t="n">
        <f aca="false">WEEKDAY(B3128)</f>
        <v>3</v>
      </c>
    </row>
    <row r="3129" customFormat="false" ht="15" hidden="false" customHeight="false" outlineLevel="0" collapsed="false">
      <c r="B3129" s="21" t="n">
        <v>43397</v>
      </c>
      <c r="C3129" s="22" t="n">
        <v>1230.308</v>
      </c>
      <c r="D3129" s="22" t="n">
        <v>1234.868</v>
      </c>
      <c r="E3129" s="22" t="n">
        <v>1225.719</v>
      </c>
      <c r="F3129" s="22" t="n">
        <v>1234.077</v>
      </c>
      <c r="G3129" s="23" t="n">
        <v>1236.42</v>
      </c>
      <c r="H3129" s="23" t="n">
        <v>1235.18</v>
      </c>
      <c r="I3129" s="23" t="n">
        <v>1227.22</v>
      </c>
      <c r="J3129" s="23" t="n">
        <v>1225.99</v>
      </c>
      <c r="K3129" s="29" t="str">
        <f aca="false">IF(N3129&lt;=$F$3,"HIT","MISS")</f>
        <v>HIT</v>
      </c>
      <c r="L3129" s="29" t="str">
        <f aca="false">IF(O3129&lt;=$F$3,"HIT","MISS")</f>
        <v>HIT</v>
      </c>
      <c r="M3129" s="17" t="str">
        <f aca="false">IF(AND(K3129="HIT",L3129="HIT"),"HOD ✓ | LOD ✓",IF(K3129="HIT","HOD ✓",IF(L3129="HIT","LOD ✓","✗ MISS")))</f>
        <v>HOD ✓ | LOD ✓</v>
      </c>
      <c r="N3129" s="26" t="n">
        <f aca="false">IF(D3129&lt;H3129,(H3129-D3129)/D3129,IF(D3129&gt;G3129,(D3129-G3129)/D3129,0))</f>
        <v>0.000252658583751563</v>
      </c>
      <c r="O3129" s="26" t="n">
        <f aca="false">IF(E3129&lt;J3129,(J3129-E3129)/E3129,IF(E3129&gt;I3129,(E3129-I3129)/E3129,0))</f>
        <v>0.000221094720731226</v>
      </c>
      <c r="P3129" s="27" t="n">
        <f aca="false">LN(F3129/F3128)</f>
        <v>0.00305877769796615</v>
      </c>
      <c r="Q3129" s="28" t="n">
        <f aca="false">STDEV(P3110:P3129)*SQRT(252)</f>
        <v>0.128735926796087</v>
      </c>
      <c r="R3129" s="26" t="n">
        <f aca="false">(G3129-H3129)/H3129</f>
        <v>0.00100390226525689</v>
      </c>
      <c r="S3129" s="17" t="n">
        <f aca="false">YEAR(B3129)</f>
        <v>2018</v>
      </c>
      <c r="T3129" s="17" t="n">
        <f aca="false">WEEKDAY(B3129)</f>
        <v>4</v>
      </c>
    </row>
    <row r="3130" customFormat="false" ht="15" hidden="false" customHeight="false" outlineLevel="0" collapsed="false">
      <c r="B3130" s="21" t="n">
        <v>43398</v>
      </c>
      <c r="C3130" s="22" t="n">
        <v>1234.077</v>
      </c>
      <c r="D3130" s="22" t="n">
        <v>1239.268</v>
      </c>
      <c r="E3130" s="22" t="n">
        <v>1228.134</v>
      </c>
      <c r="F3130" s="22" t="n">
        <v>1232.106</v>
      </c>
      <c r="G3130" s="23" t="n">
        <v>1239.56</v>
      </c>
      <c r="H3130" s="23" t="n">
        <v>1238.32</v>
      </c>
      <c r="I3130" s="23" t="n">
        <v>1229.77</v>
      </c>
      <c r="J3130" s="23" t="n">
        <v>1228.54</v>
      </c>
      <c r="K3130" s="29" t="str">
        <f aca="false">IF(N3130&lt;=$F$3,"HIT","MISS")</f>
        <v>HIT</v>
      </c>
      <c r="L3130" s="29" t="str">
        <f aca="false">IF(O3130&lt;=$F$3,"HIT","MISS")</f>
        <v>HIT</v>
      </c>
      <c r="M3130" s="17" t="str">
        <f aca="false">IF(AND(K3130="HIT",L3130="HIT"),"HOD ✓ | LOD ✓",IF(K3130="HIT","HOD ✓",IF(L3130="HIT","LOD ✓","✗ MISS")))</f>
        <v>HOD ✓ | LOD ✓</v>
      </c>
      <c r="N3130" s="26" t="n">
        <f aca="false">IF(D3130&lt;H3130,(H3130-D3130)/D3130,IF(D3130&gt;G3130,(D3130-G3130)/D3130,0))</f>
        <v>0</v>
      </c>
      <c r="O3130" s="26" t="n">
        <f aca="false">IF(E3130&lt;J3130,(J3130-E3130)/E3130,IF(E3130&gt;I3130,(E3130-I3130)/E3130,0))</f>
        <v>0.000330582819138587</v>
      </c>
      <c r="P3130" s="27" t="n">
        <f aca="false">LN(F3130/F3129)</f>
        <v>-0.00159842186865364</v>
      </c>
      <c r="Q3130" s="28" t="n">
        <f aca="false">STDEV(P3111:P3130)*SQRT(252)</f>
        <v>0.122244066212031</v>
      </c>
      <c r="R3130" s="26" t="n">
        <f aca="false">(G3130-H3130)/H3130</f>
        <v>0.00100135667678791</v>
      </c>
      <c r="S3130" s="17" t="n">
        <f aca="false">YEAR(B3130)</f>
        <v>2018</v>
      </c>
      <c r="T3130" s="17" t="n">
        <f aca="false">WEEKDAY(B3130)</f>
        <v>5</v>
      </c>
    </row>
    <row r="3131" customFormat="false" ht="15" hidden="false" customHeight="false" outlineLevel="0" collapsed="false">
      <c r="B3131" s="21" t="n">
        <v>43399</v>
      </c>
      <c r="C3131" s="22" t="n">
        <v>1232.106</v>
      </c>
      <c r="D3131" s="22" t="n">
        <v>1243.47</v>
      </c>
      <c r="E3131" s="22" t="n">
        <v>1230.156</v>
      </c>
      <c r="F3131" s="22" t="n">
        <v>1233.903</v>
      </c>
      <c r="G3131" s="23" t="n">
        <v>1243.45</v>
      </c>
      <c r="H3131" s="23" t="n">
        <v>1242.21</v>
      </c>
      <c r="I3131" s="23" t="n">
        <v>1230.88</v>
      </c>
      <c r="J3131" s="23" t="n">
        <v>1229.65</v>
      </c>
      <c r="K3131" s="29" t="str">
        <f aca="false">IF(N3131&lt;=$F$3,"HIT","MISS")</f>
        <v>HIT</v>
      </c>
      <c r="L3131" s="29" t="str">
        <f aca="false">IF(O3131&lt;=$F$3,"HIT","MISS")</f>
        <v>HIT</v>
      </c>
      <c r="M3131" s="17" t="str">
        <f aca="false">IF(AND(K3131="HIT",L3131="HIT"),"HOD ✓ | LOD ✓",IF(K3131="HIT","HOD ✓",IF(L3131="HIT","LOD ✓","✗ MISS")))</f>
        <v>HOD ✓ | LOD ✓</v>
      </c>
      <c r="N3131" s="26" t="n">
        <f aca="false">IF(D3131&lt;H3131,(H3131-D3131)/D3131,IF(D3131&gt;G3131,(D3131-G3131)/D3131,0))</f>
        <v>1.60840229358021E-005</v>
      </c>
      <c r="O3131" s="26" t="n">
        <f aca="false">IF(E3131&lt;J3131,(J3131-E3131)/E3131,IF(E3131&gt;I3131,(E3131-I3131)/E3131,0))</f>
        <v>0</v>
      </c>
      <c r="P3131" s="27" t="n">
        <f aca="false">LN(F3131/F3130)</f>
        <v>0.00145741586350912</v>
      </c>
      <c r="Q3131" s="28" t="n">
        <f aca="false">STDEV(P3112:P3131)*SQRT(252)</f>
        <v>0.120528399866944</v>
      </c>
      <c r="R3131" s="26" t="n">
        <f aca="false">(G3131-H3131)/H3131</f>
        <v>0.000998220912728129</v>
      </c>
      <c r="S3131" s="17" t="n">
        <f aca="false">YEAR(B3131)</f>
        <v>2018</v>
      </c>
      <c r="T3131" s="17" t="n">
        <f aca="false">WEEKDAY(B3131)</f>
        <v>6</v>
      </c>
    </row>
    <row r="3132" customFormat="false" ht="15" hidden="false" customHeight="false" outlineLevel="0" collapsed="false">
      <c r="B3132" s="21" t="n">
        <v>43402</v>
      </c>
      <c r="C3132" s="22" t="n">
        <v>1233.903</v>
      </c>
      <c r="D3132" s="22" t="n">
        <v>1235.467</v>
      </c>
      <c r="E3132" s="22" t="n">
        <v>1224.426</v>
      </c>
      <c r="F3132" s="22" t="n">
        <v>1229.521</v>
      </c>
      <c r="G3132" s="23" t="n">
        <v>1235.51</v>
      </c>
      <c r="H3132" s="23" t="n">
        <v>1234.28</v>
      </c>
      <c r="I3132" s="23" t="n">
        <v>1225.59</v>
      </c>
      <c r="J3132" s="23" t="n">
        <v>1224.37</v>
      </c>
      <c r="K3132" s="29" t="str">
        <f aca="false">IF(N3132&lt;=$F$3,"HIT","MISS")</f>
        <v>HIT</v>
      </c>
      <c r="L3132" s="29" t="str">
        <f aca="false">IF(O3132&lt;=$F$3,"HIT","MISS")</f>
        <v>HIT</v>
      </c>
      <c r="M3132" s="17" t="str">
        <f aca="false">IF(AND(K3132="HIT",L3132="HIT"),"HOD ✓ | LOD ✓",IF(K3132="HIT","HOD ✓",IF(L3132="HIT","LOD ✓","✗ MISS")))</f>
        <v>HOD ✓ | LOD ✓</v>
      </c>
      <c r="N3132" s="26" t="n">
        <f aca="false">IF(D3132&lt;H3132,(H3132-D3132)/D3132,IF(D3132&gt;G3132,(D3132-G3132)/D3132,0))</f>
        <v>0</v>
      </c>
      <c r="O3132" s="26" t="n">
        <f aca="false">IF(E3132&lt;J3132,(J3132-E3132)/E3132,IF(E3132&gt;I3132,(E3132-I3132)/E3132,0))</f>
        <v>0</v>
      </c>
      <c r="P3132" s="27" t="n">
        <f aca="false">LN(F3132/F3131)</f>
        <v>-0.00355765359262292</v>
      </c>
      <c r="Q3132" s="28" t="n">
        <f aca="false">STDEV(P3113:P3132)*SQRT(252)</f>
        <v>0.121030025524161</v>
      </c>
      <c r="R3132" s="26" t="n">
        <f aca="false">(G3132-H3132)/H3132</f>
        <v>0.000996532391353679</v>
      </c>
      <c r="S3132" s="17" t="n">
        <f aca="false">YEAR(B3132)</f>
        <v>2018</v>
      </c>
      <c r="T3132" s="17" t="n">
        <f aca="false">WEEKDAY(B3132)</f>
        <v>2</v>
      </c>
    </row>
    <row r="3133" customFormat="false" ht="15" hidden="false" customHeight="false" outlineLevel="0" collapsed="false">
      <c r="B3133" s="21" t="n">
        <v>43403</v>
      </c>
      <c r="C3133" s="22" t="n">
        <v>1229.521</v>
      </c>
      <c r="D3133" s="22" t="n">
        <v>1230.728</v>
      </c>
      <c r="E3133" s="22" t="n">
        <v>1219.922</v>
      </c>
      <c r="F3133" s="22" t="n">
        <v>1223.114</v>
      </c>
      <c r="G3133" s="23" t="n">
        <v>1230.96</v>
      </c>
      <c r="H3133" s="23" t="n">
        <v>1229.73</v>
      </c>
      <c r="I3133" s="23" t="n">
        <v>1219.36</v>
      </c>
      <c r="J3133" s="23" t="n">
        <v>1218.14</v>
      </c>
      <c r="K3133" s="29" t="str">
        <f aca="false">IF(N3133&lt;=$F$3,"HIT","MISS")</f>
        <v>HIT</v>
      </c>
      <c r="L3133" s="29" t="str">
        <f aca="false">IF(O3133&lt;=$F$3,"HIT","MISS")</f>
        <v>HIT</v>
      </c>
      <c r="M3133" s="17" t="str">
        <f aca="false">IF(AND(K3133="HIT",L3133="HIT"),"HOD ✓ | LOD ✓",IF(K3133="HIT","HOD ✓",IF(L3133="HIT","LOD ✓","✗ MISS")))</f>
        <v>HOD ✓ | LOD ✓</v>
      </c>
      <c r="N3133" s="26" t="n">
        <f aca="false">IF(D3133&lt;H3133,(H3133-D3133)/D3133,IF(D3133&gt;G3133,(D3133-G3133)/D3133,0))</f>
        <v>0</v>
      </c>
      <c r="O3133" s="26" t="n">
        <f aca="false">IF(E3133&lt;J3133,(J3133-E3133)/E3133,IF(E3133&gt;I3133,(E3133-I3133)/E3133,0))</f>
        <v>0.000460685191348402</v>
      </c>
      <c r="P3133" s="27" t="n">
        <f aca="false">LN(F3133/F3132)</f>
        <v>-0.00522459687153031</v>
      </c>
      <c r="Q3133" s="28" t="n">
        <f aca="false">STDEV(P3114:P3133)*SQRT(252)</f>
        <v>0.116905423332677</v>
      </c>
      <c r="R3133" s="26" t="n">
        <f aca="false">(G3133-H3133)/H3133</f>
        <v>0.00100021956039132</v>
      </c>
      <c r="S3133" s="17" t="n">
        <f aca="false">YEAR(B3133)</f>
        <v>2018</v>
      </c>
      <c r="T3133" s="17" t="n">
        <f aca="false">WEEKDAY(B3133)</f>
        <v>3</v>
      </c>
    </row>
    <row r="3134" customFormat="false" ht="15" hidden="false" customHeight="false" outlineLevel="0" collapsed="false">
      <c r="B3134" s="21" t="n">
        <v>43404</v>
      </c>
      <c r="C3134" s="22" t="n">
        <v>1223.114</v>
      </c>
      <c r="D3134" s="22" t="n">
        <v>1223.406</v>
      </c>
      <c r="E3134" s="22" t="n">
        <v>1212.001</v>
      </c>
      <c r="F3134" s="22" t="n">
        <v>1214.65</v>
      </c>
      <c r="G3134" s="23" t="n">
        <v>1224.37</v>
      </c>
      <c r="H3134" s="23" t="n">
        <v>1223.15</v>
      </c>
      <c r="I3134" s="23" t="n">
        <v>1211.79</v>
      </c>
      <c r="J3134" s="23" t="n">
        <v>1210.58</v>
      </c>
      <c r="K3134" s="29" t="str">
        <f aca="false">IF(N3134&lt;=$F$3,"HIT","MISS")</f>
        <v>HIT</v>
      </c>
      <c r="L3134" s="29" t="str">
        <f aca="false">IF(O3134&lt;=$F$3,"HIT","MISS")</f>
        <v>HIT</v>
      </c>
      <c r="M3134" s="17" t="str">
        <f aca="false">IF(AND(K3134="HIT",L3134="HIT"),"HOD ✓ | LOD ✓",IF(K3134="HIT","HOD ✓",IF(L3134="HIT","LOD ✓","✗ MISS")))</f>
        <v>HOD ✓ | LOD ✓</v>
      </c>
      <c r="N3134" s="26" t="n">
        <f aca="false">IF(D3134&lt;H3134,(H3134-D3134)/D3134,IF(D3134&gt;G3134,(D3134-G3134)/D3134,0))</f>
        <v>0</v>
      </c>
      <c r="O3134" s="26" t="n">
        <f aca="false">IF(E3134&lt;J3134,(J3134-E3134)/E3134,IF(E3134&gt;I3134,(E3134-I3134)/E3134,0))</f>
        <v>0.000174092265600451</v>
      </c>
      <c r="P3134" s="27" t="n">
        <f aca="false">LN(F3134/F3133)</f>
        <v>-0.00694409632062834</v>
      </c>
      <c r="Q3134" s="28" t="n">
        <f aca="false">STDEV(P3115:P3134)*SQRT(252)</f>
        <v>0.118663793284639</v>
      </c>
      <c r="R3134" s="26" t="n">
        <f aca="false">(G3134-H3134)/H3134</f>
        <v>0.000997424682172914</v>
      </c>
      <c r="S3134" s="17" t="n">
        <f aca="false">YEAR(B3134)</f>
        <v>2018</v>
      </c>
      <c r="T3134" s="17" t="n">
        <f aca="false">WEEKDAY(B3134)</f>
        <v>4</v>
      </c>
    </row>
    <row r="3135" customFormat="false" ht="15" hidden="false" customHeight="false" outlineLevel="0" collapsed="false">
      <c r="B3135" s="21" t="n">
        <v>43405</v>
      </c>
      <c r="C3135" s="22" t="n">
        <v>1214.65</v>
      </c>
      <c r="D3135" s="22" t="n">
        <v>1237.504</v>
      </c>
      <c r="E3135" s="22" t="n">
        <v>1214.65</v>
      </c>
      <c r="F3135" s="22" t="n">
        <v>1233.281</v>
      </c>
      <c r="G3135" s="23" t="n">
        <v>1239.1</v>
      </c>
      <c r="H3135" s="23" t="n">
        <v>1237.86</v>
      </c>
      <c r="I3135" s="23" t="n">
        <v>1215.08</v>
      </c>
      <c r="J3135" s="23" t="n">
        <v>1213.87</v>
      </c>
      <c r="K3135" s="29" t="str">
        <f aca="false">IF(N3135&lt;=$F$3,"HIT","MISS")</f>
        <v>HIT</v>
      </c>
      <c r="L3135" s="29" t="str">
        <f aca="false">IF(O3135&lt;=$F$3,"HIT","MISS")</f>
        <v>HIT</v>
      </c>
      <c r="M3135" s="17" t="str">
        <f aca="false">IF(AND(K3135="HIT",L3135="HIT"),"HOD ✓ | LOD ✓",IF(K3135="HIT","HOD ✓",IF(L3135="HIT","LOD ✓","✗ MISS")))</f>
        <v>HOD ✓ | LOD ✓</v>
      </c>
      <c r="N3135" s="26" t="n">
        <f aca="false">IF(D3135&lt;H3135,(H3135-D3135)/D3135,IF(D3135&gt;G3135,(D3135-G3135)/D3135,0))</f>
        <v>0.000287675837815469</v>
      </c>
      <c r="O3135" s="26" t="n">
        <f aca="false">IF(E3135&lt;J3135,(J3135-E3135)/E3135,IF(E3135&gt;I3135,(E3135-I3135)/E3135,0))</f>
        <v>0</v>
      </c>
      <c r="P3135" s="27" t="n">
        <f aca="false">LN(F3135/F3134)</f>
        <v>0.0152221281994</v>
      </c>
      <c r="Q3135" s="28" t="n">
        <f aca="false">STDEV(P3116:P3135)*SQRT(252)</f>
        <v>0.129381203619542</v>
      </c>
      <c r="R3135" s="26" t="n">
        <f aca="false">(G3135-H3135)/H3135</f>
        <v>0.00100172879000857</v>
      </c>
      <c r="S3135" s="17" t="n">
        <f aca="false">YEAR(B3135)</f>
        <v>2018</v>
      </c>
      <c r="T3135" s="17" t="n">
        <f aca="false">WEEKDAY(B3135)</f>
        <v>5</v>
      </c>
    </row>
    <row r="3136" customFormat="false" ht="15" hidden="false" customHeight="false" outlineLevel="0" collapsed="false">
      <c r="B3136" s="21" t="n">
        <v>43406</v>
      </c>
      <c r="C3136" s="22" t="n">
        <v>1233.281</v>
      </c>
      <c r="D3136" s="22" t="n">
        <v>1236.524</v>
      </c>
      <c r="E3136" s="22" t="n">
        <v>1229.836</v>
      </c>
      <c r="F3136" s="22" t="n">
        <v>1233.05</v>
      </c>
      <c r="G3136" s="23" t="n">
        <v>1233.95</v>
      </c>
      <c r="H3136" s="23" t="n">
        <v>1232.72</v>
      </c>
      <c r="I3136" s="23" t="n">
        <v>1229.76</v>
      </c>
      <c r="J3136" s="23" t="n">
        <v>1228.53</v>
      </c>
      <c r="K3136" s="24" t="str">
        <f aca="false">IF(N3136&lt;=$F$3,"HIT","MISS")</f>
        <v>MISS</v>
      </c>
      <c r="L3136" s="24" t="str">
        <f aca="false">IF(O3136&lt;=$F$3,"HIT","MISS")</f>
        <v>HIT</v>
      </c>
      <c r="M3136" s="25" t="str">
        <f aca="false">IF(AND(K3136="HIT",L3136="HIT"),"HOD ✓ | LOD ✓",IF(K3136="HIT","HOD ✓",IF(L3136="HIT","LOD ✓","✗ MISS")))</f>
        <v>LOD ✓</v>
      </c>
      <c r="N3136" s="26" t="n">
        <f aca="false">IF(D3136&lt;H3136,(H3136-D3136)/D3136,IF(D3136&gt;G3136,(D3136-G3136)/D3136,0))</f>
        <v>0.00208164176352407</v>
      </c>
      <c r="O3136" s="26" t="n">
        <f aca="false">IF(E3136&lt;J3136,(J3136-E3136)/E3136,IF(E3136&gt;I3136,(E3136-I3136)/E3136,0))</f>
        <v>6.17968574671922E-005</v>
      </c>
      <c r="P3136" s="27" t="n">
        <f aca="false">LN(F3136/F3135)</f>
        <v>-0.000187322788932613</v>
      </c>
      <c r="Q3136" s="28" t="n">
        <f aca="false">STDEV(P3117:P3136)*SQRT(252)</f>
        <v>0.129304907739013</v>
      </c>
      <c r="R3136" s="26" t="n">
        <f aca="false">(G3136-H3136)/H3136</f>
        <v>0.000997793497306784</v>
      </c>
      <c r="S3136" s="17" t="n">
        <f aca="false">YEAR(B3136)</f>
        <v>2018</v>
      </c>
      <c r="T3136" s="17" t="n">
        <f aca="false">WEEKDAY(B3136)</f>
        <v>6</v>
      </c>
    </row>
    <row r="3137" customFormat="false" ht="15" hidden="false" customHeight="false" outlineLevel="0" collapsed="false">
      <c r="B3137" s="21" t="n">
        <v>43409</v>
      </c>
      <c r="C3137" s="22" t="n">
        <v>1233.05</v>
      </c>
      <c r="D3137" s="22" t="n">
        <v>1235.174</v>
      </c>
      <c r="E3137" s="22" t="n">
        <v>1226.922</v>
      </c>
      <c r="F3137" s="22" t="n">
        <v>1231.82</v>
      </c>
      <c r="G3137" s="23" t="n">
        <v>1236.33</v>
      </c>
      <c r="H3137" s="23" t="n">
        <v>1235.09</v>
      </c>
      <c r="I3137" s="23" t="n">
        <v>1226.79</v>
      </c>
      <c r="J3137" s="23" t="n">
        <v>1225.56</v>
      </c>
      <c r="K3137" s="29" t="str">
        <f aca="false">IF(N3137&lt;=$F$3,"HIT","MISS")</f>
        <v>HIT</v>
      </c>
      <c r="L3137" s="29" t="str">
        <f aca="false">IF(O3137&lt;=$F$3,"HIT","MISS")</f>
        <v>HIT</v>
      </c>
      <c r="M3137" s="17" t="str">
        <f aca="false">IF(AND(K3137="HIT",L3137="HIT"),"HOD ✓ | LOD ✓",IF(K3137="HIT","HOD ✓",IF(L3137="HIT","LOD ✓","✗ MISS")))</f>
        <v>HOD ✓ | LOD ✓</v>
      </c>
      <c r="N3137" s="26" t="n">
        <f aca="false">IF(D3137&lt;H3137,(H3137-D3137)/D3137,IF(D3137&gt;G3137,(D3137-G3137)/D3137,0))</f>
        <v>0</v>
      </c>
      <c r="O3137" s="26" t="n">
        <f aca="false">IF(E3137&lt;J3137,(J3137-E3137)/E3137,IF(E3137&gt;I3137,(E3137-I3137)/E3137,0))</f>
        <v>0.000107586301329719</v>
      </c>
      <c r="P3137" s="27" t="n">
        <f aca="false">LN(F3137/F3136)</f>
        <v>-0.000998024319412663</v>
      </c>
      <c r="Q3137" s="28" t="n">
        <f aca="false">STDEV(P3118:P3137)*SQRT(252)</f>
        <v>0.118186615043012</v>
      </c>
      <c r="R3137" s="26" t="n">
        <f aca="false">(G3137-H3137)/H3137</f>
        <v>0.0010039754187954</v>
      </c>
      <c r="S3137" s="17" t="n">
        <f aca="false">YEAR(B3137)</f>
        <v>2018</v>
      </c>
      <c r="T3137" s="17" t="n">
        <f aca="false">WEEKDAY(B3137)</f>
        <v>2</v>
      </c>
    </row>
    <row r="3138" customFormat="false" ht="15" hidden="false" customHeight="false" outlineLevel="0" collapsed="false">
      <c r="B3138" s="21" t="n">
        <v>43410</v>
      </c>
      <c r="C3138" s="22" t="n">
        <v>1231.82</v>
      </c>
      <c r="D3138" s="22" t="n">
        <v>1235.955</v>
      </c>
      <c r="E3138" s="22" t="n">
        <v>1223.533</v>
      </c>
      <c r="F3138" s="22" t="n">
        <v>1227.132</v>
      </c>
      <c r="G3138" s="23" t="n">
        <v>1237.09</v>
      </c>
      <c r="H3138" s="23" t="n">
        <v>1235.85</v>
      </c>
      <c r="I3138" s="23" t="n">
        <v>1224.67</v>
      </c>
      <c r="J3138" s="23" t="n">
        <v>1223.45</v>
      </c>
      <c r="K3138" s="29" t="str">
        <f aca="false">IF(N3138&lt;=$F$3,"HIT","MISS")</f>
        <v>HIT</v>
      </c>
      <c r="L3138" s="29" t="str">
        <f aca="false">IF(O3138&lt;=$F$3,"HIT","MISS")</f>
        <v>HIT</v>
      </c>
      <c r="M3138" s="17" t="str">
        <f aca="false">IF(AND(K3138="HIT",L3138="HIT"),"HOD ✓ | LOD ✓",IF(K3138="HIT","HOD ✓",IF(L3138="HIT","LOD ✓","✗ MISS")))</f>
        <v>HOD ✓ | LOD ✓</v>
      </c>
      <c r="N3138" s="26" t="n">
        <f aca="false">IF(D3138&lt;H3138,(H3138-D3138)/D3138,IF(D3138&gt;G3138,(D3138-G3138)/D3138,0))</f>
        <v>0</v>
      </c>
      <c r="O3138" s="26" t="n">
        <f aca="false">IF(E3138&lt;J3138,(J3138-E3138)/E3138,IF(E3138&gt;I3138,(E3138-I3138)/E3138,0))</f>
        <v>0</v>
      </c>
      <c r="P3138" s="27" t="n">
        <f aca="false">LN(F3138/F3137)</f>
        <v>-0.00381301113638837</v>
      </c>
      <c r="Q3138" s="28" t="n">
        <f aca="false">STDEV(P3119:P3138)*SQRT(252)</f>
        <v>0.119861183513236</v>
      </c>
      <c r="R3138" s="26" t="n">
        <f aca="false">(G3138-H3138)/H3138</f>
        <v>0.00100335801270381</v>
      </c>
      <c r="S3138" s="17" t="n">
        <f aca="false">YEAR(B3138)</f>
        <v>2018</v>
      </c>
      <c r="T3138" s="17" t="n">
        <f aca="false">WEEKDAY(B3138)</f>
        <v>3</v>
      </c>
    </row>
    <row r="3139" customFormat="false" ht="15" hidden="false" customHeight="false" outlineLevel="0" collapsed="false">
      <c r="B3139" s="21" t="n">
        <v>43411</v>
      </c>
      <c r="C3139" s="22" t="n">
        <v>1227.132</v>
      </c>
      <c r="D3139" s="22" t="n">
        <v>1236.911</v>
      </c>
      <c r="E3139" s="22" t="n">
        <v>1223.04</v>
      </c>
      <c r="F3139" s="22" t="n">
        <v>1226.662</v>
      </c>
      <c r="G3139" s="23" t="n">
        <v>1233.58</v>
      </c>
      <c r="H3139" s="23" t="n">
        <v>1232.35</v>
      </c>
      <c r="I3139" s="23" t="n">
        <v>1222.78</v>
      </c>
      <c r="J3139" s="23" t="n">
        <v>1221.56</v>
      </c>
      <c r="K3139" s="24" t="str">
        <f aca="false">IF(N3139&lt;=$F$3,"HIT","MISS")</f>
        <v>MISS</v>
      </c>
      <c r="L3139" s="24" t="str">
        <f aca="false">IF(O3139&lt;=$F$3,"HIT","MISS")</f>
        <v>HIT</v>
      </c>
      <c r="M3139" s="25" t="str">
        <f aca="false">IF(AND(K3139="HIT",L3139="HIT"),"HOD ✓ | LOD ✓",IF(K3139="HIT","HOD ✓",IF(L3139="HIT","LOD ✓","✗ MISS")))</f>
        <v>LOD ✓</v>
      </c>
      <c r="N3139" s="26" t="n">
        <f aca="false">IF(D3139&lt;H3139,(H3139-D3139)/D3139,IF(D3139&gt;G3139,(D3139-G3139)/D3139,0))</f>
        <v>0.00269299893040011</v>
      </c>
      <c r="O3139" s="26" t="n">
        <f aca="false">IF(E3139&lt;J3139,(J3139-E3139)/E3139,IF(E3139&gt;I3139,(E3139-I3139)/E3139,0))</f>
        <v>0.000212585034013598</v>
      </c>
      <c r="P3139" s="27" t="n">
        <f aca="false">LN(F3139/F3138)</f>
        <v>-0.000383080246954556</v>
      </c>
      <c r="Q3139" s="28" t="n">
        <f aca="false">STDEV(P3120:P3139)*SQRT(252)</f>
        <v>0.11965914786899</v>
      </c>
      <c r="R3139" s="26" t="n">
        <f aca="false">(G3139-H3139)/H3139</f>
        <v>0.000998093074207829</v>
      </c>
      <c r="S3139" s="17" t="n">
        <f aca="false">YEAR(B3139)</f>
        <v>2018</v>
      </c>
      <c r="T3139" s="17" t="n">
        <f aca="false">WEEKDAY(B3139)</f>
        <v>4</v>
      </c>
    </row>
    <row r="3140" customFormat="false" ht="15" hidden="false" customHeight="false" outlineLevel="0" collapsed="false">
      <c r="B3140" s="21" t="n">
        <v>43412</v>
      </c>
      <c r="C3140" s="22" t="n">
        <v>1226.662</v>
      </c>
      <c r="D3140" s="22" t="n">
        <v>1227.312</v>
      </c>
      <c r="E3140" s="22" t="n">
        <v>1220.282</v>
      </c>
      <c r="F3140" s="22" t="n">
        <v>1223.456</v>
      </c>
      <c r="G3140" s="23" t="n">
        <v>1227.09</v>
      </c>
      <c r="H3140" s="23" t="n">
        <v>1225.86</v>
      </c>
      <c r="I3140" s="23" t="n">
        <v>1221.11</v>
      </c>
      <c r="J3140" s="23" t="n">
        <v>1219.89</v>
      </c>
      <c r="K3140" s="29" t="str">
        <f aca="false">IF(N3140&lt;=$F$3,"HIT","MISS")</f>
        <v>HIT</v>
      </c>
      <c r="L3140" s="29" t="str">
        <f aca="false">IF(O3140&lt;=$F$3,"HIT","MISS")</f>
        <v>HIT</v>
      </c>
      <c r="M3140" s="17" t="str">
        <f aca="false">IF(AND(K3140="HIT",L3140="HIT"),"HOD ✓ | LOD ✓",IF(K3140="HIT","HOD ✓",IF(L3140="HIT","LOD ✓","✗ MISS")))</f>
        <v>HOD ✓ | LOD ✓</v>
      </c>
      <c r="N3140" s="26" t="n">
        <f aca="false">IF(D3140&lt;H3140,(H3140-D3140)/D3140,IF(D3140&gt;G3140,(D3140-G3140)/D3140,0))</f>
        <v>0.000180883100629652</v>
      </c>
      <c r="O3140" s="26" t="n">
        <f aca="false">IF(E3140&lt;J3140,(J3140-E3140)/E3140,IF(E3140&gt;I3140,(E3140-I3140)/E3140,0))</f>
        <v>0</v>
      </c>
      <c r="P3140" s="27" t="n">
        <f aca="false">LN(F3140/F3139)</f>
        <v>-0.00261701830668314</v>
      </c>
      <c r="Q3140" s="28" t="n">
        <f aca="false">STDEV(P3121:P3140)*SQRT(252)</f>
        <v>0.0831218773271891</v>
      </c>
      <c r="R3140" s="26" t="n">
        <f aca="false">(G3140-H3140)/H3140</f>
        <v>0.00100337722088984</v>
      </c>
      <c r="S3140" s="17" t="n">
        <f aca="false">YEAR(B3140)</f>
        <v>2018</v>
      </c>
      <c r="T3140" s="17" t="n">
        <f aca="false">WEEKDAY(B3140)</f>
        <v>5</v>
      </c>
    </row>
    <row r="3141" customFormat="false" ht="15" hidden="false" customHeight="false" outlineLevel="0" collapsed="false">
      <c r="B3141" s="21" t="n">
        <v>43413</v>
      </c>
      <c r="C3141" s="22" t="n">
        <v>1223.456</v>
      </c>
      <c r="D3141" s="22" t="n">
        <v>1223.826</v>
      </c>
      <c r="E3141" s="22" t="n">
        <v>1206.734</v>
      </c>
      <c r="F3141" s="22" t="n">
        <v>1209.832</v>
      </c>
      <c r="G3141" s="23" t="n">
        <v>1225.34</v>
      </c>
      <c r="H3141" s="23" t="n">
        <v>1224.12</v>
      </c>
      <c r="I3141" s="23" t="n">
        <v>1206.32</v>
      </c>
      <c r="J3141" s="23" t="n">
        <v>1205.11</v>
      </c>
      <c r="K3141" s="29" t="str">
        <f aca="false">IF(N3141&lt;=$F$3,"HIT","MISS")</f>
        <v>HIT</v>
      </c>
      <c r="L3141" s="29" t="str">
        <f aca="false">IF(O3141&lt;=$F$3,"HIT","MISS")</f>
        <v>HIT</v>
      </c>
      <c r="M3141" s="17" t="str">
        <f aca="false">IF(AND(K3141="HIT",L3141="HIT"),"HOD ✓ | LOD ✓",IF(K3141="HIT","HOD ✓",IF(L3141="HIT","LOD ✓","✗ MISS")))</f>
        <v>HOD ✓ | LOD ✓</v>
      </c>
      <c r="N3141" s="26" t="n">
        <f aca="false">IF(D3141&lt;H3141,(H3141-D3141)/D3141,IF(D3141&gt;G3141,(D3141-G3141)/D3141,0))</f>
        <v>0.000240230228806929</v>
      </c>
      <c r="O3141" s="26" t="n">
        <f aca="false">IF(E3141&lt;J3141,(J3141-E3141)/E3141,IF(E3141&gt;I3141,(E3141-I3141)/E3141,0))</f>
        <v>0.000343074778700184</v>
      </c>
      <c r="P3141" s="27" t="n">
        <f aca="false">LN(F3141/F3140)</f>
        <v>-0.0111981338571191</v>
      </c>
      <c r="Q3141" s="28" t="n">
        <f aca="false">STDEV(P3122:P3141)*SQRT(252)</f>
        <v>0.0903108358461183</v>
      </c>
      <c r="R3141" s="26" t="n">
        <f aca="false">(G3141-H3141)/H3141</f>
        <v>0.000996634316897059</v>
      </c>
      <c r="S3141" s="17" t="n">
        <f aca="false">YEAR(B3141)</f>
        <v>2018</v>
      </c>
      <c r="T3141" s="17" t="n">
        <f aca="false">WEEKDAY(B3141)</f>
        <v>6</v>
      </c>
    </row>
    <row r="3142" customFormat="false" ht="15" hidden="false" customHeight="false" outlineLevel="0" collapsed="false">
      <c r="B3142" s="21" t="n">
        <v>43416</v>
      </c>
      <c r="C3142" s="22" t="n">
        <v>1209.832</v>
      </c>
      <c r="D3142" s="22" t="n">
        <v>1211.604</v>
      </c>
      <c r="E3142" s="22" t="n">
        <v>1200.186</v>
      </c>
      <c r="F3142" s="22" t="n">
        <v>1200.625</v>
      </c>
      <c r="G3142" s="23" t="n">
        <v>1211.32</v>
      </c>
      <c r="H3142" s="23" t="n">
        <v>1210.11</v>
      </c>
      <c r="I3142" s="23" t="n">
        <v>1200.82</v>
      </c>
      <c r="J3142" s="23" t="n">
        <v>1199.62</v>
      </c>
      <c r="K3142" s="29" t="str">
        <f aca="false">IF(N3142&lt;=$F$3,"HIT","MISS")</f>
        <v>HIT</v>
      </c>
      <c r="L3142" s="29" t="str">
        <f aca="false">IF(O3142&lt;=$F$3,"HIT","MISS")</f>
        <v>HIT</v>
      </c>
      <c r="M3142" s="17" t="str">
        <f aca="false">IF(AND(K3142="HIT",L3142="HIT"),"HOD ✓ | LOD ✓",IF(K3142="HIT","HOD ✓",IF(L3142="HIT","LOD ✓","✗ MISS")))</f>
        <v>HOD ✓ | LOD ✓</v>
      </c>
      <c r="N3142" s="26" t="n">
        <f aca="false">IF(D3142&lt;H3142,(H3142-D3142)/D3142,IF(D3142&gt;G3142,(D3142-G3142)/D3142,0))</f>
        <v>0.000234400018487976</v>
      </c>
      <c r="O3142" s="26" t="n">
        <f aca="false">IF(E3142&lt;J3142,(J3142-E3142)/E3142,IF(E3142&gt;I3142,(E3142-I3142)/E3142,0))</f>
        <v>0</v>
      </c>
      <c r="P3142" s="27" t="n">
        <f aca="false">LN(F3142/F3141)</f>
        <v>-0.00763925245318101</v>
      </c>
      <c r="Q3142" s="28" t="n">
        <f aca="false">STDEV(P3123:P3142)*SQRT(252)</f>
        <v>0.0886701410887252</v>
      </c>
      <c r="R3142" s="26" t="n">
        <f aca="false">(G3142-H3142)/H3142</f>
        <v>0.000999909099172833</v>
      </c>
      <c r="S3142" s="17" t="n">
        <f aca="false">YEAR(B3142)</f>
        <v>2018</v>
      </c>
      <c r="T3142" s="17" t="n">
        <f aca="false">WEEKDAY(B3142)</f>
        <v>2</v>
      </c>
    </row>
    <row r="3143" customFormat="false" ht="15" hidden="false" customHeight="false" outlineLevel="0" collapsed="false">
      <c r="B3143" s="21" t="n">
        <v>43417</v>
      </c>
      <c r="C3143" s="22" t="n">
        <v>1200.625</v>
      </c>
      <c r="D3143" s="22" t="n">
        <v>1205.308</v>
      </c>
      <c r="E3143" s="22" t="n">
        <v>1196.436</v>
      </c>
      <c r="F3143" s="22" t="n">
        <v>1202.146</v>
      </c>
      <c r="G3143" s="23" t="n">
        <v>1206.25</v>
      </c>
      <c r="H3143" s="23" t="n">
        <v>1205.04</v>
      </c>
      <c r="I3143" s="23" t="n">
        <v>1197.98</v>
      </c>
      <c r="J3143" s="23" t="n">
        <v>1196.78</v>
      </c>
      <c r="K3143" s="29" t="str">
        <f aca="false">IF(N3143&lt;=$F$3,"HIT","MISS")</f>
        <v>HIT</v>
      </c>
      <c r="L3143" s="29" t="str">
        <f aca="false">IF(O3143&lt;=$F$3,"HIT","MISS")</f>
        <v>HIT</v>
      </c>
      <c r="M3143" s="17" t="str">
        <f aca="false">IF(AND(K3143="HIT",L3143="HIT"),"HOD ✓ | LOD ✓",IF(K3143="HIT","HOD ✓",IF(L3143="HIT","LOD ✓","✗ MISS")))</f>
        <v>HOD ✓ | LOD ✓</v>
      </c>
      <c r="N3143" s="26" t="n">
        <f aca="false">IF(D3143&lt;H3143,(H3143-D3143)/D3143,IF(D3143&gt;G3143,(D3143-G3143)/D3143,0))</f>
        <v>0</v>
      </c>
      <c r="O3143" s="26" t="n">
        <f aca="false">IF(E3143&lt;J3143,(J3143-E3143)/E3143,IF(E3143&gt;I3143,(E3143-I3143)/E3143,0))</f>
        <v>0.000287520602857195</v>
      </c>
      <c r="P3143" s="27" t="n">
        <f aca="false">LN(F3143/F3142)</f>
        <v>0.00126603842243938</v>
      </c>
      <c r="Q3143" s="28" t="n">
        <f aca="false">STDEV(P3124:P3143)*SQRT(252)</f>
        <v>0.0890227638059324</v>
      </c>
      <c r="R3143" s="26" t="n">
        <f aca="false">(G3143-H3143)/H3143</f>
        <v>0.00100411604594041</v>
      </c>
      <c r="S3143" s="17" t="n">
        <f aca="false">YEAR(B3143)</f>
        <v>2018</v>
      </c>
      <c r="T3143" s="17" t="n">
        <f aca="false">WEEKDAY(B3143)</f>
        <v>3</v>
      </c>
    </row>
    <row r="3144" customFormat="false" ht="15" hidden="false" customHeight="false" outlineLevel="0" collapsed="false">
      <c r="B3144" s="21" t="n">
        <v>43418</v>
      </c>
      <c r="C3144" s="22" t="n">
        <v>1202.146</v>
      </c>
      <c r="D3144" s="22" t="n">
        <v>1216.682</v>
      </c>
      <c r="E3144" s="22" t="n">
        <v>1197.76</v>
      </c>
      <c r="F3144" s="22" t="n">
        <v>1211.122</v>
      </c>
      <c r="G3144" s="23" t="n">
        <v>1216.29</v>
      </c>
      <c r="H3144" s="23" t="n">
        <v>1215.07</v>
      </c>
      <c r="I3144" s="23" t="n">
        <v>1199.12</v>
      </c>
      <c r="J3144" s="23" t="n">
        <v>1197.92</v>
      </c>
      <c r="K3144" s="29" t="str">
        <f aca="false">IF(N3144&lt;=$F$3,"HIT","MISS")</f>
        <v>HIT</v>
      </c>
      <c r="L3144" s="29" t="str">
        <f aca="false">IF(O3144&lt;=$F$3,"HIT","MISS")</f>
        <v>HIT</v>
      </c>
      <c r="M3144" s="17" t="str">
        <f aca="false">IF(AND(K3144="HIT",L3144="HIT"),"HOD ✓ | LOD ✓",IF(K3144="HIT","HOD ✓",IF(L3144="HIT","LOD ✓","✗ MISS")))</f>
        <v>HOD ✓ | LOD ✓</v>
      </c>
      <c r="N3144" s="26" t="n">
        <f aca="false">IF(D3144&lt;H3144,(H3144-D3144)/D3144,IF(D3144&gt;G3144,(D3144-G3144)/D3144,0))</f>
        <v>0.000322187720373978</v>
      </c>
      <c r="O3144" s="26" t="n">
        <f aca="false">IF(E3144&lt;J3144,(J3144-E3144)/E3144,IF(E3144&gt;I3144,(E3144-I3144)/E3144,0))</f>
        <v>0.000133582687683745</v>
      </c>
      <c r="P3144" s="27" t="n">
        <f aca="false">LN(F3144/F3143)</f>
        <v>0.00743890972102596</v>
      </c>
      <c r="Q3144" s="28" t="n">
        <f aca="false">STDEV(P3125:P3144)*SQRT(252)</f>
        <v>0.0937124986735924</v>
      </c>
      <c r="R3144" s="26" t="n">
        <f aca="false">(G3144-H3144)/H3144</f>
        <v>0.00100405737941026</v>
      </c>
      <c r="S3144" s="17" t="n">
        <f aca="false">YEAR(B3144)</f>
        <v>2018</v>
      </c>
      <c r="T3144" s="17" t="n">
        <f aca="false">WEEKDAY(B3144)</f>
        <v>4</v>
      </c>
    </row>
    <row r="3145" customFormat="false" ht="15" hidden="false" customHeight="false" outlineLevel="0" collapsed="false">
      <c r="B3145" s="21" t="n">
        <v>43419</v>
      </c>
      <c r="C3145" s="22" t="n">
        <v>1211.122</v>
      </c>
      <c r="D3145" s="22" t="n">
        <v>1216.576</v>
      </c>
      <c r="E3145" s="22" t="n">
        <v>1207.677</v>
      </c>
      <c r="F3145" s="22" t="n">
        <v>1213.43</v>
      </c>
      <c r="G3145" s="23" t="n">
        <v>1216.35</v>
      </c>
      <c r="H3145" s="23" t="n">
        <v>1215.13</v>
      </c>
      <c r="I3145" s="23" t="n">
        <v>1207.25</v>
      </c>
      <c r="J3145" s="23" t="n">
        <v>1206.04</v>
      </c>
      <c r="K3145" s="29" t="str">
        <f aca="false">IF(N3145&lt;=$F$3,"HIT","MISS")</f>
        <v>HIT</v>
      </c>
      <c r="L3145" s="29" t="str">
        <f aca="false">IF(O3145&lt;=$F$3,"HIT","MISS")</f>
        <v>HIT</v>
      </c>
      <c r="M3145" s="17" t="str">
        <f aca="false">IF(AND(K3145="HIT",L3145="HIT"),"HOD ✓ | LOD ✓",IF(K3145="HIT","HOD ✓",IF(L3145="HIT","LOD ✓","✗ MISS")))</f>
        <v>HOD ✓ | LOD ✓</v>
      </c>
      <c r="N3145" s="26" t="n">
        <f aca="false">IF(D3145&lt;H3145,(H3145-D3145)/D3145,IF(D3145&gt;G3145,(D3145-G3145)/D3145,0))</f>
        <v>0.000185767268136239</v>
      </c>
      <c r="O3145" s="26" t="n">
        <f aca="false">IF(E3145&lt;J3145,(J3145-E3145)/E3145,IF(E3145&gt;I3145,(E3145-I3145)/E3145,0))</f>
        <v>0.000353571360554111</v>
      </c>
      <c r="P3145" s="27" t="n">
        <f aca="false">LN(F3145/F3144)</f>
        <v>0.00190385745254833</v>
      </c>
      <c r="Q3145" s="28" t="n">
        <f aca="false">STDEV(P3126:P3145)*SQRT(252)</f>
        <v>0.0932636724791012</v>
      </c>
      <c r="R3145" s="26" t="n">
        <f aca="false">(G3145-H3145)/H3145</f>
        <v>0.00100400780163423</v>
      </c>
      <c r="S3145" s="17" t="n">
        <f aca="false">YEAR(B3145)</f>
        <v>2018</v>
      </c>
      <c r="T3145" s="17" t="n">
        <f aca="false">WEEKDAY(B3145)</f>
        <v>5</v>
      </c>
    </row>
    <row r="3146" customFormat="false" ht="15" hidden="false" customHeight="false" outlineLevel="0" collapsed="false">
      <c r="B3146" s="21" t="n">
        <v>43420</v>
      </c>
      <c r="C3146" s="22" t="n">
        <v>1213.43</v>
      </c>
      <c r="D3146" s="22" t="n">
        <v>1225.364</v>
      </c>
      <c r="E3146" s="22" t="n">
        <v>1213.266</v>
      </c>
      <c r="F3146" s="22" t="n">
        <v>1221.811</v>
      </c>
      <c r="G3146" s="23" t="n">
        <v>1226.42</v>
      </c>
      <c r="H3146" s="23" t="n">
        <v>1225.19</v>
      </c>
      <c r="I3146" s="23" t="n">
        <v>1212.85</v>
      </c>
      <c r="J3146" s="23" t="n">
        <v>1211.64</v>
      </c>
      <c r="K3146" s="29" t="str">
        <f aca="false">IF(N3146&lt;=$F$3,"HIT","MISS")</f>
        <v>HIT</v>
      </c>
      <c r="L3146" s="29" t="str">
        <f aca="false">IF(O3146&lt;=$F$3,"HIT","MISS")</f>
        <v>HIT</v>
      </c>
      <c r="M3146" s="17" t="str">
        <f aca="false">IF(AND(K3146="HIT",L3146="HIT"),"HOD ✓ | LOD ✓",IF(K3146="HIT","HOD ✓",IF(L3146="HIT","LOD ✓","✗ MISS")))</f>
        <v>HOD ✓ | LOD ✓</v>
      </c>
      <c r="N3146" s="26" t="n">
        <f aca="false">IF(D3146&lt;H3146,(H3146-D3146)/D3146,IF(D3146&gt;G3146,(D3146-G3146)/D3146,0))</f>
        <v>0</v>
      </c>
      <c r="O3146" s="26" t="n">
        <f aca="false">IF(E3146&lt;J3146,(J3146-E3146)/E3146,IF(E3146&gt;I3146,(E3146-I3146)/E3146,0))</f>
        <v>0.000342876170600814</v>
      </c>
      <c r="P3146" s="27" t="n">
        <f aca="false">LN(F3146/F3145)</f>
        <v>0.0068831241664692</v>
      </c>
      <c r="Q3146" s="28" t="n">
        <f aca="false">STDEV(P3127:P3146)*SQRT(252)</f>
        <v>0.0968774144583075</v>
      </c>
      <c r="R3146" s="26" t="n">
        <f aca="false">(G3146-H3146)/H3146</f>
        <v>0.00100392592169379</v>
      </c>
      <c r="S3146" s="17" t="n">
        <f aca="false">YEAR(B3146)</f>
        <v>2018</v>
      </c>
      <c r="T3146" s="17" t="n">
        <f aca="false">WEEKDAY(B3146)</f>
        <v>6</v>
      </c>
    </row>
    <row r="3147" customFormat="false" ht="15" hidden="false" customHeight="false" outlineLevel="0" collapsed="false">
      <c r="B3147" s="21" t="n">
        <v>43423</v>
      </c>
      <c r="C3147" s="22" t="n">
        <v>1221.811</v>
      </c>
      <c r="D3147" s="22" t="n">
        <v>1225.298</v>
      </c>
      <c r="E3147" s="22" t="n">
        <v>1218.096</v>
      </c>
      <c r="F3147" s="22" t="n">
        <v>1224.062</v>
      </c>
      <c r="G3147" s="23" t="n">
        <v>1226.66</v>
      </c>
      <c r="H3147" s="23" t="n">
        <v>1225.43</v>
      </c>
      <c r="I3147" s="23" t="n">
        <v>1219.47</v>
      </c>
      <c r="J3147" s="23" t="n">
        <v>1218.25</v>
      </c>
      <c r="K3147" s="29" t="str">
        <f aca="false">IF(N3147&lt;=$F$3,"HIT","MISS")</f>
        <v>HIT</v>
      </c>
      <c r="L3147" s="29" t="str">
        <f aca="false">IF(O3147&lt;=$F$3,"HIT","MISS")</f>
        <v>HIT</v>
      </c>
      <c r="M3147" s="17" t="str">
        <f aca="false">IF(AND(K3147="HIT",L3147="HIT"),"HOD ✓ | LOD ✓",IF(K3147="HIT","HOD ✓",IF(L3147="HIT","LOD ✓","✗ MISS")))</f>
        <v>HOD ✓ | LOD ✓</v>
      </c>
      <c r="N3147" s="26" t="n">
        <f aca="false">IF(D3147&lt;H3147,(H3147-D3147)/D3147,IF(D3147&gt;G3147,(D3147-G3147)/D3147,0))</f>
        <v>0.000107728895338164</v>
      </c>
      <c r="O3147" s="26" t="n">
        <f aca="false">IF(E3147&lt;J3147,(J3147-E3147)/E3147,IF(E3147&gt;I3147,(E3147-I3147)/E3147,0))</f>
        <v>0.000126426816933966</v>
      </c>
      <c r="P3147" s="27" t="n">
        <f aca="false">LN(F3147/F3146)</f>
        <v>0.00184065209888855</v>
      </c>
      <c r="Q3147" s="28" t="n">
        <f aca="false">STDEV(P3128:P3147)*SQRT(252)</f>
        <v>0.0961579381356675</v>
      </c>
      <c r="R3147" s="26" t="n">
        <f aca="false">(G3147-H3147)/H3147</f>
        <v>0.00100372930318339</v>
      </c>
      <c r="S3147" s="17" t="n">
        <f aca="false">YEAR(B3147)</f>
        <v>2018</v>
      </c>
      <c r="T3147" s="17" t="n">
        <f aca="false">WEEKDAY(B3147)</f>
        <v>2</v>
      </c>
    </row>
    <row r="3148" customFormat="false" ht="15" hidden="false" customHeight="false" outlineLevel="0" collapsed="false">
      <c r="B3148" s="21" t="n">
        <v>43424</v>
      </c>
      <c r="C3148" s="22" t="n">
        <v>1224.062</v>
      </c>
      <c r="D3148" s="22" t="n">
        <v>1228.884</v>
      </c>
      <c r="E3148" s="22" t="n">
        <v>1219.964</v>
      </c>
      <c r="F3148" s="22" t="n">
        <v>1221.618</v>
      </c>
      <c r="G3148" s="23" t="n">
        <v>1229.26</v>
      </c>
      <c r="H3148" s="23" t="n">
        <v>1228.03</v>
      </c>
      <c r="I3148" s="23" t="n">
        <v>1219.78</v>
      </c>
      <c r="J3148" s="23" t="n">
        <v>1218.56</v>
      </c>
      <c r="K3148" s="29" t="str">
        <f aca="false">IF(N3148&lt;=$F$3,"HIT","MISS")</f>
        <v>HIT</v>
      </c>
      <c r="L3148" s="29" t="str">
        <f aca="false">IF(O3148&lt;=$F$3,"HIT","MISS")</f>
        <v>HIT</v>
      </c>
      <c r="M3148" s="17" t="str">
        <f aca="false">IF(AND(K3148="HIT",L3148="HIT"),"HOD ✓ | LOD ✓",IF(K3148="HIT","HOD ✓",IF(L3148="HIT","LOD ✓","✗ MISS")))</f>
        <v>HOD ✓ | LOD ✓</v>
      </c>
      <c r="N3148" s="26" t="n">
        <f aca="false">IF(D3148&lt;H3148,(H3148-D3148)/D3148,IF(D3148&gt;G3148,(D3148-G3148)/D3148,0))</f>
        <v>0</v>
      </c>
      <c r="O3148" s="26" t="n">
        <f aca="false">IF(E3148&lt;J3148,(J3148-E3148)/E3148,IF(E3148&gt;I3148,(E3148-I3148)/E3148,0))</f>
        <v>0.000150824122679005</v>
      </c>
      <c r="P3148" s="27" t="n">
        <f aca="false">LN(F3148/F3147)</f>
        <v>-0.00199862681425883</v>
      </c>
      <c r="Q3148" s="28" t="n">
        <f aca="false">STDEV(P3129:P3148)*SQRT(252)</f>
        <v>0.0930676932401375</v>
      </c>
      <c r="R3148" s="26" t="n">
        <f aca="false">(G3148-H3148)/H3148</f>
        <v>0.00100160419533726</v>
      </c>
      <c r="S3148" s="17" t="n">
        <f aca="false">YEAR(B3148)</f>
        <v>2018</v>
      </c>
      <c r="T3148" s="17" t="n">
        <f aca="false">WEEKDAY(B3148)</f>
        <v>3</v>
      </c>
    </row>
    <row r="3149" customFormat="false" ht="15" hidden="false" customHeight="false" outlineLevel="0" collapsed="false">
      <c r="B3149" s="21" t="n">
        <v>43425</v>
      </c>
      <c r="C3149" s="22" t="n">
        <v>1221.618</v>
      </c>
      <c r="D3149" s="22" t="n">
        <v>1230.003</v>
      </c>
      <c r="E3149" s="22" t="n">
        <v>1219.866</v>
      </c>
      <c r="F3149" s="22" t="n">
        <v>1226.053</v>
      </c>
      <c r="G3149" s="23" t="n">
        <v>1231.53</v>
      </c>
      <c r="H3149" s="23" t="n">
        <v>1230.3</v>
      </c>
      <c r="I3149" s="23" t="n">
        <v>1220.38</v>
      </c>
      <c r="J3149" s="23" t="n">
        <v>1219.16</v>
      </c>
      <c r="K3149" s="29" t="str">
        <f aca="false">IF(N3149&lt;=$F$3,"HIT","MISS")</f>
        <v>HIT</v>
      </c>
      <c r="L3149" s="29" t="str">
        <f aca="false">IF(O3149&lt;=$F$3,"HIT","MISS")</f>
        <v>HIT</v>
      </c>
      <c r="M3149" s="17" t="str">
        <f aca="false">IF(AND(K3149="HIT",L3149="HIT"),"HOD ✓ | LOD ✓",IF(K3149="HIT","HOD ✓",IF(L3149="HIT","LOD ✓","✗ MISS")))</f>
        <v>HOD ✓ | LOD ✓</v>
      </c>
      <c r="N3149" s="26" t="n">
        <f aca="false">IF(D3149&lt;H3149,(H3149-D3149)/D3149,IF(D3149&gt;G3149,(D3149-G3149)/D3149,0))</f>
        <v>0.000241462825700446</v>
      </c>
      <c r="O3149" s="26" t="n">
        <f aca="false">IF(E3149&lt;J3149,(J3149-E3149)/E3149,IF(E3149&gt;I3149,(E3149-I3149)/E3149,0))</f>
        <v>0</v>
      </c>
      <c r="P3149" s="27" t="n">
        <f aca="false">LN(F3149/F3148)</f>
        <v>0.0036238570081461</v>
      </c>
      <c r="Q3149" s="28" t="n">
        <f aca="false">STDEV(P3130:P3149)*SQRT(252)</f>
        <v>0.0933637021153824</v>
      </c>
      <c r="R3149" s="26" t="n">
        <f aca="false">(G3149-H3149)/H3149</f>
        <v>0.000999756157034884</v>
      </c>
      <c r="S3149" s="17" t="n">
        <f aca="false">YEAR(B3149)</f>
        <v>2018</v>
      </c>
      <c r="T3149" s="17" t="n">
        <f aca="false">WEEKDAY(B3149)</f>
        <v>4</v>
      </c>
    </row>
    <row r="3150" customFormat="false" ht="15" hidden="false" customHeight="false" outlineLevel="0" collapsed="false">
      <c r="B3150" s="21" t="n">
        <v>43426</v>
      </c>
      <c r="C3150" s="22" t="n">
        <v>1226.053</v>
      </c>
      <c r="D3150" s="22" t="n">
        <v>1229.18</v>
      </c>
      <c r="E3150" s="22" t="n">
        <v>1224.998</v>
      </c>
      <c r="F3150" s="22" t="n">
        <v>1227.481</v>
      </c>
      <c r="G3150" s="23" t="n">
        <v>1228.92</v>
      </c>
      <c r="H3150" s="23" t="n">
        <v>1227.69</v>
      </c>
      <c r="I3150" s="23" t="n">
        <v>1225.03</v>
      </c>
      <c r="J3150" s="23" t="n">
        <v>1223.81</v>
      </c>
      <c r="K3150" s="29" t="str">
        <f aca="false">IF(N3150&lt;=$F$3,"HIT","MISS")</f>
        <v>HIT</v>
      </c>
      <c r="L3150" s="29" t="str">
        <f aca="false">IF(O3150&lt;=$F$3,"HIT","MISS")</f>
        <v>HIT</v>
      </c>
      <c r="M3150" s="17" t="str">
        <f aca="false">IF(AND(K3150="HIT",L3150="HIT"),"HOD ✓ | LOD ✓",IF(K3150="HIT","HOD ✓",IF(L3150="HIT","LOD ✓","✗ MISS")))</f>
        <v>HOD ✓ | LOD ✓</v>
      </c>
      <c r="N3150" s="26" t="n">
        <f aca="false">IF(D3150&lt;H3150,(H3150-D3150)/D3150,IF(D3150&gt;G3150,(D3150-G3150)/D3150,0))</f>
        <v>0.000211523129240625</v>
      </c>
      <c r="O3150" s="26" t="n">
        <f aca="false">IF(E3150&lt;J3150,(J3150-E3150)/E3150,IF(E3150&gt;I3150,(E3150-I3150)/E3150,0))</f>
        <v>0</v>
      </c>
      <c r="P3150" s="27" t="n">
        <f aca="false">LN(F3150/F3149)</f>
        <v>0.00116403535572952</v>
      </c>
      <c r="Q3150" s="28" t="n">
        <f aca="false">STDEV(P3131:P3150)*SQRT(252)</f>
        <v>0.0933793620165035</v>
      </c>
      <c r="R3150" s="26" t="n">
        <f aca="false">(G3150-H3150)/H3150</f>
        <v>0.00100188158248419</v>
      </c>
      <c r="S3150" s="17" t="n">
        <f aca="false">YEAR(B3150)</f>
        <v>2018</v>
      </c>
      <c r="T3150" s="17" t="n">
        <f aca="false">WEEKDAY(B3150)</f>
        <v>5</v>
      </c>
    </row>
    <row r="3151" customFormat="false" ht="15" hidden="false" customHeight="false" outlineLevel="0" collapsed="false">
      <c r="B3151" s="21" t="n">
        <v>43427</v>
      </c>
      <c r="C3151" s="22" t="n">
        <v>1227.481</v>
      </c>
      <c r="D3151" s="22" t="n">
        <v>1228.7</v>
      </c>
      <c r="E3151" s="22" t="n">
        <v>1220.382</v>
      </c>
      <c r="F3151" s="22" t="n">
        <v>1223.148</v>
      </c>
      <c r="G3151" s="23" t="n">
        <v>1229.9</v>
      </c>
      <c r="H3151" s="23" t="n">
        <v>1228.67</v>
      </c>
      <c r="I3151" s="23" t="n">
        <v>1221.06</v>
      </c>
      <c r="J3151" s="23" t="n">
        <v>1219.84</v>
      </c>
      <c r="K3151" s="29" t="str">
        <f aca="false">IF(N3151&lt;=$F$3,"HIT","MISS")</f>
        <v>HIT</v>
      </c>
      <c r="L3151" s="29" t="str">
        <f aca="false">IF(O3151&lt;=$F$3,"HIT","MISS")</f>
        <v>HIT</v>
      </c>
      <c r="M3151" s="17" t="str">
        <f aca="false">IF(AND(K3151="HIT",L3151="HIT"),"HOD ✓ | LOD ✓",IF(K3151="HIT","HOD ✓",IF(L3151="HIT","LOD ✓","✗ MISS")))</f>
        <v>HOD ✓ | LOD ✓</v>
      </c>
      <c r="N3151" s="26" t="n">
        <f aca="false">IF(D3151&lt;H3151,(H3151-D3151)/D3151,IF(D3151&gt;G3151,(D3151-G3151)/D3151,0))</f>
        <v>0</v>
      </c>
      <c r="O3151" s="26" t="n">
        <f aca="false">IF(E3151&lt;J3151,(J3151-E3151)/E3151,IF(E3151&gt;I3151,(E3151-I3151)/E3151,0))</f>
        <v>0</v>
      </c>
      <c r="P3151" s="27" t="n">
        <f aca="false">LN(F3151/F3150)</f>
        <v>-0.00353623866798311</v>
      </c>
      <c r="Q3151" s="28" t="n">
        <f aca="false">STDEV(P3132:P3151)*SQRT(252)</f>
        <v>0.0938932574596159</v>
      </c>
      <c r="R3151" s="26" t="n">
        <f aca="false">(G3151-H3151)/H3151</f>
        <v>0.00100108247129011</v>
      </c>
      <c r="S3151" s="17" t="n">
        <f aca="false">YEAR(B3151)</f>
        <v>2018</v>
      </c>
      <c r="T3151" s="17" t="n">
        <f aca="false">WEEKDAY(B3151)</f>
        <v>6</v>
      </c>
    </row>
    <row r="3152" customFormat="false" ht="15" hidden="false" customHeight="false" outlineLevel="0" collapsed="false">
      <c r="B3152" s="21" t="n">
        <v>43430</v>
      </c>
      <c r="C3152" s="22" t="n">
        <v>1223.148</v>
      </c>
      <c r="D3152" s="22" t="n">
        <v>1228.146</v>
      </c>
      <c r="E3152" s="22" t="n">
        <v>1221.821</v>
      </c>
      <c r="F3152" s="22" t="n">
        <v>1222.952</v>
      </c>
      <c r="G3152" s="23" t="n">
        <v>1228.54</v>
      </c>
      <c r="H3152" s="23" t="n">
        <v>1227.31</v>
      </c>
      <c r="I3152" s="23" t="n">
        <v>1221.57</v>
      </c>
      <c r="J3152" s="23" t="n">
        <v>1220.35</v>
      </c>
      <c r="K3152" s="29" t="str">
        <f aca="false">IF(N3152&lt;=$F$3,"HIT","MISS")</f>
        <v>HIT</v>
      </c>
      <c r="L3152" s="29" t="str">
        <f aca="false">IF(O3152&lt;=$F$3,"HIT","MISS")</f>
        <v>HIT</v>
      </c>
      <c r="M3152" s="17" t="str">
        <f aca="false">IF(AND(K3152="HIT",L3152="HIT"),"HOD ✓ | LOD ✓",IF(K3152="HIT","HOD ✓",IF(L3152="HIT","LOD ✓","✗ MISS")))</f>
        <v>HOD ✓ | LOD ✓</v>
      </c>
      <c r="N3152" s="26" t="n">
        <f aca="false">IF(D3152&lt;H3152,(H3152-D3152)/D3152,IF(D3152&gt;G3152,(D3152-G3152)/D3152,0))</f>
        <v>0</v>
      </c>
      <c r="O3152" s="26" t="n">
        <f aca="false">IF(E3152&lt;J3152,(J3152-E3152)/E3152,IF(E3152&gt;I3152,(E3152-I3152)/E3152,0))</f>
        <v>0.000205431073782474</v>
      </c>
      <c r="P3152" s="27" t="n">
        <f aca="false">LN(F3152/F3151)</f>
        <v>-0.0001602551002979</v>
      </c>
      <c r="Q3152" s="28" t="n">
        <f aca="false">STDEV(P3133:P3152)*SQRT(252)</f>
        <v>0.0931676304093574</v>
      </c>
      <c r="R3152" s="26" t="n">
        <f aca="false">(G3152-H3152)/H3152</f>
        <v>0.00100219178528654</v>
      </c>
      <c r="S3152" s="17" t="n">
        <f aca="false">YEAR(B3152)</f>
        <v>2018</v>
      </c>
      <c r="T3152" s="17" t="n">
        <f aca="false">WEEKDAY(B3152)</f>
        <v>2</v>
      </c>
    </row>
    <row r="3153" customFormat="false" ht="15" hidden="false" customHeight="false" outlineLevel="0" collapsed="false">
      <c r="B3153" s="21" t="n">
        <v>43431</v>
      </c>
      <c r="C3153" s="22" t="n">
        <v>1222.952</v>
      </c>
      <c r="D3153" s="22" t="n">
        <v>1225.371</v>
      </c>
      <c r="E3153" s="22" t="n">
        <v>1211.98</v>
      </c>
      <c r="F3153" s="22" t="n">
        <v>1215.028</v>
      </c>
      <c r="G3153" s="23" t="n">
        <v>1225.3</v>
      </c>
      <c r="H3153" s="23" t="n">
        <v>1224.08</v>
      </c>
      <c r="I3153" s="23" t="n">
        <v>1212.48</v>
      </c>
      <c r="J3153" s="23" t="n">
        <v>1211.27</v>
      </c>
      <c r="K3153" s="29" t="str">
        <f aca="false">IF(N3153&lt;=$F$3,"HIT","MISS")</f>
        <v>HIT</v>
      </c>
      <c r="L3153" s="29" t="str">
        <f aca="false">IF(O3153&lt;=$F$3,"HIT","MISS")</f>
        <v>HIT</v>
      </c>
      <c r="M3153" s="17" t="str">
        <f aca="false">IF(AND(K3153="HIT",L3153="HIT"),"HOD ✓ | LOD ✓",IF(K3153="HIT","HOD ✓",IF(L3153="HIT","LOD ✓","✗ MISS")))</f>
        <v>HOD ✓ | LOD ✓</v>
      </c>
      <c r="N3153" s="26" t="n">
        <f aca="false">IF(D3153&lt;H3153,(H3153-D3153)/D3153,IF(D3153&gt;G3153,(D3153-G3153)/D3153,0))</f>
        <v>5.79416356353627E-005</v>
      </c>
      <c r="O3153" s="26" t="n">
        <f aca="false">IF(E3153&lt;J3153,(J3153-E3153)/E3153,IF(E3153&gt;I3153,(E3153-I3153)/E3153,0))</f>
        <v>0</v>
      </c>
      <c r="P3153" s="27" t="n">
        <f aca="false">LN(F3153/F3152)</f>
        <v>-0.0065004863889278</v>
      </c>
      <c r="Q3153" s="28" t="n">
        <f aca="false">STDEV(P3134:P3153)*SQRT(252)</f>
        <v>0.0941725973064216</v>
      </c>
      <c r="R3153" s="26" t="n">
        <f aca="false">(G3153-H3153)/H3153</f>
        <v>0.000996666884517374</v>
      </c>
      <c r="S3153" s="17" t="n">
        <f aca="false">YEAR(B3153)</f>
        <v>2018</v>
      </c>
      <c r="T3153" s="17" t="n">
        <f aca="false">WEEKDAY(B3153)</f>
        <v>3</v>
      </c>
    </row>
    <row r="3154" customFormat="false" ht="15" hidden="false" customHeight="false" outlineLevel="0" collapsed="false">
      <c r="B3154" s="21" t="n">
        <v>43432</v>
      </c>
      <c r="C3154" s="22" t="n">
        <v>1215.028</v>
      </c>
      <c r="D3154" s="22" t="n">
        <v>1226.386</v>
      </c>
      <c r="E3154" s="22" t="n">
        <v>1211.281</v>
      </c>
      <c r="F3154" s="22" t="n">
        <v>1220.956</v>
      </c>
      <c r="G3154" s="23" t="n">
        <v>1226.56</v>
      </c>
      <c r="H3154" s="23" t="n">
        <v>1225.33</v>
      </c>
      <c r="I3154" s="23" t="n">
        <v>1211.17</v>
      </c>
      <c r="J3154" s="23" t="n">
        <v>1209.96</v>
      </c>
      <c r="K3154" s="29" t="str">
        <f aca="false">IF(N3154&lt;=$F$3,"HIT","MISS")</f>
        <v>HIT</v>
      </c>
      <c r="L3154" s="29" t="str">
        <f aca="false">IF(O3154&lt;=$F$3,"HIT","MISS")</f>
        <v>HIT</v>
      </c>
      <c r="M3154" s="17" t="str">
        <f aca="false">IF(AND(K3154="HIT",L3154="HIT"),"HOD ✓ | LOD ✓",IF(K3154="HIT","HOD ✓",IF(L3154="HIT","LOD ✓","✗ MISS")))</f>
        <v>HOD ✓ | LOD ✓</v>
      </c>
      <c r="N3154" s="26" t="n">
        <f aca="false">IF(D3154&lt;H3154,(H3154-D3154)/D3154,IF(D3154&gt;G3154,(D3154-G3154)/D3154,0))</f>
        <v>0</v>
      </c>
      <c r="O3154" s="26" t="n">
        <f aca="false">IF(E3154&lt;J3154,(J3154-E3154)/E3154,IF(E3154&gt;I3154,(E3154-I3154)/E3154,0))</f>
        <v>9.1638521532061E-005</v>
      </c>
      <c r="P3154" s="27" t="n">
        <f aca="false">LN(F3154/F3153)</f>
        <v>0.00486703664875459</v>
      </c>
      <c r="Q3154" s="28" t="n">
        <f aca="false">STDEV(P3135:P3154)*SQRT(252)</f>
        <v>0.0924905141008411</v>
      </c>
      <c r="R3154" s="26" t="n">
        <f aca="false">(G3154-H3154)/H3154</f>
        <v>0.00100381121820246</v>
      </c>
      <c r="S3154" s="17" t="n">
        <f aca="false">YEAR(B3154)</f>
        <v>2018</v>
      </c>
      <c r="T3154" s="17" t="n">
        <f aca="false">WEEKDAY(B3154)</f>
        <v>4</v>
      </c>
    </row>
    <row r="3155" customFormat="false" ht="15" hidden="false" customHeight="false" outlineLevel="0" collapsed="false">
      <c r="B3155" s="21" t="n">
        <v>43433</v>
      </c>
      <c r="C3155" s="22" t="n">
        <v>1220.956</v>
      </c>
      <c r="D3155" s="22" t="n">
        <v>1229.091</v>
      </c>
      <c r="E3155" s="22" t="n">
        <v>1220.556</v>
      </c>
      <c r="F3155" s="22" t="n">
        <v>1224.358</v>
      </c>
      <c r="G3155" s="23" t="n">
        <v>1229.42</v>
      </c>
      <c r="H3155" s="23" t="n">
        <v>1228.19</v>
      </c>
      <c r="I3155" s="23" t="n">
        <v>1220.46</v>
      </c>
      <c r="J3155" s="23" t="n">
        <v>1219.24</v>
      </c>
      <c r="K3155" s="29" t="str">
        <f aca="false">IF(N3155&lt;=$F$3,"HIT","MISS")</f>
        <v>HIT</v>
      </c>
      <c r="L3155" s="29" t="str">
        <f aca="false">IF(O3155&lt;=$F$3,"HIT","MISS")</f>
        <v>HIT</v>
      </c>
      <c r="M3155" s="17" t="str">
        <f aca="false">IF(AND(K3155="HIT",L3155="HIT"),"HOD ✓ | LOD ✓",IF(K3155="HIT","HOD ✓",IF(L3155="HIT","LOD ✓","✗ MISS")))</f>
        <v>HOD ✓ | LOD ✓</v>
      </c>
      <c r="N3155" s="26" t="n">
        <f aca="false">IF(D3155&lt;H3155,(H3155-D3155)/D3155,IF(D3155&gt;G3155,(D3155-G3155)/D3155,0))</f>
        <v>0</v>
      </c>
      <c r="O3155" s="26" t="n">
        <f aca="false">IF(E3155&lt;J3155,(J3155-E3155)/E3155,IF(E3155&gt;I3155,(E3155-I3155)/E3155,0))</f>
        <v>7.86526795984811E-005</v>
      </c>
      <c r="P3155" s="27" t="n">
        <f aca="false">LN(F3155/F3154)</f>
        <v>0.00278246654203979</v>
      </c>
      <c r="Q3155" s="28" t="n">
        <f aca="false">STDEV(P3136:P3155)*SQRT(252)</f>
        <v>0.0746106266562149</v>
      </c>
      <c r="R3155" s="26" t="n">
        <f aca="false">(G3155-H3155)/H3155</f>
        <v>0.00100147371335056</v>
      </c>
      <c r="S3155" s="17" t="n">
        <f aca="false">YEAR(B3155)</f>
        <v>2018</v>
      </c>
      <c r="T3155" s="17" t="n">
        <f aca="false">WEEKDAY(B3155)</f>
        <v>5</v>
      </c>
    </row>
    <row r="3156" customFormat="false" ht="15" hidden="false" customHeight="false" outlineLevel="0" collapsed="false">
      <c r="B3156" s="21" t="n">
        <v>43434</v>
      </c>
      <c r="C3156" s="22" t="n">
        <v>1224.358</v>
      </c>
      <c r="D3156" s="22" t="n">
        <v>1225.562</v>
      </c>
      <c r="E3156" s="22" t="n">
        <v>1216.751</v>
      </c>
      <c r="F3156" s="22" t="n">
        <v>1222.028</v>
      </c>
      <c r="G3156" s="23" t="n">
        <v>1226.04</v>
      </c>
      <c r="H3156" s="23" t="n">
        <v>1224.82</v>
      </c>
      <c r="I3156" s="23" t="n">
        <v>1218.19</v>
      </c>
      <c r="J3156" s="23" t="n">
        <v>1216.97</v>
      </c>
      <c r="K3156" s="29" t="str">
        <f aca="false">IF(N3156&lt;=$F$3,"HIT","MISS")</f>
        <v>HIT</v>
      </c>
      <c r="L3156" s="29" t="str">
        <f aca="false">IF(O3156&lt;=$F$3,"HIT","MISS")</f>
        <v>HIT</v>
      </c>
      <c r="M3156" s="17" t="str">
        <f aca="false">IF(AND(K3156="HIT",L3156="HIT"),"HOD ✓ | LOD ✓",IF(K3156="HIT","HOD ✓",IF(L3156="HIT","LOD ✓","✗ MISS")))</f>
        <v>HOD ✓ | LOD ✓</v>
      </c>
      <c r="N3156" s="26" t="n">
        <f aca="false">IF(D3156&lt;H3156,(H3156-D3156)/D3156,IF(D3156&gt;G3156,(D3156-G3156)/D3156,0))</f>
        <v>0</v>
      </c>
      <c r="O3156" s="26" t="n">
        <f aca="false">IF(E3156&lt;J3156,(J3156-E3156)/E3156,IF(E3156&gt;I3156,(E3156-I3156)/E3156,0))</f>
        <v>0.000179987524152477</v>
      </c>
      <c r="P3156" s="27" t="n">
        <f aca="false">LN(F3156/F3155)</f>
        <v>-0.00190485124140309</v>
      </c>
      <c r="Q3156" s="28" t="n">
        <f aca="false">STDEV(P3137:P3156)*SQRT(252)</f>
        <v>0.0748057968618372</v>
      </c>
      <c r="R3156" s="26" t="n">
        <f aca="false">(G3156-H3156)/H3156</f>
        <v>0.000996064727878405</v>
      </c>
      <c r="S3156" s="17" t="n">
        <f aca="false">YEAR(B3156)</f>
        <v>2018</v>
      </c>
      <c r="T3156" s="17" t="n">
        <f aca="false">WEEKDAY(B3156)</f>
        <v>6</v>
      </c>
    </row>
    <row r="3157" customFormat="false" ht="15" hidden="false" customHeight="false" outlineLevel="0" collapsed="false">
      <c r="B3157" s="21" t="n">
        <v>43437</v>
      </c>
      <c r="C3157" s="22" t="n">
        <v>1222.028</v>
      </c>
      <c r="D3157" s="22" t="n">
        <v>1235.074</v>
      </c>
      <c r="E3157" s="22" t="n">
        <v>1221.381</v>
      </c>
      <c r="F3157" s="22" t="n">
        <v>1230.688</v>
      </c>
      <c r="G3157" s="23" t="n">
        <v>1234.79</v>
      </c>
      <c r="H3157" s="23" t="n">
        <v>1233.56</v>
      </c>
      <c r="I3157" s="23" t="n">
        <v>1221.52</v>
      </c>
      <c r="J3157" s="23" t="n">
        <v>1220.3</v>
      </c>
      <c r="K3157" s="29" t="str">
        <f aca="false">IF(N3157&lt;=$F$3,"HIT","MISS")</f>
        <v>HIT</v>
      </c>
      <c r="L3157" s="29" t="str">
        <f aca="false">IF(O3157&lt;=$F$3,"HIT","MISS")</f>
        <v>HIT</v>
      </c>
      <c r="M3157" s="17" t="str">
        <f aca="false">IF(AND(K3157="HIT",L3157="HIT"),"HOD ✓ | LOD ✓",IF(K3157="HIT","HOD ✓",IF(L3157="HIT","LOD ✓","✗ MISS")))</f>
        <v>HOD ✓ | LOD ✓</v>
      </c>
      <c r="N3157" s="26" t="n">
        <f aca="false">IF(D3157&lt;H3157,(H3157-D3157)/D3157,IF(D3157&gt;G3157,(D3157-G3157)/D3157,0))</f>
        <v>0.000229945736045051</v>
      </c>
      <c r="O3157" s="26" t="n">
        <f aca="false">IF(E3157&lt;J3157,(J3157-E3157)/E3157,IF(E3157&gt;I3157,(E3157-I3157)/E3157,0))</f>
        <v>0</v>
      </c>
      <c r="P3157" s="27" t="n">
        <f aca="false">LN(F3157/F3156)</f>
        <v>0.00706158885629405</v>
      </c>
      <c r="Q3157" s="28" t="n">
        <f aca="false">STDEV(P3138:P3157)*SQRT(252)</f>
        <v>0.0793535282008789</v>
      </c>
      <c r="R3157" s="26" t="n">
        <f aca="false">(G3157-H3157)/H3157</f>
        <v>0.000997114043905459</v>
      </c>
      <c r="S3157" s="17" t="n">
        <f aca="false">YEAR(B3157)</f>
        <v>2018</v>
      </c>
      <c r="T3157" s="17" t="n">
        <f aca="false">WEEKDAY(B3157)</f>
        <v>2</v>
      </c>
    </row>
    <row r="3158" customFormat="false" ht="15" hidden="false" customHeight="false" outlineLevel="0" collapsed="false">
      <c r="B3158" s="21" t="n">
        <v>43438</v>
      </c>
      <c r="C3158" s="22" t="n">
        <v>1230.688</v>
      </c>
      <c r="D3158" s="22" t="n">
        <v>1242.04</v>
      </c>
      <c r="E3158" s="22" t="n">
        <v>1230.529</v>
      </c>
      <c r="F3158" s="22" t="n">
        <v>1238.626</v>
      </c>
      <c r="G3158" s="23" t="n">
        <v>1241.94</v>
      </c>
      <c r="H3158" s="23" t="n">
        <v>1240.7</v>
      </c>
      <c r="I3158" s="23" t="n">
        <v>1230.78</v>
      </c>
      <c r="J3158" s="23" t="n">
        <v>1229.55</v>
      </c>
      <c r="K3158" s="29" t="str">
        <f aca="false">IF(N3158&lt;=$F$3,"HIT","MISS")</f>
        <v>HIT</v>
      </c>
      <c r="L3158" s="29" t="str">
        <f aca="false">IF(O3158&lt;=$F$3,"HIT","MISS")</f>
        <v>HIT</v>
      </c>
      <c r="M3158" s="17" t="str">
        <f aca="false">IF(AND(K3158="HIT",L3158="HIT"),"HOD ✓ | LOD ✓",IF(K3158="HIT","HOD ✓",IF(L3158="HIT","LOD ✓","✗ MISS")))</f>
        <v>HOD ✓ | LOD ✓</v>
      </c>
      <c r="N3158" s="26" t="n">
        <f aca="false">IF(D3158&lt;H3158,(H3158-D3158)/D3158,IF(D3158&gt;G3158,(D3158-G3158)/D3158,0))</f>
        <v>8.05127049047608E-005</v>
      </c>
      <c r="O3158" s="26" t="n">
        <f aca="false">IF(E3158&lt;J3158,(J3158-E3158)/E3158,IF(E3158&gt;I3158,(E3158-I3158)/E3158,0))</f>
        <v>0</v>
      </c>
      <c r="P3158" s="27" t="n">
        <f aca="false">LN(F3158/F3157)</f>
        <v>0.00642933814330803</v>
      </c>
      <c r="Q3158" s="28" t="n">
        <f aca="false">STDEV(P3139:P3158)*SQRT(252)</f>
        <v>0.0812115766124607</v>
      </c>
      <c r="R3158" s="26" t="n">
        <f aca="false">(G3158-H3158)/H3158</f>
        <v>0.000999435802369637</v>
      </c>
      <c r="S3158" s="17" t="n">
        <f aca="false">YEAR(B3158)</f>
        <v>2018</v>
      </c>
      <c r="T3158" s="17" t="n">
        <f aca="false">WEEKDAY(B3158)</f>
        <v>3</v>
      </c>
    </row>
    <row r="3159" customFormat="false" ht="15" hidden="false" customHeight="false" outlineLevel="0" collapsed="false">
      <c r="B3159" s="21" t="n">
        <v>43439</v>
      </c>
      <c r="C3159" s="22" t="n">
        <v>1238.626</v>
      </c>
      <c r="D3159" s="22" t="n">
        <v>1239.441</v>
      </c>
      <c r="E3159" s="22" t="n">
        <v>1233.416</v>
      </c>
      <c r="F3159" s="22" t="n">
        <v>1237.032</v>
      </c>
      <c r="G3159" s="23" t="n">
        <v>1239.09</v>
      </c>
      <c r="H3159" s="23" t="n">
        <v>1237.85</v>
      </c>
      <c r="I3159" s="23" t="n">
        <v>1233.25</v>
      </c>
      <c r="J3159" s="23" t="n">
        <v>1232.02</v>
      </c>
      <c r="K3159" s="29" t="str">
        <f aca="false">IF(N3159&lt;=$F$3,"HIT","MISS")</f>
        <v>HIT</v>
      </c>
      <c r="L3159" s="29" t="str">
        <f aca="false">IF(O3159&lt;=$F$3,"HIT","MISS")</f>
        <v>HIT</v>
      </c>
      <c r="M3159" s="17" t="str">
        <f aca="false">IF(AND(K3159="HIT",L3159="HIT"),"HOD ✓ | LOD ✓",IF(K3159="HIT","HOD ✓",IF(L3159="HIT","LOD ✓","✗ MISS")))</f>
        <v>HOD ✓ | LOD ✓</v>
      </c>
      <c r="N3159" s="26" t="n">
        <f aca="false">IF(D3159&lt;H3159,(H3159-D3159)/D3159,IF(D3159&gt;G3159,(D3159-G3159)/D3159,0))</f>
        <v>0.00028319218099136</v>
      </c>
      <c r="O3159" s="26" t="n">
        <f aca="false">IF(E3159&lt;J3159,(J3159-E3159)/E3159,IF(E3159&gt;I3159,(E3159-I3159)/E3159,0))</f>
        <v>0.000134585573723659</v>
      </c>
      <c r="P3159" s="27" t="n">
        <f aca="false">LN(F3159/F3158)</f>
        <v>-0.0012877386297087</v>
      </c>
      <c r="Q3159" s="28" t="n">
        <f aca="false">STDEV(P3140:P3159)*SQRT(252)</f>
        <v>0.0814003147962762</v>
      </c>
      <c r="R3159" s="26" t="n">
        <f aca="false">(G3159-H3159)/H3159</f>
        <v>0.00100173688249789</v>
      </c>
      <c r="S3159" s="17" t="n">
        <f aca="false">YEAR(B3159)</f>
        <v>2018</v>
      </c>
      <c r="T3159" s="17" t="n">
        <f aca="false">WEEKDAY(B3159)</f>
        <v>4</v>
      </c>
    </row>
    <row r="3160" customFormat="false" ht="15" hidden="false" customHeight="false" outlineLevel="0" collapsed="false">
      <c r="B3160" s="21" t="n">
        <v>43440</v>
      </c>
      <c r="C3160" s="22" t="n">
        <v>1237.032</v>
      </c>
      <c r="D3160" s="22" t="n">
        <v>1244.356</v>
      </c>
      <c r="E3160" s="22" t="n">
        <v>1234.788</v>
      </c>
      <c r="F3160" s="22" t="n">
        <v>1237.916</v>
      </c>
      <c r="G3160" s="23" t="n">
        <v>1244.09</v>
      </c>
      <c r="H3160" s="23" t="n">
        <v>1242.85</v>
      </c>
      <c r="I3160" s="23" t="n">
        <v>1236.31</v>
      </c>
      <c r="J3160" s="23" t="n">
        <v>1235.07</v>
      </c>
      <c r="K3160" s="29" t="str">
        <f aca="false">IF(N3160&lt;=$F$3,"HIT","MISS")</f>
        <v>HIT</v>
      </c>
      <c r="L3160" s="29" t="str">
        <f aca="false">IF(O3160&lt;=$F$3,"HIT","MISS")</f>
        <v>HIT</v>
      </c>
      <c r="M3160" s="17" t="str">
        <f aca="false">IF(AND(K3160="HIT",L3160="HIT"),"HOD ✓ | LOD ✓",IF(K3160="HIT","HOD ✓",IF(L3160="HIT","LOD ✓","✗ MISS")))</f>
        <v>HOD ✓ | LOD ✓</v>
      </c>
      <c r="N3160" s="26" t="n">
        <f aca="false">IF(D3160&lt;H3160,(H3160-D3160)/D3160,IF(D3160&gt;G3160,(D3160-G3160)/D3160,0))</f>
        <v>0.000213765192597678</v>
      </c>
      <c r="O3160" s="26" t="n">
        <f aca="false">IF(E3160&lt;J3160,(J3160-E3160)/E3160,IF(E3160&gt;I3160,(E3160-I3160)/E3160,0))</f>
        <v>0.000228379284541092</v>
      </c>
      <c r="P3160" s="27" t="n">
        <f aca="false">LN(F3160/F3159)</f>
        <v>0.000714358473465132</v>
      </c>
      <c r="Q3160" s="28" t="n">
        <f aca="false">STDEV(P3141:P3160)*SQRT(252)</f>
        <v>0.0806063728375354</v>
      </c>
      <c r="R3160" s="26" t="n">
        <f aca="false">(G3160-H3160)/H3160</f>
        <v>0.0009977068833729</v>
      </c>
      <c r="S3160" s="17" t="n">
        <f aca="false">YEAR(B3160)</f>
        <v>2018</v>
      </c>
      <c r="T3160" s="17" t="n">
        <f aca="false">WEEKDAY(B3160)</f>
        <v>5</v>
      </c>
    </row>
    <row r="3161" customFormat="false" ht="15" hidden="false" customHeight="false" outlineLevel="0" collapsed="false">
      <c r="B3161" s="21" t="n">
        <v>43441</v>
      </c>
      <c r="C3161" s="22" t="n">
        <v>1237.916</v>
      </c>
      <c r="D3161" s="22" t="n">
        <v>1250.082</v>
      </c>
      <c r="E3161" s="22" t="n">
        <v>1237.384</v>
      </c>
      <c r="F3161" s="22" t="n">
        <v>1248.084</v>
      </c>
      <c r="G3161" s="23" t="n">
        <v>1250.27</v>
      </c>
      <c r="H3161" s="23" t="n">
        <v>1249.02</v>
      </c>
      <c r="I3161" s="23" t="n">
        <v>1238.98</v>
      </c>
      <c r="J3161" s="23" t="n">
        <v>1237.74</v>
      </c>
      <c r="K3161" s="29" t="str">
        <f aca="false">IF(N3161&lt;=$F$3,"HIT","MISS")</f>
        <v>HIT</v>
      </c>
      <c r="L3161" s="29" t="str">
        <f aca="false">IF(O3161&lt;=$F$3,"HIT","MISS")</f>
        <v>HIT</v>
      </c>
      <c r="M3161" s="17" t="str">
        <f aca="false">IF(AND(K3161="HIT",L3161="HIT"),"HOD ✓ | LOD ✓",IF(K3161="HIT","HOD ✓",IF(L3161="HIT","LOD ✓","✗ MISS")))</f>
        <v>HOD ✓ | LOD ✓</v>
      </c>
      <c r="N3161" s="26" t="n">
        <f aca="false">IF(D3161&lt;H3161,(H3161-D3161)/D3161,IF(D3161&gt;G3161,(D3161-G3161)/D3161,0))</f>
        <v>0</v>
      </c>
      <c r="O3161" s="26" t="n">
        <f aca="false">IF(E3161&lt;J3161,(J3161-E3161)/E3161,IF(E3161&gt;I3161,(E3161-I3161)/E3161,0))</f>
        <v>0.000287703736269416</v>
      </c>
      <c r="P3161" s="27" t="n">
        <f aca="false">LN(F3161/F3160)</f>
        <v>0.00818025478726943</v>
      </c>
      <c r="Q3161" s="28" t="n">
        <f aca="false">STDEV(P3142:P3161)*SQRT(252)</f>
        <v>0.0719076991889613</v>
      </c>
      <c r="R3161" s="26" t="n">
        <f aca="false">(G3161-H3161)/H3161</f>
        <v>0.00100078461513827</v>
      </c>
      <c r="S3161" s="17" t="n">
        <f aca="false">YEAR(B3161)</f>
        <v>2018</v>
      </c>
      <c r="T3161" s="17" t="n">
        <f aca="false">WEEKDAY(B3161)</f>
        <v>6</v>
      </c>
    </row>
    <row r="3162" customFormat="false" ht="15" hidden="false" customHeight="false" outlineLevel="0" collapsed="false">
      <c r="B3162" s="21" t="n">
        <v>43444</v>
      </c>
      <c r="C3162" s="22" t="n">
        <v>1248.084</v>
      </c>
      <c r="D3162" s="22" t="n">
        <v>1251.276</v>
      </c>
      <c r="E3162" s="22" t="n">
        <v>1241.642</v>
      </c>
      <c r="F3162" s="22" t="n">
        <v>1244.426</v>
      </c>
      <c r="G3162" s="23" t="n">
        <v>1252.22</v>
      </c>
      <c r="H3162" s="23" t="n">
        <v>1250.97</v>
      </c>
      <c r="I3162" s="23" t="n">
        <v>1242.75</v>
      </c>
      <c r="J3162" s="23" t="n">
        <v>1241.51</v>
      </c>
      <c r="K3162" s="29" t="str">
        <f aca="false">IF(N3162&lt;=$F$3,"HIT","MISS")</f>
        <v>HIT</v>
      </c>
      <c r="L3162" s="29" t="str">
        <f aca="false">IF(O3162&lt;=$F$3,"HIT","MISS")</f>
        <v>HIT</v>
      </c>
      <c r="M3162" s="17" t="str">
        <f aca="false">IF(AND(K3162="HIT",L3162="HIT"),"HOD ✓ | LOD ✓",IF(K3162="HIT","HOD ✓",IF(L3162="HIT","LOD ✓","✗ MISS")))</f>
        <v>HOD ✓ | LOD ✓</v>
      </c>
      <c r="N3162" s="26" t="n">
        <f aca="false">IF(D3162&lt;H3162,(H3162-D3162)/D3162,IF(D3162&gt;G3162,(D3162-G3162)/D3162,0))</f>
        <v>0</v>
      </c>
      <c r="O3162" s="26" t="n">
        <f aca="false">IF(E3162&lt;J3162,(J3162-E3162)/E3162,IF(E3162&gt;I3162,(E3162-I3162)/E3162,0))</f>
        <v>0</v>
      </c>
      <c r="P3162" s="27" t="n">
        <f aca="false">LN(F3162/F3161)</f>
        <v>-0.00293519594806308</v>
      </c>
      <c r="Q3162" s="28" t="n">
        <f aca="false">STDEV(P3143:P3162)*SQRT(252)</f>
        <v>0.0655902894911172</v>
      </c>
      <c r="R3162" s="26" t="n">
        <f aca="false">(G3162-H3162)/H3162</f>
        <v>0.000999224601709074</v>
      </c>
      <c r="S3162" s="17" t="n">
        <f aca="false">YEAR(B3162)</f>
        <v>2018</v>
      </c>
      <c r="T3162" s="17" t="n">
        <f aca="false">WEEKDAY(B3162)</f>
        <v>2</v>
      </c>
    </row>
    <row r="3163" customFormat="false" ht="15" hidden="false" customHeight="false" outlineLevel="0" collapsed="false">
      <c r="B3163" s="21" t="n">
        <v>43445</v>
      </c>
      <c r="C3163" s="22" t="n">
        <v>1244.426</v>
      </c>
      <c r="D3163" s="22" t="n">
        <v>1249.576</v>
      </c>
      <c r="E3163" s="22" t="n">
        <v>1241.092</v>
      </c>
      <c r="F3163" s="22" t="n">
        <v>1243.064</v>
      </c>
      <c r="G3163" s="23" t="n">
        <v>1249.65</v>
      </c>
      <c r="H3163" s="23" t="n">
        <v>1248.4</v>
      </c>
      <c r="I3163" s="23" t="n">
        <v>1242.59</v>
      </c>
      <c r="J3163" s="23" t="n">
        <v>1241.35</v>
      </c>
      <c r="K3163" s="29" t="str">
        <f aca="false">IF(N3163&lt;=$F$3,"HIT","MISS")</f>
        <v>HIT</v>
      </c>
      <c r="L3163" s="29" t="str">
        <f aca="false">IF(O3163&lt;=$F$3,"HIT","MISS")</f>
        <v>HIT</v>
      </c>
      <c r="M3163" s="17" t="str">
        <f aca="false">IF(AND(K3163="HIT",L3163="HIT"),"HOD ✓ | LOD ✓",IF(K3163="HIT","HOD ✓",IF(L3163="HIT","LOD ✓","✗ MISS")))</f>
        <v>HOD ✓ | LOD ✓</v>
      </c>
      <c r="N3163" s="26" t="n">
        <f aca="false">IF(D3163&lt;H3163,(H3163-D3163)/D3163,IF(D3163&gt;G3163,(D3163-G3163)/D3163,0))</f>
        <v>0</v>
      </c>
      <c r="O3163" s="26" t="n">
        <f aca="false">IF(E3163&lt;J3163,(J3163-E3163)/E3163,IF(E3163&gt;I3163,(E3163-I3163)/E3163,0))</f>
        <v>0.000207881446339039</v>
      </c>
      <c r="P3163" s="27" t="n">
        <f aca="false">LN(F3163/F3162)</f>
        <v>-0.00109507988865006</v>
      </c>
      <c r="Q3163" s="28" t="n">
        <f aca="false">STDEV(P3144:P3163)*SQRT(252)</f>
        <v>0.0663720332850165</v>
      </c>
      <c r="R3163" s="26" t="n">
        <f aca="false">(G3163-H3163)/H3163</f>
        <v>0.00100128164049984</v>
      </c>
      <c r="S3163" s="17" t="n">
        <f aca="false">YEAR(B3163)</f>
        <v>2018</v>
      </c>
      <c r="T3163" s="17" t="n">
        <f aca="false">WEEKDAY(B3163)</f>
        <v>3</v>
      </c>
    </row>
    <row r="3164" customFormat="false" ht="15" hidden="false" customHeight="false" outlineLevel="0" collapsed="false">
      <c r="B3164" s="21" t="n">
        <v>43446</v>
      </c>
      <c r="C3164" s="22" t="n">
        <v>1243.064</v>
      </c>
      <c r="D3164" s="22" t="n">
        <v>1247.244</v>
      </c>
      <c r="E3164" s="22" t="n">
        <v>1242.092</v>
      </c>
      <c r="F3164" s="22" t="n">
        <v>1245.762</v>
      </c>
      <c r="G3164" s="23" t="n">
        <v>1248.79</v>
      </c>
      <c r="H3164" s="23" t="n">
        <v>1247.54</v>
      </c>
      <c r="I3164" s="23" t="n">
        <v>1242.12</v>
      </c>
      <c r="J3164" s="23" t="n">
        <v>1240.88</v>
      </c>
      <c r="K3164" s="29" t="str">
        <f aca="false">IF(N3164&lt;=$F$3,"HIT","MISS")</f>
        <v>HIT</v>
      </c>
      <c r="L3164" s="29" t="str">
        <f aca="false">IF(O3164&lt;=$F$3,"HIT","MISS")</f>
        <v>HIT</v>
      </c>
      <c r="M3164" s="17" t="str">
        <f aca="false">IF(AND(K3164="HIT",L3164="HIT"),"HOD ✓ | LOD ✓",IF(K3164="HIT","HOD ✓",IF(L3164="HIT","LOD ✓","✗ MISS")))</f>
        <v>HOD ✓ | LOD ✓</v>
      </c>
      <c r="N3164" s="26" t="n">
        <f aca="false">IF(D3164&lt;H3164,(H3164-D3164)/D3164,IF(D3164&gt;G3164,(D3164-G3164)/D3164,0))</f>
        <v>0.000237323250302306</v>
      </c>
      <c r="O3164" s="26" t="n">
        <f aca="false">IF(E3164&lt;J3164,(J3164-E3164)/E3164,IF(E3164&gt;I3164,(E3164-I3164)/E3164,0))</f>
        <v>0</v>
      </c>
      <c r="P3164" s="27" t="n">
        <f aca="false">LN(F3164/F3163)</f>
        <v>0.00216809134656741</v>
      </c>
      <c r="Q3164" s="28" t="n">
        <f aca="false">STDEV(P3145:P3164)*SQRT(252)</f>
        <v>0.0628427246935656</v>
      </c>
      <c r="R3164" s="26" t="n">
        <f aca="false">(G3164-H3164)/H3164</f>
        <v>0.00100197188066114</v>
      </c>
      <c r="S3164" s="17" t="n">
        <f aca="false">YEAR(B3164)</f>
        <v>2018</v>
      </c>
      <c r="T3164" s="17" t="n">
        <f aca="false">WEEKDAY(B3164)</f>
        <v>4</v>
      </c>
    </row>
    <row r="3165" customFormat="false" ht="15" hidden="false" customHeight="false" outlineLevel="0" collapsed="false">
      <c r="B3165" s="21" t="n">
        <v>43447</v>
      </c>
      <c r="C3165" s="22" t="n">
        <v>1245.762</v>
      </c>
      <c r="D3165" s="22" t="n">
        <v>1246.85</v>
      </c>
      <c r="E3165" s="22" t="n">
        <v>1240.181</v>
      </c>
      <c r="F3165" s="22" t="n">
        <v>1241.939</v>
      </c>
      <c r="G3165" s="23" t="n">
        <v>1248.45</v>
      </c>
      <c r="H3165" s="23" t="n">
        <v>1247.2</v>
      </c>
      <c r="I3165" s="23" t="n">
        <v>1241.17</v>
      </c>
      <c r="J3165" s="23" t="n">
        <v>1239.93</v>
      </c>
      <c r="K3165" s="29" t="str">
        <f aca="false">IF(N3165&lt;=$F$3,"HIT","MISS")</f>
        <v>HIT</v>
      </c>
      <c r="L3165" s="29" t="str">
        <f aca="false">IF(O3165&lt;=$F$3,"HIT","MISS")</f>
        <v>HIT</v>
      </c>
      <c r="M3165" s="17" t="str">
        <f aca="false">IF(AND(K3165="HIT",L3165="HIT"),"HOD ✓ | LOD ✓",IF(K3165="HIT","HOD ✓",IF(L3165="HIT","LOD ✓","✗ MISS")))</f>
        <v>HOD ✓ | LOD ✓</v>
      </c>
      <c r="N3165" s="26" t="n">
        <f aca="false">IF(D3165&lt;H3165,(H3165-D3165)/D3165,IF(D3165&gt;G3165,(D3165-G3165)/D3165,0))</f>
        <v>0.000280707382604272</v>
      </c>
      <c r="O3165" s="26" t="n">
        <f aca="false">IF(E3165&lt;J3165,(J3165-E3165)/E3165,IF(E3165&gt;I3165,(E3165-I3165)/E3165,0))</f>
        <v>0</v>
      </c>
      <c r="P3165" s="27" t="n">
        <f aca="false">LN(F3165/F3164)</f>
        <v>-0.00307352291092108</v>
      </c>
      <c r="Q3165" s="28" t="n">
        <f aca="false">STDEV(P3146:P3165)*SQRT(252)</f>
        <v>0.0647777808385786</v>
      </c>
      <c r="R3165" s="26" t="n">
        <f aca="false">(G3165-H3165)/H3165</f>
        <v>0.00100224502886466</v>
      </c>
      <c r="S3165" s="17" t="n">
        <f aca="false">YEAR(B3165)</f>
        <v>2018</v>
      </c>
      <c r="T3165" s="17" t="n">
        <f aca="false">WEEKDAY(B3165)</f>
        <v>5</v>
      </c>
    </row>
    <row r="3166" customFormat="false" ht="15" hidden="false" customHeight="false" outlineLevel="0" collapsed="false">
      <c r="B3166" s="21" t="n">
        <v>43448</v>
      </c>
      <c r="C3166" s="22" t="n">
        <v>1241.939</v>
      </c>
      <c r="D3166" s="22" t="n">
        <v>1243.084</v>
      </c>
      <c r="E3166" s="22" t="n">
        <v>1233</v>
      </c>
      <c r="F3166" s="22" t="n">
        <v>1238.593</v>
      </c>
      <c r="G3166" s="23" t="n">
        <v>1244.53</v>
      </c>
      <c r="H3166" s="23" t="n">
        <v>1243.29</v>
      </c>
      <c r="I3166" s="23" t="n">
        <v>1232.76</v>
      </c>
      <c r="J3166" s="23" t="n">
        <v>1231.53</v>
      </c>
      <c r="K3166" s="29" t="str">
        <f aca="false">IF(N3166&lt;=$F$3,"HIT","MISS")</f>
        <v>HIT</v>
      </c>
      <c r="L3166" s="29" t="str">
        <f aca="false">IF(O3166&lt;=$F$3,"HIT","MISS")</f>
        <v>HIT</v>
      </c>
      <c r="M3166" s="17" t="str">
        <f aca="false">IF(AND(K3166="HIT",L3166="HIT"),"HOD ✓ | LOD ✓",IF(K3166="HIT","HOD ✓",IF(L3166="HIT","LOD ✓","✗ MISS")))</f>
        <v>HOD ✓ | LOD ✓</v>
      </c>
      <c r="N3166" s="26" t="n">
        <f aca="false">IF(D3166&lt;H3166,(H3166-D3166)/D3166,IF(D3166&gt;G3166,(D3166-G3166)/D3166,0))</f>
        <v>0.000165716878344427</v>
      </c>
      <c r="O3166" s="26" t="n">
        <f aca="false">IF(E3166&lt;J3166,(J3166-E3166)/E3166,IF(E3166&gt;I3166,(E3166-I3166)/E3166,0))</f>
        <v>0.000194647201946479</v>
      </c>
      <c r="P3166" s="27" t="n">
        <f aca="false">LN(F3166/F3165)</f>
        <v>-0.0026978100096259</v>
      </c>
      <c r="Q3166" s="28" t="n">
        <f aca="false">STDEV(P3147:P3166)*SQRT(252)</f>
        <v>0.0624383272609258</v>
      </c>
      <c r="R3166" s="26" t="n">
        <f aca="false">(G3166-H3166)/H3166</f>
        <v>0.000997353795172493</v>
      </c>
      <c r="S3166" s="17" t="n">
        <f aca="false">YEAR(B3166)</f>
        <v>2018</v>
      </c>
      <c r="T3166" s="17" t="n">
        <f aca="false">WEEKDAY(B3166)</f>
        <v>6</v>
      </c>
    </row>
    <row r="3167" customFormat="false" ht="15" hidden="false" customHeight="false" outlineLevel="0" collapsed="false">
      <c r="B3167" s="21" t="n">
        <v>43451</v>
      </c>
      <c r="C3167" s="22" t="n">
        <v>1238.593</v>
      </c>
      <c r="D3167" s="22" t="n">
        <v>1248.202</v>
      </c>
      <c r="E3167" s="22" t="n">
        <v>1235.867</v>
      </c>
      <c r="F3167" s="22" t="n">
        <v>1245.964</v>
      </c>
      <c r="G3167" s="23" t="n">
        <v>1249.7</v>
      </c>
      <c r="H3167" s="23" t="n">
        <v>1248.45</v>
      </c>
      <c r="I3167" s="23" t="n">
        <v>1237.18</v>
      </c>
      <c r="J3167" s="23" t="n">
        <v>1235.94</v>
      </c>
      <c r="K3167" s="29" t="str">
        <f aca="false">IF(N3167&lt;=$F$3,"HIT","MISS")</f>
        <v>HIT</v>
      </c>
      <c r="L3167" s="29" t="str">
        <f aca="false">IF(O3167&lt;=$F$3,"HIT","MISS")</f>
        <v>HIT</v>
      </c>
      <c r="M3167" s="17" t="str">
        <f aca="false">IF(AND(K3167="HIT",L3167="HIT"),"HOD ✓ | LOD ✓",IF(K3167="HIT","HOD ✓",IF(L3167="HIT","LOD ✓","✗ MISS")))</f>
        <v>HOD ✓ | LOD ✓</v>
      </c>
      <c r="N3167" s="26" t="n">
        <f aca="false">IF(D3167&lt;H3167,(H3167-D3167)/D3167,IF(D3167&gt;G3167,(D3167-G3167)/D3167,0))</f>
        <v>0.000198685789639856</v>
      </c>
      <c r="O3167" s="26" t="n">
        <f aca="false">IF(E3167&lt;J3167,(J3167-E3167)/E3167,IF(E3167&gt;I3167,(E3167-I3167)/E3167,0))</f>
        <v>5.90678446791546E-005</v>
      </c>
      <c r="P3167" s="27" t="n">
        <f aca="false">LN(F3167/F3166)</f>
        <v>0.0059334695282177</v>
      </c>
      <c r="Q3167" s="28" t="n">
        <f aca="false">STDEV(P3148:P3167)*SQRT(252)</f>
        <v>0.0650798808802349</v>
      </c>
      <c r="R3167" s="26" t="n">
        <f aca="false">(G3167-H3167)/H3167</f>
        <v>0.00100124153950899</v>
      </c>
      <c r="S3167" s="17" t="n">
        <f aca="false">YEAR(B3167)</f>
        <v>2018</v>
      </c>
      <c r="T3167" s="17" t="n">
        <f aca="false">WEEKDAY(B3167)</f>
        <v>2</v>
      </c>
    </row>
    <row r="3168" customFormat="false" ht="15" hidden="false" customHeight="false" outlineLevel="0" collapsed="false">
      <c r="B3168" s="21" t="n">
        <v>43452</v>
      </c>
      <c r="C3168" s="22" t="n">
        <v>1245.964</v>
      </c>
      <c r="D3168" s="22" t="n">
        <v>1250.479</v>
      </c>
      <c r="E3168" s="22" t="n">
        <v>1245.168</v>
      </c>
      <c r="F3168" s="22" t="n">
        <v>1249.392</v>
      </c>
      <c r="G3168" s="23" t="n">
        <v>1252</v>
      </c>
      <c r="H3168" s="23" t="n">
        <v>1250.75</v>
      </c>
      <c r="I3168" s="23" t="n">
        <v>1246.55</v>
      </c>
      <c r="J3168" s="23" t="n">
        <v>1245.3</v>
      </c>
      <c r="K3168" s="29" t="str">
        <f aca="false">IF(N3168&lt;=$F$3,"HIT","MISS")</f>
        <v>HIT</v>
      </c>
      <c r="L3168" s="29" t="str">
        <f aca="false">IF(O3168&lt;=$F$3,"HIT","MISS")</f>
        <v>HIT</v>
      </c>
      <c r="M3168" s="17" t="str">
        <f aca="false">IF(AND(K3168="HIT",L3168="HIT"),"HOD ✓ | LOD ✓",IF(K3168="HIT","HOD ✓",IF(L3168="HIT","LOD ✓","✗ MISS")))</f>
        <v>HOD ✓ | LOD ✓</v>
      </c>
      <c r="N3168" s="26" t="n">
        <f aca="false">IF(D3168&lt;H3168,(H3168-D3168)/D3168,IF(D3168&gt;G3168,(D3168-G3168)/D3168,0))</f>
        <v>0.00021671695406317</v>
      </c>
      <c r="O3168" s="26" t="n">
        <f aca="false">IF(E3168&lt;J3168,(J3168-E3168)/E3168,IF(E3168&gt;I3168,(E3168-I3168)/E3168,0))</f>
        <v>0.000106009791449878</v>
      </c>
      <c r="P3168" s="27" t="n">
        <f aca="false">LN(F3168/F3167)</f>
        <v>0.00274750549134987</v>
      </c>
      <c r="Q3168" s="28" t="n">
        <f aca="false">STDEV(P3149:P3168)*SQRT(252)</f>
        <v>0.0644667054688505</v>
      </c>
      <c r="R3168" s="26" t="n">
        <f aca="false">(G3168-H3168)/H3168</f>
        <v>0.00099940035978413</v>
      </c>
      <c r="S3168" s="17" t="n">
        <f aca="false">YEAR(B3168)</f>
        <v>2018</v>
      </c>
      <c r="T3168" s="17" t="n">
        <f aca="false">WEEKDAY(B3168)</f>
        <v>3</v>
      </c>
    </row>
    <row r="3169" customFormat="false" ht="15" hidden="false" customHeight="false" outlineLevel="0" collapsed="false">
      <c r="B3169" s="21" t="n">
        <v>43453</v>
      </c>
      <c r="C3169" s="22" t="n">
        <v>1249.392</v>
      </c>
      <c r="D3169" s="22" t="n">
        <v>1258.094</v>
      </c>
      <c r="E3169" s="22" t="n">
        <v>1241.854</v>
      </c>
      <c r="F3169" s="22" t="n">
        <v>1243.045</v>
      </c>
      <c r="G3169" s="23" t="n">
        <v>1259.56</v>
      </c>
      <c r="H3169" s="23" t="n">
        <v>1258.3</v>
      </c>
      <c r="I3169" s="23" t="n">
        <v>1243.17</v>
      </c>
      <c r="J3169" s="23" t="n">
        <v>1241.93</v>
      </c>
      <c r="K3169" s="29" t="str">
        <f aca="false">IF(N3169&lt;=$F$3,"HIT","MISS")</f>
        <v>HIT</v>
      </c>
      <c r="L3169" s="29" t="str">
        <f aca="false">IF(O3169&lt;=$F$3,"HIT","MISS")</f>
        <v>HIT</v>
      </c>
      <c r="M3169" s="17" t="str">
        <f aca="false">IF(AND(K3169="HIT",L3169="HIT"),"HOD ✓ | LOD ✓",IF(K3169="HIT","HOD ✓",IF(L3169="HIT","LOD ✓","✗ MISS")))</f>
        <v>HOD ✓ | LOD ✓</v>
      </c>
      <c r="N3169" s="26" t="n">
        <f aca="false">IF(D3169&lt;H3169,(H3169-D3169)/D3169,IF(D3169&gt;G3169,(D3169-G3169)/D3169,0))</f>
        <v>0.000163739752355471</v>
      </c>
      <c r="O3169" s="26" t="n">
        <f aca="false">IF(E3169&lt;J3169,(J3169-E3169)/E3169,IF(E3169&gt;I3169,(E3169-I3169)/E3169,0))</f>
        <v>6.11988204732777E-005</v>
      </c>
      <c r="P3169" s="27" t="n">
        <f aca="false">LN(F3169/F3168)</f>
        <v>-0.00509301837476885</v>
      </c>
      <c r="Q3169" s="28" t="n">
        <f aca="false">STDEV(P3150:P3169)*SQRT(252)</f>
        <v>0.0673448555679777</v>
      </c>
      <c r="R3169" s="26" t="n">
        <f aca="false">(G3169-H3169)/H3169</f>
        <v>0.00100135102916633</v>
      </c>
      <c r="S3169" s="17" t="n">
        <f aca="false">YEAR(B3169)</f>
        <v>2018</v>
      </c>
      <c r="T3169" s="17" t="n">
        <f aca="false">WEEKDAY(B3169)</f>
        <v>4</v>
      </c>
    </row>
    <row r="3170" customFormat="false" ht="15" hidden="false" customHeight="false" outlineLevel="0" collapsed="false">
      <c r="B3170" s="21" t="n">
        <v>43454</v>
      </c>
      <c r="C3170" s="22" t="n">
        <v>1243.045</v>
      </c>
      <c r="D3170" s="22" t="n">
        <v>1266.558</v>
      </c>
      <c r="E3170" s="22" t="n">
        <v>1242.793</v>
      </c>
      <c r="F3170" s="22" t="n">
        <v>1259.956</v>
      </c>
      <c r="G3170" s="23" t="n">
        <v>1267.94</v>
      </c>
      <c r="H3170" s="23" t="n">
        <v>1266.67</v>
      </c>
      <c r="I3170" s="23" t="n">
        <v>1242.93</v>
      </c>
      <c r="J3170" s="23" t="n">
        <v>1241.69</v>
      </c>
      <c r="K3170" s="29" t="str">
        <f aca="false">IF(N3170&lt;=$F$3,"HIT","MISS")</f>
        <v>HIT</v>
      </c>
      <c r="L3170" s="29" t="str">
        <f aca="false">IF(O3170&lt;=$F$3,"HIT","MISS")</f>
        <v>HIT</v>
      </c>
      <c r="M3170" s="17" t="str">
        <f aca="false">IF(AND(K3170="HIT",L3170="HIT"),"HOD ✓ | LOD ✓",IF(K3170="HIT","HOD ✓",IF(L3170="HIT","LOD ✓","✗ MISS")))</f>
        <v>HOD ✓ | LOD ✓</v>
      </c>
      <c r="N3170" s="26" t="n">
        <f aca="false">IF(D3170&lt;H3170,(H3170-D3170)/D3170,IF(D3170&gt;G3170,(D3170-G3170)/D3170,0))</f>
        <v>8.84286388780301E-005</v>
      </c>
      <c r="O3170" s="26" t="n">
        <f aca="false">IF(E3170&lt;J3170,(J3170-E3170)/E3170,IF(E3170&gt;I3170,(E3170-I3170)/E3170,0))</f>
        <v>0</v>
      </c>
      <c r="P3170" s="27" t="n">
        <f aca="false">LN(F3170/F3169)</f>
        <v>0.0135127851101376</v>
      </c>
      <c r="Q3170" s="28" t="n">
        <f aca="false">STDEV(P3151:P3170)*SQRT(252)</f>
        <v>0.0813178499650538</v>
      </c>
      <c r="R3170" s="26" t="n">
        <f aca="false">(G3170-H3170)/H3170</f>
        <v>0.00100262894045014</v>
      </c>
      <c r="S3170" s="17" t="n">
        <f aca="false">YEAR(B3170)</f>
        <v>2018</v>
      </c>
      <c r="T3170" s="17" t="n">
        <f aca="false">WEEKDAY(B3170)</f>
        <v>5</v>
      </c>
    </row>
    <row r="3171" customFormat="false" ht="15" hidden="false" customHeight="false" outlineLevel="0" collapsed="false">
      <c r="B3171" s="21" t="n">
        <v>43455</v>
      </c>
      <c r="C3171" s="22" t="n">
        <v>1259.956</v>
      </c>
      <c r="D3171" s="22" t="n">
        <v>1262.83</v>
      </c>
      <c r="E3171" s="22" t="n">
        <v>1254.014</v>
      </c>
      <c r="F3171" s="22" t="n">
        <v>1255.984</v>
      </c>
      <c r="G3171" s="23" t="n">
        <v>1263.83</v>
      </c>
      <c r="H3171" s="23" t="n">
        <v>1262.57</v>
      </c>
      <c r="I3171" s="23" t="n">
        <v>1253.4</v>
      </c>
      <c r="J3171" s="23" t="n">
        <v>1252.15</v>
      </c>
      <c r="K3171" s="29" t="str">
        <f aca="false">IF(N3171&lt;=$F$3,"HIT","MISS")</f>
        <v>HIT</v>
      </c>
      <c r="L3171" s="29" t="str">
        <f aca="false">IF(O3171&lt;=$F$3,"HIT","MISS")</f>
        <v>HIT</v>
      </c>
      <c r="M3171" s="17" t="str">
        <f aca="false">IF(AND(K3171="HIT",L3171="HIT"),"HOD ✓ | LOD ✓",IF(K3171="HIT","HOD ✓",IF(L3171="HIT","LOD ✓","✗ MISS")))</f>
        <v>HOD ✓ | LOD ✓</v>
      </c>
      <c r="N3171" s="26" t="n">
        <f aca="false">IF(D3171&lt;H3171,(H3171-D3171)/D3171,IF(D3171&gt;G3171,(D3171-G3171)/D3171,0))</f>
        <v>0</v>
      </c>
      <c r="O3171" s="26" t="n">
        <f aca="false">IF(E3171&lt;J3171,(J3171-E3171)/E3171,IF(E3171&gt;I3171,(E3171-I3171)/E3171,0))</f>
        <v>0.000489627707505503</v>
      </c>
      <c r="P3171" s="27" t="n">
        <f aca="false">LN(F3171/F3170)</f>
        <v>-0.00315747060736259</v>
      </c>
      <c r="Q3171" s="28" t="n">
        <f aca="false">STDEV(P3152:P3171)*SQRT(252)</f>
        <v>0.0810293312711077</v>
      </c>
      <c r="R3171" s="26" t="n">
        <f aca="false">(G3171-H3171)/H3171</f>
        <v>0.000997964469296745</v>
      </c>
      <c r="S3171" s="17" t="n">
        <f aca="false">YEAR(B3171)</f>
        <v>2018</v>
      </c>
      <c r="T3171" s="17" t="n">
        <f aca="false">WEEKDAY(B3171)</f>
        <v>6</v>
      </c>
    </row>
    <row r="3172" customFormat="false" ht="15" hidden="false" customHeight="false" outlineLevel="0" collapsed="false">
      <c r="B3172" s="21" t="n">
        <v>43458</v>
      </c>
      <c r="C3172" s="22" t="n">
        <v>1255.984</v>
      </c>
      <c r="D3172" s="22" t="n">
        <v>1270.062</v>
      </c>
      <c r="E3172" s="22" t="n">
        <v>1255.984</v>
      </c>
      <c r="F3172" s="22" t="n">
        <v>1269.03</v>
      </c>
      <c r="G3172" s="23" t="n">
        <v>1269.96</v>
      </c>
      <c r="H3172" s="23" t="n">
        <v>1268.69</v>
      </c>
      <c r="I3172" s="23" t="n">
        <v>1256.89</v>
      </c>
      <c r="J3172" s="23" t="n">
        <v>1255.63</v>
      </c>
      <c r="K3172" s="29" t="str">
        <f aca="false">IF(N3172&lt;=$F$3,"HIT","MISS")</f>
        <v>HIT</v>
      </c>
      <c r="L3172" s="29" t="str">
        <f aca="false">IF(O3172&lt;=$F$3,"HIT","MISS")</f>
        <v>HIT</v>
      </c>
      <c r="M3172" s="17" t="str">
        <f aca="false">IF(AND(K3172="HIT",L3172="HIT"),"HOD ✓ | LOD ✓",IF(K3172="HIT","HOD ✓",IF(L3172="HIT","LOD ✓","✗ MISS")))</f>
        <v>HOD ✓ | LOD ✓</v>
      </c>
      <c r="N3172" s="26" t="n">
        <f aca="false">IF(D3172&lt;H3172,(H3172-D3172)/D3172,IF(D3172&gt;G3172,(D3172-G3172)/D3172,0))</f>
        <v>8.03110399333747E-005</v>
      </c>
      <c r="O3172" s="26" t="n">
        <f aca="false">IF(E3172&lt;J3172,(J3172-E3172)/E3172,IF(E3172&gt;I3172,(E3172-I3172)/E3172,0))</f>
        <v>0</v>
      </c>
      <c r="P3172" s="27" t="n">
        <f aca="false">LN(F3172/F3171)</f>
        <v>0.0103335000033893</v>
      </c>
      <c r="Q3172" s="28" t="n">
        <f aca="false">STDEV(P3153:P3172)*SQRT(252)</f>
        <v>0.0868327864602211</v>
      </c>
      <c r="R3172" s="26" t="n">
        <f aca="false">(G3172-H3172)/H3172</f>
        <v>0.00100103256114573</v>
      </c>
      <c r="S3172" s="17" t="n">
        <f aca="false">YEAR(B3172)</f>
        <v>2018</v>
      </c>
      <c r="T3172" s="17" t="n">
        <f aca="false">WEEKDAY(B3172)</f>
        <v>2</v>
      </c>
    </row>
    <row r="3173" customFormat="false" ht="15" hidden="false" customHeight="false" outlineLevel="0" collapsed="false">
      <c r="B3173" s="21" t="n">
        <v>43459</v>
      </c>
      <c r="C3173" s="22" t="n">
        <v>1269.03</v>
      </c>
      <c r="D3173" s="22" t="n">
        <v>1269.799</v>
      </c>
      <c r="E3173" s="22" t="n">
        <v>1269.03</v>
      </c>
      <c r="F3173" s="22" t="n">
        <v>1269.305</v>
      </c>
      <c r="G3173" s="23" t="n">
        <v>1271.54</v>
      </c>
      <c r="H3173" s="23" t="n">
        <v>1270.27</v>
      </c>
      <c r="I3173" s="23" t="n">
        <v>1268.86</v>
      </c>
      <c r="J3173" s="23" t="n">
        <v>1267.59</v>
      </c>
      <c r="K3173" s="29" t="str">
        <f aca="false">IF(N3173&lt;=$F$3,"HIT","MISS")</f>
        <v>HIT</v>
      </c>
      <c r="L3173" s="29" t="str">
        <f aca="false">IF(O3173&lt;=$F$3,"HIT","MISS")</f>
        <v>HIT</v>
      </c>
      <c r="M3173" s="17" t="str">
        <f aca="false">IF(AND(K3173="HIT",L3173="HIT"),"HOD ✓ | LOD ✓",IF(K3173="HIT","HOD ✓",IF(L3173="HIT","LOD ✓","✗ MISS")))</f>
        <v>HOD ✓ | LOD ✓</v>
      </c>
      <c r="N3173" s="26" t="n">
        <f aca="false">IF(D3173&lt;H3173,(H3173-D3173)/D3173,IF(D3173&gt;G3173,(D3173-G3173)/D3173,0))</f>
        <v>0.000370924847160853</v>
      </c>
      <c r="O3173" s="26" t="n">
        <f aca="false">IF(E3173&lt;J3173,(J3173-E3173)/E3173,IF(E3173&gt;I3173,(E3173-I3173)/E3173,0))</f>
        <v>0.000133960584068204</v>
      </c>
      <c r="P3173" s="27" t="n">
        <f aca="false">LN(F3173/F3172)</f>
        <v>0.000216677468557932</v>
      </c>
      <c r="Q3173" s="28" t="n">
        <f aca="false">STDEV(P3154:P3173)*SQRT(252)</f>
        <v>0.0813675428133964</v>
      </c>
      <c r="R3173" s="26" t="n">
        <f aca="false">(G3173-H3173)/H3173</f>
        <v>0.000999787446763272</v>
      </c>
      <c r="S3173" s="17" t="n">
        <f aca="false">YEAR(B3173)</f>
        <v>2018</v>
      </c>
      <c r="T3173" s="17" t="n">
        <f aca="false">WEEKDAY(B3173)</f>
        <v>3</v>
      </c>
    </row>
    <row r="3174" customFormat="false" ht="15" hidden="false" customHeight="false" outlineLevel="0" collapsed="false">
      <c r="B3174" s="21" t="n">
        <v>43460</v>
      </c>
      <c r="C3174" s="22" t="n">
        <v>1269.305</v>
      </c>
      <c r="D3174" s="22" t="n">
        <v>1279.128</v>
      </c>
      <c r="E3174" s="22" t="n">
        <v>1264.392</v>
      </c>
      <c r="F3174" s="22" t="n">
        <v>1266.828</v>
      </c>
      <c r="G3174" s="23" t="n">
        <v>1279.29</v>
      </c>
      <c r="H3174" s="23" t="n">
        <v>1278.01</v>
      </c>
      <c r="I3174" s="23" t="n">
        <v>1264.55</v>
      </c>
      <c r="J3174" s="23" t="n">
        <v>1263.29</v>
      </c>
      <c r="K3174" s="29" t="str">
        <f aca="false">IF(N3174&lt;=$F$3,"HIT","MISS")</f>
        <v>HIT</v>
      </c>
      <c r="L3174" s="29" t="str">
        <f aca="false">IF(O3174&lt;=$F$3,"HIT","MISS")</f>
        <v>HIT</v>
      </c>
      <c r="M3174" s="17" t="str">
        <f aca="false">IF(AND(K3174="HIT",L3174="HIT"),"HOD ✓ | LOD ✓",IF(K3174="HIT","HOD ✓",IF(L3174="HIT","LOD ✓","✗ MISS")))</f>
        <v>HOD ✓ | LOD ✓</v>
      </c>
      <c r="N3174" s="26" t="n">
        <f aca="false">IF(D3174&lt;H3174,(H3174-D3174)/D3174,IF(D3174&gt;G3174,(D3174-G3174)/D3174,0))</f>
        <v>0</v>
      </c>
      <c r="O3174" s="26" t="n">
        <f aca="false">IF(E3174&lt;J3174,(J3174-E3174)/E3174,IF(E3174&gt;I3174,(E3174-I3174)/E3174,0))</f>
        <v>0</v>
      </c>
      <c r="P3174" s="27" t="n">
        <f aca="false">LN(F3174/F3173)</f>
        <v>-0.00195336820869668</v>
      </c>
      <c r="Q3174" s="28" t="n">
        <f aca="false">STDEV(P3155:P3174)*SQRT(252)</f>
        <v>0.081985302200284</v>
      </c>
      <c r="R3174" s="26" t="n">
        <f aca="false">(G3174-H3174)/H3174</f>
        <v>0.00100155710831682</v>
      </c>
      <c r="S3174" s="17" t="n">
        <f aca="false">YEAR(B3174)</f>
        <v>2018</v>
      </c>
      <c r="T3174" s="17" t="n">
        <f aca="false">WEEKDAY(B3174)</f>
        <v>4</v>
      </c>
    </row>
    <row r="3175" customFormat="false" ht="15" hidden="false" customHeight="false" outlineLevel="0" collapsed="false">
      <c r="B3175" s="21" t="n">
        <v>43461</v>
      </c>
      <c r="C3175" s="22" t="n">
        <v>1266.828</v>
      </c>
      <c r="D3175" s="22" t="n">
        <v>1278.991</v>
      </c>
      <c r="E3175" s="22" t="n">
        <v>1266.648</v>
      </c>
      <c r="F3175" s="22" t="n">
        <v>1275.606</v>
      </c>
      <c r="G3175" s="23" t="n">
        <v>1280.23</v>
      </c>
      <c r="H3175" s="23" t="n">
        <v>1278.95</v>
      </c>
      <c r="I3175" s="23" t="n">
        <v>1268.14</v>
      </c>
      <c r="J3175" s="23" t="n">
        <v>1266.87</v>
      </c>
      <c r="K3175" s="29" t="str">
        <f aca="false">IF(N3175&lt;=$F$3,"HIT","MISS")</f>
        <v>HIT</v>
      </c>
      <c r="L3175" s="29" t="str">
        <f aca="false">IF(O3175&lt;=$F$3,"HIT","MISS")</f>
        <v>HIT</v>
      </c>
      <c r="M3175" s="17" t="str">
        <f aca="false">IF(AND(K3175="HIT",L3175="HIT"),"HOD ✓ | LOD ✓",IF(K3175="HIT","HOD ✓",IF(L3175="HIT","LOD ✓","✗ MISS")))</f>
        <v>HOD ✓ | LOD ✓</v>
      </c>
      <c r="N3175" s="26" t="n">
        <f aca="false">IF(D3175&lt;H3175,(H3175-D3175)/D3175,IF(D3175&gt;G3175,(D3175-G3175)/D3175,0))</f>
        <v>0</v>
      </c>
      <c r="O3175" s="26" t="n">
        <f aca="false">IF(E3175&lt;J3175,(J3175-E3175)/E3175,IF(E3175&gt;I3175,(E3175-I3175)/E3175,0))</f>
        <v>0.000175265740758269</v>
      </c>
      <c r="P3175" s="27" t="n">
        <f aca="false">LN(F3175/F3174)</f>
        <v>0.0069052214369506</v>
      </c>
      <c r="Q3175" s="28" t="n">
        <f aca="false">STDEV(P3156:P3175)*SQRT(252)</f>
        <v>0.0838950214101169</v>
      </c>
      <c r="R3175" s="26" t="n">
        <f aca="false">(G3175-H3175)/H3175</f>
        <v>0.00100082098596503</v>
      </c>
      <c r="S3175" s="17" t="n">
        <f aca="false">YEAR(B3175)</f>
        <v>2018</v>
      </c>
      <c r="T3175" s="17" t="n">
        <f aca="false">WEEKDAY(B3175)</f>
        <v>5</v>
      </c>
    </row>
    <row r="3176" customFormat="false" ht="15" hidden="false" customHeight="false" outlineLevel="0" collapsed="false">
      <c r="B3176" s="21" t="n">
        <v>43462</v>
      </c>
      <c r="C3176" s="22" t="n">
        <v>1275.606</v>
      </c>
      <c r="D3176" s="22" t="n">
        <v>1282.237</v>
      </c>
      <c r="E3176" s="22" t="n">
        <v>1274.341</v>
      </c>
      <c r="F3176" s="22" t="n">
        <v>1281.362</v>
      </c>
      <c r="G3176" s="23" t="n">
        <v>1283.26</v>
      </c>
      <c r="H3176" s="23" t="n">
        <v>1281.98</v>
      </c>
      <c r="I3176" s="23" t="n">
        <v>1275.51</v>
      </c>
      <c r="J3176" s="23" t="n">
        <v>1274.24</v>
      </c>
      <c r="K3176" s="29" t="str">
        <f aca="false">IF(N3176&lt;=$F$3,"HIT","MISS")</f>
        <v>HIT</v>
      </c>
      <c r="L3176" s="29" t="str">
        <f aca="false">IF(O3176&lt;=$F$3,"HIT","MISS")</f>
        <v>HIT</v>
      </c>
      <c r="M3176" s="17" t="str">
        <f aca="false">IF(AND(K3176="HIT",L3176="HIT"),"HOD ✓ | LOD ✓",IF(K3176="HIT","HOD ✓",IF(L3176="HIT","LOD ✓","✗ MISS")))</f>
        <v>HOD ✓ | LOD ✓</v>
      </c>
      <c r="N3176" s="26" t="n">
        <f aca="false">IF(D3176&lt;H3176,(H3176-D3176)/D3176,IF(D3176&gt;G3176,(D3176-G3176)/D3176,0))</f>
        <v>0</v>
      </c>
      <c r="O3176" s="26" t="n">
        <f aca="false">IF(E3176&lt;J3176,(J3176-E3176)/E3176,IF(E3176&gt;I3176,(E3176-I3176)/E3176,0))</f>
        <v>0</v>
      </c>
      <c r="P3176" s="27" t="n">
        <f aca="false">LN(F3176/F3175)</f>
        <v>0.00450221490672624</v>
      </c>
      <c r="Q3176" s="28" t="n">
        <f aca="false">STDEV(P3157:P3176)*SQRT(252)</f>
        <v>0.0829663817199405</v>
      </c>
      <c r="R3176" s="26" t="n">
        <f aca="false">(G3176-H3176)/H3176</f>
        <v>0.000998455514126564</v>
      </c>
      <c r="S3176" s="17" t="n">
        <f aca="false">YEAR(B3176)</f>
        <v>2018</v>
      </c>
      <c r="T3176" s="17" t="n">
        <f aca="false">WEEKDAY(B3176)</f>
        <v>6</v>
      </c>
    </row>
    <row r="3177" customFormat="false" ht="15" hidden="false" customHeight="false" outlineLevel="0" collapsed="false">
      <c r="B3177" s="21" t="n">
        <v>43465</v>
      </c>
      <c r="C3177" s="22" t="n">
        <v>1281.362</v>
      </c>
      <c r="D3177" s="22" t="n">
        <v>1284.202</v>
      </c>
      <c r="E3177" s="22" t="n">
        <v>1277.556</v>
      </c>
      <c r="F3177" s="22" t="n">
        <v>1282.413</v>
      </c>
      <c r="G3177" s="23" t="n">
        <v>1284.01</v>
      </c>
      <c r="H3177" s="23" t="n">
        <v>1282.73</v>
      </c>
      <c r="I3177" s="23" t="n">
        <v>1277.19</v>
      </c>
      <c r="J3177" s="23" t="n">
        <v>1275.91</v>
      </c>
      <c r="K3177" s="29" t="str">
        <f aca="false">IF(N3177&lt;=$F$3,"HIT","MISS")</f>
        <v>HIT</v>
      </c>
      <c r="L3177" s="29" t="str">
        <f aca="false">IF(O3177&lt;=$F$3,"HIT","MISS")</f>
        <v>HIT</v>
      </c>
      <c r="M3177" s="17" t="str">
        <f aca="false">IF(AND(K3177="HIT",L3177="HIT"),"HOD ✓ | LOD ✓",IF(K3177="HIT","HOD ✓",IF(L3177="HIT","LOD ✓","✗ MISS")))</f>
        <v>HOD ✓ | LOD ✓</v>
      </c>
      <c r="N3177" s="26" t="n">
        <f aca="false">IF(D3177&lt;H3177,(H3177-D3177)/D3177,IF(D3177&gt;G3177,(D3177-G3177)/D3177,0))</f>
        <v>0.000149509189364296</v>
      </c>
      <c r="O3177" s="26" t="n">
        <f aca="false">IF(E3177&lt;J3177,(J3177-E3177)/E3177,IF(E3177&gt;I3177,(E3177-I3177)/E3177,0))</f>
        <v>0.000286484506354309</v>
      </c>
      <c r="P3177" s="27" t="n">
        <f aca="false">LN(F3177/F3176)</f>
        <v>0.000819884786203584</v>
      </c>
      <c r="Q3177" s="28" t="n">
        <f aca="false">STDEV(P3158:P3177)*SQRT(252)</f>
        <v>0.0812257122706821</v>
      </c>
      <c r="R3177" s="26" t="n">
        <f aca="false">(G3177-H3177)/H3177</f>
        <v>0.00099787172670786</v>
      </c>
      <c r="S3177" s="17" t="n">
        <f aca="false">YEAR(B3177)</f>
        <v>2018</v>
      </c>
      <c r="T3177" s="17" t="n">
        <f aca="false">WEEKDAY(B3177)</f>
        <v>2</v>
      </c>
    </row>
    <row r="3178" customFormat="false" ht="15" hidden="false" customHeight="false" outlineLevel="0" collapsed="false">
      <c r="B3178" s="21" t="n">
        <v>43467</v>
      </c>
      <c r="C3178" s="22" t="n">
        <v>1282.413</v>
      </c>
      <c r="D3178" s="22" t="n">
        <v>1288.84</v>
      </c>
      <c r="E3178" s="22" t="n">
        <v>1278.782</v>
      </c>
      <c r="F3178" s="22" t="n">
        <v>1284.343</v>
      </c>
      <c r="G3178" s="23" t="n">
        <v>1290.35</v>
      </c>
      <c r="H3178" s="23" t="n">
        <v>1289.06</v>
      </c>
      <c r="I3178" s="23" t="n">
        <v>1280.25</v>
      </c>
      <c r="J3178" s="23" t="n">
        <v>1278.97</v>
      </c>
      <c r="K3178" s="29" t="str">
        <f aca="false">IF(N3178&lt;=$F$3,"HIT","MISS")</f>
        <v>HIT</v>
      </c>
      <c r="L3178" s="29" t="str">
        <f aca="false">IF(O3178&lt;=$F$3,"HIT","MISS")</f>
        <v>HIT</v>
      </c>
      <c r="M3178" s="17" t="str">
        <f aca="false">IF(AND(K3178="HIT",L3178="HIT"),"HOD ✓ | LOD ✓",IF(K3178="HIT","HOD ✓",IF(L3178="HIT","LOD ✓","✗ MISS")))</f>
        <v>HOD ✓ | LOD ✓</v>
      </c>
      <c r="N3178" s="26" t="n">
        <f aca="false">IF(D3178&lt;H3178,(H3178-D3178)/D3178,IF(D3178&gt;G3178,(D3178-G3178)/D3178,0))</f>
        <v>0.000170696129853223</v>
      </c>
      <c r="O3178" s="26" t="n">
        <f aca="false">IF(E3178&lt;J3178,(J3178-E3178)/E3178,IF(E3178&gt;I3178,(E3178-I3178)/E3178,0))</f>
        <v>0.000147014893860018</v>
      </c>
      <c r="P3178" s="27" t="n">
        <f aca="false">LN(F3178/F3177)</f>
        <v>0.00150384404573884</v>
      </c>
      <c r="Q3178" s="28" t="n">
        <f aca="false">STDEV(P3159:P3178)*SQRT(252)</f>
        <v>0.0795752875199092</v>
      </c>
      <c r="R3178" s="26" t="n">
        <f aca="false">(G3178-H3178)/H3178</f>
        <v>0.00100072921353542</v>
      </c>
      <c r="S3178" s="17" t="n">
        <f aca="false">YEAR(B3178)</f>
        <v>2019</v>
      </c>
      <c r="T3178" s="17" t="n">
        <f aca="false">WEEKDAY(B3178)</f>
        <v>4</v>
      </c>
    </row>
    <row r="3179" customFormat="false" ht="15" hidden="false" customHeight="false" outlineLevel="0" collapsed="false">
      <c r="B3179" s="21" t="n">
        <v>43468</v>
      </c>
      <c r="C3179" s="22" t="n">
        <v>1284.343</v>
      </c>
      <c r="D3179" s="22" t="n">
        <v>1295.01</v>
      </c>
      <c r="E3179" s="22" t="n">
        <v>1284.343</v>
      </c>
      <c r="F3179" s="22" t="n">
        <v>1294.097</v>
      </c>
      <c r="G3179" s="23" t="n">
        <v>1296.44</v>
      </c>
      <c r="H3179" s="23" t="n">
        <v>1295.14</v>
      </c>
      <c r="I3179" s="23" t="n">
        <v>1285.19</v>
      </c>
      <c r="J3179" s="23" t="n">
        <v>1283.91</v>
      </c>
      <c r="K3179" s="29" t="str">
        <f aca="false">IF(N3179&lt;=$F$3,"HIT","MISS")</f>
        <v>HIT</v>
      </c>
      <c r="L3179" s="29" t="str">
        <f aca="false">IF(O3179&lt;=$F$3,"HIT","MISS")</f>
        <v>HIT</v>
      </c>
      <c r="M3179" s="17" t="str">
        <f aca="false">IF(AND(K3179="HIT",L3179="HIT"),"HOD ✓ | LOD ✓",IF(K3179="HIT","HOD ✓",IF(L3179="HIT","LOD ✓","✗ MISS")))</f>
        <v>HOD ✓ | LOD ✓</v>
      </c>
      <c r="N3179" s="26" t="n">
        <f aca="false">IF(D3179&lt;H3179,(H3179-D3179)/D3179,IF(D3179&gt;G3179,(D3179-G3179)/D3179,0))</f>
        <v>0.000100385325209928</v>
      </c>
      <c r="O3179" s="26" t="n">
        <f aca="false">IF(E3179&lt;J3179,(J3179-E3179)/E3179,IF(E3179&gt;I3179,(E3179-I3179)/E3179,0))</f>
        <v>0</v>
      </c>
      <c r="P3179" s="27" t="n">
        <f aca="false">LN(F3179/F3178)</f>
        <v>0.00756585107913654</v>
      </c>
      <c r="Q3179" s="28" t="n">
        <f aca="false">STDEV(P3160:P3179)*SQRT(252)</f>
        <v>0.0811902290700535</v>
      </c>
      <c r="R3179" s="26" t="n">
        <f aca="false">(G3179-H3179)/H3179</f>
        <v>0.00100375249007826</v>
      </c>
      <c r="S3179" s="17" t="n">
        <f aca="false">YEAR(B3179)</f>
        <v>2019</v>
      </c>
      <c r="T3179" s="17" t="n">
        <f aca="false">WEEKDAY(B3179)</f>
        <v>5</v>
      </c>
    </row>
    <row r="3180" customFormat="false" ht="15" hidden="false" customHeight="false" outlineLevel="0" collapsed="false">
      <c r="B3180" s="21" t="n">
        <v>43469</v>
      </c>
      <c r="C3180" s="22" t="n">
        <v>1294.097</v>
      </c>
      <c r="D3180" s="22" t="n">
        <v>1298.633</v>
      </c>
      <c r="E3180" s="22" t="n">
        <v>1276.699</v>
      </c>
      <c r="F3180" s="22" t="n">
        <v>1285.145</v>
      </c>
      <c r="G3180" s="23" t="n">
        <v>1300.33</v>
      </c>
      <c r="H3180" s="23" t="n">
        <v>1299.03</v>
      </c>
      <c r="I3180" s="23" t="n">
        <v>1276.58</v>
      </c>
      <c r="J3180" s="23" t="n">
        <v>1275.3</v>
      </c>
      <c r="K3180" s="29" t="str">
        <f aca="false">IF(N3180&lt;=$F$3,"HIT","MISS")</f>
        <v>HIT</v>
      </c>
      <c r="L3180" s="29" t="str">
        <f aca="false">IF(O3180&lt;=$F$3,"HIT","MISS")</f>
        <v>HIT</v>
      </c>
      <c r="M3180" s="17" t="str">
        <f aca="false">IF(AND(K3180="HIT",L3180="HIT"),"HOD ✓ | LOD ✓",IF(K3180="HIT","HOD ✓",IF(L3180="HIT","LOD ✓","✗ MISS")))</f>
        <v>HOD ✓ | LOD ✓</v>
      </c>
      <c r="N3180" s="26" t="n">
        <f aca="false">IF(D3180&lt;H3180,(H3180-D3180)/D3180,IF(D3180&gt;G3180,(D3180-G3180)/D3180,0))</f>
        <v>0.000305706077082543</v>
      </c>
      <c r="O3180" s="26" t="n">
        <f aca="false">IF(E3180&lt;J3180,(J3180-E3180)/E3180,IF(E3180&gt;I3180,(E3180-I3180)/E3180,0))</f>
        <v>9.32091276018403E-005</v>
      </c>
      <c r="P3180" s="27" t="n">
        <f aca="false">LN(F3180/F3179)</f>
        <v>-0.00694160218126757</v>
      </c>
      <c r="Q3180" s="28" t="n">
        <f aca="false">STDEV(P3161:P3180)*SQRT(252)</f>
        <v>0.0874256729558907</v>
      </c>
      <c r="R3180" s="26" t="n">
        <f aca="false">(G3180-H3180)/H3180</f>
        <v>0.00100074671100741</v>
      </c>
      <c r="S3180" s="17" t="n">
        <f aca="false">YEAR(B3180)</f>
        <v>2019</v>
      </c>
      <c r="T3180" s="17" t="n">
        <f aca="false">WEEKDAY(B3180)</f>
        <v>6</v>
      </c>
    </row>
    <row r="3181" customFormat="false" ht="15" hidden="false" customHeight="false" outlineLevel="0" collapsed="false">
      <c r="B3181" s="21" t="n">
        <v>43472</v>
      </c>
      <c r="C3181" s="22" t="n">
        <v>1285.145</v>
      </c>
      <c r="D3181" s="22" t="n">
        <v>1295.106</v>
      </c>
      <c r="E3181" s="22" t="n">
        <v>1282.728</v>
      </c>
      <c r="F3181" s="22" t="n">
        <v>1289.123</v>
      </c>
      <c r="G3181" s="23" t="n">
        <v>1296.68</v>
      </c>
      <c r="H3181" s="23" t="n">
        <v>1295.38</v>
      </c>
      <c r="I3181" s="23" t="n">
        <v>1283.81</v>
      </c>
      <c r="J3181" s="23" t="n">
        <v>1282.53</v>
      </c>
      <c r="K3181" s="29" t="str">
        <f aca="false">IF(N3181&lt;=$F$3,"HIT","MISS")</f>
        <v>HIT</v>
      </c>
      <c r="L3181" s="29" t="str">
        <f aca="false">IF(O3181&lt;=$F$3,"HIT","MISS")</f>
        <v>HIT</v>
      </c>
      <c r="M3181" s="17" t="str">
        <f aca="false">IF(AND(K3181="HIT",L3181="HIT"),"HOD ✓ | LOD ✓",IF(K3181="HIT","HOD ✓",IF(L3181="HIT","LOD ✓","✗ MISS")))</f>
        <v>HOD ✓ | LOD ✓</v>
      </c>
      <c r="N3181" s="26" t="n">
        <f aca="false">IF(D3181&lt;H3181,(H3181-D3181)/D3181,IF(D3181&gt;G3181,(D3181-G3181)/D3181,0))</f>
        <v>0.000211565694236699</v>
      </c>
      <c r="O3181" s="26" t="n">
        <f aca="false">IF(E3181&lt;J3181,(J3181-E3181)/E3181,IF(E3181&gt;I3181,(E3181-I3181)/E3181,0))</f>
        <v>0</v>
      </c>
      <c r="P3181" s="27" t="n">
        <f aca="false">LN(F3181/F3180)</f>
        <v>0.00309058976485983</v>
      </c>
      <c r="Q3181" s="28" t="n">
        <f aca="false">STDEV(P3162:P3181)*SQRT(252)</f>
        <v>0.084368149113085</v>
      </c>
      <c r="R3181" s="26" t="n">
        <f aca="false">(G3181-H3181)/H3181</f>
        <v>0.00100356652102082</v>
      </c>
      <c r="S3181" s="17" t="n">
        <f aca="false">YEAR(B3181)</f>
        <v>2019</v>
      </c>
      <c r="T3181" s="17" t="n">
        <f aca="false">WEEKDAY(B3181)</f>
        <v>2</v>
      </c>
    </row>
    <row r="3182" customFormat="false" ht="15" hidden="false" customHeight="false" outlineLevel="0" collapsed="false">
      <c r="B3182" s="21" t="n">
        <v>43473</v>
      </c>
      <c r="C3182" s="22" t="n">
        <v>1289.123</v>
      </c>
      <c r="D3182" s="22" t="n">
        <v>1290.323</v>
      </c>
      <c r="E3182" s="22" t="n">
        <v>1279.437</v>
      </c>
      <c r="F3182" s="22" t="n">
        <v>1285.293</v>
      </c>
      <c r="G3182" s="23" t="n">
        <v>1292.09</v>
      </c>
      <c r="H3182" s="23" t="n">
        <v>1290.8</v>
      </c>
      <c r="I3182" s="23" t="n">
        <v>1279.84</v>
      </c>
      <c r="J3182" s="23" t="n">
        <v>1278.56</v>
      </c>
      <c r="K3182" s="29" t="str">
        <f aca="false">IF(N3182&lt;=$F$3,"HIT","MISS")</f>
        <v>HIT</v>
      </c>
      <c r="L3182" s="29" t="str">
        <f aca="false">IF(O3182&lt;=$F$3,"HIT","MISS")</f>
        <v>HIT</v>
      </c>
      <c r="M3182" s="17" t="str">
        <f aca="false">IF(AND(K3182="HIT",L3182="HIT"),"HOD ✓ | LOD ✓",IF(K3182="HIT","HOD ✓",IF(L3182="HIT","LOD ✓","✗ MISS")))</f>
        <v>HOD ✓ | LOD ✓</v>
      </c>
      <c r="N3182" s="26" t="n">
        <f aca="false">IF(D3182&lt;H3182,(H3182-D3182)/D3182,IF(D3182&gt;G3182,(D3182-G3182)/D3182,0))</f>
        <v>0.000369674879855557</v>
      </c>
      <c r="O3182" s="26" t="n">
        <f aca="false">IF(E3182&lt;J3182,(J3182-E3182)/E3182,IF(E3182&gt;I3182,(E3182-I3182)/E3182,0))</f>
        <v>0</v>
      </c>
      <c r="P3182" s="27" t="n">
        <f aca="false">LN(F3182/F3181)</f>
        <v>-0.00297543429317484</v>
      </c>
      <c r="Q3182" s="28" t="n">
        <f aca="false">STDEV(P3163:P3182)*SQRT(252)</f>
        <v>0.0843970648588344</v>
      </c>
      <c r="R3182" s="26" t="n">
        <f aca="false">(G3182-H3182)/H3182</f>
        <v>0.000999380229315125</v>
      </c>
      <c r="S3182" s="17" t="n">
        <f aca="false">YEAR(B3182)</f>
        <v>2019</v>
      </c>
      <c r="T3182" s="17" t="n">
        <f aca="false">WEEKDAY(B3182)</f>
        <v>3</v>
      </c>
    </row>
    <row r="3183" customFormat="false" ht="15" hidden="false" customHeight="false" outlineLevel="0" collapsed="false">
      <c r="B3183" s="21" t="n">
        <v>43474</v>
      </c>
      <c r="C3183" s="22" t="n">
        <v>1285.293</v>
      </c>
      <c r="D3183" s="22" t="n">
        <v>1293.928</v>
      </c>
      <c r="E3183" s="22" t="n">
        <v>1280.151</v>
      </c>
      <c r="F3183" s="22" t="n">
        <v>1293.202</v>
      </c>
      <c r="G3183" s="23" t="n">
        <v>1294.62</v>
      </c>
      <c r="H3183" s="23" t="n">
        <v>1293.33</v>
      </c>
      <c r="I3183" s="23" t="n">
        <v>1280.79</v>
      </c>
      <c r="J3183" s="23" t="n">
        <v>1279.51</v>
      </c>
      <c r="K3183" s="29" t="str">
        <f aca="false">IF(N3183&lt;=$F$3,"HIT","MISS")</f>
        <v>HIT</v>
      </c>
      <c r="L3183" s="29" t="str">
        <f aca="false">IF(O3183&lt;=$F$3,"HIT","MISS")</f>
        <v>HIT</v>
      </c>
      <c r="M3183" s="17" t="str">
        <f aca="false">IF(AND(K3183="HIT",L3183="HIT"),"HOD ✓ | LOD ✓",IF(K3183="HIT","HOD ✓",IF(L3183="HIT","LOD ✓","✗ MISS")))</f>
        <v>HOD ✓ | LOD ✓</v>
      </c>
      <c r="N3183" s="26" t="n">
        <f aca="false">IF(D3183&lt;H3183,(H3183-D3183)/D3183,IF(D3183&gt;G3183,(D3183-G3183)/D3183,0))</f>
        <v>0</v>
      </c>
      <c r="O3183" s="26" t="n">
        <f aca="false">IF(E3183&lt;J3183,(J3183-E3183)/E3183,IF(E3183&gt;I3183,(E3183-I3183)/E3183,0))</f>
        <v>0</v>
      </c>
      <c r="P3183" s="27" t="n">
        <f aca="false">LN(F3183/F3182)</f>
        <v>0.00613460549934844</v>
      </c>
      <c r="Q3183" s="28" t="n">
        <f aca="false">STDEV(P3164:P3183)*SQRT(252)</f>
        <v>0.0852150033345249</v>
      </c>
      <c r="R3183" s="26" t="n">
        <f aca="false">(G3183-H3183)/H3183</f>
        <v>0.00099742525109598</v>
      </c>
      <c r="S3183" s="17" t="n">
        <f aca="false">YEAR(B3183)</f>
        <v>2019</v>
      </c>
      <c r="T3183" s="17" t="n">
        <f aca="false">WEEKDAY(B3183)</f>
        <v>4</v>
      </c>
    </row>
    <row r="3184" customFormat="false" ht="15" hidden="false" customHeight="false" outlineLevel="0" collapsed="false">
      <c r="B3184" s="21" t="n">
        <v>43475</v>
      </c>
      <c r="C3184" s="22" t="n">
        <v>1293.202</v>
      </c>
      <c r="D3184" s="22" t="n">
        <v>1297.194</v>
      </c>
      <c r="E3184" s="22" t="n">
        <v>1286.145</v>
      </c>
      <c r="F3184" s="22" t="n">
        <v>1286.498</v>
      </c>
      <c r="G3184" s="23" t="n">
        <v>1298.12</v>
      </c>
      <c r="H3184" s="23" t="n">
        <v>1296.82</v>
      </c>
      <c r="I3184" s="23" t="n">
        <v>1287.52</v>
      </c>
      <c r="J3184" s="23" t="n">
        <v>1286.23</v>
      </c>
      <c r="K3184" s="29" t="str">
        <f aca="false">IF(N3184&lt;=$F$3,"HIT","MISS")</f>
        <v>HIT</v>
      </c>
      <c r="L3184" s="29" t="str">
        <f aca="false">IF(O3184&lt;=$F$3,"HIT","MISS")</f>
        <v>HIT</v>
      </c>
      <c r="M3184" s="17" t="str">
        <f aca="false">IF(AND(K3184="HIT",L3184="HIT"),"HOD ✓ | LOD ✓",IF(K3184="HIT","HOD ✓",IF(L3184="HIT","LOD ✓","✗ MISS")))</f>
        <v>HOD ✓ | LOD ✓</v>
      </c>
      <c r="N3184" s="26" t="n">
        <f aca="false">IF(D3184&lt;H3184,(H3184-D3184)/D3184,IF(D3184&gt;G3184,(D3184-G3184)/D3184,0))</f>
        <v>0</v>
      </c>
      <c r="O3184" s="26" t="n">
        <f aca="false">IF(E3184&lt;J3184,(J3184-E3184)/E3184,IF(E3184&gt;I3184,(E3184-I3184)/E3184,0))</f>
        <v>6.6088971305752E-005</v>
      </c>
      <c r="P3184" s="27" t="n">
        <f aca="false">LN(F3184/F3183)</f>
        <v>-0.00519751528620128</v>
      </c>
      <c r="Q3184" s="28" t="n">
        <f aca="false">STDEV(P3165:P3184)*SQRT(252)</f>
        <v>0.0889261368174121</v>
      </c>
      <c r="R3184" s="26" t="n">
        <f aca="false">(G3184-H3184)/H3184</f>
        <v>0.00100245215218762</v>
      </c>
      <c r="S3184" s="17" t="n">
        <f aca="false">YEAR(B3184)</f>
        <v>2019</v>
      </c>
      <c r="T3184" s="17" t="n">
        <f aca="false">WEEKDAY(B3184)</f>
        <v>5</v>
      </c>
    </row>
    <row r="3185" customFormat="false" ht="15" hidden="false" customHeight="false" outlineLevel="0" collapsed="false">
      <c r="B3185" s="21" t="n">
        <v>43476</v>
      </c>
      <c r="C3185" s="22" t="n">
        <v>1286.498</v>
      </c>
      <c r="D3185" s="22" t="n">
        <v>1295.254</v>
      </c>
      <c r="E3185" s="22" t="n">
        <v>1286.498</v>
      </c>
      <c r="F3185" s="22" t="n">
        <v>1287.62</v>
      </c>
      <c r="G3185" s="23" t="n">
        <v>1296.08</v>
      </c>
      <c r="H3185" s="23" t="n">
        <v>1294.79</v>
      </c>
      <c r="I3185" s="23" t="n">
        <v>1288.12</v>
      </c>
      <c r="J3185" s="23" t="n">
        <v>1286.83</v>
      </c>
      <c r="K3185" s="29" t="str">
        <f aca="false">IF(N3185&lt;=$F$3,"HIT","MISS")</f>
        <v>HIT</v>
      </c>
      <c r="L3185" s="29" t="str">
        <f aca="false">IF(O3185&lt;=$F$3,"HIT","MISS")</f>
        <v>HIT</v>
      </c>
      <c r="M3185" s="17" t="str">
        <f aca="false">IF(AND(K3185="HIT",L3185="HIT"),"HOD ✓ | LOD ✓",IF(K3185="HIT","HOD ✓",IF(L3185="HIT","LOD ✓","✗ MISS")))</f>
        <v>HOD ✓ | LOD ✓</v>
      </c>
      <c r="N3185" s="26" t="n">
        <f aca="false">IF(D3185&lt;H3185,(H3185-D3185)/D3185,IF(D3185&gt;G3185,(D3185-G3185)/D3185,0))</f>
        <v>0</v>
      </c>
      <c r="O3185" s="26" t="n">
        <f aca="false">IF(E3185&lt;J3185,(J3185-E3185)/E3185,IF(E3185&gt;I3185,(E3185-I3185)/E3185,0))</f>
        <v>0.000258064917318084</v>
      </c>
      <c r="P3185" s="27" t="n">
        <f aca="false">LN(F3185/F3184)</f>
        <v>0.000871754963102614</v>
      </c>
      <c r="Q3185" s="28" t="n">
        <f aca="false">STDEV(P3166:P3185)*SQRT(252)</f>
        <v>0.0872579799420166</v>
      </c>
      <c r="R3185" s="26" t="n">
        <f aca="false">(G3185-H3185)/H3185</f>
        <v>0.00099630055839168</v>
      </c>
      <c r="S3185" s="17" t="n">
        <f aca="false">YEAR(B3185)</f>
        <v>2019</v>
      </c>
      <c r="T3185" s="17" t="n">
        <f aca="false">WEEKDAY(B3185)</f>
        <v>6</v>
      </c>
    </row>
    <row r="3186" customFormat="false" ht="15" hidden="false" customHeight="false" outlineLevel="0" collapsed="false">
      <c r="B3186" s="21" t="n">
        <v>43479</v>
      </c>
      <c r="C3186" s="22" t="n">
        <v>1287.62</v>
      </c>
      <c r="D3186" s="22" t="n">
        <v>1295.954</v>
      </c>
      <c r="E3186" s="22" t="n">
        <v>1287.496</v>
      </c>
      <c r="F3186" s="22" t="n">
        <v>1291.416</v>
      </c>
      <c r="G3186" s="23" t="n">
        <v>1296.55</v>
      </c>
      <c r="H3186" s="23" t="n">
        <v>1295.25</v>
      </c>
      <c r="I3186" s="23" t="n">
        <v>1288.94</v>
      </c>
      <c r="J3186" s="23" t="n">
        <v>1287.65</v>
      </c>
      <c r="K3186" s="29" t="str">
        <f aca="false">IF(N3186&lt;=$F$3,"HIT","MISS")</f>
        <v>HIT</v>
      </c>
      <c r="L3186" s="29" t="str">
        <f aca="false">IF(O3186&lt;=$F$3,"HIT","MISS")</f>
        <v>HIT</v>
      </c>
      <c r="M3186" s="17" t="str">
        <f aca="false">IF(AND(K3186="HIT",L3186="HIT"),"HOD ✓ | LOD ✓",IF(K3186="HIT","HOD ✓",IF(L3186="HIT","LOD ✓","✗ MISS")))</f>
        <v>HOD ✓ | LOD ✓</v>
      </c>
      <c r="N3186" s="26" t="n">
        <f aca="false">IF(D3186&lt;H3186,(H3186-D3186)/D3186,IF(D3186&gt;G3186,(D3186-G3186)/D3186,0))</f>
        <v>0</v>
      </c>
      <c r="O3186" s="26" t="n">
        <f aca="false">IF(E3186&lt;J3186,(J3186-E3186)/E3186,IF(E3186&gt;I3186,(E3186-I3186)/E3186,0))</f>
        <v>0.0001196120220956</v>
      </c>
      <c r="P3186" s="27" t="n">
        <f aca="false">LN(F3186/F3185)</f>
        <v>0.00294373769207964</v>
      </c>
      <c r="Q3186" s="28" t="n">
        <f aca="false">STDEV(P3167:P3186)*SQRT(252)</f>
        <v>0.0856794643378215</v>
      </c>
      <c r="R3186" s="26" t="n">
        <f aca="false">(G3186-H3186)/H3186</f>
        <v>0.00100366724570543</v>
      </c>
      <c r="S3186" s="17" t="n">
        <f aca="false">YEAR(B3186)</f>
        <v>2019</v>
      </c>
      <c r="T3186" s="17" t="n">
        <f aca="false">WEEKDAY(B3186)</f>
        <v>2</v>
      </c>
    </row>
    <row r="3187" customFormat="false" ht="15" hidden="false" customHeight="false" outlineLevel="0" collapsed="false">
      <c r="B3187" s="21" t="n">
        <v>43480</v>
      </c>
      <c r="C3187" s="22" t="n">
        <v>1291.416</v>
      </c>
      <c r="D3187" s="22" t="n">
        <v>1294.707</v>
      </c>
      <c r="E3187" s="22" t="n">
        <v>1286.811</v>
      </c>
      <c r="F3187" s="22" t="n">
        <v>1289.372</v>
      </c>
      <c r="G3187" s="23" t="n">
        <v>1295.64</v>
      </c>
      <c r="H3187" s="23" t="n">
        <v>1294.35</v>
      </c>
      <c r="I3187" s="23" t="n">
        <v>1288.24</v>
      </c>
      <c r="J3187" s="23" t="n">
        <v>1286.95</v>
      </c>
      <c r="K3187" s="29" t="str">
        <f aca="false">IF(N3187&lt;=$F$3,"HIT","MISS")</f>
        <v>HIT</v>
      </c>
      <c r="L3187" s="29" t="str">
        <f aca="false">IF(O3187&lt;=$F$3,"HIT","MISS")</f>
        <v>HIT</v>
      </c>
      <c r="M3187" s="17" t="str">
        <f aca="false">IF(AND(K3187="HIT",L3187="HIT"),"HOD ✓ | LOD ✓",IF(K3187="HIT","HOD ✓",IF(L3187="HIT","LOD ✓","✗ MISS")))</f>
        <v>HOD ✓ | LOD ✓</v>
      </c>
      <c r="N3187" s="26" t="n">
        <f aca="false">IF(D3187&lt;H3187,(H3187-D3187)/D3187,IF(D3187&gt;G3187,(D3187-G3187)/D3187,0))</f>
        <v>0</v>
      </c>
      <c r="O3187" s="26" t="n">
        <f aca="false">IF(E3187&lt;J3187,(J3187-E3187)/E3187,IF(E3187&gt;I3187,(E3187-I3187)/E3187,0))</f>
        <v>0.000108018970929005</v>
      </c>
      <c r="P3187" s="27" t="n">
        <f aca="false">LN(F3187/F3186)</f>
        <v>-0.00158401265612091</v>
      </c>
      <c r="Q3187" s="28" t="n">
        <f aca="false">STDEV(P3168:P3187)*SQRT(252)</f>
        <v>0.0853594253313484</v>
      </c>
      <c r="R3187" s="26" t="n">
        <f aca="false">(G3187-H3187)/H3187</f>
        <v>0.000996639239773007</v>
      </c>
      <c r="S3187" s="17" t="n">
        <f aca="false">YEAR(B3187)</f>
        <v>2019</v>
      </c>
      <c r="T3187" s="17" t="n">
        <f aca="false">WEEKDAY(B3187)</f>
        <v>3</v>
      </c>
    </row>
    <row r="3188" customFormat="false" ht="15" hidden="false" customHeight="false" outlineLevel="0" collapsed="false">
      <c r="B3188" s="21" t="n">
        <v>43481</v>
      </c>
      <c r="C3188" s="22" t="n">
        <v>1289.372</v>
      </c>
      <c r="D3188" s="22" t="n">
        <v>1295.046</v>
      </c>
      <c r="E3188" s="22" t="n">
        <v>1287.977</v>
      </c>
      <c r="F3188" s="22" t="n">
        <v>1293.663</v>
      </c>
      <c r="G3188" s="23" t="n">
        <v>1295.47</v>
      </c>
      <c r="H3188" s="23" t="n">
        <v>1294.18</v>
      </c>
      <c r="I3188" s="23" t="n">
        <v>1287.67</v>
      </c>
      <c r="J3188" s="23" t="n">
        <v>1286.38</v>
      </c>
      <c r="K3188" s="29" t="str">
        <f aca="false">IF(N3188&lt;=$F$3,"HIT","MISS")</f>
        <v>HIT</v>
      </c>
      <c r="L3188" s="29" t="str">
        <f aca="false">IF(O3188&lt;=$F$3,"HIT","MISS")</f>
        <v>HIT</v>
      </c>
      <c r="M3188" s="17" t="str">
        <f aca="false">IF(AND(K3188="HIT",L3188="HIT"),"HOD ✓ | LOD ✓",IF(K3188="HIT","HOD ✓",IF(L3188="HIT","LOD ✓","✗ MISS")))</f>
        <v>HOD ✓ | LOD ✓</v>
      </c>
      <c r="N3188" s="26" t="n">
        <f aca="false">IF(D3188&lt;H3188,(H3188-D3188)/D3188,IF(D3188&gt;G3188,(D3188-G3188)/D3188,0))</f>
        <v>0</v>
      </c>
      <c r="O3188" s="26" t="n">
        <f aca="false">IF(E3188&lt;J3188,(J3188-E3188)/E3188,IF(E3188&gt;I3188,(E3188-I3188)/E3188,0))</f>
        <v>0.000238358293665195</v>
      </c>
      <c r="P3188" s="27" t="n">
        <f aca="false">LN(F3188/F3187)</f>
        <v>0.00332245126159583</v>
      </c>
      <c r="Q3188" s="28" t="n">
        <f aca="false">STDEV(P3169:P3188)*SQRT(252)</f>
        <v>0.0854762241275706</v>
      </c>
      <c r="R3188" s="26" t="n">
        <f aca="false">(G3188-H3188)/H3188</f>
        <v>0.000996770155619747</v>
      </c>
      <c r="S3188" s="17" t="n">
        <f aca="false">YEAR(B3188)</f>
        <v>2019</v>
      </c>
      <c r="T3188" s="17" t="n">
        <f aca="false">WEEKDAY(B3188)</f>
        <v>4</v>
      </c>
    </row>
    <row r="3189" customFormat="false" ht="15" hidden="false" customHeight="false" outlineLevel="0" collapsed="false">
      <c r="B3189" s="21" t="n">
        <v>43482</v>
      </c>
      <c r="C3189" s="22" t="n">
        <v>1293.663</v>
      </c>
      <c r="D3189" s="22" t="n">
        <v>1295.431</v>
      </c>
      <c r="E3189" s="22" t="n">
        <v>1288.818</v>
      </c>
      <c r="F3189" s="22" t="n">
        <v>1292.038</v>
      </c>
      <c r="G3189" s="23" t="n">
        <v>1295.63</v>
      </c>
      <c r="H3189" s="23" t="n">
        <v>1294.34</v>
      </c>
      <c r="I3189" s="23" t="n">
        <v>1290.31</v>
      </c>
      <c r="J3189" s="23" t="n">
        <v>1289.02</v>
      </c>
      <c r="K3189" s="29" t="str">
        <f aca="false">IF(N3189&lt;=$F$3,"HIT","MISS")</f>
        <v>HIT</v>
      </c>
      <c r="L3189" s="29" t="str">
        <f aca="false">IF(O3189&lt;=$F$3,"HIT","MISS")</f>
        <v>HIT</v>
      </c>
      <c r="M3189" s="17" t="str">
        <f aca="false">IF(AND(K3189="HIT",L3189="HIT"),"HOD ✓ | LOD ✓",IF(K3189="HIT","HOD ✓",IF(L3189="HIT","LOD ✓","✗ MISS")))</f>
        <v>HOD ✓ | LOD ✓</v>
      </c>
      <c r="N3189" s="26" t="n">
        <f aca="false">IF(D3189&lt;H3189,(H3189-D3189)/D3189,IF(D3189&gt;G3189,(D3189-G3189)/D3189,0))</f>
        <v>0</v>
      </c>
      <c r="O3189" s="26" t="n">
        <f aca="false">IF(E3189&lt;J3189,(J3189-E3189)/E3189,IF(E3189&gt;I3189,(E3189-I3189)/E3189,0))</f>
        <v>0.000156732758232736</v>
      </c>
      <c r="P3189" s="27" t="n">
        <f aca="false">LN(F3189/F3188)</f>
        <v>-0.00125691270099309</v>
      </c>
      <c r="Q3189" s="28" t="n">
        <f aca="false">STDEV(P3170:P3189)*SQRT(252)</f>
        <v>0.0824389769226697</v>
      </c>
      <c r="R3189" s="26" t="n">
        <f aca="false">(G3189-H3189)/H3189</f>
        <v>0.000996646939753226</v>
      </c>
      <c r="S3189" s="17" t="n">
        <f aca="false">YEAR(B3189)</f>
        <v>2019</v>
      </c>
      <c r="T3189" s="17" t="n">
        <f aca="false">WEEKDAY(B3189)</f>
        <v>5</v>
      </c>
    </row>
    <row r="3190" customFormat="false" ht="15" hidden="false" customHeight="false" outlineLevel="0" collapsed="false">
      <c r="B3190" s="21" t="n">
        <v>43483</v>
      </c>
      <c r="C3190" s="22" t="n">
        <v>1292.038</v>
      </c>
      <c r="D3190" s="22" t="n">
        <v>1292.636</v>
      </c>
      <c r="E3190" s="22" t="n">
        <v>1280.717</v>
      </c>
      <c r="F3190" s="22" t="n">
        <v>1281.689</v>
      </c>
      <c r="G3190" s="23" t="n">
        <v>1294.08</v>
      </c>
      <c r="H3190" s="23" t="n">
        <v>1292.79</v>
      </c>
      <c r="I3190" s="23" t="n">
        <v>1282.09</v>
      </c>
      <c r="J3190" s="23" t="n">
        <v>1280.81</v>
      </c>
      <c r="K3190" s="29" t="str">
        <f aca="false">IF(N3190&lt;=$F$3,"HIT","MISS")</f>
        <v>HIT</v>
      </c>
      <c r="L3190" s="29" t="str">
        <f aca="false">IF(O3190&lt;=$F$3,"HIT","MISS")</f>
        <v>HIT</v>
      </c>
      <c r="M3190" s="17" t="str">
        <f aca="false">IF(AND(K3190="HIT",L3190="HIT"),"HOD ✓ | LOD ✓",IF(K3190="HIT","HOD ✓",IF(L3190="HIT","LOD ✓","✗ MISS")))</f>
        <v>HOD ✓ | LOD ✓</v>
      </c>
      <c r="N3190" s="26" t="n">
        <f aca="false">IF(D3190&lt;H3190,(H3190-D3190)/D3190,IF(D3190&gt;G3190,(D3190-G3190)/D3190,0))</f>
        <v>0.000119136400347814</v>
      </c>
      <c r="O3190" s="26" t="n">
        <f aca="false">IF(E3190&lt;J3190,(J3190-E3190)/E3190,IF(E3190&gt;I3190,(E3190-I3190)/E3190,0))</f>
        <v>7.26155739322951E-005</v>
      </c>
      <c r="P3190" s="27" t="n">
        <f aca="false">LN(F3190/F3189)</f>
        <v>-0.00804207732735009</v>
      </c>
      <c r="Q3190" s="28" t="n">
        <f aca="false">STDEV(P3171:P3190)*SQRT(252)</f>
        <v>0.0776480492760521</v>
      </c>
      <c r="R3190" s="26" t="n">
        <f aca="false">(G3190-H3190)/H3190</f>
        <v>0.000997841876870925</v>
      </c>
      <c r="S3190" s="17" t="n">
        <f aca="false">YEAR(B3190)</f>
        <v>2019</v>
      </c>
      <c r="T3190" s="17" t="n">
        <f aca="false">WEEKDAY(B3190)</f>
        <v>6</v>
      </c>
    </row>
    <row r="3191" customFormat="false" ht="15" hidden="false" customHeight="false" outlineLevel="0" collapsed="false">
      <c r="B3191" s="21" t="n">
        <v>43486</v>
      </c>
      <c r="C3191" s="22" t="n">
        <v>1281.689</v>
      </c>
      <c r="D3191" s="22" t="n">
        <v>1283.652</v>
      </c>
      <c r="E3191" s="22" t="n">
        <v>1276.851</v>
      </c>
      <c r="F3191" s="22" t="n">
        <v>1280.28</v>
      </c>
      <c r="G3191" s="23" t="n">
        <v>1283.81</v>
      </c>
      <c r="H3191" s="23" t="n">
        <v>1282.53</v>
      </c>
      <c r="I3191" s="23" t="n">
        <v>1277.79</v>
      </c>
      <c r="J3191" s="23" t="n">
        <v>1276.51</v>
      </c>
      <c r="K3191" s="29" t="str">
        <f aca="false">IF(N3191&lt;=$F$3,"HIT","MISS")</f>
        <v>HIT</v>
      </c>
      <c r="L3191" s="29" t="str">
        <f aca="false">IF(O3191&lt;=$F$3,"HIT","MISS")</f>
        <v>HIT</v>
      </c>
      <c r="M3191" s="17" t="str">
        <f aca="false">IF(AND(K3191="HIT",L3191="HIT"),"HOD ✓ | LOD ✓",IF(K3191="HIT","HOD ✓",IF(L3191="HIT","LOD ✓","✗ MISS")))</f>
        <v>HOD ✓ | LOD ✓</v>
      </c>
      <c r="N3191" s="26" t="n">
        <f aca="false">IF(D3191&lt;H3191,(H3191-D3191)/D3191,IF(D3191&gt;G3191,(D3191-G3191)/D3191,0))</f>
        <v>0</v>
      </c>
      <c r="O3191" s="26" t="n">
        <f aca="false">IF(E3191&lt;J3191,(J3191-E3191)/E3191,IF(E3191&gt;I3191,(E3191-I3191)/E3191,0))</f>
        <v>0</v>
      </c>
      <c r="P3191" s="27" t="n">
        <f aca="false">LN(F3191/F3190)</f>
        <v>-0.00109993535601527</v>
      </c>
      <c r="Q3191" s="28" t="n">
        <f aca="false">STDEV(P3172:P3191)*SQRT(252)</f>
        <v>0.0765738845772447</v>
      </c>
      <c r="R3191" s="26" t="n">
        <f aca="false">(G3191-H3191)/H3191</f>
        <v>0.000998027336592495</v>
      </c>
      <c r="S3191" s="17" t="n">
        <f aca="false">YEAR(B3191)</f>
        <v>2019</v>
      </c>
      <c r="T3191" s="17" t="n">
        <f aca="false">WEEKDAY(B3191)</f>
        <v>2</v>
      </c>
    </row>
    <row r="3192" customFormat="false" ht="15" hidden="false" customHeight="false" outlineLevel="0" collapsed="false">
      <c r="B3192" s="21" t="n">
        <v>43487</v>
      </c>
      <c r="C3192" s="22" t="n">
        <v>1280.28</v>
      </c>
      <c r="D3192" s="22" t="n">
        <v>1285.62</v>
      </c>
      <c r="E3192" s="22" t="n">
        <v>1277.542</v>
      </c>
      <c r="F3192" s="22" t="n">
        <v>1285.024</v>
      </c>
      <c r="G3192" s="23" t="n">
        <v>1286.39</v>
      </c>
      <c r="H3192" s="23" t="n">
        <v>1285.1</v>
      </c>
      <c r="I3192" s="23" t="n">
        <v>1277.74</v>
      </c>
      <c r="J3192" s="23" t="n">
        <v>1276.46</v>
      </c>
      <c r="K3192" s="29" t="str">
        <f aca="false">IF(N3192&lt;=$F$3,"HIT","MISS")</f>
        <v>HIT</v>
      </c>
      <c r="L3192" s="29" t="str">
        <f aca="false">IF(O3192&lt;=$F$3,"HIT","MISS")</f>
        <v>HIT</v>
      </c>
      <c r="M3192" s="17" t="str">
        <f aca="false">IF(AND(K3192="HIT",L3192="HIT"),"HOD ✓ | LOD ✓",IF(K3192="HIT","HOD ✓",IF(L3192="HIT","LOD ✓","✗ MISS")))</f>
        <v>HOD ✓ | LOD ✓</v>
      </c>
      <c r="N3192" s="26" t="n">
        <f aca="false">IF(D3192&lt;H3192,(H3192-D3192)/D3192,IF(D3192&gt;G3192,(D3192-G3192)/D3192,0))</f>
        <v>0</v>
      </c>
      <c r="O3192" s="26" t="n">
        <f aca="false">IF(E3192&lt;J3192,(J3192-E3192)/E3192,IF(E3192&gt;I3192,(E3192-I3192)/E3192,0))</f>
        <v>0</v>
      </c>
      <c r="P3192" s="27" t="n">
        <f aca="false">LN(F3192/F3191)</f>
        <v>0.00369859120633764</v>
      </c>
      <c r="Q3192" s="28" t="n">
        <f aca="false">STDEV(P3173:P3192)*SQRT(252)</f>
        <v>0.0690517741089953</v>
      </c>
      <c r="R3192" s="26" t="n">
        <f aca="false">(G3192-H3192)/H3192</f>
        <v>0.00100381293284584</v>
      </c>
      <c r="S3192" s="17" t="n">
        <f aca="false">YEAR(B3192)</f>
        <v>2019</v>
      </c>
      <c r="T3192" s="17" t="n">
        <f aca="false">WEEKDAY(B3192)</f>
        <v>3</v>
      </c>
    </row>
    <row r="3193" customFormat="false" ht="15" hidden="false" customHeight="false" outlineLevel="0" collapsed="false">
      <c r="B3193" s="21" t="n">
        <v>43488</v>
      </c>
      <c r="C3193" s="22" t="n">
        <v>1285.024</v>
      </c>
      <c r="D3193" s="22" t="n">
        <v>1286.594</v>
      </c>
      <c r="E3193" s="22" t="n">
        <v>1278.753</v>
      </c>
      <c r="F3193" s="22" t="n">
        <v>1282.793</v>
      </c>
      <c r="G3193" s="23" t="n">
        <v>1287.98</v>
      </c>
      <c r="H3193" s="23" t="n">
        <v>1286.69</v>
      </c>
      <c r="I3193" s="23" t="n">
        <v>1278.48</v>
      </c>
      <c r="J3193" s="23" t="n">
        <v>1277.2</v>
      </c>
      <c r="K3193" s="29" t="str">
        <f aca="false">IF(N3193&lt;=$F$3,"HIT","MISS")</f>
        <v>HIT</v>
      </c>
      <c r="L3193" s="29" t="str">
        <f aca="false">IF(O3193&lt;=$F$3,"HIT","MISS")</f>
        <v>HIT</v>
      </c>
      <c r="M3193" s="17" t="str">
        <f aca="false">IF(AND(K3193="HIT",L3193="HIT"),"HOD ✓ | LOD ✓",IF(K3193="HIT","HOD ✓",IF(L3193="HIT","LOD ✓","✗ MISS")))</f>
        <v>HOD ✓ | LOD ✓</v>
      </c>
      <c r="N3193" s="26" t="n">
        <f aca="false">IF(D3193&lt;H3193,(H3193-D3193)/D3193,IF(D3193&gt;G3193,(D3193-G3193)/D3193,0))</f>
        <v>7.4615613006126E-005</v>
      </c>
      <c r="O3193" s="26" t="n">
        <f aca="false">IF(E3193&lt;J3193,(J3193-E3193)/E3193,IF(E3193&gt;I3193,(E3193-I3193)/E3193,0))</f>
        <v>0.000213489235215801</v>
      </c>
      <c r="P3193" s="27" t="n">
        <f aca="false">LN(F3193/F3192)</f>
        <v>-0.00173766320681765</v>
      </c>
      <c r="Q3193" s="28" t="n">
        <f aca="false">STDEV(P3174:P3193)*SQRT(252)</f>
        <v>0.0695521693280934</v>
      </c>
      <c r="R3193" s="26" t="n">
        <f aca="false">(G3193-H3193)/H3193</f>
        <v>0.00100257249220866</v>
      </c>
      <c r="S3193" s="17" t="n">
        <f aca="false">YEAR(B3193)</f>
        <v>2019</v>
      </c>
      <c r="T3193" s="17" t="n">
        <f aca="false">WEEKDAY(B3193)</f>
        <v>4</v>
      </c>
    </row>
    <row r="3194" customFormat="false" ht="15" hidden="false" customHeight="false" outlineLevel="0" collapsed="false">
      <c r="B3194" s="21" t="n">
        <v>43489</v>
      </c>
      <c r="C3194" s="22" t="n">
        <v>1282.793</v>
      </c>
      <c r="D3194" s="22" t="n">
        <v>1284.895</v>
      </c>
      <c r="E3194" s="22" t="n">
        <v>1276.914</v>
      </c>
      <c r="F3194" s="22" t="n">
        <v>1281.019</v>
      </c>
      <c r="G3194" s="23" t="n">
        <v>1285.86</v>
      </c>
      <c r="H3194" s="23" t="n">
        <v>1284.58</v>
      </c>
      <c r="I3194" s="23" t="n">
        <v>1278.26</v>
      </c>
      <c r="J3194" s="23" t="n">
        <v>1276.98</v>
      </c>
      <c r="K3194" s="29" t="str">
        <f aca="false">IF(N3194&lt;=$F$3,"HIT","MISS")</f>
        <v>HIT</v>
      </c>
      <c r="L3194" s="29" t="str">
        <f aca="false">IF(O3194&lt;=$F$3,"HIT","MISS")</f>
        <v>HIT</v>
      </c>
      <c r="M3194" s="17" t="str">
        <f aca="false">IF(AND(K3194="HIT",L3194="HIT"),"HOD ✓ | LOD ✓",IF(K3194="HIT","HOD ✓",IF(L3194="HIT","LOD ✓","✗ MISS")))</f>
        <v>HOD ✓ | LOD ✓</v>
      </c>
      <c r="N3194" s="26" t="n">
        <f aca="false">IF(D3194&lt;H3194,(H3194-D3194)/D3194,IF(D3194&gt;G3194,(D3194-G3194)/D3194,0))</f>
        <v>0</v>
      </c>
      <c r="O3194" s="26" t="n">
        <f aca="false">IF(E3194&lt;J3194,(J3194-E3194)/E3194,IF(E3194&gt;I3194,(E3194-I3194)/E3194,0))</f>
        <v>5.16871144024037E-005</v>
      </c>
      <c r="P3194" s="27" t="n">
        <f aca="false">LN(F3194/F3193)</f>
        <v>-0.00138387704177827</v>
      </c>
      <c r="Q3194" s="28" t="n">
        <f aca="false">STDEV(P3175:P3194)*SQRT(252)</f>
        <v>0.0693116020156578</v>
      </c>
      <c r="R3194" s="26" t="n">
        <f aca="false">(G3194-H3194)/H3194</f>
        <v>0.000996434632331169</v>
      </c>
      <c r="S3194" s="17" t="n">
        <f aca="false">YEAR(B3194)</f>
        <v>2019</v>
      </c>
      <c r="T3194" s="17" t="n">
        <f aca="false">WEEKDAY(B3194)</f>
        <v>5</v>
      </c>
    </row>
    <row r="3195" customFormat="false" ht="15" hidden="false" customHeight="false" outlineLevel="0" collapsed="false">
      <c r="B3195" s="21" t="n">
        <v>43490</v>
      </c>
      <c r="C3195" s="22" t="n">
        <v>1281.019</v>
      </c>
      <c r="D3195" s="22" t="n">
        <v>1304.099</v>
      </c>
      <c r="E3195" s="22" t="n">
        <v>1280.058</v>
      </c>
      <c r="F3195" s="22" t="n">
        <v>1303.2</v>
      </c>
      <c r="G3195" s="23" t="n">
        <v>1304.71</v>
      </c>
      <c r="H3195" s="23" t="n">
        <v>1303.41</v>
      </c>
      <c r="I3195" s="23" t="n">
        <v>1280.93</v>
      </c>
      <c r="J3195" s="23" t="n">
        <v>1279.65</v>
      </c>
      <c r="K3195" s="29" t="str">
        <f aca="false">IF(N3195&lt;=$F$3,"HIT","MISS")</f>
        <v>HIT</v>
      </c>
      <c r="L3195" s="29" t="str">
        <f aca="false">IF(O3195&lt;=$F$3,"HIT","MISS")</f>
        <v>HIT</v>
      </c>
      <c r="M3195" s="17" t="str">
        <f aca="false">IF(AND(K3195="HIT",L3195="HIT"),"HOD ✓ | LOD ✓",IF(K3195="HIT","HOD ✓",IF(L3195="HIT","LOD ✓","✗ MISS")))</f>
        <v>HOD ✓ | LOD ✓</v>
      </c>
      <c r="N3195" s="26" t="n">
        <f aca="false">IF(D3195&lt;H3195,(H3195-D3195)/D3195,IF(D3195&gt;G3195,(D3195-G3195)/D3195,0))</f>
        <v>0</v>
      </c>
      <c r="O3195" s="26" t="n">
        <f aca="false">IF(E3195&lt;J3195,(J3195-E3195)/E3195,IF(E3195&gt;I3195,(E3195-I3195)/E3195,0))</f>
        <v>0</v>
      </c>
      <c r="P3195" s="27" t="n">
        <f aca="false">LN(F3195/F3194)</f>
        <v>0.0171669233387234</v>
      </c>
      <c r="Q3195" s="28" t="n">
        <f aca="false">STDEV(P3176:P3195)*SQRT(252)</f>
        <v>0.0886506198271337</v>
      </c>
      <c r="R3195" s="26" t="n">
        <f aca="false">(G3195-H3195)/H3195</f>
        <v>0.000997383785608484</v>
      </c>
      <c r="S3195" s="17" t="n">
        <f aca="false">YEAR(B3195)</f>
        <v>2019</v>
      </c>
      <c r="T3195" s="17" t="n">
        <f aca="false">WEEKDAY(B3195)</f>
        <v>6</v>
      </c>
    </row>
    <row r="3196" customFormat="false" ht="15" hidden="false" customHeight="false" outlineLevel="0" collapsed="false">
      <c r="B3196" s="21" t="n">
        <v>43493</v>
      </c>
      <c r="C3196" s="22" t="n">
        <v>1303.2</v>
      </c>
      <c r="D3196" s="22" t="n">
        <v>1304.52</v>
      </c>
      <c r="E3196" s="22" t="n">
        <v>1297.772</v>
      </c>
      <c r="F3196" s="22" t="n">
        <v>1303.179</v>
      </c>
      <c r="G3196" s="23" t="n">
        <v>1304.61</v>
      </c>
      <c r="H3196" s="23" t="n">
        <v>1303.31</v>
      </c>
      <c r="I3196" s="23" t="n">
        <v>1299.25</v>
      </c>
      <c r="J3196" s="23" t="n">
        <v>1297.95</v>
      </c>
      <c r="K3196" s="29" t="str">
        <f aca="false">IF(N3196&lt;=$F$3,"HIT","MISS")</f>
        <v>HIT</v>
      </c>
      <c r="L3196" s="29" t="str">
        <f aca="false">IF(O3196&lt;=$F$3,"HIT","MISS")</f>
        <v>HIT</v>
      </c>
      <c r="M3196" s="17" t="str">
        <f aca="false">IF(AND(K3196="HIT",L3196="HIT"),"HOD ✓ | LOD ✓",IF(K3196="HIT","HOD ✓",IF(L3196="HIT","LOD ✓","✗ MISS")))</f>
        <v>HOD ✓ | LOD ✓</v>
      </c>
      <c r="N3196" s="26" t="n">
        <f aca="false">IF(D3196&lt;H3196,(H3196-D3196)/D3196,IF(D3196&gt;G3196,(D3196-G3196)/D3196,0))</f>
        <v>0</v>
      </c>
      <c r="O3196" s="26" t="n">
        <f aca="false">IF(E3196&lt;J3196,(J3196-E3196)/E3196,IF(E3196&gt;I3196,(E3196-I3196)/E3196,0))</f>
        <v>0.000137158144882237</v>
      </c>
      <c r="P3196" s="27" t="n">
        <f aca="false">LN(F3196/F3195)</f>
        <v>-1.61143103135556E-005</v>
      </c>
      <c r="Q3196" s="28" t="n">
        <f aca="false">STDEV(P3177:P3196)*SQRT(252)</f>
        <v>0.0877770290168946</v>
      </c>
      <c r="R3196" s="26" t="n">
        <f aca="false">(G3196-H3196)/H3196</f>
        <v>0.000997460312588682</v>
      </c>
      <c r="S3196" s="17" t="n">
        <f aca="false">YEAR(B3196)</f>
        <v>2019</v>
      </c>
      <c r="T3196" s="17" t="n">
        <f aca="false">WEEKDAY(B3196)</f>
        <v>2</v>
      </c>
    </row>
    <row r="3197" customFormat="false" ht="15" hidden="false" customHeight="false" outlineLevel="0" collapsed="false">
      <c r="B3197" s="21" t="n">
        <v>43494</v>
      </c>
      <c r="C3197" s="22" t="n">
        <v>1303.179</v>
      </c>
      <c r="D3197" s="22" t="n">
        <v>1312.084</v>
      </c>
      <c r="E3197" s="22" t="n">
        <v>1302.834</v>
      </c>
      <c r="F3197" s="22" t="n">
        <v>1311.478</v>
      </c>
      <c r="G3197" s="23" t="n">
        <v>1312.19</v>
      </c>
      <c r="H3197" s="23" t="n">
        <v>1310.88</v>
      </c>
      <c r="I3197" s="23" t="n">
        <v>1303.37</v>
      </c>
      <c r="J3197" s="23" t="n">
        <v>1302.07</v>
      </c>
      <c r="K3197" s="29" t="str">
        <f aca="false">IF(N3197&lt;=$F$3,"HIT","MISS")</f>
        <v>HIT</v>
      </c>
      <c r="L3197" s="29" t="str">
        <f aca="false">IF(O3197&lt;=$F$3,"HIT","MISS")</f>
        <v>HIT</v>
      </c>
      <c r="M3197" s="17" t="str">
        <f aca="false">IF(AND(K3197="HIT",L3197="HIT"),"HOD ✓ | LOD ✓",IF(K3197="HIT","HOD ✓",IF(L3197="HIT","LOD ✓","✗ MISS")))</f>
        <v>HOD ✓ | LOD ✓</v>
      </c>
      <c r="N3197" s="26" t="n">
        <f aca="false">IF(D3197&lt;H3197,(H3197-D3197)/D3197,IF(D3197&gt;G3197,(D3197-G3197)/D3197,0))</f>
        <v>0</v>
      </c>
      <c r="O3197" s="26" t="n">
        <f aca="false">IF(E3197&lt;J3197,(J3197-E3197)/E3197,IF(E3197&gt;I3197,(E3197-I3197)/E3197,0))</f>
        <v>0</v>
      </c>
      <c r="P3197" s="27" t="n">
        <f aca="false">LN(F3197/F3196)</f>
        <v>0.00634808150323523</v>
      </c>
      <c r="Q3197" s="28" t="n">
        <f aca="false">STDEV(P3178:P3197)*SQRT(252)</f>
        <v>0.089923945280682</v>
      </c>
      <c r="R3197" s="26" t="n">
        <f aca="false">(G3197-H3197)/H3197</f>
        <v>0.000999328695227592</v>
      </c>
      <c r="S3197" s="17" t="n">
        <f aca="false">YEAR(B3197)</f>
        <v>2019</v>
      </c>
      <c r="T3197" s="17" t="n">
        <f aca="false">WEEKDAY(B3197)</f>
        <v>3</v>
      </c>
    </row>
    <row r="3198" customFormat="false" ht="15" hidden="false" customHeight="false" outlineLevel="0" collapsed="false">
      <c r="B3198" s="21" t="n">
        <v>43495</v>
      </c>
      <c r="C3198" s="22" t="n">
        <v>1311.478</v>
      </c>
      <c r="D3198" s="22" t="n">
        <v>1323.374</v>
      </c>
      <c r="E3198" s="22" t="n">
        <v>1309.164</v>
      </c>
      <c r="F3198" s="22" t="n">
        <v>1319.815</v>
      </c>
      <c r="G3198" s="23" t="n">
        <v>1324.33</v>
      </c>
      <c r="H3198" s="23" t="n">
        <v>1323.01</v>
      </c>
      <c r="I3198" s="23" t="n">
        <v>1310.56</v>
      </c>
      <c r="J3198" s="23" t="n">
        <v>1309.25</v>
      </c>
      <c r="K3198" s="29" t="str">
        <f aca="false">IF(N3198&lt;=$F$3,"HIT","MISS")</f>
        <v>HIT</v>
      </c>
      <c r="L3198" s="29" t="str">
        <f aca="false">IF(O3198&lt;=$F$3,"HIT","MISS")</f>
        <v>HIT</v>
      </c>
      <c r="M3198" s="17" t="str">
        <f aca="false">IF(AND(K3198="HIT",L3198="HIT"),"HOD ✓ | LOD ✓",IF(K3198="HIT","HOD ✓",IF(L3198="HIT","LOD ✓","✗ MISS")))</f>
        <v>HOD ✓ | LOD ✓</v>
      </c>
      <c r="N3198" s="26" t="n">
        <f aca="false">IF(D3198&lt;H3198,(H3198-D3198)/D3198,IF(D3198&gt;G3198,(D3198-G3198)/D3198,0))</f>
        <v>0</v>
      </c>
      <c r="O3198" s="26" t="n">
        <f aca="false">IF(E3198&lt;J3198,(J3198-E3198)/E3198,IF(E3198&gt;I3198,(E3198-I3198)/E3198,0))</f>
        <v>6.56907767094212E-005</v>
      </c>
      <c r="P3198" s="27" t="n">
        <f aca="false">LN(F3198/F3197)</f>
        <v>0.00633682976236651</v>
      </c>
      <c r="Q3198" s="28" t="n">
        <f aca="false">STDEV(P3179:P3198)*SQRT(252)</f>
        <v>0.0918137275160801</v>
      </c>
      <c r="R3198" s="26" t="n">
        <f aca="false">(G3198-H3198)/H3198</f>
        <v>0.000997724884921457</v>
      </c>
      <c r="S3198" s="17" t="n">
        <f aca="false">YEAR(B3198)</f>
        <v>2019</v>
      </c>
      <c r="T3198" s="17" t="n">
        <f aca="false">WEEKDAY(B3198)</f>
        <v>4</v>
      </c>
    </row>
    <row r="3199" customFormat="false" ht="15" hidden="false" customHeight="false" outlineLevel="0" collapsed="false">
      <c r="B3199" s="21" t="n">
        <v>43496</v>
      </c>
      <c r="C3199" s="22" t="n">
        <v>1319.815</v>
      </c>
      <c r="D3199" s="22" t="n">
        <v>1326.312</v>
      </c>
      <c r="E3199" s="22" t="n">
        <v>1317.539</v>
      </c>
      <c r="F3199" s="22" t="n">
        <v>1321.293</v>
      </c>
      <c r="G3199" s="23" t="n">
        <v>1325.72</v>
      </c>
      <c r="H3199" s="23" t="n">
        <v>1324.4</v>
      </c>
      <c r="I3199" s="23" t="n">
        <v>1317.33</v>
      </c>
      <c r="J3199" s="23" t="n">
        <v>1316.01</v>
      </c>
      <c r="K3199" s="29" t="str">
        <f aca="false">IF(N3199&lt;=$F$3,"HIT","MISS")</f>
        <v>HIT</v>
      </c>
      <c r="L3199" s="29" t="str">
        <f aca="false">IF(O3199&lt;=$F$3,"HIT","MISS")</f>
        <v>HIT</v>
      </c>
      <c r="M3199" s="17" t="str">
        <f aca="false">IF(AND(K3199="HIT",L3199="HIT"),"HOD ✓ | LOD ✓",IF(K3199="HIT","HOD ✓",IF(L3199="HIT","LOD ✓","✗ MISS")))</f>
        <v>HOD ✓ | LOD ✓</v>
      </c>
      <c r="N3199" s="26" t="n">
        <f aca="false">IF(D3199&lt;H3199,(H3199-D3199)/D3199,IF(D3199&gt;G3199,(D3199-G3199)/D3199,0))</f>
        <v>0.000446350481636199</v>
      </c>
      <c r="O3199" s="26" t="n">
        <f aca="false">IF(E3199&lt;J3199,(J3199-E3199)/E3199,IF(E3199&gt;I3199,(E3199-I3199)/E3199,0))</f>
        <v>0.000158629080429543</v>
      </c>
      <c r="P3199" s="27" t="n">
        <f aca="false">LN(F3199/F3198)</f>
        <v>0.00111922735025376</v>
      </c>
      <c r="Q3199" s="28" t="n">
        <f aca="false">STDEV(P3180:P3199)*SQRT(252)</f>
        <v>0.0888400208153532</v>
      </c>
      <c r="R3199" s="26" t="n">
        <f aca="false">(G3199-H3199)/H3199</f>
        <v>0.000996677740863739</v>
      </c>
      <c r="S3199" s="17" t="n">
        <f aca="false">YEAR(B3199)</f>
        <v>2019</v>
      </c>
      <c r="T3199" s="17" t="n">
        <f aca="false">WEEKDAY(B3199)</f>
        <v>5</v>
      </c>
    </row>
    <row r="3200" customFormat="false" ht="15" hidden="false" customHeight="false" outlineLevel="0" collapsed="false">
      <c r="B3200" s="21" t="n">
        <v>43497</v>
      </c>
      <c r="C3200" s="22" t="n">
        <v>1321.293</v>
      </c>
      <c r="D3200" s="22" t="n">
        <v>1323.582</v>
      </c>
      <c r="E3200" s="22" t="n">
        <v>1316.244</v>
      </c>
      <c r="F3200" s="22" t="n">
        <v>1317.796</v>
      </c>
      <c r="G3200" s="23" t="n">
        <v>1324.27</v>
      </c>
      <c r="H3200" s="23" t="n">
        <v>1322.95</v>
      </c>
      <c r="I3200" s="23" t="n">
        <v>1313.4</v>
      </c>
      <c r="J3200" s="23" t="n">
        <v>1312.09</v>
      </c>
      <c r="K3200" s="24" t="str">
        <f aca="false">IF(N3200&lt;=$F$3,"HIT","MISS")</f>
        <v>HIT</v>
      </c>
      <c r="L3200" s="24" t="str">
        <f aca="false">IF(O3200&lt;=$F$3,"HIT","MISS")</f>
        <v>MISS</v>
      </c>
      <c r="M3200" s="25" t="str">
        <f aca="false">IF(AND(K3200="HIT",L3200="HIT"),"HOD ✓ | LOD ✓",IF(K3200="HIT","HOD ✓",IF(L3200="HIT","LOD ✓","✗ MISS")))</f>
        <v>HOD ✓</v>
      </c>
      <c r="N3200" s="26" t="n">
        <f aca="false">IF(D3200&lt;H3200,(H3200-D3200)/D3200,IF(D3200&gt;G3200,(D3200-G3200)/D3200,0))</f>
        <v>0</v>
      </c>
      <c r="O3200" s="26" t="n">
        <f aca="false">IF(E3200&lt;J3200,(J3200-E3200)/E3200,IF(E3200&gt;I3200,(E3200-I3200)/E3200,0))</f>
        <v>0.00216069360999923</v>
      </c>
      <c r="P3200" s="27" t="n">
        <f aca="false">LN(F3200/F3199)</f>
        <v>-0.00265015848023152</v>
      </c>
      <c r="Q3200" s="28" t="n">
        <f aca="false">STDEV(P3181:P3200)*SQRT(252)</f>
        <v>0.084947132139686</v>
      </c>
      <c r="R3200" s="26" t="n">
        <f aca="false">(G3200-H3200)/H3200</f>
        <v>0.000997770134925686</v>
      </c>
      <c r="S3200" s="17" t="n">
        <f aca="false">YEAR(B3200)</f>
        <v>2019</v>
      </c>
      <c r="T3200" s="17" t="n">
        <f aca="false">WEEKDAY(B3200)</f>
        <v>6</v>
      </c>
    </row>
    <row r="3201" customFormat="false" ht="15" hidden="false" customHeight="false" outlineLevel="0" collapsed="false">
      <c r="B3201" s="21" t="n">
        <v>43500</v>
      </c>
      <c r="C3201" s="22" t="n">
        <v>1317.796</v>
      </c>
      <c r="D3201" s="22" t="n">
        <v>1319.129</v>
      </c>
      <c r="E3201" s="22" t="n">
        <v>1308.713</v>
      </c>
      <c r="F3201" s="22" t="n">
        <v>1311.714</v>
      </c>
      <c r="G3201" s="23" t="n">
        <v>1319.65</v>
      </c>
      <c r="H3201" s="23" t="n">
        <v>1318.33</v>
      </c>
      <c r="I3201" s="23" t="n">
        <v>1309.46</v>
      </c>
      <c r="J3201" s="23" t="n">
        <v>1308.15</v>
      </c>
      <c r="K3201" s="29" t="str">
        <f aca="false">IF(N3201&lt;=$F$3,"HIT","MISS")</f>
        <v>HIT</v>
      </c>
      <c r="L3201" s="29" t="str">
        <f aca="false">IF(O3201&lt;=$F$3,"HIT","MISS")</f>
        <v>HIT</v>
      </c>
      <c r="M3201" s="17" t="str">
        <f aca="false">IF(AND(K3201="HIT",L3201="HIT"),"HOD ✓ | LOD ✓",IF(K3201="HIT","HOD ✓",IF(L3201="HIT","LOD ✓","✗ MISS")))</f>
        <v>HOD ✓ | LOD ✓</v>
      </c>
      <c r="N3201" s="26" t="n">
        <f aca="false">IF(D3201&lt;H3201,(H3201-D3201)/D3201,IF(D3201&gt;G3201,(D3201-G3201)/D3201,0))</f>
        <v>0</v>
      </c>
      <c r="O3201" s="26" t="n">
        <f aca="false">IF(E3201&lt;J3201,(J3201-E3201)/E3201,IF(E3201&gt;I3201,(E3201-I3201)/E3201,0))</f>
        <v>0</v>
      </c>
      <c r="P3201" s="27" t="n">
        <f aca="false">LN(F3201/F3200)</f>
        <v>-0.00462596517678454</v>
      </c>
      <c r="Q3201" s="28" t="n">
        <f aca="false">STDEV(P3182:P3201)*SQRT(252)</f>
        <v>0.0871231500056774</v>
      </c>
      <c r="R3201" s="26" t="n">
        <f aca="false">(G3201-H3201)/H3201</f>
        <v>0.00100126675415121</v>
      </c>
      <c r="S3201" s="17" t="n">
        <f aca="false">YEAR(B3201)</f>
        <v>2019</v>
      </c>
      <c r="T3201" s="17" t="n">
        <f aca="false">WEEKDAY(B3201)</f>
        <v>2</v>
      </c>
    </row>
    <row r="3202" customFormat="false" ht="15" hidden="false" customHeight="false" outlineLevel="0" collapsed="false">
      <c r="B3202" s="21" t="n">
        <v>43501</v>
      </c>
      <c r="C3202" s="22" t="n">
        <v>1311.714</v>
      </c>
      <c r="D3202" s="22" t="n">
        <v>1316.95</v>
      </c>
      <c r="E3202" s="22" t="n">
        <v>1310.815</v>
      </c>
      <c r="F3202" s="22" t="n">
        <v>1315.177</v>
      </c>
      <c r="G3202" s="23" t="n">
        <v>1318.12</v>
      </c>
      <c r="H3202" s="23" t="n">
        <v>1316.8</v>
      </c>
      <c r="I3202" s="23" t="n">
        <v>1312.3</v>
      </c>
      <c r="J3202" s="23" t="n">
        <v>1310.99</v>
      </c>
      <c r="K3202" s="29" t="str">
        <f aca="false">IF(N3202&lt;=$F$3,"HIT","MISS")</f>
        <v>HIT</v>
      </c>
      <c r="L3202" s="29" t="str">
        <f aca="false">IF(O3202&lt;=$F$3,"HIT","MISS")</f>
        <v>HIT</v>
      </c>
      <c r="M3202" s="17" t="str">
        <f aca="false">IF(AND(K3202="HIT",L3202="HIT"),"HOD ✓ | LOD ✓",IF(K3202="HIT","HOD ✓",IF(L3202="HIT","LOD ✓","✗ MISS")))</f>
        <v>HOD ✓ | LOD ✓</v>
      </c>
      <c r="N3202" s="26" t="n">
        <f aca="false">IF(D3202&lt;H3202,(H3202-D3202)/D3202,IF(D3202&gt;G3202,(D3202-G3202)/D3202,0))</f>
        <v>0</v>
      </c>
      <c r="O3202" s="26" t="n">
        <f aca="false">IF(E3202&lt;J3202,(J3202-E3202)/E3202,IF(E3202&gt;I3202,(E3202-I3202)/E3202,0))</f>
        <v>0.000133504727974546</v>
      </c>
      <c r="P3202" s="27" t="n">
        <f aca="false">LN(F3202/F3201)</f>
        <v>0.00263657837809017</v>
      </c>
      <c r="Q3202" s="28" t="n">
        <f aca="false">STDEV(P3183:P3202)*SQRT(252)</f>
        <v>0.0861105465720728</v>
      </c>
      <c r="R3202" s="26" t="n">
        <f aca="false">(G3202-H3202)/H3202</f>
        <v>0.0010024301336573</v>
      </c>
      <c r="S3202" s="17" t="n">
        <f aca="false">YEAR(B3202)</f>
        <v>2019</v>
      </c>
      <c r="T3202" s="17" t="n">
        <f aca="false">WEEKDAY(B3202)</f>
        <v>3</v>
      </c>
    </row>
    <row r="3203" customFormat="false" ht="15" hidden="false" customHeight="false" outlineLevel="0" collapsed="false">
      <c r="B3203" s="21" t="n">
        <v>43502</v>
      </c>
      <c r="C3203" s="22" t="n">
        <v>1315.177</v>
      </c>
      <c r="D3203" s="22" t="n">
        <v>1315.872</v>
      </c>
      <c r="E3203" s="22" t="n">
        <v>1305.854</v>
      </c>
      <c r="F3203" s="22" t="n">
        <v>1306.508</v>
      </c>
      <c r="G3203" s="23" t="n">
        <v>1317.35</v>
      </c>
      <c r="H3203" s="23" t="n">
        <v>1316.03</v>
      </c>
      <c r="I3203" s="23" t="n">
        <v>1306.35</v>
      </c>
      <c r="J3203" s="23" t="n">
        <v>1305.04</v>
      </c>
      <c r="K3203" s="29" t="str">
        <f aca="false">IF(N3203&lt;=$F$3,"HIT","MISS")</f>
        <v>HIT</v>
      </c>
      <c r="L3203" s="29" t="str">
        <f aca="false">IF(O3203&lt;=$F$3,"HIT","MISS")</f>
        <v>HIT</v>
      </c>
      <c r="M3203" s="17" t="str">
        <f aca="false">IF(AND(K3203="HIT",L3203="HIT"),"HOD ✓ | LOD ✓",IF(K3203="HIT","HOD ✓",IF(L3203="HIT","LOD ✓","✗ MISS")))</f>
        <v>HOD ✓ | LOD ✓</v>
      </c>
      <c r="N3203" s="26" t="n">
        <f aca="false">IF(D3203&lt;H3203,(H3203-D3203)/D3203,IF(D3203&gt;G3203,(D3203-G3203)/D3203,0))</f>
        <v>0.000120072469054666</v>
      </c>
      <c r="O3203" s="26" t="n">
        <f aca="false">IF(E3203&lt;J3203,(J3203-E3203)/E3203,IF(E3203&gt;I3203,(E3203-I3203)/E3203,0))</f>
        <v>0</v>
      </c>
      <c r="P3203" s="27" t="n">
        <f aca="false">LN(F3203/F3202)</f>
        <v>-0.00661332814252739</v>
      </c>
      <c r="Q3203" s="28" t="n">
        <f aca="false">STDEV(P3184:P3203)*SQRT(252)</f>
        <v>0.0881862562974922</v>
      </c>
      <c r="R3203" s="26" t="n">
        <f aca="false">(G3203-H3203)/H3203</f>
        <v>0.0010030166485566</v>
      </c>
      <c r="S3203" s="17" t="n">
        <f aca="false">YEAR(B3203)</f>
        <v>2019</v>
      </c>
      <c r="T3203" s="17" t="n">
        <f aca="false">WEEKDAY(B3203)</f>
        <v>4</v>
      </c>
    </row>
    <row r="3204" customFormat="false" ht="15" hidden="false" customHeight="false" outlineLevel="0" collapsed="false">
      <c r="B3204" s="21" t="n">
        <v>43503</v>
      </c>
      <c r="C3204" s="22" t="n">
        <v>1306.508</v>
      </c>
      <c r="D3204" s="22" t="n">
        <v>1311.958</v>
      </c>
      <c r="E3204" s="22" t="n">
        <v>1302.887</v>
      </c>
      <c r="F3204" s="22" t="n">
        <v>1310.258</v>
      </c>
      <c r="G3204" s="23" t="n">
        <v>1313.37</v>
      </c>
      <c r="H3204" s="23" t="n">
        <v>1312.06</v>
      </c>
      <c r="I3204" s="23" t="n">
        <v>1304.11</v>
      </c>
      <c r="J3204" s="23" t="n">
        <v>1302.81</v>
      </c>
      <c r="K3204" s="29" t="str">
        <f aca="false">IF(N3204&lt;=$F$3,"HIT","MISS")</f>
        <v>HIT</v>
      </c>
      <c r="L3204" s="29" t="str">
        <f aca="false">IF(O3204&lt;=$F$3,"HIT","MISS")</f>
        <v>HIT</v>
      </c>
      <c r="M3204" s="17" t="str">
        <f aca="false">IF(AND(K3204="HIT",L3204="HIT"),"HOD ✓ | LOD ✓",IF(K3204="HIT","HOD ✓",IF(L3204="HIT","LOD ✓","✗ MISS")))</f>
        <v>HOD ✓ | LOD ✓</v>
      </c>
      <c r="N3204" s="26" t="n">
        <f aca="false">IF(D3204&lt;H3204,(H3204-D3204)/D3204,IF(D3204&gt;G3204,(D3204-G3204)/D3204,0))</f>
        <v>7.77463912715664E-005</v>
      </c>
      <c r="O3204" s="26" t="n">
        <f aca="false">IF(E3204&lt;J3204,(J3204-E3204)/E3204,IF(E3204&gt;I3204,(E3204-I3204)/E3204,0))</f>
        <v>0</v>
      </c>
      <c r="P3204" s="27" t="n">
        <f aca="false">LN(F3204/F3203)</f>
        <v>0.00286613519673002</v>
      </c>
      <c r="Q3204" s="28" t="n">
        <f aca="false">STDEV(P3185:P3204)*SQRT(252)</f>
        <v>0.0858770965745482</v>
      </c>
      <c r="R3204" s="26" t="n">
        <f aca="false">(G3204-H3204)/H3204</f>
        <v>0.000998429949849813</v>
      </c>
      <c r="S3204" s="17" t="n">
        <f aca="false">YEAR(B3204)</f>
        <v>2019</v>
      </c>
      <c r="T3204" s="17" t="n">
        <f aca="false">WEEKDAY(B3204)</f>
        <v>5</v>
      </c>
    </row>
    <row r="3205" customFormat="false" ht="15" hidden="false" customHeight="false" outlineLevel="0" collapsed="false">
      <c r="B3205" s="21" t="n">
        <v>43504</v>
      </c>
      <c r="C3205" s="22" t="n">
        <v>1310.258</v>
      </c>
      <c r="D3205" s="22" t="n">
        <v>1315.652</v>
      </c>
      <c r="E3205" s="22" t="n">
        <v>1307.89</v>
      </c>
      <c r="F3205" s="22" t="n">
        <v>1314.12</v>
      </c>
      <c r="G3205" s="23" t="n">
        <v>1315.82</v>
      </c>
      <c r="H3205" s="23" t="n">
        <v>1314.51</v>
      </c>
      <c r="I3205" s="23" t="n">
        <v>1307.51</v>
      </c>
      <c r="J3205" s="23" t="n">
        <v>1306.2</v>
      </c>
      <c r="K3205" s="29" t="str">
        <f aca="false">IF(N3205&lt;=$F$3,"HIT","MISS")</f>
        <v>HIT</v>
      </c>
      <c r="L3205" s="29" t="str">
        <f aca="false">IF(O3205&lt;=$F$3,"HIT","MISS")</f>
        <v>HIT</v>
      </c>
      <c r="M3205" s="17" t="str">
        <f aca="false">IF(AND(K3205="HIT",L3205="HIT"),"HOD ✓ | LOD ✓",IF(K3205="HIT","HOD ✓",IF(L3205="HIT","LOD ✓","✗ MISS")))</f>
        <v>HOD ✓ | LOD ✓</v>
      </c>
      <c r="N3205" s="26" t="n">
        <f aca="false">IF(D3205&lt;H3205,(H3205-D3205)/D3205,IF(D3205&gt;G3205,(D3205-G3205)/D3205,0))</f>
        <v>0</v>
      </c>
      <c r="O3205" s="26" t="n">
        <f aca="false">IF(E3205&lt;J3205,(J3205-E3205)/E3205,IF(E3205&gt;I3205,(E3205-I3205)/E3205,0))</f>
        <v>0.000290544311830589</v>
      </c>
      <c r="P3205" s="27" t="n">
        <f aca="false">LN(F3205/F3204)</f>
        <v>0.00294317570701391</v>
      </c>
      <c r="Q3205" s="28" t="n">
        <f aca="false">STDEV(P3186:P3205)*SQRT(252)</f>
        <v>0.0861775067503314</v>
      </c>
      <c r="R3205" s="26" t="n">
        <f aca="false">(G3205-H3205)/H3205</f>
        <v>0.000996569063757556</v>
      </c>
      <c r="S3205" s="17" t="n">
        <f aca="false">YEAR(B3205)</f>
        <v>2019</v>
      </c>
      <c r="T3205" s="17" t="n">
        <f aca="false">WEEKDAY(B3205)</f>
        <v>6</v>
      </c>
    </row>
    <row r="3206" customFormat="false" ht="15" hidden="false" customHeight="false" outlineLevel="0" collapsed="false">
      <c r="B3206" s="21" t="n">
        <v>43507</v>
      </c>
      <c r="C3206" s="22" t="n">
        <v>1314.12</v>
      </c>
      <c r="D3206" s="22" t="n">
        <v>1314.887</v>
      </c>
      <c r="E3206" s="22" t="n">
        <v>1303.764</v>
      </c>
      <c r="F3206" s="22" t="n">
        <v>1308.115</v>
      </c>
      <c r="G3206" s="23" t="n">
        <v>1314.65</v>
      </c>
      <c r="H3206" s="23" t="n">
        <v>1313.34</v>
      </c>
      <c r="I3206" s="23" t="n">
        <v>1303.42</v>
      </c>
      <c r="J3206" s="23" t="n">
        <v>1302.12</v>
      </c>
      <c r="K3206" s="29" t="str">
        <f aca="false">IF(N3206&lt;=$F$3,"HIT","MISS")</f>
        <v>HIT</v>
      </c>
      <c r="L3206" s="29" t="str">
        <f aca="false">IF(O3206&lt;=$F$3,"HIT","MISS")</f>
        <v>HIT</v>
      </c>
      <c r="M3206" s="17" t="str">
        <f aca="false">IF(AND(K3206="HIT",L3206="HIT"),"HOD ✓ | LOD ✓",IF(K3206="HIT","HOD ✓",IF(L3206="HIT","LOD ✓","✗ MISS")))</f>
        <v>HOD ✓ | LOD ✓</v>
      </c>
      <c r="N3206" s="26" t="n">
        <f aca="false">IF(D3206&lt;H3206,(H3206-D3206)/D3206,IF(D3206&gt;G3206,(D3206-G3206)/D3206,0))</f>
        <v>0.000180243625497744</v>
      </c>
      <c r="O3206" s="26" t="n">
        <f aca="false">IF(E3206&lt;J3206,(J3206-E3206)/E3206,IF(E3206&gt;I3206,(E3206-I3206)/E3206,0))</f>
        <v>0.000263851433234714</v>
      </c>
      <c r="P3206" s="27" t="n">
        <f aca="false">LN(F3206/F3205)</f>
        <v>-0.00458007043400702</v>
      </c>
      <c r="Q3206" s="28" t="n">
        <f aca="false">STDEV(P3187:P3206)*SQRT(252)</f>
        <v>0.0880658818236103</v>
      </c>
      <c r="R3206" s="26" t="n">
        <f aca="false">(G3206-H3206)/H3206</f>
        <v>0.000997456865701321</v>
      </c>
      <c r="S3206" s="17" t="n">
        <f aca="false">YEAR(B3206)</f>
        <v>2019</v>
      </c>
      <c r="T3206" s="17" t="n">
        <f aca="false">WEEKDAY(B3206)</f>
        <v>2</v>
      </c>
    </row>
    <row r="3207" customFormat="false" ht="15" hidden="false" customHeight="false" outlineLevel="0" collapsed="false">
      <c r="B3207" s="21" t="n">
        <v>43508</v>
      </c>
      <c r="C3207" s="22" t="n">
        <v>1308.115</v>
      </c>
      <c r="D3207" s="22" t="n">
        <v>1314.795</v>
      </c>
      <c r="E3207" s="22" t="n">
        <v>1306.604</v>
      </c>
      <c r="F3207" s="22" t="n">
        <v>1310.764</v>
      </c>
      <c r="G3207" s="23" t="n">
        <v>1315.87</v>
      </c>
      <c r="H3207" s="23" t="n">
        <v>1314.56</v>
      </c>
      <c r="I3207" s="23" t="n">
        <v>1308.07</v>
      </c>
      <c r="J3207" s="23" t="n">
        <v>1306.76</v>
      </c>
      <c r="K3207" s="29" t="str">
        <f aca="false">IF(N3207&lt;=$F$3,"HIT","MISS")</f>
        <v>HIT</v>
      </c>
      <c r="L3207" s="29" t="str">
        <f aca="false">IF(O3207&lt;=$F$3,"HIT","MISS")</f>
        <v>HIT</v>
      </c>
      <c r="M3207" s="17" t="str">
        <f aca="false">IF(AND(K3207="HIT",L3207="HIT"),"HOD ✓ | LOD ✓",IF(K3207="HIT","HOD ✓",IF(L3207="HIT","LOD ✓","✗ MISS")))</f>
        <v>HOD ✓ | LOD ✓</v>
      </c>
      <c r="N3207" s="26" t="n">
        <f aca="false">IF(D3207&lt;H3207,(H3207-D3207)/D3207,IF(D3207&gt;G3207,(D3207-G3207)/D3207,0))</f>
        <v>0</v>
      </c>
      <c r="O3207" s="26" t="n">
        <f aca="false">IF(E3207&lt;J3207,(J3207-E3207)/E3207,IF(E3207&gt;I3207,(E3207-I3207)/E3207,0))</f>
        <v>0.000119393481115892</v>
      </c>
      <c r="P3207" s="27" t="n">
        <f aca="false">LN(F3207/F3206)</f>
        <v>0.00202300366181777</v>
      </c>
      <c r="Q3207" s="28" t="n">
        <f aca="false">STDEV(P3188:P3207)*SQRT(252)</f>
        <v>0.087786719937652</v>
      </c>
      <c r="R3207" s="26" t="n">
        <f aca="false">(G3207-H3207)/H3207</f>
        <v>0.000996531158714662</v>
      </c>
      <c r="S3207" s="17" t="n">
        <f aca="false">YEAR(B3207)</f>
        <v>2019</v>
      </c>
      <c r="T3207" s="17" t="n">
        <f aca="false">WEEKDAY(B3207)</f>
        <v>3</v>
      </c>
    </row>
    <row r="3208" customFormat="false" ht="15" hidden="false" customHeight="false" outlineLevel="0" collapsed="false">
      <c r="B3208" s="21" t="n">
        <v>43509</v>
      </c>
      <c r="C3208" s="22" t="n">
        <v>1310.764</v>
      </c>
      <c r="D3208" s="22" t="n">
        <v>1318.192</v>
      </c>
      <c r="E3208" s="22" t="n">
        <v>1305.14</v>
      </c>
      <c r="F3208" s="22" t="n">
        <v>1306.336</v>
      </c>
      <c r="G3208" s="23" t="n">
        <v>1319.91</v>
      </c>
      <c r="H3208" s="23" t="n">
        <v>1318.59</v>
      </c>
      <c r="I3208" s="23" t="n">
        <v>1306.66</v>
      </c>
      <c r="J3208" s="23" t="n">
        <v>1305.35</v>
      </c>
      <c r="K3208" s="29" t="str">
        <f aca="false">IF(N3208&lt;=$F$3,"HIT","MISS")</f>
        <v>HIT</v>
      </c>
      <c r="L3208" s="29" t="str">
        <f aca="false">IF(O3208&lt;=$F$3,"HIT","MISS")</f>
        <v>HIT</v>
      </c>
      <c r="M3208" s="17" t="str">
        <f aca="false">IF(AND(K3208="HIT",L3208="HIT"),"HOD ✓ | LOD ✓",IF(K3208="HIT","HOD ✓",IF(L3208="HIT","LOD ✓","✗ MISS")))</f>
        <v>HOD ✓ | LOD ✓</v>
      </c>
      <c r="N3208" s="26" t="n">
        <f aca="false">IF(D3208&lt;H3208,(H3208-D3208)/D3208,IF(D3208&gt;G3208,(D3208-G3208)/D3208,0))</f>
        <v>0.000301928702343749</v>
      </c>
      <c r="O3208" s="26" t="n">
        <f aca="false">IF(E3208&lt;J3208,(J3208-E3208)/E3208,IF(E3208&gt;I3208,(E3208-I3208)/E3208,0))</f>
        <v>0.0001609022786826</v>
      </c>
      <c r="P3208" s="27" t="n">
        <f aca="false">LN(F3208/F3207)</f>
        <v>-0.00338390143696471</v>
      </c>
      <c r="Q3208" s="28" t="n">
        <f aca="false">STDEV(P3189:P3208)*SQRT(252)</f>
        <v>0.0884788699836967</v>
      </c>
      <c r="R3208" s="26" t="n">
        <f aca="false">(G3208-H3208)/H3208</f>
        <v>0.00100106932405081</v>
      </c>
      <c r="S3208" s="17" t="n">
        <f aca="false">YEAR(B3208)</f>
        <v>2019</v>
      </c>
      <c r="T3208" s="17" t="n">
        <f aca="false">WEEKDAY(B3208)</f>
        <v>4</v>
      </c>
    </row>
    <row r="3209" customFormat="false" ht="15" hidden="false" customHeight="false" outlineLevel="0" collapsed="false">
      <c r="B3209" s="21" t="n">
        <v>43510</v>
      </c>
      <c r="C3209" s="22" t="n">
        <v>1306.336</v>
      </c>
      <c r="D3209" s="22" t="n">
        <v>1314.416</v>
      </c>
      <c r="E3209" s="22" t="n">
        <v>1302.449</v>
      </c>
      <c r="F3209" s="22" t="n">
        <v>1312.133</v>
      </c>
      <c r="G3209" s="23" t="n">
        <v>1316.2</v>
      </c>
      <c r="H3209" s="23" t="n">
        <v>1314.89</v>
      </c>
      <c r="I3209" s="23" t="n">
        <v>1303.15</v>
      </c>
      <c r="J3209" s="23" t="n">
        <v>1301.85</v>
      </c>
      <c r="K3209" s="29" t="str">
        <f aca="false">IF(N3209&lt;=$F$3,"HIT","MISS")</f>
        <v>HIT</v>
      </c>
      <c r="L3209" s="29" t="str">
        <f aca="false">IF(O3209&lt;=$F$3,"HIT","MISS")</f>
        <v>HIT</v>
      </c>
      <c r="M3209" s="17" t="str">
        <f aca="false">IF(AND(K3209="HIT",L3209="HIT"),"HOD ✓ | LOD ✓",IF(K3209="HIT","HOD ✓",IF(L3209="HIT","LOD ✓","✗ MISS")))</f>
        <v>HOD ✓ | LOD ✓</v>
      </c>
      <c r="N3209" s="26" t="n">
        <f aca="false">IF(D3209&lt;H3209,(H3209-D3209)/D3209,IF(D3209&gt;G3209,(D3209-G3209)/D3209,0))</f>
        <v>0.000360616425850081</v>
      </c>
      <c r="O3209" s="26" t="n">
        <f aca="false">IF(E3209&lt;J3209,(J3209-E3209)/E3209,IF(E3209&gt;I3209,(E3209-I3209)/E3209,0))</f>
        <v>0</v>
      </c>
      <c r="P3209" s="27" t="n">
        <f aca="false">LN(F3209/F3208)</f>
        <v>0.00442778545095092</v>
      </c>
      <c r="Q3209" s="28" t="n">
        <f aca="false">STDEV(P3190:P3209)*SQRT(252)</f>
        <v>0.0892897153942324</v>
      </c>
      <c r="R3209" s="26" t="n">
        <f aca="false">(G3209-H3209)/H3209</f>
        <v>0.000996281057731023</v>
      </c>
      <c r="S3209" s="17" t="n">
        <f aca="false">YEAR(B3209)</f>
        <v>2019</v>
      </c>
      <c r="T3209" s="17" t="n">
        <f aca="false">WEEKDAY(B3209)</f>
        <v>5</v>
      </c>
    </row>
    <row r="3210" customFormat="false" ht="15" hidden="false" customHeight="false" outlineLevel="0" collapsed="false">
      <c r="B3210" s="21" t="n">
        <v>43511</v>
      </c>
      <c r="C3210" s="22" t="n">
        <v>1312.133</v>
      </c>
      <c r="D3210" s="22" t="n">
        <v>1322.543</v>
      </c>
      <c r="E3210" s="22" t="n">
        <v>1311.491</v>
      </c>
      <c r="F3210" s="22" t="n">
        <v>1321.053</v>
      </c>
      <c r="G3210" s="23" t="n">
        <v>1322.63</v>
      </c>
      <c r="H3210" s="23" t="n">
        <v>1321.31</v>
      </c>
      <c r="I3210" s="23" t="n">
        <v>1311.34</v>
      </c>
      <c r="J3210" s="23" t="n">
        <v>1310.03</v>
      </c>
      <c r="K3210" s="29" t="str">
        <f aca="false">IF(N3210&lt;=$F$3,"HIT","MISS")</f>
        <v>HIT</v>
      </c>
      <c r="L3210" s="29" t="str">
        <f aca="false">IF(O3210&lt;=$F$3,"HIT","MISS")</f>
        <v>HIT</v>
      </c>
      <c r="M3210" s="17" t="str">
        <f aca="false">IF(AND(K3210="HIT",L3210="HIT"),"HOD ✓ | LOD ✓",IF(K3210="HIT","HOD ✓",IF(L3210="HIT","LOD ✓","✗ MISS")))</f>
        <v>HOD ✓ | LOD ✓</v>
      </c>
      <c r="N3210" s="26" t="n">
        <f aca="false">IF(D3210&lt;H3210,(H3210-D3210)/D3210,IF(D3210&gt;G3210,(D3210-G3210)/D3210,0))</f>
        <v>0</v>
      </c>
      <c r="O3210" s="26" t="n">
        <f aca="false">IF(E3210&lt;J3210,(J3210-E3210)/E3210,IF(E3210&gt;I3210,(E3210-I3210)/E3210,0))</f>
        <v>0.00011513613131929</v>
      </c>
      <c r="P3210" s="27" t="n">
        <f aca="false">LN(F3210/F3209)</f>
        <v>0.0067750885203933</v>
      </c>
      <c r="Q3210" s="28" t="n">
        <f aca="false">STDEV(P3191:P3210)*SQRT(252)</f>
        <v>0.0852922538048316</v>
      </c>
      <c r="R3210" s="26" t="n">
        <f aca="false">(G3210-H3210)/H3210</f>
        <v>0.000999008559687101</v>
      </c>
      <c r="S3210" s="17" t="n">
        <f aca="false">YEAR(B3210)</f>
        <v>2019</v>
      </c>
      <c r="T3210" s="17" t="n">
        <f aca="false">WEEKDAY(B3210)</f>
        <v>6</v>
      </c>
    </row>
    <row r="3211" customFormat="false" ht="15" hidden="false" customHeight="false" outlineLevel="0" collapsed="false">
      <c r="B3211" s="21" t="n">
        <v>43514</v>
      </c>
      <c r="C3211" s="22" t="n">
        <v>1321.053</v>
      </c>
      <c r="D3211" s="22" t="n">
        <v>1327.598</v>
      </c>
      <c r="E3211" s="22" t="n">
        <v>1320.676</v>
      </c>
      <c r="F3211" s="22" t="n">
        <v>1326.499</v>
      </c>
      <c r="G3211" s="23" t="n">
        <v>1327.77</v>
      </c>
      <c r="H3211" s="23" t="n">
        <v>1326.44</v>
      </c>
      <c r="I3211" s="23" t="n">
        <v>1322.59</v>
      </c>
      <c r="J3211" s="23" t="n">
        <v>1321.27</v>
      </c>
      <c r="K3211" s="29" t="str">
        <f aca="false">IF(N3211&lt;=$F$3,"HIT","MISS")</f>
        <v>HIT</v>
      </c>
      <c r="L3211" s="29" t="str">
        <f aca="false">IF(O3211&lt;=$F$3,"HIT","MISS")</f>
        <v>HIT</v>
      </c>
      <c r="M3211" s="17" t="str">
        <f aca="false">IF(AND(K3211="HIT",L3211="HIT"),"HOD ✓ | LOD ✓",IF(K3211="HIT","HOD ✓",IF(L3211="HIT","LOD ✓","✗ MISS")))</f>
        <v>HOD ✓ | LOD ✓</v>
      </c>
      <c r="N3211" s="26" t="n">
        <f aca="false">IF(D3211&lt;H3211,(H3211-D3211)/D3211,IF(D3211&gt;G3211,(D3211-G3211)/D3211,0))</f>
        <v>0</v>
      </c>
      <c r="O3211" s="26" t="n">
        <f aca="false">IF(E3211&lt;J3211,(J3211-E3211)/E3211,IF(E3211&gt;I3211,(E3211-I3211)/E3211,0))</f>
        <v>0.000449769663414835</v>
      </c>
      <c r="P3211" s="27" t="n">
        <f aca="false">LN(F3211/F3210)</f>
        <v>0.00411399487610144</v>
      </c>
      <c r="Q3211" s="28" t="n">
        <f aca="false">STDEV(P3192:P3211)*SQRT(252)</f>
        <v>0.0851820473242411</v>
      </c>
      <c r="R3211" s="26" t="n">
        <f aca="false">(G3211-H3211)/H3211</f>
        <v>0.00100268387563699</v>
      </c>
      <c r="S3211" s="17" t="n">
        <f aca="false">YEAR(B3211)</f>
        <v>2019</v>
      </c>
      <c r="T3211" s="17" t="n">
        <f aca="false">WEEKDAY(B3211)</f>
        <v>2</v>
      </c>
    </row>
    <row r="3212" customFormat="false" ht="15" hidden="false" customHeight="false" outlineLevel="0" collapsed="false">
      <c r="B3212" s="21" t="n">
        <v>43515</v>
      </c>
      <c r="C3212" s="22" t="n">
        <v>1326.499</v>
      </c>
      <c r="D3212" s="22" t="n">
        <v>1341.88</v>
      </c>
      <c r="E3212" s="22" t="n">
        <v>1323.016</v>
      </c>
      <c r="F3212" s="22" t="n">
        <v>1341.008</v>
      </c>
      <c r="G3212" s="23" t="n">
        <v>1343.55</v>
      </c>
      <c r="H3212" s="23" t="n">
        <v>1342.21</v>
      </c>
      <c r="I3212" s="23" t="n">
        <v>1323.31</v>
      </c>
      <c r="J3212" s="23" t="n">
        <v>1321.99</v>
      </c>
      <c r="K3212" s="29" t="str">
        <f aca="false">IF(N3212&lt;=$F$3,"HIT","MISS")</f>
        <v>HIT</v>
      </c>
      <c r="L3212" s="29" t="str">
        <f aca="false">IF(O3212&lt;=$F$3,"HIT","MISS")</f>
        <v>HIT</v>
      </c>
      <c r="M3212" s="17" t="str">
        <f aca="false">IF(AND(K3212="HIT",L3212="HIT"),"HOD ✓ | LOD ✓",IF(K3212="HIT","HOD ✓",IF(L3212="HIT","LOD ✓","✗ MISS")))</f>
        <v>HOD ✓ | LOD ✓</v>
      </c>
      <c r="N3212" s="26" t="n">
        <f aca="false">IF(D3212&lt;H3212,(H3212-D3212)/D3212,IF(D3212&gt;G3212,(D3212-G3212)/D3212,0))</f>
        <v>0.000245923629534628</v>
      </c>
      <c r="O3212" s="26" t="n">
        <f aca="false">IF(E3212&lt;J3212,(J3212-E3212)/E3212,IF(E3212&gt;I3212,(E3212-I3212)/E3212,0))</f>
        <v>0</v>
      </c>
      <c r="P3212" s="27" t="n">
        <f aca="false">LN(F3212/F3211)</f>
        <v>0.0108784292471651</v>
      </c>
      <c r="Q3212" s="28" t="n">
        <f aca="false">STDEV(P3193:P3212)*SQRT(252)</f>
        <v>0.090951682922966</v>
      </c>
      <c r="R3212" s="26" t="n">
        <f aca="false">(G3212-H3212)/H3212</f>
        <v>0.00099835346182782</v>
      </c>
      <c r="S3212" s="17" t="n">
        <f aca="false">YEAR(B3212)</f>
        <v>2019</v>
      </c>
      <c r="T3212" s="17" t="n">
        <f aca="false">WEEKDAY(B3212)</f>
        <v>3</v>
      </c>
    </row>
    <row r="3213" customFormat="false" ht="15" hidden="false" customHeight="false" outlineLevel="0" collapsed="false">
      <c r="B3213" s="21" t="n">
        <v>43516</v>
      </c>
      <c r="C3213" s="22" t="n">
        <v>1341.008</v>
      </c>
      <c r="D3213" s="22" t="n">
        <v>1346.743</v>
      </c>
      <c r="E3213" s="22" t="n">
        <v>1337.076</v>
      </c>
      <c r="F3213" s="22" t="n">
        <v>1338.543</v>
      </c>
      <c r="G3213" s="23" t="n">
        <v>1347.43</v>
      </c>
      <c r="H3213" s="23" t="n">
        <v>1346.08</v>
      </c>
      <c r="I3213" s="23" t="n">
        <v>1338.99</v>
      </c>
      <c r="J3213" s="23" t="n">
        <v>1337.65</v>
      </c>
      <c r="K3213" s="29" t="str">
        <f aca="false">IF(N3213&lt;=$F$3,"HIT","MISS")</f>
        <v>HIT</v>
      </c>
      <c r="L3213" s="29" t="str">
        <f aca="false">IF(O3213&lt;=$F$3,"HIT","MISS")</f>
        <v>HIT</v>
      </c>
      <c r="M3213" s="17" t="str">
        <f aca="false">IF(AND(K3213="HIT",L3213="HIT"),"HOD ✓ | LOD ✓",IF(K3213="HIT","HOD ✓",IF(L3213="HIT","LOD ✓","✗ MISS")))</f>
        <v>HOD ✓ | LOD ✓</v>
      </c>
      <c r="N3213" s="26" t="n">
        <f aca="false">IF(D3213&lt;H3213,(H3213-D3213)/D3213,IF(D3213&gt;G3213,(D3213-G3213)/D3213,0))</f>
        <v>0</v>
      </c>
      <c r="O3213" s="26" t="n">
        <f aca="false">IF(E3213&lt;J3213,(J3213-E3213)/E3213,IF(E3213&gt;I3213,(E3213-I3213)/E3213,0))</f>
        <v>0.000429294969022007</v>
      </c>
      <c r="P3213" s="27" t="n">
        <f aca="false">LN(F3213/F3212)</f>
        <v>-0.00183986100309618</v>
      </c>
      <c r="Q3213" s="28" t="n">
        <f aca="false">STDEV(P3194:P3213)*SQRT(252)</f>
        <v>0.0910100608818389</v>
      </c>
      <c r="R3213" s="26" t="n">
        <f aca="false">(G3213-H3213)/H3213</f>
        <v>0.00100291215975287</v>
      </c>
      <c r="S3213" s="17" t="n">
        <f aca="false">YEAR(B3213)</f>
        <v>2019</v>
      </c>
      <c r="T3213" s="17" t="n">
        <f aca="false">WEEKDAY(B3213)</f>
        <v>4</v>
      </c>
    </row>
    <row r="3214" customFormat="false" ht="15" hidden="false" customHeight="false" outlineLevel="0" collapsed="false">
      <c r="B3214" s="21" t="n">
        <v>43517</v>
      </c>
      <c r="C3214" s="22" t="n">
        <v>1338.543</v>
      </c>
      <c r="D3214" s="22" t="n">
        <v>1341.574</v>
      </c>
      <c r="E3214" s="22" t="n">
        <v>1321.214</v>
      </c>
      <c r="F3214" s="22" t="n">
        <v>1323.356</v>
      </c>
      <c r="G3214" s="23" t="n">
        <v>1342.65</v>
      </c>
      <c r="H3214" s="23" t="n">
        <v>1341.31</v>
      </c>
      <c r="I3214" s="23" t="n">
        <v>1320.89</v>
      </c>
      <c r="J3214" s="23" t="n">
        <v>1319.57</v>
      </c>
      <c r="K3214" s="29" t="str">
        <f aca="false">IF(N3214&lt;=$F$3,"HIT","MISS")</f>
        <v>HIT</v>
      </c>
      <c r="L3214" s="29" t="str">
        <f aca="false">IF(O3214&lt;=$F$3,"HIT","MISS")</f>
        <v>HIT</v>
      </c>
      <c r="M3214" s="17" t="str">
        <f aca="false">IF(AND(K3214="HIT",L3214="HIT"),"HOD ✓ | LOD ✓",IF(K3214="HIT","HOD ✓",IF(L3214="HIT","LOD ✓","✗ MISS")))</f>
        <v>HOD ✓ | LOD ✓</v>
      </c>
      <c r="N3214" s="26" t="n">
        <f aca="false">IF(D3214&lt;H3214,(H3214-D3214)/D3214,IF(D3214&gt;G3214,(D3214-G3214)/D3214,0))</f>
        <v>0</v>
      </c>
      <c r="O3214" s="26" t="n">
        <f aca="false">IF(E3214&lt;J3214,(J3214-E3214)/E3214,IF(E3214&gt;I3214,(E3214-I3214)/E3214,0))</f>
        <v>0.000245229009077895</v>
      </c>
      <c r="P3214" s="27" t="n">
        <f aca="false">LN(F3214/F3213)</f>
        <v>-0.0114107746281165</v>
      </c>
      <c r="Q3214" s="28" t="n">
        <f aca="false">STDEV(P3195:P3214)*SQRT(252)</f>
        <v>0.102388749875195</v>
      </c>
      <c r="R3214" s="26" t="n">
        <f aca="false">(G3214-H3214)/H3214</f>
        <v>0.0009990233428515</v>
      </c>
      <c r="S3214" s="17" t="n">
        <f aca="false">YEAR(B3214)</f>
        <v>2019</v>
      </c>
      <c r="T3214" s="17" t="n">
        <f aca="false">WEEKDAY(B3214)</f>
        <v>5</v>
      </c>
    </row>
    <row r="3215" customFormat="false" ht="15" hidden="false" customHeight="false" outlineLevel="0" collapsed="false">
      <c r="B3215" s="21" t="n">
        <v>43518</v>
      </c>
      <c r="C3215" s="22" t="n">
        <v>1323.356</v>
      </c>
      <c r="D3215" s="22" t="n">
        <v>1333.127</v>
      </c>
      <c r="E3215" s="22" t="n">
        <v>1321.692</v>
      </c>
      <c r="F3215" s="22" t="n">
        <v>1328.062</v>
      </c>
      <c r="G3215" s="23" t="n">
        <v>1333.37</v>
      </c>
      <c r="H3215" s="23" t="n">
        <v>1332.04</v>
      </c>
      <c r="I3215" s="23" t="n">
        <v>1322.89</v>
      </c>
      <c r="J3215" s="23" t="n">
        <v>1321.57</v>
      </c>
      <c r="K3215" s="29" t="str">
        <f aca="false">IF(N3215&lt;=$F$3,"HIT","MISS")</f>
        <v>HIT</v>
      </c>
      <c r="L3215" s="29" t="str">
        <f aca="false">IF(O3215&lt;=$F$3,"HIT","MISS")</f>
        <v>HIT</v>
      </c>
      <c r="M3215" s="17" t="str">
        <f aca="false">IF(AND(K3215="HIT",L3215="HIT"),"HOD ✓ | LOD ✓",IF(K3215="HIT","HOD ✓",IF(L3215="HIT","LOD ✓","✗ MISS")))</f>
        <v>HOD ✓ | LOD ✓</v>
      </c>
      <c r="N3215" s="26" t="n">
        <f aca="false">IF(D3215&lt;H3215,(H3215-D3215)/D3215,IF(D3215&gt;G3215,(D3215-G3215)/D3215,0))</f>
        <v>0</v>
      </c>
      <c r="O3215" s="26" t="n">
        <f aca="false">IF(E3215&lt;J3215,(J3215-E3215)/E3215,IF(E3215&gt;I3215,(E3215-I3215)/E3215,0))</f>
        <v>0</v>
      </c>
      <c r="P3215" s="27" t="n">
        <f aca="false">LN(F3215/F3214)</f>
        <v>0.00354980236366285</v>
      </c>
      <c r="Q3215" s="28" t="n">
        <f aca="false">STDEV(P3196:P3215)*SQRT(252)</f>
        <v>0.084889138469172</v>
      </c>
      <c r="R3215" s="26" t="n">
        <f aca="false">(G3215-H3215)/H3215</f>
        <v>0.000998468514458971</v>
      </c>
      <c r="S3215" s="17" t="n">
        <f aca="false">YEAR(B3215)</f>
        <v>2019</v>
      </c>
      <c r="T3215" s="17" t="n">
        <f aca="false">WEEKDAY(B3215)</f>
        <v>6</v>
      </c>
    </row>
    <row r="3216" customFormat="false" ht="15" hidden="false" customHeight="false" outlineLevel="0" collapsed="false">
      <c r="B3216" s="21" t="n">
        <v>43521</v>
      </c>
      <c r="C3216" s="22" t="n">
        <v>1328.062</v>
      </c>
      <c r="D3216" s="22" t="n">
        <v>1332.606</v>
      </c>
      <c r="E3216" s="22" t="n">
        <v>1325.234</v>
      </c>
      <c r="F3216" s="22" t="n">
        <v>1327.536</v>
      </c>
      <c r="G3216" s="23" t="n">
        <v>1332.44</v>
      </c>
      <c r="H3216" s="23" t="n">
        <v>1331.11</v>
      </c>
      <c r="I3216" s="23" t="n">
        <v>1326.85</v>
      </c>
      <c r="J3216" s="23" t="n">
        <v>1325.52</v>
      </c>
      <c r="K3216" s="29" t="str">
        <f aca="false">IF(N3216&lt;=$F$3,"HIT","MISS")</f>
        <v>HIT</v>
      </c>
      <c r="L3216" s="29" t="str">
        <f aca="false">IF(O3216&lt;=$F$3,"HIT","MISS")</f>
        <v>HIT</v>
      </c>
      <c r="M3216" s="17" t="str">
        <f aca="false">IF(AND(K3216="HIT",L3216="HIT"),"HOD ✓ | LOD ✓",IF(K3216="HIT","HOD ✓",IF(L3216="HIT","LOD ✓","✗ MISS")))</f>
        <v>HOD ✓ | LOD ✓</v>
      </c>
      <c r="N3216" s="26" t="n">
        <f aca="false">IF(D3216&lt;H3216,(H3216-D3216)/D3216,IF(D3216&gt;G3216,(D3216-G3216)/D3216,0))</f>
        <v>0.000124567951817672</v>
      </c>
      <c r="O3216" s="26" t="n">
        <f aca="false">IF(E3216&lt;J3216,(J3216-E3216)/E3216,IF(E3216&gt;I3216,(E3216-I3216)/E3216,0))</f>
        <v>0.000215810943576801</v>
      </c>
      <c r="P3216" s="27" t="n">
        <f aca="false">LN(F3216/F3215)</f>
        <v>-0.000396144301116851</v>
      </c>
      <c r="Q3216" s="28" t="n">
        <f aca="false">STDEV(P3197:P3216)*SQRT(252)</f>
        <v>0.0849568909803963</v>
      </c>
      <c r="R3216" s="26" t="n">
        <f aca="false">(G3216-H3216)/H3216</f>
        <v>0.000999166109487687</v>
      </c>
      <c r="S3216" s="17" t="n">
        <f aca="false">YEAR(B3216)</f>
        <v>2019</v>
      </c>
      <c r="T3216" s="17" t="n">
        <f aca="false">WEEKDAY(B3216)</f>
        <v>2</v>
      </c>
    </row>
    <row r="3217" customFormat="false" ht="15" hidden="false" customHeight="false" outlineLevel="0" collapsed="false">
      <c r="B3217" s="21" t="n">
        <v>43522</v>
      </c>
      <c r="C3217" s="22" t="n">
        <v>1327.536</v>
      </c>
      <c r="D3217" s="22" t="n">
        <v>1330.25</v>
      </c>
      <c r="E3217" s="22" t="n">
        <v>1323.576</v>
      </c>
      <c r="F3217" s="22" t="n">
        <v>1328.974</v>
      </c>
      <c r="G3217" s="23" t="n">
        <v>1331.16</v>
      </c>
      <c r="H3217" s="23" t="n">
        <v>1329.83</v>
      </c>
      <c r="I3217" s="23" t="n">
        <v>1324.96</v>
      </c>
      <c r="J3217" s="23" t="n">
        <v>1323.64</v>
      </c>
      <c r="K3217" s="29" t="str">
        <f aca="false">IF(N3217&lt;=$F$3,"HIT","MISS")</f>
        <v>HIT</v>
      </c>
      <c r="L3217" s="29" t="str">
        <f aca="false">IF(O3217&lt;=$F$3,"HIT","MISS")</f>
        <v>HIT</v>
      </c>
      <c r="M3217" s="17" t="str">
        <f aca="false">IF(AND(K3217="HIT",L3217="HIT"),"HOD ✓ | LOD ✓",IF(K3217="HIT","HOD ✓",IF(L3217="HIT","LOD ✓","✗ MISS")))</f>
        <v>HOD ✓ | LOD ✓</v>
      </c>
      <c r="N3217" s="26" t="n">
        <f aca="false">IF(D3217&lt;H3217,(H3217-D3217)/D3217,IF(D3217&gt;G3217,(D3217-G3217)/D3217,0))</f>
        <v>0</v>
      </c>
      <c r="O3217" s="26" t="n">
        <f aca="false">IF(E3217&lt;J3217,(J3217-E3217)/E3217,IF(E3217&gt;I3217,(E3217-I3217)/E3217,0))</f>
        <v>4.83538534999715E-005</v>
      </c>
      <c r="P3217" s="27" t="n">
        <f aca="false">LN(F3217/F3216)</f>
        <v>0.00108262354777757</v>
      </c>
      <c r="Q3217" s="28" t="n">
        <f aca="false">STDEV(P3198:P3217)*SQRT(252)</f>
        <v>0.0825207548385417</v>
      </c>
      <c r="R3217" s="26" t="n">
        <f aca="false">(G3217-H3217)/H3217</f>
        <v>0.00100012783588891</v>
      </c>
      <c r="S3217" s="17" t="n">
        <f aca="false">YEAR(B3217)</f>
        <v>2019</v>
      </c>
      <c r="T3217" s="17" t="n">
        <f aca="false">WEEKDAY(B3217)</f>
        <v>3</v>
      </c>
    </row>
    <row r="3218" customFormat="false" ht="15" hidden="false" customHeight="false" outlineLevel="0" collapsed="false">
      <c r="B3218" s="21" t="n">
        <v>43523</v>
      </c>
      <c r="C3218" s="22" t="n">
        <v>1328.974</v>
      </c>
      <c r="D3218" s="22" t="n">
        <v>1329.947</v>
      </c>
      <c r="E3218" s="22" t="n">
        <v>1316.972</v>
      </c>
      <c r="F3218" s="22" t="n">
        <v>1320.022</v>
      </c>
      <c r="G3218" s="23" t="n">
        <v>1329.65</v>
      </c>
      <c r="H3218" s="23" t="n">
        <v>1328.32</v>
      </c>
      <c r="I3218" s="23" t="n">
        <v>1317.05</v>
      </c>
      <c r="J3218" s="23" t="n">
        <v>1315.73</v>
      </c>
      <c r="K3218" s="29" t="str">
        <f aca="false">IF(N3218&lt;=$F$3,"HIT","MISS")</f>
        <v>HIT</v>
      </c>
      <c r="L3218" s="29" t="str">
        <f aca="false">IF(O3218&lt;=$F$3,"HIT","MISS")</f>
        <v>HIT</v>
      </c>
      <c r="M3218" s="17" t="str">
        <f aca="false">IF(AND(K3218="HIT",L3218="HIT"),"HOD ✓ | LOD ✓",IF(K3218="HIT","HOD ✓",IF(L3218="HIT","LOD ✓","✗ MISS")))</f>
        <v>HOD ✓ | LOD ✓</v>
      </c>
      <c r="N3218" s="26" t="n">
        <f aca="false">IF(D3218&lt;H3218,(H3218-D3218)/D3218,IF(D3218&gt;G3218,(D3218-G3218)/D3218,0))</f>
        <v>0.000223317169781802</v>
      </c>
      <c r="O3218" s="26" t="n">
        <f aca="false">IF(E3218&lt;J3218,(J3218-E3218)/E3218,IF(E3218&gt;I3218,(E3218-I3218)/E3218,0))</f>
        <v>0</v>
      </c>
      <c r="P3218" s="27" t="n">
        <f aca="false">LN(F3218/F3217)</f>
        <v>-0.00675881283203978</v>
      </c>
      <c r="Q3218" s="28" t="n">
        <f aca="false">STDEV(P3199:P3218)*SQRT(252)</f>
        <v>0.0836625472120521</v>
      </c>
      <c r="R3218" s="26" t="n">
        <f aca="false">(G3218-H3218)/H3218</f>
        <v>0.00100126475548072</v>
      </c>
      <c r="S3218" s="17" t="n">
        <f aca="false">YEAR(B3218)</f>
        <v>2019</v>
      </c>
      <c r="T3218" s="17" t="n">
        <f aca="false">WEEKDAY(B3218)</f>
        <v>4</v>
      </c>
    </row>
    <row r="3219" customFormat="false" ht="15" hidden="false" customHeight="false" outlineLevel="0" collapsed="false">
      <c r="B3219" s="21" t="n">
        <v>43524</v>
      </c>
      <c r="C3219" s="22" t="n">
        <v>1320.022</v>
      </c>
      <c r="D3219" s="22" t="n">
        <v>1327.342</v>
      </c>
      <c r="E3219" s="22" t="n">
        <v>1312.725</v>
      </c>
      <c r="F3219" s="22" t="n">
        <v>1312.971</v>
      </c>
      <c r="G3219" s="23" t="n">
        <v>1328.47</v>
      </c>
      <c r="H3219" s="23" t="n">
        <v>1327.14</v>
      </c>
      <c r="I3219" s="23" t="n">
        <v>1312.36</v>
      </c>
      <c r="J3219" s="23" t="n">
        <v>1311.05</v>
      </c>
      <c r="K3219" s="29" t="str">
        <f aca="false">IF(N3219&lt;=$F$3,"HIT","MISS")</f>
        <v>HIT</v>
      </c>
      <c r="L3219" s="29" t="str">
        <f aca="false">IF(O3219&lt;=$F$3,"HIT","MISS")</f>
        <v>HIT</v>
      </c>
      <c r="M3219" s="17" t="str">
        <f aca="false">IF(AND(K3219="HIT",L3219="HIT"),"HOD ✓ | LOD ✓",IF(K3219="HIT","HOD ✓",IF(L3219="HIT","LOD ✓","✗ MISS")))</f>
        <v>HOD ✓ | LOD ✓</v>
      </c>
      <c r="N3219" s="26" t="n">
        <f aca="false">IF(D3219&lt;H3219,(H3219-D3219)/D3219,IF(D3219&gt;G3219,(D3219-G3219)/D3219,0))</f>
        <v>0</v>
      </c>
      <c r="O3219" s="26" t="n">
        <f aca="false">IF(E3219&lt;J3219,(J3219-E3219)/E3219,IF(E3219&gt;I3219,(E3219-I3219)/E3219,0))</f>
        <v>0.000278047572797051</v>
      </c>
      <c r="P3219" s="27" t="n">
        <f aca="false">LN(F3219/F3218)</f>
        <v>-0.0053558948733841</v>
      </c>
      <c r="Q3219" s="28" t="n">
        <f aca="false">STDEV(P3200:P3219)*SQRT(252)</f>
        <v>0.0856551907880756</v>
      </c>
      <c r="R3219" s="26" t="n">
        <f aca="false">(G3219-H3219)/H3219</f>
        <v>0.0010021550100215</v>
      </c>
      <c r="S3219" s="17" t="n">
        <f aca="false">YEAR(B3219)</f>
        <v>2019</v>
      </c>
      <c r="T3219" s="17" t="n">
        <f aca="false">WEEKDAY(B3219)</f>
        <v>5</v>
      </c>
    </row>
    <row r="3220" customFormat="false" ht="15" hidden="false" customHeight="false" outlineLevel="0" collapsed="false">
      <c r="B3220" s="21" t="n">
        <v>43525</v>
      </c>
      <c r="C3220" s="22" t="n">
        <v>1312.971</v>
      </c>
      <c r="D3220" s="22" t="n">
        <v>1315.258</v>
      </c>
      <c r="E3220" s="22" t="n">
        <v>1290.315</v>
      </c>
      <c r="F3220" s="22" t="n">
        <v>1293.311</v>
      </c>
      <c r="G3220" s="23" t="n">
        <v>1317.04</v>
      </c>
      <c r="H3220" s="23" t="n">
        <v>1315.72</v>
      </c>
      <c r="I3220" s="23" t="n">
        <v>1291.98</v>
      </c>
      <c r="J3220" s="23" t="n">
        <v>1290.69</v>
      </c>
      <c r="K3220" s="29" t="str">
        <f aca="false">IF(N3220&lt;=$F$3,"HIT","MISS")</f>
        <v>HIT</v>
      </c>
      <c r="L3220" s="29" t="str">
        <f aca="false">IF(O3220&lt;=$F$3,"HIT","MISS")</f>
        <v>HIT</v>
      </c>
      <c r="M3220" s="17" t="str">
        <f aca="false">IF(AND(K3220="HIT",L3220="HIT"),"HOD ✓ | LOD ✓",IF(K3220="HIT","HOD ✓",IF(L3220="HIT","LOD ✓","✗ MISS")))</f>
        <v>HOD ✓ | LOD ✓</v>
      </c>
      <c r="N3220" s="26" t="n">
        <f aca="false">IF(D3220&lt;H3220,(H3220-D3220)/D3220,IF(D3220&gt;G3220,(D3220-G3220)/D3220,0))</f>
        <v>0.000351261881699248</v>
      </c>
      <c r="O3220" s="26" t="n">
        <f aca="false">IF(E3220&lt;J3220,(J3220-E3220)/E3220,IF(E3220&gt;I3220,(E3220-I3220)/E3220,0))</f>
        <v>0.000290626707431906</v>
      </c>
      <c r="P3220" s="27" t="n">
        <f aca="false">LN(F3220/F3219)</f>
        <v>-0.0150869114759337</v>
      </c>
      <c r="Q3220" s="28" t="n">
        <f aca="false">STDEV(P3201:P3220)*SQRT(252)</f>
        <v>0.100278408495466</v>
      </c>
      <c r="R3220" s="26" t="n">
        <f aca="false">(G3220-H3220)/H3220</f>
        <v>0.00100325297175686</v>
      </c>
      <c r="S3220" s="17" t="n">
        <f aca="false">YEAR(B3220)</f>
        <v>2019</v>
      </c>
      <c r="T3220" s="17" t="n">
        <f aca="false">WEEKDAY(B3220)</f>
        <v>6</v>
      </c>
    </row>
    <row r="3221" customFormat="false" ht="15" hidden="false" customHeight="false" outlineLevel="0" collapsed="false">
      <c r="B3221" s="21" t="n">
        <v>43528</v>
      </c>
      <c r="C3221" s="22" t="n">
        <v>1293.311</v>
      </c>
      <c r="D3221" s="22" t="n">
        <v>1297.12</v>
      </c>
      <c r="E3221" s="22" t="n">
        <v>1282.946</v>
      </c>
      <c r="F3221" s="22" t="n">
        <v>1286.688</v>
      </c>
      <c r="G3221" s="23" t="n">
        <v>1297.49</v>
      </c>
      <c r="H3221" s="23" t="n">
        <v>1296.19</v>
      </c>
      <c r="I3221" s="23" t="n">
        <v>1290.43</v>
      </c>
      <c r="J3221" s="23" t="n">
        <v>1289.14</v>
      </c>
      <c r="K3221" s="24" t="str">
        <f aca="false">IF(N3221&lt;=$F$3,"HIT","MISS")</f>
        <v>HIT</v>
      </c>
      <c r="L3221" s="24" t="str">
        <f aca="false">IF(O3221&lt;=$F$3,"HIT","MISS")</f>
        <v>MISS</v>
      </c>
      <c r="M3221" s="25" t="str">
        <f aca="false">IF(AND(K3221="HIT",L3221="HIT"),"HOD ✓ | LOD ✓",IF(K3221="HIT","HOD ✓",IF(L3221="HIT","LOD ✓","✗ MISS")))</f>
        <v>HOD ✓</v>
      </c>
      <c r="N3221" s="26" t="n">
        <f aca="false">IF(D3221&lt;H3221,(H3221-D3221)/D3221,IF(D3221&gt;G3221,(D3221-G3221)/D3221,0))</f>
        <v>0</v>
      </c>
      <c r="O3221" s="26" t="n">
        <f aca="false">IF(E3221&lt;J3221,(J3221-E3221)/E3221,IF(E3221&gt;I3221,(E3221-I3221)/E3221,0))</f>
        <v>0.00482795066978672</v>
      </c>
      <c r="P3221" s="27" t="n">
        <f aca="false">LN(F3221/F3220)</f>
        <v>-0.00513412179468194</v>
      </c>
      <c r="Q3221" s="28" t="n">
        <f aca="false">STDEV(P3202:P3221)*SQRT(252)</f>
        <v>0.10054217110812</v>
      </c>
      <c r="R3221" s="26" t="n">
        <f aca="false">(G3221-H3221)/H3221</f>
        <v>0.00100293938388659</v>
      </c>
      <c r="S3221" s="17" t="n">
        <f aca="false">YEAR(B3221)</f>
        <v>2019</v>
      </c>
      <c r="T3221" s="17" t="n">
        <f aca="false">WEEKDAY(B3221)</f>
        <v>2</v>
      </c>
    </row>
    <row r="3222" customFormat="false" ht="15" hidden="false" customHeight="false" outlineLevel="0" collapsed="false">
      <c r="B3222" s="21" t="n">
        <v>43529</v>
      </c>
      <c r="C3222" s="22" t="n">
        <v>1286.688</v>
      </c>
      <c r="D3222" s="22" t="n">
        <v>1289.642</v>
      </c>
      <c r="E3222" s="22" t="n">
        <v>1281.253</v>
      </c>
      <c r="F3222" s="22" t="n">
        <v>1287.916</v>
      </c>
      <c r="G3222" s="23" t="n">
        <v>1291.12</v>
      </c>
      <c r="H3222" s="23" t="n">
        <v>1289.83</v>
      </c>
      <c r="I3222" s="23" t="n">
        <v>1281.15</v>
      </c>
      <c r="J3222" s="23" t="n">
        <v>1279.87</v>
      </c>
      <c r="K3222" s="29" t="str">
        <f aca="false">IF(N3222&lt;=$F$3,"HIT","MISS")</f>
        <v>HIT</v>
      </c>
      <c r="L3222" s="29" t="str">
        <f aca="false">IF(O3222&lt;=$F$3,"HIT","MISS")</f>
        <v>HIT</v>
      </c>
      <c r="M3222" s="17" t="str">
        <f aca="false">IF(AND(K3222="HIT",L3222="HIT"),"HOD ✓ | LOD ✓",IF(K3222="HIT","HOD ✓",IF(L3222="HIT","LOD ✓","✗ MISS")))</f>
        <v>HOD ✓ | LOD ✓</v>
      </c>
      <c r="N3222" s="26" t="n">
        <f aca="false">IF(D3222&lt;H3222,(H3222-D3222)/D3222,IF(D3222&gt;G3222,(D3222-G3222)/D3222,0))</f>
        <v>0.000145776890020544</v>
      </c>
      <c r="O3222" s="26" t="n">
        <f aca="false">IF(E3222&lt;J3222,(J3222-E3222)/E3222,IF(E3222&gt;I3222,(E3222-I3222)/E3222,0))</f>
        <v>8.03900556719384E-005</v>
      </c>
      <c r="P3222" s="27" t="n">
        <f aca="false">LN(F3222/F3221)</f>
        <v>0.00095393318205211</v>
      </c>
      <c r="Q3222" s="28" t="n">
        <f aca="false">STDEV(P3203:P3222)*SQRT(252)</f>
        <v>0.0999186188584939</v>
      </c>
      <c r="R3222" s="26" t="n">
        <f aca="false">(G3222-H3222)/H3222</f>
        <v>0.00100013180031474</v>
      </c>
      <c r="S3222" s="17" t="n">
        <f aca="false">YEAR(B3222)</f>
        <v>2019</v>
      </c>
      <c r="T3222" s="17" t="n">
        <f aca="false">WEEKDAY(B3222)</f>
        <v>3</v>
      </c>
    </row>
    <row r="3223" customFormat="false" ht="15" hidden="false" customHeight="false" outlineLevel="0" collapsed="false">
      <c r="B3223" s="21" t="n">
        <v>43530</v>
      </c>
      <c r="C3223" s="22" t="n">
        <v>1287.916</v>
      </c>
      <c r="D3223" s="22" t="n">
        <v>1290.984</v>
      </c>
      <c r="E3223" s="22" t="n">
        <v>1283.706</v>
      </c>
      <c r="F3223" s="22" t="n">
        <v>1286.319</v>
      </c>
      <c r="G3223" s="23" t="n">
        <v>1291.33</v>
      </c>
      <c r="H3223" s="23" t="n">
        <v>1290.04</v>
      </c>
      <c r="I3223" s="23" t="n">
        <v>1283.22</v>
      </c>
      <c r="J3223" s="23" t="n">
        <v>1281.94</v>
      </c>
      <c r="K3223" s="29" t="str">
        <f aca="false">IF(N3223&lt;=$F$3,"HIT","MISS")</f>
        <v>HIT</v>
      </c>
      <c r="L3223" s="29" t="str">
        <f aca="false">IF(O3223&lt;=$F$3,"HIT","MISS")</f>
        <v>HIT</v>
      </c>
      <c r="M3223" s="17" t="str">
        <f aca="false">IF(AND(K3223="HIT",L3223="HIT"),"HOD ✓ | LOD ✓",IF(K3223="HIT","HOD ✓",IF(L3223="HIT","LOD ✓","✗ MISS")))</f>
        <v>HOD ✓ | LOD ✓</v>
      </c>
      <c r="N3223" s="26" t="n">
        <f aca="false">IF(D3223&lt;H3223,(H3223-D3223)/D3223,IF(D3223&gt;G3223,(D3223-G3223)/D3223,0))</f>
        <v>0</v>
      </c>
      <c r="O3223" s="26" t="n">
        <f aca="false">IF(E3223&lt;J3223,(J3223-E3223)/E3223,IF(E3223&gt;I3223,(E3223-I3223)/E3223,0))</f>
        <v>0.000378591359703761</v>
      </c>
      <c r="P3223" s="27" t="n">
        <f aca="false">LN(F3223/F3222)</f>
        <v>-0.00124075712192469</v>
      </c>
      <c r="Q3223" s="28" t="n">
        <f aca="false">STDEV(P3204:P3223)*SQRT(252)</f>
        <v>0.097745498412588</v>
      </c>
      <c r="R3223" s="26" t="n">
        <f aca="false">(G3223-H3223)/H3223</f>
        <v>0.000999968993209485</v>
      </c>
      <c r="S3223" s="17" t="n">
        <f aca="false">YEAR(B3223)</f>
        <v>2019</v>
      </c>
      <c r="T3223" s="17" t="n">
        <f aca="false">WEEKDAY(B3223)</f>
        <v>4</v>
      </c>
    </row>
    <row r="3224" customFormat="false" ht="15" hidden="false" customHeight="false" outlineLevel="0" collapsed="false">
      <c r="B3224" s="21" t="n">
        <v>43531</v>
      </c>
      <c r="C3224" s="22" t="n">
        <v>1286.319</v>
      </c>
      <c r="D3224" s="22" t="n">
        <v>1289.054</v>
      </c>
      <c r="E3224" s="22" t="n">
        <v>1280.922</v>
      </c>
      <c r="F3224" s="22" t="n">
        <v>1285.471</v>
      </c>
      <c r="G3224" s="23" t="n">
        <v>1289.17</v>
      </c>
      <c r="H3224" s="23" t="n">
        <v>1287.88</v>
      </c>
      <c r="I3224" s="23" t="n">
        <v>1282.37</v>
      </c>
      <c r="J3224" s="23" t="n">
        <v>1281.09</v>
      </c>
      <c r="K3224" s="29" t="str">
        <f aca="false">IF(N3224&lt;=$F$3,"HIT","MISS")</f>
        <v>HIT</v>
      </c>
      <c r="L3224" s="29" t="str">
        <f aca="false">IF(O3224&lt;=$F$3,"HIT","MISS")</f>
        <v>HIT</v>
      </c>
      <c r="M3224" s="17" t="str">
        <f aca="false">IF(AND(K3224="HIT",L3224="HIT"),"HOD ✓ | LOD ✓",IF(K3224="HIT","HOD ✓",IF(L3224="HIT","LOD ✓","✗ MISS")))</f>
        <v>HOD ✓ | LOD ✓</v>
      </c>
      <c r="N3224" s="26" t="n">
        <f aca="false">IF(D3224&lt;H3224,(H3224-D3224)/D3224,IF(D3224&gt;G3224,(D3224-G3224)/D3224,0))</f>
        <v>0</v>
      </c>
      <c r="O3224" s="26" t="n">
        <f aca="false">IF(E3224&lt;J3224,(J3224-E3224)/E3224,IF(E3224&gt;I3224,(E3224-I3224)/E3224,0))</f>
        <v>0.000131155527034349</v>
      </c>
      <c r="P3224" s="27" t="n">
        <f aca="false">LN(F3224/F3223)</f>
        <v>-0.000659462888285788</v>
      </c>
      <c r="Q3224" s="28" t="n">
        <f aca="false">STDEV(P3205:P3224)*SQRT(252)</f>
        <v>0.0967984129168872</v>
      </c>
      <c r="R3224" s="26" t="n">
        <f aca="false">(G3224-H3224)/H3224</f>
        <v>0.00100164611609774</v>
      </c>
      <c r="S3224" s="17" t="n">
        <f aca="false">YEAR(B3224)</f>
        <v>2019</v>
      </c>
      <c r="T3224" s="17" t="n">
        <f aca="false">WEEKDAY(B3224)</f>
        <v>5</v>
      </c>
    </row>
    <row r="3225" customFormat="false" ht="15" hidden="false" customHeight="false" outlineLevel="0" collapsed="false">
      <c r="B3225" s="21" t="n">
        <v>43532</v>
      </c>
      <c r="C3225" s="22" t="n">
        <v>1285.471</v>
      </c>
      <c r="D3225" s="22" t="n">
        <v>1300.836</v>
      </c>
      <c r="E3225" s="22" t="n">
        <v>1285.277</v>
      </c>
      <c r="F3225" s="22" t="n">
        <v>1298.889</v>
      </c>
      <c r="G3225" s="23" t="n">
        <v>1300.56</v>
      </c>
      <c r="H3225" s="23" t="n">
        <v>1299.26</v>
      </c>
      <c r="I3225" s="23" t="n">
        <v>1286.7</v>
      </c>
      <c r="J3225" s="23" t="n">
        <v>1285.41</v>
      </c>
      <c r="K3225" s="29" t="str">
        <f aca="false">IF(N3225&lt;=$F$3,"HIT","MISS")</f>
        <v>HIT</v>
      </c>
      <c r="L3225" s="29" t="str">
        <f aca="false">IF(O3225&lt;=$F$3,"HIT","MISS")</f>
        <v>HIT</v>
      </c>
      <c r="M3225" s="17" t="str">
        <f aca="false">IF(AND(K3225="HIT",L3225="HIT"),"HOD ✓ | LOD ✓",IF(K3225="HIT","HOD ✓",IF(L3225="HIT","LOD ✓","✗ MISS")))</f>
        <v>HOD ✓ | LOD ✓</v>
      </c>
      <c r="N3225" s="26" t="n">
        <f aca="false">IF(D3225&lt;H3225,(H3225-D3225)/D3225,IF(D3225&gt;G3225,(D3225-G3225)/D3225,0))</f>
        <v>0.00021217124987321</v>
      </c>
      <c r="O3225" s="26" t="n">
        <f aca="false">IF(E3225&lt;J3225,(J3225-E3225)/E3225,IF(E3225&gt;I3225,(E3225-I3225)/E3225,0))</f>
        <v>0.000103479639019478</v>
      </c>
      <c r="P3225" s="27" t="n">
        <f aca="false">LN(F3225/F3224)</f>
        <v>0.0103840955370527</v>
      </c>
      <c r="Q3225" s="28" t="n">
        <f aca="false">STDEV(P3206:P3225)*SQRT(252)</f>
        <v>0.104100778762712</v>
      </c>
      <c r="R3225" s="26" t="n">
        <f aca="false">(G3225-H3225)/H3225</f>
        <v>0.00100056955497741</v>
      </c>
      <c r="S3225" s="17" t="n">
        <f aca="false">YEAR(B3225)</f>
        <v>2019</v>
      </c>
      <c r="T3225" s="17" t="n">
        <f aca="false">WEEKDAY(B3225)</f>
        <v>6</v>
      </c>
    </row>
    <row r="3226" customFormat="false" ht="15" hidden="false" customHeight="false" outlineLevel="0" collapsed="false">
      <c r="B3226" s="21" t="n">
        <v>43535</v>
      </c>
      <c r="C3226" s="22" t="n">
        <v>1298.889</v>
      </c>
      <c r="D3226" s="22" t="n">
        <v>1299.148</v>
      </c>
      <c r="E3226" s="22" t="n">
        <v>1290.558</v>
      </c>
      <c r="F3226" s="22" t="n">
        <v>1293.49</v>
      </c>
      <c r="G3226" s="23" t="n">
        <v>1300.8</v>
      </c>
      <c r="H3226" s="23" t="n">
        <v>1299.5</v>
      </c>
      <c r="I3226" s="23" t="n">
        <v>1290.92</v>
      </c>
      <c r="J3226" s="23" t="n">
        <v>1289.63</v>
      </c>
      <c r="K3226" s="29" t="str">
        <f aca="false">IF(N3226&lt;=$F$3,"HIT","MISS")</f>
        <v>HIT</v>
      </c>
      <c r="L3226" s="29" t="str">
        <f aca="false">IF(O3226&lt;=$F$3,"HIT","MISS")</f>
        <v>HIT</v>
      </c>
      <c r="M3226" s="17" t="str">
        <f aca="false">IF(AND(K3226="HIT",L3226="HIT"),"HOD ✓ | LOD ✓",IF(K3226="HIT","HOD ✓",IF(L3226="HIT","LOD ✓","✗ MISS")))</f>
        <v>HOD ✓ | LOD ✓</v>
      </c>
      <c r="N3226" s="26" t="n">
        <f aca="false">IF(D3226&lt;H3226,(H3226-D3226)/D3226,IF(D3226&gt;G3226,(D3226-G3226)/D3226,0))</f>
        <v>0.000270946805136974</v>
      </c>
      <c r="O3226" s="26" t="n">
        <f aca="false">IF(E3226&lt;J3226,(J3226-E3226)/E3226,IF(E3226&gt;I3226,(E3226-I3226)/E3226,0))</f>
        <v>0</v>
      </c>
      <c r="P3226" s="27" t="n">
        <f aca="false">LN(F3226/F3225)</f>
        <v>-0.0041652920393953</v>
      </c>
      <c r="Q3226" s="28" t="n">
        <f aca="false">STDEV(P3207:P3226)*SQRT(252)</f>
        <v>0.103899763208569</v>
      </c>
      <c r="R3226" s="26" t="n">
        <f aca="false">(G3226-H3226)/H3226</f>
        <v>0.00100038476337049</v>
      </c>
      <c r="S3226" s="17" t="n">
        <f aca="false">YEAR(B3226)</f>
        <v>2019</v>
      </c>
      <c r="T3226" s="17" t="n">
        <f aca="false">WEEKDAY(B3226)</f>
        <v>2</v>
      </c>
    </row>
    <row r="3227" customFormat="false" ht="15" hidden="false" customHeight="false" outlineLevel="0" collapsed="false">
      <c r="B3227" s="21" t="n">
        <v>43536</v>
      </c>
      <c r="C3227" s="22" t="n">
        <v>1293.49</v>
      </c>
      <c r="D3227" s="22" t="n">
        <v>1302.26</v>
      </c>
      <c r="E3227" s="22" t="n">
        <v>1292.137</v>
      </c>
      <c r="F3227" s="22" t="n">
        <v>1301.446</v>
      </c>
      <c r="G3227" s="23" t="n">
        <v>1301.91</v>
      </c>
      <c r="H3227" s="23" t="n">
        <v>1300.61</v>
      </c>
      <c r="I3227" s="23" t="n">
        <v>1292.2</v>
      </c>
      <c r="J3227" s="23" t="n">
        <v>1290.91</v>
      </c>
      <c r="K3227" s="29" t="str">
        <f aca="false">IF(N3227&lt;=$F$3,"HIT","MISS")</f>
        <v>HIT</v>
      </c>
      <c r="L3227" s="29" t="str">
        <f aca="false">IF(O3227&lt;=$F$3,"HIT","MISS")</f>
        <v>HIT</v>
      </c>
      <c r="M3227" s="17" t="str">
        <f aca="false">IF(AND(K3227="HIT",L3227="HIT"),"HOD ✓ | LOD ✓",IF(K3227="HIT","HOD ✓",IF(L3227="HIT","LOD ✓","✗ MISS")))</f>
        <v>HOD ✓ | LOD ✓</v>
      </c>
      <c r="N3227" s="26" t="n">
        <f aca="false">IF(D3227&lt;H3227,(H3227-D3227)/D3227,IF(D3227&gt;G3227,(D3227-G3227)/D3227,0))</f>
        <v>0.000268763534163615</v>
      </c>
      <c r="O3227" s="26" t="n">
        <f aca="false">IF(E3227&lt;J3227,(J3227-E3227)/E3227,IF(E3227&gt;I3227,(E3227-I3227)/E3227,0))</f>
        <v>0</v>
      </c>
      <c r="P3227" s="27" t="n">
        <f aca="false">LN(F3227/F3226)</f>
        <v>0.00613196235238348</v>
      </c>
      <c r="Q3227" s="28" t="n">
        <f aca="false">STDEV(P3208:P3227)*SQRT(252)</f>
        <v>0.106252833357686</v>
      </c>
      <c r="R3227" s="26" t="n">
        <f aca="false">(G3227-H3227)/H3227</f>
        <v>0.000999530989305158</v>
      </c>
      <c r="S3227" s="17" t="n">
        <f aca="false">YEAR(B3227)</f>
        <v>2019</v>
      </c>
      <c r="T3227" s="17" t="n">
        <f aca="false">WEEKDAY(B3227)</f>
        <v>3</v>
      </c>
    </row>
    <row r="3228" customFormat="false" ht="15" hidden="false" customHeight="false" outlineLevel="0" collapsed="false">
      <c r="B3228" s="21" t="n">
        <v>43537</v>
      </c>
      <c r="C3228" s="22" t="n">
        <v>1301.446</v>
      </c>
      <c r="D3228" s="22" t="n">
        <v>1311.288</v>
      </c>
      <c r="E3228" s="22" t="n">
        <v>1300.694</v>
      </c>
      <c r="F3228" s="22" t="n">
        <v>1309.252</v>
      </c>
      <c r="G3228" s="23" t="n">
        <v>1313.4</v>
      </c>
      <c r="H3228" s="23" t="n">
        <v>1312.09</v>
      </c>
      <c r="I3228" s="23" t="n">
        <v>1301.01</v>
      </c>
      <c r="J3228" s="23" t="n">
        <v>1299.71</v>
      </c>
      <c r="K3228" s="24" t="str">
        <f aca="false">IF(N3228&lt;=$F$3,"HIT","MISS")</f>
        <v>MISS</v>
      </c>
      <c r="L3228" s="24" t="str">
        <f aca="false">IF(O3228&lt;=$F$3,"HIT","MISS")</f>
        <v>HIT</v>
      </c>
      <c r="M3228" s="25" t="str">
        <f aca="false">IF(AND(K3228="HIT",L3228="HIT"),"HOD ✓ | LOD ✓",IF(K3228="HIT","HOD ✓",IF(L3228="HIT","LOD ✓","✗ MISS")))</f>
        <v>LOD ✓</v>
      </c>
      <c r="N3228" s="26" t="n">
        <f aca="false">IF(D3228&lt;H3228,(H3228-D3228)/D3228,IF(D3228&gt;G3228,(D3228-G3228)/D3228,0))</f>
        <v>0.000611612399411805</v>
      </c>
      <c r="O3228" s="26" t="n">
        <f aca="false">IF(E3228&lt;J3228,(J3228-E3228)/E3228,IF(E3228&gt;I3228,(E3228-I3228)/E3228,0))</f>
        <v>0</v>
      </c>
      <c r="P3228" s="27" t="n">
        <f aca="false">LN(F3228/F3227)</f>
        <v>0.0059800277644847</v>
      </c>
      <c r="Q3228" s="28" t="n">
        <f aca="false">STDEV(P3209:P3228)*SQRT(252)</f>
        <v>0.107900635098701</v>
      </c>
      <c r="R3228" s="26" t="n">
        <f aca="false">(G3228-H3228)/H3228</f>
        <v>0.000998407121462836</v>
      </c>
      <c r="S3228" s="17" t="n">
        <f aca="false">YEAR(B3228)</f>
        <v>2019</v>
      </c>
      <c r="T3228" s="17" t="n">
        <f aca="false">WEEKDAY(B3228)</f>
        <v>4</v>
      </c>
    </row>
    <row r="3229" customFormat="false" ht="15" hidden="false" customHeight="false" outlineLevel="0" collapsed="false">
      <c r="B3229" s="21" t="n">
        <v>43538</v>
      </c>
      <c r="C3229" s="22" t="n">
        <v>1309.252</v>
      </c>
      <c r="D3229" s="22" t="n">
        <v>1310.419</v>
      </c>
      <c r="E3229" s="22" t="n">
        <v>1292.927</v>
      </c>
      <c r="F3229" s="22" t="n">
        <v>1296.388</v>
      </c>
      <c r="G3229" s="23" t="n">
        <v>1310.59</v>
      </c>
      <c r="H3229" s="23" t="n">
        <v>1309.28</v>
      </c>
      <c r="I3229" s="23" t="n">
        <v>1293.37</v>
      </c>
      <c r="J3229" s="23" t="n">
        <v>1292.08</v>
      </c>
      <c r="K3229" s="29" t="str">
        <f aca="false">IF(N3229&lt;=$F$3,"HIT","MISS")</f>
        <v>HIT</v>
      </c>
      <c r="L3229" s="29" t="str">
        <f aca="false">IF(O3229&lt;=$F$3,"HIT","MISS")</f>
        <v>HIT</v>
      </c>
      <c r="M3229" s="17" t="str">
        <f aca="false">IF(AND(K3229="HIT",L3229="HIT"),"HOD ✓ | LOD ✓",IF(K3229="HIT","HOD ✓",IF(L3229="HIT","LOD ✓","✗ MISS")))</f>
        <v>HOD ✓ | LOD ✓</v>
      </c>
      <c r="N3229" s="26" t="n">
        <f aca="false">IF(D3229&lt;H3229,(H3229-D3229)/D3229,IF(D3229&gt;G3229,(D3229-G3229)/D3229,0))</f>
        <v>0</v>
      </c>
      <c r="O3229" s="26" t="n">
        <f aca="false">IF(E3229&lt;J3229,(J3229-E3229)/E3229,IF(E3229&gt;I3229,(E3229-I3229)/E3229,0))</f>
        <v>0</v>
      </c>
      <c r="P3229" s="27" t="n">
        <f aca="false">LN(F3229/F3228)</f>
        <v>-0.00987404592835666</v>
      </c>
      <c r="Q3229" s="28" t="n">
        <f aca="false">STDEV(P3210:P3229)*SQRT(252)</f>
        <v>0.112170785891958</v>
      </c>
      <c r="R3229" s="26" t="n">
        <f aca="false">(G3229-H3229)/H3229</f>
        <v>0.00100054992056699</v>
      </c>
      <c r="S3229" s="17" t="n">
        <f aca="false">YEAR(B3229)</f>
        <v>2019</v>
      </c>
      <c r="T3229" s="17" t="n">
        <f aca="false">WEEKDAY(B3229)</f>
        <v>5</v>
      </c>
    </row>
    <row r="3230" customFormat="false" ht="15" hidden="false" customHeight="false" outlineLevel="0" collapsed="false">
      <c r="B3230" s="21" t="n">
        <v>43539</v>
      </c>
      <c r="C3230" s="22" t="n">
        <v>1296.388</v>
      </c>
      <c r="D3230" s="22" t="n">
        <v>1306.447</v>
      </c>
      <c r="E3230" s="22" t="n">
        <v>1294.19</v>
      </c>
      <c r="F3230" s="22" t="n">
        <v>1302.434</v>
      </c>
      <c r="G3230" s="23" t="n">
        <v>1306.29</v>
      </c>
      <c r="H3230" s="23" t="n">
        <v>1304.99</v>
      </c>
      <c r="I3230" s="23" t="n">
        <v>1294.87</v>
      </c>
      <c r="J3230" s="23" t="n">
        <v>1293.58</v>
      </c>
      <c r="K3230" s="29" t="str">
        <f aca="false">IF(N3230&lt;=$F$3,"HIT","MISS")</f>
        <v>HIT</v>
      </c>
      <c r="L3230" s="29" t="str">
        <f aca="false">IF(O3230&lt;=$F$3,"HIT","MISS")</f>
        <v>HIT</v>
      </c>
      <c r="M3230" s="17" t="str">
        <f aca="false">IF(AND(K3230="HIT",L3230="HIT"),"HOD ✓ | LOD ✓",IF(K3230="HIT","HOD ✓",IF(L3230="HIT","LOD ✓","✗ MISS")))</f>
        <v>HOD ✓ | LOD ✓</v>
      </c>
      <c r="N3230" s="26" t="n">
        <f aca="false">IF(D3230&lt;H3230,(H3230-D3230)/D3230,IF(D3230&gt;G3230,(D3230-G3230)/D3230,0))</f>
        <v>0.000120173263821591</v>
      </c>
      <c r="O3230" s="26" t="n">
        <f aca="false">IF(E3230&lt;J3230,(J3230-E3230)/E3230,IF(E3230&gt;I3230,(E3230-I3230)/E3230,0))</f>
        <v>0</v>
      </c>
      <c r="P3230" s="27" t="n">
        <f aca="false">LN(F3230/F3229)</f>
        <v>0.00465288573642825</v>
      </c>
      <c r="Q3230" s="28" t="n">
        <f aca="false">STDEV(P3211:P3230)*SQRT(252)</f>
        <v>0.110560637319336</v>
      </c>
      <c r="R3230" s="26" t="n">
        <f aca="false">(G3230-H3230)/H3230</f>
        <v>0.000996176215909666</v>
      </c>
      <c r="S3230" s="17" t="n">
        <f aca="false">YEAR(B3230)</f>
        <v>2019</v>
      </c>
      <c r="T3230" s="17" t="n">
        <f aca="false">WEEKDAY(B3230)</f>
        <v>6</v>
      </c>
    </row>
    <row r="3231" customFormat="false" ht="15" hidden="false" customHeight="false" outlineLevel="0" collapsed="false">
      <c r="B3231" s="21" t="n">
        <v>43542</v>
      </c>
      <c r="C3231" s="22" t="n">
        <v>1302.434</v>
      </c>
      <c r="D3231" s="22" t="n">
        <v>1306.776</v>
      </c>
      <c r="E3231" s="22" t="n">
        <v>1298.325</v>
      </c>
      <c r="F3231" s="22" t="n">
        <v>1303.734</v>
      </c>
      <c r="G3231" s="23" t="n">
        <v>1308.4</v>
      </c>
      <c r="H3231" s="23" t="n">
        <v>1307.09</v>
      </c>
      <c r="I3231" s="23" t="n">
        <v>1297.99</v>
      </c>
      <c r="J3231" s="23" t="n">
        <v>1296.69</v>
      </c>
      <c r="K3231" s="29" t="str">
        <f aca="false">IF(N3231&lt;=$F$3,"HIT","MISS")</f>
        <v>HIT</v>
      </c>
      <c r="L3231" s="29" t="str">
        <f aca="false">IF(O3231&lt;=$F$3,"HIT","MISS")</f>
        <v>HIT</v>
      </c>
      <c r="M3231" s="17" t="str">
        <f aca="false">IF(AND(K3231="HIT",L3231="HIT"),"HOD ✓ | LOD ✓",IF(K3231="HIT","HOD ✓",IF(L3231="HIT","LOD ✓","✗ MISS")))</f>
        <v>HOD ✓ | LOD ✓</v>
      </c>
      <c r="N3231" s="26" t="n">
        <f aca="false">IF(D3231&lt;H3231,(H3231-D3231)/D3231,IF(D3231&gt;G3231,(D3231-G3231)/D3231,0))</f>
        <v>0.000240286016884187</v>
      </c>
      <c r="O3231" s="26" t="n">
        <f aca="false">IF(E3231&lt;J3231,(J3231-E3231)/E3231,IF(E3231&gt;I3231,(E3231-I3231)/E3231,0))</f>
        <v>0.000258024762675013</v>
      </c>
      <c r="P3231" s="27" t="n">
        <f aca="false">LN(F3231/F3230)</f>
        <v>0.000997633389575112</v>
      </c>
      <c r="Q3231" s="28" t="n">
        <f aca="false">STDEV(P3212:P3231)*SQRT(252)</f>
        <v>0.109303555014519</v>
      </c>
      <c r="R3231" s="26" t="n">
        <f aca="false">(G3231-H3231)/H3231</f>
        <v>0.00100222631953436</v>
      </c>
      <c r="S3231" s="17" t="n">
        <f aca="false">YEAR(B3231)</f>
        <v>2019</v>
      </c>
      <c r="T3231" s="17" t="n">
        <f aca="false">WEEKDAY(B3231)</f>
        <v>2</v>
      </c>
    </row>
    <row r="3232" customFormat="false" ht="15" hidden="false" customHeight="false" outlineLevel="0" collapsed="false">
      <c r="B3232" s="21" t="n">
        <v>43543</v>
      </c>
      <c r="C3232" s="22" t="n">
        <v>1303.734</v>
      </c>
      <c r="D3232" s="22" t="n">
        <v>1310.931</v>
      </c>
      <c r="E3232" s="22" t="n">
        <v>1302.398</v>
      </c>
      <c r="F3232" s="22" t="n">
        <v>1306.482</v>
      </c>
      <c r="G3232" s="23" t="n">
        <v>1311.99</v>
      </c>
      <c r="H3232" s="23" t="n">
        <v>1310.68</v>
      </c>
      <c r="I3232" s="23" t="n">
        <v>1302.9</v>
      </c>
      <c r="J3232" s="23" t="n">
        <v>1301.6</v>
      </c>
      <c r="K3232" s="29" t="str">
        <f aca="false">IF(N3232&lt;=$F$3,"HIT","MISS")</f>
        <v>HIT</v>
      </c>
      <c r="L3232" s="29" t="str">
        <f aca="false">IF(O3232&lt;=$F$3,"HIT","MISS")</f>
        <v>HIT</v>
      </c>
      <c r="M3232" s="17" t="str">
        <f aca="false">IF(AND(K3232="HIT",L3232="HIT"),"HOD ✓ | LOD ✓",IF(K3232="HIT","HOD ✓",IF(L3232="HIT","LOD ✓","✗ MISS")))</f>
        <v>HOD ✓ | LOD ✓</v>
      </c>
      <c r="N3232" s="26" t="n">
        <f aca="false">IF(D3232&lt;H3232,(H3232-D3232)/D3232,IF(D3232&gt;G3232,(D3232-G3232)/D3232,0))</f>
        <v>0</v>
      </c>
      <c r="O3232" s="26" t="n">
        <f aca="false">IF(E3232&lt;J3232,(J3232-E3232)/E3232,IF(E3232&gt;I3232,(E3232-I3232)/E3232,0))</f>
        <v>0</v>
      </c>
      <c r="P3232" s="27" t="n">
        <f aca="false">LN(F3232/F3231)</f>
        <v>0.00210557365004108</v>
      </c>
      <c r="Q3232" s="28" t="n">
        <f aca="false">STDEV(P3213:P3232)*SQRT(252)</f>
        <v>0.100916029767536</v>
      </c>
      <c r="R3232" s="26" t="n">
        <f aca="false">(G3232-H3232)/H3232</f>
        <v>0.000999481185338866</v>
      </c>
      <c r="S3232" s="17" t="n">
        <f aca="false">YEAR(B3232)</f>
        <v>2019</v>
      </c>
      <c r="T3232" s="17" t="n">
        <f aca="false">WEEKDAY(B3232)</f>
        <v>3</v>
      </c>
    </row>
    <row r="3233" customFormat="false" ht="15" hidden="false" customHeight="false" outlineLevel="0" collapsed="false">
      <c r="B3233" s="21" t="n">
        <v>43544</v>
      </c>
      <c r="C3233" s="22" t="n">
        <v>1306.482</v>
      </c>
      <c r="D3233" s="22" t="n">
        <v>1317.002</v>
      </c>
      <c r="E3233" s="22" t="n">
        <v>1298.803</v>
      </c>
      <c r="F3233" s="22" t="n">
        <v>1312.352</v>
      </c>
      <c r="G3233" s="23" t="n">
        <v>1317.97</v>
      </c>
      <c r="H3233" s="23" t="n">
        <v>1316.65</v>
      </c>
      <c r="I3233" s="23" t="n">
        <v>1299</v>
      </c>
      <c r="J3233" s="23" t="n">
        <v>1297.7</v>
      </c>
      <c r="K3233" s="29" t="str">
        <f aca="false">IF(N3233&lt;=$F$3,"HIT","MISS")</f>
        <v>HIT</v>
      </c>
      <c r="L3233" s="29" t="str">
        <f aca="false">IF(O3233&lt;=$F$3,"HIT","MISS")</f>
        <v>HIT</v>
      </c>
      <c r="M3233" s="17" t="str">
        <f aca="false">IF(AND(K3233="HIT",L3233="HIT"),"HOD ✓ | LOD ✓",IF(K3233="HIT","HOD ✓",IF(L3233="HIT","LOD ✓","✗ MISS")))</f>
        <v>HOD ✓ | LOD ✓</v>
      </c>
      <c r="N3233" s="26" t="n">
        <f aca="false">IF(D3233&lt;H3233,(H3233-D3233)/D3233,IF(D3233&gt;G3233,(D3233-G3233)/D3233,0))</f>
        <v>0</v>
      </c>
      <c r="O3233" s="26" t="n">
        <f aca="false">IF(E3233&lt;J3233,(J3233-E3233)/E3233,IF(E3233&gt;I3233,(E3233-I3233)/E3233,0))</f>
        <v>0</v>
      </c>
      <c r="P3233" s="27" t="n">
        <f aca="false">LN(F3233/F3232)</f>
        <v>0.00448291860466433</v>
      </c>
      <c r="Q3233" s="28" t="n">
        <f aca="false">STDEV(P3214:P3233)*SQRT(252)</f>
        <v>0.102946185734437</v>
      </c>
      <c r="R3233" s="26" t="n">
        <f aca="false">(G3233-H3233)/H3233</f>
        <v>0.0010025443360042</v>
      </c>
      <c r="S3233" s="17" t="n">
        <f aca="false">YEAR(B3233)</f>
        <v>2019</v>
      </c>
      <c r="T3233" s="17" t="n">
        <f aca="false">WEEKDAY(B3233)</f>
        <v>4</v>
      </c>
    </row>
    <row r="3234" customFormat="false" ht="15" hidden="false" customHeight="false" outlineLevel="0" collapsed="false">
      <c r="B3234" s="21" t="n">
        <v>43545</v>
      </c>
      <c r="C3234" s="22" t="n">
        <v>1312.352</v>
      </c>
      <c r="D3234" s="22" t="n">
        <v>1320.434</v>
      </c>
      <c r="E3234" s="22" t="n">
        <v>1303.354</v>
      </c>
      <c r="F3234" s="22" t="n">
        <v>1309.292</v>
      </c>
      <c r="G3234" s="23" t="n">
        <v>1320.2</v>
      </c>
      <c r="H3234" s="23" t="n">
        <v>1318.88</v>
      </c>
      <c r="I3234" s="23" t="n">
        <v>1304.51</v>
      </c>
      <c r="J3234" s="23" t="n">
        <v>1303.21</v>
      </c>
      <c r="K3234" s="29" t="str">
        <f aca="false">IF(N3234&lt;=$F$3,"HIT","MISS")</f>
        <v>HIT</v>
      </c>
      <c r="L3234" s="29" t="str">
        <f aca="false">IF(O3234&lt;=$F$3,"HIT","MISS")</f>
        <v>HIT</v>
      </c>
      <c r="M3234" s="17" t="str">
        <f aca="false">IF(AND(K3234="HIT",L3234="HIT"),"HOD ✓ | LOD ✓",IF(K3234="HIT","HOD ✓",IF(L3234="HIT","LOD ✓","✗ MISS")))</f>
        <v>HOD ✓ | LOD ✓</v>
      </c>
      <c r="N3234" s="26" t="n">
        <f aca="false">IF(D3234&lt;H3234,(H3234-D3234)/D3234,IF(D3234&gt;G3234,(D3234-G3234)/D3234,0))</f>
        <v>0.000177214461305846</v>
      </c>
      <c r="O3234" s="26" t="n">
        <f aca="false">IF(E3234&lt;J3234,(J3234-E3234)/E3234,IF(E3234&gt;I3234,(E3234-I3234)/E3234,0))</f>
        <v>0</v>
      </c>
      <c r="P3234" s="27" t="n">
        <f aca="false">LN(F3234/F3233)</f>
        <v>-0.00233441412306162</v>
      </c>
      <c r="Q3234" s="28" t="n">
        <f aca="false">STDEV(P3215:P3234)*SQRT(252)</f>
        <v>0.0955327486969882</v>
      </c>
      <c r="R3234" s="26" t="n">
        <f aca="false">(G3234-H3234)/H3234</f>
        <v>0.00100084920538634</v>
      </c>
      <c r="S3234" s="17" t="n">
        <f aca="false">YEAR(B3234)</f>
        <v>2019</v>
      </c>
      <c r="T3234" s="17" t="n">
        <f aca="false">WEEKDAY(B3234)</f>
        <v>5</v>
      </c>
    </row>
    <row r="3235" customFormat="false" ht="15" hidden="false" customHeight="false" outlineLevel="0" collapsed="false">
      <c r="B3235" s="21" t="n">
        <v>43546</v>
      </c>
      <c r="C3235" s="22" t="n">
        <v>1309.292</v>
      </c>
      <c r="D3235" s="22" t="n">
        <v>1314.962</v>
      </c>
      <c r="E3235" s="22" t="n">
        <v>1306.94</v>
      </c>
      <c r="F3235" s="22" t="n">
        <v>1313.666</v>
      </c>
      <c r="G3235" s="23" t="n">
        <v>1316.79</v>
      </c>
      <c r="H3235" s="23" t="n">
        <v>1315.47</v>
      </c>
      <c r="I3235" s="23" t="n">
        <v>1307.9</v>
      </c>
      <c r="J3235" s="23" t="n">
        <v>1306.59</v>
      </c>
      <c r="K3235" s="29" t="str">
        <f aca="false">IF(N3235&lt;=$F$3,"HIT","MISS")</f>
        <v>HIT</v>
      </c>
      <c r="L3235" s="29" t="str">
        <f aca="false">IF(O3235&lt;=$F$3,"HIT","MISS")</f>
        <v>HIT</v>
      </c>
      <c r="M3235" s="17" t="str">
        <f aca="false">IF(AND(K3235="HIT",L3235="HIT"),"HOD ✓ | LOD ✓",IF(K3235="HIT","HOD ✓",IF(L3235="HIT","LOD ✓","✗ MISS")))</f>
        <v>HOD ✓ | LOD ✓</v>
      </c>
      <c r="N3235" s="26" t="n">
        <f aca="false">IF(D3235&lt;H3235,(H3235-D3235)/D3235,IF(D3235&gt;G3235,(D3235-G3235)/D3235,0))</f>
        <v>0.000386322950777314</v>
      </c>
      <c r="O3235" s="26" t="n">
        <f aca="false">IF(E3235&lt;J3235,(J3235-E3235)/E3235,IF(E3235&gt;I3235,(E3235-I3235)/E3235,0))</f>
        <v>0</v>
      </c>
      <c r="P3235" s="27" t="n">
        <f aca="false">LN(F3235/F3234)</f>
        <v>0.0033351689615016</v>
      </c>
      <c r="Q3235" s="28" t="n">
        <f aca="false">STDEV(P3216:P3235)*SQRT(252)</f>
        <v>0.0954140158171822</v>
      </c>
      <c r="R3235" s="26" t="n">
        <f aca="false">(G3235-H3235)/H3235</f>
        <v>0.0010034436361148</v>
      </c>
      <c r="S3235" s="17" t="n">
        <f aca="false">YEAR(B3235)</f>
        <v>2019</v>
      </c>
      <c r="T3235" s="17" t="n">
        <f aca="false">WEEKDAY(B3235)</f>
        <v>6</v>
      </c>
    </row>
    <row r="3236" customFormat="false" ht="15" hidden="false" customHeight="false" outlineLevel="0" collapsed="false">
      <c r="B3236" s="21" t="n">
        <v>43549</v>
      </c>
      <c r="C3236" s="22" t="n">
        <v>1313.666</v>
      </c>
      <c r="D3236" s="22" t="n">
        <v>1324.568</v>
      </c>
      <c r="E3236" s="22" t="n">
        <v>1311.115</v>
      </c>
      <c r="F3236" s="22" t="n">
        <v>1321.879</v>
      </c>
      <c r="G3236" s="23" t="n">
        <v>1326.29</v>
      </c>
      <c r="H3236" s="23" t="n">
        <v>1324.97</v>
      </c>
      <c r="I3236" s="23" t="n">
        <v>1313.17</v>
      </c>
      <c r="J3236" s="23" t="n">
        <v>1311.86</v>
      </c>
      <c r="K3236" s="24" t="str">
        <f aca="false">IF(N3236&lt;=$F$3,"HIT","MISS")</f>
        <v>HIT</v>
      </c>
      <c r="L3236" s="24" t="str">
        <f aca="false">IF(O3236&lt;=$F$3,"HIT","MISS")</f>
        <v>MISS</v>
      </c>
      <c r="M3236" s="25" t="str">
        <f aca="false">IF(AND(K3236="HIT",L3236="HIT"),"HOD ✓ | LOD ✓",IF(K3236="HIT","HOD ✓",IF(L3236="HIT","LOD ✓","✗ MISS")))</f>
        <v>HOD ✓</v>
      </c>
      <c r="N3236" s="26" t="n">
        <f aca="false">IF(D3236&lt;H3236,(H3236-D3236)/D3236,IF(D3236&gt;G3236,(D3236-G3236)/D3236,0))</f>
        <v>0.000303495177295574</v>
      </c>
      <c r="O3236" s="26" t="n">
        <f aca="false">IF(E3236&lt;J3236,(J3236-E3236)/E3236,IF(E3236&gt;I3236,(E3236-I3236)/E3236,0))</f>
        <v>0.000568218653588656</v>
      </c>
      <c r="P3236" s="27" t="n">
        <f aca="false">LN(F3236/F3235)</f>
        <v>0.00623250719343722</v>
      </c>
      <c r="Q3236" s="28" t="n">
        <f aca="false">STDEV(P3217:P3236)*SQRT(252)</f>
        <v>0.0984054441383326</v>
      </c>
      <c r="R3236" s="26" t="n">
        <f aca="false">(G3236-H3236)/H3236</f>
        <v>0.000996248971674782</v>
      </c>
      <c r="S3236" s="17" t="n">
        <f aca="false">YEAR(B3236)</f>
        <v>2019</v>
      </c>
      <c r="T3236" s="17" t="n">
        <f aca="false">WEEKDAY(B3236)</f>
        <v>2</v>
      </c>
    </row>
    <row r="3237" customFormat="false" ht="15" hidden="false" customHeight="false" outlineLevel="0" collapsed="false">
      <c r="B3237" s="21" t="n">
        <v>43550</v>
      </c>
      <c r="C3237" s="22" t="n">
        <v>1321.879</v>
      </c>
      <c r="D3237" s="22" t="n">
        <v>1323.319</v>
      </c>
      <c r="E3237" s="22" t="n">
        <v>1312.802</v>
      </c>
      <c r="F3237" s="22" t="n">
        <v>1315.552</v>
      </c>
      <c r="G3237" s="23" t="n">
        <v>1322.99</v>
      </c>
      <c r="H3237" s="23" t="n">
        <v>1321.67</v>
      </c>
      <c r="I3237" s="23" t="n">
        <v>1313.04</v>
      </c>
      <c r="J3237" s="23" t="n">
        <v>1311.73</v>
      </c>
      <c r="K3237" s="29" t="str">
        <f aca="false">IF(N3237&lt;=$F$3,"HIT","MISS")</f>
        <v>HIT</v>
      </c>
      <c r="L3237" s="29" t="str">
        <f aca="false">IF(O3237&lt;=$F$3,"HIT","MISS")</f>
        <v>HIT</v>
      </c>
      <c r="M3237" s="17" t="str">
        <f aca="false">IF(AND(K3237="HIT",L3237="HIT"),"HOD ✓ | LOD ✓",IF(K3237="HIT","HOD ✓",IF(L3237="HIT","LOD ✓","✗ MISS")))</f>
        <v>HOD ✓ | LOD ✓</v>
      </c>
      <c r="N3237" s="26" t="n">
        <f aca="false">IF(D3237&lt;H3237,(H3237-D3237)/D3237,IF(D3237&gt;G3237,(D3237-G3237)/D3237,0))</f>
        <v>0.000248617302403994</v>
      </c>
      <c r="O3237" s="26" t="n">
        <f aca="false">IF(E3237&lt;J3237,(J3237-E3237)/E3237,IF(E3237&gt;I3237,(E3237-I3237)/E3237,0))</f>
        <v>0</v>
      </c>
      <c r="P3237" s="27" t="n">
        <f aca="false">LN(F3237/F3236)</f>
        <v>-0.00479785983937027</v>
      </c>
      <c r="Q3237" s="28" t="n">
        <f aca="false">STDEV(P3218:P3237)*SQRT(252)</f>
        <v>0.0995849304272053</v>
      </c>
      <c r="R3237" s="26" t="n">
        <f aca="false">(G3237-H3237)/H3237</f>
        <v>0.000998736447070703</v>
      </c>
      <c r="S3237" s="17" t="n">
        <f aca="false">YEAR(B3237)</f>
        <v>2019</v>
      </c>
      <c r="T3237" s="17" t="n">
        <f aca="false">WEEKDAY(B3237)</f>
        <v>3</v>
      </c>
    </row>
    <row r="3238" customFormat="false" ht="15" hidden="false" customHeight="false" outlineLevel="0" collapsed="false">
      <c r="B3238" s="21" t="n">
        <v>43551</v>
      </c>
      <c r="C3238" s="22" t="n">
        <v>1315.552</v>
      </c>
      <c r="D3238" s="22" t="n">
        <v>1319.361</v>
      </c>
      <c r="E3238" s="22" t="n">
        <v>1308.23</v>
      </c>
      <c r="F3238" s="22" t="n">
        <v>1309.8</v>
      </c>
      <c r="G3238" s="23" t="n">
        <v>1318.86</v>
      </c>
      <c r="H3238" s="23" t="n">
        <v>1317.54</v>
      </c>
      <c r="I3238" s="23" t="n">
        <v>1308.27</v>
      </c>
      <c r="J3238" s="23" t="n">
        <v>1306.96</v>
      </c>
      <c r="K3238" s="29" t="str">
        <f aca="false">IF(N3238&lt;=$F$3,"HIT","MISS")</f>
        <v>HIT</v>
      </c>
      <c r="L3238" s="29" t="str">
        <f aca="false">IF(O3238&lt;=$F$3,"HIT","MISS")</f>
        <v>HIT</v>
      </c>
      <c r="M3238" s="17" t="str">
        <f aca="false">IF(AND(K3238="HIT",L3238="HIT"),"HOD ✓ | LOD ✓",IF(K3238="HIT","HOD ✓",IF(L3238="HIT","LOD ✓","✗ MISS")))</f>
        <v>HOD ✓ | LOD ✓</v>
      </c>
      <c r="N3238" s="26" t="n">
        <f aca="false">IF(D3238&lt;H3238,(H3238-D3238)/D3238,IF(D3238&gt;G3238,(D3238-G3238)/D3238,0))</f>
        <v>0.000379729278037022</v>
      </c>
      <c r="O3238" s="26" t="n">
        <f aca="false">IF(E3238&lt;J3238,(J3238-E3238)/E3238,IF(E3238&gt;I3238,(E3238-I3238)/E3238,0))</f>
        <v>0</v>
      </c>
      <c r="P3238" s="27" t="n">
        <f aca="false">LN(F3238/F3237)</f>
        <v>-0.00438189561146905</v>
      </c>
      <c r="Q3238" s="28" t="n">
        <f aca="false">STDEV(P3219:P3238)*SQRT(252)</f>
        <v>0.0979499726227735</v>
      </c>
      <c r="R3238" s="26" t="n">
        <f aca="false">(G3238-H3238)/H3238</f>
        <v>0.00100186711598884</v>
      </c>
      <c r="S3238" s="17" t="n">
        <f aca="false">YEAR(B3238)</f>
        <v>2019</v>
      </c>
      <c r="T3238" s="17" t="n">
        <f aca="false">WEEKDAY(B3238)</f>
        <v>4</v>
      </c>
    </row>
    <row r="3239" customFormat="false" ht="15" hidden="false" customHeight="false" outlineLevel="0" collapsed="false">
      <c r="B3239" s="21" t="n">
        <v>43552</v>
      </c>
      <c r="C3239" s="22" t="n">
        <v>1309.8</v>
      </c>
      <c r="D3239" s="22" t="n">
        <v>1312.357</v>
      </c>
      <c r="E3239" s="22" t="n">
        <v>1288.756</v>
      </c>
      <c r="F3239" s="22" t="n">
        <v>1290.39</v>
      </c>
      <c r="G3239" s="23" t="n">
        <v>1313.92</v>
      </c>
      <c r="H3239" s="23" t="n">
        <v>1312.61</v>
      </c>
      <c r="I3239" s="23" t="n">
        <v>1290.3</v>
      </c>
      <c r="J3239" s="23" t="n">
        <v>1289.01</v>
      </c>
      <c r="K3239" s="29" t="str">
        <f aca="false">IF(N3239&lt;=$F$3,"HIT","MISS")</f>
        <v>HIT</v>
      </c>
      <c r="L3239" s="29" t="str">
        <f aca="false">IF(O3239&lt;=$F$3,"HIT","MISS")</f>
        <v>HIT</v>
      </c>
      <c r="M3239" s="17" t="str">
        <f aca="false">IF(AND(K3239="HIT",L3239="HIT"),"HOD ✓ | LOD ✓",IF(K3239="HIT","HOD ✓",IF(L3239="HIT","LOD ✓","✗ MISS")))</f>
        <v>HOD ✓ | LOD ✓</v>
      </c>
      <c r="N3239" s="26" t="n">
        <f aca="false">IF(D3239&lt;H3239,(H3239-D3239)/D3239,IF(D3239&gt;G3239,(D3239-G3239)/D3239,0))</f>
        <v>0.000192782908918784</v>
      </c>
      <c r="O3239" s="26" t="n">
        <f aca="false">IF(E3239&lt;J3239,(J3239-E3239)/E3239,IF(E3239&gt;I3239,(E3239-I3239)/E3239,0))</f>
        <v>0.000197089286102183</v>
      </c>
      <c r="P3239" s="27" t="n">
        <f aca="false">LN(F3239/F3238)</f>
        <v>-0.0149299555380097</v>
      </c>
      <c r="Q3239" s="28" t="n">
        <f aca="false">STDEV(P3220:P3239)*SQRT(252)</f>
        <v>0.109593058437258</v>
      </c>
      <c r="R3239" s="26" t="n">
        <f aca="false">(G3239-H3239)/H3239</f>
        <v>0.000998011595218818</v>
      </c>
      <c r="S3239" s="17" t="n">
        <f aca="false">YEAR(B3239)</f>
        <v>2019</v>
      </c>
      <c r="T3239" s="17" t="n">
        <f aca="false">WEEKDAY(B3239)</f>
        <v>5</v>
      </c>
    </row>
    <row r="3240" customFormat="false" ht="15" hidden="false" customHeight="false" outlineLevel="0" collapsed="false">
      <c r="B3240" s="21" t="n">
        <v>43553</v>
      </c>
      <c r="C3240" s="22" t="n">
        <v>1290.39</v>
      </c>
      <c r="D3240" s="22" t="n">
        <v>1299.808</v>
      </c>
      <c r="E3240" s="22" t="n">
        <v>1286.842</v>
      </c>
      <c r="F3240" s="22" t="n">
        <v>1292.412</v>
      </c>
      <c r="G3240" s="23" t="n">
        <v>1301.42</v>
      </c>
      <c r="H3240" s="23" t="n">
        <v>1300.12</v>
      </c>
      <c r="I3240" s="23" t="n">
        <v>1287.18</v>
      </c>
      <c r="J3240" s="23" t="n">
        <v>1285.89</v>
      </c>
      <c r="K3240" s="29" t="str">
        <f aca="false">IF(N3240&lt;=$F$3,"HIT","MISS")</f>
        <v>HIT</v>
      </c>
      <c r="L3240" s="29" t="str">
        <f aca="false">IF(O3240&lt;=$F$3,"HIT","MISS")</f>
        <v>HIT</v>
      </c>
      <c r="M3240" s="17" t="str">
        <f aca="false">IF(AND(K3240="HIT",L3240="HIT"),"HOD ✓ | LOD ✓",IF(K3240="HIT","HOD ✓",IF(L3240="HIT","LOD ✓","✗ MISS")))</f>
        <v>HOD ✓ | LOD ✓</v>
      </c>
      <c r="N3240" s="26" t="n">
        <f aca="false">IF(D3240&lt;H3240,(H3240-D3240)/D3240,IF(D3240&gt;G3240,(D3240-G3240)/D3240,0))</f>
        <v>0.000240035451389665</v>
      </c>
      <c r="O3240" s="26" t="n">
        <f aca="false">IF(E3240&lt;J3240,(J3240-E3240)/E3240,IF(E3240&gt;I3240,(E3240-I3240)/E3240,0))</f>
        <v>0</v>
      </c>
      <c r="P3240" s="27" t="n">
        <f aca="false">LN(F3240/F3239)</f>
        <v>0.00156574171236172</v>
      </c>
      <c r="Q3240" s="28" t="n">
        <f aca="false">STDEV(P3221:P3240)*SQRT(252)</f>
        <v>0.0960391607111338</v>
      </c>
      <c r="R3240" s="26" t="n">
        <f aca="false">(G3240-H3240)/H3240</f>
        <v>0.000999907700827756</v>
      </c>
      <c r="S3240" s="17" t="n">
        <f aca="false">YEAR(B3240)</f>
        <v>2019</v>
      </c>
      <c r="T3240" s="17" t="n">
        <f aca="false">WEEKDAY(B3240)</f>
        <v>6</v>
      </c>
    </row>
    <row r="3241" customFormat="false" ht="15" hidden="false" customHeight="false" outlineLevel="0" collapsed="false">
      <c r="B3241" s="21" t="n">
        <v>43556</v>
      </c>
      <c r="C3241" s="22" t="n">
        <v>1292.412</v>
      </c>
      <c r="D3241" s="22" t="n">
        <v>1297.077</v>
      </c>
      <c r="E3241" s="22" t="n">
        <v>1286.566</v>
      </c>
      <c r="F3241" s="22" t="n">
        <v>1287.744</v>
      </c>
      <c r="G3241" s="23" t="n">
        <v>1297.12</v>
      </c>
      <c r="H3241" s="23" t="n">
        <v>1295.82</v>
      </c>
      <c r="I3241" s="23" t="n">
        <v>1287.01</v>
      </c>
      <c r="J3241" s="23" t="n">
        <v>1285.72</v>
      </c>
      <c r="K3241" s="29" t="str">
        <f aca="false">IF(N3241&lt;=$F$3,"HIT","MISS")</f>
        <v>HIT</v>
      </c>
      <c r="L3241" s="29" t="str">
        <f aca="false">IF(O3241&lt;=$F$3,"HIT","MISS")</f>
        <v>HIT</v>
      </c>
      <c r="M3241" s="17" t="str">
        <f aca="false">IF(AND(K3241="HIT",L3241="HIT"),"HOD ✓ | LOD ✓",IF(K3241="HIT","HOD ✓",IF(L3241="HIT","LOD ✓","✗ MISS")))</f>
        <v>HOD ✓ | LOD ✓</v>
      </c>
      <c r="N3241" s="26" t="n">
        <f aca="false">IF(D3241&lt;H3241,(H3241-D3241)/D3241,IF(D3241&gt;G3241,(D3241-G3241)/D3241,0))</f>
        <v>0</v>
      </c>
      <c r="O3241" s="26" t="n">
        <f aca="false">IF(E3241&lt;J3241,(J3241-E3241)/E3241,IF(E3241&gt;I3241,(E3241-I3241)/E3241,0))</f>
        <v>0</v>
      </c>
      <c r="P3241" s="27" t="n">
        <f aca="false">LN(F3241/F3240)</f>
        <v>-0.00361838981292348</v>
      </c>
      <c r="Q3241" s="28" t="n">
        <f aca="false">STDEV(P3222:P3241)*SQRT(252)</f>
        <v>0.0951180295650326</v>
      </c>
      <c r="R3241" s="26" t="n">
        <f aca="false">(G3241-H3241)/H3241</f>
        <v>0.0010032257566637</v>
      </c>
      <c r="S3241" s="17" t="n">
        <f aca="false">YEAR(B3241)</f>
        <v>2019</v>
      </c>
      <c r="T3241" s="17" t="n">
        <f aca="false">WEEKDAY(B3241)</f>
        <v>2</v>
      </c>
    </row>
    <row r="3242" customFormat="false" ht="15" hidden="false" customHeight="false" outlineLevel="0" collapsed="false">
      <c r="B3242" s="21" t="n">
        <v>43557</v>
      </c>
      <c r="C3242" s="22" t="n">
        <v>1287.744</v>
      </c>
      <c r="D3242" s="22" t="n">
        <v>1292.47</v>
      </c>
      <c r="E3242" s="22" t="n">
        <v>1285.368</v>
      </c>
      <c r="F3242" s="22" t="n">
        <v>1292.272</v>
      </c>
      <c r="G3242" s="23" t="n">
        <v>1292.43</v>
      </c>
      <c r="H3242" s="23" t="n">
        <v>1291.14</v>
      </c>
      <c r="I3242" s="23" t="n">
        <v>1285.4</v>
      </c>
      <c r="J3242" s="23" t="n">
        <v>1284.12</v>
      </c>
      <c r="K3242" s="29" t="str">
        <f aca="false">IF(N3242&lt;=$F$3,"HIT","MISS")</f>
        <v>HIT</v>
      </c>
      <c r="L3242" s="29" t="str">
        <f aca="false">IF(O3242&lt;=$F$3,"HIT","MISS")</f>
        <v>HIT</v>
      </c>
      <c r="M3242" s="17" t="str">
        <f aca="false">IF(AND(K3242="HIT",L3242="HIT"),"HOD ✓ | LOD ✓",IF(K3242="HIT","HOD ✓",IF(L3242="HIT","LOD ✓","✗ MISS")))</f>
        <v>HOD ✓ | LOD ✓</v>
      </c>
      <c r="N3242" s="26" t="n">
        <f aca="false">IF(D3242&lt;H3242,(H3242-D3242)/D3242,IF(D3242&gt;G3242,(D3242-G3242)/D3242,0))</f>
        <v>3.09484939688841E-005</v>
      </c>
      <c r="O3242" s="26" t="n">
        <f aca="false">IF(E3242&lt;J3242,(J3242-E3242)/E3242,IF(E3242&gt;I3242,(E3242-I3242)/E3242,0))</f>
        <v>0</v>
      </c>
      <c r="P3242" s="27" t="n">
        <f aca="false">LN(F3242/F3241)</f>
        <v>0.00351005935539989</v>
      </c>
      <c r="Q3242" s="28" t="n">
        <f aca="false">STDEV(P3223:P3242)*SQRT(252)</f>
        <v>0.0958731714067697</v>
      </c>
      <c r="R3242" s="26" t="n">
        <f aca="false">(G3242-H3242)/H3242</f>
        <v>0.000999117059342878</v>
      </c>
      <c r="S3242" s="17" t="n">
        <f aca="false">YEAR(B3242)</f>
        <v>2019</v>
      </c>
      <c r="T3242" s="17" t="n">
        <f aca="false">WEEKDAY(B3242)</f>
        <v>3</v>
      </c>
    </row>
    <row r="3243" customFormat="false" ht="15" hidden="false" customHeight="false" outlineLevel="0" collapsed="false">
      <c r="B3243" s="21" t="n">
        <v>43558</v>
      </c>
      <c r="C3243" s="22" t="n">
        <v>1292.272</v>
      </c>
      <c r="D3243" s="22" t="n">
        <v>1294.527</v>
      </c>
      <c r="E3243" s="22" t="n">
        <v>1288.484</v>
      </c>
      <c r="F3243" s="22" t="n">
        <v>1289.861</v>
      </c>
      <c r="G3243" s="23" t="n">
        <v>1295.37</v>
      </c>
      <c r="H3243" s="23" t="n">
        <v>1294.08</v>
      </c>
      <c r="I3243" s="23" t="n">
        <v>1289.73</v>
      </c>
      <c r="J3243" s="23" t="n">
        <v>1288.44</v>
      </c>
      <c r="K3243" s="29" t="str">
        <f aca="false">IF(N3243&lt;=$F$3,"HIT","MISS")</f>
        <v>HIT</v>
      </c>
      <c r="L3243" s="29" t="str">
        <f aca="false">IF(O3243&lt;=$F$3,"HIT","MISS")</f>
        <v>HIT</v>
      </c>
      <c r="M3243" s="17" t="str">
        <f aca="false">IF(AND(K3243="HIT",L3243="HIT"),"HOD ✓ | LOD ✓",IF(K3243="HIT","HOD ✓",IF(L3243="HIT","LOD ✓","✗ MISS")))</f>
        <v>HOD ✓ | LOD ✓</v>
      </c>
      <c r="N3243" s="26" t="n">
        <f aca="false">IF(D3243&lt;H3243,(H3243-D3243)/D3243,IF(D3243&gt;G3243,(D3243-G3243)/D3243,0))</f>
        <v>0</v>
      </c>
      <c r="O3243" s="26" t="n">
        <f aca="false">IF(E3243&lt;J3243,(J3243-E3243)/E3243,IF(E3243&gt;I3243,(E3243-I3243)/E3243,0))</f>
        <v>0</v>
      </c>
      <c r="P3243" s="27" t="n">
        <f aca="false">LN(F3243/F3242)</f>
        <v>-0.00186744888870527</v>
      </c>
      <c r="Q3243" s="28" t="n">
        <f aca="false">STDEV(P3224:P3243)*SQRT(252)</f>
        <v>0.0960210716343235</v>
      </c>
      <c r="R3243" s="26" t="n">
        <f aca="false">(G3243-H3243)/H3243</f>
        <v>0.000996847181008874</v>
      </c>
      <c r="S3243" s="17" t="n">
        <f aca="false">YEAR(B3243)</f>
        <v>2019</v>
      </c>
      <c r="T3243" s="17" t="n">
        <f aca="false">WEEKDAY(B3243)</f>
        <v>4</v>
      </c>
    </row>
    <row r="3244" customFormat="false" ht="15" hidden="false" customHeight="false" outlineLevel="0" collapsed="false">
      <c r="B3244" s="21" t="n">
        <v>43559</v>
      </c>
      <c r="C3244" s="22" t="n">
        <v>1289.861</v>
      </c>
      <c r="D3244" s="22" t="n">
        <v>1294.446</v>
      </c>
      <c r="E3244" s="22" t="n">
        <v>1280.984</v>
      </c>
      <c r="F3244" s="22" t="n">
        <v>1291.948</v>
      </c>
      <c r="G3244" s="23" t="n">
        <v>1295.66</v>
      </c>
      <c r="H3244" s="23" t="n">
        <v>1294.37</v>
      </c>
      <c r="I3244" s="23" t="n">
        <v>1282.39</v>
      </c>
      <c r="J3244" s="23" t="n">
        <v>1281.11</v>
      </c>
      <c r="K3244" s="29" t="str">
        <f aca="false">IF(N3244&lt;=$F$3,"HIT","MISS")</f>
        <v>HIT</v>
      </c>
      <c r="L3244" s="29" t="str">
        <f aca="false">IF(O3244&lt;=$F$3,"HIT","MISS")</f>
        <v>HIT</v>
      </c>
      <c r="M3244" s="17" t="str">
        <f aca="false">IF(AND(K3244="HIT",L3244="HIT"),"HOD ✓ | LOD ✓",IF(K3244="HIT","HOD ✓",IF(L3244="HIT","LOD ✓","✗ MISS")))</f>
        <v>HOD ✓ | LOD ✓</v>
      </c>
      <c r="N3244" s="26" t="n">
        <f aca="false">IF(D3244&lt;H3244,(H3244-D3244)/D3244,IF(D3244&gt;G3244,(D3244-G3244)/D3244,0))</f>
        <v>0</v>
      </c>
      <c r="O3244" s="26" t="n">
        <f aca="false">IF(E3244&lt;J3244,(J3244-E3244)/E3244,IF(E3244&gt;I3244,(E3244-I3244)/E3244,0))</f>
        <v>9.83618843014248E-005</v>
      </c>
      <c r="P3244" s="27" t="n">
        <f aca="false">LN(F3244/F3243)</f>
        <v>0.00161669624249281</v>
      </c>
      <c r="Q3244" s="28" t="n">
        <f aca="false">STDEV(P3225:P3244)*SQRT(252)</f>
        <v>0.0961103896564162</v>
      </c>
      <c r="R3244" s="26" t="n">
        <f aca="false">(G3244-H3244)/H3244</f>
        <v>0.000996623840169496</v>
      </c>
      <c r="S3244" s="17" t="n">
        <f aca="false">YEAR(B3244)</f>
        <v>2019</v>
      </c>
      <c r="T3244" s="17" t="n">
        <f aca="false">WEEKDAY(B3244)</f>
        <v>5</v>
      </c>
    </row>
    <row r="3245" customFormat="false" ht="15" hidden="false" customHeight="false" outlineLevel="0" collapsed="false">
      <c r="B3245" s="21" t="n">
        <v>43560</v>
      </c>
      <c r="C3245" s="22" t="n">
        <v>1291.948</v>
      </c>
      <c r="D3245" s="22" t="n">
        <v>1293.648</v>
      </c>
      <c r="E3245" s="22" t="n">
        <v>1284.498</v>
      </c>
      <c r="F3245" s="22" t="n">
        <v>1291.698</v>
      </c>
      <c r="G3245" s="23" t="n">
        <v>1293.51</v>
      </c>
      <c r="H3245" s="23" t="n">
        <v>1292.22</v>
      </c>
      <c r="I3245" s="23" t="n">
        <v>1284.41</v>
      </c>
      <c r="J3245" s="23" t="n">
        <v>1283.13</v>
      </c>
      <c r="K3245" s="29" t="str">
        <f aca="false">IF(N3245&lt;=$F$3,"HIT","MISS")</f>
        <v>HIT</v>
      </c>
      <c r="L3245" s="29" t="str">
        <f aca="false">IF(O3245&lt;=$F$3,"HIT","MISS")</f>
        <v>HIT</v>
      </c>
      <c r="M3245" s="17" t="str">
        <f aca="false">IF(AND(K3245="HIT",L3245="HIT"),"HOD ✓ | LOD ✓",IF(K3245="HIT","HOD ✓",IF(L3245="HIT","LOD ✓","✗ MISS")))</f>
        <v>HOD ✓ | LOD ✓</v>
      </c>
      <c r="N3245" s="26" t="n">
        <f aca="false">IF(D3245&lt;H3245,(H3245-D3245)/D3245,IF(D3245&gt;G3245,(D3245-G3245)/D3245,0))</f>
        <v>0.000106675076991515</v>
      </c>
      <c r="O3245" s="26" t="n">
        <f aca="false">IF(E3245&lt;J3245,(J3245-E3245)/E3245,IF(E3245&gt;I3245,(E3245-I3245)/E3245,0))</f>
        <v>6.85092541988897E-005</v>
      </c>
      <c r="P3245" s="27" t="n">
        <f aca="false">LN(F3245/F3244)</f>
        <v>-0.000193524964937317</v>
      </c>
      <c r="Q3245" s="28" t="n">
        <f aca="false">STDEV(P3226:P3245)*SQRT(252)</f>
        <v>0.0883394440040734</v>
      </c>
      <c r="R3245" s="26" t="n">
        <f aca="false">(G3245-H3245)/H3245</f>
        <v>0.000998282026280327</v>
      </c>
      <c r="S3245" s="17" t="n">
        <f aca="false">YEAR(B3245)</f>
        <v>2019</v>
      </c>
      <c r="T3245" s="17" t="n">
        <f aca="false">WEEKDAY(B3245)</f>
        <v>6</v>
      </c>
    </row>
    <row r="3246" customFormat="false" ht="15" hidden="false" customHeight="false" outlineLevel="0" collapsed="false">
      <c r="B3246" s="21" t="n">
        <v>43563</v>
      </c>
      <c r="C3246" s="22" t="n">
        <v>1291.698</v>
      </c>
      <c r="D3246" s="22" t="n">
        <v>1303.752</v>
      </c>
      <c r="E3246" s="22" t="n">
        <v>1291.526</v>
      </c>
      <c r="F3246" s="22" t="n">
        <v>1297.534</v>
      </c>
      <c r="G3246" s="23" t="n">
        <v>1305.27</v>
      </c>
      <c r="H3246" s="23" t="n">
        <v>1303.97</v>
      </c>
      <c r="I3246" s="23" t="n">
        <v>1291.38</v>
      </c>
      <c r="J3246" s="23" t="n">
        <v>1290.09</v>
      </c>
      <c r="K3246" s="29" t="str">
        <f aca="false">IF(N3246&lt;=$F$3,"HIT","MISS")</f>
        <v>HIT</v>
      </c>
      <c r="L3246" s="29" t="str">
        <f aca="false">IF(O3246&lt;=$F$3,"HIT","MISS")</f>
        <v>HIT</v>
      </c>
      <c r="M3246" s="17" t="str">
        <f aca="false">IF(AND(K3246="HIT",L3246="HIT"),"HOD ✓ | LOD ✓",IF(K3246="HIT","HOD ✓",IF(L3246="HIT","LOD ✓","✗ MISS")))</f>
        <v>HOD ✓ | LOD ✓</v>
      </c>
      <c r="N3246" s="26" t="n">
        <f aca="false">IF(D3246&lt;H3246,(H3246-D3246)/D3246,IF(D3246&gt;G3246,(D3246-G3246)/D3246,0))</f>
        <v>0.00016720971473108</v>
      </c>
      <c r="O3246" s="26" t="n">
        <f aca="false">IF(E3246&lt;J3246,(J3246-E3246)/E3246,IF(E3246&gt;I3246,(E3246-I3246)/E3246,0))</f>
        <v>0.000113044568982706</v>
      </c>
      <c r="P3246" s="27" t="n">
        <f aca="false">LN(F3246/F3245)</f>
        <v>0.00450790804600786</v>
      </c>
      <c r="Q3246" s="28" t="n">
        <f aca="false">STDEV(P3227:P3246)*SQRT(252)</f>
        <v>0.0886411140111901</v>
      </c>
      <c r="R3246" s="26" t="n">
        <f aca="false">(G3246-H3246)/H3246</f>
        <v>0.000996955451429062</v>
      </c>
      <c r="S3246" s="17" t="n">
        <f aca="false">YEAR(B3246)</f>
        <v>2019</v>
      </c>
      <c r="T3246" s="17" t="n">
        <f aca="false">WEEKDAY(B3246)</f>
        <v>2</v>
      </c>
    </row>
    <row r="3247" customFormat="false" ht="15" hidden="false" customHeight="false" outlineLevel="0" collapsed="false">
      <c r="B3247" s="21" t="n">
        <v>43564</v>
      </c>
      <c r="C3247" s="22" t="n">
        <v>1297.534</v>
      </c>
      <c r="D3247" s="22" t="n">
        <v>1306.228</v>
      </c>
      <c r="E3247" s="22" t="n">
        <v>1296.682</v>
      </c>
      <c r="F3247" s="22" t="n">
        <v>1304.058</v>
      </c>
      <c r="G3247" s="23" t="n">
        <v>1307.79</v>
      </c>
      <c r="H3247" s="23" t="n">
        <v>1306.48</v>
      </c>
      <c r="I3247" s="23" t="n">
        <v>1297.65</v>
      </c>
      <c r="J3247" s="23" t="n">
        <v>1296.35</v>
      </c>
      <c r="K3247" s="29" t="str">
        <f aca="false">IF(N3247&lt;=$F$3,"HIT","MISS")</f>
        <v>HIT</v>
      </c>
      <c r="L3247" s="29" t="str">
        <f aca="false">IF(O3247&lt;=$F$3,"HIT","MISS")</f>
        <v>HIT</v>
      </c>
      <c r="M3247" s="17" t="str">
        <f aca="false">IF(AND(K3247="HIT",L3247="HIT"),"HOD ✓ | LOD ✓",IF(K3247="HIT","HOD ✓",IF(L3247="HIT","LOD ✓","✗ MISS")))</f>
        <v>HOD ✓ | LOD ✓</v>
      </c>
      <c r="N3247" s="26" t="n">
        <f aca="false">IF(D3247&lt;H3247,(H3247-D3247)/D3247,IF(D3247&gt;G3247,(D3247-G3247)/D3247,0))</f>
        <v>0.000192921909498152</v>
      </c>
      <c r="O3247" s="26" t="n">
        <f aca="false">IF(E3247&lt;J3247,(J3247-E3247)/E3247,IF(E3247&gt;I3247,(E3247-I3247)/E3247,0))</f>
        <v>0</v>
      </c>
      <c r="P3247" s="27" t="n">
        <f aca="false">LN(F3247/F3246)</f>
        <v>0.00501540108942556</v>
      </c>
      <c r="Q3247" s="28" t="n">
        <f aca="false">STDEV(P3228:P3247)*SQRT(252)</f>
        <v>0.0877266227173037</v>
      </c>
      <c r="R3247" s="26" t="n">
        <f aca="false">(G3247-H3247)/H3247</f>
        <v>0.00100269426244561</v>
      </c>
      <c r="S3247" s="17" t="n">
        <f aca="false">YEAR(B3247)</f>
        <v>2019</v>
      </c>
      <c r="T3247" s="17" t="n">
        <f aca="false">WEEKDAY(B3247)</f>
        <v>3</v>
      </c>
    </row>
    <row r="3248" customFormat="false" ht="15" hidden="false" customHeight="false" outlineLevel="0" collapsed="false">
      <c r="B3248" s="21" t="n">
        <v>43565</v>
      </c>
      <c r="C3248" s="22" t="n">
        <v>1304.058</v>
      </c>
      <c r="D3248" s="22" t="n">
        <v>1310.602</v>
      </c>
      <c r="E3248" s="22" t="n">
        <v>1301.032</v>
      </c>
      <c r="F3248" s="22" t="n">
        <v>1308.022</v>
      </c>
      <c r="G3248" s="23" t="n">
        <v>1311.02</v>
      </c>
      <c r="H3248" s="23" t="n">
        <v>1309.71</v>
      </c>
      <c r="I3248" s="23" t="n">
        <v>1301.76</v>
      </c>
      <c r="J3248" s="23" t="n">
        <v>1300.46</v>
      </c>
      <c r="K3248" s="29" t="str">
        <f aca="false">IF(N3248&lt;=$F$3,"HIT","MISS")</f>
        <v>HIT</v>
      </c>
      <c r="L3248" s="29" t="str">
        <f aca="false">IF(O3248&lt;=$F$3,"HIT","MISS")</f>
        <v>HIT</v>
      </c>
      <c r="M3248" s="17" t="str">
        <f aca="false">IF(AND(K3248="HIT",L3248="HIT"),"HOD ✓ | LOD ✓",IF(K3248="HIT","HOD ✓",IF(L3248="HIT","LOD ✓","✗ MISS")))</f>
        <v>HOD ✓ | LOD ✓</v>
      </c>
      <c r="N3248" s="26" t="n">
        <f aca="false">IF(D3248&lt;H3248,(H3248-D3248)/D3248,IF(D3248&gt;G3248,(D3248-G3248)/D3248,0))</f>
        <v>0</v>
      </c>
      <c r="O3248" s="26" t="n">
        <f aca="false">IF(E3248&lt;J3248,(J3248-E3248)/E3248,IF(E3248&gt;I3248,(E3248-I3248)/E3248,0))</f>
        <v>0</v>
      </c>
      <c r="P3248" s="27" t="n">
        <f aca="false">LN(F3248/F3247)</f>
        <v>0.00303513142249678</v>
      </c>
      <c r="Q3248" s="28" t="n">
        <f aca="false">STDEV(P3229:P3248)*SQRT(252)</f>
        <v>0.0857083463466565</v>
      </c>
      <c r="R3248" s="26" t="n">
        <f aca="false">(G3248-H3248)/H3248</f>
        <v>0.00100022142306308</v>
      </c>
      <c r="S3248" s="17" t="n">
        <f aca="false">YEAR(B3248)</f>
        <v>2019</v>
      </c>
      <c r="T3248" s="17" t="n">
        <f aca="false">WEEKDAY(B3248)</f>
        <v>4</v>
      </c>
    </row>
    <row r="3249" customFormat="false" ht="15" hidden="false" customHeight="false" outlineLevel="0" collapsed="false">
      <c r="B3249" s="21" t="n">
        <v>43566</v>
      </c>
      <c r="C3249" s="22" t="n">
        <v>1308.022</v>
      </c>
      <c r="D3249" s="22" t="n">
        <v>1309.24</v>
      </c>
      <c r="E3249" s="22" t="n">
        <v>1289.779</v>
      </c>
      <c r="F3249" s="22" t="n">
        <v>1292.785</v>
      </c>
      <c r="G3249" s="23" t="n">
        <v>1309.03</v>
      </c>
      <c r="H3249" s="23" t="n">
        <v>1307.72</v>
      </c>
      <c r="I3249" s="23" t="n">
        <v>1289.6</v>
      </c>
      <c r="J3249" s="23" t="n">
        <v>1288.31</v>
      </c>
      <c r="K3249" s="29" t="str">
        <f aca="false">IF(N3249&lt;=$F$3,"HIT","MISS")</f>
        <v>HIT</v>
      </c>
      <c r="L3249" s="29" t="str">
        <f aca="false">IF(O3249&lt;=$F$3,"HIT","MISS")</f>
        <v>HIT</v>
      </c>
      <c r="M3249" s="17" t="str">
        <f aca="false">IF(AND(K3249="HIT",L3249="HIT"),"HOD ✓ | LOD ✓",IF(K3249="HIT","HOD ✓",IF(L3249="HIT","LOD ✓","✗ MISS")))</f>
        <v>HOD ✓ | LOD ✓</v>
      </c>
      <c r="N3249" s="26" t="n">
        <f aca="false">IF(D3249&lt;H3249,(H3249-D3249)/D3249,IF(D3249&gt;G3249,(D3249-G3249)/D3249,0))</f>
        <v>0.000160398399071245</v>
      </c>
      <c r="O3249" s="26" t="n">
        <f aca="false">IF(E3249&lt;J3249,(J3249-E3249)/E3249,IF(E3249&gt;I3249,(E3249-I3249)/E3249,0))</f>
        <v>0.000138783466004709</v>
      </c>
      <c r="P3249" s="27" t="n">
        <f aca="false">LN(F3249/F3248)</f>
        <v>-0.0117172664708154</v>
      </c>
      <c r="Q3249" s="28" t="n">
        <f aca="false">STDEV(P3230:P3249)*SQRT(252)</f>
        <v>0.088708573358642</v>
      </c>
      <c r="R3249" s="26" t="n">
        <f aca="false">(G3249-H3249)/H3249</f>
        <v>0.00100174349249071</v>
      </c>
      <c r="S3249" s="17" t="n">
        <f aca="false">YEAR(B3249)</f>
        <v>2019</v>
      </c>
      <c r="T3249" s="17" t="n">
        <f aca="false">WEEKDAY(B3249)</f>
        <v>5</v>
      </c>
    </row>
    <row r="3250" customFormat="false" ht="15" hidden="false" customHeight="false" outlineLevel="0" collapsed="false">
      <c r="B3250" s="21" t="n">
        <v>43567</v>
      </c>
      <c r="C3250" s="22" t="n">
        <v>1292.785</v>
      </c>
      <c r="D3250" s="22" t="n">
        <v>1295.824</v>
      </c>
      <c r="E3250" s="22" t="n">
        <v>1290.116</v>
      </c>
      <c r="F3250" s="22" t="n">
        <v>1290.233</v>
      </c>
      <c r="G3250" s="23" t="n">
        <v>1295.58</v>
      </c>
      <c r="H3250" s="23" t="n">
        <v>1294.29</v>
      </c>
      <c r="I3250" s="23" t="n">
        <v>1291.62</v>
      </c>
      <c r="J3250" s="23" t="n">
        <v>1290.33</v>
      </c>
      <c r="K3250" s="29" t="str">
        <f aca="false">IF(N3250&lt;=$F$3,"HIT","MISS")</f>
        <v>HIT</v>
      </c>
      <c r="L3250" s="29" t="str">
        <f aca="false">IF(O3250&lt;=$F$3,"HIT","MISS")</f>
        <v>HIT</v>
      </c>
      <c r="M3250" s="17" t="str">
        <f aca="false">IF(AND(K3250="HIT",L3250="HIT"),"HOD ✓ | LOD ✓",IF(K3250="HIT","HOD ✓",IF(L3250="HIT","LOD ✓","✗ MISS")))</f>
        <v>HOD ✓ | LOD ✓</v>
      </c>
      <c r="N3250" s="26" t="n">
        <f aca="false">IF(D3250&lt;H3250,(H3250-D3250)/D3250,IF(D3250&gt;G3250,(D3250-G3250)/D3250,0))</f>
        <v>0.000188297176159835</v>
      </c>
      <c r="O3250" s="26" t="n">
        <f aca="false">IF(E3250&lt;J3250,(J3250-E3250)/E3250,IF(E3250&gt;I3250,(E3250-I3250)/E3250,0))</f>
        <v>0.000165876556836704</v>
      </c>
      <c r="P3250" s="27" t="n">
        <f aca="false">LN(F3250/F3249)</f>
        <v>-0.00197598377584645</v>
      </c>
      <c r="Q3250" s="28" t="n">
        <f aca="false">STDEV(P3231:P3250)*SQRT(252)</f>
        <v>0.0870646244098547</v>
      </c>
      <c r="R3250" s="26" t="n">
        <f aca="false">(G3250-H3250)/H3250</f>
        <v>0.000996685441438908</v>
      </c>
      <c r="S3250" s="17" t="n">
        <f aca="false">YEAR(B3250)</f>
        <v>2019</v>
      </c>
      <c r="T3250" s="17" t="n">
        <f aca="false">WEEKDAY(B3250)</f>
        <v>6</v>
      </c>
    </row>
    <row r="3251" customFormat="false" ht="15" hidden="false" customHeight="false" outlineLevel="0" collapsed="false">
      <c r="B3251" s="21" t="n">
        <v>43570</v>
      </c>
      <c r="C3251" s="22" t="n">
        <v>1290.233</v>
      </c>
      <c r="D3251" s="22" t="n">
        <v>1292.022</v>
      </c>
      <c r="E3251" s="22" t="n">
        <v>1282.718</v>
      </c>
      <c r="F3251" s="22" t="n">
        <v>1288.015</v>
      </c>
      <c r="G3251" s="23" t="n">
        <v>1291.78</v>
      </c>
      <c r="H3251" s="23" t="n">
        <v>1290.49</v>
      </c>
      <c r="I3251" s="23" t="n">
        <v>1284.1</v>
      </c>
      <c r="J3251" s="23" t="n">
        <v>1282.82</v>
      </c>
      <c r="K3251" s="29" t="str">
        <f aca="false">IF(N3251&lt;=$F$3,"HIT","MISS")</f>
        <v>HIT</v>
      </c>
      <c r="L3251" s="29" t="str">
        <f aca="false">IF(O3251&lt;=$F$3,"HIT","MISS")</f>
        <v>HIT</v>
      </c>
      <c r="M3251" s="17" t="str">
        <f aca="false">IF(AND(K3251="HIT",L3251="HIT"),"HOD ✓ | LOD ✓",IF(K3251="HIT","HOD ✓",IF(L3251="HIT","LOD ✓","✗ MISS")))</f>
        <v>HOD ✓ | LOD ✓</v>
      </c>
      <c r="N3251" s="26" t="n">
        <f aca="false">IF(D3251&lt;H3251,(H3251-D3251)/D3251,IF(D3251&gt;G3251,(D3251-G3251)/D3251,0))</f>
        <v>0.000187303312172673</v>
      </c>
      <c r="O3251" s="26" t="n">
        <f aca="false">IF(E3251&lt;J3251,(J3251-E3251)/E3251,IF(E3251&gt;I3251,(E3251-I3251)/E3251,0))</f>
        <v>7.95186471226425E-005</v>
      </c>
      <c r="P3251" s="27" t="n">
        <f aca="false">LN(F3251/F3250)</f>
        <v>-0.00172054864168195</v>
      </c>
      <c r="Q3251" s="28" t="n">
        <f aca="false">STDEV(P3232:P3251)*SQRT(252)</f>
        <v>0.0869912613055075</v>
      </c>
      <c r="R3251" s="26" t="n">
        <f aca="false">(G3251-H3251)/H3251</f>
        <v>0.000999620299266142</v>
      </c>
      <c r="S3251" s="17" t="n">
        <f aca="false">YEAR(B3251)</f>
        <v>2019</v>
      </c>
      <c r="T3251" s="17" t="n">
        <f aca="false">WEEKDAY(B3251)</f>
        <v>2</v>
      </c>
    </row>
    <row r="3252" customFormat="false" ht="15" hidden="false" customHeight="false" outlineLevel="0" collapsed="false">
      <c r="B3252" s="21" t="n">
        <v>43571</v>
      </c>
      <c r="C3252" s="22" t="n">
        <v>1288.015</v>
      </c>
      <c r="D3252" s="22" t="n">
        <v>1288.747</v>
      </c>
      <c r="E3252" s="22" t="n">
        <v>1273.032</v>
      </c>
      <c r="F3252" s="22" t="n">
        <v>1276.781</v>
      </c>
      <c r="G3252" s="23" t="n">
        <v>1289.63</v>
      </c>
      <c r="H3252" s="23" t="n">
        <v>1288.34</v>
      </c>
      <c r="I3252" s="23" t="n">
        <v>1273.6</v>
      </c>
      <c r="J3252" s="23" t="n">
        <v>1272.33</v>
      </c>
      <c r="K3252" s="29" t="str">
        <f aca="false">IF(N3252&lt;=$F$3,"HIT","MISS")</f>
        <v>HIT</v>
      </c>
      <c r="L3252" s="29" t="str">
        <f aca="false">IF(O3252&lt;=$F$3,"HIT","MISS")</f>
        <v>HIT</v>
      </c>
      <c r="M3252" s="17" t="str">
        <f aca="false">IF(AND(K3252="HIT",L3252="HIT"),"HOD ✓ | LOD ✓",IF(K3252="HIT","HOD ✓",IF(L3252="HIT","LOD ✓","✗ MISS")))</f>
        <v>HOD ✓ | LOD ✓</v>
      </c>
      <c r="N3252" s="26" t="n">
        <f aca="false">IF(D3252&lt;H3252,(H3252-D3252)/D3252,IF(D3252&gt;G3252,(D3252-G3252)/D3252,0))</f>
        <v>0</v>
      </c>
      <c r="O3252" s="26" t="n">
        <f aca="false">IF(E3252&lt;J3252,(J3252-E3252)/E3252,IF(E3252&gt;I3252,(E3252-I3252)/E3252,0))</f>
        <v>0</v>
      </c>
      <c r="P3252" s="27" t="n">
        <f aca="false">LN(F3252/F3251)</f>
        <v>-0.00876020692677738</v>
      </c>
      <c r="Q3252" s="28" t="n">
        <f aca="false">STDEV(P3233:P3252)*SQRT(252)</f>
        <v>0.0909582303714589</v>
      </c>
      <c r="R3252" s="26" t="n">
        <f aca="false">(G3252-H3252)/H3252</f>
        <v>0.00100128847974928</v>
      </c>
      <c r="S3252" s="17" t="n">
        <f aca="false">YEAR(B3252)</f>
        <v>2019</v>
      </c>
      <c r="T3252" s="17" t="n">
        <f aca="false">WEEKDAY(B3252)</f>
        <v>3</v>
      </c>
    </row>
    <row r="3253" customFormat="false" ht="15" hidden="false" customHeight="false" outlineLevel="0" collapsed="false">
      <c r="B3253" s="21" t="n">
        <v>43572</v>
      </c>
      <c r="C3253" s="22" t="n">
        <v>1276.781</v>
      </c>
      <c r="D3253" s="22" t="n">
        <v>1279.827</v>
      </c>
      <c r="E3253" s="22" t="n">
        <v>1273.128</v>
      </c>
      <c r="F3253" s="22" t="n">
        <v>1274.091</v>
      </c>
      <c r="G3253" s="23" t="n">
        <v>1279.29</v>
      </c>
      <c r="H3253" s="23" t="n">
        <v>1278.01</v>
      </c>
      <c r="I3253" s="23" t="n">
        <v>1272.73</v>
      </c>
      <c r="J3253" s="23" t="n">
        <v>1271.46</v>
      </c>
      <c r="K3253" s="29" t="str">
        <f aca="false">IF(N3253&lt;=$F$3,"HIT","MISS")</f>
        <v>HIT</v>
      </c>
      <c r="L3253" s="29" t="str">
        <f aca="false">IF(O3253&lt;=$F$3,"HIT","MISS")</f>
        <v>HIT</v>
      </c>
      <c r="M3253" s="17" t="str">
        <f aca="false">IF(AND(K3253="HIT",L3253="HIT"),"HOD ✓ | LOD ✓",IF(K3253="HIT","HOD ✓",IF(L3253="HIT","LOD ✓","✗ MISS")))</f>
        <v>HOD ✓ | LOD ✓</v>
      </c>
      <c r="N3253" s="26" t="n">
        <f aca="false">IF(D3253&lt;H3253,(H3253-D3253)/D3253,IF(D3253&gt;G3253,(D3253-G3253)/D3253,0))</f>
        <v>0.000419587959935237</v>
      </c>
      <c r="O3253" s="26" t="n">
        <f aca="false">IF(E3253&lt;J3253,(J3253-E3253)/E3253,IF(E3253&gt;I3253,(E3253-I3253)/E3253,0))</f>
        <v>0.000312615856378864</v>
      </c>
      <c r="P3253" s="27" t="n">
        <f aca="false">LN(F3253/F3252)</f>
        <v>-0.00210908347980262</v>
      </c>
      <c r="Q3253" s="28" t="n">
        <f aca="false">STDEV(P3234:P3253)*SQRT(252)</f>
        <v>0.0885210755131246</v>
      </c>
      <c r="R3253" s="26" t="n">
        <f aca="false">(G3253-H3253)/H3253</f>
        <v>0.00100155710831682</v>
      </c>
      <c r="S3253" s="17" t="n">
        <f aca="false">YEAR(B3253)</f>
        <v>2019</v>
      </c>
      <c r="T3253" s="17" t="n">
        <f aca="false">WEEKDAY(B3253)</f>
        <v>4</v>
      </c>
    </row>
    <row r="3254" customFormat="false" ht="15" hidden="false" customHeight="false" outlineLevel="0" collapsed="false">
      <c r="B3254" s="21" t="n">
        <v>43573</v>
      </c>
      <c r="C3254" s="22" t="n">
        <v>1274.091</v>
      </c>
      <c r="D3254" s="22" t="n">
        <v>1277.689</v>
      </c>
      <c r="E3254" s="22" t="n">
        <v>1271.28</v>
      </c>
      <c r="F3254" s="22" t="n">
        <v>1275.68</v>
      </c>
      <c r="G3254" s="23" t="n">
        <v>1274.6</v>
      </c>
      <c r="H3254" s="23" t="n">
        <v>1273.33</v>
      </c>
      <c r="I3254" s="23" t="n">
        <v>1271.09</v>
      </c>
      <c r="J3254" s="23" t="n">
        <v>1269.82</v>
      </c>
      <c r="K3254" s="24" t="str">
        <f aca="false">IF(N3254&lt;=$F$3,"HIT","MISS")</f>
        <v>MISS</v>
      </c>
      <c r="L3254" s="24" t="str">
        <f aca="false">IF(O3254&lt;=$F$3,"HIT","MISS")</f>
        <v>HIT</v>
      </c>
      <c r="M3254" s="25" t="str">
        <f aca="false">IF(AND(K3254="HIT",L3254="HIT"),"HOD ✓ | LOD ✓",IF(K3254="HIT","HOD ✓",IF(L3254="HIT","LOD ✓","✗ MISS")))</f>
        <v>LOD ✓</v>
      </c>
      <c r="N3254" s="26" t="n">
        <f aca="false">IF(D3254&lt;H3254,(H3254-D3254)/D3254,IF(D3254&gt;G3254,(D3254-G3254)/D3254,0))</f>
        <v>0.00241764623472548</v>
      </c>
      <c r="O3254" s="26" t="n">
        <f aca="false">IF(E3254&lt;J3254,(J3254-E3254)/E3254,IF(E3254&gt;I3254,(E3254-I3254)/E3254,0))</f>
        <v>0.000149455666729638</v>
      </c>
      <c r="P3254" s="27" t="n">
        <f aca="false">LN(F3254/F3253)</f>
        <v>0.00124638660154717</v>
      </c>
      <c r="Q3254" s="28" t="n">
        <f aca="false">STDEV(P3235:P3254)*SQRT(252)</f>
        <v>0.0889737355830118</v>
      </c>
      <c r="R3254" s="26" t="n">
        <f aca="false">(G3254-H3254)/H3254</f>
        <v>0.000997384809907865</v>
      </c>
      <c r="S3254" s="17" t="n">
        <f aca="false">YEAR(B3254)</f>
        <v>2019</v>
      </c>
      <c r="T3254" s="17" t="n">
        <f aca="false">WEEKDAY(B3254)</f>
        <v>5</v>
      </c>
    </row>
    <row r="3255" customFormat="false" ht="15" hidden="false" customHeight="false" outlineLevel="0" collapsed="false">
      <c r="B3255" s="21" t="n">
        <v>43577</v>
      </c>
      <c r="C3255" s="22" t="n">
        <v>1275.68</v>
      </c>
      <c r="D3255" s="22" t="n">
        <v>1279.876</v>
      </c>
      <c r="E3255" s="22" t="n">
        <v>1273.931</v>
      </c>
      <c r="F3255" s="22" t="n">
        <v>1274.99</v>
      </c>
      <c r="G3255" s="23" t="n">
        <v>1279.78</v>
      </c>
      <c r="H3255" s="23" t="n">
        <v>1278.5</v>
      </c>
      <c r="I3255" s="23" t="n">
        <v>1273.43</v>
      </c>
      <c r="J3255" s="23" t="n">
        <v>1272.16</v>
      </c>
      <c r="K3255" s="29" t="str">
        <f aca="false">IF(N3255&lt;=$F$3,"HIT","MISS")</f>
        <v>HIT</v>
      </c>
      <c r="L3255" s="29" t="str">
        <f aca="false">IF(O3255&lt;=$F$3,"HIT","MISS")</f>
        <v>HIT</v>
      </c>
      <c r="M3255" s="17" t="str">
        <f aca="false">IF(AND(K3255="HIT",L3255="HIT"),"HOD ✓ | LOD ✓",IF(K3255="HIT","HOD ✓",IF(L3255="HIT","LOD ✓","✗ MISS")))</f>
        <v>HOD ✓ | LOD ✓</v>
      </c>
      <c r="N3255" s="26" t="n">
        <f aca="false">IF(D3255&lt;H3255,(H3255-D3255)/D3255,IF(D3255&gt;G3255,(D3255-G3255)/D3255,0))</f>
        <v>7.50072663289285E-005</v>
      </c>
      <c r="O3255" s="26" t="n">
        <f aca="false">IF(E3255&lt;J3255,(J3255-E3255)/E3255,IF(E3255&gt;I3255,(E3255-I3255)/E3255,0))</f>
        <v>0.000393270907137024</v>
      </c>
      <c r="P3255" s="27" t="n">
        <f aca="false">LN(F3255/F3254)</f>
        <v>-0.000541034329671342</v>
      </c>
      <c r="Q3255" s="28" t="n">
        <f aca="false">STDEV(P3236:P3255)*SQRT(252)</f>
        <v>0.0873441965082212</v>
      </c>
      <c r="R3255" s="26" t="n">
        <f aca="false">(G3255-H3255)/H3255</f>
        <v>0.00100117324990221</v>
      </c>
      <c r="S3255" s="17" t="n">
        <f aca="false">YEAR(B3255)</f>
        <v>2019</v>
      </c>
      <c r="T3255" s="17" t="n">
        <f aca="false">WEEKDAY(B3255)</f>
        <v>2</v>
      </c>
    </row>
    <row r="3256" customFormat="false" ht="15" hidden="false" customHeight="false" outlineLevel="0" collapsed="false">
      <c r="B3256" s="21" t="n">
        <v>43578</v>
      </c>
      <c r="C3256" s="22" t="n">
        <v>1274.99</v>
      </c>
      <c r="D3256" s="22" t="n">
        <v>1276.536</v>
      </c>
      <c r="E3256" s="22" t="n">
        <v>1266.421</v>
      </c>
      <c r="F3256" s="22" t="n">
        <v>1272.222</v>
      </c>
      <c r="G3256" s="23" t="n">
        <v>1278.2</v>
      </c>
      <c r="H3256" s="23" t="n">
        <v>1276.92</v>
      </c>
      <c r="I3256" s="23" t="n">
        <v>1266.61</v>
      </c>
      <c r="J3256" s="23" t="n">
        <v>1265.34</v>
      </c>
      <c r="K3256" s="29" t="str">
        <f aca="false">IF(N3256&lt;=$F$3,"HIT","MISS")</f>
        <v>HIT</v>
      </c>
      <c r="L3256" s="29" t="str">
        <f aca="false">IF(O3256&lt;=$F$3,"HIT","MISS")</f>
        <v>HIT</v>
      </c>
      <c r="M3256" s="17" t="str">
        <f aca="false">IF(AND(K3256="HIT",L3256="HIT"),"HOD ✓ | LOD ✓",IF(K3256="HIT","HOD ✓",IF(L3256="HIT","LOD ✓","✗ MISS")))</f>
        <v>HOD ✓ | LOD ✓</v>
      </c>
      <c r="N3256" s="26" t="n">
        <f aca="false">IF(D3256&lt;H3256,(H3256-D3256)/D3256,IF(D3256&gt;G3256,(D3256-G3256)/D3256,0))</f>
        <v>0.000300814078098866</v>
      </c>
      <c r="O3256" s="26" t="n">
        <f aca="false">IF(E3256&lt;J3256,(J3256-E3256)/E3256,IF(E3256&gt;I3256,(E3256-I3256)/E3256,0))</f>
        <v>0</v>
      </c>
      <c r="P3256" s="27" t="n">
        <f aca="false">LN(F3256/F3255)</f>
        <v>-0.00217335745085206</v>
      </c>
      <c r="Q3256" s="28" t="n">
        <f aca="false">STDEV(P3237:P3256)*SQRT(252)</f>
        <v>0.0824405151148446</v>
      </c>
      <c r="R3256" s="26" t="n">
        <f aca="false">(G3256-H3256)/H3256</f>
        <v>0.00100241205400493</v>
      </c>
      <c r="S3256" s="17" t="n">
        <f aca="false">YEAR(B3256)</f>
        <v>2019</v>
      </c>
      <c r="T3256" s="17" t="n">
        <f aca="false">WEEKDAY(B3256)</f>
        <v>3</v>
      </c>
    </row>
    <row r="3257" customFormat="false" ht="15" hidden="false" customHeight="false" outlineLevel="0" collapsed="false">
      <c r="B3257" s="21" t="n">
        <v>43579</v>
      </c>
      <c r="C3257" s="22" t="n">
        <v>1272.222</v>
      </c>
      <c r="D3257" s="22" t="n">
        <v>1278.548</v>
      </c>
      <c r="E3257" s="22" t="n">
        <v>1268.874</v>
      </c>
      <c r="F3257" s="22" t="n">
        <v>1275.611</v>
      </c>
      <c r="G3257" s="23" t="n">
        <v>1278.85</v>
      </c>
      <c r="H3257" s="23" t="n">
        <v>1277.57</v>
      </c>
      <c r="I3257" s="23" t="n">
        <v>1268.69</v>
      </c>
      <c r="J3257" s="23" t="n">
        <v>1267.42</v>
      </c>
      <c r="K3257" s="29" t="str">
        <f aca="false">IF(N3257&lt;=$F$3,"HIT","MISS")</f>
        <v>HIT</v>
      </c>
      <c r="L3257" s="29" t="str">
        <f aca="false">IF(O3257&lt;=$F$3,"HIT","MISS")</f>
        <v>HIT</v>
      </c>
      <c r="M3257" s="17" t="str">
        <f aca="false">IF(AND(K3257="HIT",L3257="HIT"),"HOD ✓ | LOD ✓",IF(K3257="HIT","HOD ✓",IF(L3257="HIT","LOD ✓","✗ MISS")))</f>
        <v>HOD ✓ | LOD ✓</v>
      </c>
      <c r="N3257" s="26" t="n">
        <f aca="false">IF(D3257&lt;H3257,(H3257-D3257)/D3257,IF(D3257&gt;G3257,(D3257-G3257)/D3257,0))</f>
        <v>0</v>
      </c>
      <c r="O3257" s="26" t="n">
        <f aca="false">IF(E3257&lt;J3257,(J3257-E3257)/E3257,IF(E3257&gt;I3257,(E3257-I3257)/E3257,0))</f>
        <v>0.000145010458091165</v>
      </c>
      <c r="P3257" s="27" t="n">
        <f aca="false">LN(F3257/F3256)</f>
        <v>0.00266030151797259</v>
      </c>
      <c r="Q3257" s="28" t="n">
        <f aca="false">STDEV(P3238:P3257)*SQRT(252)</f>
        <v>0.0832277517017745</v>
      </c>
      <c r="R3257" s="26" t="n">
        <f aca="false">(G3257-H3257)/H3257</f>
        <v>0.00100190204842003</v>
      </c>
      <c r="S3257" s="17" t="n">
        <f aca="false">YEAR(B3257)</f>
        <v>2019</v>
      </c>
      <c r="T3257" s="17" t="n">
        <f aca="false">WEEKDAY(B3257)</f>
        <v>4</v>
      </c>
    </row>
    <row r="3258" customFormat="false" ht="15" hidden="false" customHeight="false" outlineLevel="0" collapsed="false">
      <c r="B3258" s="21" t="n">
        <v>43580</v>
      </c>
      <c r="C3258" s="22" t="n">
        <v>1275.611</v>
      </c>
      <c r="D3258" s="22" t="n">
        <v>1282.648</v>
      </c>
      <c r="E3258" s="22" t="n">
        <v>1273.468</v>
      </c>
      <c r="F3258" s="22" t="n">
        <v>1277.187</v>
      </c>
      <c r="G3258" s="23" t="n">
        <v>1282.07</v>
      </c>
      <c r="H3258" s="23" t="n">
        <v>1280.79</v>
      </c>
      <c r="I3258" s="23" t="n">
        <v>1273.18</v>
      </c>
      <c r="J3258" s="23" t="n">
        <v>1271.91</v>
      </c>
      <c r="K3258" s="29" t="str">
        <f aca="false">IF(N3258&lt;=$F$3,"HIT","MISS")</f>
        <v>HIT</v>
      </c>
      <c r="L3258" s="29" t="str">
        <f aca="false">IF(O3258&lt;=$F$3,"HIT","MISS")</f>
        <v>HIT</v>
      </c>
      <c r="M3258" s="17" t="str">
        <f aca="false">IF(AND(K3258="HIT",L3258="HIT"),"HOD ✓ | LOD ✓",IF(K3258="HIT","HOD ✓",IF(L3258="HIT","LOD ✓","✗ MISS")))</f>
        <v>HOD ✓ | LOD ✓</v>
      </c>
      <c r="N3258" s="26" t="n">
        <f aca="false">IF(D3258&lt;H3258,(H3258-D3258)/D3258,IF(D3258&gt;G3258,(D3258-G3258)/D3258,0))</f>
        <v>0.000450630258652393</v>
      </c>
      <c r="O3258" s="26" t="n">
        <f aca="false">IF(E3258&lt;J3258,(J3258-E3258)/E3258,IF(E3258&gt;I3258,(E3258-I3258)/E3258,0))</f>
        <v>0.000226154092603827</v>
      </c>
      <c r="P3258" s="27" t="n">
        <f aca="false">LN(F3258/F3257)</f>
        <v>0.00123472378168833</v>
      </c>
      <c r="Q3258" s="28" t="n">
        <f aca="false">STDEV(P3239:P3258)*SQRT(252)</f>
        <v>0.08307325650922</v>
      </c>
      <c r="R3258" s="26" t="n">
        <f aca="false">(G3258-H3258)/H3258</f>
        <v>0.000999383193185435</v>
      </c>
      <c r="S3258" s="17" t="n">
        <f aca="false">YEAR(B3258)</f>
        <v>2019</v>
      </c>
      <c r="T3258" s="17" t="n">
        <f aca="false">WEEKDAY(B3258)</f>
        <v>5</v>
      </c>
    </row>
    <row r="3259" customFormat="false" ht="15" hidden="false" customHeight="false" outlineLevel="0" collapsed="false">
      <c r="B3259" s="21" t="n">
        <v>43581</v>
      </c>
      <c r="C3259" s="22" t="n">
        <v>1277.187</v>
      </c>
      <c r="D3259" s="22" t="n">
        <v>1288.743</v>
      </c>
      <c r="E3259" s="22" t="n">
        <v>1274.442</v>
      </c>
      <c r="F3259" s="22" t="n">
        <v>1286.137</v>
      </c>
      <c r="G3259" s="23" t="n">
        <v>1290.36</v>
      </c>
      <c r="H3259" s="23" t="n">
        <v>1289.07</v>
      </c>
      <c r="I3259" s="23" t="n">
        <v>1275.3</v>
      </c>
      <c r="J3259" s="23" t="n">
        <v>1274.03</v>
      </c>
      <c r="K3259" s="29" t="str">
        <f aca="false">IF(N3259&lt;=$F$3,"HIT","MISS")</f>
        <v>HIT</v>
      </c>
      <c r="L3259" s="29" t="str">
        <f aca="false">IF(O3259&lt;=$F$3,"HIT","MISS")</f>
        <v>HIT</v>
      </c>
      <c r="M3259" s="17" t="str">
        <f aca="false">IF(AND(K3259="HIT",L3259="HIT"),"HOD ✓ | LOD ✓",IF(K3259="HIT","HOD ✓",IF(L3259="HIT","LOD ✓","✗ MISS")))</f>
        <v>HOD ✓ | LOD ✓</v>
      </c>
      <c r="N3259" s="26" t="n">
        <f aca="false">IF(D3259&lt;H3259,(H3259-D3259)/D3259,IF(D3259&gt;G3259,(D3259-G3259)/D3259,0))</f>
        <v>0.000253735616798693</v>
      </c>
      <c r="O3259" s="26" t="n">
        <f aca="false">IF(E3259&lt;J3259,(J3259-E3259)/E3259,IF(E3259&gt;I3259,(E3259-I3259)/E3259,0))</f>
        <v>0</v>
      </c>
      <c r="P3259" s="27" t="n">
        <f aca="false">LN(F3259/F3258)</f>
        <v>0.00698314873192793</v>
      </c>
      <c r="Q3259" s="28" t="n">
        <f aca="false">STDEV(P3240:P3259)*SQRT(252)</f>
        <v>0.0707525079897873</v>
      </c>
      <c r="R3259" s="26" t="n">
        <f aca="false">(G3259-H3259)/H3259</f>
        <v>0.0010007214503479</v>
      </c>
      <c r="S3259" s="17" t="n">
        <f aca="false">YEAR(B3259)</f>
        <v>2019</v>
      </c>
      <c r="T3259" s="17" t="n">
        <f aca="false">WEEKDAY(B3259)</f>
        <v>6</v>
      </c>
    </row>
    <row r="3260" customFormat="false" ht="15" hidden="false" customHeight="false" outlineLevel="0" collapsed="false">
      <c r="B3260" s="21" t="n">
        <v>43584</v>
      </c>
      <c r="C3260" s="22" t="n">
        <v>1286.137</v>
      </c>
      <c r="D3260" s="22" t="n">
        <v>1286.742</v>
      </c>
      <c r="E3260" s="22" t="n">
        <v>1278.196</v>
      </c>
      <c r="F3260" s="22" t="n">
        <v>1279.98</v>
      </c>
      <c r="G3260" s="23" t="n">
        <v>1286.59</v>
      </c>
      <c r="H3260" s="23" t="n">
        <v>1285.3</v>
      </c>
      <c r="I3260" s="23" t="n">
        <v>1278.4</v>
      </c>
      <c r="J3260" s="23" t="n">
        <v>1277.12</v>
      </c>
      <c r="K3260" s="29" t="str">
        <f aca="false">IF(N3260&lt;=$F$3,"HIT","MISS")</f>
        <v>HIT</v>
      </c>
      <c r="L3260" s="29" t="str">
        <f aca="false">IF(O3260&lt;=$F$3,"HIT","MISS")</f>
        <v>HIT</v>
      </c>
      <c r="M3260" s="17" t="str">
        <f aca="false">IF(AND(K3260="HIT",L3260="HIT"),"HOD ✓ | LOD ✓",IF(K3260="HIT","HOD ✓",IF(L3260="HIT","LOD ✓","✗ MISS")))</f>
        <v>HOD ✓ | LOD ✓</v>
      </c>
      <c r="N3260" s="26" t="n">
        <f aca="false">IF(D3260&lt;H3260,(H3260-D3260)/D3260,IF(D3260&gt;G3260,(D3260-G3260)/D3260,0))</f>
        <v>0.000118127798735134</v>
      </c>
      <c r="O3260" s="26" t="n">
        <f aca="false">IF(E3260&lt;J3260,(J3260-E3260)/E3260,IF(E3260&gt;I3260,(E3260-I3260)/E3260,0))</f>
        <v>0</v>
      </c>
      <c r="P3260" s="27" t="n">
        <f aca="false">LN(F3260/F3259)</f>
        <v>-0.00479869921365947</v>
      </c>
      <c r="Q3260" s="28" t="n">
        <f aca="false">STDEV(P3241:P3260)*SQRT(252)</f>
        <v>0.0722778681475401</v>
      </c>
      <c r="R3260" s="26" t="n">
        <f aca="false">(G3260-H3260)/H3260</f>
        <v>0.00100365673383643</v>
      </c>
      <c r="S3260" s="17" t="n">
        <f aca="false">YEAR(B3260)</f>
        <v>2019</v>
      </c>
      <c r="T3260" s="17" t="n">
        <f aca="false">WEEKDAY(B3260)</f>
        <v>2</v>
      </c>
    </row>
    <row r="3261" customFormat="false" ht="15" hidden="false" customHeight="false" outlineLevel="0" collapsed="false">
      <c r="B3261" s="21" t="n">
        <v>43585</v>
      </c>
      <c r="C3261" s="22" t="n">
        <v>1279.98</v>
      </c>
      <c r="D3261" s="22" t="n">
        <v>1286.164</v>
      </c>
      <c r="E3261" s="22" t="n">
        <v>1279.842</v>
      </c>
      <c r="F3261" s="22" t="n">
        <v>1283.532</v>
      </c>
      <c r="G3261" s="23" t="n">
        <v>1286.38</v>
      </c>
      <c r="H3261" s="23" t="n">
        <v>1285.09</v>
      </c>
      <c r="I3261" s="23" t="n">
        <v>1279.63</v>
      </c>
      <c r="J3261" s="23" t="n">
        <v>1278.35</v>
      </c>
      <c r="K3261" s="29" t="str">
        <f aca="false">IF(N3261&lt;=$F$3,"HIT","MISS")</f>
        <v>HIT</v>
      </c>
      <c r="L3261" s="29" t="str">
        <f aca="false">IF(O3261&lt;=$F$3,"HIT","MISS")</f>
        <v>HIT</v>
      </c>
      <c r="M3261" s="17" t="str">
        <f aca="false">IF(AND(K3261="HIT",L3261="HIT"),"HOD ✓ | LOD ✓",IF(K3261="HIT","HOD ✓",IF(L3261="HIT","LOD ✓","✗ MISS")))</f>
        <v>HOD ✓ | LOD ✓</v>
      </c>
      <c r="N3261" s="26" t="n">
        <f aca="false">IF(D3261&lt;H3261,(H3261-D3261)/D3261,IF(D3261&gt;G3261,(D3261-G3261)/D3261,0))</f>
        <v>0</v>
      </c>
      <c r="O3261" s="26" t="n">
        <f aca="false">IF(E3261&lt;J3261,(J3261-E3261)/E3261,IF(E3261&gt;I3261,(E3261-I3261)/E3261,0))</f>
        <v>0.000165645446859838</v>
      </c>
      <c r="P3261" s="27" t="n">
        <f aca="false">LN(F3261/F3260)</f>
        <v>0.00277120003584636</v>
      </c>
      <c r="Q3261" s="28" t="n">
        <f aca="false">STDEV(P3242:P3261)*SQRT(252)</f>
        <v>0.0721604692483349</v>
      </c>
      <c r="R3261" s="26" t="n">
        <f aca="false">(G3261-H3261)/H3261</f>
        <v>0.00100382074407255</v>
      </c>
      <c r="S3261" s="17" t="n">
        <f aca="false">YEAR(B3261)</f>
        <v>2019</v>
      </c>
      <c r="T3261" s="17" t="n">
        <f aca="false">WEEKDAY(B3261)</f>
        <v>3</v>
      </c>
    </row>
    <row r="3262" customFormat="false" ht="15" hidden="false" customHeight="false" outlineLevel="0" collapsed="false">
      <c r="B3262" s="21" t="n">
        <v>43586</v>
      </c>
      <c r="C3262" s="22" t="n">
        <v>1283.532</v>
      </c>
      <c r="D3262" s="22" t="n">
        <v>1287.236</v>
      </c>
      <c r="E3262" s="22" t="n">
        <v>1272.999</v>
      </c>
      <c r="F3262" s="22" t="n">
        <v>1276.812</v>
      </c>
      <c r="G3262" s="23" t="n">
        <v>1286.86</v>
      </c>
      <c r="H3262" s="23" t="n">
        <v>1285.57</v>
      </c>
      <c r="I3262" s="23" t="n">
        <v>1274.61</v>
      </c>
      <c r="J3262" s="23" t="n">
        <v>1273.34</v>
      </c>
      <c r="K3262" s="29" t="str">
        <f aca="false">IF(N3262&lt;=$F$3,"HIT","MISS")</f>
        <v>HIT</v>
      </c>
      <c r="L3262" s="29" t="str">
        <f aca="false">IF(O3262&lt;=$F$3,"HIT","MISS")</f>
        <v>HIT</v>
      </c>
      <c r="M3262" s="17" t="str">
        <f aca="false">IF(AND(K3262="HIT",L3262="HIT"),"HOD ✓ | LOD ✓",IF(K3262="HIT","HOD ✓",IF(L3262="HIT","LOD ✓","✗ MISS")))</f>
        <v>HOD ✓ | LOD ✓</v>
      </c>
      <c r="N3262" s="26" t="n">
        <f aca="false">IF(D3262&lt;H3262,(H3262-D3262)/D3262,IF(D3262&gt;G3262,(D3262-G3262)/D3262,0))</f>
        <v>0.000292098729370686</v>
      </c>
      <c r="O3262" s="26" t="n">
        <f aca="false">IF(E3262&lt;J3262,(J3262-E3262)/E3262,IF(E3262&gt;I3262,(E3262-I3262)/E3262,0))</f>
        <v>0.000267871380888669</v>
      </c>
      <c r="P3262" s="27" t="n">
        <f aca="false">LN(F3262/F3261)</f>
        <v>-0.00524930667981838</v>
      </c>
      <c r="Q3262" s="28" t="n">
        <f aca="false">STDEV(P3243:P3262)*SQRT(252)</f>
        <v>0.0729400438454936</v>
      </c>
      <c r="R3262" s="26" t="n">
        <f aca="false">(G3262-H3262)/H3262</f>
        <v>0.00100344594226683</v>
      </c>
      <c r="S3262" s="17" t="n">
        <f aca="false">YEAR(B3262)</f>
        <v>2019</v>
      </c>
      <c r="T3262" s="17" t="n">
        <f aca="false">WEEKDAY(B3262)</f>
        <v>4</v>
      </c>
    </row>
    <row r="3263" customFormat="false" ht="15" hidden="false" customHeight="false" outlineLevel="0" collapsed="false">
      <c r="B3263" s="21" t="n">
        <v>43587</v>
      </c>
      <c r="C3263" s="22" t="n">
        <v>1276.812</v>
      </c>
      <c r="D3263" s="22" t="n">
        <v>1278.059</v>
      </c>
      <c r="E3263" s="22" t="n">
        <v>1266.389</v>
      </c>
      <c r="F3263" s="22" t="n">
        <v>1270.644</v>
      </c>
      <c r="G3263" s="23" t="n">
        <v>1279.07</v>
      </c>
      <c r="H3263" s="23" t="n">
        <v>1277.79</v>
      </c>
      <c r="I3263" s="23" t="n">
        <v>1268.12</v>
      </c>
      <c r="J3263" s="23" t="n">
        <v>1266.85</v>
      </c>
      <c r="K3263" s="29" t="str">
        <f aca="false">IF(N3263&lt;=$F$3,"HIT","MISS")</f>
        <v>HIT</v>
      </c>
      <c r="L3263" s="29" t="str">
        <f aca="false">IF(O3263&lt;=$F$3,"HIT","MISS")</f>
        <v>HIT</v>
      </c>
      <c r="M3263" s="17" t="str">
        <f aca="false">IF(AND(K3263="HIT",L3263="HIT"),"HOD ✓ | LOD ✓",IF(K3263="HIT","HOD ✓",IF(L3263="HIT","LOD ✓","✗ MISS")))</f>
        <v>HOD ✓ | LOD ✓</v>
      </c>
      <c r="N3263" s="26" t="n">
        <f aca="false">IF(D3263&lt;H3263,(H3263-D3263)/D3263,IF(D3263&gt;G3263,(D3263-G3263)/D3263,0))</f>
        <v>0</v>
      </c>
      <c r="O3263" s="26" t="n">
        <f aca="false">IF(E3263&lt;J3263,(J3263-E3263)/E3263,IF(E3263&gt;I3263,(E3263-I3263)/E3263,0))</f>
        <v>0.000364027167007936</v>
      </c>
      <c r="P3263" s="27" t="n">
        <f aca="false">LN(F3263/F3262)</f>
        <v>-0.00484248760577922</v>
      </c>
      <c r="Q3263" s="28" t="n">
        <f aca="false">STDEV(P3244:P3263)*SQRT(252)</f>
        <v>0.0743750864057074</v>
      </c>
      <c r="R3263" s="26" t="n">
        <f aca="false">(G3263-H3263)/H3263</f>
        <v>0.00100172954867386</v>
      </c>
      <c r="S3263" s="17" t="n">
        <f aca="false">YEAR(B3263)</f>
        <v>2019</v>
      </c>
      <c r="T3263" s="17" t="n">
        <f aca="false">WEEKDAY(B3263)</f>
        <v>5</v>
      </c>
    </row>
    <row r="3264" customFormat="false" ht="15" hidden="false" customHeight="false" outlineLevel="0" collapsed="false">
      <c r="B3264" s="21" t="n">
        <v>43588</v>
      </c>
      <c r="C3264" s="22" t="n">
        <v>1270.644</v>
      </c>
      <c r="D3264" s="22" t="n">
        <v>1282.505</v>
      </c>
      <c r="E3264" s="22" t="n">
        <v>1268.466</v>
      </c>
      <c r="F3264" s="22" t="n">
        <v>1279.072</v>
      </c>
      <c r="G3264" s="23" t="n">
        <v>1284.09</v>
      </c>
      <c r="H3264" s="23" t="n">
        <v>1282.81</v>
      </c>
      <c r="I3264" s="23" t="n">
        <v>1268.28</v>
      </c>
      <c r="J3264" s="23" t="n">
        <v>1267.01</v>
      </c>
      <c r="K3264" s="29" t="str">
        <f aca="false">IF(N3264&lt;=$F$3,"HIT","MISS")</f>
        <v>HIT</v>
      </c>
      <c r="L3264" s="29" t="str">
        <f aca="false">IF(O3264&lt;=$F$3,"HIT","MISS")</f>
        <v>HIT</v>
      </c>
      <c r="M3264" s="17" t="str">
        <f aca="false">IF(AND(K3264="HIT",L3264="HIT"),"HOD ✓ | LOD ✓",IF(K3264="HIT","HOD ✓",IF(L3264="HIT","LOD ✓","✗ MISS")))</f>
        <v>HOD ✓ | LOD ✓</v>
      </c>
      <c r="N3264" s="26" t="n">
        <f aca="false">IF(D3264&lt;H3264,(H3264-D3264)/D3264,IF(D3264&gt;G3264,(D3264-G3264)/D3264,0))</f>
        <v>0.000237815836975167</v>
      </c>
      <c r="O3264" s="26" t="n">
        <f aca="false">IF(E3264&lt;J3264,(J3264-E3264)/E3264,IF(E3264&gt;I3264,(E3264-I3264)/E3264,0))</f>
        <v>0.000146633808079934</v>
      </c>
      <c r="P3264" s="27" t="n">
        <f aca="false">LN(F3264/F3263)</f>
        <v>0.00661095643222761</v>
      </c>
      <c r="Q3264" s="28" t="n">
        <f aca="false">STDEV(P3245:P3264)*SQRT(252)</f>
        <v>0.0784827319887034</v>
      </c>
      <c r="R3264" s="26" t="n">
        <f aca="false">(G3264-H3264)/H3264</f>
        <v>0.000997809496340045</v>
      </c>
      <c r="S3264" s="17" t="n">
        <f aca="false">YEAR(B3264)</f>
        <v>2019</v>
      </c>
      <c r="T3264" s="17" t="n">
        <f aca="false">WEEKDAY(B3264)</f>
        <v>6</v>
      </c>
    </row>
    <row r="3265" customFormat="false" ht="15" hidden="false" customHeight="false" outlineLevel="0" collapsed="false">
      <c r="B3265" s="21" t="n">
        <v>43591</v>
      </c>
      <c r="C3265" s="22" t="n">
        <v>1279.072</v>
      </c>
      <c r="D3265" s="22" t="n">
        <v>1285.861</v>
      </c>
      <c r="E3265" s="22" t="n">
        <v>1277.116</v>
      </c>
      <c r="F3265" s="22" t="n">
        <v>1280.505</v>
      </c>
      <c r="G3265" s="23" t="n">
        <v>1287.31</v>
      </c>
      <c r="H3265" s="23" t="n">
        <v>1286.02</v>
      </c>
      <c r="I3265" s="23" t="n">
        <v>1278.88</v>
      </c>
      <c r="J3265" s="23" t="n">
        <v>1277.6</v>
      </c>
      <c r="K3265" s="29" t="str">
        <f aca="false">IF(N3265&lt;=$F$3,"HIT","MISS")</f>
        <v>HIT</v>
      </c>
      <c r="L3265" s="29" t="str">
        <f aca="false">IF(O3265&lt;=$F$3,"HIT","MISS")</f>
        <v>HIT</v>
      </c>
      <c r="M3265" s="17" t="str">
        <f aca="false">IF(AND(K3265="HIT",L3265="HIT"),"HOD ✓ | LOD ✓",IF(K3265="HIT","HOD ✓",IF(L3265="HIT","LOD ✓","✗ MISS")))</f>
        <v>HOD ✓ | LOD ✓</v>
      </c>
      <c r="N3265" s="26" t="n">
        <f aca="false">IF(D3265&lt;H3265,(H3265-D3265)/D3265,IF(D3265&gt;G3265,(D3265-G3265)/D3265,0))</f>
        <v>0.000123652556535954</v>
      </c>
      <c r="O3265" s="26" t="n">
        <f aca="false">IF(E3265&lt;J3265,(J3265-E3265)/E3265,IF(E3265&gt;I3265,(E3265-I3265)/E3265,0))</f>
        <v>0.000378978886804271</v>
      </c>
      <c r="P3265" s="27" t="n">
        <f aca="false">LN(F3265/F3264)</f>
        <v>0.00111971638260593</v>
      </c>
      <c r="Q3265" s="28" t="n">
        <f aca="false">STDEV(P3246:P3265)*SQRT(252)</f>
        <v>0.0786890963043535</v>
      </c>
      <c r="R3265" s="26" t="n">
        <f aca="false">(G3265-H3265)/H3265</f>
        <v>0.00100309481967618</v>
      </c>
      <c r="S3265" s="17" t="n">
        <f aca="false">YEAR(B3265)</f>
        <v>2019</v>
      </c>
      <c r="T3265" s="17" t="n">
        <f aca="false">WEEKDAY(B3265)</f>
        <v>2</v>
      </c>
    </row>
    <row r="3266" customFormat="false" ht="15" hidden="false" customHeight="false" outlineLevel="0" collapsed="false">
      <c r="B3266" s="21" t="n">
        <v>43592</v>
      </c>
      <c r="C3266" s="22" t="n">
        <v>1280.505</v>
      </c>
      <c r="D3266" s="22" t="n">
        <v>1286.143</v>
      </c>
      <c r="E3266" s="22" t="n">
        <v>1278.263</v>
      </c>
      <c r="F3266" s="22" t="n">
        <v>1284.254</v>
      </c>
      <c r="G3266" s="23" t="n">
        <v>1286.21</v>
      </c>
      <c r="H3266" s="23" t="n">
        <v>1284.93</v>
      </c>
      <c r="I3266" s="23" t="n">
        <v>1279.64</v>
      </c>
      <c r="J3266" s="23" t="n">
        <v>1278.36</v>
      </c>
      <c r="K3266" s="29" t="str">
        <f aca="false">IF(N3266&lt;=$F$3,"HIT","MISS")</f>
        <v>HIT</v>
      </c>
      <c r="L3266" s="29" t="str">
        <f aca="false">IF(O3266&lt;=$F$3,"HIT","MISS")</f>
        <v>HIT</v>
      </c>
      <c r="M3266" s="17" t="str">
        <f aca="false">IF(AND(K3266="HIT",L3266="HIT"),"HOD ✓ | LOD ✓",IF(K3266="HIT","HOD ✓",IF(L3266="HIT","LOD ✓","✗ MISS")))</f>
        <v>HOD ✓ | LOD ✓</v>
      </c>
      <c r="N3266" s="26" t="n">
        <f aca="false">IF(D3266&lt;H3266,(H3266-D3266)/D3266,IF(D3266&gt;G3266,(D3266-G3266)/D3266,0))</f>
        <v>0</v>
      </c>
      <c r="O3266" s="26" t="n">
        <f aca="false">IF(E3266&lt;J3266,(J3266-E3266)/E3266,IF(E3266&gt;I3266,(E3266-I3266)/E3266,0))</f>
        <v>7.58842272677688E-005</v>
      </c>
      <c r="P3266" s="27" t="n">
        <f aca="false">LN(F3266/F3265)</f>
        <v>0.00292347364421397</v>
      </c>
      <c r="Q3266" s="28" t="n">
        <f aca="false">STDEV(P3247:P3266)*SQRT(252)</f>
        <v>0.0775619255986877</v>
      </c>
      <c r="R3266" s="26" t="n">
        <f aca="false">(G3266-H3266)/H3266</f>
        <v>0.000996163215116756</v>
      </c>
      <c r="S3266" s="17" t="n">
        <f aca="false">YEAR(B3266)</f>
        <v>2019</v>
      </c>
      <c r="T3266" s="17" t="n">
        <f aca="false">WEEKDAY(B3266)</f>
        <v>3</v>
      </c>
    </row>
    <row r="3267" customFormat="false" ht="15" hidden="false" customHeight="false" outlineLevel="0" collapsed="false">
      <c r="B3267" s="21" t="n">
        <v>43593</v>
      </c>
      <c r="C3267" s="22" t="n">
        <v>1284.254</v>
      </c>
      <c r="D3267" s="22" t="n">
        <v>1291.513</v>
      </c>
      <c r="E3267" s="22" t="n">
        <v>1279.501</v>
      </c>
      <c r="F3267" s="22" t="n">
        <v>1281.167</v>
      </c>
      <c r="G3267" s="23" t="n">
        <v>1292.59</v>
      </c>
      <c r="H3267" s="23" t="n">
        <v>1291.3</v>
      </c>
      <c r="I3267" s="23" t="n">
        <v>1281.17</v>
      </c>
      <c r="J3267" s="23" t="n">
        <v>1279.89</v>
      </c>
      <c r="K3267" s="29" t="str">
        <f aca="false">IF(N3267&lt;=$F$3,"HIT","MISS")</f>
        <v>HIT</v>
      </c>
      <c r="L3267" s="29" t="str">
        <f aca="false">IF(O3267&lt;=$F$3,"HIT","MISS")</f>
        <v>HIT</v>
      </c>
      <c r="M3267" s="17" t="str">
        <f aca="false">IF(AND(K3267="HIT",L3267="HIT"),"HOD ✓ | LOD ✓",IF(K3267="HIT","HOD ✓",IF(L3267="HIT","LOD ✓","✗ MISS")))</f>
        <v>HOD ✓ | LOD ✓</v>
      </c>
      <c r="N3267" s="26" t="n">
        <f aca="false">IF(D3267&lt;H3267,(H3267-D3267)/D3267,IF(D3267&gt;G3267,(D3267-G3267)/D3267,0))</f>
        <v>0</v>
      </c>
      <c r="O3267" s="26" t="n">
        <f aca="false">IF(E3267&lt;J3267,(J3267-E3267)/E3267,IF(E3267&gt;I3267,(E3267-I3267)/E3267,0))</f>
        <v>0.000304024772157367</v>
      </c>
      <c r="P3267" s="27" t="n">
        <f aca="false">LN(F3267/F3266)</f>
        <v>-0.0024066237003206</v>
      </c>
      <c r="Q3267" s="28" t="n">
        <f aca="false">STDEV(P3248:P3267)*SQRT(252)</f>
        <v>0.0749749599144329</v>
      </c>
      <c r="R3267" s="26" t="n">
        <f aca="false">(G3267-H3267)/H3267</f>
        <v>0.00099899326260355</v>
      </c>
      <c r="S3267" s="17" t="n">
        <f aca="false">YEAR(B3267)</f>
        <v>2019</v>
      </c>
      <c r="T3267" s="17" t="n">
        <f aca="false">WEEKDAY(B3267)</f>
        <v>4</v>
      </c>
    </row>
    <row r="3268" customFormat="false" ht="15" hidden="false" customHeight="false" outlineLevel="0" collapsed="false">
      <c r="B3268" s="21" t="n">
        <v>43594</v>
      </c>
      <c r="C3268" s="22" t="n">
        <v>1281.167</v>
      </c>
      <c r="D3268" s="22" t="n">
        <v>1288.201</v>
      </c>
      <c r="E3268" s="22" t="n">
        <v>1279.706</v>
      </c>
      <c r="F3268" s="22" t="n">
        <v>1283.972</v>
      </c>
      <c r="G3268" s="23" t="n">
        <v>1289.92</v>
      </c>
      <c r="H3268" s="23" t="n">
        <v>1288.63</v>
      </c>
      <c r="I3268" s="23" t="n">
        <v>1280.36</v>
      </c>
      <c r="J3268" s="23" t="n">
        <v>1279.08</v>
      </c>
      <c r="K3268" s="29" t="str">
        <f aca="false">IF(N3268&lt;=$F$3,"HIT","MISS")</f>
        <v>HIT</v>
      </c>
      <c r="L3268" s="29" t="str">
        <f aca="false">IF(O3268&lt;=$F$3,"HIT","MISS")</f>
        <v>HIT</v>
      </c>
      <c r="M3268" s="17" t="str">
        <f aca="false">IF(AND(K3268="HIT",L3268="HIT"),"HOD ✓ | LOD ✓",IF(K3268="HIT","HOD ✓",IF(L3268="HIT","LOD ✓","✗ MISS")))</f>
        <v>HOD ✓ | LOD ✓</v>
      </c>
      <c r="N3268" s="26" t="n">
        <f aca="false">IF(D3268&lt;H3268,(H3268-D3268)/D3268,IF(D3268&gt;G3268,(D3268-G3268)/D3268,0))</f>
        <v>0.000333022564025402</v>
      </c>
      <c r="O3268" s="26" t="n">
        <f aca="false">IF(E3268&lt;J3268,(J3268-E3268)/E3268,IF(E3268&gt;I3268,(E3268-I3268)/E3268,0))</f>
        <v>0</v>
      </c>
      <c r="P3268" s="27" t="n">
        <f aca="false">LN(F3268/F3267)</f>
        <v>0.00218701685798403</v>
      </c>
      <c r="Q3268" s="28" t="n">
        <f aca="false">STDEV(P3249:P3268)*SQRT(252)</f>
        <v>0.0744453116870045</v>
      </c>
      <c r="R3268" s="26" t="n">
        <f aca="false">(G3268-H3268)/H3268</f>
        <v>0.00100106314457987</v>
      </c>
      <c r="S3268" s="17" t="n">
        <f aca="false">YEAR(B3268)</f>
        <v>2019</v>
      </c>
      <c r="T3268" s="17" t="n">
        <f aca="false">WEEKDAY(B3268)</f>
        <v>5</v>
      </c>
    </row>
    <row r="3269" customFormat="false" ht="15" hidden="false" customHeight="false" outlineLevel="0" collapsed="false">
      <c r="B3269" s="21" t="n">
        <v>43595</v>
      </c>
      <c r="C3269" s="22" t="n">
        <v>1283.972</v>
      </c>
      <c r="D3269" s="22" t="n">
        <v>1289.447</v>
      </c>
      <c r="E3269" s="22" t="n">
        <v>1283.238</v>
      </c>
      <c r="F3269" s="22" t="n">
        <v>1285.97</v>
      </c>
      <c r="G3269" s="23" t="n">
        <v>1289.28</v>
      </c>
      <c r="H3269" s="23" t="n">
        <v>1287.99</v>
      </c>
      <c r="I3269" s="23" t="n">
        <v>1283.48</v>
      </c>
      <c r="J3269" s="23" t="n">
        <v>1282.2</v>
      </c>
      <c r="K3269" s="29" t="str">
        <f aca="false">IF(N3269&lt;=$F$3,"HIT","MISS")</f>
        <v>HIT</v>
      </c>
      <c r="L3269" s="29" t="str">
        <f aca="false">IF(O3269&lt;=$F$3,"HIT","MISS")</f>
        <v>HIT</v>
      </c>
      <c r="M3269" s="17" t="str">
        <f aca="false">IF(AND(K3269="HIT",L3269="HIT"),"HOD ✓ | LOD ✓",IF(K3269="HIT","HOD ✓",IF(L3269="HIT","LOD ✓","✗ MISS")))</f>
        <v>HOD ✓ | LOD ✓</v>
      </c>
      <c r="N3269" s="26" t="n">
        <f aca="false">IF(D3269&lt;H3269,(H3269-D3269)/D3269,IF(D3269&gt;G3269,(D3269-G3269)/D3269,0))</f>
        <v>0.000129512884205335</v>
      </c>
      <c r="O3269" s="26" t="n">
        <f aca="false">IF(E3269&lt;J3269,(J3269-E3269)/E3269,IF(E3269&gt;I3269,(E3269-I3269)/E3269,0))</f>
        <v>0</v>
      </c>
      <c r="P3269" s="27" t="n">
        <f aca="false">LN(F3269/F3268)</f>
        <v>0.00155489921760812</v>
      </c>
      <c r="Q3269" s="28" t="n">
        <f aca="false">STDEV(P3250:P3269)*SQRT(252)</f>
        <v>0.0629529289336192</v>
      </c>
      <c r="R3269" s="26" t="n">
        <f aca="false">(G3269-H3269)/H3269</f>
        <v>0.00100156057112242</v>
      </c>
      <c r="S3269" s="17" t="n">
        <f aca="false">YEAR(B3269)</f>
        <v>2019</v>
      </c>
      <c r="T3269" s="17" t="n">
        <f aca="false">WEEKDAY(B3269)</f>
        <v>6</v>
      </c>
    </row>
    <row r="3270" customFormat="false" ht="15" hidden="false" customHeight="false" outlineLevel="0" collapsed="false">
      <c r="B3270" s="21" t="n">
        <v>43598</v>
      </c>
      <c r="C3270" s="22" t="n">
        <v>1285.97</v>
      </c>
      <c r="D3270" s="22" t="n">
        <v>1301.363</v>
      </c>
      <c r="E3270" s="22" t="n">
        <v>1282.072</v>
      </c>
      <c r="F3270" s="22" t="n">
        <v>1299.705</v>
      </c>
      <c r="G3270" s="23" t="n">
        <v>1301.4</v>
      </c>
      <c r="H3270" s="23" t="n">
        <v>1300.1</v>
      </c>
      <c r="I3270" s="23" t="n">
        <v>1283.03</v>
      </c>
      <c r="J3270" s="23" t="n">
        <v>1281.75</v>
      </c>
      <c r="K3270" s="29" t="str">
        <f aca="false">IF(N3270&lt;=$F$3,"HIT","MISS")</f>
        <v>HIT</v>
      </c>
      <c r="L3270" s="29" t="str">
        <f aca="false">IF(O3270&lt;=$F$3,"HIT","MISS")</f>
        <v>HIT</v>
      </c>
      <c r="M3270" s="17" t="str">
        <f aca="false">IF(AND(K3270="HIT",L3270="HIT"),"HOD ✓ | LOD ✓",IF(K3270="HIT","HOD ✓",IF(L3270="HIT","LOD ✓","✗ MISS")))</f>
        <v>HOD ✓ | LOD ✓</v>
      </c>
      <c r="N3270" s="26" t="n">
        <f aca="false">IF(D3270&lt;H3270,(H3270-D3270)/D3270,IF(D3270&gt;G3270,(D3270-G3270)/D3270,0))</f>
        <v>0</v>
      </c>
      <c r="O3270" s="26" t="n">
        <f aca="false">IF(E3270&lt;J3270,(J3270-E3270)/E3270,IF(E3270&gt;I3270,(E3270-I3270)/E3270,0))</f>
        <v>0</v>
      </c>
      <c r="P3270" s="27" t="n">
        <f aca="false">LN(F3270/F3269)</f>
        <v>0.0106240182456088</v>
      </c>
      <c r="Q3270" s="28" t="n">
        <f aca="false">STDEV(P3251:P3270)*SQRT(252)</f>
        <v>0.0734257504440316</v>
      </c>
      <c r="R3270" s="26" t="n">
        <f aca="false">(G3270-H3270)/H3270</f>
        <v>0.000999923082839922</v>
      </c>
      <c r="S3270" s="17" t="n">
        <f aca="false">YEAR(B3270)</f>
        <v>2019</v>
      </c>
      <c r="T3270" s="17" t="n">
        <f aca="false">WEEKDAY(B3270)</f>
        <v>2</v>
      </c>
    </row>
    <row r="3271" customFormat="false" ht="15" hidden="false" customHeight="false" outlineLevel="0" collapsed="false">
      <c r="B3271" s="21" t="n">
        <v>43599</v>
      </c>
      <c r="C3271" s="22" t="n">
        <v>1299.705</v>
      </c>
      <c r="D3271" s="22" t="n">
        <v>1303.364</v>
      </c>
      <c r="E3271" s="22" t="n">
        <v>1293.908</v>
      </c>
      <c r="F3271" s="22" t="n">
        <v>1296.984</v>
      </c>
      <c r="G3271" s="23" t="n">
        <v>1303.22</v>
      </c>
      <c r="H3271" s="23" t="n">
        <v>1301.92</v>
      </c>
      <c r="I3271" s="23" t="n">
        <v>1295.53</v>
      </c>
      <c r="J3271" s="23" t="n">
        <v>1294.24</v>
      </c>
      <c r="K3271" s="29" t="str">
        <f aca="false">IF(N3271&lt;=$F$3,"HIT","MISS")</f>
        <v>HIT</v>
      </c>
      <c r="L3271" s="29" t="str">
        <f aca="false">IF(O3271&lt;=$F$3,"HIT","MISS")</f>
        <v>HIT</v>
      </c>
      <c r="M3271" s="17" t="str">
        <f aca="false">IF(AND(K3271="HIT",L3271="HIT"),"HOD ✓ | LOD ✓",IF(K3271="HIT","HOD ✓",IF(L3271="HIT","LOD ✓","✗ MISS")))</f>
        <v>HOD ✓ | LOD ✓</v>
      </c>
      <c r="N3271" s="26" t="n">
        <f aca="false">IF(D3271&lt;H3271,(H3271-D3271)/D3271,IF(D3271&gt;G3271,(D3271-G3271)/D3271,0))</f>
        <v>0.000110483333895984</v>
      </c>
      <c r="O3271" s="26" t="n">
        <f aca="false">IF(E3271&lt;J3271,(J3271-E3271)/E3271,IF(E3271&gt;I3271,(E3271-I3271)/E3271,0))</f>
        <v>0.000256587021643044</v>
      </c>
      <c r="P3271" s="27" t="n">
        <f aca="false">LN(F3271/F3270)</f>
        <v>-0.0020957465417851</v>
      </c>
      <c r="Q3271" s="28" t="n">
        <f aca="false">STDEV(P3252:P3271)*SQRT(252)</f>
        <v>0.0735790626143442</v>
      </c>
      <c r="R3271" s="26" t="n">
        <f aca="false">(G3271-H3271)/H3271</f>
        <v>0.000998525255007953</v>
      </c>
      <c r="S3271" s="17" t="n">
        <f aca="false">YEAR(B3271)</f>
        <v>2019</v>
      </c>
      <c r="T3271" s="17" t="n">
        <f aca="false">WEEKDAY(B3271)</f>
        <v>3</v>
      </c>
    </row>
    <row r="3272" customFormat="false" ht="15" hidden="false" customHeight="false" outlineLevel="0" collapsed="false">
      <c r="B3272" s="21" t="n">
        <v>43600</v>
      </c>
      <c r="C3272" s="22" t="n">
        <v>1296.984</v>
      </c>
      <c r="D3272" s="22" t="n">
        <v>1300.922</v>
      </c>
      <c r="E3272" s="22" t="n">
        <v>1293.138</v>
      </c>
      <c r="F3272" s="22" t="n">
        <v>1296.318</v>
      </c>
      <c r="G3272" s="23" t="n">
        <v>1301.65</v>
      </c>
      <c r="H3272" s="23" t="n">
        <v>1300.35</v>
      </c>
      <c r="I3272" s="23" t="n">
        <v>1294.79</v>
      </c>
      <c r="J3272" s="23" t="n">
        <v>1293.5</v>
      </c>
      <c r="K3272" s="29" t="str">
        <f aca="false">IF(N3272&lt;=$F$3,"HIT","MISS")</f>
        <v>HIT</v>
      </c>
      <c r="L3272" s="29" t="str">
        <f aca="false">IF(O3272&lt;=$F$3,"HIT","MISS")</f>
        <v>HIT</v>
      </c>
      <c r="M3272" s="17" t="str">
        <f aca="false">IF(AND(K3272="HIT",L3272="HIT"),"HOD ✓ | LOD ✓",IF(K3272="HIT","HOD ✓",IF(L3272="HIT","LOD ✓","✗ MISS")))</f>
        <v>HOD ✓ | LOD ✓</v>
      </c>
      <c r="N3272" s="26" t="n">
        <f aca="false">IF(D3272&lt;H3272,(H3272-D3272)/D3272,IF(D3272&gt;G3272,(D3272-G3272)/D3272,0))</f>
        <v>0</v>
      </c>
      <c r="O3272" s="26" t="n">
        <f aca="false">IF(E3272&lt;J3272,(J3272-E3272)/E3272,IF(E3272&gt;I3272,(E3272-I3272)/E3272,0))</f>
        <v>0.00027993918669166</v>
      </c>
      <c r="P3272" s="27" t="n">
        <f aca="false">LN(F3272/F3271)</f>
        <v>-0.000513630895778235</v>
      </c>
      <c r="Q3272" s="28" t="n">
        <f aca="false">STDEV(P3253:P3272)*SQRT(252)</f>
        <v>0.0654106168200312</v>
      </c>
      <c r="R3272" s="26" t="n">
        <f aca="false">(G3272-H3272)/H3272</f>
        <v>0.000999730841696606</v>
      </c>
      <c r="S3272" s="17" t="n">
        <f aca="false">YEAR(B3272)</f>
        <v>2019</v>
      </c>
      <c r="T3272" s="17" t="n">
        <f aca="false">WEEKDAY(B3272)</f>
        <v>4</v>
      </c>
    </row>
    <row r="3273" customFormat="false" ht="15" hidden="false" customHeight="false" outlineLevel="0" collapsed="false">
      <c r="B3273" s="21" t="n">
        <v>43601</v>
      </c>
      <c r="C3273" s="22" t="n">
        <v>1296.318</v>
      </c>
      <c r="D3273" s="22" t="n">
        <v>1298.756</v>
      </c>
      <c r="E3273" s="22" t="n">
        <v>1284.16</v>
      </c>
      <c r="F3273" s="22" t="n">
        <v>1286.825</v>
      </c>
      <c r="G3273" s="23" t="n">
        <v>1298.44</v>
      </c>
      <c r="H3273" s="23" t="n">
        <v>1297.14</v>
      </c>
      <c r="I3273" s="23" t="n">
        <v>1283.71</v>
      </c>
      <c r="J3273" s="23" t="n">
        <v>1282.43</v>
      </c>
      <c r="K3273" s="29" t="str">
        <f aca="false">IF(N3273&lt;=$F$3,"HIT","MISS")</f>
        <v>HIT</v>
      </c>
      <c r="L3273" s="29" t="str">
        <f aca="false">IF(O3273&lt;=$F$3,"HIT","MISS")</f>
        <v>HIT</v>
      </c>
      <c r="M3273" s="17" t="str">
        <f aca="false">IF(AND(K3273="HIT",L3273="HIT"),"HOD ✓ | LOD ✓",IF(K3273="HIT","HOD ✓",IF(L3273="HIT","LOD ✓","✗ MISS")))</f>
        <v>HOD ✓ | LOD ✓</v>
      </c>
      <c r="N3273" s="26" t="n">
        <f aca="false">IF(D3273&lt;H3273,(H3273-D3273)/D3273,IF(D3273&gt;G3273,(D3273-G3273)/D3273,0))</f>
        <v>0.000243309751793278</v>
      </c>
      <c r="O3273" s="26" t="n">
        <f aca="false">IF(E3273&lt;J3273,(J3273-E3273)/E3273,IF(E3273&gt;I3273,(E3273-I3273)/E3273,0))</f>
        <v>0.000350423623224556</v>
      </c>
      <c r="P3273" s="27" t="n">
        <f aca="false">LN(F3273/F3272)</f>
        <v>-0.00734999396950981</v>
      </c>
      <c r="Q3273" s="28" t="n">
        <f aca="false">STDEV(P3254:P3273)*SQRT(252)</f>
        <v>0.0708759651836875</v>
      </c>
      <c r="R3273" s="26" t="n">
        <f aca="false">(G3273-H3273)/H3273</f>
        <v>0.00100220485067144</v>
      </c>
      <c r="S3273" s="17" t="n">
        <f aca="false">YEAR(B3273)</f>
        <v>2019</v>
      </c>
      <c r="T3273" s="17" t="n">
        <f aca="false">WEEKDAY(B3273)</f>
        <v>5</v>
      </c>
    </row>
    <row r="3274" customFormat="false" ht="15" hidden="false" customHeight="false" outlineLevel="0" collapsed="false">
      <c r="B3274" s="21" t="n">
        <v>43602</v>
      </c>
      <c r="C3274" s="22" t="n">
        <v>1286.825</v>
      </c>
      <c r="D3274" s="22" t="n">
        <v>1288.988</v>
      </c>
      <c r="E3274" s="22" t="n">
        <v>1274.962</v>
      </c>
      <c r="F3274" s="22" t="n">
        <v>1277.532</v>
      </c>
      <c r="G3274" s="23" t="n">
        <v>1289.67</v>
      </c>
      <c r="H3274" s="23" t="n">
        <v>1288.38</v>
      </c>
      <c r="I3274" s="23" t="n">
        <v>1274.88</v>
      </c>
      <c r="J3274" s="23" t="n">
        <v>1273.61</v>
      </c>
      <c r="K3274" s="29" t="str">
        <f aca="false">IF(N3274&lt;=$F$3,"HIT","MISS")</f>
        <v>HIT</v>
      </c>
      <c r="L3274" s="29" t="str">
        <f aca="false">IF(O3274&lt;=$F$3,"HIT","MISS")</f>
        <v>HIT</v>
      </c>
      <c r="M3274" s="17" t="str">
        <f aca="false">IF(AND(K3274="HIT",L3274="HIT"),"HOD ✓ | LOD ✓",IF(K3274="HIT","HOD ✓",IF(L3274="HIT","LOD ✓","✗ MISS")))</f>
        <v>HOD ✓ | LOD ✓</v>
      </c>
      <c r="N3274" s="26" t="n">
        <f aca="false">IF(D3274&lt;H3274,(H3274-D3274)/D3274,IF(D3274&gt;G3274,(D3274-G3274)/D3274,0))</f>
        <v>0</v>
      </c>
      <c r="O3274" s="26" t="n">
        <f aca="false">IF(E3274&lt;J3274,(J3274-E3274)/E3274,IF(E3274&gt;I3274,(E3274-I3274)/E3274,0))</f>
        <v>6.43156423484621E-005</v>
      </c>
      <c r="P3274" s="27" t="n">
        <f aca="false">LN(F3274/F3273)</f>
        <v>-0.00724785252687516</v>
      </c>
      <c r="Q3274" s="28" t="n">
        <f aca="false">STDEV(P3255:P3274)*SQRT(252)</f>
        <v>0.0759191828925425</v>
      </c>
      <c r="R3274" s="26" t="n">
        <f aca="false">(G3274-H3274)/H3274</f>
        <v>0.00100125739300514</v>
      </c>
      <c r="S3274" s="17" t="n">
        <f aca="false">YEAR(B3274)</f>
        <v>2019</v>
      </c>
      <c r="T3274" s="17" t="n">
        <f aca="false">WEEKDAY(B3274)</f>
        <v>6</v>
      </c>
    </row>
    <row r="3275" customFormat="false" ht="15" hidden="false" customHeight="false" outlineLevel="0" collapsed="false">
      <c r="B3275" s="21" t="n">
        <v>43605</v>
      </c>
      <c r="C3275" s="22" t="n">
        <v>1277.532</v>
      </c>
      <c r="D3275" s="22" t="n">
        <v>1279.034</v>
      </c>
      <c r="E3275" s="22" t="n">
        <v>1273.761</v>
      </c>
      <c r="F3275" s="22" t="n">
        <v>1277.53</v>
      </c>
      <c r="G3275" s="23" t="n">
        <v>1278.79</v>
      </c>
      <c r="H3275" s="23" t="n">
        <v>1277.51</v>
      </c>
      <c r="I3275" s="23" t="n">
        <v>1274.71</v>
      </c>
      <c r="J3275" s="23" t="n">
        <v>1273.44</v>
      </c>
      <c r="K3275" s="29" t="str">
        <f aca="false">IF(N3275&lt;=$F$3,"HIT","MISS")</f>
        <v>HIT</v>
      </c>
      <c r="L3275" s="29" t="str">
        <f aca="false">IF(O3275&lt;=$F$3,"HIT","MISS")</f>
        <v>HIT</v>
      </c>
      <c r="M3275" s="17" t="str">
        <f aca="false">IF(AND(K3275="HIT",L3275="HIT"),"HOD ✓ | LOD ✓",IF(K3275="HIT","HOD ✓",IF(L3275="HIT","LOD ✓","✗ MISS")))</f>
        <v>HOD ✓ | LOD ✓</v>
      </c>
      <c r="N3275" s="26" t="n">
        <f aca="false">IF(D3275&lt;H3275,(H3275-D3275)/D3275,IF(D3275&gt;G3275,(D3275-G3275)/D3275,0))</f>
        <v>0.000190768970957881</v>
      </c>
      <c r="O3275" s="26" t="n">
        <f aca="false">IF(E3275&lt;J3275,(J3275-E3275)/E3275,IF(E3275&gt;I3275,(E3275-I3275)/E3275,0))</f>
        <v>0</v>
      </c>
      <c r="P3275" s="27" t="n">
        <f aca="false">LN(F3275/F3274)</f>
        <v>-1.56551974080384E-006</v>
      </c>
      <c r="Q3275" s="28" t="n">
        <f aca="false">STDEV(P3256:P3275)*SQRT(252)</f>
        <v>0.0758854992719684</v>
      </c>
      <c r="R3275" s="26" t="n">
        <f aca="false">(G3275-H3275)/H3275</f>
        <v>0.00100194910411658</v>
      </c>
      <c r="S3275" s="17" t="n">
        <f aca="false">YEAR(B3275)</f>
        <v>2019</v>
      </c>
      <c r="T3275" s="17" t="n">
        <f aca="false">WEEKDAY(B3275)</f>
        <v>2</v>
      </c>
    </row>
    <row r="3276" customFormat="false" ht="15" hidden="false" customHeight="false" outlineLevel="0" collapsed="false">
      <c r="B3276" s="21" t="n">
        <v>43606</v>
      </c>
      <c r="C3276" s="22" t="n">
        <v>1277.53</v>
      </c>
      <c r="D3276" s="22" t="n">
        <v>1277.982</v>
      </c>
      <c r="E3276" s="22" t="n">
        <v>1269.603</v>
      </c>
      <c r="F3276" s="22" t="n">
        <v>1274.778</v>
      </c>
      <c r="G3276" s="23" t="n">
        <v>1278.35</v>
      </c>
      <c r="H3276" s="23" t="n">
        <v>1277.07</v>
      </c>
      <c r="I3276" s="23" t="n">
        <v>1269.42</v>
      </c>
      <c r="J3276" s="23" t="n">
        <v>1268.15</v>
      </c>
      <c r="K3276" s="29" t="str">
        <f aca="false">IF(N3276&lt;=$F$3,"HIT","MISS")</f>
        <v>HIT</v>
      </c>
      <c r="L3276" s="29" t="str">
        <f aca="false">IF(O3276&lt;=$F$3,"HIT","MISS")</f>
        <v>HIT</v>
      </c>
      <c r="M3276" s="17" t="str">
        <f aca="false">IF(AND(K3276="HIT",L3276="HIT"),"HOD ✓ | LOD ✓",IF(K3276="HIT","HOD ✓",IF(L3276="HIT","LOD ✓","✗ MISS")))</f>
        <v>HOD ✓ | LOD ✓</v>
      </c>
      <c r="N3276" s="26" t="n">
        <f aca="false">IF(D3276&lt;H3276,(H3276-D3276)/D3276,IF(D3276&gt;G3276,(D3276-G3276)/D3276,0))</f>
        <v>0</v>
      </c>
      <c r="O3276" s="26" t="n">
        <f aca="false">IF(E3276&lt;J3276,(J3276-E3276)/E3276,IF(E3276&gt;I3276,(E3276-I3276)/E3276,0))</f>
        <v>0.000144139545984054</v>
      </c>
      <c r="P3276" s="27" t="n">
        <f aca="false">LN(F3276/F3275)</f>
        <v>-0.00215648038284827</v>
      </c>
      <c r="Q3276" s="28" t="n">
        <f aca="false">STDEV(P3257:P3276)*SQRT(252)</f>
        <v>0.0758788182364624</v>
      </c>
      <c r="R3276" s="26" t="n">
        <f aca="false">(G3276-H3276)/H3276</f>
        <v>0.00100229431432887</v>
      </c>
      <c r="S3276" s="17" t="n">
        <f aca="false">YEAR(B3276)</f>
        <v>2019</v>
      </c>
      <c r="T3276" s="17" t="n">
        <f aca="false">WEEKDAY(B3276)</f>
        <v>3</v>
      </c>
    </row>
    <row r="3277" customFormat="false" ht="15" hidden="false" customHeight="false" outlineLevel="0" collapsed="false">
      <c r="B3277" s="21" t="n">
        <v>43607</v>
      </c>
      <c r="C3277" s="22" t="n">
        <v>1274.778</v>
      </c>
      <c r="D3277" s="22" t="n">
        <v>1277.331</v>
      </c>
      <c r="E3277" s="22" t="n">
        <v>1272.577</v>
      </c>
      <c r="F3277" s="22" t="n">
        <v>1273.434</v>
      </c>
      <c r="G3277" s="23" t="n">
        <v>1278.23</v>
      </c>
      <c r="H3277" s="23" t="n">
        <v>1276.95</v>
      </c>
      <c r="I3277" s="23" t="n">
        <v>1272.99</v>
      </c>
      <c r="J3277" s="23" t="n">
        <v>1271.72</v>
      </c>
      <c r="K3277" s="29" t="str">
        <f aca="false">IF(N3277&lt;=$F$3,"HIT","MISS")</f>
        <v>HIT</v>
      </c>
      <c r="L3277" s="29" t="str">
        <f aca="false">IF(O3277&lt;=$F$3,"HIT","MISS")</f>
        <v>HIT</v>
      </c>
      <c r="M3277" s="17" t="str">
        <f aca="false">IF(AND(K3277="HIT",L3277="HIT"),"HOD ✓ | LOD ✓",IF(K3277="HIT","HOD ✓",IF(L3277="HIT","LOD ✓","✗ MISS")))</f>
        <v>HOD ✓ | LOD ✓</v>
      </c>
      <c r="N3277" s="26" t="n">
        <f aca="false">IF(D3277&lt;H3277,(H3277-D3277)/D3277,IF(D3277&gt;G3277,(D3277-G3277)/D3277,0))</f>
        <v>0</v>
      </c>
      <c r="O3277" s="26" t="n">
        <f aca="false">IF(E3277&lt;J3277,(J3277-E3277)/E3277,IF(E3277&gt;I3277,(E3277-I3277)/E3277,0))</f>
        <v>0</v>
      </c>
      <c r="P3277" s="27" t="n">
        <f aca="false">LN(F3277/F3276)</f>
        <v>-0.00105485738598287</v>
      </c>
      <c r="Q3277" s="28" t="n">
        <f aca="false">STDEV(P3258:P3277)*SQRT(252)</f>
        <v>0.0753606251044625</v>
      </c>
      <c r="R3277" s="26" t="n">
        <f aca="false">(G3277-H3277)/H3277</f>
        <v>0.00100238850385683</v>
      </c>
      <c r="S3277" s="17" t="n">
        <f aca="false">YEAR(B3277)</f>
        <v>2019</v>
      </c>
      <c r="T3277" s="17" t="n">
        <f aca="false">WEEKDAY(B3277)</f>
        <v>4</v>
      </c>
    </row>
    <row r="3278" customFormat="false" ht="15" hidden="false" customHeight="false" outlineLevel="0" collapsed="false">
      <c r="B3278" s="21" t="n">
        <v>43608</v>
      </c>
      <c r="C3278" s="22" t="n">
        <v>1273.434</v>
      </c>
      <c r="D3278" s="22" t="n">
        <v>1287.347</v>
      </c>
      <c r="E3278" s="22" t="n">
        <v>1272.913</v>
      </c>
      <c r="F3278" s="22" t="n">
        <v>1283.63</v>
      </c>
      <c r="G3278" s="23" t="n">
        <v>1287.38</v>
      </c>
      <c r="H3278" s="23" t="n">
        <v>1286.09</v>
      </c>
      <c r="I3278" s="23" t="n">
        <v>1272.58</v>
      </c>
      <c r="J3278" s="23" t="n">
        <v>1271.31</v>
      </c>
      <c r="K3278" s="29" t="str">
        <f aca="false">IF(N3278&lt;=$F$3,"HIT","MISS")</f>
        <v>HIT</v>
      </c>
      <c r="L3278" s="29" t="str">
        <f aca="false">IF(O3278&lt;=$F$3,"HIT","MISS")</f>
        <v>HIT</v>
      </c>
      <c r="M3278" s="17" t="str">
        <f aca="false">IF(AND(K3278="HIT",L3278="HIT"),"HOD ✓ | LOD ✓",IF(K3278="HIT","HOD ✓",IF(L3278="HIT","LOD ✓","✗ MISS")))</f>
        <v>HOD ✓ | LOD ✓</v>
      </c>
      <c r="N3278" s="26" t="n">
        <f aca="false">IF(D3278&lt;H3278,(H3278-D3278)/D3278,IF(D3278&gt;G3278,(D3278-G3278)/D3278,0))</f>
        <v>0</v>
      </c>
      <c r="O3278" s="26" t="n">
        <f aca="false">IF(E3278&lt;J3278,(J3278-E3278)/E3278,IF(E3278&gt;I3278,(E3278-I3278)/E3278,0))</f>
        <v>0.000261604681545466</v>
      </c>
      <c r="P3278" s="27" t="n">
        <f aca="false">LN(F3278/F3277)</f>
        <v>0.0079748133302446</v>
      </c>
      <c r="Q3278" s="28" t="n">
        <f aca="false">STDEV(P3259:P3278)*SQRT(252)</f>
        <v>0.0805459632317478</v>
      </c>
      <c r="R3278" s="26" t="n">
        <f aca="false">(G3278-H3278)/H3278</f>
        <v>0.00100304022269063</v>
      </c>
      <c r="S3278" s="17" t="n">
        <f aca="false">YEAR(B3278)</f>
        <v>2019</v>
      </c>
      <c r="T3278" s="17" t="n">
        <f aca="false">WEEKDAY(B3278)</f>
        <v>5</v>
      </c>
    </row>
    <row r="3279" customFormat="false" ht="15" hidden="false" customHeight="false" outlineLevel="0" collapsed="false">
      <c r="B3279" s="21" t="n">
        <v>43609</v>
      </c>
      <c r="C3279" s="22" t="n">
        <v>1283.63</v>
      </c>
      <c r="D3279" s="22" t="n">
        <v>1285.28</v>
      </c>
      <c r="E3279" s="22" t="n">
        <v>1280.842</v>
      </c>
      <c r="F3279" s="22" t="n">
        <v>1284.612</v>
      </c>
      <c r="G3279" s="23" t="n">
        <v>1284.95</v>
      </c>
      <c r="H3279" s="23" t="n">
        <v>1283.67</v>
      </c>
      <c r="I3279" s="23" t="n">
        <v>1281.31</v>
      </c>
      <c r="J3279" s="23" t="n">
        <v>1280.03</v>
      </c>
      <c r="K3279" s="29" t="str">
        <f aca="false">IF(N3279&lt;=$F$3,"HIT","MISS")</f>
        <v>HIT</v>
      </c>
      <c r="L3279" s="29" t="str">
        <f aca="false">IF(O3279&lt;=$F$3,"HIT","MISS")</f>
        <v>HIT</v>
      </c>
      <c r="M3279" s="17" t="str">
        <f aca="false">IF(AND(K3279="HIT",L3279="HIT"),"HOD ✓ | LOD ✓",IF(K3279="HIT","HOD ✓",IF(L3279="HIT","LOD ✓","✗ MISS")))</f>
        <v>HOD ✓ | LOD ✓</v>
      </c>
      <c r="N3279" s="26" t="n">
        <f aca="false">IF(D3279&lt;H3279,(H3279-D3279)/D3279,IF(D3279&gt;G3279,(D3279-G3279)/D3279,0))</f>
        <v>0.000256753392256884</v>
      </c>
      <c r="O3279" s="26" t="n">
        <f aca="false">IF(E3279&lt;J3279,(J3279-E3279)/E3279,IF(E3279&gt;I3279,(E3279-I3279)/E3279,0))</f>
        <v>0</v>
      </c>
      <c r="P3279" s="27" t="n">
        <f aca="false">LN(F3279/F3278)</f>
        <v>0.000764725479808007</v>
      </c>
      <c r="Q3279" s="28" t="n">
        <f aca="false">STDEV(P3260:P3279)*SQRT(252)</f>
        <v>0.0765800067194857</v>
      </c>
      <c r="R3279" s="26" t="n">
        <f aca="false">(G3279-H3279)/H3279</f>
        <v>0.000997141009761054</v>
      </c>
      <c r="S3279" s="17" t="n">
        <f aca="false">YEAR(B3279)</f>
        <v>2019</v>
      </c>
      <c r="T3279" s="17" t="n">
        <f aca="false">WEEKDAY(B3279)</f>
        <v>6</v>
      </c>
    </row>
    <row r="3280" customFormat="false" ht="15" hidden="false" customHeight="false" outlineLevel="0" collapsed="false">
      <c r="B3280" s="21" t="n">
        <v>43612</v>
      </c>
      <c r="C3280" s="22" t="n">
        <v>1284.612</v>
      </c>
      <c r="D3280" s="22" t="n">
        <v>1287.451</v>
      </c>
      <c r="E3280" s="22" t="n">
        <v>1283.898</v>
      </c>
      <c r="F3280" s="22" t="n">
        <v>1285.208</v>
      </c>
      <c r="G3280" s="23" t="n">
        <v>1288.43</v>
      </c>
      <c r="H3280" s="23" t="n">
        <v>1287.14</v>
      </c>
      <c r="I3280" s="23" t="n">
        <v>1285.21</v>
      </c>
      <c r="J3280" s="23" t="n">
        <v>1283.93</v>
      </c>
      <c r="K3280" s="29" t="str">
        <f aca="false">IF(N3280&lt;=$F$3,"HIT","MISS")</f>
        <v>HIT</v>
      </c>
      <c r="L3280" s="29" t="str">
        <f aca="false">IF(O3280&lt;=$F$3,"HIT","MISS")</f>
        <v>HIT</v>
      </c>
      <c r="M3280" s="17" t="str">
        <f aca="false">IF(AND(K3280="HIT",L3280="HIT"),"HOD ✓ | LOD ✓",IF(K3280="HIT","HOD ✓",IF(L3280="HIT","LOD ✓","✗ MISS")))</f>
        <v>HOD ✓ | LOD ✓</v>
      </c>
      <c r="N3280" s="26" t="n">
        <f aca="false">IF(D3280&lt;H3280,(H3280-D3280)/D3280,IF(D3280&gt;G3280,(D3280-G3280)/D3280,0))</f>
        <v>0</v>
      </c>
      <c r="O3280" s="26" t="n">
        <f aca="false">IF(E3280&lt;J3280,(J3280-E3280)/E3280,IF(E3280&gt;I3280,(E3280-I3280)/E3280,0))</f>
        <v>2.4924098331918E-005</v>
      </c>
      <c r="P3280" s="27" t="n">
        <f aca="false">LN(F3280/F3279)</f>
        <v>0.000463845725137013</v>
      </c>
      <c r="Q3280" s="28" t="n">
        <f aca="false">STDEV(P3261:P3280)*SQRT(252)</f>
        <v>0.0745107290046718</v>
      </c>
      <c r="R3280" s="26" t="n">
        <f aca="false">(G3280-H3280)/H3280</f>
        <v>0.00100222198051491</v>
      </c>
      <c r="S3280" s="17" t="n">
        <f aca="false">YEAR(B3280)</f>
        <v>2019</v>
      </c>
      <c r="T3280" s="17" t="n">
        <f aca="false">WEEKDAY(B3280)</f>
        <v>2</v>
      </c>
    </row>
    <row r="3281" customFormat="false" ht="15" hidden="false" customHeight="false" outlineLevel="0" collapsed="false">
      <c r="B3281" s="21" t="n">
        <v>43613</v>
      </c>
      <c r="C3281" s="22" t="n">
        <v>1285.208</v>
      </c>
      <c r="D3281" s="22" t="n">
        <v>1286.646</v>
      </c>
      <c r="E3281" s="22" t="n">
        <v>1276.216</v>
      </c>
      <c r="F3281" s="22" t="n">
        <v>1279.295</v>
      </c>
      <c r="G3281" s="23" t="n">
        <v>1287.29</v>
      </c>
      <c r="H3281" s="23" t="n">
        <v>1286</v>
      </c>
      <c r="I3281" s="23" t="n">
        <v>1277.75</v>
      </c>
      <c r="J3281" s="23" t="n">
        <v>1276.47</v>
      </c>
      <c r="K3281" s="29" t="str">
        <f aca="false">IF(N3281&lt;=$F$3,"HIT","MISS")</f>
        <v>HIT</v>
      </c>
      <c r="L3281" s="29" t="str">
        <f aca="false">IF(O3281&lt;=$F$3,"HIT","MISS")</f>
        <v>HIT</v>
      </c>
      <c r="M3281" s="17" t="str">
        <f aca="false">IF(AND(K3281="HIT",L3281="HIT"),"HOD ✓ | LOD ✓",IF(K3281="HIT","HOD ✓",IF(L3281="HIT","LOD ✓","✗ MISS")))</f>
        <v>HOD ✓ | LOD ✓</v>
      </c>
      <c r="N3281" s="26" t="n">
        <f aca="false">IF(D3281&lt;H3281,(H3281-D3281)/D3281,IF(D3281&gt;G3281,(D3281-G3281)/D3281,0))</f>
        <v>0</v>
      </c>
      <c r="O3281" s="26" t="n">
        <f aca="false">IF(E3281&lt;J3281,(J3281-E3281)/E3281,IF(E3281&gt;I3281,(E3281-I3281)/E3281,0))</f>
        <v>0.000199025870228968</v>
      </c>
      <c r="P3281" s="27" t="n">
        <f aca="false">LN(F3281/F3280)</f>
        <v>-0.00461142800648491</v>
      </c>
      <c r="Q3281" s="28" t="n">
        <f aca="false">STDEV(P3262:P3281)*SQRT(252)</f>
        <v>0.0757351052854542</v>
      </c>
      <c r="R3281" s="26" t="n">
        <f aca="false">(G3281-H3281)/H3281</f>
        <v>0.00100311041990666</v>
      </c>
      <c r="S3281" s="17" t="n">
        <f aca="false">YEAR(B3281)</f>
        <v>2019</v>
      </c>
      <c r="T3281" s="17" t="n">
        <f aca="false">WEEKDAY(B3281)</f>
        <v>3</v>
      </c>
    </row>
    <row r="3282" customFormat="false" ht="15" hidden="false" customHeight="false" outlineLevel="0" collapsed="false">
      <c r="B3282" s="21" t="n">
        <v>43614</v>
      </c>
      <c r="C3282" s="22" t="n">
        <v>1279.295</v>
      </c>
      <c r="D3282" s="22" t="n">
        <v>1285.564</v>
      </c>
      <c r="E3282" s="22" t="n">
        <v>1279.204</v>
      </c>
      <c r="F3282" s="22" t="n">
        <v>1280.201</v>
      </c>
      <c r="G3282" s="23" t="n">
        <v>1285.63</v>
      </c>
      <c r="H3282" s="23" t="n">
        <v>1284.35</v>
      </c>
      <c r="I3282" s="23" t="n">
        <v>1280.64</v>
      </c>
      <c r="J3282" s="23" t="n">
        <v>1279.36</v>
      </c>
      <c r="K3282" s="29" t="str">
        <f aca="false">IF(N3282&lt;=$F$3,"HIT","MISS")</f>
        <v>HIT</v>
      </c>
      <c r="L3282" s="29" t="str">
        <f aca="false">IF(O3282&lt;=$F$3,"HIT","MISS")</f>
        <v>HIT</v>
      </c>
      <c r="M3282" s="17" t="str">
        <f aca="false">IF(AND(K3282="HIT",L3282="HIT"),"HOD ✓ | LOD ✓",IF(K3282="HIT","HOD ✓",IF(L3282="HIT","LOD ✓","✗ MISS")))</f>
        <v>HOD ✓ | LOD ✓</v>
      </c>
      <c r="N3282" s="26" t="n">
        <f aca="false">IF(D3282&lt;H3282,(H3282-D3282)/D3282,IF(D3282&gt;G3282,(D3282-G3282)/D3282,0))</f>
        <v>0</v>
      </c>
      <c r="O3282" s="26" t="n">
        <f aca="false">IF(E3282&lt;J3282,(J3282-E3282)/E3282,IF(E3282&gt;I3282,(E3282-I3282)/E3282,0))</f>
        <v>0.000121950838177452</v>
      </c>
      <c r="P3282" s="27" t="n">
        <f aca="false">LN(F3282/F3281)</f>
        <v>0.000707951907594538</v>
      </c>
      <c r="Q3282" s="28" t="n">
        <f aca="false">STDEV(P3263:P3282)*SQRT(252)</f>
        <v>0.0733455861491348</v>
      </c>
      <c r="R3282" s="26" t="n">
        <f aca="false">(G3282-H3282)/H3282</f>
        <v>0.000996613072760696</v>
      </c>
      <c r="S3282" s="17" t="n">
        <f aca="false">YEAR(B3282)</f>
        <v>2019</v>
      </c>
      <c r="T3282" s="17" t="n">
        <f aca="false">WEEKDAY(B3282)</f>
        <v>4</v>
      </c>
    </row>
    <row r="3283" customFormat="false" ht="15" hidden="false" customHeight="false" outlineLevel="0" collapsed="false">
      <c r="B3283" s="21" t="n">
        <v>43615</v>
      </c>
      <c r="C3283" s="22" t="n">
        <v>1280.201</v>
      </c>
      <c r="D3283" s="22" t="n">
        <v>1289.274</v>
      </c>
      <c r="E3283" s="22" t="n">
        <v>1275.124</v>
      </c>
      <c r="F3283" s="22" t="n">
        <v>1288.194</v>
      </c>
      <c r="G3283" s="23" t="n">
        <v>1288.91</v>
      </c>
      <c r="H3283" s="23" t="n">
        <v>1287.62</v>
      </c>
      <c r="I3283" s="23" t="n">
        <v>1274.89</v>
      </c>
      <c r="J3283" s="23" t="n">
        <v>1273.62</v>
      </c>
      <c r="K3283" s="29" t="str">
        <f aca="false">IF(N3283&lt;=$F$3,"HIT","MISS")</f>
        <v>HIT</v>
      </c>
      <c r="L3283" s="29" t="str">
        <f aca="false">IF(O3283&lt;=$F$3,"HIT","MISS")</f>
        <v>HIT</v>
      </c>
      <c r="M3283" s="17" t="str">
        <f aca="false">IF(AND(K3283="HIT",L3283="HIT"),"HOD ✓ | LOD ✓",IF(K3283="HIT","HOD ✓",IF(L3283="HIT","LOD ✓","✗ MISS")))</f>
        <v>HOD ✓ | LOD ✓</v>
      </c>
      <c r="N3283" s="26" t="n">
        <f aca="false">IF(D3283&lt;H3283,(H3283-D3283)/D3283,IF(D3283&gt;G3283,(D3283-G3283)/D3283,0))</f>
        <v>0.000282329435015214</v>
      </c>
      <c r="O3283" s="26" t="n">
        <f aca="false">IF(E3283&lt;J3283,(J3283-E3283)/E3283,IF(E3283&gt;I3283,(E3283-I3283)/E3283,0))</f>
        <v>0.000183511564365445</v>
      </c>
      <c r="P3283" s="27" t="n">
        <f aca="false">LN(F3283/F3282)</f>
        <v>0.00622414060454283</v>
      </c>
      <c r="Q3283" s="28" t="n">
        <f aca="false">STDEV(P3264:P3283)*SQRT(252)</f>
        <v>0.073907018959699</v>
      </c>
      <c r="R3283" s="26" t="n">
        <f aca="false">(G3283-H3283)/H3283</f>
        <v>0.00100184837141408</v>
      </c>
      <c r="S3283" s="17" t="n">
        <f aca="false">YEAR(B3283)</f>
        <v>2019</v>
      </c>
      <c r="T3283" s="17" t="n">
        <f aca="false">WEEKDAY(B3283)</f>
        <v>5</v>
      </c>
    </row>
    <row r="3284" customFormat="false" ht="15" hidden="false" customHeight="false" outlineLevel="0" collapsed="false">
      <c r="B3284" s="21" t="n">
        <v>43616</v>
      </c>
      <c r="C3284" s="22" t="n">
        <v>1288.194</v>
      </c>
      <c r="D3284" s="22" t="n">
        <v>1306.898</v>
      </c>
      <c r="E3284" s="22" t="n">
        <v>1288.09</v>
      </c>
      <c r="F3284" s="22" t="n">
        <v>1305.276</v>
      </c>
      <c r="G3284" s="23" t="n">
        <v>1307.32</v>
      </c>
      <c r="H3284" s="23" t="n">
        <v>1306.01</v>
      </c>
      <c r="I3284" s="23" t="n">
        <v>1289.79</v>
      </c>
      <c r="J3284" s="23" t="n">
        <v>1288.5</v>
      </c>
      <c r="K3284" s="29" t="str">
        <f aca="false">IF(N3284&lt;=$F$3,"HIT","MISS")</f>
        <v>HIT</v>
      </c>
      <c r="L3284" s="29" t="str">
        <f aca="false">IF(O3284&lt;=$F$3,"HIT","MISS")</f>
        <v>HIT</v>
      </c>
      <c r="M3284" s="17" t="str">
        <f aca="false">IF(AND(K3284="HIT",L3284="HIT"),"HOD ✓ | LOD ✓",IF(K3284="HIT","HOD ✓",IF(L3284="HIT","LOD ✓","✗ MISS")))</f>
        <v>HOD ✓ | LOD ✓</v>
      </c>
      <c r="N3284" s="26" t="n">
        <f aca="false">IF(D3284&lt;H3284,(H3284-D3284)/D3284,IF(D3284&gt;G3284,(D3284-G3284)/D3284,0))</f>
        <v>0</v>
      </c>
      <c r="O3284" s="26" t="n">
        <f aca="false">IF(E3284&lt;J3284,(J3284-E3284)/E3284,IF(E3284&gt;I3284,(E3284-I3284)/E3284,0))</f>
        <v>0.000318300739855198</v>
      </c>
      <c r="P3284" s="27" t="n">
        <f aca="false">LN(F3284/F3283)</f>
        <v>0.0131732752078211</v>
      </c>
      <c r="Q3284" s="28" t="n">
        <f aca="false">STDEV(P3265:P3284)*SQRT(252)</f>
        <v>0.0838824100176558</v>
      </c>
      <c r="R3284" s="26" t="n">
        <f aca="false">(G3284-H3284)/H3284</f>
        <v>0.00100305510677556</v>
      </c>
      <c r="S3284" s="17" t="n">
        <f aca="false">YEAR(B3284)</f>
        <v>2019</v>
      </c>
      <c r="T3284" s="17" t="n">
        <f aca="false">WEEKDAY(B3284)</f>
        <v>6</v>
      </c>
    </row>
    <row r="3285" customFormat="false" ht="15" hidden="false" customHeight="false" outlineLevel="0" collapsed="false">
      <c r="B3285" s="21" t="n">
        <v>43619</v>
      </c>
      <c r="C3285" s="22" t="n">
        <v>1305.276</v>
      </c>
      <c r="D3285" s="22" t="n">
        <v>1327.998</v>
      </c>
      <c r="E3285" s="22" t="n">
        <v>1305.276</v>
      </c>
      <c r="F3285" s="22" t="n">
        <v>1324.762</v>
      </c>
      <c r="G3285" s="23" t="n">
        <v>1328.1</v>
      </c>
      <c r="H3285" s="23" t="n">
        <v>1326.77</v>
      </c>
      <c r="I3285" s="23" t="n">
        <v>1306.89</v>
      </c>
      <c r="J3285" s="23" t="n">
        <v>1305.58</v>
      </c>
      <c r="K3285" s="29" t="str">
        <f aca="false">IF(N3285&lt;=$F$3,"HIT","MISS")</f>
        <v>HIT</v>
      </c>
      <c r="L3285" s="29" t="str">
        <f aca="false">IF(O3285&lt;=$F$3,"HIT","MISS")</f>
        <v>HIT</v>
      </c>
      <c r="M3285" s="17" t="str">
        <f aca="false">IF(AND(K3285="HIT",L3285="HIT"),"HOD ✓ | LOD ✓",IF(K3285="HIT","HOD ✓",IF(L3285="HIT","LOD ✓","✗ MISS")))</f>
        <v>HOD ✓ | LOD ✓</v>
      </c>
      <c r="N3285" s="26" t="n">
        <f aca="false">IF(D3285&lt;H3285,(H3285-D3285)/D3285,IF(D3285&gt;G3285,(D3285-G3285)/D3285,0))</f>
        <v>0</v>
      </c>
      <c r="O3285" s="26" t="n">
        <f aca="false">IF(E3285&lt;J3285,(J3285-E3285)/E3285,IF(E3285&gt;I3285,(E3285-I3285)/E3285,0))</f>
        <v>0.000232900934361668</v>
      </c>
      <c r="P3285" s="27" t="n">
        <f aca="false">LN(F3285/F3284)</f>
        <v>0.0148183079968237</v>
      </c>
      <c r="Q3285" s="28" t="n">
        <f aca="false">STDEV(P3266:P3285)*SQRT(252)</f>
        <v>0.0971549612416706</v>
      </c>
      <c r="R3285" s="26" t="n">
        <f aca="false">(G3285-H3285)/H3285</f>
        <v>0.00100243448374619</v>
      </c>
      <c r="S3285" s="17" t="n">
        <f aca="false">YEAR(B3285)</f>
        <v>2019</v>
      </c>
      <c r="T3285" s="17" t="n">
        <f aca="false">WEEKDAY(B3285)</f>
        <v>2</v>
      </c>
    </row>
    <row r="3286" customFormat="false" ht="15" hidden="false" customHeight="false" outlineLevel="0" collapsed="false">
      <c r="B3286" s="21" t="n">
        <v>43620</v>
      </c>
      <c r="C3286" s="22" t="n">
        <v>1324.762</v>
      </c>
      <c r="D3286" s="22" t="n">
        <v>1329.112</v>
      </c>
      <c r="E3286" s="22" t="n">
        <v>1320.039</v>
      </c>
      <c r="F3286" s="22" t="n">
        <v>1325.306</v>
      </c>
      <c r="G3286" s="23" t="n">
        <v>1330.34</v>
      </c>
      <c r="H3286" s="23" t="n">
        <v>1329.01</v>
      </c>
      <c r="I3286" s="23" t="n">
        <v>1320.51</v>
      </c>
      <c r="J3286" s="23" t="n">
        <v>1319.19</v>
      </c>
      <c r="K3286" s="29" t="str">
        <f aca="false">IF(N3286&lt;=$F$3,"HIT","MISS")</f>
        <v>HIT</v>
      </c>
      <c r="L3286" s="29" t="str">
        <f aca="false">IF(O3286&lt;=$F$3,"HIT","MISS")</f>
        <v>HIT</v>
      </c>
      <c r="M3286" s="17" t="str">
        <f aca="false">IF(AND(K3286="HIT",L3286="HIT"),"HOD ✓ | LOD ✓",IF(K3286="HIT","HOD ✓",IF(L3286="HIT","LOD ✓","✗ MISS")))</f>
        <v>HOD ✓ | LOD ✓</v>
      </c>
      <c r="N3286" s="26" t="n">
        <f aca="false">IF(D3286&lt;H3286,(H3286-D3286)/D3286,IF(D3286&gt;G3286,(D3286-G3286)/D3286,0))</f>
        <v>0</v>
      </c>
      <c r="O3286" s="26" t="n">
        <f aca="false">IF(E3286&lt;J3286,(J3286-E3286)/E3286,IF(E3286&gt;I3286,(E3286-I3286)/E3286,0))</f>
        <v>0</v>
      </c>
      <c r="P3286" s="27" t="n">
        <f aca="false">LN(F3286/F3285)</f>
        <v>0.000410555508493544</v>
      </c>
      <c r="Q3286" s="28" t="n">
        <f aca="false">STDEV(P3267:P3286)*SQRT(252)</f>
        <v>0.0971443524346916</v>
      </c>
      <c r="R3286" s="26" t="n">
        <f aca="false">(G3286-H3286)/H3286</f>
        <v>0.00100074491538809</v>
      </c>
      <c r="S3286" s="17" t="n">
        <f aca="false">YEAR(B3286)</f>
        <v>2019</v>
      </c>
      <c r="T3286" s="17" t="n">
        <f aca="false">WEEKDAY(B3286)</f>
        <v>3</v>
      </c>
    </row>
    <row r="3287" customFormat="false" ht="15" hidden="false" customHeight="false" outlineLevel="0" collapsed="false">
      <c r="B3287" s="21" t="n">
        <v>43621</v>
      </c>
      <c r="C3287" s="22" t="n">
        <v>1325.306</v>
      </c>
      <c r="D3287" s="22" t="n">
        <v>1344.136</v>
      </c>
      <c r="E3287" s="22" t="n">
        <v>1324.629</v>
      </c>
      <c r="F3287" s="22" t="n">
        <v>1330.292</v>
      </c>
      <c r="G3287" s="23" t="n">
        <v>1345.9</v>
      </c>
      <c r="H3287" s="23" t="n">
        <v>1344.56</v>
      </c>
      <c r="I3287" s="23" t="n">
        <v>1325.82</v>
      </c>
      <c r="J3287" s="23" t="n">
        <v>1324.5</v>
      </c>
      <c r="K3287" s="29" t="str">
        <f aca="false">IF(N3287&lt;=$F$3,"HIT","MISS")</f>
        <v>HIT</v>
      </c>
      <c r="L3287" s="29" t="str">
        <f aca="false">IF(O3287&lt;=$F$3,"HIT","MISS")</f>
        <v>HIT</v>
      </c>
      <c r="M3287" s="17" t="str">
        <f aca="false">IF(AND(K3287="HIT",L3287="HIT"),"HOD ✓ | LOD ✓",IF(K3287="HIT","HOD ✓",IF(L3287="HIT","LOD ✓","✗ MISS")))</f>
        <v>HOD ✓ | LOD ✓</v>
      </c>
      <c r="N3287" s="26" t="n">
        <f aca="false">IF(D3287&lt;H3287,(H3287-D3287)/D3287,IF(D3287&gt;G3287,(D3287-G3287)/D3287,0))</f>
        <v>0.000315444270520229</v>
      </c>
      <c r="O3287" s="26" t="n">
        <f aca="false">IF(E3287&lt;J3287,(J3287-E3287)/E3287,IF(E3287&gt;I3287,(E3287-I3287)/E3287,0))</f>
        <v>0</v>
      </c>
      <c r="P3287" s="27" t="n">
        <f aca="false">LN(F3287/F3286)</f>
        <v>0.00375509083742512</v>
      </c>
      <c r="Q3287" s="28" t="n">
        <f aca="false">STDEV(P3268:P3287)*SQRT(252)</f>
        <v>0.0962543618620977</v>
      </c>
      <c r="R3287" s="26" t="n">
        <f aca="false">(G3287-H3287)/H3287</f>
        <v>0.000996608555958935</v>
      </c>
      <c r="S3287" s="17" t="n">
        <f aca="false">YEAR(B3287)</f>
        <v>2019</v>
      </c>
      <c r="T3287" s="17" t="n">
        <f aca="false">WEEKDAY(B3287)</f>
        <v>4</v>
      </c>
    </row>
    <row r="3288" customFormat="false" ht="15" hidden="false" customHeight="false" outlineLevel="0" collapsed="false">
      <c r="B3288" s="21" t="n">
        <v>43622</v>
      </c>
      <c r="C3288" s="22" t="n">
        <v>1330.292</v>
      </c>
      <c r="D3288" s="22" t="n">
        <v>1339.798</v>
      </c>
      <c r="E3288" s="22" t="n">
        <v>1327.317</v>
      </c>
      <c r="F3288" s="22" t="n">
        <v>1335.482</v>
      </c>
      <c r="G3288" s="23" t="n">
        <v>1339.68</v>
      </c>
      <c r="H3288" s="23" t="n">
        <v>1338.34</v>
      </c>
      <c r="I3288" s="23" t="n">
        <v>1327.21</v>
      </c>
      <c r="J3288" s="23" t="n">
        <v>1325.88</v>
      </c>
      <c r="K3288" s="29" t="str">
        <f aca="false">IF(N3288&lt;=$F$3,"HIT","MISS")</f>
        <v>HIT</v>
      </c>
      <c r="L3288" s="29" t="str">
        <f aca="false">IF(O3288&lt;=$F$3,"HIT","MISS")</f>
        <v>HIT</v>
      </c>
      <c r="M3288" s="17" t="str">
        <f aca="false">IF(AND(K3288="HIT",L3288="HIT"),"HOD ✓ | LOD ✓",IF(K3288="HIT","HOD ✓",IF(L3288="HIT","LOD ✓","✗ MISS")))</f>
        <v>HOD ✓ | LOD ✓</v>
      </c>
      <c r="N3288" s="26" t="n">
        <f aca="false">IF(D3288&lt;H3288,(H3288-D3288)/D3288,IF(D3288&gt;G3288,(D3288-G3288)/D3288,0))</f>
        <v>8.80729781653191E-005</v>
      </c>
      <c r="O3288" s="26" t="n">
        <f aca="false">IF(E3288&lt;J3288,(J3288-E3288)/E3288,IF(E3288&gt;I3288,(E3288-I3288)/E3288,0))</f>
        <v>8.06137493906662E-005</v>
      </c>
      <c r="P3288" s="27" t="n">
        <f aca="false">LN(F3288/F3287)</f>
        <v>0.00389380837044128</v>
      </c>
      <c r="Q3288" s="28" t="n">
        <f aca="false">STDEV(P3269:P3288)*SQRT(252)</f>
        <v>0.0965165609967157</v>
      </c>
      <c r="R3288" s="26" t="n">
        <f aca="false">(G3288-H3288)/H3288</f>
        <v>0.00100124034251397</v>
      </c>
      <c r="S3288" s="17" t="n">
        <f aca="false">YEAR(B3288)</f>
        <v>2019</v>
      </c>
      <c r="T3288" s="17" t="n">
        <f aca="false">WEEKDAY(B3288)</f>
        <v>5</v>
      </c>
    </row>
    <row r="3289" customFormat="false" ht="15" hidden="false" customHeight="false" outlineLevel="0" collapsed="false">
      <c r="B3289" s="21" t="n">
        <v>43623</v>
      </c>
      <c r="C3289" s="22" t="n">
        <v>1335.482</v>
      </c>
      <c r="D3289" s="22" t="n">
        <v>1348.212</v>
      </c>
      <c r="E3289" s="22" t="n">
        <v>1330.391</v>
      </c>
      <c r="F3289" s="22" t="n">
        <v>1340.437</v>
      </c>
      <c r="G3289" s="23" t="n">
        <v>1348.78</v>
      </c>
      <c r="H3289" s="23" t="n">
        <v>1347.43</v>
      </c>
      <c r="I3289" s="23" t="n">
        <v>1330.74</v>
      </c>
      <c r="J3289" s="23" t="n">
        <v>1329.41</v>
      </c>
      <c r="K3289" s="29" t="str">
        <f aca="false">IF(N3289&lt;=$F$3,"HIT","MISS")</f>
        <v>HIT</v>
      </c>
      <c r="L3289" s="29" t="str">
        <f aca="false">IF(O3289&lt;=$F$3,"HIT","MISS")</f>
        <v>HIT</v>
      </c>
      <c r="M3289" s="17" t="str">
        <f aca="false">IF(AND(K3289="HIT",L3289="HIT"),"HOD ✓ | LOD ✓",IF(K3289="HIT","HOD ✓",IF(L3289="HIT","LOD ✓","✗ MISS")))</f>
        <v>HOD ✓ | LOD ✓</v>
      </c>
      <c r="N3289" s="26" t="n">
        <f aca="false">IF(D3289&lt;H3289,(H3289-D3289)/D3289,IF(D3289&gt;G3289,(D3289-G3289)/D3289,0))</f>
        <v>0</v>
      </c>
      <c r="O3289" s="26" t="n">
        <f aca="false">IF(E3289&lt;J3289,(J3289-E3289)/E3289,IF(E3289&gt;I3289,(E3289-I3289)/E3289,0))</f>
        <v>0</v>
      </c>
      <c r="P3289" s="27" t="n">
        <f aca="false">LN(F3289/F3288)</f>
        <v>0.00370340482147353</v>
      </c>
      <c r="Q3289" s="28" t="n">
        <f aca="false">STDEV(P3270:P3289)*SQRT(252)</f>
        <v>0.0966961226399625</v>
      </c>
      <c r="R3289" s="26" t="n">
        <f aca="false">(G3289-H3289)/H3289</f>
        <v>0.00100190733470378</v>
      </c>
      <c r="S3289" s="17" t="n">
        <f aca="false">YEAR(B3289)</f>
        <v>2019</v>
      </c>
      <c r="T3289" s="17" t="n">
        <f aca="false">WEEKDAY(B3289)</f>
        <v>6</v>
      </c>
    </row>
    <row r="3290" customFormat="false" ht="15" hidden="false" customHeight="false" outlineLevel="0" collapsed="false">
      <c r="B3290" s="21" t="n">
        <v>43626</v>
      </c>
      <c r="C3290" s="22" t="n">
        <v>1340.437</v>
      </c>
      <c r="D3290" s="22" t="n">
        <v>1340.437</v>
      </c>
      <c r="E3290" s="22" t="n">
        <v>1325.204</v>
      </c>
      <c r="F3290" s="22" t="n">
        <v>1328.012</v>
      </c>
      <c r="G3290" s="23" t="n">
        <v>1341.9</v>
      </c>
      <c r="H3290" s="23" t="n">
        <v>1340.56</v>
      </c>
      <c r="I3290" s="23" t="n">
        <v>1326.44</v>
      </c>
      <c r="J3290" s="23" t="n">
        <v>1325.11</v>
      </c>
      <c r="K3290" s="29" t="str">
        <f aca="false">IF(N3290&lt;=$F$3,"HIT","MISS")</f>
        <v>HIT</v>
      </c>
      <c r="L3290" s="29" t="str">
        <f aca="false">IF(O3290&lt;=$F$3,"HIT","MISS")</f>
        <v>HIT</v>
      </c>
      <c r="M3290" s="17" t="str">
        <f aca="false">IF(AND(K3290="HIT",L3290="HIT"),"HOD ✓ | LOD ✓",IF(K3290="HIT","HOD ✓",IF(L3290="HIT","LOD ✓","✗ MISS")))</f>
        <v>HOD ✓ | LOD ✓</v>
      </c>
      <c r="N3290" s="26" t="n">
        <f aca="false">IF(D3290&lt;H3290,(H3290-D3290)/D3290,IF(D3290&gt;G3290,(D3290-G3290)/D3290,0))</f>
        <v>9.17611196945827E-005</v>
      </c>
      <c r="O3290" s="26" t="n">
        <f aca="false">IF(E3290&lt;J3290,(J3290-E3290)/E3290,IF(E3290&gt;I3290,(E3290-I3290)/E3290,0))</f>
        <v>0</v>
      </c>
      <c r="P3290" s="27" t="n">
        <f aca="false">LN(F3290/F3289)</f>
        <v>-0.00931259304243633</v>
      </c>
      <c r="Q3290" s="28" t="n">
        <f aca="false">STDEV(P3271:P3290)*SQRT(252)</f>
        <v>0.0991800018588426</v>
      </c>
      <c r="R3290" s="26" t="n">
        <f aca="false">(G3290-H3290)/H3290</f>
        <v>0.000999582264128533</v>
      </c>
      <c r="S3290" s="17" t="n">
        <f aca="false">YEAR(B3290)</f>
        <v>2019</v>
      </c>
      <c r="T3290" s="17" t="n">
        <f aca="false">WEEKDAY(B3290)</f>
        <v>2</v>
      </c>
    </row>
    <row r="3291" customFormat="false" ht="15" hidden="false" customHeight="false" outlineLevel="0" collapsed="false">
      <c r="B3291" s="21" t="n">
        <v>43627</v>
      </c>
      <c r="C3291" s="22" t="n">
        <v>1328.012</v>
      </c>
      <c r="D3291" s="22" t="n">
        <v>1329.913</v>
      </c>
      <c r="E3291" s="22" t="n">
        <v>1319.999</v>
      </c>
      <c r="F3291" s="22" t="n">
        <v>1326.845</v>
      </c>
      <c r="G3291" s="23" t="n">
        <v>1330.57</v>
      </c>
      <c r="H3291" s="23" t="n">
        <v>1329.24</v>
      </c>
      <c r="I3291" s="23" t="n">
        <v>1319.77</v>
      </c>
      <c r="J3291" s="23" t="n">
        <v>1318.45</v>
      </c>
      <c r="K3291" s="29" t="str">
        <f aca="false">IF(N3291&lt;=$F$3,"HIT","MISS")</f>
        <v>HIT</v>
      </c>
      <c r="L3291" s="29" t="str">
        <f aca="false">IF(O3291&lt;=$F$3,"HIT","MISS")</f>
        <v>HIT</v>
      </c>
      <c r="M3291" s="17" t="str">
        <f aca="false">IF(AND(K3291="HIT",L3291="HIT"),"HOD ✓ | LOD ✓",IF(K3291="HIT","HOD ✓",IF(L3291="HIT","LOD ✓","✗ MISS")))</f>
        <v>HOD ✓ | LOD ✓</v>
      </c>
      <c r="N3291" s="26" t="n">
        <f aca="false">IF(D3291&lt;H3291,(H3291-D3291)/D3291,IF(D3291&gt;G3291,(D3291-G3291)/D3291,0))</f>
        <v>0</v>
      </c>
      <c r="O3291" s="26" t="n">
        <f aca="false">IF(E3291&lt;J3291,(J3291-E3291)/E3291,IF(E3291&gt;I3291,(E3291-I3291)/E3291,0))</f>
        <v>0.000173484979912895</v>
      </c>
      <c r="P3291" s="27" t="n">
        <f aca="false">LN(F3291/F3290)</f>
        <v>-0.000879143453047634</v>
      </c>
      <c r="Q3291" s="28" t="n">
        <f aca="false">STDEV(P3272:P3291)*SQRT(252)</f>
        <v>0.0987568839999539</v>
      </c>
      <c r="R3291" s="26" t="n">
        <f aca="false">(G3291-H3291)/H3291</f>
        <v>0.00100057175528868</v>
      </c>
      <c r="S3291" s="17" t="n">
        <f aca="false">YEAR(B3291)</f>
        <v>2019</v>
      </c>
      <c r="T3291" s="17" t="n">
        <f aca="false">WEEKDAY(B3291)</f>
        <v>3</v>
      </c>
    </row>
    <row r="3292" customFormat="false" ht="15" hidden="false" customHeight="false" outlineLevel="0" collapsed="false">
      <c r="B3292" s="21" t="n">
        <v>43628</v>
      </c>
      <c r="C3292" s="22" t="n">
        <v>1326.845</v>
      </c>
      <c r="D3292" s="22" t="n">
        <v>1338.423</v>
      </c>
      <c r="E3292" s="22" t="n">
        <v>1326.12</v>
      </c>
      <c r="F3292" s="22" t="n">
        <v>1333.489</v>
      </c>
      <c r="G3292" s="23" t="n">
        <v>1338.89</v>
      </c>
      <c r="H3292" s="23" t="n">
        <v>1337.55</v>
      </c>
      <c r="I3292" s="23" t="n">
        <v>1327.98</v>
      </c>
      <c r="J3292" s="23" t="n">
        <v>1326.65</v>
      </c>
      <c r="K3292" s="29" t="str">
        <f aca="false">IF(N3292&lt;=$F$3,"HIT","MISS")</f>
        <v>HIT</v>
      </c>
      <c r="L3292" s="29" t="str">
        <f aca="false">IF(O3292&lt;=$F$3,"HIT","MISS")</f>
        <v>HIT</v>
      </c>
      <c r="M3292" s="17" t="str">
        <f aca="false">IF(AND(K3292="HIT",L3292="HIT"),"HOD ✓ | LOD ✓",IF(K3292="HIT","HOD ✓",IF(L3292="HIT","LOD ✓","✗ MISS")))</f>
        <v>HOD ✓ | LOD ✓</v>
      </c>
      <c r="N3292" s="26" t="n">
        <f aca="false">IF(D3292&lt;H3292,(H3292-D3292)/D3292,IF(D3292&gt;G3292,(D3292-G3292)/D3292,0))</f>
        <v>0</v>
      </c>
      <c r="O3292" s="26" t="n">
        <f aca="false">IF(E3292&lt;J3292,(J3292-E3292)/E3292,IF(E3292&gt;I3292,(E3292-I3292)/E3292,0))</f>
        <v>0.000399662172352578</v>
      </c>
      <c r="P3292" s="27" t="n">
        <f aca="false">LN(F3292/F3291)</f>
        <v>0.00499487193208306</v>
      </c>
      <c r="Q3292" s="28" t="n">
        <f aca="false">STDEV(P3273:P3292)*SQRT(252)</f>
        <v>0.099468072331116</v>
      </c>
      <c r="R3292" s="26" t="n">
        <f aca="false">(G3292-H3292)/H3292</f>
        <v>0.00100183170722601</v>
      </c>
      <c r="S3292" s="17" t="n">
        <f aca="false">YEAR(B3292)</f>
        <v>2019</v>
      </c>
      <c r="T3292" s="17" t="n">
        <f aca="false">WEEKDAY(B3292)</f>
        <v>4</v>
      </c>
    </row>
    <row r="3293" customFormat="false" ht="15" hidden="false" customHeight="false" outlineLevel="0" collapsed="false">
      <c r="B3293" s="21" t="n">
        <v>43629</v>
      </c>
      <c r="C3293" s="22" t="n">
        <v>1333.489</v>
      </c>
      <c r="D3293" s="22" t="n">
        <v>1343.174</v>
      </c>
      <c r="E3293" s="22" t="n">
        <v>1332.452</v>
      </c>
      <c r="F3293" s="22" t="n">
        <v>1341.971</v>
      </c>
      <c r="G3293" s="23" t="n">
        <v>1345.02</v>
      </c>
      <c r="H3293" s="23" t="n">
        <v>1343.68</v>
      </c>
      <c r="I3293" s="23" t="n">
        <v>1333.65</v>
      </c>
      <c r="J3293" s="23" t="n">
        <v>1332.32</v>
      </c>
      <c r="K3293" s="29" t="str">
        <f aca="false">IF(N3293&lt;=$F$3,"HIT","MISS")</f>
        <v>HIT</v>
      </c>
      <c r="L3293" s="29" t="str">
        <f aca="false">IF(O3293&lt;=$F$3,"HIT","MISS")</f>
        <v>HIT</v>
      </c>
      <c r="M3293" s="17" t="str">
        <f aca="false">IF(AND(K3293="HIT",L3293="HIT"),"HOD ✓ | LOD ✓",IF(K3293="HIT","HOD ✓",IF(L3293="HIT","LOD ✓","✗ MISS")))</f>
        <v>HOD ✓ | LOD ✓</v>
      </c>
      <c r="N3293" s="26" t="n">
        <f aca="false">IF(D3293&lt;H3293,(H3293-D3293)/D3293,IF(D3293&gt;G3293,(D3293-G3293)/D3293,0))</f>
        <v>0.000376719620838466</v>
      </c>
      <c r="O3293" s="26" t="n">
        <f aca="false">IF(E3293&lt;J3293,(J3293-E3293)/E3293,IF(E3293&gt;I3293,(E3293-I3293)/E3293,0))</f>
        <v>0</v>
      </c>
      <c r="P3293" s="27" t="n">
        <f aca="false">LN(F3293/F3292)</f>
        <v>0.00634061314096745</v>
      </c>
      <c r="Q3293" s="28" t="n">
        <f aca="false">STDEV(P3274:P3293)*SQRT(252)</f>
        <v>0.0952521460998536</v>
      </c>
      <c r="R3293" s="26" t="n">
        <f aca="false">(G3293-H3293)/H3293</f>
        <v>0.000997261252679148</v>
      </c>
      <c r="S3293" s="17" t="n">
        <f aca="false">YEAR(B3293)</f>
        <v>2019</v>
      </c>
      <c r="T3293" s="17" t="n">
        <f aca="false">WEEKDAY(B3293)</f>
        <v>5</v>
      </c>
    </row>
    <row r="3294" customFormat="false" ht="15" hidden="false" customHeight="false" outlineLevel="0" collapsed="false">
      <c r="B3294" s="21" t="n">
        <v>43630</v>
      </c>
      <c r="C3294" s="22" t="n">
        <v>1341.971</v>
      </c>
      <c r="D3294" s="22" t="n">
        <v>1358.222</v>
      </c>
      <c r="E3294" s="22" t="n">
        <v>1338.018</v>
      </c>
      <c r="F3294" s="22" t="n">
        <v>1341.932</v>
      </c>
      <c r="G3294" s="23" t="n">
        <v>1359.03</v>
      </c>
      <c r="H3294" s="23" t="n">
        <v>1357.67</v>
      </c>
      <c r="I3294" s="23" t="n">
        <v>1338.22</v>
      </c>
      <c r="J3294" s="23" t="n">
        <v>1336.88</v>
      </c>
      <c r="K3294" s="29" t="str">
        <f aca="false">IF(N3294&lt;=$F$3,"HIT","MISS")</f>
        <v>HIT</v>
      </c>
      <c r="L3294" s="29" t="str">
        <f aca="false">IF(O3294&lt;=$F$3,"HIT","MISS")</f>
        <v>HIT</v>
      </c>
      <c r="M3294" s="17" t="str">
        <f aca="false">IF(AND(K3294="HIT",L3294="HIT"),"HOD ✓ | LOD ✓",IF(K3294="HIT","HOD ✓",IF(L3294="HIT","LOD ✓","✗ MISS")))</f>
        <v>HOD ✓ | LOD ✓</v>
      </c>
      <c r="N3294" s="26" t="n">
        <f aca="false">IF(D3294&lt;H3294,(H3294-D3294)/D3294,IF(D3294&gt;G3294,(D3294-G3294)/D3294,0))</f>
        <v>0</v>
      </c>
      <c r="O3294" s="26" t="n">
        <f aca="false">IF(E3294&lt;J3294,(J3294-E3294)/E3294,IF(E3294&gt;I3294,(E3294-I3294)/E3294,0))</f>
        <v>0</v>
      </c>
      <c r="P3294" s="27" t="n">
        <f aca="false">LN(F3294/F3293)</f>
        <v>-2.90621531424431E-005</v>
      </c>
      <c r="Q3294" s="28" t="n">
        <f aca="false">STDEV(P3275:P3294)*SQRT(252)</f>
        <v>0.0891063246966815</v>
      </c>
      <c r="R3294" s="26" t="n">
        <f aca="false">(G3294-H3294)/H3294</f>
        <v>0.00100171617550649</v>
      </c>
      <c r="S3294" s="17" t="n">
        <f aca="false">YEAR(B3294)</f>
        <v>2019</v>
      </c>
      <c r="T3294" s="17" t="n">
        <f aca="false">WEEKDAY(B3294)</f>
        <v>6</v>
      </c>
    </row>
    <row r="3295" customFormat="false" ht="15" hidden="false" customHeight="false" outlineLevel="0" collapsed="false">
      <c r="B3295" s="21" t="n">
        <v>43633</v>
      </c>
      <c r="C3295" s="22" t="n">
        <v>1341.932</v>
      </c>
      <c r="D3295" s="22" t="n">
        <v>1343.6</v>
      </c>
      <c r="E3295" s="22" t="n">
        <v>1333.12</v>
      </c>
      <c r="F3295" s="22" t="n">
        <v>1339.625</v>
      </c>
      <c r="G3295" s="23" t="n">
        <v>1343.53</v>
      </c>
      <c r="H3295" s="23" t="n">
        <v>1342.19</v>
      </c>
      <c r="I3295" s="23" t="n">
        <v>1334.33</v>
      </c>
      <c r="J3295" s="23" t="n">
        <v>1333</v>
      </c>
      <c r="K3295" s="29" t="str">
        <f aca="false">IF(N3295&lt;=$F$3,"HIT","MISS")</f>
        <v>HIT</v>
      </c>
      <c r="L3295" s="29" t="str">
        <f aca="false">IF(O3295&lt;=$F$3,"HIT","MISS")</f>
        <v>HIT</v>
      </c>
      <c r="M3295" s="17" t="str">
        <f aca="false">IF(AND(K3295="HIT",L3295="HIT"),"HOD ✓ | LOD ✓",IF(K3295="HIT","HOD ✓",IF(L3295="HIT","LOD ✓","✗ MISS")))</f>
        <v>HOD ✓ | LOD ✓</v>
      </c>
      <c r="N3295" s="26" t="n">
        <f aca="false">IF(D3295&lt;H3295,(H3295-D3295)/D3295,IF(D3295&gt;G3295,(D3295-G3295)/D3295,0))</f>
        <v>5.20988389401134E-005</v>
      </c>
      <c r="O3295" s="26" t="n">
        <f aca="false">IF(E3295&lt;J3295,(J3295-E3295)/E3295,IF(E3295&gt;I3295,(E3295-I3295)/E3295,0))</f>
        <v>0</v>
      </c>
      <c r="P3295" s="27" t="n">
        <f aca="false">LN(F3295/F3294)</f>
        <v>-0.00172064257383112</v>
      </c>
      <c r="Q3295" s="28" t="n">
        <f aca="false">STDEV(P3276:P3295)*SQRT(252)</f>
        <v>0.0899409655455184</v>
      </c>
      <c r="R3295" s="26" t="n">
        <f aca="false">(G3295-H3295)/H3295</f>
        <v>0.000998368338312697</v>
      </c>
      <c r="S3295" s="17" t="n">
        <f aca="false">YEAR(B3295)</f>
        <v>2019</v>
      </c>
      <c r="T3295" s="17" t="n">
        <f aca="false">WEEKDAY(B3295)</f>
        <v>2</v>
      </c>
    </row>
    <row r="3296" customFormat="false" ht="15" hidden="false" customHeight="false" outlineLevel="0" collapsed="false">
      <c r="B3296" s="21" t="n">
        <v>43634</v>
      </c>
      <c r="C3296" s="22" t="n">
        <v>1339.625</v>
      </c>
      <c r="D3296" s="22" t="n">
        <v>1354.622</v>
      </c>
      <c r="E3296" s="22" t="n">
        <v>1338.745</v>
      </c>
      <c r="F3296" s="22" t="n">
        <v>1346.749</v>
      </c>
      <c r="G3296" s="23" t="n">
        <v>1354.88</v>
      </c>
      <c r="H3296" s="23" t="n">
        <v>1353.53</v>
      </c>
      <c r="I3296" s="23" t="n">
        <v>1338.28</v>
      </c>
      <c r="J3296" s="23" t="n">
        <v>1336.94</v>
      </c>
      <c r="K3296" s="29" t="str">
        <f aca="false">IF(N3296&lt;=$F$3,"HIT","MISS")</f>
        <v>HIT</v>
      </c>
      <c r="L3296" s="29" t="str">
        <f aca="false">IF(O3296&lt;=$F$3,"HIT","MISS")</f>
        <v>HIT</v>
      </c>
      <c r="M3296" s="17" t="str">
        <f aca="false">IF(AND(K3296="HIT",L3296="HIT"),"HOD ✓ | LOD ✓",IF(K3296="HIT","HOD ✓",IF(L3296="HIT","LOD ✓","✗ MISS")))</f>
        <v>HOD ✓ | LOD ✓</v>
      </c>
      <c r="N3296" s="26" t="n">
        <f aca="false">IF(D3296&lt;H3296,(H3296-D3296)/D3296,IF(D3296&gt;G3296,(D3296-G3296)/D3296,0))</f>
        <v>0</v>
      </c>
      <c r="O3296" s="26" t="n">
        <f aca="false">IF(E3296&lt;J3296,(J3296-E3296)/E3296,IF(E3296&gt;I3296,(E3296-I3296)/E3296,0))</f>
        <v>0.00034734023282994</v>
      </c>
      <c r="P3296" s="27" t="n">
        <f aca="false">LN(F3296/F3295)</f>
        <v>0.0053038159988974</v>
      </c>
      <c r="Q3296" s="28" t="n">
        <f aca="false">STDEV(P3277:P3296)*SQRT(252)</f>
        <v>0.0888497243295778</v>
      </c>
      <c r="R3296" s="26" t="n">
        <f aca="false">(G3296-H3296)/H3296</f>
        <v>0.000997392004610268</v>
      </c>
      <c r="S3296" s="17" t="n">
        <f aca="false">YEAR(B3296)</f>
        <v>2019</v>
      </c>
      <c r="T3296" s="17" t="n">
        <f aca="false">WEEKDAY(B3296)</f>
        <v>3</v>
      </c>
    </row>
    <row r="3297" customFormat="false" ht="15" hidden="false" customHeight="false" outlineLevel="0" collapsed="false">
      <c r="B3297" s="21" t="n">
        <v>43635</v>
      </c>
      <c r="C3297" s="22" t="n">
        <v>1346.749</v>
      </c>
      <c r="D3297" s="22" t="n">
        <v>1362.612</v>
      </c>
      <c r="E3297" s="22" t="n">
        <v>1341.441</v>
      </c>
      <c r="F3297" s="22" t="n">
        <v>1360.24</v>
      </c>
      <c r="G3297" s="23" t="n">
        <v>1363.78</v>
      </c>
      <c r="H3297" s="23" t="n">
        <v>1362.42</v>
      </c>
      <c r="I3297" s="23" t="n">
        <v>1342.66</v>
      </c>
      <c r="J3297" s="23" t="n">
        <v>1341.32</v>
      </c>
      <c r="K3297" s="29" t="str">
        <f aca="false">IF(N3297&lt;=$F$3,"HIT","MISS")</f>
        <v>HIT</v>
      </c>
      <c r="L3297" s="29" t="str">
        <f aca="false">IF(O3297&lt;=$F$3,"HIT","MISS")</f>
        <v>HIT</v>
      </c>
      <c r="M3297" s="17" t="str">
        <f aca="false">IF(AND(K3297="HIT",L3297="HIT"),"HOD ✓ | LOD ✓",IF(K3297="HIT","HOD ✓",IF(L3297="HIT","LOD ✓","✗ MISS")))</f>
        <v>HOD ✓ | LOD ✓</v>
      </c>
      <c r="N3297" s="26" t="n">
        <f aca="false">IF(D3297&lt;H3297,(H3297-D3297)/D3297,IF(D3297&gt;G3297,(D3297-G3297)/D3297,0))</f>
        <v>0</v>
      </c>
      <c r="O3297" s="26" t="n">
        <f aca="false">IF(E3297&lt;J3297,(J3297-E3297)/E3297,IF(E3297&gt;I3297,(E3297-I3297)/E3297,0))</f>
        <v>0</v>
      </c>
      <c r="P3297" s="27" t="n">
        <f aca="false">LN(F3297/F3296)</f>
        <v>0.00996761471717184</v>
      </c>
      <c r="Q3297" s="28" t="n">
        <f aca="false">STDEV(P3278:P3297)*SQRT(252)</f>
        <v>0.0911798849707298</v>
      </c>
      <c r="R3297" s="26" t="n">
        <f aca="false">(G3297-H3297)/H3297</f>
        <v>0.000998223748917294</v>
      </c>
      <c r="S3297" s="17" t="n">
        <f aca="false">YEAR(B3297)</f>
        <v>2019</v>
      </c>
      <c r="T3297" s="17" t="n">
        <f aca="false">WEEKDAY(B3297)</f>
        <v>4</v>
      </c>
    </row>
    <row r="3298" customFormat="false" ht="15" hidden="false" customHeight="false" outlineLevel="0" collapsed="false">
      <c r="B3298" s="21" t="n">
        <v>43636</v>
      </c>
      <c r="C3298" s="22" t="n">
        <v>1360.24</v>
      </c>
      <c r="D3298" s="22" t="n">
        <v>1394.279</v>
      </c>
      <c r="E3298" s="22" t="n">
        <v>1357.75</v>
      </c>
      <c r="F3298" s="22" t="n">
        <v>1388.29</v>
      </c>
      <c r="G3298" s="23" t="n">
        <v>1395.88</v>
      </c>
      <c r="H3298" s="23" t="n">
        <v>1394.49</v>
      </c>
      <c r="I3298" s="23" t="n">
        <v>1359.35</v>
      </c>
      <c r="J3298" s="23" t="n">
        <v>1357.99</v>
      </c>
      <c r="K3298" s="29" t="str">
        <f aca="false">IF(N3298&lt;=$F$3,"HIT","MISS")</f>
        <v>HIT</v>
      </c>
      <c r="L3298" s="29" t="str">
        <f aca="false">IF(O3298&lt;=$F$3,"HIT","MISS")</f>
        <v>HIT</v>
      </c>
      <c r="M3298" s="17" t="str">
        <f aca="false">IF(AND(K3298="HIT",L3298="HIT"),"HOD ✓ | LOD ✓",IF(K3298="HIT","HOD ✓",IF(L3298="HIT","LOD ✓","✗ MISS")))</f>
        <v>HOD ✓ | LOD ✓</v>
      </c>
      <c r="N3298" s="26" t="n">
        <f aca="false">IF(D3298&lt;H3298,(H3298-D3298)/D3298,IF(D3298&gt;G3298,(D3298-G3298)/D3298,0))</f>
        <v>0.000151332695966885</v>
      </c>
      <c r="O3298" s="26" t="n">
        <f aca="false">IF(E3298&lt;J3298,(J3298-E3298)/E3298,IF(E3298&gt;I3298,(E3298-I3298)/E3298,0))</f>
        <v>0.000176763027066845</v>
      </c>
      <c r="P3298" s="27" t="n">
        <f aca="false">LN(F3298/F3297)</f>
        <v>0.0204116192114892</v>
      </c>
      <c r="Q3298" s="28" t="n">
        <f aca="false">STDEV(P3279:P3298)*SQRT(252)</f>
        <v>0.108654604764615</v>
      </c>
      <c r="R3298" s="26" t="n">
        <f aca="false">(G3298-H3298)/H3298</f>
        <v>0.000996780184870526</v>
      </c>
      <c r="S3298" s="17" t="n">
        <f aca="false">YEAR(B3298)</f>
        <v>2019</v>
      </c>
      <c r="T3298" s="17" t="n">
        <f aca="false">WEEKDAY(B3298)</f>
        <v>5</v>
      </c>
    </row>
    <row r="3299" customFormat="false" ht="15" hidden="false" customHeight="false" outlineLevel="0" collapsed="false">
      <c r="B3299" s="21" t="n">
        <v>43637</v>
      </c>
      <c r="C3299" s="22" t="n">
        <v>1388.29</v>
      </c>
      <c r="D3299" s="22" t="n">
        <v>1411.993</v>
      </c>
      <c r="E3299" s="22" t="n">
        <v>1382.562</v>
      </c>
      <c r="F3299" s="22" t="n">
        <v>1399.427</v>
      </c>
      <c r="G3299" s="23" t="n">
        <v>1413.57</v>
      </c>
      <c r="H3299" s="23" t="n">
        <v>1412.16</v>
      </c>
      <c r="I3299" s="23" t="n">
        <v>1382.18</v>
      </c>
      <c r="J3299" s="23" t="n">
        <v>1380.8</v>
      </c>
      <c r="K3299" s="29" t="str">
        <f aca="false">IF(N3299&lt;=$F$3,"HIT","MISS")</f>
        <v>HIT</v>
      </c>
      <c r="L3299" s="29" t="str">
        <f aca="false">IF(O3299&lt;=$F$3,"HIT","MISS")</f>
        <v>HIT</v>
      </c>
      <c r="M3299" s="17" t="str">
        <f aca="false">IF(AND(K3299="HIT",L3299="HIT"),"HOD ✓ | LOD ✓",IF(K3299="HIT","HOD ✓",IF(L3299="HIT","LOD ✓","✗ MISS")))</f>
        <v>HOD ✓ | LOD ✓</v>
      </c>
      <c r="N3299" s="26" t="n">
        <f aca="false">IF(D3299&lt;H3299,(H3299-D3299)/D3299,IF(D3299&gt;G3299,(D3299-G3299)/D3299,0))</f>
        <v>0.000118272541011282</v>
      </c>
      <c r="O3299" s="26" t="n">
        <f aca="false">IF(E3299&lt;J3299,(J3299-E3299)/E3299,IF(E3299&gt;I3299,(E3299-I3299)/E3299,0))</f>
        <v>0.000276298639771551</v>
      </c>
      <c r="P3299" s="27" t="n">
        <f aca="false">LN(F3299/F3298)</f>
        <v>0.00799009314808579</v>
      </c>
      <c r="Q3299" s="28" t="n">
        <f aca="false">STDEV(P3280:P3299)*SQRT(252)</f>
        <v>0.108899287318347</v>
      </c>
      <c r="R3299" s="26" t="n">
        <f aca="false">(G3299-H3299)/H3299</f>
        <v>0.000998470428279979</v>
      </c>
      <c r="S3299" s="17" t="n">
        <f aca="false">YEAR(B3299)</f>
        <v>2019</v>
      </c>
      <c r="T3299" s="17" t="n">
        <f aca="false">WEEKDAY(B3299)</f>
        <v>6</v>
      </c>
    </row>
    <row r="3300" customFormat="false" ht="15" hidden="false" customHeight="false" outlineLevel="0" collapsed="false">
      <c r="B3300" s="21" t="n">
        <v>43640</v>
      </c>
      <c r="C3300" s="22" t="n">
        <v>1399.427</v>
      </c>
      <c r="D3300" s="22" t="n">
        <v>1421.503</v>
      </c>
      <c r="E3300" s="22" t="n">
        <v>1399.427</v>
      </c>
      <c r="F3300" s="22" t="n">
        <v>1419.664</v>
      </c>
      <c r="G3300" s="23" t="n">
        <v>1421.2</v>
      </c>
      <c r="H3300" s="23" t="n">
        <v>1419.78</v>
      </c>
      <c r="I3300" s="23" t="n">
        <v>1400.44</v>
      </c>
      <c r="J3300" s="23" t="n">
        <v>1399.04</v>
      </c>
      <c r="K3300" s="29" t="str">
        <f aca="false">IF(N3300&lt;=$F$3,"HIT","MISS")</f>
        <v>HIT</v>
      </c>
      <c r="L3300" s="29" t="str">
        <f aca="false">IF(O3300&lt;=$F$3,"HIT","MISS")</f>
        <v>HIT</v>
      </c>
      <c r="M3300" s="17" t="str">
        <f aca="false">IF(AND(K3300="HIT",L3300="HIT"),"HOD ✓ | LOD ✓",IF(K3300="HIT","HOD ✓",IF(L3300="HIT","LOD ✓","✗ MISS")))</f>
        <v>HOD ✓ | LOD ✓</v>
      </c>
      <c r="N3300" s="26" t="n">
        <f aca="false">IF(D3300&lt;H3300,(H3300-D3300)/D3300,IF(D3300&gt;G3300,(D3300-G3300)/D3300,0))</f>
        <v>0.000213154667981625</v>
      </c>
      <c r="O3300" s="26" t="n">
        <f aca="false">IF(E3300&lt;J3300,(J3300-E3300)/E3300,IF(E3300&gt;I3300,(E3300-I3300)/E3300,0))</f>
        <v>0</v>
      </c>
      <c r="P3300" s="27" t="n">
        <f aca="false">LN(F3300/F3299)</f>
        <v>0.0143573567693287</v>
      </c>
      <c r="Q3300" s="28" t="n">
        <f aca="false">STDEV(P3281:P3300)*SQRT(252)</f>
        <v>0.113510773707319</v>
      </c>
      <c r="R3300" s="26" t="n">
        <f aca="false">(G3300-H3300)/H3300</f>
        <v>0.00100015495358441</v>
      </c>
      <c r="S3300" s="17" t="n">
        <f aca="false">YEAR(B3300)</f>
        <v>2019</v>
      </c>
      <c r="T3300" s="17" t="n">
        <f aca="false">WEEKDAY(B3300)</f>
        <v>2</v>
      </c>
    </row>
    <row r="3301" customFormat="false" ht="15" hidden="false" customHeight="false" outlineLevel="0" collapsed="false">
      <c r="B3301" s="21" t="n">
        <v>43641</v>
      </c>
      <c r="C3301" s="22" t="n">
        <v>1419.664</v>
      </c>
      <c r="D3301" s="22" t="n">
        <v>1439.318</v>
      </c>
      <c r="E3301" s="22" t="n">
        <v>1412.11</v>
      </c>
      <c r="F3301" s="22" t="n">
        <v>1423.486</v>
      </c>
      <c r="G3301" s="23" t="n">
        <v>1439.23</v>
      </c>
      <c r="H3301" s="23" t="n">
        <v>1437.79</v>
      </c>
      <c r="I3301" s="23" t="n">
        <v>1412.07</v>
      </c>
      <c r="J3301" s="23" t="n">
        <v>1410.66</v>
      </c>
      <c r="K3301" s="29" t="str">
        <f aca="false">IF(N3301&lt;=$F$3,"HIT","MISS")</f>
        <v>HIT</v>
      </c>
      <c r="L3301" s="29" t="str">
        <f aca="false">IF(O3301&lt;=$F$3,"HIT","MISS")</f>
        <v>HIT</v>
      </c>
      <c r="M3301" s="17" t="str">
        <f aca="false">IF(AND(K3301="HIT",L3301="HIT"),"HOD ✓ | LOD ✓",IF(K3301="HIT","HOD ✓",IF(L3301="HIT","LOD ✓","✗ MISS")))</f>
        <v>HOD ✓ | LOD ✓</v>
      </c>
      <c r="N3301" s="26" t="n">
        <f aca="false">IF(D3301&lt;H3301,(H3301-D3301)/D3301,IF(D3301&gt;G3301,(D3301-G3301)/D3301,0))</f>
        <v>6.11400677264965E-005</v>
      </c>
      <c r="O3301" s="26" t="n">
        <f aca="false">IF(E3301&lt;J3301,(J3301-E3301)/E3301,IF(E3301&gt;I3301,(E3301-I3301)/E3301,0))</f>
        <v>2.83264051667105E-005</v>
      </c>
      <c r="P3301" s="27" t="n">
        <f aca="false">LN(F3301/F3300)</f>
        <v>0.00268856887765056</v>
      </c>
      <c r="Q3301" s="28" t="n">
        <f aca="false">STDEV(P3282:P3301)*SQRT(252)</f>
        <v>0.108165693476491</v>
      </c>
      <c r="R3301" s="26" t="n">
        <f aca="false">(G3301-H3301)/H3301</f>
        <v>0.00100153708121496</v>
      </c>
      <c r="S3301" s="17" t="n">
        <f aca="false">YEAR(B3301)</f>
        <v>2019</v>
      </c>
      <c r="T3301" s="17" t="n">
        <f aca="false">WEEKDAY(B3301)</f>
        <v>3</v>
      </c>
    </row>
    <row r="3302" customFormat="false" ht="15" hidden="false" customHeight="false" outlineLevel="0" collapsed="false">
      <c r="B3302" s="21" t="n">
        <v>43642</v>
      </c>
      <c r="C3302" s="22" t="n">
        <v>1423.486</v>
      </c>
      <c r="D3302" s="22" t="n">
        <v>1424.48</v>
      </c>
      <c r="E3302" s="22" t="n">
        <v>1401.976</v>
      </c>
      <c r="F3302" s="22" t="n">
        <v>1408.951</v>
      </c>
      <c r="G3302" s="23" t="n">
        <v>1429.48</v>
      </c>
      <c r="H3302" s="23" t="n">
        <v>1428.05</v>
      </c>
      <c r="I3302" s="23" t="n">
        <v>1403.18</v>
      </c>
      <c r="J3302" s="23" t="n">
        <v>1401.78</v>
      </c>
      <c r="K3302" s="24" t="str">
        <f aca="false">IF(N3302&lt;=$F$3,"HIT","MISS")</f>
        <v>MISS</v>
      </c>
      <c r="L3302" s="24" t="str">
        <f aca="false">IF(O3302&lt;=$F$3,"HIT","MISS")</f>
        <v>HIT</v>
      </c>
      <c r="M3302" s="25" t="str">
        <f aca="false">IF(AND(K3302="HIT",L3302="HIT"),"HOD ✓ | LOD ✓",IF(K3302="HIT","HOD ✓",IF(L3302="HIT","LOD ✓","✗ MISS")))</f>
        <v>LOD ✓</v>
      </c>
      <c r="N3302" s="26" t="n">
        <f aca="false">IF(D3302&lt;H3302,(H3302-D3302)/D3302,IF(D3302&gt;G3302,(D3302-G3302)/D3302,0))</f>
        <v>0.00250617769291246</v>
      </c>
      <c r="O3302" s="26" t="n">
        <f aca="false">IF(E3302&lt;J3302,(J3302-E3302)/E3302,IF(E3302&gt;I3302,(E3302-I3302)/E3302,0))</f>
        <v>0</v>
      </c>
      <c r="P3302" s="27" t="n">
        <f aca="false">LN(F3302/F3301)</f>
        <v>-0.0102633368990083</v>
      </c>
      <c r="Q3302" s="28" t="n">
        <f aca="false">STDEV(P3283:P3302)*SQRT(252)</f>
        <v>0.120683548429192</v>
      </c>
      <c r="R3302" s="26" t="n">
        <f aca="false">(G3302-H3302)/H3302</f>
        <v>0.00100136549840696</v>
      </c>
      <c r="S3302" s="17" t="n">
        <f aca="false">YEAR(B3302)</f>
        <v>2019</v>
      </c>
      <c r="T3302" s="17" t="n">
        <f aca="false">WEEKDAY(B3302)</f>
        <v>4</v>
      </c>
    </row>
    <row r="3303" customFormat="false" ht="15" hidden="false" customHeight="false" outlineLevel="0" collapsed="false">
      <c r="B3303" s="21" t="n">
        <v>43643</v>
      </c>
      <c r="C3303" s="22" t="n">
        <v>1408.951</v>
      </c>
      <c r="D3303" s="22" t="n">
        <v>1412.119</v>
      </c>
      <c r="E3303" s="22" t="n">
        <v>1398.745</v>
      </c>
      <c r="F3303" s="22" t="n">
        <v>1410.003</v>
      </c>
      <c r="G3303" s="23" t="n">
        <v>1411.93</v>
      </c>
      <c r="H3303" s="23" t="n">
        <v>1410.52</v>
      </c>
      <c r="I3303" s="23" t="n">
        <v>1400.31</v>
      </c>
      <c r="J3303" s="23" t="n">
        <v>1398.91</v>
      </c>
      <c r="K3303" s="29" t="str">
        <f aca="false">IF(N3303&lt;=$F$3,"HIT","MISS")</f>
        <v>HIT</v>
      </c>
      <c r="L3303" s="29" t="str">
        <f aca="false">IF(O3303&lt;=$F$3,"HIT","MISS")</f>
        <v>HIT</v>
      </c>
      <c r="M3303" s="17" t="str">
        <f aca="false">IF(AND(K3303="HIT",L3303="HIT"),"HOD ✓ | LOD ✓",IF(K3303="HIT","HOD ✓",IF(L3303="HIT","LOD ✓","✗ MISS")))</f>
        <v>HOD ✓ | LOD ✓</v>
      </c>
      <c r="N3303" s="26" t="n">
        <f aca="false">IF(D3303&lt;H3303,(H3303-D3303)/D3303,IF(D3303&gt;G3303,(D3303-G3303)/D3303,0))</f>
        <v>0.000133841411382363</v>
      </c>
      <c r="O3303" s="26" t="n">
        <f aca="false">IF(E3303&lt;J3303,(J3303-E3303)/E3303,IF(E3303&gt;I3303,(E3303-I3303)/E3303,0))</f>
        <v>0.000117962888160595</v>
      </c>
      <c r="P3303" s="27" t="n">
        <f aca="false">LN(F3303/F3302)</f>
        <v>0.000746376172748536</v>
      </c>
      <c r="Q3303" s="28" t="n">
        <f aca="false">STDEV(P3284:P3303)*SQRT(252)</f>
        <v>0.121385384649148</v>
      </c>
      <c r="R3303" s="26" t="n">
        <f aca="false">(G3303-H3303)/H3303</f>
        <v>0.000999631341632931</v>
      </c>
      <c r="S3303" s="17" t="n">
        <f aca="false">YEAR(B3303)</f>
        <v>2019</v>
      </c>
      <c r="T3303" s="17" t="n">
        <f aca="false">WEEKDAY(B3303)</f>
        <v>5</v>
      </c>
    </row>
    <row r="3304" customFormat="false" ht="15" hidden="false" customHeight="false" outlineLevel="0" collapsed="false">
      <c r="B3304" s="21" t="n">
        <v>43644</v>
      </c>
      <c r="C3304" s="22" t="n">
        <v>1410.003</v>
      </c>
      <c r="D3304" s="22" t="n">
        <v>1424.699</v>
      </c>
      <c r="E3304" s="22" t="n">
        <v>1405.808</v>
      </c>
      <c r="F3304" s="22" t="n">
        <v>1409.407</v>
      </c>
      <c r="G3304" s="23" t="n">
        <v>1424.32</v>
      </c>
      <c r="H3304" s="23" t="n">
        <v>1422.9</v>
      </c>
      <c r="I3304" s="23" t="n">
        <v>1406.16</v>
      </c>
      <c r="J3304" s="23" t="n">
        <v>1404.76</v>
      </c>
      <c r="K3304" s="29" t="str">
        <f aca="false">IF(N3304&lt;=$F$3,"HIT","MISS")</f>
        <v>HIT</v>
      </c>
      <c r="L3304" s="29" t="str">
        <f aca="false">IF(O3304&lt;=$F$3,"HIT","MISS")</f>
        <v>HIT</v>
      </c>
      <c r="M3304" s="17" t="str">
        <f aca="false">IF(AND(K3304="HIT",L3304="HIT"),"HOD ✓ | LOD ✓",IF(K3304="HIT","HOD ✓",IF(L3304="HIT","LOD ✓","✗ MISS")))</f>
        <v>HOD ✓ | LOD ✓</v>
      </c>
      <c r="N3304" s="26" t="n">
        <f aca="false">IF(D3304&lt;H3304,(H3304-D3304)/D3304,IF(D3304&gt;G3304,(D3304-G3304)/D3304,0))</f>
        <v>0.000266021103405093</v>
      </c>
      <c r="O3304" s="26" t="n">
        <f aca="false">IF(E3304&lt;J3304,(J3304-E3304)/E3304,IF(E3304&gt;I3304,(E3304-I3304)/E3304,0))</f>
        <v>0</v>
      </c>
      <c r="P3304" s="27" t="n">
        <f aca="false">LN(F3304/F3303)</f>
        <v>-0.00042278349646037</v>
      </c>
      <c r="Q3304" s="28" t="n">
        <f aca="false">STDEV(P3285:P3304)*SQRT(252)</f>
        <v>0.118075541355883</v>
      </c>
      <c r="R3304" s="26" t="n">
        <f aca="false">(G3304-H3304)/H3304</f>
        <v>0.000997961908777739</v>
      </c>
      <c r="S3304" s="17" t="n">
        <f aca="false">YEAR(B3304)</f>
        <v>2019</v>
      </c>
      <c r="T3304" s="17" t="n">
        <f aca="false">WEEKDAY(B3304)</f>
        <v>6</v>
      </c>
    </row>
    <row r="3305" customFormat="false" ht="15" hidden="false" customHeight="false" outlineLevel="0" collapsed="false">
      <c r="B3305" s="21" t="n">
        <v>43647</v>
      </c>
      <c r="C3305" s="22" t="n">
        <v>1409.407</v>
      </c>
      <c r="D3305" s="22" t="n">
        <v>1409.407</v>
      </c>
      <c r="E3305" s="22" t="n">
        <v>1381.904</v>
      </c>
      <c r="F3305" s="22" t="n">
        <v>1384.204</v>
      </c>
      <c r="G3305" s="23" t="n">
        <v>1410.72</v>
      </c>
      <c r="H3305" s="23" t="n">
        <v>1409.31</v>
      </c>
      <c r="I3305" s="23" t="n">
        <v>1382.73</v>
      </c>
      <c r="J3305" s="23" t="n">
        <v>1381.35</v>
      </c>
      <c r="K3305" s="29" t="str">
        <f aca="false">IF(N3305&lt;=$F$3,"HIT","MISS")</f>
        <v>HIT</v>
      </c>
      <c r="L3305" s="29" t="str">
        <f aca="false">IF(O3305&lt;=$F$3,"HIT","MISS")</f>
        <v>HIT</v>
      </c>
      <c r="M3305" s="17" t="str">
        <f aca="false">IF(AND(K3305="HIT",L3305="HIT"),"HOD ✓ | LOD ✓",IF(K3305="HIT","HOD ✓",IF(L3305="HIT","LOD ✓","✗ MISS")))</f>
        <v>HOD ✓ | LOD ✓</v>
      </c>
      <c r="N3305" s="26" t="n">
        <f aca="false">IF(D3305&lt;H3305,(H3305-D3305)/D3305,IF(D3305&gt;G3305,(D3305-G3305)/D3305,0))</f>
        <v>0</v>
      </c>
      <c r="O3305" s="26" t="n">
        <f aca="false">IF(E3305&lt;J3305,(J3305-E3305)/E3305,IF(E3305&gt;I3305,(E3305-I3305)/E3305,0))</f>
        <v>0</v>
      </c>
      <c r="P3305" s="27" t="n">
        <f aca="false">LN(F3305/F3304)</f>
        <v>-0.0180438033736613</v>
      </c>
      <c r="Q3305" s="28" t="n">
        <f aca="false">STDEV(P3286:P3305)*SQRT(252)</f>
        <v>0.134078015509039</v>
      </c>
      <c r="R3305" s="26" t="n">
        <f aca="false">(G3305-H3305)/H3305</f>
        <v>0.00100048960129431</v>
      </c>
      <c r="S3305" s="17" t="n">
        <f aca="false">YEAR(B3305)</f>
        <v>2019</v>
      </c>
      <c r="T3305" s="17" t="n">
        <f aca="false">WEEKDAY(B3305)</f>
        <v>2</v>
      </c>
    </row>
    <row r="3306" customFormat="false" ht="15" hidden="false" customHeight="false" outlineLevel="0" collapsed="false">
      <c r="B3306" s="21" t="n">
        <v>43648</v>
      </c>
      <c r="C3306" s="22" t="n">
        <v>1384.204</v>
      </c>
      <c r="D3306" s="22" t="n">
        <v>1421.184</v>
      </c>
      <c r="E3306" s="22" t="n">
        <v>1383.452</v>
      </c>
      <c r="F3306" s="22" t="n">
        <v>1418.17</v>
      </c>
      <c r="G3306" s="23" t="n">
        <v>1422.9</v>
      </c>
      <c r="H3306" s="23" t="n">
        <v>1421.48</v>
      </c>
      <c r="I3306" s="23" t="n">
        <v>1384.73</v>
      </c>
      <c r="J3306" s="23" t="n">
        <v>1383.35</v>
      </c>
      <c r="K3306" s="29" t="str">
        <f aca="false">IF(N3306&lt;=$F$3,"HIT","MISS")</f>
        <v>HIT</v>
      </c>
      <c r="L3306" s="29" t="str">
        <f aca="false">IF(O3306&lt;=$F$3,"HIT","MISS")</f>
        <v>HIT</v>
      </c>
      <c r="M3306" s="17" t="str">
        <f aca="false">IF(AND(K3306="HIT",L3306="HIT"),"HOD ✓ | LOD ✓",IF(K3306="HIT","HOD ✓",IF(L3306="HIT","LOD ✓","✗ MISS")))</f>
        <v>HOD ✓ | LOD ✓</v>
      </c>
      <c r="N3306" s="26" t="n">
        <f aca="false">IF(D3306&lt;H3306,(H3306-D3306)/D3306,IF(D3306&gt;G3306,(D3306-G3306)/D3306,0))</f>
        <v>0.00020827704224087</v>
      </c>
      <c r="O3306" s="26" t="n">
        <f aca="false">IF(E3306&lt;J3306,(J3306-E3306)/E3306,IF(E3306&gt;I3306,(E3306-I3306)/E3306,0))</f>
        <v>0</v>
      </c>
      <c r="P3306" s="27" t="n">
        <f aca="false">LN(F3306/F3305)</f>
        <v>0.024242062911799</v>
      </c>
      <c r="Q3306" s="28" t="n">
        <f aca="false">STDEV(P3287:P3306)*SQRT(252)</f>
        <v>0.154935951014513</v>
      </c>
      <c r="R3306" s="26" t="n">
        <f aca="false">(G3306-H3306)/H3306</f>
        <v>0.000998958831640313</v>
      </c>
      <c r="S3306" s="17" t="n">
        <f aca="false">YEAR(B3306)</f>
        <v>2019</v>
      </c>
      <c r="T3306" s="17" t="n">
        <f aca="false">WEEKDAY(B3306)</f>
        <v>3</v>
      </c>
    </row>
    <row r="3307" customFormat="false" ht="15" hidden="false" customHeight="false" outlineLevel="0" collapsed="false">
      <c r="B3307" s="21" t="n">
        <v>43649</v>
      </c>
      <c r="C3307" s="22" t="n">
        <v>1418.17</v>
      </c>
      <c r="D3307" s="22" t="n">
        <v>1437.8</v>
      </c>
      <c r="E3307" s="22" t="n">
        <v>1412.152</v>
      </c>
      <c r="F3307" s="22" t="n">
        <v>1418.673</v>
      </c>
      <c r="G3307" s="23" t="n">
        <v>1437.96</v>
      </c>
      <c r="H3307" s="23" t="n">
        <v>1436.52</v>
      </c>
      <c r="I3307" s="23" t="n">
        <v>1412.91</v>
      </c>
      <c r="J3307" s="23" t="n">
        <v>1411.5</v>
      </c>
      <c r="K3307" s="29" t="str">
        <f aca="false">IF(N3307&lt;=$F$3,"HIT","MISS")</f>
        <v>HIT</v>
      </c>
      <c r="L3307" s="29" t="str">
        <f aca="false">IF(O3307&lt;=$F$3,"HIT","MISS")</f>
        <v>HIT</v>
      </c>
      <c r="M3307" s="17" t="str">
        <f aca="false">IF(AND(K3307="HIT",L3307="HIT"),"HOD ✓ | LOD ✓",IF(K3307="HIT","HOD ✓",IF(L3307="HIT","LOD ✓","✗ MISS")))</f>
        <v>HOD ✓ | LOD ✓</v>
      </c>
      <c r="N3307" s="26" t="n">
        <f aca="false">IF(D3307&lt;H3307,(H3307-D3307)/D3307,IF(D3307&gt;G3307,(D3307-G3307)/D3307,0))</f>
        <v>0</v>
      </c>
      <c r="O3307" s="26" t="n">
        <f aca="false">IF(E3307&lt;J3307,(J3307-E3307)/E3307,IF(E3307&gt;I3307,(E3307-I3307)/E3307,0))</f>
        <v>0</v>
      </c>
      <c r="P3307" s="27" t="n">
        <f aca="false">LN(F3307/F3306)</f>
        <v>0.000354619557917785</v>
      </c>
      <c r="Q3307" s="28" t="n">
        <f aca="false">STDEV(P3288:P3307)*SQRT(252)</f>
        <v>0.155298326808916</v>
      </c>
      <c r="R3307" s="26" t="n">
        <f aca="false">(G3307-H3307)/H3307</f>
        <v>0.00100242252109268</v>
      </c>
      <c r="S3307" s="17" t="n">
        <f aca="false">YEAR(B3307)</f>
        <v>2019</v>
      </c>
      <c r="T3307" s="17" t="n">
        <f aca="false">WEEKDAY(B3307)</f>
        <v>4</v>
      </c>
    </row>
    <row r="3308" customFormat="false" ht="15" hidden="false" customHeight="false" outlineLevel="0" collapsed="false">
      <c r="B3308" s="21" t="n">
        <v>43650</v>
      </c>
      <c r="C3308" s="22" t="n">
        <v>1418.673</v>
      </c>
      <c r="D3308" s="22" t="n">
        <v>1421.744</v>
      </c>
      <c r="E3308" s="22" t="n">
        <v>1410.305</v>
      </c>
      <c r="F3308" s="22" t="n">
        <v>1415.324</v>
      </c>
      <c r="G3308" s="23" t="n">
        <v>1422.46</v>
      </c>
      <c r="H3308" s="23" t="n">
        <v>1421.04</v>
      </c>
      <c r="I3308" s="23" t="n">
        <v>1412.08</v>
      </c>
      <c r="J3308" s="23" t="n">
        <v>1410.67</v>
      </c>
      <c r="K3308" s="29" t="str">
        <f aca="false">IF(N3308&lt;=$F$3,"HIT","MISS")</f>
        <v>HIT</v>
      </c>
      <c r="L3308" s="29" t="str">
        <f aca="false">IF(O3308&lt;=$F$3,"HIT","MISS")</f>
        <v>HIT</v>
      </c>
      <c r="M3308" s="17" t="str">
        <f aca="false">IF(AND(K3308="HIT",L3308="HIT"),"HOD ✓ | LOD ✓",IF(K3308="HIT","HOD ✓",IF(L3308="HIT","LOD ✓","✗ MISS")))</f>
        <v>HOD ✓ | LOD ✓</v>
      </c>
      <c r="N3308" s="26" t="n">
        <f aca="false">IF(D3308&lt;H3308,(H3308-D3308)/D3308,IF(D3308&gt;G3308,(D3308-G3308)/D3308,0))</f>
        <v>0</v>
      </c>
      <c r="O3308" s="26" t="n">
        <f aca="false">IF(E3308&lt;J3308,(J3308-E3308)/E3308,IF(E3308&gt;I3308,(E3308-I3308)/E3308,0))</f>
        <v>0.000258809264662615</v>
      </c>
      <c r="P3308" s="27" t="n">
        <f aca="false">LN(F3308/F3307)</f>
        <v>-0.00236344749759933</v>
      </c>
      <c r="Q3308" s="28" t="n">
        <f aca="false">STDEV(P3289:P3308)*SQRT(252)</f>
        <v>0.156519730515512</v>
      </c>
      <c r="R3308" s="26" t="n">
        <f aca="false">(G3308-H3308)/H3308</f>
        <v>0.000999268141642792</v>
      </c>
      <c r="S3308" s="17" t="n">
        <f aca="false">YEAR(B3308)</f>
        <v>2019</v>
      </c>
      <c r="T3308" s="17" t="n">
        <f aca="false">WEEKDAY(B3308)</f>
        <v>5</v>
      </c>
    </row>
    <row r="3309" customFormat="false" ht="15" hidden="false" customHeight="false" outlineLevel="0" collapsed="false">
      <c r="B3309" s="21" t="n">
        <v>43651</v>
      </c>
      <c r="C3309" s="22" t="n">
        <v>1415.324</v>
      </c>
      <c r="D3309" s="22" t="n">
        <v>1424.28</v>
      </c>
      <c r="E3309" s="22" t="n">
        <v>1386.676</v>
      </c>
      <c r="F3309" s="22" t="n">
        <v>1399.43</v>
      </c>
      <c r="G3309" s="23" t="n">
        <v>1424.63</v>
      </c>
      <c r="H3309" s="23" t="n">
        <v>1423.21</v>
      </c>
      <c r="I3309" s="23" t="n">
        <v>1386.3</v>
      </c>
      <c r="J3309" s="23" t="n">
        <v>1384.92</v>
      </c>
      <c r="K3309" s="29" t="str">
        <f aca="false">IF(N3309&lt;=$F$3,"HIT","MISS")</f>
        <v>HIT</v>
      </c>
      <c r="L3309" s="29" t="str">
        <f aca="false">IF(O3309&lt;=$F$3,"HIT","MISS")</f>
        <v>HIT</v>
      </c>
      <c r="M3309" s="17" t="str">
        <f aca="false">IF(AND(K3309="HIT",L3309="HIT"),"HOD ✓ | LOD ✓",IF(K3309="HIT","HOD ✓",IF(L3309="HIT","LOD ✓","✗ MISS")))</f>
        <v>HOD ✓ | LOD ✓</v>
      </c>
      <c r="N3309" s="26" t="n">
        <f aca="false">IF(D3309&lt;H3309,(H3309-D3309)/D3309,IF(D3309&gt;G3309,(D3309-G3309)/D3309,0))</f>
        <v>0</v>
      </c>
      <c r="O3309" s="26" t="n">
        <f aca="false">IF(E3309&lt;J3309,(J3309-E3309)/E3309,IF(E3309&gt;I3309,(E3309-I3309)/E3309,0))</f>
        <v>0.000271152021092149</v>
      </c>
      <c r="P3309" s="27" t="n">
        <f aca="false">LN(F3309/F3308)</f>
        <v>-0.0112934692904703</v>
      </c>
      <c r="Q3309" s="28" t="n">
        <f aca="false">STDEV(P3290:P3309)*SQRT(252)</f>
        <v>0.16435923307507</v>
      </c>
      <c r="R3309" s="26" t="n">
        <f aca="false">(G3309-H3309)/H3309</f>
        <v>0.00099774453524081</v>
      </c>
      <c r="S3309" s="17" t="n">
        <f aca="false">YEAR(B3309)</f>
        <v>2019</v>
      </c>
      <c r="T3309" s="17" t="n">
        <f aca="false">WEEKDAY(B3309)</f>
        <v>6</v>
      </c>
    </row>
    <row r="3310" customFormat="false" ht="15" hidden="false" customHeight="false" outlineLevel="0" collapsed="false">
      <c r="B3310" s="21" t="n">
        <v>43654</v>
      </c>
      <c r="C3310" s="22" t="n">
        <v>1399.43</v>
      </c>
      <c r="D3310" s="22" t="n">
        <v>1407.675</v>
      </c>
      <c r="E3310" s="22" t="n">
        <v>1391.858</v>
      </c>
      <c r="F3310" s="22" t="n">
        <v>1395.284</v>
      </c>
      <c r="G3310" s="23" t="n">
        <v>1409.51</v>
      </c>
      <c r="H3310" s="23" t="n">
        <v>1408.1</v>
      </c>
      <c r="I3310" s="23" t="n">
        <v>1391.97</v>
      </c>
      <c r="J3310" s="23" t="n">
        <v>1390.58</v>
      </c>
      <c r="K3310" s="29" t="str">
        <f aca="false">IF(N3310&lt;=$F$3,"HIT","MISS")</f>
        <v>HIT</v>
      </c>
      <c r="L3310" s="29" t="str">
        <f aca="false">IF(O3310&lt;=$F$3,"HIT","MISS")</f>
        <v>HIT</v>
      </c>
      <c r="M3310" s="17" t="str">
        <f aca="false">IF(AND(K3310="HIT",L3310="HIT"),"HOD ✓ | LOD ✓",IF(K3310="HIT","HOD ✓",IF(L3310="HIT","LOD ✓","✗ MISS")))</f>
        <v>HOD ✓ | LOD ✓</v>
      </c>
      <c r="N3310" s="26" t="n">
        <f aca="false">IF(D3310&lt;H3310,(H3310-D3310)/D3310,IF(D3310&gt;G3310,(D3310-G3310)/D3310,0))</f>
        <v>0.000301916280391393</v>
      </c>
      <c r="O3310" s="26" t="n">
        <f aca="false">IF(E3310&lt;J3310,(J3310-E3310)/E3310,IF(E3310&gt;I3310,(E3310-I3310)/E3310,0))</f>
        <v>0</v>
      </c>
      <c r="P3310" s="27" t="n">
        <f aca="false">LN(F3310/F3309)</f>
        <v>-0.00296703207665081</v>
      </c>
      <c r="Q3310" s="28" t="n">
        <f aca="false">STDEV(P3291:P3310)*SQRT(252)</f>
        <v>0.159972790935362</v>
      </c>
      <c r="R3310" s="26" t="n">
        <f aca="false">(G3310-H3310)/H3310</f>
        <v>0.00100134933598472</v>
      </c>
      <c r="S3310" s="17" t="n">
        <f aca="false">YEAR(B3310)</f>
        <v>2019</v>
      </c>
      <c r="T3310" s="17" t="n">
        <f aca="false">WEEKDAY(B3310)</f>
        <v>2</v>
      </c>
    </row>
    <row r="3311" customFormat="false" ht="15" hidden="false" customHeight="false" outlineLevel="0" collapsed="false">
      <c r="B3311" s="21" t="n">
        <v>43655</v>
      </c>
      <c r="C3311" s="22" t="n">
        <v>1395.284</v>
      </c>
      <c r="D3311" s="22" t="n">
        <v>1400.09</v>
      </c>
      <c r="E3311" s="22" t="n">
        <v>1385.87</v>
      </c>
      <c r="F3311" s="22" t="n">
        <v>1397.545</v>
      </c>
      <c r="G3311" s="23" t="n">
        <v>1400.15</v>
      </c>
      <c r="H3311" s="23" t="n">
        <v>1398.75</v>
      </c>
      <c r="I3311" s="23" t="n">
        <v>1387.13</v>
      </c>
      <c r="J3311" s="23" t="n">
        <v>1385.74</v>
      </c>
      <c r="K3311" s="29" t="str">
        <f aca="false">IF(N3311&lt;=$F$3,"HIT","MISS")</f>
        <v>HIT</v>
      </c>
      <c r="L3311" s="29" t="str">
        <f aca="false">IF(O3311&lt;=$F$3,"HIT","MISS")</f>
        <v>HIT</v>
      </c>
      <c r="M3311" s="17" t="str">
        <f aca="false">IF(AND(K3311="HIT",L3311="HIT"),"HOD ✓ | LOD ✓",IF(K3311="HIT","HOD ✓",IF(L3311="HIT","LOD ✓","✗ MISS")))</f>
        <v>HOD ✓ | LOD ✓</v>
      </c>
      <c r="N3311" s="26" t="n">
        <f aca="false">IF(D3311&lt;H3311,(H3311-D3311)/D3311,IF(D3311&gt;G3311,(D3311-G3311)/D3311,0))</f>
        <v>0</v>
      </c>
      <c r="O3311" s="26" t="n">
        <f aca="false">IF(E3311&lt;J3311,(J3311-E3311)/E3311,IF(E3311&gt;I3311,(E3311-I3311)/E3311,0))</f>
        <v>0</v>
      </c>
      <c r="P3311" s="27" t="n">
        <f aca="false">LN(F3311/F3310)</f>
        <v>0.00161914710421587</v>
      </c>
      <c r="Q3311" s="28" t="n">
        <f aca="false">STDEV(P3292:P3311)*SQRT(252)</f>
        <v>0.159524097281065</v>
      </c>
      <c r="R3311" s="26" t="n">
        <f aca="false">(G3311-H3311)/H3311</f>
        <v>0.00100089365504922</v>
      </c>
      <c r="S3311" s="17" t="n">
        <f aca="false">YEAR(B3311)</f>
        <v>2019</v>
      </c>
      <c r="T3311" s="17" t="n">
        <f aca="false">WEEKDAY(B3311)</f>
        <v>3</v>
      </c>
    </row>
    <row r="3312" customFormat="false" ht="15" hidden="false" customHeight="false" outlineLevel="0" collapsed="false">
      <c r="B3312" s="21" t="n">
        <v>43656</v>
      </c>
      <c r="C3312" s="22" t="n">
        <v>1397.545</v>
      </c>
      <c r="D3312" s="22" t="n">
        <v>1418.955</v>
      </c>
      <c r="E3312" s="22" t="n">
        <v>1390.05</v>
      </c>
      <c r="F3312" s="22" t="n">
        <v>1418.904</v>
      </c>
      <c r="G3312" s="23" t="n">
        <v>1420.14</v>
      </c>
      <c r="H3312" s="23" t="n">
        <v>1418.72</v>
      </c>
      <c r="I3312" s="23" t="n">
        <v>1391.64</v>
      </c>
      <c r="J3312" s="23" t="n">
        <v>1390.25</v>
      </c>
      <c r="K3312" s="29" t="str">
        <f aca="false">IF(N3312&lt;=$F$3,"HIT","MISS")</f>
        <v>HIT</v>
      </c>
      <c r="L3312" s="29" t="str">
        <f aca="false">IF(O3312&lt;=$F$3,"HIT","MISS")</f>
        <v>HIT</v>
      </c>
      <c r="M3312" s="17" t="str">
        <f aca="false">IF(AND(K3312="HIT",L3312="HIT"),"HOD ✓ | LOD ✓",IF(K3312="HIT","HOD ✓",IF(L3312="HIT","LOD ✓","✗ MISS")))</f>
        <v>HOD ✓ | LOD ✓</v>
      </c>
      <c r="N3312" s="26" t="n">
        <f aca="false">IF(D3312&lt;H3312,(H3312-D3312)/D3312,IF(D3312&gt;G3312,(D3312-G3312)/D3312,0))</f>
        <v>0</v>
      </c>
      <c r="O3312" s="26" t="n">
        <f aca="false">IF(E3312&lt;J3312,(J3312-E3312)/E3312,IF(E3312&gt;I3312,(E3312-I3312)/E3312,0))</f>
        <v>0.000143879716556991</v>
      </c>
      <c r="P3312" s="27" t="n">
        <f aca="false">LN(F3312/F3311)</f>
        <v>0.0151676167258851</v>
      </c>
      <c r="Q3312" s="28" t="n">
        <f aca="false">STDEV(P3293:P3312)*SQRT(252)</f>
        <v>0.165527224156355</v>
      </c>
      <c r="R3312" s="26" t="n">
        <f aca="false">(G3312-H3312)/H3312</f>
        <v>0.00100090222172104</v>
      </c>
      <c r="S3312" s="17" t="n">
        <f aca="false">YEAR(B3312)</f>
        <v>2019</v>
      </c>
      <c r="T3312" s="17" t="n">
        <f aca="false">WEEKDAY(B3312)</f>
        <v>4</v>
      </c>
    </row>
    <row r="3313" customFormat="false" ht="15" hidden="false" customHeight="false" outlineLevel="0" collapsed="false">
      <c r="B3313" s="21" t="n">
        <v>43657</v>
      </c>
      <c r="C3313" s="22" t="n">
        <v>1418.904</v>
      </c>
      <c r="D3313" s="22" t="n">
        <v>1427.203</v>
      </c>
      <c r="E3313" s="22" t="n">
        <v>1401.063</v>
      </c>
      <c r="F3313" s="22" t="n">
        <v>1403.593</v>
      </c>
      <c r="G3313" s="23" t="n">
        <v>1428.25</v>
      </c>
      <c r="H3313" s="23" t="n">
        <v>1426.82</v>
      </c>
      <c r="I3313" s="23" t="n">
        <v>1402.12</v>
      </c>
      <c r="J3313" s="23" t="n">
        <v>1400.72</v>
      </c>
      <c r="K3313" s="29" t="str">
        <f aca="false">IF(N3313&lt;=$F$3,"HIT","MISS")</f>
        <v>HIT</v>
      </c>
      <c r="L3313" s="29" t="str">
        <f aca="false">IF(O3313&lt;=$F$3,"HIT","MISS")</f>
        <v>HIT</v>
      </c>
      <c r="M3313" s="17" t="str">
        <f aca="false">IF(AND(K3313="HIT",L3313="HIT"),"HOD ✓ | LOD ✓",IF(K3313="HIT","HOD ✓",IF(L3313="HIT","LOD ✓","✗ MISS")))</f>
        <v>HOD ✓ | LOD ✓</v>
      </c>
      <c r="N3313" s="26" t="n">
        <f aca="false">IF(D3313&lt;H3313,(H3313-D3313)/D3313,IF(D3313&gt;G3313,(D3313-G3313)/D3313,0))</f>
        <v>0</v>
      </c>
      <c r="O3313" s="26" t="n">
        <f aca="false">IF(E3313&lt;J3313,(J3313-E3313)/E3313,IF(E3313&gt;I3313,(E3313-I3313)/E3313,0))</f>
        <v>0</v>
      </c>
      <c r="P3313" s="27" t="n">
        <f aca="false">LN(F3313/F3312)</f>
        <v>-0.0108493650737104</v>
      </c>
      <c r="Q3313" s="28" t="n">
        <f aca="false">STDEV(P3294:P3313)*SQRT(252)</f>
        <v>0.17218241969649</v>
      </c>
      <c r="R3313" s="26" t="n">
        <f aca="false">(G3313-H3313)/H3313</f>
        <v>0.001002228732426</v>
      </c>
      <c r="S3313" s="17" t="n">
        <f aca="false">YEAR(B3313)</f>
        <v>2019</v>
      </c>
      <c r="T3313" s="17" t="n">
        <f aca="false">WEEKDAY(B3313)</f>
        <v>5</v>
      </c>
    </row>
    <row r="3314" customFormat="false" ht="15" hidden="false" customHeight="false" outlineLevel="0" collapsed="false">
      <c r="B3314" s="21" t="n">
        <v>43658</v>
      </c>
      <c r="C3314" s="22" t="n">
        <v>1403.593</v>
      </c>
      <c r="D3314" s="22" t="n">
        <v>1416.952</v>
      </c>
      <c r="E3314" s="22" t="n">
        <v>1403.225</v>
      </c>
      <c r="F3314" s="22" t="n">
        <v>1415.611</v>
      </c>
      <c r="G3314" s="23" t="n">
        <v>1417.5</v>
      </c>
      <c r="H3314" s="23" t="n">
        <v>1416.08</v>
      </c>
      <c r="I3314" s="23" t="n">
        <v>1403.29</v>
      </c>
      <c r="J3314" s="23" t="n">
        <v>1401.89</v>
      </c>
      <c r="K3314" s="29" t="str">
        <f aca="false">IF(N3314&lt;=$F$3,"HIT","MISS")</f>
        <v>HIT</v>
      </c>
      <c r="L3314" s="29" t="str">
        <f aca="false">IF(O3314&lt;=$F$3,"HIT","MISS")</f>
        <v>HIT</v>
      </c>
      <c r="M3314" s="17" t="str">
        <f aca="false">IF(AND(K3314="HIT",L3314="HIT"),"HOD ✓ | LOD ✓",IF(K3314="HIT","HOD ✓",IF(L3314="HIT","LOD ✓","✗ MISS")))</f>
        <v>HOD ✓ | LOD ✓</v>
      </c>
      <c r="N3314" s="26" t="n">
        <f aca="false">IF(D3314&lt;H3314,(H3314-D3314)/D3314,IF(D3314&gt;G3314,(D3314-G3314)/D3314,0))</f>
        <v>0</v>
      </c>
      <c r="O3314" s="26" t="n">
        <f aca="false">IF(E3314&lt;J3314,(J3314-E3314)/E3314,IF(E3314&gt;I3314,(E3314-I3314)/E3314,0))</f>
        <v>0</v>
      </c>
      <c r="P3314" s="27" t="n">
        <f aca="false">LN(F3314/F3313)</f>
        <v>0.00852586247698163</v>
      </c>
      <c r="Q3314" s="28" t="n">
        <f aca="false">STDEV(P3295:P3314)*SQRT(252)</f>
        <v>0.173357809527425</v>
      </c>
      <c r="R3314" s="26" t="n">
        <f aca="false">(G3314-H3314)/H3314</f>
        <v>0.0010027682051862</v>
      </c>
      <c r="S3314" s="17" t="n">
        <f aca="false">YEAR(B3314)</f>
        <v>2019</v>
      </c>
      <c r="T3314" s="17" t="n">
        <f aca="false">WEEKDAY(B3314)</f>
        <v>6</v>
      </c>
    </row>
    <row r="3315" customFormat="false" ht="15" hidden="false" customHeight="false" outlineLevel="0" collapsed="false">
      <c r="B3315" s="21" t="n">
        <v>43661</v>
      </c>
      <c r="C3315" s="22" t="n">
        <v>1415.611</v>
      </c>
      <c r="D3315" s="22" t="n">
        <v>1419.783</v>
      </c>
      <c r="E3315" s="22" t="n">
        <v>1407.806</v>
      </c>
      <c r="F3315" s="22" t="n">
        <v>1413.981</v>
      </c>
      <c r="G3315" s="23" t="n">
        <v>1419.91</v>
      </c>
      <c r="H3315" s="23" t="n">
        <v>1418.49</v>
      </c>
      <c r="I3315" s="23" t="n">
        <v>1408.21</v>
      </c>
      <c r="J3315" s="23" t="n">
        <v>1406.8</v>
      </c>
      <c r="K3315" s="29" t="str">
        <f aca="false">IF(N3315&lt;=$F$3,"HIT","MISS")</f>
        <v>HIT</v>
      </c>
      <c r="L3315" s="29" t="str">
        <f aca="false">IF(O3315&lt;=$F$3,"HIT","MISS")</f>
        <v>HIT</v>
      </c>
      <c r="M3315" s="17" t="str">
        <f aca="false">IF(AND(K3315="HIT",L3315="HIT"),"HOD ✓ | LOD ✓",IF(K3315="HIT","HOD ✓",IF(L3315="HIT","LOD ✓","✗ MISS")))</f>
        <v>HOD ✓ | LOD ✓</v>
      </c>
      <c r="N3315" s="26" t="n">
        <f aca="false">IF(D3315&lt;H3315,(H3315-D3315)/D3315,IF(D3315&gt;G3315,(D3315-G3315)/D3315,0))</f>
        <v>0</v>
      </c>
      <c r="O3315" s="26" t="n">
        <f aca="false">IF(E3315&lt;J3315,(J3315-E3315)/E3315,IF(E3315&gt;I3315,(E3315-I3315)/E3315,0))</f>
        <v>0</v>
      </c>
      <c r="P3315" s="27" t="n">
        <f aca="false">LN(F3315/F3314)</f>
        <v>-0.00115210968952374</v>
      </c>
      <c r="Q3315" s="28" t="n">
        <f aca="false">STDEV(P3296:P3315)*SQRT(252)</f>
        <v>0.173178372818353</v>
      </c>
      <c r="R3315" s="26" t="n">
        <f aca="false">(G3315-H3315)/H3315</f>
        <v>0.00100106451226309</v>
      </c>
      <c r="S3315" s="17" t="n">
        <f aca="false">YEAR(B3315)</f>
        <v>2019</v>
      </c>
      <c r="T3315" s="17" t="n">
        <f aca="false">WEEKDAY(B3315)</f>
        <v>2</v>
      </c>
    </row>
    <row r="3316" customFormat="false" ht="15" hidden="false" customHeight="false" outlineLevel="0" collapsed="false">
      <c r="B3316" s="21" t="n">
        <v>43662</v>
      </c>
      <c r="C3316" s="22" t="n">
        <v>1413.981</v>
      </c>
      <c r="D3316" s="22" t="n">
        <v>1418.38</v>
      </c>
      <c r="E3316" s="22" t="n">
        <v>1400.792</v>
      </c>
      <c r="F3316" s="22" t="n">
        <v>1405.834</v>
      </c>
      <c r="G3316" s="23" t="n">
        <v>1420.05</v>
      </c>
      <c r="H3316" s="23" t="n">
        <v>1418.63</v>
      </c>
      <c r="I3316" s="23" t="n">
        <v>1401.86</v>
      </c>
      <c r="J3316" s="23" t="n">
        <v>1400.46</v>
      </c>
      <c r="K3316" s="29" t="str">
        <f aca="false">IF(N3316&lt;=$F$3,"HIT","MISS")</f>
        <v>HIT</v>
      </c>
      <c r="L3316" s="29" t="str">
        <f aca="false">IF(O3316&lt;=$F$3,"HIT","MISS")</f>
        <v>HIT</v>
      </c>
      <c r="M3316" s="17" t="str">
        <f aca="false">IF(AND(K3316="HIT",L3316="HIT"),"HOD ✓ | LOD ✓",IF(K3316="HIT","HOD ✓",IF(L3316="HIT","LOD ✓","✗ MISS")))</f>
        <v>HOD ✓ | LOD ✓</v>
      </c>
      <c r="N3316" s="26" t="n">
        <f aca="false">IF(D3316&lt;H3316,(H3316-D3316)/D3316,IF(D3316&gt;G3316,(D3316-G3316)/D3316,0))</f>
        <v>0.0001762574204374</v>
      </c>
      <c r="O3316" s="26" t="n">
        <f aca="false">IF(E3316&lt;J3316,(J3316-E3316)/E3316,IF(E3316&gt;I3316,(E3316-I3316)/E3316,0))</f>
        <v>0</v>
      </c>
      <c r="P3316" s="27" t="n">
        <f aca="false">LN(F3316/F3315)</f>
        <v>-0.00577840934176507</v>
      </c>
      <c r="Q3316" s="28" t="n">
        <f aca="false">STDEV(P3297:P3316)*SQRT(252)</f>
        <v>0.175422537702081</v>
      </c>
      <c r="R3316" s="26" t="n">
        <f aca="false">(G3316-H3316)/H3316</f>
        <v>0.00100096572044849</v>
      </c>
      <c r="S3316" s="17" t="n">
        <f aca="false">YEAR(B3316)</f>
        <v>2019</v>
      </c>
      <c r="T3316" s="17" t="n">
        <f aca="false">WEEKDAY(B3316)</f>
        <v>3</v>
      </c>
    </row>
    <row r="3317" customFormat="false" ht="15" hidden="false" customHeight="false" outlineLevel="0" collapsed="false">
      <c r="B3317" s="21" t="n">
        <v>43663</v>
      </c>
      <c r="C3317" s="22" t="n">
        <v>1405.834</v>
      </c>
      <c r="D3317" s="22" t="n">
        <v>1426.897</v>
      </c>
      <c r="E3317" s="22" t="n">
        <v>1400.214</v>
      </c>
      <c r="F3317" s="22" t="n">
        <v>1426.118</v>
      </c>
      <c r="G3317" s="23" t="n">
        <v>1426.68</v>
      </c>
      <c r="H3317" s="23" t="n">
        <v>1425.25</v>
      </c>
      <c r="I3317" s="23" t="n">
        <v>1401.96</v>
      </c>
      <c r="J3317" s="23" t="n">
        <v>1400.56</v>
      </c>
      <c r="K3317" s="29" t="str">
        <f aca="false">IF(N3317&lt;=$F$3,"HIT","MISS")</f>
        <v>HIT</v>
      </c>
      <c r="L3317" s="29" t="str">
        <f aca="false">IF(O3317&lt;=$F$3,"HIT","MISS")</f>
        <v>HIT</v>
      </c>
      <c r="M3317" s="17" t="str">
        <f aca="false">IF(AND(K3317="HIT",L3317="HIT"),"HOD ✓ | LOD ✓",IF(K3317="HIT","HOD ✓",IF(L3317="HIT","LOD ✓","✗ MISS")))</f>
        <v>HOD ✓ | LOD ✓</v>
      </c>
      <c r="N3317" s="26" t="n">
        <f aca="false">IF(D3317&lt;H3317,(H3317-D3317)/D3317,IF(D3317&gt;G3317,(D3317-G3317)/D3317,0))</f>
        <v>0.00015207825091781</v>
      </c>
      <c r="O3317" s="26" t="n">
        <f aca="false">IF(E3317&lt;J3317,(J3317-E3317)/E3317,IF(E3317&gt;I3317,(E3317-I3317)/E3317,0))</f>
        <v>0.000247105085365525</v>
      </c>
      <c r="P3317" s="27" t="n">
        <f aca="false">LN(F3317/F3316)</f>
        <v>0.0143253465323592</v>
      </c>
      <c r="Q3317" s="28" t="n">
        <f aca="false">STDEV(P3298:P3317)*SQRT(252)</f>
        <v>0.178651547542858</v>
      </c>
      <c r="R3317" s="26" t="n">
        <f aca="false">(G3317-H3317)/H3317</f>
        <v>0.00100333274864063</v>
      </c>
      <c r="S3317" s="17" t="n">
        <f aca="false">YEAR(B3317)</f>
        <v>2019</v>
      </c>
      <c r="T3317" s="17" t="n">
        <f aca="false">WEEKDAY(B3317)</f>
        <v>4</v>
      </c>
    </row>
    <row r="3318" customFormat="false" ht="15" hidden="false" customHeight="false" outlineLevel="0" collapsed="false">
      <c r="B3318" s="21" t="n">
        <v>43664</v>
      </c>
      <c r="C3318" s="22" t="n">
        <v>1426.118</v>
      </c>
      <c r="D3318" s="22" t="n">
        <v>1448.033</v>
      </c>
      <c r="E3318" s="22" t="n">
        <v>1414.774</v>
      </c>
      <c r="F3318" s="22" t="n">
        <v>1446.04</v>
      </c>
      <c r="G3318" s="23" t="n">
        <v>1447.92</v>
      </c>
      <c r="H3318" s="23" t="n">
        <v>1446.47</v>
      </c>
      <c r="I3318" s="23" t="n">
        <v>1416.05</v>
      </c>
      <c r="J3318" s="23" t="n">
        <v>1414.64</v>
      </c>
      <c r="K3318" s="29" t="str">
        <f aca="false">IF(N3318&lt;=$F$3,"HIT","MISS")</f>
        <v>HIT</v>
      </c>
      <c r="L3318" s="29" t="str">
        <f aca="false">IF(O3318&lt;=$F$3,"HIT","MISS")</f>
        <v>HIT</v>
      </c>
      <c r="M3318" s="17" t="str">
        <f aca="false">IF(AND(K3318="HIT",L3318="HIT"),"HOD ✓ | LOD ✓",IF(K3318="HIT","HOD ✓",IF(L3318="HIT","LOD ✓","✗ MISS")))</f>
        <v>HOD ✓ | LOD ✓</v>
      </c>
      <c r="N3318" s="26" t="n">
        <f aca="false">IF(D3318&lt;H3318,(H3318-D3318)/D3318,IF(D3318&gt;G3318,(D3318-G3318)/D3318,0))</f>
        <v>7.80368955678697E-005</v>
      </c>
      <c r="O3318" s="26" t="n">
        <f aca="false">IF(E3318&lt;J3318,(J3318-E3318)/E3318,IF(E3318&gt;I3318,(E3318-I3318)/E3318,0))</f>
        <v>0</v>
      </c>
      <c r="P3318" s="27" t="n">
        <f aca="false">LN(F3318/F3317)</f>
        <v>0.0138727183545561</v>
      </c>
      <c r="Q3318" s="28" t="n">
        <f aca="false">STDEV(P3299:P3318)*SQRT(252)</f>
        <v>0.171244950362393</v>
      </c>
      <c r="R3318" s="26" t="n">
        <f aca="false">(G3318-H3318)/H3318</f>
        <v>0.00100244042392863</v>
      </c>
      <c r="S3318" s="17" t="n">
        <f aca="false">YEAR(B3318)</f>
        <v>2019</v>
      </c>
      <c r="T3318" s="17" t="n">
        <f aca="false">WEEKDAY(B3318)</f>
        <v>5</v>
      </c>
    </row>
    <row r="3319" customFormat="false" ht="15" hidden="false" customHeight="false" outlineLevel="0" collapsed="false">
      <c r="B3319" s="21" t="n">
        <v>43665</v>
      </c>
      <c r="C3319" s="22" t="n">
        <v>1446.04</v>
      </c>
      <c r="D3319" s="22" t="n">
        <v>1453.005</v>
      </c>
      <c r="E3319" s="22" t="n">
        <v>1420.336</v>
      </c>
      <c r="F3319" s="22" t="n">
        <v>1425.58</v>
      </c>
      <c r="G3319" s="23" t="n">
        <v>1452.66</v>
      </c>
      <c r="H3319" s="23" t="n">
        <v>1451.21</v>
      </c>
      <c r="I3319" s="23" t="n">
        <v>1419.86</v>
      </c>
      <c r="J3319" s="23" t="n">
        <v>1418.44</v>
      </c>
      <c r="K3319" s="29" t="str">
        <f aca="false">IF(N3319&lt;=$F$3,"HIT","MISS")</f>
        <v>HIT</v>
      </c>
      <c r="L3319" s="29" t="str">
        <f aca="false">IF(O3319&lt;=$F$3,"HIT","MISS")</f>
        <v>HIT</v>
      </c>
      <c r="M3319" s="17" t="str">
        <f aca="false">IF(AND(K3319="HIT",L3319="HIT"),"HOD ✓ | LOD ✓",IF(K3319="HIT","HOD ✓",IF(L3319="HIT","LOD ✓","✗ MISS")))</f>
        <v>HOD ✓ | LOD ✓</v>
      </c>
      <c r="N3319" s="26" t="n">
        <f aca="false">IF(D3319&lt;H3319,(H3319-D3319)/D3319,IF(D3319&gt;G3319,(D3319-G3319)/D3319,0))</f>
        <v>0.000237438962701455</v>
      </c>
      <c r="O3319" s="26" t="n">
        <f aca="false">IF(E3319&lt;J3319,(J3319-E3319)/E3319,IF(E3319&gt;I3319,(E3319-I3319)/E3319,0))</f>
        <v>0.000335131968773665</v>
      </c>
      <c r="P3319" s="27" t="n">
        <f aca="false">LN(F3319/F3318)</f>
        <v>-0.0142500374159596</v>
      </c>
      <c r="Q3319" s="28" t="n">
        <f aca="false">STDEV(P3300:P3319)*SQRT(252)</f>
        <v>0.179012682643669</v>
      </c>
      <c r="R3319" s="26" t="n">
        <f aca="false">(G3319-H3319)/H3319</f>
        <v>0.000999166213022268</v>
      </c>
      <c r="S3319" s="17" t="n">
        <f aca="false">YEAR(B3319)</f>
        <v>2019</v>
      </c>
      <c r="T3319" s="17" t="n">
        <f aca="false">WEEKDAY(B3319)</f>
        <v>6</v>
      </c>
    </row>
    <row r="3320" customFormat="false" ht="15" hidden="false" customHeight="false" outlineLevel="0" collapsed="false">
      <c r="B3320" s="21" t="n">
        <v>43668</v>
      </c>
      <c r="C3320" s="22" t="n">
        <v>1427.59</v>
      </c>
      <c r="D3320" s="22" t="n">
        <v>1429.99</v>
      </c>
      <c r="E3320" s="22" t="n">
        <v>1422.321</v>
      </c>
      <c r="F3320" s="22" t="n">
        <v>1424.785</v>
      </c>
      <c r="G3320" s="23" t="n">
        <v>1431.76</v>
      </c>
      <c r="H3320" s="23" t="n">
        <v>1430.33</v>
      </c>
      <c r="I3320" s="23" t="n">
        <v>1423.25</v>
      </c>
      <c r="J3320" s="23" t="n">
        <v>1421.83</v>
      </c>
      <c r="K3320" s="29" t="str">
        <f aca="false">IF(N3320&lt;=$F$3,"HIT","MISS")</f>
        <v>HIT</v>
      </c>
      <c r="L3320" s="29" t="str">
        <f aca="false">IF(O3320&lt;=$F$3,"HIT","MISS")</f>
        <v>HIT</v>
      </c>
      <c r="M3320" s="17" t="str">
        <f aca="false">IF(AND(K3320="HIT",L3320="HIT"),"HOD ✓ | LOD ✓",IF(K3320="HIT","HOD ✓",IF(L3320="HIT","LOD ✓","✗ MISS")))</f>
        <v>HOD ✓ | LOD ✓</v>
      </c>
      <c r="N3320" s="26" t="n">
        <f aca="false">IF(D3320&lt;H3320,(H3320-D3320)/D3320,IF(D3320&gt;G3320,(D3320-G3320)/D3320,0))</f>
        <v>0.000237763900446799</v>
      </c>
      <c r="O3320" s="26" t="n">
        <f aca="false">IF(E3320&lt;J3320,(J3320-E3320)/E3320,IF(E3320&gt;I3320,(E3320-I3320)/E3320,0))</f>
        <v>0</v>
      </c>
      <c r="P3320" s="27" t="n">
        <f aca="false">LN(F3320/F3319)</f>
        <v>-0.000557823310779226</v>
      </c>
      <c r="Q3320" s="28" t="n">
        <f aca="false">STDEV(P3301:P3320)*SQRT(252)</f>
        <v>0.171855874612268</v>
      </c>
      <c r="R3320" s="26" t="n">
        <f aca="false">(G3320-H3320)/H3320</f>
        <v>0.000999769284011427</v>
      </c>
      <c r="S3320" s="17" t="n">
        <f aca="false">YEAR(B3320)</f>
        <v>2019</v>
      </c>
      <c r="T3320" s="17" t="n">
        <f aca="false">WEEKDAY(B3320)</f>
        <v>2</v>
      </c>
    </row>
    <row r="3321" customFormat="false" ht="15" hidden="false" customHeight="false" outlineLevel="0" collapsed="false">
      <c r="B3321" s="21" t="n">
        <v>43669</v>
      </c>
      <c r="C3321" s="22" t="n">
        <v>1424.785</v>
      </c>
      <c r="D3321" s="22" t="n">
        <v>1430.188</v>
      </c>
      <c r="E3321" s="22" t="n">
        <v>1414.302</v>
      </c>
      <c r="F3321" s="22" t="n">
        <v>1417.466</v>
      </c>
      <c r="G3321" s="23" t="n">
        <v>1430.37</v>
      </c>
      <c r="H3321" s="23" t="n">
        <v>1428.94</v>
      </c>
      <c r="I3321" s="23" t="n">
        <v>1413.77</v>
      </c>
      <c r="J3321" s="23" t="n">
        <v>1412.36</v>
      </c>
      <c r="K3321" s="29" t="str">
        <f aca="false">IF(N3321&lt;=$F$3,"HIT","MISS")</f>
        <v>HIT</v>
      </c>
      <c r="L3321" s="29" t="str">
        <f aca="false">IF(O3321&lt;=$F$3,"HIT","MISS")</f>
        <v>HIT</v>
      </c>
      <c r="M3321" s="17" t="str">
        <f aca="false">IF(AND(K3321="HIT",L3321="HIT"),"HOD ✓ | LOD ✓",IF(K3321="HIT","HOD ✓",IF(L3321="HIT","LOD ✓","✗ MISS")))</f>
        <v>HOD ✓ | LOD ✓</v>
      </c>
      <c r="N3321" s="26" t="n">
        <f aca="false">IF(D3321&lt;H3321,(H3321-D3321)/D3321,IF(D3321&gt;G3321,(D3321-G3321)/D3321,0))</f>
        <v>0</v>
      </c>
      <c r="O3321" s="26" t="n">
        <f aca="false">IF(E3321&lt;J3321,(J3321-E3321)/E3321,IF(E3321&gt;I3321,(E3321-I3321)/E3321,0))</f>
        <v>0.000376157284653437</v>
      </c>
      <c r="P3321" s="27" t="n">
        <f aca="false">LN(F3321/F3320)</f>
        <v>-0.00515015470307146</v>
      </c>
      <c r="Q3321" s="28" t="n">
        <f aca="false">STDEV(P3302:P3321)*SQRT(252)</f>
        <v>0.172589253546629</v>
      </c>
      <c r="R3321" s="26" t="n">
        <f aca="false">(G3321-H3321)/H3321</f>
        <v>0.00100074180861326</v>
      </c>
      <c r="S3321" s="17" t="n">
        <f aca="false">YEAR(B3321)</f>
        <v>2019</v>
      </c>
      <c r="T3321" s="17" t="n">
        <f aca="false">WEEKDAY(B3321)</f>
        <v>3</v>
      </c>
    </row>
    <row r="3322" customFormat="false" ht="15" hidden="false" customHeight="false" outlineLevel="0" collapsed="false">
      <c r="B3322" s="21" t="n">
        <v>43670</v>
      </c>
      <c r="C3322" s="22" t="n">
        <v>1417.466</v>
      </c>
      <c r="D3322" s="22" t="n">
        <v>1429.546</v>
      </c>
      <c r="E3322" s="22" t="n">
        <v>1416.6</v>
      </c>
      <c r="F3322" s="22" t="n">
        <v>1425.506</v>
      </c>
      <c r="G3322" s="23" t="n">
        <v>1431.1</v>
      </c>
      <c r="H3322" s="23" t="n">
        <v>1429.67</v>
      </c>
      <c r="I3322" s="23" t="n">
        <v>1418.29</v>
      </c>
      <c r="J3322" s="23" t="n">
        <v>1416.87</v>
      </c>
      <c r="K3322" s="29" t="str">
        <f aca="false">IF(N3322&lt;=$F$3,"HIT","MISS")</f>
        <v>HIT</v>
      </c>
      <c r="L3322" s="29" t="str">
        <f aca="false">IF(O3322&lt;=$F$3,"HIT","MISS")</f>
        <v>HIT</v>
      </c>
      <c r="M3322" s="17" t="str">
        <f aca="false">IF(AND(K3322="HIT",L3322="HIT"),"HOD ✓ | LOD ✓",IF(K3322="HIT","HOD ✓",IF(L3322="HIT","LOD ✓","✗ MISS")))</f>
        <v>HOD ✓ | LOD ✓</v>
      </c>
      <c r="N3322" s="26" t="n">
        <f aca="false">IF(D3322&lt;H3322,(H3322-D3322)/D3322,IF(D3322&gt;G3322,(D3322-G3322)/D3322,0))</f>
        <v>8.67408254089226E-005</v>
      </c>
      <c r="O3322" s="26" t="n">
        <f aca="false">IF(E3322&lt;J3322,(J3322-E3322)/E3322,IF(E3322&gt;I3322,(E3322-I3322)/E3322,0))</f>
        <v>0.00019059720457432</v>
      </c>
      <c r="P3322" s="27" t="n">
        <f aca="false">LN(F3322/F3321)</f>
        <v>0.00565606796973672</v>
      </c>
      <c r="Q3322" s="28" t="n">
        <f aca="false">STDEV(P3303:P3322)*SQRT(252)</f>
        <v>0.169516029492948</v>
      </c>
      <c r="R3322" s="26" t="n">
        <f aca="false">(G3322-H3322)/H3322</f>
        <v>0.00100023082249738</v>
      </c>
      <c r="S3322" s="17" t="n">
        <f aca="false">YEAR(B3322)</f>
        <v>2019</v>
      </c>
      <c r="T3322" s="17" t="n">
        <f aca="false">WEEKDAY(B3322)</f>
        <v>4</v>
      </c>
    </row>
    <row r="3323" customFormat="false" ht="15" hidden="false" customHeight="false" outlineLevel="0" collapsed="false">
      <c r="B3323" s="21" t="n">
        <v>43671</v>
      </c>
      <c r="C3323" s="22" t="n">
        <v>1425.506</v>
      </c>
      <c r="D3323" s="22" t="n">
        <v>1433.826</v>
      </c>
      <c r="E3323" s="22" t="n">
        <v>1411.206</v>
      </c>
      <c r="F3323" s="22" t="n">
        <v>1414.472</v>
      </c>
      <c r="G3323" s="23" t="n">
        <v>1433.46</v>
      </c>
      <c r="H3323" s="23" t="n">
        <v>1432.03</v>
      </c>
      <c r="I3323" s="23" t="n">
        <v>1411.6</v>
      </c>
      <c r="J3323" s="23" t="n">
        <v>1410.19</v>
      </c>
      <c r="K3323" s="29" t="str">
        <f aca="false">IF(N3323&lt;=$F$3,"HIT","MISS")</f>
        <v>HIT</v>
      </c>
      <c r="L3323" s="29" t="str">
        <f aca="false">IF(O3323&lt;=$F$3,"HIT","MISS")</f>
        <v>HIT</v>
      </c>
      <c r="M3323" s="17" t="str">
        <f aca="false">IF(AND(K3323="HIT",L3323="HIT"),"HOD ✓ | LOD ✓",IF(K3323="HIT","HOD ✓",IF(L3323="HIT","LOD ✓","✗ MISS")))</f>
        <v>HOD ✓ | LOD ✓</v>
      </c>
      <c r="N3323" s="26" t="n">
        <f aca="false">IF(D3323&lt;H3323,(H3323-D3323)/D3323,IF(D3323&gt;G3323,(D3323-G3323)/D3323,0))</f>
        <v>0.00025526109862702</v>
      </c>
      <c r="O3323" s="26" t="n">
        <f aca="false">IF(E3323&lt;J3323,(J3323-E3323)/E3323,IF(E3323&gt;I3323,(E3323-I3323)/E3323,0))</f>
        <v>0</v>
      </c>
      <c r="P3323" s="27" t="n">
        <f aca="false">LN(F3323/F3322)</f>
        <v>-0.00777052182818485</v>
      </c>
      <c r="Q3323" s="28" t="n">
        <f aca="false">STDEV(P3304:P3323)*SQRT(252)</f>
        <v>0.172084248797744</v>
      </c>
      <c r="R3323" s="26" t="n">
        <f aca="false">(G3323-H3323)/H3323</f>
        <v>0.000998582431932337</v>
      </c>
      <c r="S3323" s="17" t="n">
        <f aca="false">YEAR(B3323)</f>
        <v>2019</v>
      </c>
      <c r="T3323" s="17" t="n">
        <f aca="false">WEEKDAY(B3323)</f>
        <v>5</v>
      </c>
    </row>
    <row r="3324" customFormat="false" ht="15" hidden="false" customHeight="false" outlineLevel="0" collapsed="false">
      <c r="B3324" s="21" t="n">
        <v>43672</v>
      </c>
      <c r="C3324" s="22" t="n">
        <v>1414.472</v>
      </c>
      <c r="D3324" s="22" t="n">
        <v>1424.915</v>
      </c>
      <c r="E3324" s="22" t="n">
        <v>1413.545</v>
      </c>
      <c r="F3324" s="22" t="n">
        <v>1418.638</v>
      </c>
      <c r="G3324" s="23" t="n">
        <v>1426.77</v>
      </c>
      <c r="H3324" s="23" t="n">
        <v>1425.34</v>
      </c>
      <c r="I3324" s="23" t="n">
        <v>1414.13</v>
      </c>
      <c r="J3324" s="23" t="n">
        <v>1412.72</v>
      </c>
      <c r="K3324" s="29" t="str">
        <f aca="false">IF(N3324&lt;=$F$3,"HIT","MISS")</f>
        <v>HIT</v>
      </c>
      <c r="L3324" s="29" t="str">
        <f aca="false">IF(O3324&lt;=$F$3,"HIT","MISS")</f>
        <v>HIT</v>
      </c>
      <c r="M3324" s="17" t="str">
        <f aca="false">IF(AND(K3324="HIT",L3324="HIT"),"HOD ✓ | LOD ✓",IF(K3324="HIT","HOD ✓",IF(L3324="HIT","LOD ✓","✗ MISS")))</f>
        <v>HOD ✓ | LOD ✓</v>
      </c>
      <c r="N3324" s="26" t="n">
        <f aca="false">IF(D3324&lt;H3324,(H3324-D3324)/D3324,IF(D3324&gt;G3324,(D3324-G3324)/D3324,0))</f>
        <v>0.000298263405185541</v>
      </c>
      <c r="O3324" s="26" t="n">
        <f aca="false">IF(E3324&lt;J3324,(J3324-E3324)/E3324,IF(E3324&gt;I3324,(E3324-I3324)/E3324,0))</f>
        <v>0</v>
      </c>
      <c r="P3324" s="27" t="n">
        <f aca="false">LN(F3324/F3323)</f>
        <v>0.00294093981715357</v>
      </c>
      <c r="Q3324" s="28" t="n">
        <f aca="false">STDEV(P3305:P3324)*SQRT(252)</f>
        <v>0.172347646907896</v>
      </c>
      <c r="R3324" s="26" t="n">
        <f aca="false">(G3324-H3324)/H3324</f>
        <v>0.00100326939537238</v>
      </c>
      <c r="S3324" s="17" t="n">
        <f aca="false">YEAR(B3324)</f>
        <v>2019</v>
      </c>
      <c r="T3324" s="17" t="n">
        <f aca="false">WEEKDAY(B3324)</f>
        <v>6</v>
      </c>
    </row>
    <row r="3325" customFormat="false" ht="15" hidden="false" customHeight="false" outlineLevel="0" collapsed="false">
      <c r="B3325" s="21" t="n">
        <v>43675</v>
      </c>
      <c r="C3325" s="22" t="n">
        <v>1418.638</v>
      </c>
      <c r="D3325" s="22" t="n">
        <v>1428.088</v>
      </c>
      <c r="E3325" s="22" t="n">
        <v>1414.938</v>
      </c>
      <c r="F3325" s="22" t="n">
        <v>1427.056</v>
      </c>
      <c r="G3325" s="23" t="n">
        <v>1428.64</v>
      </c>
      <c r="H3325" s="23" t="n">
        <v>1427.21</v>
      </c>
      <c r="I3325" s="23" t="n">
        <v>1414.41</v>
      </c>
      <c r="J3325" s="23" t="n">
        <v>1413</v>
      </c>
      <c r="K3325" s="29" t="str">
        <f aca="false">IF(N3325&lt;=$F$3,"HIT","MISS")</f>
        <v>HIT</v>
      </c>
      <c r="L3325" s="29" t="str">
        <f aca="false">IF(O3325&lt;=$F$3,"HIT","MISS")</f>
        <v>HIT</v>
      </c>
      <c r="M3325" s="17" t="str">
        <f aca="false">IF(AND(K3325="HIT",L3325="HIT"),"HOD ✓ | LOD ✓",IF(K3325="HIT","HOD ✓",IF(L3325="HIT","LOD ✓","✗ MISS")))</f>
        <v>HOD ✓ | LOD ✓</v>
      </c>
      <c r="N3325" s="26" t="n">
        <f aca="false">IF(D3325&lt;H3325,(H3325-D3325)/D3325,IF(D3325&gt;G3325,(D3325-G3325)/D3325,0))</f>
        <v>0</v>
      </c>
      <c r="O3325" s="26" t="n">
        <f aca="false">IF(E3325&lt;J3325,(J3325-E3325)/E3325,IF(E3325&gt;I3325,(E3325-I3325)/E3325,0))</f>
        <v>0.000373161226852357</v>
      </c>
      <c r="P3325" s="27" t="n">
        <f aca="false">LN(F3325/F3324)</f>
        <v>0.00591632449203396</v>
      </c>
      <c r="Q3325" s="28" t="n">
        <f aca="false">STDEV(P3306:P3325)*SQRT(252)</f>
        <v>0.158938944312313</v>
      </c>
      <c r="R3325" s="26" t="n">
        <f aca="false">(G3325-H3325)/H3325</f>
        <v>0.00100195486298447</v>
      </c>
      <c r="S3325" s="17" t="n">
        <f aca="false">YEAR(B3325)</f>
        <v>2019</v>
      </c>
      <c r="T3325" s="17" t="n">
        <f aca="false">WEEKDAY(B3325)</f>
        <v>2</v>
      </c>
    </row>
    <row r="3326" customFormat="false" ht="15" hidden="false" customHeight="false" outlineLevel="0" collapsed="false">
      <c r="B3326" s="21" t="n">
        <v>43676</v>
      </c>
      <c r="C3326" s="22" t="n">
        <v>1427.056</v>
      </c>
      <c r="D3326" s="22" t="n">
        <v>1433.28</v>
      </c>
      <c r="E3326" s="22" t="n">
        <v>1422.413</v>
      </c>
      <c r="F3326" s="22" t="n">
        <v>1430.874</v>
      </c>
      <c r="G3326" s="23" t="n">
        <v>1433.46</v>
      </c>
      <c r="H3326" s="23" t="n">
        <v>1432.03</v>
      </c>
      <c r="I3326" s="23" t="n">
        <v>1422.09</v>
      </c>
      <c r="J3326" s="23" t="n">
        <v>1420.67</v>
      </c>
      <c r="K3326" s="29" t="str">
        <f aca="false">IF(N3326&lt;=$F$3,"HIT","MISS")</f>
        <v>HIT</v>
      </c>
      <c r="L3326" s="29" t="str">
        <f aca="false">IF(O3326&lt;=$F$3,"HIT","MISS")</f>
        <v>HIT</v>
      </c>
      <c r="M3326" s="17" t="str">
        <f aca="false">IF(AND(K3326="HIT",L3326="HIT"),"HOD ✓ | LOD ✓",IF(K3326="HIT","HOD ✓",IF(L3326="HIT","LOD ✓","✗ MISS")))</f>
        <v>HOD ✓ | LOD ✓</v>
      </c>
      <c r="N3326" s="26" t="n">
        <f aca="false">IF(D3326&lt;H3326,(H3326-D3326)/D3326,IF(D3326&gt;G3326,(D3326-G3326)/D3326,0))</f>
        <v>0</v>
      </c>
      <c r="O3326" s="26" t="n">
        <f aca="false">IF(E3326&lt;J3326,(J3326-E3326)/E3326,IF(E3326&gt;I3326,(E3326-I3326)/E3326,0))</f>
        <v>0.000227078914492551</v>
      </c>
      <c r="P3326" s="27" t="n">
        <f aca="false">LN(F3326/F3325)</f>
        <v>0.00267186549100137</v>
      </c>
      <c r="Q3326" s="28" t="n">
        <f aca="false">STDEV(P3307:P3326)*SQRT(252)</f>
        <v>0.134630972418665</v>
      </c>
      <c r="R3326" s="26" t="n">
        <f aca="false">(G3326-H3326)/H3326</f>
        <v>0.000998582431932337</v>
      </c>
      <c r="S3326" s="17" t="n">
        <f aca="false">YEAR(B3326)</f>
        <v>2019</v>
      </c>
      <c r="T3326" s="17" t="n">
        <f aca="false">WEEKDAY(B3326)</f>
        <v>3</v>
      </c>
    </row>
    <row r="3327" customFormat="false" ht="15" hidden="false" customHeight="false" outlineLevel="0" collapsed="false">
      <c r="B3327" s="21" t="n">
        <v>43677</v>
      </c>
      <c r="C3327" s="22" t="n">
        <v>1430.874</v>
      </c>
      <c r="D3327" s="22" t="n">
        <v>1434.549</v>
      </c>
      <c r="E3327" s="22" t="n">
        <v>1410.634</v>
      </c>
      <c r="F3327" s="22" t="n">
        <v>1412.764</v>
      </c>
      <c r="G3327" s="23" t="n">
        <v>1434.26</v>
      </c>
      <c r="H3327" s="23" t="n">
        <v>1432.83</v>
      </c>
      <c r="I3327" s="23" t="n">
        <v>1410.39</v>
      </c>
      <c r="J3327" s="23" t="n">
        <v>1408.98</v>
      </c>
      <c r="K3327" s="29" t="str">
        <f aca="false">IF(N3327&lt;=$F$3,"HIT","MISS")</f>
        <v>HIT</v>
      </c>
      <c r="L3327" s="29" t="str">
        <f aca="false">IF(O3327&lt;=$F$3,"HIT","MISS")</f>
        <v>HIT</v>
      </c>
      <c r="M3327" s="17" t="str">
        <f aca="false">IF(AND(K3327="HIT",L3327="HIT"),"HOD ✓ | LOD ✓",IF(K3327="HIT","HOD ✓",IF(L3327="HIT","LOD ✓","✗ MISS")))</f>
        <v>HOD ✓ | LOD ✓</v>
      </c>
      <c r="N3327" s="26" t="n">
        <f aca="false">IF(D3327&lt;H3327,(H3327-D3327)/D3327,IF(D3327&gt;G3327,(D3327-G3327)/D3327,0))</f>
        <v>0.000201457043293737</v>
      </c>
      <c r="O3327" s="26" t="n">
        <f aca="false">IF(E3327&lt;J3327,(J3327-E3327)/E3327,IF(E3327&gt;I3327,(E3327-I3327)/E3327,0))</f>
        <v>0.000172971869386329</v>
      </c>
      <c r="P3327" s="27" t="n">
        <f aca="false">LN(F3327/F3326)</f>
        <v>-0.012737377153991</v>
      </c>
      <c r="Q3327" s="28" t="n">
        <f aca="false">STDEV(P3308:P3327)*SQRT(252)</f>
        <v>0.142537174070197</v>
      </c>
      <c r="R3327" s="26" t="n">
        <f aca="false">(G3327-H3327)/H3327</f>
        <v>0.000998024887809485</v>
      </c>
      <c r="S3327" s="17" t="n">
        <f aca="false">YEAR(B3327)</f>
        <v>2019</v>
      </c>
      <c r="T3327" s="17" t="n">
        <f aca="false">WEEKDAY(B3327)</f>
        <v>4</v>
      </c>
    </row>
    <row r="3328" customFormat="false" ht="15" hidden="false" customHeight="false" outlineLevel="0" collapsed="false">
      <c r="B3328" s="21" t="n">
        <v>43678</v>
      </c>
      <c r="C3328" s="22" t="n">
        <v>1412.764</v>
      </c>
      <c r="D3328" s="22" t="n">
        <v>1446.075</v>
      </c>
      <c r="E3328" s="22" t="n">
        <v>1400.613</v>
      </c>
      <c r="F3328" s="22" t="n">
        <v>1444.918</v>
      </c>
      <c r="G3328" s="23" t="n">
        <v>1446.19</v>
      </c>
      <c r="H3328" s="23" t="n">
        <v>1444.75</v>
      </c>
      <c r="I3328" s="23" t="n">
        <v>1401.03</v>
      </c>
      <c r="J3328" s="23" t="n">
        <v>1399.63</v>
      </c>
      <c r="K3328" s="29" t="str">
        <f aca="false">IF(N3328&lt;=$F$3,"HIT","MISS")</f>
        <v>HIT</v>
      </c>
      <c r="L3328" s="29" t="str">
        <f aca="false">IF(O3328&lt;=$F$3,"HIT","MISS")</f>
        <v>HIT</v>
      </c>
      <c r="M3328" s="17" t="str">
        <f aca="false">IF(AND(K3328="HIT",L3328="HIT"),"HOD ✓ | LOD ✓",IF(K3328="HIT","HOD ✓",IF(L3328="HIT","LOD ✓","✗ MISS")))</f>
        <v>HOD ✓ | LOD ✓</v>
      </c>
      <c r="N3328" s="26" t="n">
        <f aca="false">IF(D3328&lt;H3328,(H3328-D3328)/D3328,IF(D3328&gt;G3328,(D3328-G3328)/D3328,0))</f>
        <v>0</v>
      </c>
      <c r="O3328" s="26" t="n">
        <f aca="false">IF(E3328&lt;J3328,(J3328-E3328)/E3328,IF(E3328&gt;I3328,(E3328-I3328)/E3328,0))</f>
        <v>0</v>
      </c>
      <c r="P3328" s="27" t="n">
        <f aca="false">LN(F3328/F3327)</f>
        <v>0.0225045033201552</v>
      </c>
      <c r="Q3328" s="28" t="n">
        <f aca="false">STDEV(P3309:P3328)*SQRT(252)</f>
        <v>0.163363030799376</v>
      </c>
      <c r="R3328" s="26" t="n">
        <f aca="false">(G3328-H3328)/H3328</f>
        <v>0.000996712233950548</v>
      </c>
      <c r="S3328" s="17" t="n">
        <f aca="false">YEAR(B3328)</f>
        <v>2019</v>
      </c>
      <c r="T3328" s="17" t="n">
        <f aca="false">WEEKDAY(B3328)</f>
        <v>5</v>
      </c>
    </row>
    <row r="3329" customFormat="false" ht="15" hidden="false" customHeight="false" outlineLevel="0" collapsed="false">
      <c r="B3329" s="21" t="n">
        <v>43679</v>
      </c>
      <c r="C3329" s="22" t="n">
        <v>1444.918</v>
      </c>
      <c r="D3329" s="22" t="n">
        <v>1448.998</v>
      </c>
      <c r="E3329" s="22" t="n">
        <v>1430.386</v>
      </c>
      <c r="F3329" s="22" t="n">
        <v>1440.959</v>
      </c>
      <c r="G3329" s="23" t="n">
        <v>1450.58</v>
      </c>
      <c r="H3329" s="23" t="n">
        <v>1449.13</v>
      </c>
      <c r="I3329" s="23" t="n">
        <v>1432.25</v>
      </c>
      <c r="J3329" s="23" t="n">
        <v>1430.82</v>
      </c>
      <c r="K3329" s="29" t="str">
        <f aca="false">IF(N3329&lt;=$F$3,"HIT","MISS")</f>
        <v>HIT</v>
      </c>
      <c r="L3329" s="29" t="str">
        <f aca="false">IF(O3329&lt;=$F$3,"HIT","MISS")</f>
        <v>HIT</v>
      </c>
      <c r="M3329" s="17" t="str">
        <f aca="false">IF(AND(K3329="HIT",L3329="HIT"),"HOD ✓ | LOD ✓",IF(K3329="HIT","HOD ✓",IF(L3329="HIT","LOD ✓","✗ MISS")))</f>
        <v>HOD ✓ | LOD ✓</v>
      </c>
      <c r="N3329" s="26" t="n">
        <f aca="false">IF(D3329&lt;H3329,(H3329-D3329)/D3329,IF(D3329&gt;G3329,(D3329-G3329)/D3329,0))</f>
        <v>9.1097434227005E-005</v>
      </c>
      <c r="O3329" s="26" t="n">
        <f aca="false">IF(E3329&lt;J3329,(J3329-E3329)/E3329,IF(E3329&gt;I3329,(E3329-I3329)/E3329,0))</f>
        <v>0.000303414602771538</v>
      </c>
      <c r="P3329" s="27" t="n">
        <f aca="false">LN(F3329/F3328)</f>
        <v>-0.00274370840031716</v>
      </c>
      <c r="Q3329" s="28" t="n">
        <f aca="false">STDEV(P3310:P3329)*SQRT(252)</f>
        <v>0.157520056390054</v>
      </c>
      <c r="R3329" s="26" t="n">
        <f aca="false">(G3329-H3329)/H3329</f>
        <v>0.001000600360216</v>
      </c>
      <c r="S3329" s="17" t="n">
        <f aca="false">YEAR(B3329)</f>
        <v>2019</v>
      </c>
      <c r="T3329" s="17" t="n">
        <f aca="false">WEEKDAY(B3329)</f>
        <v>6</v>
      </c>
    </row>
    <row r="3330" customFormat="false" ht="15" hidden="false" customHeight="false" outlineLevel="0" collapsed="false">
      <c r="B3330" s="21" t="n">
        <v>43682</v>
      </c>
      <c r="C3330" s="22" t="n">
        <v>1440.959</v>
      </c>
      <c r="D3330" s="22" t="n">
        <v>1469.804</v>
      </c>
      <c r="E3330" s="22" t="n">
        <v>1436.794</v>
      </c>
      <c r="F3330" s="22" t="n">
        <v>1463.88</v>
      </c>
      <c r="G3330" s="23" t="n">
        <v>1471</v>
      </c>
      <c r="H3330" s="23" t="n">
        <v>1469.53</v>
      </c>
      <c r="I3330" s="23" t="n">
        <v>1438.38</v>
      </c>
      <c r="J3330" s="23" t="n">
        <v>1436.94</v>
      </c>
      <c r="K3330" s="29" t="str">
        <f aca="false">IF(N3330&lt;=$F$3,"HIT","MISS")</f>
        <v>HIT</v>
      </c>
      <c r="L3330" s="29" t="str">
        <f aca="false">IF(O3330&lt;=$F$3,"HIT","MISS")</f>
        <v>HIT</v>
      </c>
      <c r="M3330" s="17" t="str">
        <f aca="false">IF(AND(K3330="HIT",L3330="HIT"),"HOD ✓ | LOD ✓",IF(K3330="HIT","HOD ✓",IF(L3330="HIT","LOD ✓","✗ MISS")))</f>
        <v>HOD ✓ | LOD ✓</v>
      </c>
      <c r="N3330" s="26" t="n">
        <f aca="false">IF(D3330&lt;H3330,(H3330-D3330)/D3330,IF(D3330&gt;G3330,(D3330-G3330)/D3330,0))</f>
        <v>0</v>
      </c>
      <c r="O3330" s="26" t="n">
        <f aca="false">IF(E3330&lt;J3330,(J3330-E3330)/E3330,IF(E3330&gt;I3330,(E3330-I3330)/E3330,0))</f>
        <v>0.000101615123671144</v>
      </c>
      <c r="P3330" s="27" t="n">
        <f aca="false">LN(F3330/F3329)</f>
        <v>0.0157815808174706</v>
      </c>
      <c r="Q3330" s="28" t="n">
        <f aca="false">STDEV(P3311:P3330)*SQRT(252)</f>
        <v>0.164434809995698</v>
      </c>
      <c r="R3330" s="26" t="n">
        <f aca="false">(G3330-H3330)/H3330</f>
        <v>0.00100031983014979</v>
      </c>
      <c r="S3330" s="17" t="n">
        <f aca="false">YEAR(B3330)</f>
        <v>2019</v>
      </c>
      <c r="T3330" s="17" t="n">
        <f aca="false">WEEKDAY(B3330)</f>
        <v>2</v>
      </c>
    </row>
    <row r="3331" customFormat="false" ht="15" hidden="false" customHeight="false" outlineLevel="0" collapsed="false">
      <c r="B3331" s="21" t="n">
        <v>43683</v>
      </c>
      <c r="C3331" s="22" t="n">
        <v>1463.88</v>
      </c>
      <c r="D3331" s="22" t="n">
        <v>1474.9</v>
      </c>
      <c r="E3331" s="22" t="n">
        <v>1456.49</v>
      </c>
      <c r="F3331" s="22" t="n">
        <v>1474.078</v>
      </c>
      <c r="G3331" s="23" t="n">
        <v>1476.51</v>
      </c>
      <c r="H3331" s="23" t="n">
        <v>1475.03</v>
      </c>
      <c r="I3331" s="23" t="n">
        <v>1458.17</v>
      </c>
      <c r="J3331" s="23" t="n">
        <v>1456.71</v>
      </c>
      <c r="K3331" s="29" t="str">
        <f aca="false">IF(N3331&lt;=$F$3,"HIT","MISS")</f>
        <v>HIT</v>
      </c>
      <c r="L3331" s="29" t="str">
        <f aca="false">IF(O3331&lt;=$F$3,"HIT","MISS")</f>
        <v>HIT</v>
      </c>
      <c r="M3331" s="17" t="str">
        <f aca="false">IF(AND(K3331="HIT",L3331="HIT"),"HOD ✓ | LOD ✓",IF(K3331="HIT","HOD ✓",IF(L3331="HIT","LOD ✓","✗ MISS")))</f>
        <v>HOD ✓ | LOD ✓</v>
      </c>
      <c r="N3331" s="26" t="n">
        <f aca="false">IF(D3331&lt;H3331,(H3331-D3331)/D3331,IF(D3331&gt;G3331,(D3331-G3331)/D3331,0))</f>
        <v>8.81415689198466E-005</v>
      </c>
      <c r="O3331" s="26" t="n">
        <f aca="false">IF(E3331&lt;J3331,(J3331-E3331)/E3331,IF(E3331&gt;I3331,(E3331-I3331)/E3331,0))</f>
        <v>0.000151048067614626</v>
      </c>
      <c r="P3331" s="27" t="n">
        <f aca="false">LN(F3331/F3330)</f>
        <v>0.00694226463258977</v>
      </c>
      <c r="Q3331" s="28" t="n">
        <f aca="false">STDEV(P3312:P3331)*SQRT(252)</f>
        <v>0.165183624201589</v>
      </c>
      <c r="R3331" s="26" t="n">
        <f aca="false">(G3331-H3331)/H3331</f>
        <v>0.0010033694229948</v>
      </c>
      <c r="S3331" s="17" t="n">
        <f aca="false">YEAR(B3331)</f>
        <v>2019</v>
      </c>
      <c r="T3331" s="17" t="n">
        <f aca="false">WEEKDAY(B3331)</f>
        <v>3</v>
      </c>
    </row>
    <row r="3332" customFormat="false" ht="15" hidden="false" customHeight="false" outlineLevel="0" collapsed="false">
      <c r="B3332" s="21" t="n">
        <v>43684</v>
      </c>
      <c r="C3332" s="22" t="n">
        <v>1474.078</v>
      </c>
      <c r="D3332" s="22" t="n">
        <v>1510.452</v>
      </c>
      <c r="E3332" s="22" t="n">
        <v>1472.384</v>
      </c>
      <c r="F3332" s="22" t="n">
        <v>1501.306</v>
      </c>
      <c r="G3332" s="23" t="n">
        <v>1512.19</v>
      </c>
      <c r="H3332" s="23" t="n">
        <v>1510.68</v>
      </c>
      <c r="I3332" s="23" t="n">
        <v>1472.13</v>
      </c>
      <c r="J3332" s="23" t="n">
        <v>1470.66</v>
      </c>
      <c r="K3332" s="29" t="str">
        <f aca="false">IF(N3332&lt;=$F$3,"HIT","MISS")</f>
        <v>HIT</v>
      </c>
      <c r="L3332" s="29" t="str">
        <f aca="false">IF(O3332&lt;=$F$3,"HIT","MISS")</f>
        <v>HIT</v>
      </c>
      <c r="M3332" s="17" t="str">
        <f aca="false">IF(AND(K3332="HIT",L3332="HIT"),"HOD ✓ | LOD ✓",IF(K3332="HIT","HOD ✓",IF(L3332="HIT","LOD ✓","✗ MISS")))</f>
        <v>HOD ✓ | LOD ✓</v>
      </c>
      <c r="N3332" s="26" t="n">
        <f aca="false">IF(D3332&lt;H3332,(H3332-D3332)/D3332,IF(D3332&gt;G3332,(D3332-G3332)/D3332,0))</f>
        <v>0.00015094819299128</v>
      </c>
      <c r="O3332" s="26" t="n">
        <f aca="false">IF(E3332&lt;J3332,(J3332-E3332)/E3332,IF(E3332&gt;I3332,(E3332-I3332)/E3332,0))</f>
        <v>0.000172509345388095</v>
      </c>
      <c r="P3332" s="27" t="n">
        <f aca="false">LN(F3332/F3331)</f>
        <v>0.0183026863653721</v>
      </c>
      <c r="Q3332" s="28" t="n">
        <f aca="false">STDEV(P3313:P3332)*SQRT(252)</f>
        <v>0.168668748573414</v>
      </c>
      <c r="R3332" s="26" t="n">
        <f aca="false">(G3332-H3332)/H3332</f>
        <v>0.000999549871581004</v>
      </c>
      <c r="S3332" s="17" t="n">
        <f aca="false">YEAR(B3332)</f>
        <v>2019</v>
      </c>
      <c r="T3332" s="17" t="n">
        <f aca="false">WEEKDAY(B3332)</f>
        <v>4</v>
      </c>
    </row>
    <row r="3333" customFormat="false" ht="15" hidden="false" customHeight="false" outlineLevel="0" collapsed="false">
      <c r="B3333" s="21" t="n">
        <v>43685</v>
      </c>
      <c r="C3333" s="22" t="n">
        <v>1501.306</v>
      </c>
      <c r="D3333" s="22" t="n">
        <v>1509.617</v>
      </c>
      <c r="E3333" s="22" t="n">
        <v>1490.125</v>
      </c>
      <c r="F3333" s="22" t="n">
        <v>1501.318</v>
      </c>
      <c r="G3333" s="23" t="n">
        <v>1509.87</v>
      </c>
      <c r="H3333" s="23" t="n">
        <v>1508.36</v>
      </c>
      <c r="I3333" s="23" t="n">
        <v>1489.42</v>
      </c>
      <c r="J3333" s="23" t="n">
        <v>1487.93</v>
      </c>
      <c r="K3333" s="29" t="str">
        <f aca="false">IF(N3333&lt;=$F$3,"HIT","MISS")</f>
        <v>HIT</v>
      </c>
      <c r="L3333" s="29" t="str">
        <f aca="false">IF(O3333&lt;=$F$3,"HIT","MISS")</f>
        <v>HIT</v>
      </c>
      <c r="M3333" s="17" t="str">
        <f aca="false">IF(AND(K3333="HIT",L3333="HIT"),"HOD ✓ | LOD ✓",IF(K3333="HIT","HOD ✓",IF(L3333="HIT","LOD ✓","✗ MISS")))</f>
        <v>HOD ✓ | LOD ✓</v>
      </c>
      <c r="N3333" s="26" t="n">
        <f aca="false">IF(D3333&lt;H3333,(H3333-D3333)/D3333,IF(D3333&gt;G3333,(D3333-G3333)/D3333,0))</f>
        <v>0</v>
      </c>
      <c r="O3333" s="26" t="n">
        <f aca="false">IF(E3333&lt;J3333,(J3333-E3333)/E3333,IF(E3333&gt;I3333,(E3333-I3333)/E3333,0))</f>
        <v>0.000473114671587905</v>
      </c>
      <c r="P3333" s="27" t="n">
        <f aca="false">LN(F3333/F3332)</f>
        <v>7.99300878156023E-006</v>
      </c>
      <c r="Q3333" s="28" t="n">
        <f aca="false">STDEV(P3314:P3333)*SQRT(252)</f>
        <v>0.161235474292108</v>
      </c>
      <c r="R3333" s="26" t="n">
        <f aca="false">(G3333-H3333)/H3333</f>
        <v>0.00100108727359516</v>
      </c>
      <c r="S3333" s="17" t="n">
        <f aca="false">YEAR(B3333)</f>
        <v>2019</v>
      </c>
      <c r="T3333" s="17" t="n">
        <f aca="false">WEEKDAY(B3333)</f>
        <v>5</v>
      </c>
    </row>
    <row r="3334" customFormat="false" ht="15" hidden="false" customHeight="false" outlineLevel="0" collapsed="false">
      <c r="B3334" s="21" t="n">
        <v>43686</v>
      </c>
      <c r="C3334" s="22" t="n">
        <v>1501.318</v>
      </c>
      <c r="D3334" s="22" t="n">
        <v>1509.158</v>
      </c>
      <c r="E3334" s="22" t="n">
        <v>1494.882</v>
      </c>
      <c r="F3334" s="22" t="n">
        <v>1496.717</v>
      </c>
      <c r="G3334" s="23" t="n">
        <v>1510.74</v>
      </c>
      <c r="H3334" s="23" t="n">
        <v>1509.23</v>
      </c>
      <c r="I3334" s="23" t="n">
        <v>1494.65</v>
      </c>
      <c r="J3334" s="23" t="n">
        <v>1493.16</v>
      </c>
      <c r="K3334" s="29" t="str">
        <f aca="false">IF(N3334&lt;=$F$3,"HIT","MISS")</f>
        <v>HIT</v>
      </c>
      <c r="L3334" s="29" t="str">
        <f aca="false">IF(O3334&lt;=$F$3,"HIT","MISS")</f>
        <v>HIT</v>
      </c>
      <c r="M3334" s="17" t="str">
        <f aca="false">IF(AND(K3334="HIT",L3334="HIT"),"HOD ✓ | LOD ✓",IF(K3334="HIT","HOD ✓",IF(L3334="HIT","LOD ✓","✗ MISS")))</f>
        <v>HOD ✓ | LOD ✓</v>
      </c>
      <c r="N3334" s="26" t="n">
        <f aca="false">IF(D3334&lt;H3334,(H3334-D3334)/D3334,IF(D3334&gt;G3334,(D3334-G3334)/D3334,0))</f>
        <v>4.77087223472403E-005</v>
      </c>
      <c r="O3334" s="26" t="n">
        <f aca="false">IF(E3334&lt;J3334,(J3334-E3334)/E3334,IF(E3334&gt;I3334,(E3334-I3334)/E3334,0))</f>
        <v>0.000155196196087698</v>
      </c>
      <c r="P3334" s="27" t="n">
        <f aca="false">LN(F3334/F3333)</f>
        <v>-0.00306934616315285</v>
      </c>
      <c r="Q3334" s="28" t="n">
        <f aca="false">STDEV(P3315:P3334)*SQRT(252)</f>
        <v>0.161566359247352</v>
      </c>
      <c r="R3334" s="26" t="n">
        <f aca="false">(G3334-H3334)/H3334</f>
        <v>0.00100051019393995</v>
      </c>
      <c r="S3334" s="17" t="n">
        <f aca="false">YEAR(B3334)</f>
        <v>2019</v>
      </c>
      <c r="T3334" s="17" t="n">
        <f aca="false">WEEKDAY(B3334)</f>
        <v>6</v>
      </c>
    </row>
    <row r="3335" customFormat="false" ht="15" hidden="false" customHeight="false" outlineLevel="0" collapsed="false">
      <c r="B3335" s="21" t="n">
        <v>43689</v>
      </c>
      <c r="C3335" s="22" t="n">
        <v>1496.717</v>
      </c>
      <c r="D3335" s="22" t="n">
        <v>1520.001</v>
      </c>
      <c r="E3335" s="22" t="n">
        <v>1487.478</v>
      </c>
      <c r="F3335" s="22" t="n">
        <v>1511.189</v>
      </c>
      <c r="G3335" s="23" t="n">
        <v>1520.1</v>
      </c>
      <c r="H3335" s="23" t="n">
        <v>1518.58</v>
      </c>
      <c r="I3335" s="23" t="n">
        <v>1488.33</v>
      </c>
      <c r="J3335" s="23" t="n">
        <v>1486.84</v>
      </c>
      <c r="K3335" s="29" t="str">
        <f aca="false">IF(N3335&lt;=$F$3,"HIT","MISS")</f>
        <v>HIT</v>
      </c>
      <c r="L3335" s="29" t="str">
        <f aca="false">IF(O3335&lt;=$F$3,"HIT","MISS")</f>
        <v>HIT</v>
      </c>
      <c r="M3335" s="17" t="str">
        <f aca="false">IF(AND(K3335="HIT",L3335="HIT"),"HOD ✓ | LOD ✓",IF(K3335="HIT","HOD ✓",IF(L3335="HIT","LOD ✓","✗ MISS")))</f>
        <v>HOD ✓ | LOD ✓</v>
      </c>
      <c r="N3335" s="26" t="n">
        <f aca="false">IF(D3335&lt;H3335,(H3335-D3335)/D3335,IF(D3335&gt;G3335,(D3335-G3335)/D3335,0))</f>
        <v>0</v>
      </c>
      <c r="O3335" s="26" t="n">
        <f aca="false">IF(E3335&lt;J3335,(J3335-E3335)/E3335,IF(E3335&gt;I3335,(E3335-I3335)/E3335,0))</f>
        <v>0</v>
      </c>
      <c r="P3335" s="27" t="n">
        <f aca="false">LN(F3335/F3334)</f>
        <v>0.00962271538498158</v>
      </c>
      <c r="Q3335" s="28" t="n">
        <f aca="false">STDEV(P3316:P3335)*SQRT(252)</f>
        <v>0.162606996432448</v>
      </c>
      <c r="R3335" s="26" t="n">
        <f aca="false">(G3335-H3335)/H3335</f>
        <v>0.00100093508409171</v>
      </c>
      <c r="S3335" s="17" t="n">
        <f aca="false">YEAR(B3335)</f>
        <v>2019</v>
      </c>
      <c r="T3335" s="17" t="n">
        <f aca="false">WEEKDAY(B3335)</f>
        <v>2</v>
      </c>
    </row>
    <row r="3336" customFormat="false" ht="15" hidden="false" customHeight="false" outlineLevel="0" collapsed="false">
      <c r="B3336" s="21" t="n">
        <v>43690</v>
      </c>
      <c r="C3336" s="22" t="n">
        <v>1511.189</v>
      </c>
      <c r="D3336" s="22" t="n">
        <v>1535.094</v>
      </c>
      <c r="E3336" s="22" t="n">
        <v>1479.99</v>
      </c>
      <c r="F3336" s="22" t="n">
        <v>1501.334</v>
      </c>
      <c r="G3336" s="23" t="n">
        <v>1535.36</v>
      </c>
      <c r="H3336" s="23" t="n">
        <v>1533.83</v>
      </c>
      <c r="I3336" s="23" t="n">
        <v>1481.87</v>
      </c>
      <c r="J3336" s="23" t="n">
        <v>1480.39</v>
      </c>
      <c r="K3336" s="29" t="str">
        <f aca="false">IF(N3336&lt;=$F$3,"HIT","MISS")</f>
        <v>HIT</v>
      </c>
      <c r="L3336" s="29" t="str">
        <f aca="false">IF(O3336&lt;=$F$3,"HIT","MISS")</f>
        <v>HIT</v>
      </c>
      <c r="M3336" s="17" t="str">
        <f aca="false">IF(AND(K3336="HIT",L3336="HIT"),"HOD ✓ | LOD ✓",IF(K3336="HIT","HOD ✓",IF(L3336="HIT","LOD ✓","✗ MISS")))</f>
        <v>HOD ✓ | LOD ✓</v>
      </c>
      <c r="N3336" s="26" t="n">
        <f aca="false">IF(D3336&lt;H3336,(H3336-D3336)/D3336,IF(D3336&gt;G3336,(D3336-G3336)/D3336,0))</f>
        <v>0</v>
      </c>
      <c r="O3336" s="26" t="n">
        <f aca="false">IF(E3336&lt;J3336,(J3336-E3336)/E3336,IF(E3336&gt;I3336,(E3336-I3336)/E3336,0))</f>
        <v>0.000270272096433145</v>
      </c>
      <c r="P3336" s="27" t="n">
        <f aca="false">LN(F3336/F3335)</f>
        <v>-0.00654271197616704</v>
      </c>
      <c r="Q3336" s="28" t="n">
        <f aca="false">STDEV(P3317:P3336)*SQRT(252)</f>
        <v>0.163196038176441</v>
      </c>
      <c r="R3336" s="26" t="n">
        <f aca="false">(G3336-H3336)/H3336</f>
        <v>0.00099750298272949</v>
      </c>
      <c r="S3336" s="17" t="n">
        <f aca="false">YEAR(B3336)</f>
        <v>2019</v>
      </c>
      <c r="T3336" s="17" t="n">
        <f aca="false">WEEKDAY(B3336)</f>
        <v>3</v>
      </c>
    </row>
    <row r="3337" customFormat="false" ht="15" hidden="false" customHeight="false" outlineLevel="0" collapsed="false">
      <c r="B3337" s="21" t="n">
        <v>43691</v>
      </c>
      <c r="C3337" s="22" t="n">
        <v>1501.334</v>
      </c>
      <c r="D3337" s="22" t="n">
        <v>1524.114</v>
      </c>
      <c r="E3337" s="22" t="n">
        <v>1494.286</v>
      </c>
      <c r="F3337" s="22" t="n">
        <v>1516.924</v>
      </c>
      <c r="G3337" s="23" t="n">
        <v>1523.83</v>
      </c>
      <c r="H3337" s="23" t="n">
        <v>1522.31</v>
      </c>
      <c r="I3337" s="23" t="n">
        <v>1494.53</v>
      </c>
      <c r="J3337" s="23" t="n">
        <v>1493.04</v>
      </c>
      <c r="K3337" s="29" t="str">
        <f aca="false">IF(N3337&lt;=$F$3,"HIT","MISS")</f>
        <v>HIT</v>
      </c>
      <c r="L3337" s="29" t="str">
        <f aca="false">IF(O3337&lt;=$F$3,"HIT","MISS")</f>
        <v>HIT</v>
      </c>
      <c r="M3337" s="17" t="str">
        <f aca="false">IF(AND(K3337="HIT",L3337="HIT"),"HOD ✓ | LOD ✓",IF(K3337="HIT","HOD ✓",IF(L3337="HIT","LOD ✓","✗ MISS")))</f>
        <v>HOD ✓ | LOD ✓</v>
      </c>
      <c r="N3337" s="26" t="n">
        <f aca="false">IF(D3337&lt;H3337,(H3337-D3337)/D3337,IF(D3337&gt;G3337,(D3337-G3337)/D3337,0))</f>
        <v>0.000186337767384924</v>
      </c>
      <c r="O3337" s="26" t="n">
        <f aca="false">IF(E3337&lt;J3337,(J3337-E3337)/E3337,IF(E3337&gt;I3337,(E3337-I3337)/E3337,0))</f>
        <v>0</v>
      </c>
      <c r="P3337" s="27" t="n">
        <f aca="false">LN(F3337/F3336)</f>
        <v>0.0103305540131226</v>
      </c>
      <c r="Q3337" s="28" t="n">
        <f aca="false">STDEV(P3318:P3337)*SQRT(252)</f>
        <v>0.160200599489192</v>
      </c>
      <c r="R3337" s="26" t="n">
        <f aca="false">(G3337-H3337)/H3337</f>
        <v>0.000998482569253294</v>
      </c>
      <c r="S3337" s="17" t="n">
        <f aca="false">YEAR(B3337)</f>
        <v>2019</v>
      </c>
      <c r="T3337" s="17" t="n">
        <f aca="false">WEEKDAY(B3337)</f>
        <v>4</v>
      </c>
    </row>
    <row r="3338" customFormat="false" ht="15" hidden="false" customHeight="false" outlineLevel="0" collapsed="false">
      <c r="B3338" s="21" t="n">
        <v>43692</v>
      </c>
      <c r="C3338" s="22" t="n">
        <v>1516.924</v>
      </c>
      <c r="D3338" s="22" t="n">
        <v>1527.086</v>
      </c>
      <c r="E3338" s="22" t="n">
        <v>1508.027</v>
      </c>
      <c r="F3338" s="22" t="n">
        <v>1523.006</v>
      </c>
      <c r="G3338" s="23" t="n">
        <v>1526.7</v>
      </c>
      <c r="H3338" s="23" t="n">
        <v>1525.17</v>
      </c>
      <c r="I3338" s="23" t="n">
        <v>1507.79</v>
      </c>
      <c r="J3338" s="23" t="n">
        <v>1506.28</v>
      </c>
      <c r="K3338" s="29" t="str">
        <f aca="false">IF(N3338&lt;=$F$3,"HIT","MISS")</f>
        <v>HIT</v>
      </c>
      <c r="L3338" s="29" t="str">
        <f aca="false">IF(O3338&lt;=$F$3,"HIT","MISS")</f>
        <v>HIT</v>
      </c>
      <c r="M3338" s="17" t="str">
        <f aca="false">IF(AND(K3338="HIT",L3338="HIT"),"HOD ✓ | LOD ✓",IF(K3338="HIT","HOD ✓",IF(L3338="HIT","LOD ✓","✗ MISS")))</f>
        <v>HOD ✓ | LOD ✓</v>
      </c>
      <c r="N3338" s="26" t="n">
        <f aca="false">IF(D3338&lt;H3338,(H3338-D3338)/D3338,IF(D3338&gt;G3338,(D3338-G3338)/D3338,0))</f>
        <v>0.000252768999257388</v>
      </c>
      <c r="O3338" s="26" t="n">
        <f aca="false">IF(E3338&lt;J3338,(J3338-E3338)/E3338,IF(E3338&gt;I3338,(E3338-I3338)/E3338,0))</f>
        <v>0.000157158989858988</v>
      </c>
      <c r="P3338" s="27" t="n">
        <f aca="false">LN(F3338/F3337)</f>
        <v>0.00400141326613611</v>
      </c>
      <c r="Q3338" s="28" t="n">
        <f aca="false">STDEV(P3319:P3338)*SQRT(252)</f>
        <v>0.155137442625746</v>
      </c>
      <c r="R3338" s="26" t="n">
        <f aca="false">(G3338-H3338)/H3338</f>
        <v>0.00100316686008771</v>
      </c>
      <c r="S3338" s="17" t="n">
        <f aca="false">YEAR(B3338)</f>
        <v>2019</v>
      </c>
      <c r="T3338" s="17" t="n">
        <f aca="false">WEEKDAY(B3338)</f>
        <v>5</v>
      </c>
    </row>
    <row r="3339" customFormat="false" ht="15" hidden="false" customHeight="false" outlineLevel="0" collapsed="false">
      <c r="B3339" s="21" t="n">
        <v>43693</v>
      </c>
      <c r="C3339" s="22" t="n">
        <v>1523.006</v>
      </c>
      <c r="D3339" s="22" t="n">
        <v>1528.038</v>
      </c>
      <c r="E3339" s="22" t="n">
        <v>1503.719</v>
      </c>
      <c r="F3339" s="22" t="n">
        <v>1513.791</v>
      </c>
      <c r="G3339" s="23" t="n">
        <v>1527.85</v>
      </c>
      <c r="H3339" s="23" t="n">
        <v>1526.32</v>
      </c>
      <c r="I3339" s="23" t="n">
        <v>1504.31</v>
      </c>
      <c r="J3339" s="23" t="n">
        <v>1502.81</v>
      </c>
      <c r="K3339" s="29" t="str">
        <f aca="false">IF(N3339&lt;=$F$3,"HIT","MISS")</f>
        <v>HIT</v>
      </c>
      <c r="L3339" s="29" t="str">
        <f aca="false">IF(O3339&lt;=$F$3,"HIT","MISS")</f>
        <v>HIT</v>
      </c>
      <c r="M3339" s="17" t="str">
        <f aca="false">IF(AND(K3339="HIT",L3339="HIT"),"HOD ✓ | LOD ✓",IF(K3339="HIT","HOD ✓",IF(L3339="HIT","LOD ✓","✗ MISS")))</f>
        <v>HOD ✓ | LOD ✓</v>
      </c>
      <c r="N3339" s="26" t="n">
        <f aca="false">IF(D3339&lt;H3339,(H3339-D3339)/D3339,IF(D3339&gt;G3339,(D3339-G3339)/D3339,0))</f>
        <v>0.000123033589478862</v>
      </c>
      <c r="O3339" s="26" t="n">
        <f aca="false">IF(E3339&lt;J3339,(J3339-E3339)/E3339,IF(E3339&gt;I3339,(E3339-I3339)/E3339,0))</f>
        <v>0</v>
      </c>
      <c r="P3339" s="27" t="n">
        <f aca="false">LN(F3339/F3338)</f>
        <v>-0.00606891292612724</v>
      </c>
      <c r="Q3339" s="28" t="n">
        <f aca="false">STDEV(P3320:P3339)*SQRT(252)</f>
        <v>0.145793658746613</v>
      </c>
      <c r="R3339" s="26" t="n">
        <f aca="false">(G3339-H3339)/H3339</f>
        <v>0.00100241102783163</v>
      </c>
      <c r="S3339" s="17" t="n">
        <f aca="false">YEAR(B3339)</f>
        <v>2019</v>
      </c>
      <c r="T3339" s="17" t="n">
        <f aca="false">WEEKDAY(B3339)</f>
        <v>6</v>
      </c>
    </row>
    <row r="3340" customFormat="false" ht="15" hidden="false" customHeight="false" outlineLevel="0" collapsed="false">
      <c r="B3340" s="21" t="n">
        <v>43696</v>
      </c>
      <c r="C3340" s="22" t="n">
        <v>1513.791</v>
      </c>
      <c r="D3340" s="22" t="n">
        <v>1513.791</v>
      </c>
      <c r="E3340" s="22" t="n">
        <v>1493.424</v>
      </c>
      <c r="F3340" s="22" t="n">
        <v>1495.947</v>
      </c>
      <c r="G3340" s="23" t="n">
        <v>1515.33</v>
      </c>
      <c r="H3340" s="23" t="n">
        <v>1513.82</v>
      </c>
      <c r="I3340" s="23" t="n">
        <v>1493.06</v>
      </c>
      <c r="J3340" s="23" t="n">
        <v>1491.57</v>
      </c>
      <c r="K3340" s="29" t="str">
        <f aca="false">IF(N3340&lt;=$F$3,"HIT","MISS")</f>
        <v>HIT</v>
      </c>
      <c r="L3340" s="29" t="str">
        <f aca="false">IF(O3340&lt;=$F$3,"HIT","MISS")</f>
        <v>HIT</v>
      </c>
      <c r="M3340" s="17" t="str">
        <f aca="false">IF(AND(K3340="HIT",L3340="HIT"),"HOD ✓ | LOD ✓",IF(K3340="HIT","HOD ✓",IF(L3340="HIT","LOD ✓","✗ MISS")))</f>
        <v>HOD ✓ | LOD ✓</v>
      </c>
      <c r="N3340" s="26" t="n">
        <f aca="false">IF(D3340&lt;H3340,(H3340-D3340)/D3340,IF(D3340&gt;G3340,(D3340-G3340)/D3340,0))</f>
        <v>1.91572020179776E-005</v>
      </c>
      <c r="O3340" s="26" t="n">
        <f aca="false">IF(E3340&lt;J3340,(J3340-E3340)/E3340,IF(E3340&gt;I3340,(E3340-I3340)/E3340,0))</f>
        <v>0.000243735201791342</v>
      </c>
      <c r="P3340" s="27" t="n">
        <f aca="false">LN(F3340/F3339)</f>
        <v>-0.0118576494548269</v>
      </c>
      <c r="Q3340" s="28" t="n">
        <f aca="false">STDEV(P3321:P3340)*SQRT(252)</f>
        <v>0.154698551962315</v>
      </c>
      <c r="R3340" s="26" t="n">
        <f aca="false">(G3340-H3340)/H3340</f>
        <v>0.000997476582420625</v>
      </c>
      <c r="S3340" s="17" t="n">
        <f aca="false">YEAR(B3340)</f>
        <v>2019</v>
      </c>
      <c r="T3340" s="17" t="n">
        <f aca="false">WEEKDAY(B3340)</f>
        <v>2</v>
      </c>
    </row>
    <row r="3341" customFormat="false" ht="15" hidden="false" customHeight="false" outlineLevel="0" collapsed="false">
      <c r="B3341" s="21" t="n">
        <v>43697</v>
      </c>
      <c r="C3341" s="22" t="n">
        <v>1495.947</v>
      </c>
      <c r="D3341" s="22" t="n">
        <v>1508.617</v>
      </c>
      <c r="E3341" s="22" t="n">
        <v>1493.058</v>
      </c>
      <c r="F3341" s="22" t="n">
        <v>1507.26</v>
      </c>
      <c r="G3341" s="23" t="n">
        <v>1509.16</v>
      </c>
      <c r="H3341" s="23" t="n">
        <v>1507.65</v>
      </c>
      <c r="I3341" s="23" t="n">
        <v>1495.07</v>
      </c>
      <c r="J3341" s="23" t="n">
        <v>1493.58</v>
      </c>
      <c r="K3341" s="29" t="str">
        <f aca="false">IF(N3341&lt;=$F$3,"HIT","MISS")</f>
        <v>HIT</v>
      </c>
      <c r="L3341" s="29" t="str">
        <f aca="false">IF(O3341&lt;=$F$3,"HIT","MISS")</f>
        <v>HIT</v>
      </c>
      <c r="M3341" s="17" t="str">
        <f aca="false">IF(AND(K3341="HIT",L3341="HIT"),"HOD ✓ | LOD ✓",IF(K3341="HIT","HOD ✓",IF(L3341="HIT","LOD ✓","✗ MISS")))</f>
        <v>HOD ✓ | LOD ✓</v>
      </c>
      <c r="N3341" s="26" t="n">
        <f aca="false">IF(D3341&lt;H3341,(H3341-D3341)/D3341,IF(D3341&gt;G3341,(D3341-G3341)/D3341,0))</f>
        <v>0</v>
      </c>
      <c r="O3341" s="26" t="n">
        <f aca="false">IF(E3341&lt;J3341,(J3341-E3341)/E3341,IF(E3341&gt;I3341,(E3341-I3341)/E3341,0))</f>
        <v>0.000349618032253224</v>
      </c>
      <c r="P3341" s="27" t="n">
        <f aca="false">LN(F3341/F3340)</f>
        <v>0.00753398184758584</v>
      </c>
      <c r="Q3341" s="28" t="n">
        <f aca="false">STDEV(P3322:P3341)*SQRT(252)</f>
        <v>0.152990349543086</v>
      </c>
      <c r="R3341" s="26" t="n">
        <f aca="false">(G3341-H3341)/H3341</f>
        <v>0.0010015587172089</v>
      </c>
      <c r="S3341" s="17" t="n">
        <f aca="false">YEAR(B3341)</f>
        <v>2019</v>
      </c>
      <c r="T3341" s="17" t="n">
        <f aca="false">WEEKDAY(B3341)</f>
        <v>3</v>
      </c>
    </row>
    <row r="3342" customFormat="false" ht="15" hidden="false" customHeight="false" outlineLevel="0" collapsed="false">
      <c r="B3342" s="21" t="n">
        <v>43698</v>
      </c>
      <c r="C3342" s="22" t="n">
        <v>1507.26</v>
      </c>
      <c r="D3342" s="22" t="n">
        <v>1508.116</v>
      </c>
      <c r="E3342" s="22" t="n">
        <v>1496.643</v>
      </c>
      <c r="F3342" s="22" t="n">
        <v>1502.564</v>
      </c>
      <c r="G3342" s="23" t="n">
        <v>1508.69</v>
      </c>
      <c r="H3342" s="23" t="n">
        <v>1507.18</v>
      </c>
      <c r="I3342" s="23" t="n">
        <v>1496.37</v>
      </c>
      <c r="J3342" s="23" t="n">
        <v>1494.88</v>
      </c>
      <c r="K3342" s="29" t="str">
        <f aca="false">IF(N3342&lt;=$F$3,"HIT","MISS")</f>
        <v>HIT</v>
      </c>
      <c r="L3342" s="29" t="str">
        <f aca="false">IF(O3342&lt;=$F$3,"HIT","MISS")</f>
        <v>HIT</v>
      </c>
      <c r="M3342" s="17" t="str">
        <f aca="false">IF(AND(K3342="HIT",L3342="HIT"),"HOD ✓ | LOD ✓",IF(K3342="HIT","HOD ✓",IF(L3342="HIT","LOD ✓","✗ MISS")))</f>
        <v>HOD ✓ | LOD ✓</v>
      </c>
      <c r="N3342" s="26" t="n">
        <f aca="false">IF(D3342&lt;H3342,(H3342-D3342)/D3342,IF(D3342&gt;G3342,(D3342-G3342)/D3342,0))</f>
        <v>0</v>
      </c>
      <c r="O3342" s="26" t="n">
        <f aca="false">IF(E3342&lt;J3342,(J3342-E3342)/E3342,IF(E3342&gt;I3342,(E3342-I3342)/E3342,0))</f>
        <v>0.000182408229617977</v>
      </c>
      <c r="P3342" s="27" t="n">
        <f aca="false">LN(F3342/F3341)</f>
        <v>-0.00312045077087251</v>
      </c>
      <c r="Q3342" s="28" t="n">
        <f aca="false">STDEV(P3323:P3342)*SQRT(252)</f>
        <v>0.154190776170982</v>
      </c>
      <c r="R3342" s="26" t="n">
        <f aca="false">(G3342-H3342)/H3342</f>
        <v>0.00100187104393635</v>
      </c>
      <c r="S3342" s="17" t="n">
        <f aca="false">YEAR(B3342)</f>
        <v>2019</v>
      </c>
      <c r="T3342" s="17" t="n">
        <f aca="false">WEEKDAY(B3342)</f>
        <v>4</v>
      </c>
    </row>
    <row r="3343" customFormat="false" ht="15" hidden="false" customHeight="false" outlineLevel="0" collapsed="false">
      <c r="B3343" s="21" t="n">
        <v>43699</v>
      </c>
      <c r="C3343" s="22" t="n">
        <v>1502.564</v>
      </c>
      <c r="D3343" s="22" t="n">
        <v>1504.7</v>
      </c>
      <c r="E3343" s="22" t="n">
        <v>1492.593</v>
      </c>
      <c r="F3343" s="22" t="n">
        <v>1497.946</v>
      </c>
      <c r="G3343" s="23" t="n">
        <v>1506.31</v>
      </c>
      <c r="H3343" s="23" t="n">
        <v>1504.81</v>
      </c>
      <c r="I3343" s="23" t="n">
        <v>1494.64</v>
      </c>
      <c r="J3343" s="23" t="n">
        <v>1493.15</v>
      </c>
      <c r="K3343" s="29" t="str">
        <f aca="false">IF(N3343&lt;=$F$3,"HIT","MISS")</f>
        <v>HIT</v>
      </c>
      <c r="L3343" s="29" t="str">
        <f aca="false">IF(O3343&lt;=$F$3,"HIT","MISS")</f>
        <v>HIT</v>
      </c>
      <c r="M3343" s="17" t="str">
        <f aca="false">IF(AND(K3343="HIT",L3343="HIT"),"HOD ✓ | LOD ✓",IF(K3343="HIT","HOD ✓",IF(L3343="HIT","LOD ✓","✗ MISS")))</f>
        <v>HOD ✓ | LOD ✓</v>
      </c>
      <c r="N3343" s="26" t="n">
        <f aca="false">IF(D3343&lt;H3343,(H3343-D3343)/D3343,IF(D3343&gt;G3343,(D3343-G3343)/D3343,0))</f>
        <v>7.31042732769987E-005</v>
      </c>
      <c r="O3343" s="26" t="n">
        <f aca="false">IF(E3343&lt;J3343,(J3343-E3343)/E3343,IF(E3343&gt;I3343,(E3343-I3343)/E3343,0))</f>
        <v>0.000373176076800586</v>
      </c>
      <c r="P3343" s="27" t="n">
        <f aca="false">LN(F3343/F3342)</f>
        <v>-0.00307814581273745</v>
      </c>
      <c r="Q3343" s="28" t="n">
        <f aca="false">STDEV(P3324:P3343)*SQRT(252)</f>
        <v>0.150855467295326</v>
      </c>
      <c r="R3343" s="26" t="n">
        <f aca="false">(G3343-H3343)/H3343</f>
        <v>0.000996803583176614</v>
      </c>
      <c r="S3343" s="17" t="n">
        <f aca="false">YEAR(B3343)</f>
        <v>2019</v>
      </c>
      <c r="T3343" s="17" t="n">
        <f aca="false">WEEKDAY(B3343)</f>
        <v>5</v>
      </c>
    </row>
    <row r="3344" customFormat="false" ht="15" hidden="false" customHeight="false" outlineLevel="0" collapsed="false">
      <c r="B3344" s="21" t="n">
        <v>43700</v>
      </c>
      <c r="C3344" s="22" t="n">
        <v>1497.946</v>
      </c>
      <c r="D3344" s="22" t="n">
        <v>1530.204</v>
      </c>
      <c r="E3344" s="22" t="n">
        <v>1493.671</v>
      </c>
      <c r="F3344" s="22" t="n">
        <v>1527.378</v>
      </c>
      <c r="G3344" s="23" t="n">
        <v>1529.81</v>
      </c>
      <c r="H3344" s="23" t="n">
        <v>1528.28</v>
      </c>
      <c r="I3344" s="23" t="n">
        <v>1494.15</v>
      </c>
      <c r="J3344" s="23" t="n">
        <v>1492.66</v>
      </c>
      <c r="K3344" s="29" t="str">
        <f aca="false">IF(N3344&lt;=$F$3,"HIT","MISS")</f>
        <v>HIT</v>
      </c>
      <c r="L3344" s="29" t="str">
        <f aca="false">IF(O3344&lt;=$F$3,"HIT","MISS")</f>
        <v>HIT</v>
      </c>
      <c r="M3344" s="17" t="str">
        <f aca="false">IF(AND(K3344="HIT",L3344="HIT"),"HOD ✓ | LOD ✓",IF(K3344="HIT","HOD ✓",IF(L3344="HIT","LOD ✓","✗ MISS")))</f>
        <v>HOD ✓ | LOD ✓</v>
      </c>
      <c r="N3344" s="26" t="n">
        <f aca="false">IF(D3344&lt;H3344,(H3344-D3344)/D3344,IF(D3344&gt;G3344,(D3344-G3344)/D3344,0))</f>
        <v>0.00025748200893476</v>
      </c>
      <c r="O3344" s="26" t="n">
        <f aca="false">IF(E3344&lt;J3344,(J3344-E3344)/E3344,IF(E3344&gt;I3344,(E3344-I3344)/E3344,0))</f>
        <v>0</v>
      </c>
      <c r="P3344" s="27" t="n">
        <f aca="false">LN(F3344/F3343)</f>
        <v>0.0194577034256112</v>
      </c>
      <c r="Q3344" s="28" t="n">
        <f aca="false">STDEV(P3325:P3344)*SQRT(252)</f>
        <v>0.161947903530416</v>
      </c>
      <c r="R3344" s="26" t="n">
        <f aca="false">(G3344-H3344)/H3344</f>
        <v>0.00100112544821628</v>
      </c>
      <c r="S3344" s="17" t="n">
        <f aca="false">YEAR(B3344)</f>
        <v>2019</v>
      </c>
      <c r="T3344" s="17" t="n">
        <f aca="false">WEEKDAY(B3344)</f>
        <v>6</v>
      </c>
    </row>
    <row r="3345" customFormat="false" ht="15" hidden="false" customHeight="false" outlineLevel="0" collapsed="false">
      <c r="B3345" s="21" t="n">
        <v>43703</v>
      </c>
      <c r="C3345" s="22" t="n">
        <v>1539.725</v>
      </c>
      <c r="D3345" s="22" t="n">
        <v>1555.182</v>
      </c>
      <c r="E3345" s="22" t="n">
        <v>1525.19</v>
      </c>
      <c r="F3345" s="22" t="n">
        <v>1527.431</v>
      </c>
      <c r="G3345" s="23" t="n">
        <v>1557.18</v>
      </c>
      <c r="H3345" s="23" t="n">
        <v>1555.62</v>
      </c>
      <c r="I3345" s="23" t="n">
        <v>1526.91</v>
      </c>
      <c r="J3345" s="23" t="n">
        <v>1525.38</v>
      </c>
      <c r="K3345" s="29" t="str">
        <f aca="false">IF(N3345&lt;=$F$3,"HIT","MISS")</f>
        <v>HIT</v>
      </c>
      <c r="L3345" s="29" t="str">
        <f aca="false">IF(O3345&lt;=$F$3,"HIT","MISS")</f>
        <v>HIT</v>
      </c>
      <c r="M3345" s="17" t="str">
        <f aca="false">IF(AND(K3345="HIT",L3345="HIT"),"HOD ✓ | LOD ✓",IF(K3345="HIT","HOD ✓",IF(L3345="HIT","LOD ✓","✗ MISS")))</f>
        <v>HOD ✓ | LOD ✓</v>
      </c>
      <c r="N3345" s="26" t="n">
        <f aca="false">IF(D3345&lt;H3345,(H3345-D3345)/D3345,IF(D3345&gt;G3345,(D3345-G3345)/D3345,0))</f>
        <v>0.000281639062180423</v>
      </c>
      <c r="O3345" s="26" t="n">
        <f aca="false">IF(E3345&lt;J3345,(J3345-E3345)/E3345,IF(E3345&gt;I3345,(E3345-I3345)/E3345,0))</f>
        <v>0.000124574643159249</v>
      </c>
      <c r="P3345" s="27" t="n">
        <f aca="false">LN(F3345/F3344)</f>
        <v>3.4699387101163E-005</v>
      </c>
      <c r="Q3345" s="28" t="n">
        <f aca="false">STDEV(P3326:P3345)*SQRT(252)</f>
        <v>0.1622223370666</v>
      </c>
      <c r="R3345" s="26" t="n">
        <f aca="false">(G3345-H3345)/H3345</f>
        <v>0.00100281559763964</v>
      </c>
      <c r="S3345" s="17" t="n">
        <f aca="false">YEAR(B3345)</f>
        <v>2019</v>
      </c>
      <c r="T3345" s="17" t="n">
        <f aca="false">WEEKDAY(B3345)</f>
        <v>2</v>
      </c>
    </row>
    <row r="3346" customFormat="false" ht="15" hidden="false" customHeight="false" outlineLevel="0" collapsed="false">
      <c r="B3346" s="21" t="n">
        <v>43704</v>
      </c>
      <c r="C3346" s="22" t="n">
        <v>1527.431</v>
      </c>
      <c r="D3346" s="22" t="n">
        <v>1544.719</v>
      </c>
      <c r="E3346" s="22" t="n">
        <v>1525.836</v>
      </c>
      <c r="F3346" s="22" t="n">
        <v>1542.614</v>
      </c>
      <c r="G3346" s="23" t="n">
        <v>1544.34</v>
      </c>
      <c r="H3346" s="23" t="n">
        <v>1542.8</v>
      </c>
      <c r="I3346" s="23" t="n">
        <v>1526.48</v>
      </c>
      <c r="J3346" s="23" t="n">
        <v>1524.96</v>
      </c>
      <c r="K3346" s="29" t="str">
        <f aca="false">IF(N3346&lt;=$F$3,"HIT","MISS")</f>
        <v>HIT</v>
      </c>
      <c r="L3346" s="29" t="str">
        <f aca="false">IF(O3346&lt;=$F$3,"HIT","MISS")</f>
        <v>HIT</v>
      </c>
      <c r="M3346" s="17" t="str">
        <f aca="false">IF(AND(K3346="HIT",L3346="HIT"),"HOD ✓ | LOD ✓",IF(K3346="HIT","HOD ✓",IF(L3346="HIT","LOD ✓","✗ MISS")))</f>
        <v>HOD ✓ | LOD ✓</v>
      </c>
      <c r="N3346" s="26" t="n">
        <f aca="false">IF(D3346&lt;H3346,(H3346-D3346)/D3346,IF(D3346&gt;G3346,(D3346-G3346)/D3346,0))</f>
        <v>0.000245352067269279</v>
      </c>
      <c r="O3346" s="26" t="n">
        <f aca="false">IF(E3346&lt;J3346,(J3346-E3346)/E3346,IF(E3346&gt;I3346,(E3346-I3346)/E3346,0))</f>
        <v>0</v>
      </c>
      <c r="P3346" s="27" t="n">
        <f aca="false">LN(F3346/F3345)</f>
        <v>0.00989114086934315</v>
      </c>
      <c r="Q3346" s="28" t="n">
        <f aca="false">STDEV(P3327:P3346)*SQRT(252)</f>
        <v>0.163809604562413</v>
      </c>
      <c r="R3346" s="26" t="n">
        <f aca="false">(G3346-H3346)/H3346</f>
        <v>0.000998185117967309</v>
      </c>
      <c r="S3346" s="17" t="n">
        <f aca="false">YEAR(B3346)</f>
        <v>2019</v>
      </c>
      <c r="T3346" s="17" t="n">
        <f aca="false">WEEKDAY(B3346)</f>
        <v>3</v>
      </c>
    </row>
    <row r="3347" customFormat="false" ht="15" hidden="false" customHeight="false" outlineLevel="0" collapsed="false">
      <c r="B3347" s="21" t="n">
        <v>43705</v>
      </c>
      <c r="C3347" s="22" t="n">
        <v>1542.614</v>
      </c>
      <c r="D3347" s="22" t="n">
        <v>1546.932</v>
      </c>
      <c r="E3347" s="22" t="n">
        <v>1532.002</v>
      </c>
      <c r="F3347" s="22" t="n">
        <v>1539.697</v>
      </c>
      <c r="G3347" s="23" t="n">
        <v>1548.65</v>
      </c>
      <c r="H3347" s="23" t="n">
        <v>1547.1</v>
      </c>
      <c r="I3347" s="23" t="n">
        <v>1533.24</v>
      </c>
      <c r="J3347" s="23" t="n">
        <v>1531.71</v>
      </c>
      <c r="K3347" s="29" t="str">
        <f aca="false">IF(N3347&lt;=$F$3,"HIT","MISS")</f>
        <v>HIT</v>
      </c>
      <c r="L3347" s="29" t="str">
        <f aca="false">IF(O3347&lt;=$F$3,"HIT","MISS")</f>
        <v>HIT</v>
      </c>
      <c r="M3347" s="17" t="str">
        <f aca="false">IF(AND(K3347="HIT",L3347="HIT"),"HOD ✓ | LOD ✓",IF(K3347="HIT","HOD ✓",IF(L3347="HIT","LOD ✓","✗ MISS")))</f>
        <v>HOD ✓ | LOD ✓</v>
      </c>
      <c r="N3347" s="26" t="n">
        <f aca="false">IF(D3347&lt;H3347,(H3347-D3347)/D3347,IF(D3347&gt;G3347,(D3347-G3347)/D3347,0))</f>
        <v>0.000108602058784674</v>
      </c>
      <c r="O3347" s="26" t="n">
        <f aca="false">IF(E3347&lt;J3347,(J3347-E3347)/E3347,IF(E3347&gt;I3347,(E3347-I3347)/E3347,0))</f>
        <v>0</v>
      </c>
      <c r="P3347" s="27" t="n">
        <f aca="false">LN(F3347/F3346)</f>
        <v>-0.00189273624292559</v>
      </c>
      <c r="Q3347" s="28" t="n">
        <f aca="false">STDEV(P3328:P3347)*SQRT(252)</f>
        <v>0.153524438376234</v>
      </c>
      <c r="R3347" s="26" t="n">
        <f aca="false">(G3347-H3347)/H3347</f>
        <v>0.00100187447482398</v>
      </c>
      <c r="S3347" s="17" t="n">
        <f aca="false">YEAR(B3347)</f>
        <v>2019</v>
      </c>
      <c r="T3347" s="17" t="n">
        <f aca="false">WEEKDAY(B3347)</f>
        <v>4</v>
      </c>
    </row>
    <row r="3348" customFormat="false" ht="15" hidden="false" customHeight="false" outlineLevel="0" collapsed="false">
      <c r="B3348" s="21" t="n">
        <v>43706</v>
      </c>
      <c r="C3348" s="22" t="n">
        <v>1539.697</v>
      </c>
      <c r="D3348" s="22" t="n">
        <v>1550.402</v>
      </c>
      <c r="E3348" s="22" t="n">
        <v>1519.69</v>
      </c>
      <c r="F3348" s="22" t="n">
        <v>1527.472</v>
      </c>
      <c r="G3348" s="23" t="n">
        <v>1551.63</v>
      </c>
      <c r="H3348" s="23" t="n">
        <v>1550.08</v>
      </c>
      <c r="I3348" s="23" t="n">
        <v>1520.78</v>
      </c>
      <c r="J3348" s="23" t="n">
        <v>1519.26</v>
      </c>
      <c r="K3348" s="29" t="str">
        <f aca="false">IF(N3348&lt;=$F$3,"HIT","MISS")</f>
        <v>HIT</v>
      </c>
      <c r="L3348" s="29" t="str">
        <f aca="false">IF(O3348&lt;=$F$3,"HIT","MISS")</f>
        <v>HIT</v>
      </c>
      <c r="M3348" s="17" t="str">
        <f aca="false">IF(AND(K3348="HIT",L3348="HIT"),"HOD ✓ | LOD ✓",IF(K3348="HIT","HOD ✓",IF(L3348="HIT","LOD ✓","✗ MISS")))</f>
        <v>HOD ✓ | LOD ✓</v>
      </c>
      <c r="N3348" s="26" t="n">
        <f aca="false">IF(D3348&lt;H3348,(H3348-D3348)/D3348,IF(D3348&gt;G3348,(D3348-G3348)/D3348,0))</f>
        <v>0</v>
      </c>
      <c r="O3348" s="26" t="n">
        <f aca="false">IF(E3348&lt;J3348,(J3348-E3348)/E3348,IF(E3348&gt;I3348,(E3348-I3348)/E3348,0))</f>
        <v>0</v>
      </c>
      <c r="P3348" s="27" t="n">
        <f aca="false">LN(F3348/F3347)</f>
        <v>-0.0079715625302841</v>
      </c>
      <c r="Q3348" s="28" t="n">
        <f aca="false">STDEV(P3329:P3348)*SQRT(252)</f>
        <v>0.143377787165202</v>
      </c>
      <c r="R3348" s="26" t="n">
        <f aca="false">(G3348-H3348)/H3348</f>
        <v>0.000999948389760646</v>
      </c>
      <c r="S3348" s="17" t="n">
        <f aca="false">YEAR(B3348)</f>
        <v>2019</v>
      </c>
      <c r="T3348" s="17" t="n">
        <f aca="false">WEEKDAY(B3348)</f>
        <v>5</v>
      </c>
    </row>
    <row r="3349" customFormat="false" ht="15" hidden="false" customHeight="false" outlineLevel="0" collapsed="false">
      <c r="B3349" s="21" t="n">
        <v>43707</v>
      </c>
      <c r="C3349" s="22" t="n">
        <v>1527.472</v>
      </c>
      <c r="D3349" s="22" t="n">
        <v>1533.21</v>
      </c>
      <c r="E3349" s="22" t="n">
        <v>1517.16</v>
      </c>
      <c r="F3349" s="22" t="n">
        <v>1520.531</v>
      </c>
      <c r="G3349" s="23" t="n">
        <v>1533.44</v>
      </c>
      <c r="H3349" s="23" t="n">
        <v>1531.91</v>
      </c>
      <c r="I3349" s="23" t="n">
        <v>1518.82</v>
      </c>
      <c r="J3349" s="23" t="n">
        <v>1517.3</v>
      </c>
      <c r="K3349" s="29" t="str">
        <f aca="false">IF(N3349&lt;=$F$3,"HIT","MISS")</f>
        <v>HIT</v>
      </c>
      <c r="L3349" s="29" t="str">
        <f aca="false">IF(O3349&lt;=$F$3,"HIT","MISS")</f>
        <v>HIT</v>
      </c>
      <c r="M3349" s="17" t="str">
        <f aca="false">IF(AND(K3349="HIT",L3349="HIT"),"HOD ✓ | LOD ✓",IF(K3349="HIT","HOD ✓",IF(L3349="HIT","LOD ✓","✗ MISS")))</f>
        <v>HOD ✓ | LOD ✓</v>
      </c>
      <c r="N3349" s="26" t="n">
        <f aca="false">IF(D3349&lt;H3349,(H3349-D3349)/D3349,IF(D3349&gt;G3349,(D3349-G3349)/D3349,0))</f>
        <v>0</v>
      </c>
      <c r="O3349" s="26" t="n">
        <f aca="false">IF(E3349&lt;J3349,(J3349-E3349)/E3349,IF(E3349&gt;I3349,(E3349-I3349)/E3349,0))</f>
        <v>9.2277676711667E-005</v>
      </c>
      <c r="P3349" s="27" t="n">
        <f aca="false">LN(F3349/F3348)</f>
        <v>-0.0045544653323387</v>
      </c>
      <c r="Q3349" s="28" t="n">
        <f aca="false">STDEV(P3330:P3349)*SQRT(252)</f>
        <v>0.144442824285671</v>
      </c>
      <c r="R3349" s="26" t="n">
        <f aca="false">(G3349-H3349)/H3349</f>
        <v>0.000998753190461563</v>
      </c>
      <c r="S3349" s="17" t="n">
        <f aca="false">YEAR(B3349)</f>
        <v>2019</v>
      </c>
      <c r="T3349" s="17" t="n">
        <f aca="false">WEEKDAY(B3349)</f>
        <v>6</v>
      </c>
    </row>
    <row r="3350" customFormat="false" ht="15" hidden="false" customHeight="false" outlineLevel="0" collapsed="false">
      <c r="B3350" s="21" t="n">
        <v>43710</v>
      </c>
      <c r="C3350" s="22" t="n">
        <v>1527.821</v>
      </c>
      <c r="D3350" s="22" t="n">
        <v>1535.079</v>
      </c>
      <c r="E3350" s="22" t="n">
        <v>1519.438</v>
      </c>
      <c r="F3350" s="22" t="n">
        <v>1529.188</v>
      </c>
      <c r="G3350" s="23" t="n">
        <v>1534.69</v>
      </c>
      <c r="H3350" s="23" t="n">
        <v>1533.16</v>
      </c>
      <c r="I3350" s="23" t="n">
        <v>1519.68</v>
      </c>
      <c r="J3350" s="23" t="n">
        <v>1518.16</v>
      </c>
      <c r="K3350" s="29" t="str">
        <f aca="false">IF(N3350&lt;=$F$3,"HIT","MISS")</f>
        <v>HIT</v>
      </c>
      <c r="L3350" s="29" t="str">
        <f aca="false">IF(O3350&lt;=$F$3,"HIT","MISS")</f>
        <v>HIT</v>
      </c>
      <c r="M3350" s="17" t="str">
        <f aca="false">IF(AND(K3350="HIT",L3350="HIT"),"HOD ✓ | LOD ✓",IF(K3350="HIT","HOD ✓",IF(L3350="HIT","LOD ✓","✗ MISS")))</f>
        <v>HOD ✓ | LOD ✓</v>
      </c>
      <c r="N3350" s="26" t="n">
        <f aca="false">IF(D3350&lt;H3350,(H3350-D3350)/D3350,IF(D3350&gt;G3350,(D3350-G3350)/D3350,0))</f>
        <v>0.000253407153638279</v>
      </c>
      <c r="O3350" s="26" t="n">
        <f aca="false">IF(E3350&lt;J3350,(J3350-E3350)/E3350,IF(E3350&gt;I3350,(E3350-I3350)/E3350,0))</f>
        <v>0</v>
      </c>
      <c r="P3350" s="27" t="n">
        <f aca="false">LN(F3350/F3349)</f>
        <v>0.00567725961124139</v>
      </c>
      <c r="Q3350" s="28" t="n">
        <f aca="false">STDEV(P3331:P3350)*SQRT(252)</f>
        <v>0.136530413147078</v>
      </c>
      <c r="R3350" s="26" t="n">
        <f aca="false">(G3350-H3350)/H3350</f>
        <v>0.000997938897440563</v>
      </c>
      <c r="S3350" s="17" t="n">
        <f aca="false">YEAR(B3350)</f>
        <v>2019</v>
      </c>
      <c r="T3350" s="17" t="n">
        <f aca="false">WEEKDAY(B3350)</f>
        <v>2</v>
      </c>
    </row>
    <row r="3351" customFormat="false" ht="15" hidden="false" customHeight="false" outlineLevel="0" collapsed="false">
      <c r="B3351" s="21" t="n">
        <v>43711</v>
      </c>
      <c r="C3351" s="22" t="n">
        <v>1529.188</v>
      </c>
      <c r="D3351" s="22" t="n">
        <v>1549.81</v>
      </c>
      <c r="E3351" s="22" t="n">
        <v>1521.728</v>
      </c>
      <c r="F3351" s="22" t="n">
        <v>1547.574</v>
      </c>
      <c r="G3351" s="23" t="n">
        <v>1551.61</v>
      </c>
      <c r="H3351" s="23" t="n">
        <v>1550.06</v>
      </c>
      <c r="I3351" s="23" t="n">
        <v>1522.32</v>
      </c>
      <c r="J3351" s="23" t="n">
        <v>1520.8</v>
      </c>
      <c r="K3351" s="29" t="str">
        <f aca="false">IF(N3351&lt;=$F$3,"HIT","MISS")</f>
        <v>HIT</v>
      </c>
      <c r="L3351" s="29" t="str">
        <f aca="false">IF(O3351&lt;=$F$3,"HIT","MISS")</f>
        <v>HIT</v>
      </c>
      <c r="M3351" s="17" t="str">
        <f aca="false">IF(AND(K3351="HIT",L3351="HIT"),"HOD ✓ | LOD ✓",IF(K3351="HIT","HOD ✓",IF(L3351="HIT","LOD ✓","✗ MISS")))</f>
        <v>HOD ✓ | LOD ✓</v>
      </c>
      <c r="N3351" s="26" t="n">
        <f aca="false">IF(D3351&lt;H3351,(H3351-D3351)/D3351,IF(D3351&gt;G3351,(D3351-G3351)/D3351,0))</f>
        <v>0.000161310096076293</v>
      </c>
      <c r="O3351" s="26" t="n">
        <f aca="false">IF(E3351&lt;J3351,(J3351-E3351)/E3351,IF(E3351&gt;I3351,(E3351-I3351)/E3351,0))</f>
        <v>0</v>
      </c>
      <c r="P3351" s="27" t="n">
        <f aca="false">LN(F3351/F3350)</f>
        <v>0.0119516679273802</v>
      </c>
      <c r="Q3351" s="28" t="n">
        <f aca="false">STDEV(P3332:P3351)*SQRT(252)</f>
        <v>0.139961586544491</v>
      </c>
      <c r="R3351" s="26" t="n">
        <f aca="false">(G3351-H3351)/H3351</f>
        <v>0.000999961291820932</v>
      </c>
      <c r="S3351" s="17" t="n">
        <f aca="false">YEAR(B3351)</f>
        <v>2019</v>
      </c>
      <c r="T3351" s="17" t="n">
        <f aca="false">WEEKDAY(B3351)</f>
        <v>3</v>
      </c>
    </row>
    <row r="3352" customFormat="false" ht="15" hidden="false" customHeight="false" outlineLevel="0" collapsed="false">
      <c r="B3352" s="21" t="n">
        <v>43712</v>
      </c>
      <c r="C3352" s="22" t="n">
        <v>1547.574</v>
      </c>
      <c r="D3352" s="22" t="n">
        <v>1557.074</v>
      </c>
      <c r="E3352" s="22" t="n">
        <v>1533.978</v>
      </c>
      <c r="F3352" s="22" t="n">
        <v>1552.385</v>
      </c>
      <c r="G3352" s="23" t="n">
        <v>1558.38</v>
      </c>
      <c r="H3352" s="23" t="n">
        <v>1556.82</v>
      </c>
      <c r="I3352" s="23" t="n">
        <v>1533.68</v>
      </c>
      <c r="J3352" s="23" t="n">
        <v>1532.15</v>
      </c>
      <c r="K3352" s="29" t="str">
        <f aca="false">IF(N3352&lt;=$F$3,"HIT","MISS")</f>
        <v>HIT</v>
      </c>
      <c r="L3352" s="29" t="str">
        <f aca="false">IF(O3352&lt;=$F$3,"HIT","MISS")</f>
        <v>HIT</v>
      </c>
      <c r="M3352" s="17" t="str">
        <f aca="false">IF(AND(K3352="HIT",L3352="HIT"),"HOD ✓ | LOD ✓",IF(K3352="HIT","HOD ✓",IF(L3352="HIT","LOD ✓","✗ MISS")))</f>
        <v>HOD ✓ | LOD ✓</v>
      </c>
      <c r="N3352" s="26" t="n">
        <f aca="false">IF(D3352&lt;H3352,(H3352-D3352)/D3352,IF(D3352&gt;G3352,(D3352-G3352)/D3352,0))</f>
        <v>0</v>
      </c>
      <c r="O3352" s="26" t="n">
        <f aca="false">IF(E3352&lt;J3352,(J3352-E3352)/E3352,IF(E3352&gt;I3352,(E3352-I3352)/E3352,0))</f>
        <v>0.000194266149840481</v>
      </c>
      <c r="P3352" s="27" t="n">
        <f aca="false">LN(F3352/F3351)</f>
        <v>0.00310391451147892</v>
      </c>
      <c r="Q3352" s="28" t="n">
        <f aca="false">STDEV(P3333:P3352)*SQRT(252)</f>
        <v>0.126892295980837</v>
      </c>
      <c r="R3352" s="26" t="n">
        <f aca="false">(G3352-H3352)/H3352</f>
        <v>0.00100204262535179</v>
      </c>
      <c r="S3352" s="17" t="n">
        <f aca="false">YEAR(B3352)</f>
        <v>2019</v>
      </c>
      <c r="T3352" s="17" t="n">
        <f aca="false">WEEKDAY(B3352)</f>
        <v>4</v>
      </c>
    </row>
    <row r="3353" customFormat="false" ht="15" hidden="false" customHeight="false" outlineLevel="0" collapsed="false">
      <c r="B3353" s="21" t="n">
        <v>43713</v>
      </c>
      <c r="C3353" s="22" t="n">
        <v>1552.385</v>
      </c>
      <c r="D3353" s="22" t="n">
        <v>1553.045</v>
      </c>
      <c r="E3353" s="22" t="n">
        <v>1506.492</v>
      </c>
      <c r="F3353" s="22" t="n">
        <v>1518.894</v>
      </c>
      <c r="G3353" s="23" t="n">
        <v>1555.21</v>
      </c>
      <c r="H3353" s="23" t="n">
        <v>1553.66</v>
      </c>
      <c r="I3353" s="23" t="n">
        <v>1506.93</v>
      </c>
      <c r="J3353" s="23" t="n">
        <v>1505.42</v>
      </c>
      <c r="K3353" s="29" t="str">
        <f aca="false">IF(N3353&lt;=$F$3,"HIT","MISS")</f>
        <v>HIT</v>
      </c>
      <c r="L3353" s="29" t="str">
        <f aca="false">IF(O3353&lt;=$F$3,"HIT","MISS")</f>
        <v>HIT</v>
      </c>
      <c r="M3353" s="17" t="str">
        <f aca="false">IF(AND(K3353="HIT",L3353="HIT"),"HOD ✓ | LOD ✓",IF(K3353="HIT","HOD ✓",IF(L3353="HIT","LOD ✓","✗ MISS")))</f>
        <v>HOD ✓ | LOD ✓</v>
      </c>
      <c r="N3353" s="26" t="n">
        <f aca="false">IF(D3353&lt;H3353,(H3353-D3353)/D3353,IF(D3353&gt;G3353,(D3353-G3353)/D3353,0))</f>
        <v>0.000395996252523275</v>
      </c>
      <c r="O3353" s="26" t="n">
        <f aca="false">IF(E3353&lt;J3353,(J3353-E3353)/E3353,IF(E3353&gt;I3353,(E3353-I3353)/E3353,0))</f>
        <v>0</v>
      </c>
      <c r="P3353" s="27" t="n">
        <f aca="false">LN(F3353/F3352)</f>
        <v>-0.0218100195809071</v>
      </c>
      <c r="Q3353" s="28" t="n">
        <f aca="false">STDEV(P3334:P3353)*SQRT(252)</f>
        <v>0.151865461927475</v>
      </c>
      <c r="R3353" s="26" t="n">
        <f aca="false">(G3353-H3353)/H3353</f>
        <v>0.000997644272234565</v>
      </c>
      <c r="S3353" s="17" t="n">
        <f aca="false">YEAR(B3353)</f>
        <v>2019</v>
      </c>
      <c r="T3353" s="17" t="n">
        <f aca="false">WEEKDAY(B3353)</f>
        <v>5</v>
      </c>
    </row>
    <row r="3354" customFormat="false" ht="15" hidden="false" customHeight="false" outlineLevel="0" collapsed="false">
      <c r="B3354" s="21" t="n">
        <v>43714</v>
      </c>
      <c r="C3354" s="22" t="n">
        <v>1518.894</v>
      </c>
      <c r="D3354" s="22" t="n">
        <v>1527.836</v>
      </c>
      <c r="E3354" s="22" t="n">
        <v>1502.707</v>
      </c>
      <c r="F3354" s="22" t="n">
        <v>1506.92</v>
      </c>
      <c r="G3354" s="23" t="n">
        <v>1529.46</v>
      </c>
      <c r="H3354" s="23" t="n">
        <v>1527.93</v>
      </c>
      <c r="I3354" s="23" t="n">
        <v>1502.09</v>
      </c>
      <c r="J3354" s="23" t="n">
        <v>1500.59</v>
      </c>
      <c r="K3354" s="29" t="str">
        <f aca="false">IF(N3354&lt;=$F$3,"HIT","MISS")</f>
        <v>HIT</v>
      </c>
      <c r="L3354" s="29" t="str">
        <f aca="false">IF(O3354&lt;=$F$3,"HIT","MISS")</f>
        <v>HIT</v>
      </c>
      <c r="M3354" s="17" t="str">
        <f aca="false">IF(AND(K3354="HIT",L3354="HIT"),"HOD ✓ | LOD ✓",IF(K3354="HIT","HOD ✓",IF(L3354="HIT","LOD ✓","✗ MISS")))</f>
        <v>HOD ✓ | LOD ✓</v>
      </c>
      <c r="N3354" s="26" t="n">
        <f aca="false">IF(D3354&lt;H3354,(H3354-D3354)/D3354,IF(D3354&gt;G3354,(D3354-G3354)/D3354,0))</f>
        <v>6.15249280682291E-005</v>
      </c>
      <c r="O3354" s="26" t="n">
        <f aca="false">IF(E3354&lt;J3354,(J3354-E3354)/E3354,IF(E3354&gt;I3354,(E3354-I3354)/E3354,0))</f>
        <v>0.000410592351004014</v>
      </c>
      <c r="P3354" s="27" t="n">
        <f aca="false">LN(F3354/F3353)</f>
        <v>-0.00791460579215865</v>
      </c>
      <c r="Q3354" s="28" t="n">
        <f aca="false">STDEV(P3335:P3354)*SQRT(252)</f>
        <v>0.154363897944478</v>
      </c>
      <c r="R3354" s="26" t="n">
        <f aca="false">(G3354-H3354)/H3354</f>
        <v>0.00100135477410613</v>
      </c>
      <c r="S3354" s="17" t="n">
        <f aca="false">YEAR(B3354)</f>
        <v>2019</v>
      </c>
      <c r="T3354" s="17" t="n">
        <f aca="false">WEEKDAY(B3354)</f>
        <v>6</v>
      </c>
    </row>
    <row r="3355" customFormat="false" ht="15" hidden="false" customHeight="false" outlineLevel="0" collapsed="false">
      <c r="B3355" s="21" t="n">
        <v>43717</v>
      </c>
      <c r="C3355" s="22" t="n">
        <v>1506.923</v>
      </c>
      <c r="D3355" s="22" t="n">
        <v>1515.466</v>
      </c>
      <c r="E3355" s="22" t="n">
        <v>1497.76</v>
      </c>
      <c r="F3355" s="22" t="n">
        <v>1498.976</v>
      </c>
      <c r="G3355" s="23" t="n">
        <v>1516.11</v>
      </c>
      <c r="H3355" s="23" t="n">
        <v>1514.6</v>
      </c>
      <c r="I3355" s="23" t="n">
        <v>1498.93</v>
      </c>
      <c r="J3355" s="23" t="n">
        <v>1497.43</v>
      </c>
      <c r="K3355" s="29" t="str">
        <f aca="false">IF(N3355&lt;=$F$3,"HIT","MISS")</f>
        <v>HIT</v>
      </c>
      <c r="L3355" s="29" t="str">
        <f aca="false">IF(O3355&lt;=$F$3,"HIT","MISS")</f>
        <v>HIT</v>
      </c>
      <c r="M3355" s="17" t="str">
        <f aca="false">IF(AND(K3355="HIT",L3355="HIT"),"HOD ✓ | LOD ✓",IF(K3355="HIT","HOD ✓",IF(L3355="HIT","LOD ✓","✗ MISS")))</f>
        <v>HOD ✓ | LOD ✓</v>
      </c>
      <c r="N3355" s="26" t="n">
        <f aca="false">IF(D3355&lt;H3355,(H3355-D3355)/D3355,IF(D3355&gt;G3355,(D3355-G3355)/D3355,0))</f>
        <v>0</v>
      </c>
      <c r="O3355" s="26" t="n">
        <f aca="false">IF(E3355&lt;J3355,(J3355-E3355)/E3355,IF(E3355&gt;I3355,(E3355-I3355)/E3355,0))</f>
        <v>0</v>
      </c>
      <c r="P3355" s="27" t="n">
        <f aca="false">LN(F3355/F3354)</f>
        <v>-0.00528562431623126</v>
      </c>
      <c r="Q3355" s="28" t="n">
        <f aca="false">STDEV(P3336:P3355)*SQRT(252)</f>
        <v>0.151517573083608</v>
      </c>
      <c r="R3355" s="26" t="n">
        <f aca="false">(G3355-H3355)/H3355</f>
        <v>0.00099696289449359</v>
      </c>
      <c r="S3355" s="17" t="n">
        <f aca="false">YEAR(B3355)</f>
        <v>2019</v>
      </c>
      <c r="T3355" s="17" t="n">
        <f aca="false">WEEKDAY(B3355)</f>
        <v>2</v>
      </c>
    </row>
    <row r="3356" customFormat="false" ht="15" hidden="false" customHeight="false" outlineLevel="0" collapsed="false">
      <c r="B3356" s="21" t="n">
        <v>43718</v>
      </c>
      <c r="C3356" s="22" t="n">
        <v>1498.976</v>
      </c>
      <c r="D3356" s="22" t="n">
        <v>1500.906</v>
      </c>
      <c r="E3356" s="22" t="n">
        <v>1484.705</v>
      </c>
      <c r="F3356" s="22" t="n">
        <v>1485.439</v>
      </c>
      <c r="G3356" s="23" t="n">
        <v>1501.9</v>
      </c>
      <c r="H3356" s="23" t="n">
        <v>1500.4</v>
      </c>
      <c r="I3356" s="23" t="n">
        <v>1485.08</v>
      </c>
      <c r="J3356" s="23" t="n">
        <v>1483.6</v>
      </c>
      <c r="K3356" s="29" t="str">
        <f aca="false">IF(N3356&lt;=$F$3,"HIT","MISS")</f>
        <v>HIT</v>
      </c>
      <c r="L3356" s="29" t="str">
        <f aca="false">IF(O3356&lt;=$F$3,"HIT","MISS")</f>
        <v>HIT</v>
      </c>
      <c r="M3356" s="17" t="str">
        <f aca="false">IF(AND(K3356="HIT",L3356="HIT"),"HOD ✓ | LOD ✓",IF(K3356="HIT","HOD ✓",IF(L3356="HIT","LOD ✓","✗ MISS")))</f>
        <v>HOD ✓ | LOD ✓</v>
      </c>
      <c r="N3356" s="26" t="n">
        <f aca="false">IF(D3356&lt;H3356,(H3356-D3356)/D3356,IF(D3356&gt;G3356,(D3356-G3356)/D3356,0))</f>
        <v>0</v>
      </c>
      <c r="O3356" s="26" t="n">
        <f aca="false">IF(E3356&lt;J3356,(J3356-E3356)/E3356,IF(E3356&gt;I3356,(E3356-I3356)/E3356,0))</f>
        <v>0</v>
      </c>
      <c r="P3356" s="27" t="n">
        <f aca="false">LN(F3356/F3355)</f>
        <v>-0.00907185685605843</v>
      </c>
      <c r="Q3356" s="28" t="n">
        <f aca="false">STDEV(P3337:P3356)*SQRT(252)</f>
        <v>0.153133586438595</v>
      </c>
      <c r="R3356" s="26" t="n">
        <f aca="false">(G3356-H3356)/H3356</f>
        <v>0.000999733404425486</v>
      </c>
      <c r="S3356" s="17" t="n">
        <f aca="false">YEAR(B3356)</f>
        <v>2019</v>
      </c>
      <c r="T3356" s="17" t="n">
        <f aca="false">WEEKDAY(B3356)</f>
        <v>3</v>
      </c>
    </row>
    <row r="3357" customFormat="false" ht="15" hidden="false" customHeight="false" outlineLevel="0" collapsed="false">
      <c r="B3357" s="21" t="n">
        <v>43719</v>
      </c>
      <c r="C3357" s="22" t="n">
        <v>1485.439</v>
      </c>
      <c r="D3357" s="22" t="n">
        <v>1498.296</v>
      </c>
      <c r="E3357" s="22" t="n">
        <v>1485.291</v>
      </c>
      <c r="F3357" s="22" t="n">
        <v>1496.81</v>
      </c>
      <c r="G3357" s="23" t="n">
        <v>1498.03</v>
      </c>
      <c r="H3357" s="23" t="n">
        <v>1496.53</v>
      </c>
      <c r="I3357" s="23" t="n">
        <v>1487.03</v>
      </c>
      <c r="J3357" s="23" t="n">
        <v>1485.54</v>
      </c>
      <c r="K3357" s="29" t="str">
        <f aca="false">IF(N3357&lt;=$F$3,"HIT","MISS")</f>
        <v>HIT</v>
      </c>
      <c r="L3357" s="29" t="str">
        <f aca="false">IF(O3357&lt;=$F$3,"HIT","MISS")</f>
        <v>HIT</v>
      </c>
      <c r="M3357" s="17" t="str">
        <f aca="false">IF(AND(K3357="HIT",L3357="HIT"),"HOD ✓ | LOD ✓",IF(K3357="HIT","HOD ✓",IF(L3357="HIT","LOD ✓","✗ MISS")))</f>
        <v>HOD ✓ | LOD ✓</v>
      </c>
      <c r="N3357" s="26" t="n">
        <f aca="false">IF(D3357&lt;H3357,(H3357-D3357)/D3357,IF(D3357&gt;G3357,(D3357-G3357)/D3357,0))</f>
        <v>0.000177535013108275</v>
      </c>
      <c r="O3357" s="26" t="n">
        <f aca="false">IF(E3357&lt;J3357,(J3357-E3357)/E3357,IF(E3357&gt;I3357,(E3357-I3357)/E3357,0))</f>
        <v>0.000167643916242692</v>
      </c>
      <c r="P3357" s="27" t="n">
        <f aca="false">LN(F3357/F3356)</f>
        <v>0.00762582541227248</v>
      </c>
      <c r="Q3357" s="28" t="n">
        <f aca="false">STDEV(P3338:P3357)*SQRT(252)</f>
        <v>0.150873151980479</v>
      </c>
      <c r="R3357" s="26" t="n">
        <f aca="false">(G3357-H3357)/H3357</f>
        <v>0.00100231869725298</v>
      </c>
      <c r="S3357" s="17" t="n">
        <f aca="false">YEAR(B3357)</f>
        <v>2019</v>
      </c>
      <c r="T3357" s="17" t="n">
        <f aca="false">WEEKDAY(B3357)</f>
        <v>4</v>
      </c>
    </row>
    <row r="3358" customFormat="false" ht="15" hidden="false" customHeight="false" outlineLevel="0" collapsed="false">
      <c r="B3358" s="21" t="n">
        <v>43720</v>
      </c>
      <c r="C3358" s="22" t="n">
        <v>1496.81</v>
      </c>
      <c r="D3358" s="22" t="n">
        <v>1524.25</v>
      </c>
      <c r="E3358" s="22" t="n">
        <v>1489.358</v>
      </c>
      <c r="F3358" s="22" t="n">
        <v>1499.031</v>
      </c>
      <c r="G3358" s="23" t="n">
        <v>1525.19</v>
      </c>
      <c r="H3358" s="23" t="n">
        <v>1523.67</v>
      </c>
      <c r="I3358" s="23" t="n">
        <v>1490.96</v>
      </c>
      <c r="J3358" s="23" t="n">
        <v>1489.47</v>
      </c>
      <c r="K3358" s="29" t="str">
        <f aca="false">IF(N3358&lt;=$F$3,"HIT","MISS")</f>
        <v>HIT</v>
      </c>
      <c r="L3358" s="29" t="str">
        <f aca="false">IF(O3358&lt;=$F$3,"HIT","MISS")</f>
        <v>HIT</v>
      </c>
      <c r="M3358" s="17" t="str">
        <f aca="false">IF(AND(K3358="HIT",L3358="HIT"),"HOD ✓ | LOD ✓",IF(K3358="HIT","HOD ✓",IF(L3358="HIT","LOD ✓","✗ MISS")))</f>
        <v>HOD ✓ | LOD ✓</v>
      </c>
      <c r="N3358" s="26" t="n">
        <f aca="false">IF(D3358&lt;H3358,(H3358-D3358)/D3358,IF(D3358&gt;G3358,(D3358-G3358)/D3358,0))</f>
        <v>0</v>
      </c>
      <c r="O3358" s="26" t="n">
        <f aca="false">IF(E3358&lt;J3358,(J3358-E3358)/E3358,IF(E3358&gt;I3358,(E3358-I3358)/E3358,0))</f>
        <v>7.52001869262327E-005</v>
      </c>
      <c r="P3358" s="27" t="n">
        <f aca="false">LN(F3358/F3357)</f>
        <v>0.00148272248553878</v>
      </c>
      <c r="Q3358" s="28" t="n">
        <f aca="false">STDEV(P3339:P3358)*SQRT(252)</f>
        <v>0.150102324003906</v>
      </c>
      <c r="R3358" s="26" t="n">
        <f aca="false">(G3358-H3358)/H3358</f>
        <v>0.000997591341957236</v>
      </c>
      <c r="S3358" s="17" t="n">
        <f aca="false">YEAR(B3358)</f>
        <v>2019</v>
      </c>
      <c r="T3358" s="17" t="n">
        <f aca="false">WEEKDAY(B3358)</f>
        <v>5</v>
      </c>
    </row>
    <row r="3359" customFormat="false" ht="15" hidden="false" customHeight="false" outlineLevel="0" collapsed="false">
      <c r="B3359" s="21" t="n">
        <v>43721</v>
      </c>
      <c r="C3359" s="22" t="n">
        <v>1499.031</v>
      </c>
      <c r="D3359" s="22" t="n">
        <v>1509.042</v>
      </c>
      <c r="E3359" s="22" t="n">
        <v>1485.965</v>
      </c>
      <c r="F3359" s="22" t="n">
        <v>1488.747</v>
      </c>
      <c r="G3359" s="23" t="n">
        <v>1510.51</v>
      </c>
      <c r="H3359" s="23" t="n">
        <v>1509</v>
      </c>
      <c r="I3359" s="23" t="n">
        <v>1487.58</v>
      </c>
      <c r="J3359" s="23" t="n">
        <v>1486.09</v>
      </c>
      <c r="K3359" s="29" t="str">
        <f aca="false">IF(N3359&lt;=$F$3,"HIT","MISS")</f>
        <v>HIT</v>
      </c>
      <c r="L3359" s="29" t="str">
        <f aca="false">IF(O3359&lt;=$F$3,"HIT","MISS")</f>
        <v>HIT</v>
      </c>
      <c r="M3359" s="17" t="str">
        <f aca="false">IF(AND(K3359="HIT",L3359="HIT"),"HOD ✓ | LOD ✓",IF(K3359="HIT","HOD ✓",IF(L3359="HIT","LOD ✓","✗ MISS")))</f>
        <v>HOD ✓ | LOD ✓</v>
      </c>
      <c r="N3359" s="26" t="n">
        <f aca="false">IF(D3359&lt;H3359,(H3359-D3359)/D3359,IF(D3359&gt;G3359,(D3359-G3359)/D3359,0))</f>
        <v>0</v>
      </c>
      <c r="O3359" s="26" t="n">
        <f aca="false">IF(E3359&lt;J3359,(J3359-E3359)/E3359,IF(E3359&gt;I3359,(E3359-I3359)/E3359,0))</f>
        <v>8.41204200637296E-005</v>
      </c>
      <c r="P3359" s="27" t="n">
        <f aca="false">LN(F3359/F3358)</f>
        <v>-0.00688407278826636</v>
      </c>
      <c r="Q3359" s="28" t="n">
        <f aca="false">STDEV(P3340:P3359)*SQRT(252)</f>
        <v>0.150509649375344</v>
      </c>
      <c r="R3359" s="26" t="n">
        <f aca="false">(G3359-H3359)/H3359</f>
        <v>0.00100066269052352</v>
      </c>
      <c r="S3359" s="17" t="n">
        <f aca="false">YEAR(B3359)</f>
        <v>2019</v>
      </c>
      <c r="T3359" s="17" t="n">
        <f aca="false">WEEKDAY(B3359)</f>
        <v>6</v>
      </c>
    </row>
    <row r="3360" customFormat="false" ht="15" hidden="false" customHeight="false" outlineLevel="0" collapsed="false">
      <c r="B3360" s="21" t="n">
        <v>43724</v>
      </c>
      <c r="C3360" s="22" t="n">
        <v>1488.747</v>
      </c>
      <c r="D3360" s="22" t="n">
        <v>1512.07</v>
      </c>
      <c r="E3360" s="22" t="n">
        <v>1488.747</v>
      </c>
      <c r="F3360" s="22" t="n">
        <v>1498.555</v>
      </c>
      <c r="G3360" s="23" t="n">
        <v>1512.16</v>
      </c>
      <c r="H3360" s="23" t="n">
        <v>1510.65</v>
      </c>
      <c r="I3360" s="23" t="n">
        <v>1488.46</v>
      </c>
      <c r="J3360" s="23" t="n">
        <v>1486.97</v>
      </c>
      <c r="K3360" s="29" t="str">
        <f aca="false">IF(N3360&lt;=$F$3,"HIT","MISS")</f>
        <v>HIT</v>
      </c>
      <c r="L3360" s="29" t="str">
        <f aca="false">IF(O3360&lt;=$F$3,"HIT","MISS")</f>
        <v>HIT</v>
      </c>
      <c r="M3360" s="17" t="str">
        <f aca="false">IF(AND(K3360="HIT",L3360="HIT"),"HOD ✓ | LOD ✓",IF(K3360="HIT","HOD ✓",IF(L3360="HIT","LOD ✓","✗ MISS")))</f>
        <v>HOD ✓ | LOD ✓</v>
      </c>
      <c r="N3360" s="26" t="n">
        <f aca="false">IF(D3360&lt;H3360,(H3360-D3360)/D3360,IF(D3360&gt;G3360,(D3360-G3360)/D3360,0))</f>
        <v>0</v>
      </c>
      <c r="O3360" s="26" t="n">
        <f aca="false">IF(E3360&lt;J3360,(J3360-E3360)/E3360,IF(E3360&gt;I3360,(E3360-I3360)/E3360,0))</f>
        <v>0.000192779565634748</v>
      </c>
      <c r="P3360" s="27" t="n">
        <f aca="false">LN(F3360/F3359)</f>
        <v>0.00656648389907311</v>
      </c>
      <c r="Q3360" s="28" t="n">
        <f aca="false">STDEV(P3341:P3360)*SQRT(252)</f>
        <v>0.146774443877356</v>
      </c>
      <c r="R3360" s="26" t="n">
        <f aca="false">(G3360-H3360)/H3360</f>
        <v>0.000999569721642995</v>
      </c>
      <c r="S3360" s="17" t="n">
        <f aca="false">YEAR(B3360)</f>
        <v>2019</v>
      </c>
      <c r="T3360" s="17" t="n">
        <f aca="false">WEEKDAY(B3360)</f>
        <v>2</v>
      </c>
    </row>
    <row r="3361" customFormat="false" ht="15" hidden="false" customHeight="false" outlineLevel="0" collapsed="false">
      <c r="B3361" s="21" t="n">
        <v>43725</v>
      </c>
      <c r="C3361" s="22" t="n">
        <v>1498.555</v>
      </c>
      <c r="D3361" s="22" t="n">
        <v>1507.086</v>
      </c>
      <c r="E3361" s="22" t="n">
        <v>1493.566</v>
      </c>
      <c r="F3361" s="22" t="n">
        <v>1501.384</v>
      </c>
      <c r="G3361" s="23" t="n">
        <v>1509.16</v>
      </c>
      <c r="H3361" s="23" t="n">
        <v>1507.65</v>
      </c>
      <c r="I3361" s="23" t="n">
        <v>1494.7</v>
      </c>
      <c r="J3361" s="23" t="n">
        <v>1493.21</v>
      </c>
      <c r="K3361" s="29" t="str">
        <f aca="false">IF(N3361&lt;=$F$3,"HIT","MISS")</f>
        <v>HIT</v>
      </c>
      <c r="L3361" s="29" t="str">
        <f aca="false">IF(O3361&lt;=$F$3,"HIT","MISS")</f>
        <v>HIT</v>
      </c>
      <c r="M3361" s="17" t="str">
        <f aca="false">IF(AND(K3361="HIT",L3361="HIT"),"HOD ✓ | LOD ✓",IF(K3361="HIT","HOD ✓",IF(L3361="HIT","LOD ✓","✗ MISS")))</f>
        <v>HOD ✓ | LOD ✓</v>
      </c>
      <c r="N3361" s="26" t="n">
        <f aca="false">IF(D3361&lt;H3361,(H3361-D3361)/D3361,IF(D3361&gt;G3361,(D3361-G3361)/D3361,0))</f>
        <v>0.000374232127430072</v>
      </c>
      <c r="O3361" s="26" t="n">
        <f aca="false">IF(E3361&lt;J3361,(J3361-E3361)/E3361,IF(E3361&gt;I3361,(E3361-I3361)/E3361,0))</f>
        <v>0</v>
      </c>
      <c r="P3361" s="27" t="n">
        <f aca="false">LN(F3361/F3360)</f>
        <v>0.00188603890852208</v>
      </c>
      <c r="Q3361" s="28" t="n">
        <f aca="false">STDEV(P3342:P3361)*SQRT(252)</f>
        <v>0.144322492082618</v>
      </c>
      <c r="R3361" s="26" t="n">
        <f aca="false">(G3361-H3361)/H3361</f>
        <v>0.0010015587172089</v>
      </c>
      <c r="S3361" s="17" t="n">
        <f aca="false">YEAR(B3361)</f>
        <v>2019</v>
      </c>
      <c r="T3361" s="17" t="n">
        <f aca="false">WEEKDAY(B3361)</f>
        <v>3</v>
      </c>
    </row>
    <row r="3362" customFormat="false" ht="15" hidden="false" customHeight="false" outlineLevel="0" collapsed="false">
      <c r="B3362" s="21" t="n">
        <v>43726</v>
      </c>
      <c r="C3362" s="22" t="n">
        <v>1501.384</v>
      </c>
      <c r="D3362" s="22" t="n">
        <v>1511.661</v>
      </c>
      <c r="E3362" s="22" t="n">
        <v>1483.311</v>
      </c>
      <c r="F3362" s="22" t="n">
        <v>1494.022</v>
      </c>
      <c r="G3362" s="23" t="n">
        <v>1512.59</v>
      </c>
      <c r="H3362" s="23" t="n">
        <v>1511.08</v>
      </c>
      <c r="I3362" s="23" t="n">
        <v>1483.21</v>
      </c>
      <c r="J3362" s="23" t="n">
        <v>1481.73</v>
      </c>
      <c r="K3362" s="29" t="str">
        <f aca="false">IF(N3362&lt;=$F$3,"HIT","MISS")</f>
        <v>HIT</v>
      </c>
      <c r="L3362" s="29" t="str">
        <f aca="false">IF(O3362&lt;=$F$3,"HIT","MISS")</f>
        <v>HIT</v>
      </c>
      <c r="M3362" s="17" t="str">
        <f aca="false">IF(AND(K3362="HIT",L3362="HIT"),"HOD ✓ | LOD ✓",IF(K3362="HIT","HOD ✓",IF(L3362="HIT","LOD ✓","✗ MISS")))</f>
        <v>HOD ✓ | LOD ✓</v>
      </c>
      <c r="N3362" s="26" t="n">
        <f aca="false">IF(D3362&lt;H3362,(H3362-D3362)/D3362,IF(D3362&gt;G3362,(D3362-G3362)/D3362,0))</f>
        <v>0</v>
      </c>
      <c r="O3362" s="26" t="n">
        <f aca="false">IF(E3362&lt;J3362,(J3362-E3362)/E3362,IF(E3362&gt;I3362,(E3362-I3362)/E3362,0))</f>
        <v>6.80909128293968E-005</v>
      </c>
      <c r="P3362" s="27" t="n">
        <f aca="false">LN(F3362/F3361)</f>
        <v>-0.00491553720843956</v>
      </c>
      <c r="Q3362" s="28" t="n">
        <f aca="false">STDEV(P3343:P3362)*SQRT(252)</f>
        <v>0.144944368424972</v>
      </c>
      <c r="R3362" s="26" t="n">
        <f aca="false">(G3362-H3362)/H3362</f>
        <v>0.000999285279402805</v>
      </c>
      <c r="S3362" s="17" t="n">
        <f aca="false">YEAR(B3362)</f>
        <v>2019</v>
      </c>
      <c r="T3362" s="17" t="n">
        <f aca="false">WEEKDAY(B3362)</f>
        <v>4</v>
      </c>
    </row>
    <row r="3363" customFormat="false" ht="15" hidden="false" customHeight="false" outlineLevel="0" collapsed="false">
      <c r="B3363" s="21" t="n">
        <v>43727</v>
      </c>
      <c r="C3363" s="22" t="n">
        <v>1494.022</v>
      </c>
      <c r="D3363" s="22" t="n">
        <v>1504.556</v>
      </c>
      <c r="E3363" s="22" t="n">
        <v>1489.202</v>
      </c>
      <c r="F3363" s="22" t="n">
        <v>1498.727</v>
      </c>
      <c r="G3363" s="23" t="n">
        <v>1504.17</v>
      </c>
      <c r="H3363" s="23" t="n">
        <v>1502.67</v>
      </c>
      <c r="I3363" s="23" t="n">
        <v>1491.29</v>
      </c>
      <c r="J3363" s="23" t="n">
        <v>1489.8</v>
      </c>
      <c r="K3363" s="29" t="str">
        <f aca="false">IF(N3363&lt;=$F$3,"HIT","MISS")</f>
        <v>HIT</v>
      </c>
      <c r="L3363" s="29" t="str">
        <f aca="false">IF(O3363&lt;=$F$3,"HIT","MISS")</f>
        <v>HIT</v>
      </c>
      <c r="M3363" s="17" t="str">
        <f aca="false">IF(AND(K3363="HIT",L3363="HIT"),"HOD ✓ | LOD ✓",IF(K3363="HIT","HOD ✓",IF(L3363="HIT","LOD ✓","✗ MISS")))</f>
        <v>HOD ✓ | LOD ✓</v>
      </c>
      <c r="N3363" s="26" t="n">
        <f aca="false">IF(D3363&lt;H3363,(H3363-D3363)/D3363,IF(D3363&gt;G3363,(D3363-G3363)/D3363,0))</f>
        <v>0.000256554093034734</v>
      </c>
      <c r="O3363" s="26" t="n">
        <f aca="false">IF(E3363&lt;J3363,(J3363-E3363)/E3363,IF(E3363&gt;I3363,(E3363-I3363)/E3363,0))</f>
        <v>0.000401557344134615</v>
      </c>
      <c r="P3363" s="27" t="n">
        <f aca="false">LN(F3363/F3362)</f>
        <v>0.00314426894891811</v>
      </c>
      <c r="Q3363" s="28" t="n">
        <f aca="false">STDEV(P3344:P3363)*SQRT(252)</f>
        <v>0.145036897631844</v>
      </c>
      <c r="R3363" s="26" t="n">
        <f aca="false">(G3363-H3363)/H3363</f>
        <v>0.000998223162770269</v>
      </c>
      <c r="S3363" s="17" t="n">
        <f aca="false">YEAR(B3363)</f>
        <v>2019</v>
      </c>
      <c r="T3363" s="17" t="n">
        <f aca="false">WEEKDAY(B3363)</f>
        <v>5</v>
      </c>
    </row>
    <row r="3364" customFormat="false" ht="15" hidden="false" customHeight="false" outlineLevel="0" collapsed="false">
      <c r="B3364" s="21" t="n">
        <v>43728</v>
      </c>
      <c r="C3364" s="22" t="n">
        <v>1498.727</v>
      </c>
      <c r="D3364" s="22" t="n">
        <v>1517.06</v>
      </c>
      <c r="E3364" s="22" t="n">
        <v>1498.132</v>
      </c>
      <c r="F3364" s="22" t="n">
        <v>1516.975</v>
      </c>
      <c r="G3364" s="23" t="n">
        <v>1518.82</v>
      </c>
      <c r="H3364" s="23" t="n">
        <v>1517.3</v>
      </c>
      <c r="I3364" s="23" t="n">
        <v>1499.08</v>
      </c>
      <c r="J3364" s="23" t="n">
        <v>1497.58</v>
      </c>
      <c r="K3364" s="29" t="str">
        <f aca="false">IF(N3364&lt;=$F$3,"HIT","MISS")</f>
        <v>HIT</v>
      </c>
      <c r="L3364" s="29" t="str">
        <f aca="false">IF(O3364&lt;=$F$3,"HIT","MISS")</f>
        <v>HIT</v>
      </c>
      <c r="M3364" s="17" t="str">
        <f aca="false">IF(AND(K3364="HIT",L3364="HIT"),"HOD ✓ | LOD ✓",IF(K3364="HIT","HOD ✓",IF(L3364="HIT","LOD ✓","✗ MISS")))</f>
        <v>HOD ✓ | LOD ✓</v>
      </c>
      <c r="N3364" s="26" t="n">
        <f aca="false">IF(D3364&lt;H3364,(H3364-D3364)/D3364,IF(D3364&gt;G3364,(D3364-G3364)/D3364,0))</f>
        <v>0.000158200730360045</v>
      </c>
      <c r="O3364" s="26" t="n">
        <f aca="false">IF(E3364&lt;J3364,(J3364-E3364)/E3364,IF(E3364&gt;I3364,(E3364-I3364)/E3364,0))</f>
        <v>0</v>
      </c>
      <c r="P3364" s="27" t="n">
        <f aca="false">LN(F3364/F3363)</f>
        <v>0.0121021392160056</v>
      </c>
      <c r="Q3364" s="28" t="n">
        <f aca="false">STDEV(P3345:P3364)*SQRT(252)</f>
        <v>0.133887981894005</v>
      </c>
      <c r="R3364" s="26" t="n">
        <f aca="false">(G3364-H3364)/H3364</f>
        <v>0.00100177947670202</v>
      </c>
      <c r="S3364" s="17" t="n">
        <f aca="false">YEAR(B3364)</f>
        <v>2019</v>
      </c>
      <c r="T3364" s="17" t="n">
        <f aca="false">WEEKDAY(B3364)</f>
        <v>6</v>
      </c>
    </row>
    <row r="3365" customFormat="false" ht="15" hidden="false" customHeight="false" outlineLevel="0" collapsed="false">
      <c r="B3365" s="21" t="n">
        <v>43731</v>
      </c>
      <c r="C3365" s="22" t="n">
        <v>1514.557</v>
      </c>
      <c r="D3365" s="22" t="n">
        <v>1526.798</v>
      </c>
      <c r="E3365" s="22" t="n">
        <v>1511.131</v>
      </c>
      <c r="F3365" s="22" t="n">
        <v>1522.14</v>
      </c>
      <c r="G3365" s="23" t="n">
        <v>1527.02</v>
      </c>
      <c r="H3365" s="23" t="n">
        <v>1525.49</v>
      </c>
      <c r="I3365" s="23" t="n">
        <v>1510.93</v>
      </c>
      <c r="J3365" s="23" t="n">
        <v>1509.42</v>
      </c>
      <c r="K3365" s="29" t="str">
        <f aca="false">IF(N3365&lt;=$F$3,"HIT","MISS")</f>
        <v>HIT</v>
      </c>
      <c r="L3365" s="29" t="str">
        <f aca="false">IF(O3365&lt;=$F$3,"HIT","MISS")</f>
        <v>HIT</v>
      </c>
      <c r="M3365" s="17" t="str">
        <f aca="false">IF(AND(K3365="HIT",L3365="HIT"),"HOD ✓ | LOD ✓",IF(K3365="HIT","HOD ✓",IF(L3365="HIT","LOD ✓","✗ MISS")))</f>
        <v>HOD ✓ | LOD ✓</v>
      </c>
      <c r="N3365" s="26" t="n">
        <f aca="false">IF(D3365&lt;H3365,(H3365-D3365)/D3365,IF(D3365&gt;G3365,(D3365-G3365)/D3365,0))</f>
        <v>0</v>
      </c>
      <c r="O3365" s="26" t="n">
        <f aca="false">IF(E3365&lt;J3365,(J3365-E3365)/E3365,IF(E3365&gt;I3365,(E3365-I3365)/E3365,0))</f>
        <v>0.000133012955197148</v>
      </c>
      <c r="P3365" s="27" t="n">
        <f aca="false">LN(F3365/F3364)</f>
        <v>0.00339901910440719</v>
      </c>
      <c r="Q3365" s="28" t="n">
        <f aca="false">STDEV(P3346:P3365)*SQRT(252)</f>
        <v>0.13454441307101</v>
      </c>
      <c r="R3365" s="26" t="n">
        <f aca="false">(G3365-H3365)/H3365</f>
        <v>0.0010029564271152</v>
      </c>
      <c r="S3365" s="17" t="n">
        <f aca="false">YEAR(B3365)</f>
        <v>2019</v>
      </c>
      <c r="T3365" s="17" t="n">
        <f aca="false">WEEKDAY(B3365)</f>
        <v>2</v>
      </c>
    </row>
    <row r="3366" customFormat="false" ht="15" hidden="false" customHeight="false" outlineLevel="0" collapsed="false">
      <c r="B3366" s="21" t="n">
        <v>43732</v>
      </c>
      <c r="C3366" s="22" t="n">
        <v>1522.14</v>
      </c>
      <c r="D3366" s="22" t="n">
        <v>1535.668</v>
      </c>
      <c r="E3366" s="22" t="n">
        <v>1515.71</v>
      </c>
      <c r="F3366" s="22" t="n">
        <v>1532.298</v>
      </c>
      <c r="G3366" s="23" t="n">
        <v>1537.5</v>
      </c>
      <c r="H3366" s="23" t="n">
        <v>1535.96</v>
      </c>
      <c r="I3366" s="23" t="n">
        <v>1516.82</v>
      </c>
      <c r="J3366" s="23" t="n">
        <v>1515.3</v>
      </c>
      <c r="K3366" s="29" t="str">
        <f aca="false">IF(N3366&lt;=$F$3,"HIT","MISS")</f>
        <v>HIT</v>
      </c>
      <c r="L3366" s="29" t="str">
        <f aca="false">IF(O3366&lt;=$F$3,"HIT","MISS")</f>
        <v>HIT</v>
      </c>
      <c r="M3366" s="17" t="str">
        <f aca="false">IF(AND(K3366="HIT",L3366="HIT"),"HOD ✓ | LOD ✓",IF(K3366="HIT","HOD ✓",IF(L3366="HIT","LOD ✓","✗ MISS")))</f>
        <v>HOD ✓ | LOD ✓</v>
      </c>
      <c r="N3366" s="26" t="n">
        <f aca="false">IF(D3366&lt;H3366,(H3366-D3366)/D3366,IF(D3366&gt;G3366,(D3366-G3366)/D3366,0))</f>
        <v>0.000190145265773685</v>
      </c>
      <c r="O3366" s="26" t="n">
        <f aca="false">IF(E3366&lt;J3366,(J3366-E3366)/E3366,IF(E3366&gt;I3366,(E3366-I3366)/E3366,0))</f>
        <v>0</v>
      </c>
      <c r="P3366" s="27" t="n">
        <f aca="false">LN(F3366/F3365)</f>
        <v>0.00665132993322692</v>
      </c>
      <c r="Q3366" s="28" t="n">
        <f aca="false">STDEV(P3347:P3366)*SQRT(252)</f>
        <v>0.131793382539514</v>
      </c>
      <c r="R3366" s="26" t="n">
        <f aca="false">(G3366-H3366)/H3366</f>
        <v>0.0010026302768301</v>
      </c>
      <c r="S3366" s="17" t="n">
        <f aca="false">YEAR(B3366)</f>
        <v>2019</v>
      </c>
      <c r="T3366" s="17" t="n">
        <f aca="false">WEEKDAY(B3366)</f>
        <v>3</v>
      </c>
    </row>
    <row r="3367" customFormat="false" ht="15" hidden="false" customHeight="false" outlineLevel="0" collapsed="false">
      <c r="B3367" s="21" t="n">
        <v>43733</v>
      </c>
      <c r="C3367" s="22" t="n">
        <v>1532.298</v>
      </c>
      <c r="D3367" s="22" t="n">
        <v>1535.102</v>
      </c>
      <c r="E3367" s="22" t="n">
        <v>1500.562</v>
      </c>
      <c r="F3367" s="22" t="n">
        <v>1503.634</v>
      </c>
      <c r="G3367" s="23" t="n">
        <v>1534.79</v>
      </c>
      <c r="H3367" s="23" t="n">
        <v>1533.26</v>
      </c>
      <c r="I3367" s="23" t="n">
        <v>1501.96</v>
      </c>
      <c r="J3367" s="23" t="n">
        <v>1500.46</v>
      </c>
      <c r="K3367" s="29" t="str">
        <f aca="false">IF(N3367&lt;=$F$3,"HIT","MISS")</f>
        <v>HIT</v>
      </c>
      <c r="L3367" s="29" t="str">
        <f aca="false">IF(O3367&lt;=$F$3,"HIT","MISS")</f>
        <v>HIT</v>
      </c>
      <c r="M3367" s="17" t="str">
        <f aca="false">IF(AND(K3367="HIT",L3367="HIT"),"HOD ✓ | LOD ✓",IF(K3367="HIT","HOD ✓",IF(L3367="HIT","LOD ✓","✗ MISS")))</f>
        <v>HOD ✓ | LOD ✓</v>
      </c>
      <c r="N3367" s="26" t="n">
        <f aca="false">IF(D3367&lt;H3367,(H3367-D3367)/D3367,IF(D3367&gt;G3367,(D3367-G3367)/D3367,0))</f>
        <v>0.000203243823537541</v>
      </c>
      <c r="O3367" s="26" t="n">
        <f aca="false">IF(E3367&lt;J3367,(J3367-E3367)/E3367,IF(E3367&gt;I3367,(E3367-I3367)/E3367,0))</f>
        <v>0</v>
      </c>
      <c r="P3367" s="27" t="n">
        <f aca="false">LN(F3367/F3366)</f>
        <v>-0.0188837245245623</v>
      </c>
      <c r="Q3367" s="28" t="n">
        <f aca="false">STDEV(P3348:P3367)*SQRT(252)</f>
        <v>0.147339403020863</v>
      </c>
      <c r="R3367" s="26" t="n">
        <f aca="false">(G3367-H3367)/H3367</f>
        <v>0.000997873811356178</v>
      </c>
      <c r="S3367" s="17" t="n">
        <f aca="false">YEAR(B3367)</f>
        <v>2019</v>
      </c>
      <c r="T3367" s="17" t="n">
        <f aca="false">WEEKDAY(B3367)</f>
        <v>4</v>
      </c>
    </row>
    <row r="3368" customFormat="false" ht="15" hidden="false" customHeight="false" outlineLevel="0" collapsed="false">
      <c r="B3368" s="21" t="n">
        <v>43734</v>
      </c>
      <c r="C3368" s="22" t="n">
        <v>1503.634</v>
      </c>
      <c r="D3368" s="22" t="n">
        <v>1512.382</v>
      </c>
      <c r="E3368" s="22" t="n">
        <v>1500.4</v>
      </c>
      <c r="F3368" s="22" t="n">
        <v>1504.544</v>
      </c>
      <c r="G3368" s="23" t="n">
        <v>1513.29</v>
      </c>
      <c r="H3368" s="23" t="n">
        <v>1511.78</v>
      </c>
      <c r="I3368" s="23" t="n">
        <v>1502.22</v>
      </c>
      <c r="J3368" s="23" t="n">
        <v>1500.72</v>
      </c>
      <c r="K3368" s="29" t="str">
        <f aca="false">IF(N3368&lt;=$F$3,"HIT","MISS")</f>
        <v>HIT</v>
      </c>
      <c r="L3368" s="29" t="str">
        <f aca="false">IF(O3368&lt;=$F$3,"HIT","MISS")</f>
        <v>HIT</v>
      </c>
      <c r="M3368" s="17" t="str">
        <f aca="false">IF(AND(K3368="HIT",L3368="HIT"),"HOD ✓ | LOD ✓",IF(K3368="HIT","HOD ✓",IF(L3368="HIT","LOD ✓","✗ MISS")))</f>
        <v>HOD ✓ | LOD ✓</v>
      </c>
      <c r="N3368" s="26" t="n">
        <f aca="false">IF(D3368&lt;H3368,(H3368-D3368)/D3368,IF(D3368&gt;G3368,(D3368-G3368)/D3368,0))</f>
        <v>0</v>
      </c>
      <c r="O3368" s="26" t="n">
        <f aca="false">IF(E3368&lt;J3368,(J3368-E3368)/E3368,IF(E3368&gt;I3368,(E3368-I3368)/E3368,0))</f>
        <v>0.000213276459610728</v>
      </c>
      <c r="P3368" s="27" t="n">
        <f aca="false">LN(F3368/F3367)</f>
        <v>0.000605017407718988</v>
      </c>
      <c r="Q3368" s="28" t="n">
        <f aca="false">STDEV(P3349:P3368)*SQRT(252)</f>
        <v>0.145230020028644</v>
      </c>
      <c r="R3368" s="26" t="n">
        <f aca="false">(G3368-H3368)/H3368</f>
        <v>0.000998822580005021</v>
      </c>
      <c r="S3368" s="17" t="n">
        <f aca="false">YEAR(B3368)</f>
        <v>2019</v>
      </c>
      <c r="T3368" s="17" t="n">
        <f aca="false">WEEKDAY(B3368)</f>
        <v>5</v>
      </c>
    </row>
    <row r="3369" customFormat="false" ht="15" hidden="false" customHeight="false" outlineLevel="0" collapsed="false">
      <c r="B3369" s="21" t="n">
        <v>43735</v>
      </c>
      <c r="C3369" s="22" t="n">
        <v>1504.544</v>
      </c>
      <c r="D3369" s="22" t="n">
        <v>1507.482</v>
      </c>
      <c r="E3369" s="22" t="n">
        <v>1487.105</v>
      </c>
      <c r="F3369" s="22" t="n">
        <v>1497.199</v>
      </c>
      <c r="G3369" s="23" t="n">
        <v>1509.31</v>
      </c>
      <c r="H3369" s="23" t="n">
        <v>1507.8</v>
      </c>
      <c r="I3369" s="23" t="n">
        <v>1488.88</v>
      </c>
      <c r="J3369" s="23" t="n">
        <v>1487.39</v>
      </c>
      <c r="K3369" s="29" t="str">
        <f aca="false">IF(N3369&lt;=$F$3,"HIT","MISS")</f>
        <v>HIT</v>
      </c>
      <c r="L3369" s="29" t="str">
        <f aca="false">IF(O3369&lt;=$F$3,"HIT","MISS")</f>
        <v>HIT</v>
      </c>
      <c r="M3369" s="17" t="str">
        <f aca="false">IF(AND(K3369="HIT",L3369="HIT"),"HOD ✓ | LOD ✓",IF(K3369="HIT","HOD ✓",IF(L3369="HIT","LOD ✓","✗ MISS")))</f>
        <v>HOD ✓ | LOD ✓</v>
      </c>
      <c r="N3369" s="26" t="n">
        <f aca="false">IF(D3369&lt;H3369,(H3369-D3369)/D3369,IF(D3369&gt;G3369,(D3369-G3369)/D3369,0))</f>
        <v>0.000210947792411441</v>
      </c>
      <c r="O3369" s="26" t="n">
        <f aca="false">IF(E3369&lt;J3369,(J3369-E3369)/E3369,IF(E3369&gt;I3369,(E3369-I3369)/E3369,0))</f>
        <v>0.000191647529932373</v>
      </c>
      <c r="P3369" s="27" t="n">
        <f aca="false">LN(F3369/F3368)</f>
        <v>-0.00489383312238708</v>
      </c>
      <c r="Q3369" s="28" t="n">
        <f aca="false">STDEV(P3350:P3369)*SQRT(252)</f>
        <v>0.145352682894551</v>
      </c>
      <c r="R3369" s="26" t="n">
        <f aca="false">(G3369-H3369)/H3369</f>
        <v>0.0010014590794535</v>
      </c>
      <c r="S3369" s="17" t="n">
        <f aca="false">YEAR(B3369)</f>
        <v>2019</v>
      </c>
      <c r="T3369" s="17" t="n">
        <f aca="false">WEEKDAY(B3369)</f>
        <v>6</v>
      </c>
    </row>
    <row r="3370" customFormat="false" ht="15" hidden="false" customHeight="false" outlineLevel="0" collapsed="false">
      <c r="B3370" s="21" t="n">
        <v>43738</v>
      </c>
      <c r="C3370" s="22" t="n">
        <v>1495.252</v>
      </c>
      <c r="D3370" s="22" t="n">
        <v>1500.498</v>
      </c>
      <c r="E3370" s="22" t="n">
        <v>1464.558</v>
      </c>
      <c r="F3370" s="22" t="n">
        <v>1472.512</v>
      </c>
      <c r="G3370" s="23" t="n">
        <v>1500.87</v>
      </c>
      <c r="H3370" s="23" t="n">
        <v>1499.37</v>
      </c>
      <c r="I3370" s="23" t="n">
        <v>1464.98</v>
      </c>
      <c r="J3370" s="23" t="n">
        <v>1463.52</v>
      </c>
      <c r="K3370" s="29" t="str">
        <f aca="false">IF(N3370&lt;=$F$3,"HIT","MISS")</f>
        <v>HIT</v>
      </c>
      <c r="L3370" s="29" t="str">
        <f aca="false">IF(O3370&lt;=$F$3,"HIT","MISS")</f>
        <v>HIT</v>
      </c>
      <c r="M3370" s="17" t="str">
        <f aca="false">IF(AND(K3370="HIT",L3370="HIT"),"HOD ✓ | LOD ✓",IF(K3370="HIT","HOD ✓",IF(L3370="HIT","LOD ✓","✗ MISS")))</f>
        <v>HOD ✓ | LOD ✓</v>
      </c>
      <c r="N3370" s="26" t="n">
        <f aca="false">IF(D3370&lt;H3370,(H3370-D3370)/D3370,IF(D3370&gt;G3370,(D3370-G3370)/D3370,0))</f>
        <v>0</v>
      </c>
      <c r="O3370" s="26" t="n">
        <f aca="false">IF(E3370&lt;J3370,(J3370-E3370)/E3370,IF(E3370&gt;I3370,(E3370-I3370)/E3370,0))</f>
        <v>0</v>
      </c>
      <c r="P3370" s="27" t="n">
        <f aca="false">LN(F3370/F3369)</f>
        <v>-0.0166262432183044</v>
      </c>
      <c r="Q3370" s="28" t="n">
        <f aca="false">STDEV(P3351:P3370)*SQRT(252)</f>
        <v>0.153554398780213</v>
      </c>
      <c r="R3370" s="26" t="n">
        <f aca="false">(G3370-H3370)/H3370</f>
        <v>0.00100042017647412</v>
      </c>
      <c r="S3370" s="17" t="n">
        <f aca="false">YEAR(B3370)</f>
        <v>2019</v>
      </c>
      <c r="T3370" s="17" t="n">
        <f aca="false">WEEKDAY(B3370)</f>
        <v>2</v>
      </c>
    </row>
    <row r="3371" customFormat="false" ht="15" hidden="false" customHeight="false" outlineLevel="0" collapsed="false">
      <c r="B3371" s="21" t="n">
        <v>43739</v>
      </c>
      <c r="C3371" s="22" t="n">
        <v>1472.512</v>
      </c>
      <c r="D3371" s="22" t="n">
        <v>1487.256</v>
      </c>
      <c r="E3371" s="22" t="n">
        <v>1459.17</v>
      </c>
      <c r="F3371" s="22" t="n">
        <v>1478.934</v>
      </c>
      <c r="G3371" s="23" t="n">
        <v>1487.9</v>
      </c>
      <c r="H3371" s="23" t="n">
        <v>1486.41</v>
      </c>
      <c r="I3371" s="23" t="n">
        <v>1459.47</v>
      </c>
      <c r="J3371" s="23" t="n">
        <v>1458.01</v>
      </c>
      <c r="K3371" s="29" t="str">
        <f aca="false">IF(N3371&lt;=$F$3,"HIT","MISS")</f>
        <v>HIT</v>
      </c>
      <c r="L3371" s="29" t="str">
        <f aca="false">IF(O3371&lt;=$F$3,"HIT","MISS")</f>
        <v>HIT</v>
      </c>
      <c r="M3371" s="17" t="str">
        <f aca="false">IF(AND(K3371="HIT",L3371="HIT"),"HOD ✓ | LOD ✓",IF(K3371="HIT","HOD ✓",IF(L3371="HIT","LOD ✓","✗ MISS")))</f>
        <v>HOD ✓ | LOD ✓</v>
      </c>
      <c r="N3371" s="26" t="n">
        <f aca="false">IF(D3371&lt;H3371,(H3371-D3371)/D3371,IF(D3371&gt;G3371,(D3371-G3371)/D3371,0))</f>
        <v>0</v>
      </c>
      <c r="O3371" s="26" t="n">
        <f aca="false">IF(E3371&lt;J3371,(J3371-E3371)/E3371,IF(E3371&gt;I3371,(E3371-I3371)/E3371,0))</f>
        <v>0</v>
      </c>
      <c r="P3371" s="27" t="n">
        <f aca="false">LN(F3371/F3370)</f>
        <v>0.00435177207032781</v>
      </c>
      <c r="Q3371" s="28" t="n">
        <f aca="false">STDEV(P3352:P3371)*SQRT(252)</f>
        <v>0.146685374714153</v>
      </c>
      <c r="R3371" s="26" t="n">
        <f aca="false">(G3371-H3371)/H3371</f>
        <v>0.0010024152151829</v>
      </c>
      <c r="S3371" s="17" t="n">
        <f aca="false">YEAR(B3371)</f>
        <v>2019</v>
      </c>
      <c r="T3371" s="17" t="n">
        <f aca="false">WEEKDAY(B3371)</f>
        <v>3</v>
      </c>
    </row>
    <row r="3372" customFormat="false" ht="15" hidden="false" customHeight="false" outlineLevel="0" collapsed="false">
      <c r="B3372" s="21" t="n">
        <v>43740</v>
      </c>
      <c r="C3372" s="22" t="n">
        <v>1478.934</v>
      </c>
      <c r="D3372" s="22" t="n">
        <v>1505.186</v>
      </c>
      <c r="E3372" s="22" t="n">
        <v>1474.638</v>
      </c>
      <c r="F3372" s="22" t="n">
        <v>1499.86</v>
      </c>
      <c r="G3372" s="23" t="n">
        <v>1504.48</v>
      </c>
      <c r="H3372" s="23" t="n">
        <v>1502.98</v>
      </c>
      <c r="I3372" s="23" t="n">
        <v>1476.25</v>
      </c>
      <c r="J3372" s="23" t="n">
        <v>1474.78</v>
      </c>
      <c r="K3372" s="29" t="str">
        <f aca="false">IF(N3372&lt;=$F$3,"HIT","MISS")</f>
        <v>HIT</v>
      </c>
      <c r="L3372" s="29" t="str">
        <f aca="false">IF(O3372&lt;=$F$3,"HIT","MISS")</f>
        <v>HIT</v>
      </c>
      <c r="M3372" s="17" t="str">
        <f aca="false">IF(AND(K3372="HIT",L3372="HIT"),"HOD ✓ | LOD ✓",IF(K3372="HIT","HOD ✓",IF(L3372="HIT","LOD ✓","✗ MISS")))</f>
        <v>HOD ✓ | LOD ✓</v>
      </c>
      <c r="N3372" s="26" t="n">
        <f aca="false">IF(D3372&lt;H3372,(H3372-D3372)/D3372,IF(D3372&gt;G3372,(D3372-G3372)/D3372,0))</f>
        <v>0.00046904502167832</v>
      </c>
      <c r="O3372" s="26" t="n">
        <f aca="false">IF(E3372&lt;J3372,(J3372-E3372)/E3372,IF(E3372&gt;I3372,(E3372-I3372)/E3372,0))</f>
        <v>9.62948194743746E-005</v>
      </c>
      <c r="P3372" s="27" t="n">
        <f aca="false">LN(F3372/F3371)</f>
        <v>0.0140502124325055</v>
      </c>
      <c r="Q3372" s="28" t="n">
        <f aca="false">STDEV(P3353:P3372)*SQRT(252)</f>
        <v>0.156800084218199</v>
      </c>
      <c r="R3372" s="26" t="n">
        <f aca="false">(G3372-H3372)/H3372</f>
        <v>0.00099801727235226</v>
      </c>
      <c r="S3372" s="17" t="n">
        <f aca="false">YEAR(B3372)</f>
        <v>2019</v>
      </c>
      <c r="T3372" s="17" t="n">
        <f aca="false">WEEKDAY(B3372)</f>
        <v>4</v>
      </c>
    </row>
    <row r="3373" customFormat="false" ht="15" hidden="false" customHeight="false" outlineLevel="0" collapsed="false">
      <c r="B3373" s="21" t="n">
        <v>43741</v>
      </c>
      <c r="C3373" s="22" t="n">
        <v>1499.86</v>
      </c>
      <c r="D3373" s="22" t="n">
        <v>1519.651</v>
      </c>
      <c r="E3373" s="22" t="n">
        <v>1495.922</v>
      </c>
      <c r="F3373" s="22" t="n">
        <v>1504.88</v>
      </c>
      <c r="G3373" s="23" t="n">
        <v>1521.62</v>
      </c>
      <c r="H3373" s="23" t="n">
        <v>1520.1</v>
      </c>
      <c r="I3373" s="23" t="n">
        <v>1495.59</v>
      </c>
      <c r="J3373" s="23" t="n">
        <v>1494.1</v>
      </c>
      <c r="K3373" s="29" t="str">
        <f aca="false">IF(N3373&lt;=$F$3,"HIT","MISS")</f>
        <v>HIT</v>
      </c>
      <c r="L3373" s="29" t="str">
        <f aca="false">IF(O3373&lt;=$F$3,"HIT","MISS")</f>
        <v>HIT</v>
      </c>
      <c r="M3373" s="17" t="str">
        <f aca="false">IF(AND(K3373="HIT",L3373="HIT"),"HOD ✓ | LOD ✓",IF(K3373="HIT","HOD ✓",IF(L3373="HIT","LOD ✓","✗ MISS")))</f>
        <v>HOD ✓ | LOD ✓</v>
      </c>
      <c r="N3373" s="26" t="n">
        <f aca="false">IF(D3373&lt;H3373,(H3373-D3373)/D3373,IF(D3373&gt;G3373,(D3373-G3373)/D3373,0))</f>
        <v>0.000295462576604656</v>
      </c>
      <c r="O3373" s="26" t="n">
        <f aca="false">IF(E3373&lt;J3373,(J3373-E3373)/E3373,IF(E3373&gt;I3373,(E3373-I3373)/E3373,0))</f>
        <v>0.000221936705256094</v>
      </c>
      <c r="P3373" s="27" t="n">
        <f aca="false">LN(F3373/F3372)</f>
        <v>0.00334139038362378</v>
      </c>
      <c r="Q3373" s="28" t="n">
        <f aca="false">STDEV(P3354:P3373)*SQRT(252)</f>
        <v>0.138398302169351</v>
      </c>
      <c r="R3373" s="26" t="n">
        <f aca="false">(G3373-H3373)/H3373</f>
        <v>0.000999934214854274</v>
      </c>
      <c r="S3373" s="17" t="n">
        <f aca="false">YEAR(B3373)</f>
        <v>2019</v>
      </c>
      <c r="T3373" s="17" t="n">
        <f aca="false">WEEKDAY(B3373)</f>
        <v>5</v>
      </c>
    </row>
    <row r="3374" customFormat="false" ht="15" hidden="false" customHeight="false" outlineLevel="0" collapsed="false">
      <c r="B3374" s="21" t="n">
        <v>43742</v>
      </c>
      <c r="C3374" s="22" t="n">
        <v>1504.88</v>
      </c>
      <c r="D3374" s="22" t="n">
        <v>1515.82</v>
      </c>
      <c r="E3374" s="22" t="n">
        <v>1495.848</v>
      </c>
      <c r="F3374" s="22" t="n">
        <v>1504.738</v>
      </c>
      <c r="G3374" s="23" t="n">
        <v>1516.38</v>
      </c>
      <c r="H3374" s="23" t="n">
        <v>1514.87</v>
      </c>
      <c r="I3374" s="23" t="n">
        <v>1497.26</v>
      </c>
      <c r="J3374" s="23" t="n">
        <v>1495.76</v>
      </c>
      <c r="K3374" s="29" t="str">
        <f aca="false">IF(N3374&lt;=$F$3,"HIT","MISS")</f>
        <v>HIT</v>
      </c>
      <c r="L3374" s="29" t="str">
        <f aca="false">IF(O3374&lt;=$F$3,"HIT","MISS")</f>
        <v>HIT</v>
      </c>
      <c r="M3374" s="17" t="str">
        <f aca="false">IF(AND(K3374="HIT",L3374="HIT"),"HOD ✓ | LOD ✓",IF(K3374="HIT","HOD ✓",IF(L3374="HIT","LOD ✓","✗ MISS")))</f>
        <v>HOD ✓ | LOD ✓</v>
      </c>
      <c r="N3374" s="26" t="n">
        <f aca="false">IF(D3374&lt;H3374,(H3374-D3374)/D3374,IF(D3374&gt;G3374,(D3374-G3374)/D3374,0))</f>
        <v>0</v>
      </c>
      <c r="O3374" s="26" t="n">
        <f aca="false">IF(E3374&lt;J3374,(J3374-E3374)/E3374,IF(E3374&gt;I3374,(E3374-I3374)/E3374,0))</f>
        <v>0</v>
      </c>
      <c r="P3374" s="27" t="n">
        <f aca="false">LN(F3374/F3373)</f>
        <v>-9.43641353191551E-005</v>
      </c>
      <c r="Q3374" s="28" t="n">
        <f aca="false">STDEV(P3355:P3374)*SQRT(252)</f>
        <v>0.135569084371703</v>
      </c>
      <c r="R3374" s="26" t="n">
        <f aca="false">(G3374-H3374)/H3374</f>
        <v>0.000996785202690804</v>
      </c>
      <c r="S3374" s="17" t="n">
        <f aca="false">YEAR(B3374)</f>
        <v>2019</v>
      </c>
      <c r="T3374" s="17" t="n">
        <f aca="false">WEEKDAY(B3374)</f>
        <v>6</v>
      </c>
    </row>
    <row r="3375" customFormat="false" ht="15" hidden="false" customHeight="false" outlineLevel="0" collapsed="false">
      <c r="B3375" s="21" t="n">
        <v>43745</v>
      </c>
      <c r="C3375" s="22" t="n">
        <v>1511.782</v>
      </c>
      <c r="D3375" s="22" t="n">
        <v>1512.482</v>
      </c>
      <c r="E3375" s="22" t="n">
        <v>1488.128</v>
      </c>
      <c r="F3375" s="22" t="n">
        <v>1493.207</v>
      </c>
      <c r="G3375" s="23" t="n">
        <v>1512.52</v>
      </c>
      <c r="H3375" s="23" t="n">
        <v>1511.01</v>
      </c>
      <c r="I3375" s="23" t="n">
        <v>1488.8</v>
      </c>
      <c r="J3375" s="23" t="n">
        <v>1487.31</v>
      </c>
      <c r="K3375" s="29" t="str">
        <f aca="false">IF(N3375&lt;=$F$3,"HIT","MISS")</f>
        <v>HIT</v>
      </c>
      <c r="L3375" s="29" t="str">
        <f aca="false">IF(O3375&lt;=$F$3,"HIT","MISS")</f>
        <v>HIT</v>
      </c>
      <c r="M3375" s="17" t="str">
        <f aca="false">IF(AND(K3375="HIT",L3375="HIT"),"HOD ✓ | LOD ✓",IF(K3375="HIT","HOD ✓",IF(L3375="HIT","LOD ✓","✗ MISS")))</f>
        <v>HOD ✓ | LOD ✓</v>
      </c>
      <c r="N3375" s="26" t="n">
        <f aca="false">IF(D3375&lt;H3375,(H3375-D3375)/D3375,IF(D3375&gt;G3375,(D3375-G3375)/D3375,0))</f>
        <v>0</v>
      </c>
      <c r="O3375" s="26" t="n">
        <f aca="false">IF(E3375&lt;J3375,(J3375-E3375)/E3375,IF(E3375&gt;I3375,(E3375-I3375)/E3375,0))</f>
        <v>0</v>
      </c>
      <c r="P3375" s="27" t="n">
        <f aca="false">LN(F3375/F3374)</f>
        <v>-0.00769264070144133</v>
      </c>
      <c r="Q3375" s="28" t="n">
        <f aca="false">STDEV(P3356:P3375)*SQRT(252)</f>
        <v>0.137057779434306</v>
      </c>
      <c r="R3375" s="26" t="n">
        <f aca="false">(G3375-H3375)/H3375</f>
        <v>0.000999331572921417</v>
      </c>
      <c r="S3375" s="17" t="n">
        <f aca="false">YEAR(B3375)</f>
        <v>2019</v>
      </c>
      <c r="T3375" s="17" t="n">
        <f aca="false">WEEKDAY(B3375)</f>
        <v>2</v>
      </c>
    </row>
    <row r="3376" customFormat="false" ht="15" hidden="false" customHeight="false" outlineLevel="0" collapsed="false">
      <c r="B3376" s="21" t="n">
        <v>43746</v>
      </c>
      <c r="C3376" s="22" t="n">
        <v>1493.207</v>
      </c>
      <c r="D3376" s="22" t="n">
        <v>1509.746</v>
      </c>
      <c r="E3376" s="22" t="n">
        <v>1487.172</v>
      </c>
      <c r="F3376" s="22" t="n">
        <v>1505.452</v>
      </c>
      <c r="G3376" s="23" t="n">
        <v>1511.3</v>
      </c>
      <c r="H3376" s="23" t="n">
        <v>1509.79</v>
      </c>
      <c r="I3376" s="23" t="n">
        <v>1486.91</v>
      </c>
      <c r="J3376" s="23" t="n">
        <v>1485.42</v>
      </c>
      <c r="K3376" s="29" t="str">
        <f aca="false">IF(N3376&lt;=$F$3,"HIT","MISS")</f>
        <v>HIT</v>
      </c>
      <c r="L3376" s="29" t="str">
        <f aca="false">IF(O3376&lt;=$F$3,"HIT","MISS")</f>
        <v>HIT</v>
      </c>
      <c r="M3376" s="17" t="str">
        <f aca="false">IF(AND(K3376="HIT",L3376="HIT"),"HOD ✓ | LOD ✓",IF(K3376="HIT","HOD ✓",IF(L3376="HIT","LOD ✓","✗ MISS")))</f>
        <v>HOD ✓ | LOD ✓</v>
      </c>
      <c r="N3376" s="26" t="n">
        <f aca="false">IF(D3376&lt;H3376,(H3376-D3376)/D3376,IF(D3376&gt;G3376,(D3376-G3376)/D3376,0))</f>
        <v>2.91439752116376E-005</v>
      </c>
      <c r="O3376" s="26" t="n">
        <f aca="false">IF(E3376&lt;J3376,(J3376-E3376)/E3376,IF(E3376&gt;I3376,(E3376-I3376)/E3376,0))</f>
        <v>0.000176173300734511</v>
      </c>
      <c r="P3376" s="27" t="n">
        <f aca="false">LN(F3376/F3375)</f>
        <v>0.00816702937018984</v>
      </c>
      <c r="Q3376" s="28" t="n">
        <f aca="false">STDEV(P3357:P3376)*SQRT(252)</f>
        <v>0.135900854014252</v>
      </c>
      <c r="R3376" s="26" t="n">
        <f aca="false">(G3376-H3376)/H3376</f>
        <v>0.00100013909219162</v>
      </c>
      <c r="S3376" s="17" t="n">
        <f aca="false">YEAR(B3376)</f>
        <v>2019</v>
      </c>
      <c r="T3376" s="17" t="n">
        <f aca="false">WEEKDAY(B3376)</f>
        <v>3</v>
      </c>
    </row>
    <row r="3377" customFormat="false" ht="15" hidden="false" customHeight="false" outlineLevel="0" collapsed="false">
      <c r="B3377" s="21" t="n">
        <v>43747</v>
      </c>
      <c r="C3377" s="22" t="n">
        <v>1505.452</v>
      </c>
      <c r="D3377" s="22" t="n">
        <v>1512.474</v>
      </c>
      <c r="E3377" s="22" t="n">
        <v>1499.939</v>
      </c>
      <c r="F3377" s="22" t="n">
        <v>1505.624</v>
      </c>
      <c r="G3377" s="23" t="n">
        <v>1513.36</v>
      </c>
      <c r="H3377" s="23" t="n">
        <v>1511.85</v>
      </c>
      <c r="I3377" s="23" t="n">
        <v>1501.54</v>
      </c>
      <c r="J3377" s="23" t="n">
        <v>1500.04</v>
      </c>
      <c r="K3377" s="29" t="str">
        <f aca="false">IF(N3377&lt;=$F$3,"HIT","MISS")</f>
        <v>HIT</v>
      </c>
      <c r="L3377" s="29" t="str">
        <f aca="false">IF(O3377&lt;=$F$3,"HIT","MISS")</f>
        <v>HIT</v>
      </c>
      <c r="M3377" s="17" t="str">
        <f aca="false">IF(AND(K3377="HIT",L3377="HIT"),"HOD ✓ | LOD ✓",IF(K3377="HIT","HOD ✓",IF(L3377="HIT","LOD ✓","✗ MISS")))</f>
        <v>HOD ✓ | LOD ✓</v>
      </c>
      <c r="N3377" s="26" t="n">
        <f aca="false">IF(D3377&lt;H3377,(H3377-D3377)/D3377,IF(D3377&gt;G3377,(D3377-G3377)/D3377,0))</f>
        <v>0</v>
      </c>
      <c r="O3377" s="26" t="n">
        <f aca="false">IF(E3377&lt;J3377,(J3377-E3377)/E3377,IF(E3377&gt;I3377,(E3377-I3377)/E3377,0))</f>
        <v>6.73360716668381E-005</v>
      </c>
      <c r="P3377" s="27" t="n">
        <f aca="false">LN(F3377/F3376)</f>
        <v>0.000114244874714036</v>
      </c>
      <c r="Q3377" s="28" t="n">
        <f aca="false">STDEV(P3358:P3377)*SQRT(252)</f>
        <v>0.133393521573323</v>
      </c>
      <c r="R3377" s="26" t="n">
        <f aca="false">(G3377-H3377)/H3377</f>
        <v>0.000998776333630976</v>
      </c>
      <c r="S3377" s="17" t="n">
        <f aca="false">YEAR(B3377)</f>
        <v>2019</v>
      </c>
      <c r="T3377" s="17" t="n">
        <f aca="false">WEEKDAY(B3377)</f>
        <v>4</v>
      </c>
    </row>
    <row r="3378" customFormat="false" ht="15" hidden="false" customHeight="false" outlineLevel="0" collapsed="false">
      <c r="B3378" s="21" t="n">
        <v>43748</v>
      </c>
      <c r="C3378" s="22" t="n">
        <v>1505.624</v>
      </c>
      <c r="D3378" s="22" t="n">
        <v>1517.108</v>
      </c>
      <c r="E3378" s="22" t="n">
        <v>1491.302</v>
      </c>
      <c r="F3378" s="22" t="n">
        <v>1493.534</v>
      </c>
      <c r="G3378" s="23" t="n">
        <v>1518.74</v>
      </c>
      <c r="H3378" s="23" t="n">
        <v>1517.22</v>
      </c>
      <c r="I3378" s="23" t="n">
        <v>1491.43</v>
      </c>
      <c r="J3378" s="23" t="n">
        <v>1489.94</v>
      </c>
      <c r="K3378" s="29" t="str">
        <f aca="false">IF(N3378&lt;=$F$3,"HIT","MISS")</f>
        <v>HIT</v>
      </c>
      <c r="L3378" s="29" t="str">
        <f aca="false">IF(O3378&lt;=$F$3,"HIT","MISS")</f>
        <v>HIT</v>
      </c>
      <c r="M3378" s="17" t="str">
        <f aca="false">IF(AND(K3378="HIT",L3378="HIT"),"HOD ✓ | LOD ✓",IF(K3378="HIT","HOD ✓",IF(L3378="HIT","LOD ✓","✗ MISS")))</f>
        <v>HOD ✓ | LOD ✓</v>
      </c>
      <c r="N3378" s="26" t="n">
        <f aca="false">IF(D3378&lt;H3378,(H3378-D3378)/D3378,IF(D3378&gt;G3378,(D3378-G3378)/D3378,0))</f>
        <v>7.38246716780085E-005</v>
      </c>
      <c r="O3378" s="26" t="n">
        <f aca="false">IF(E3378&lt;J3378,(J3378-E3378)/E3378,IF(E3378&gt;I3378,(E3378-I3378)/E3378,0))</f>
        <v>0</v>
      </c>
      <c r="P3378" s="27" t="n">
        <f aca="false">LN(F3378/F3377)</f>
        <v>-0.00806230647949904</v>
      </c>
      <c r="Q3378" s="28" t="n">
        <f aca="false">STDEV(P3359:P3378)*SQRT(252)</f>
        <v>0.136530943051474</v>
      </c>
      <c r="R3378" s="26" t="n">
        <f aca="false">(G3378-H3378)/H3378</f>
        <v>0.00100183229854601</v>
      </c>
      <c r="S3378" s="17" t="n">
        <f aca="false">YEAR(B3378)</f>
        <v>2019</v>
      </c>
      <c r="T3378" s="17" t="n">
        <f aca="false">WEEKDAY(B3378)</f>
        <v>5</v>
      </c>
    </row>
    <row r="3379" customFormat="false" ht="15" hidden="false" customHeight="false" outlineLevel="0" collapsed="false">
      <c r="B3379" s="21" t="n">
        <v>43749</v>
      </c>
      <c r="C3379" s="22" t="n">
        <v>1493.534</v>
      </c>
      <c r="D3379" s="22" t="n">
        <v>1503.248</v>
      </c>
      <c r="E3379" s="22" t="n">
        <v>1474.094</v>
      </c>
      <c r="F3379" s="22" t="n">
        <v>1488.966</v>
      </c>
      <c r="G3379" s="23" t="n">
        <v>1504.69</v>
      </c>
      <c r="H3379" s="23" t="n">
        <v>1503.19</v>
      </c>
      <c r="I3379" s="23" t="n">
        <v>1475.18</v>
      </c>
      <c r="J3379" s="23" t="n">
        <v>1473.71</v>
      </c>
      <c r="K3379" s="29" t="str">
        <f aca="false">IF(N3379&lt;=$F$3,"HIT","MISS")</f>
        <v>HIT</v>
      </c>
      <c r="L3379" s="29" t="str">
        <f aca="false">IF(O3379&lt;=$F$3,"HIT","MISS")</f>
        <v>HIT</v>
      </c>
      <c r="M3379" s="17" t="str">
        <f aca="false">IF(AND(K3379="HIT",L3379="HIT"),"HOD ✓ | LOD ✓",IF(K3379="HIT","HOD ✓",IF(L3379="HIT","LOD ✓","✗ MISS")))</f>
        <v>HOD ✓ | LOD ✓</v>
      </c>
      <c r="N3379" s="26" t="n">
        <f aca="false">IF(D3379&lt;H3379,(H3379-D3379)/D3379,IF(D3379&gt;G3379,(D3379-G3379)/D3379,0))</f>
        <v>0</v>
      </c>
      <c r="O3379" s="26" t="n">
        <f aca="false">IF(E3379&lt;J3379,(J3379-E3379)/E3379,IF(E3379&gt;I3379,(E3379-I3379)/E3379,0))</f>
        <v>0</v>
      </c>
      <c r="P3379" s="27" t="n">
        <f aca="false">LN(F3379/F3378)</f>
        <v>-0.00306320440696006</v>
      </c>
      <c r="Q3379" s="28" t="n">
        <f aca="false">STDEV(P3360:P3379)*SQRT(252)</f>
        <v>0.13470537655528</v>
      </c>
      <c r="R3379" s="26" t="n">
        <f aca="false">(G3379-H3379)/H3379</f>
        <v>0.000997877846446557</v>
      </c>
      <c r="S3379" s="17" t="n">
        <f aca="false">YEAR(B3379)</f>
        <v>2019</v>
      </c>
      <c r="T3379" s="17" t="n">
        <f aca="false">WEEKDAY(B3379)</f>
        <v>6</v>
      </c>
    </row>
    <row r="3380" customFormat="false" ht="15" hidden="false" customHeight="false" outlineLevel="0" collapsed="false">
      <c r="B3380" s="21" t="n">
        <v>43752</v>
      </c>
      <c r="C3380" s="22" t="n">
        <v>1488.85</v>
      </c>
      <c r="D3380" s="22" t="n">
        <v>1497.149</v>
      </c>
      <c r="E3380" s="22" t="n">
        <v>1482.934</v>
      </c>
      <c r="F3380" s="22" t="n">
        <v>1493.275</v>
      </c>
      <c r="G3380" s="23" t="n">
        <v>1497.78</v>
      </c>
      <c r="H3380" s="23" t="n">
        <v>1496.28</v>
      </c>
      <c r="I3380" s="23" t="n">
        <v>1483.05</v>
      </c>
      <c r="J3380" s="23" t="n">
        <v>1481.57</v>
      </c>
      <c r="K3380" s="29" t="str">
        <f aca="false">IF(N3380&lt;=$F$3,"HIT","MISS")</f>
        <v>HIT</v>
      </c>
      <c r="L3380" s="29" t="str">
        <f aca="false">IF(O3380&lt;=$F$3,"HIT","MISS")</f>
        <v>HIT</v>
      </c>
      <c r="M3380" s="17" t="str">
        <f aca="false">IF(AND(K3380="HIT",L3380="HIT"),"HOD ✓ | LOD ✓",IF(K3380="HIT","HOD ✓",IF(L3380="HIT","LOD ✓","✗ MISS")))</f>
        <v>HOD ✓ | LOD ✓</v>
      </c>
      <c r="N3380" s="26" t="n">
        <f aca="false">IF(D3380&lt;H3380,(H3380-D3380)/D3380,IF(D3380&gt;G3380,(D3380-G3380)/D3380,0))</f>
        <v>0</v>
      </c>
      <c r="O3380" s="26" t="n">
        <f aca="false">IF(E3380&lt;J3380,(J3380-E3380)/E3380,IF(E3380&gt;I3380,(E3380-I3380)/E3380,0))</f>
        <v>0</v>
      </c>
      <c r="P3380" s="27" t="n">
        <f aca="false">LN(F3380/F3379)</f>
        <v>0.00288977517151233</v>
      </c>
      <c r="Q3380" s="28" t="n">
        <f aca="false">STDEV(P3361:P3380)*SQRT(252)</f>
        <v>0.132951716015412</v>
      </c>
      <c r="R3380" s="26" t="n">
        <f aca="false">(G3380-H3380)/H3380</f>
        <v>0.00100248616569091</v>
      </c>
      <c r="S3380" s="17" t="n">
        <f aca="false">YEAR(B3380)</f>
        <v>2019</v>
      </c>
      <c r="T3380" s="17" t="n">
        <f aca="false">WEEKDAY(B3380)</f>
        <v>2</v>
      </c>
    </row>
    <row r="3381" customFormat="false" ht="15" hidden="false" customHeight="false" outlineLevel="0" collapsed="false">
      <c r="B3381" s="21" t="n">
        <v>43753</v>
      </c>
      <c r="C3381" s="22" t="n">
        <v>1493.275</v>
      </c>
      <c r="D3381" s="22" t="n">
        <v>1498.486</v>
      </c>
      <c r="E3381" s="22" t="n">
        <v>1477.345</v>
      </c>
      <c r="F3381" s="22" t="n">
        <v>1481.132</v>
      </c>
      <c r="G3381" s="23" t="n">
        <v>1498.38</v>
      </c>
      <c r="H3381" s="23" t="n">
        <v>1496.88</v>
      </c>
      <c r="I3381" s="23" t="n">
        <v>1478.63</v>
      </c>
      <c r="J3381" s="23" t="n">
        <v>1477.15</v>
      </c>
      <c r="K3381" s="29" t="str">
        <f aca="false">IF(N3381&lt;=$F$3,"HIT","MISS")</f>
        <v>HIT</v>
      </c>
      <c r="L3381" s="29" t="str">
        <f aca="false">IF(O3381&lt;=$F$3,"HIT","MISS")</f>
        <v>HIT</v>
      </c>
      <c r="M3381" s="17" t="str">
        <f aca="false">IF(AND(K3381="HIT",L3381="HIT"),"HOD ✓ | LOD ✓",IF(K3381="HIT","HOD ✓",IF(L3381="HIT","LOD ✓","✗ MISS")))</f>
        <v>HOD ✓ | LOD ✓</v>
      </c>
      <c r="N3381" s="26" t="n">
        <f aca="false">IF(D3381&lt;H3381,(H3381-D3381)/D3381,IF(D3381&gt;G3381,(D3381-G3381)/D3381,0))</f>
        <v>7.07380649535562E-005</v>
      </c>
      <c r="O3381" s="26" t="n">
        <f aca="false">IF(E3381&lt;J3381,(J3381-E3381)/E3381,IF(E3381&gt;I3381,(E3381-I3381)/E3381,0))</f>
        <v>0</v>
      </c>
      <c r="P3381" s="27" t="n">
        <f aca="false">LN(F3381/F3380)</f>
        <v>-0.00816503421499916</v>
      </c>
      <c r="Q3381" s="28" t="n">
        <f aca="false">STDEV(P3362:P3381)*SQRT(252)</f>
        <v>0.135643493505121</v>
      </c>
      <c r="R3381" s="26" t="n">
        <f aca="false">(G3381-H3381)/H3381</f>
        <v>0.00100208433541767</v>
      </c>
      <c r="S3381" s="17" t="n">
        <f aca="false">YEAR(B3381)</f>
        <v>2019</v>
      </c>
      <c r="T3381" s="17" t="n">
        <f aca="false">WEEKDAY(B3381)</f>
        <v>3</v>
      </c>
    </row>
    <row r="3382" customFormat="false" ht="15" hidden="false" customHeight="false" outlineLevel="0" collapsed="false">
      <c r="B3382" s="21" t="n">
        <v>43754</v>
      </c>
      <c r="C3382" s="22" t="n">
        <v>1481.132</v>
      </c>
      <c r="D3382" s="22" t="n">
        <v>1491.629</v>
      </c>
      <c r="E3382" s="22" t="n">
        <v>1477.228</v>
      </c>
      <c r="F3382" s="22" t="n">
        <v>1489.954</v>
      </c>
      <c r="G3382" s="23" t="n">
        <v>1492.83</v>
      </c>
      <c r="H3382" s="23" t="n">
        <v>1491.34</v>
      </c>
      <c r="I3382" s="23" t="n">
        <v>1477.08</v>
      </c>
      <c r="J3382" s="23" t="n">
        <v>1475.6</v>
      </c>
      <c r="K3382" s="29" t="str">
        <f aca="false">IF(N3382&lt;=$F$3,"HIT","MISS")</f>
        <v>HIT</v>
      </c>
      <c r="L3382" s="29" t="str">
        <f aca="false">IF(O3382&lt;=$F$3,"HIT","MISS")</f>
        <v>HIT</v>
      </c>
      <c r="M3382" s="17" t="str">
        <f aca="false">IF(AND(K3382="HIT",L3382="HIT"),"HOD ✓ | LOD ✓",IF(K3382="HIT","HOD ✓",IF(L3382="HIT","LOD ✓","✗ MISS")))</f>
        <v>HOD ✓ | LOD ✓</v>
      </c>
      <c r="N3382" s="26" t="n">
        <f aca="false">IF(D3382&lt;H3382,(H3382-D3382)/D3382,IF(D3382&gt;G3382,(D3382-G3382)/D3382,0))</f>
        <v>0</v>
      </c>
      <c r="O3382" s="26" t="n">
        <f aca="false">IF(E3382&lt;J3382,(J3382-E3382)/E3382,IF(E3382&gt;I3382,(E3382-I3382)/E3382,0))</f>
        <v>0.000100187648758444</v>
      </c>
      <c r="P3382" s="27" t="n">
        <f aca="false">LN(F3382/F3381)</f>
        <v>0.00593858671675567</v>
      </c>
      <c r="Q3382" s="28" t="n">
        <f aca="false">STDEV(P3363:P3382)*SQRT(252)</f>
        <v>0.136615574072493</v>
      </c>
      <c r="R3382" s="26" t="n">
        <f aca="false">(G3382-H3382)/H3382</f>
        <v>0.000999101479206626</v>
      </c>
      <c r="S3382" s="17" t="n">
        <f aca="false">YEAR(B3382)</f>
        <v>2019</v>
      </c>
      <c r="T3382" s="17" t="n">
        <f aca="false">WEEKDAY(B3382)</f>
        <v>4</v>
      </c>
    </row>
    <row r="3383" customFormat="false" ht="15" hidden="false" customHeight="false" outlineLevel="0" collapsed="false">
      <c r="B3383" s="21" t="n">
        <v>43755</v>
      </c>
      <c r="C3383" s="22" t="n">
        <v>1489.954</v>
      </c>
      <c r="D3383" s="22" t="n">
        <v>1497.288</v>
      </c>
      <c r="E3383" s="22" t="n">
        <v>1483.526</v>
      </c>
      <c r="F3383" s="22" t="n">
        <v>1492</v>
      </c>
      <c r="G3383" s="23" t="n">
        <v>1498.29</v>
      </c>
      <c r="H3383" s="23" t="n">
        <v>1496.79</v>
      </c>
      <c r="I3383" s="23" t="n">
        <v>1483.24</v>
      </c>
      <c r="J3383" s="23" t="n">
        <v>1481.76</v>
      </c>
      <c r="K3383" s="29" t="str">
        <f aca="false">IF(N3383&lt;=$F$3,"HIT","MISS")</f>
        <v>HIT</v>
      </c>
      <c r="L3383" s="29" t="str">
        <f aca="false">IF(O3383&lt;=$F$3,"HIT","MISS")</f>
        <v>HIT</v>
      </c>
      <c r="M3383" s="17" t="str">
        <f aca="false">IF(AND(K3383="HIT",L3383="HIT"),"HOD ✓ | LOD ✓",IF(K3383="HIT","HOD ✓",IF(L3383="HIT","LOD ✓","✗ MISS")))</f>
        <v>HOD ✓ | LOD ✓</v>
      </c>
      <c r="N3383" s="26" t="n">
        <f aca="false">IF(D3383&lt;H3383,(H3383-D3383)/D3383,IF(D3383&gt;G3383,(D3383-G3383)/D3383,0))</f>
        <v>0</v>
      </c>
      <c r="O3383" s="26" t="n">
        <f aca="false">IF(E3383&lt;J3383,(J3383-E3383)/E3383,IF(E3383&gt;I3383,(E3383-I3383)/E3383,0))</f>
        <v>0.000192783948511895</v>
      </c>
      <c r="P3383" s="27" t="n">
        <f aca="false">LN(F3383/F3382)</f>
        <v>0.0013722547839877</v>
      </c>
      <c r="Q3383" s="28" t="n">
        <f aca="false">STDEV(P3364:P3383)*SQRT(252)</f>
        <v>0.136195356067383</v>
      </c>
      <c r="R3383" s="26" t="n">
        <f aca="false">(G3383-H3383)/H3383</f>
        <v>0.00100214458942136</v>
      </c>
      <c r="S3383" s="17" t="n">
        <f aca="false">YEAR(B3383)</f>
        <v>2019</v>
      </c>
      <c r="T3383" s="17" t="n">
        <f aca="false">WEEKDAY(B3383)</f>
        <v>5</v>
      </c>
    </row>
    <row r="3384" customFormat="false" ht="15" hidden="false" customHeight="false" outlineLevel="0" collapsed="false">
      <c r="B3384" s="21" t="n">
        <v>43756</v>
      </c>
      <c r="C3384" s="22" t="n">
        <v>1492</v>
      </c>
      <c r="D3384" s="22" t="n">
        <v>1494.156</v>
      </c>
      <c r="E3384" s="22" t="n">
        <v>1485.07</v>
      </c>
      <c r="F3384" s="22" t="n">
        <v>1490.44</v>
      </c>
      <c r="G3384" s="23" t="n">
        <v>1495.15</v>
      </c>
      <c r="H3384" s="23" t="n">
        <v>1493.66</v>
      </c>
      <c r="I3384" s="23" t="n">
        <v>1486.34</v>
      </c>
      <c r="J3384" s="23" t="n">
        <v>1484.86</v>
      </c>
      <c r="K3384" s="29" t="str">
        <f aca="false">IF(N3384&lt;=$F$3,"HIT","MISS")</f>
        <v>HIT</v>
      </c>
      <c r="L3384" s="29" t="str">
        <f aca="false">IF(O3384&lt;=$F$3,"HIT","MISS")</f>
        <v>HIT</v>
      </c>
      <c r="M3384" s="17" t="str">
        <f aca="false">IF(AND(K3384="HIT",L3384="HIT"),"HOD ✓ | LOD ✓",IF(K3384="HIT","HOD ✓",IF(L3384="HIT","LOD ✓","✗ MISS")))</f>
        <v>HOD ✓ | LOD ✓</v>
      </c>
      <c r="N3384" s="26" t="n">
        <f aca="false">IF(D3384&lt;H3384,(H3384-D3384)/D3384,IF(D3384&gt;G3384,(D3384-G3384)/D3384,0))</f>
        <v>0</v>
      </c>
      <c r="O3384" s="26" t="n">
        <f aca="false">IF(E3384&lt;J3384,(J3384-E3384)/E3384,IF(E3384&gt;I3384,(E3384-I3384)/E3384,0))</f>
        <v>0</v>
      </c>
      <c r="P3384" s="27" t="n">
        <f aca="false">LN(F3384/F3383)</f>
        <v>-0.0010461234038362</v>
      </c>
      <c r="Q3384" s="28" t="n">
        <f aca="false">STDEV(P3365:P3384)*SQRT(252)</f>
        <v>0.128171954923</v>
      </c>
      <c r="R3384" s="26" t="n">
        <f aca="false">(G3384-H3384)/H3384</f>
        <v>0.000997549643158422</v>
      </c>
      <c r="S3384" s="17" t="n">
        <f aca="false">YEAR(B3384)</f>
        <v>2019</v>
      </c>
      <c r="T3384" s="17" t="n">
        <f aca="false">WEEKDAY(B3384)</f>
        <v>6</v>
      </c>
    </row>
    <row r="3385" customFormat="false" ht="15" hidden="false" customHeight="false" outlineLevel="0" collapsed="false">
      <c r="B3385" s="21" t="n">
        <v>43759</v>
      </c>
      <c r="C3385" s="22" t="n">
        <v>1491.384</v>
      </c>
      <c r="D3385" s="22" t="n">
        <v>1495.258</v>
      </c>
      <c r="E3385" s="22" t="n">
        <v>1481.627</v>
      </c>
      <c r="F3385" s="22" t="n">
        <v>1484.492</v>
      </c>
      <c r="G3385" s="23" t="n">
        <v>1496.9</v>
      </c>
      <c r="H3385" s="23" t="n">
        <v>1495.4</v>
      </c>
      <c r="I3385" s="23" t="n">
        <v>1481.29</v>
      </c>
      <c r="J3385" s="23" t="n">
        <v>1479.81</v>
      </c>
      <c r="K3385" s="29" t="str">
        <f aca="false">IF(N3385&lt;=$F$3,"HIT","MISS")</f>
        <v>HIT</v>
      </c>
      <c r="L3385" s="29" t="str">
        <f aca="false">IF(O3385&lt;=$F$3,"HIT","MISS")</f>
        <v>HIT</v>
      </c>
      <c r="M3385" s="17" t="str">
        <f aca="false">IF(AND(K3385="HIT",L3385="HIT"),"HOD ✓ | LOD ✓",IF(K3385="HIT","HOD ✓",IF(L3385="HIT","LOD ✓","✗ MISS")))</f>
        <v>HOD ✓ | LOD ✓</v>
      </c>
      <c r="N3385" s="26" t="n">
        <f aca="false">IF(D3385&lt;H3385,(H3385-D3385)/D3385,IF(D3385&gt;G3385,(D3385-G3385)/D3385,0))</f>
        <v>9.49668886573774E-005</v>
      </c>
      <c r="O3385" s="26" t="n">
        <f aca="false">IF(E3385&lt;J3385,(J3385-E3385)/E3385,IF(E3385&gt;I3385,(E3385-I3385)/E3385,0))</f>
        <v>0.000227452658462615</v>
      </c>
      <c r="P3385" s="27" t="n">
        <f aca="false">LN(F3385/F3384)</f>
        <v>-0.00399875219044837</v>
      </c>
      <c r="Q3385" s="28" t="n">
        <f aca="false">STDEV(P3366:P3385)*SQRT(252)</f>
        <v>0.12758312946127</v>
      </c>
      <c r="R3385" s="26" t="n">
        <f aca="false">(G3385-H3385)/H3385</f>
        <v>0.00100307610004012</v>
      </c>
      <c r="S3385" s="17" t="n">
        <f aca="false">YEAR(B3385)</f>
        <v>2019</v>
      </c>
      <c r="T3385" s="17" t="n">
        <f aca="false">WEEKDAY(B3385)</f>
        <v>2</v>
      </c>
    </row>
    <row r="3386" customFormat="false" ht="15" hidden="false" customHeight="false" outlineLevel="0" collapsed="false">
      <c r="B3386" s="21" t="n">
        <v>43760</v>
      </c>
      <c r="C3386" s="22" t="n">
        <v>1484.492</v>
      </c>
      <c r="D3386" s="22" t="n">
        <v>1489.054</v>
      </c>
      <c r="E3386" s="22" t="n">
        <v>1480.961</v>
      </c>
      <c r="F3386" s="22" t="n">
        <v>1487.76</v>
      </c>
      <c r="G3386" s="23" t="n">
        <v>1488.81</v>
      </c>
      <c r="H3386" s="23" t="n">
        <v>1487.32</v>
      </c>
      <c r="I3386" s="23" t="n">
        <v>1482.61</v>
      </c>
      <c r="J3386" s="23" t="n">
        <v>1481.13</v>
      </c>
      <c r="K3386" s="29" t="str">
        <f aca="false">IF(N3386&lt;=$F$3,"HIT","MISS")</f>
        <v>HIT</v>
      </c>
      <c r="L3386" s="29" t="str">
        <f aca="false">IF(O3386&lt;=$F$3,"HIT","MISS")</f>
        <v>HIT</v>
      </c>
      <c r="M3386" s="17" t="str">
        <f aca="false">IF(AND(K3386="HIT",L3386="HIT"),"HOD ✓ | LOD ✓",IF(K3386="HIT","HOD ✓",IF(L3386="HIT","LOD ✓","✗ MISS")))</f>
        <v>HOD ✓ | LOD ✓</v>
      </c>
      <c r="N3386" s="26" t="n">
        <f aca="false">IF(D3386&lt;H3386,(H3386-D3386)/D3386,IF(D3386&gt;G3386,(D3386-G3386)/D3386,0))</f>
        <v>0.000163862425405756</v>
      </c>
      <c r="O3386" s="26" t="n">
        <f aca="false">IF(E3386&lt;J3386,(J3386-E3386)/E3386,IF(E3386&gt;I3386,(E3386-I3386)/E3386,0))</f>
        <v>0.000114115091484581</v>
      </c>
      <c r="P3386" s="27" t="n">
        <f aca="false">LN(F3386/F3385)</f>
        <v>0.00219900689235208</v>
      </c>
      <c r="Q3386" s="28" t="n">
        <f aca="false">STDEV(P3367:P3386)*SQRT(252)</f>
        <v>0.124875085722303</v>
      </c>
      <c r="R3386" s="26" t="n">
        <f aca="false">(G3386-H3386)/H3386</f>
        <v>0.00100180189871716</v>
      </c>
      <c r="S3386" s="17" t="n">
        <f aca="false">YEAR(B3386)</f>
        <v>2019</v>
      </c>
      <c r="T3386" s="17" t="n">
        <f aca="false">WEEKDAY(B3386)</f>
        <v>3</v>
      </c>
    </row>
    <row r="3387" customFormat="false" ht="15" hidden="false" customHeight="false" outlineLevel="0" collapsed="false">
      <c r="B3387" s="21" t="n">
        <v>43761</v>
      </c>
      <c r="C3387" s="22" t="n">
        <v>1487.76</v>
      </c>
      <c r="D3387" s="22" t="n">
        <v>1496.272</v>
      </c>
      <c r="E3387" s="22" t="n">
        <v>1487.76</v>
      </c>
      <c r="F3387" s="22" t="n">
        <v>1492.069</v>
      </c>
      <c r="G3387" s="23" t="n">
        <v>1496.33</v>
      </c>
      <c r="H3387" s="23" t="n">
        <v>1494.84</v>
      </c>
      <c r="I3387" s="23" t="n">
        <v>1489.65</v>
      </c>
      <c r="J3387" s="23" t="n">
        <v>1488.16</v>
      </c>
      <c r="K3387" s="29" t="str">
        <f aca="false">IF(N3387&lt;=$F$3,"HIT","MISS")</f>
        <v>HIT</v>
      </c>
      <c r="L3387" s="29" t="str">
        <f aca="false">IF(O3387&lt;=$F$3,"HIT","MISS")</f>
        <v>HIT</v>
      </c>
      <c r="M3387" s="17" t="str">
        <f aca="false">IF(AND(K3387="HIT",L3387="HIT"),"HOD ✓ | LOD ✓",IF(K3387="HIT","HOD ✓",IF(L3387="HIT","LOD ✓","✗ MISS")))</f>
        <v>HOD ✓ | LOD ✓</v>
      </c>
      <c r="N3387" s="26" t="n">
        <f aca="false">IF(D3387&lt;H3387,(H3387-D3387)/D3387,IF(D3387&gt;G3387,(D3387-G3387)/D3387,0))</f>
        <v>0</v>
      </c>
      <c r="O3387" s="26" t="n">
        <f aca="false">IF(E3387&lt;J3387,(J3387-E3387)/E3387,IF(E3387&gt;I3387,(E3387-I3387)/E3387,0))</f>
        <v>0.000268860568909025</v>
      </c>
      <c r="P3387" s="27" t="n">
        <f aca="false">LN(F3387/F3386)</f>
        <v>0.00289211428138278</v>
      </c>
      <c r="Q3387" s="28" t="n">
        <f aca="false">STDEV(P3368:P3387)*SQRT(252)</f>
        <v>0.107296816469112</v>
      </c>
      <c r="R3387" s="26" t="n">
        <f aca="false">(G3387-H3387)/H3387</f>
        <v>0.00099676219528512</v>
      </c>
      <c r="S3387" s="17" t="n">
        <f aca="false">YEAR(B3387)</f>
        <v>2019</v>
      </c>
      <c r="T3387" s="17" t="n">
        <f aca="false">WEEKDAY(B3387)</f>
        <v>4</v>
      </c>
    </row>
    <row r="3388" customFormat="false" ht="15" hidden="false" customHeight="false" outlineLevel="0" collapsed="false">
      <c r="B3388" s="21" t="n">
        <v>43762</v>
      </c>
      <c r="C3388" s="22" t="n">
        <v>1492.069</v>
      </c>
      <c r="D3388" s="22" t="n">
        <v>1503.99</v>
      </c>
      <c r="E3388" s="22" t="n">
        <v>1488.085</v>
      </c>
      <c r="F3388" s="22" t="n">
        <v>1503.459</v>
      </c>
      <c r="G3388" s="23" t="n">
        <v>1505.02</v>
      </c>
      <c r="H3388" s="23" t="n">
        <v>1503.52</v>
      </c>
      <c r="I3388" s="23" t="n">
        <v>1489.14</v>
      </c>
      <c r="J3388" s="23" t="n">
        <v>1487.65</v>
      </c>
      <c r="K3388" s="29" t="str">
        <f aca="false">IF(N3388&lt;=$F$3,"HIT","MISS")</f>
        <v>HIT</v>
      </c>
      <c r="L3388" s="29" t="str">
        <f aca="false">IF(O3388&lt;=$F$3,"HIT","MISS")</f>
        <v>HIT</v>
      </c>
      <c r="M3388" s="17" t="str">
        <f aca="false">IF(AND(K3388="HIT",L3388="HIT"),"HOD ✓ | LOD ✓",IF(K3388="HIT","HOD ✓",IF(L3388="HIT","LOD ✓","✗ MISS")))</f>
        <v>HOD ✓ | LOD ✓</v>
      </c>
      <c r="N3388" s="26" t="n">
        <f aca="false">IF(D3388&lt;H3388,(H3388-D3388)/D3388,IF(D3388&gt;G3388,(D3388-G3388)/D3388,0))</f>
        <v>0</v>
      </c>
      <c r="O3388" s="26" t="n">
        <f aca="false">IF(E3388&lt;J3388,(J3388-E3388)/E3388,IF(E3388&gt;I3388,(E3388-I3388)/E3388,0))</f>
        <v>0</v>
      </c>
      <c r="P3388" s="27" t="n">
        <f aca="false">LN(F3388/F3387)</f>
        <v>0.00760470600957823</v>
      </c>
      <c r="Q3388" s="28" t="n">
        <f aca="false">STDEV(P3369:P3388)*SQRT(252)</f>
        <v>0.110968329638581</v>
      </c>
      <c r="R3388" s="26" t="n">
        <f aca="false">(G3388-H3388)/H3388</f>
        <v>0.000997658827285304</v>
      </c>
      <c r="S3388" s="17" t="n">
        <f aca="false">YEAR(B3388)</f>
        <v>2019</v>
      </c>
      <c r="T3388" s="17" t="n">
        <f aca="false">WEEKDAY(B3388)</f>
        <v>5</v>
      </c>
    </row>
    <row r="3389" customFormat="false" ht="15" hidden="false" customHeight="false" outlineLevel="0" collapsed="false">
      <c r="B3389" s="21" t="n">
        <v>43763</v>
      </c>
      <c r="C3389" s="22" t="n">
        <v>1503.459</v>
      </c>
      <c r="D3389" s="22" t="n">
        <v>1517.974</v>
      </c>
      <c r="E3389" s="22" t="n">
        <v>1500.725</v>
      </c>
      <c r="F3389" s="22" t="n">
        <v>1504.52</v>
      </c>
      <c r="G3389" s="23" t="n">
        <v>1519.11</v>
      </c>
      <c r="H3389" s="23" t="n">
        <v>1517.59</v>
      </c>
      <c r="I3389" s="23" t="n">
        <v>1501.48</v>
      </c>
      <c r="J3389" s="23" t="n">
        <v>1499.98</v>
      </c>
      <c r="K3389" s="29" t="str">
        <f aca="false">IF(N3389&lt;=$F$3,"HIT","MISS")</f>
        <v>HIT</v>
      </c>
      <c r="L3389" s="29" t="str">
        <f aca="false">IF(O3389&lt;=$F$3,"HIT","MISS")</f>
        <v>HIT</v>
      </c>
      <c r="M3389" s="17" t="str">
        <f aca="false">IF(AND(K3389="HIT",L3389="HIT"),"HOD ✓ | LOD ✓",IF(K3389="HIT","HOD ✓",IF(L3389="HIT","LOD ✓","✗ MISS")))</f>
        <v>HOD ✓ | LOD ✓</v>
      </c>
      <c r="N3389" s="26" t="n">
        <f aca="false">IF(D3389&lt;H3389,(H3389-D3389)/D3389,IF(D3389&gt;G3389,(D3389-G3389)/D3389,0))</f>
        <v>0</v>
      </c>
      <c r="O3389" s="26" t="n">
        <f aca="false">IF(E3389&lt;J3389,(J3389-E3389)/E3389,IF(E3389&gt;I3389,(E3389-I3389)/E3389,0))</f>
        <v>0</v>
      </c>
      <c r="P3389" s="27" t="n">
        <f aca="false">LN(F3389/F3388)</f>
        <v>0.000705457081982449</v>
      </c>
      <c r="Q3389" s="28" t="n">
        <f aca="false">STDEV(P3370:P3389)*SQRT(252)</f>
        <v>0.109487394816741</v>
      </c>
      <c r="R3389" s="26" t="n">
        <f aca="false">(G3389-H3389)/H3389</f>
        <v>0.00100158804420165</v>
      </c>
      <c r="S3389" s="17" t="n">
        <f aca="false">YEAR(B3389)</f>
        <v>2019</v>
      </c>
      <c r="T3389" s="17" t="n">
        <f aca="false">WEEKDAY(B3389)</f>
        <v>6</v>
      </c>
    </row>
    <row r="3390" customFormat="false" ht="15" hidden="false" customHeight="false" outlineLevel="0" collapsed="false">
      <c r="B3390" s="21" t="n">
        <v>43766</v>
      </c>
      <c r="C3390" s="22" t="n">
        <v>1504.52</v>
      </c>
      <c r="D3390" s="22" t="n">
        <v>1508.284</v>
      </c>
      <c r="E3390" s="22" t="n">
        <v>1490.136</v>
      </c>
      <c r="F3390" s="22" t="n">
        <v>1492.682</v>
      </c>
      <c r="G3390" s="23" t="n">
        <v>1507.91</v>
      </c>
      <c r="H3390" s="23" t="n">
        <v>1506.4</v>
      </c>
      <c r="I3390" s="23" t="n">
        <v>1491.86</v>
      </c>
      <c r="J3390" s="23" t="n">
        <v>1490.37</v>
      </c>
      <c r="K3390" s="29" t="str">
        <f aca="false">IF(N3390&lt;=$F$3,"HIT","MISS")</f>
        <v>HIT</v>
      </c>
      <c r="L3390" s="29" t="str">
        <f aca="false">IF(O3390&lt;=$F$3,"HIT","MISS")</f>
        <v>HIT</v>
      </c>
      <c r="M3390" s="17" t="str">
        <f aca="false">IF(AND(K3390="HIT",L3390="HIT"),"HOD ✓ | LOD ✓",IF(K3390="HIT","HOD ✓",IF(L3390="HIT","LOD ✓","✗ MISS")))</f>
        <v>HOD ✓ | LOD ✓</v>
      </c>
      <c r="N3390" s="26" t="n">
        <f aca="false">IF(D3390&lt;H3390,(H3390-D3390)/D3390,IF(D3390&gt;G3390,(D3390-G3390)/D3390,0))</f>
        <v>0.000247963911305844</v>
      </c>
      <c r="O3390" s="26" t="n">
        <f aca="false">IF(E3390&lt;J3390,(J3390-E3390)/E3390,IF(E3390&gt;I3390,(E3390-I3390)/E3390,0))</f>
        <v>0.000157032646684547</v>
      </c>
      <c r="P3390" s="27" t="n">
        <f aca="false">LN(F3390/F3389)</f>
        <v>-0.00789940855383294</v>
      </c>
      <c r="Q3390" s="28" t="n">
        <f aca="false">STDEV(P3371:P3390)*SQRT(252)</f>
        <v>0.0950883527179273</v>
      </c>
      <c r="R3390" s="26" t="n">
        <f aca="false">(G3390-H3390)/H3390</f>
        <v>0.00100238980350504</v>
      </c>
      <c r="S3390" s="17" t="n">
        <f aca="false">YEAR(B3390)</f>
        <v>2019</v>
      </c>
      <c r="T3390" s="17" t="n">
        <f aca="false">WEEKDAY(B3390)</f>
        <v>2</v>
      </c>
    </row>
    <row r="3391" customFormat="false" ht="15" hidden="false" customHeight="false" outlineLevel="0" collapsed="false">
      <c r="B3391" s="21" t="n">
        <v>43767</v>
      </c>
      <c r="C3391" s="22" t="n">
        <v>1492.682</v>
      </c>
      <c r="D3391" s="22" t="n">
        <v>1494.853</v>
      </c>
      <c r="E3391" s="22" t="n">
        <v>1483.596</v>
      </c>
      <c r="F3391" s="22" t="n">
        <v>1487.765</v>
      </c>
      <c r="G3391" s="23" t="n">
        <v>1494.6</v>
      </c>
      <c r="H3391" s="23" t="n">
        <v>1493.11</v>
      </c>
      <c r="I3391" s="23" t="n">
        <v>1484.86</v>
      </c>
      <c r="J3391" s="23" t="n">
        <v>1483.38</v>
      </c>
      <c r="K3391" s="29" t="str">
        <f aca="false">IF(N3391&lt;=$F$3,"HIT","MISS")</f>
        <v>HIT</v>
      </c>
      <c r="L3391" s="29" t="str">
        <f aca="false">IF(O3391&lt;=$F$3,"HIT","MISS")</f>
        <v>HIT</v>
      </c>
      <c r="M3391" s="17" t="str">
        <f aca="false">IF(AND(K3391="HIT",L3391="HIT"),"HOD ✓ | LOD ✓",IF(K3391="HIT","HOD ✓",IF(L3391="HIT","LOD ✓","✗ MISS")))</f>
        <v>HOD ✓ | LOD ✓</v>
      </c>
      <c r="N3391" s="26" t="n">
        <f aca="false">IF(D3391&lt;H3391,(H3391-D3391)/D3391,IF(D3391&gt;G3391,(D3391-G3391)/D3391,0))</f>
        <v>0.000169247410949543</v>
      </c>
      <c r="O3391" s="26" t="n">
        <f aca="false">IF(E3391&lt;J3391,(J3391-E3391)/E3391,IF(E3391&gt;I3391,(E3391-I3391)/E3391,0))</f>
        <v>0</v>
      </c>
      <c r="P3391" s="27" t="n">
        <f aca="false">LN(F3391/F3390)</f>
        <v>-0.00329950806764651</v>
      </c>
      <c r="Q3391" s="28" t="n">
        <f aca="false">STDEV(P3372:P3391)*SQRT(252)</f>
        <v>0.0950486671333867</v>
      </c>
      <c r="R3391" s="26" t="n">
        <f aca="false">(G3391-H3391)/H3391</f>
        <v>0.00099791709920904</v>
      </c>
      <c r="S3391" s="17" t="n">
        <f aca="false">YEAR(B3391)</f>
        <v>2019</v>
      </c>
      <c r="T3391" s="17" t="n">
        <f aca="false">WEEKDAY(B3391)</f>
        <v>3</v>
      </c>
    </row>
    <row r="3392" customFormat="false" ht="15" hidden="false" customHeight="false" outlineLevel="0" collapsed="false">
      <c r="B3392" s="21" t="n">
        <v>43768</v>
      </c>
      <c r="C3392" s="22" t="n">
        <v>1487.765</v>
      </c>
      <c r="D3392" s="22" t="n">
        <v>1496.723</v>
      </c>
      <c r="E3392" s="22" t="n">
        <v>1481.264</v>
      </c>
      <c r="F3392" s="22" t="n">
        <v>1495.612</v>
      </c>
      <c r="G3392" s="23" t="n">
        <v>1498.32</v>
      </c>
      <c r="H3392" s="23" t="n">
        <v>1496.82</v>
      </c>
      <c r="I3392" s="23" t="n">
        <v>1482.71</v>
      </c>
      <c r="J3392" s="23" t="n">
        <v>1481.23</v>
      </c>
      <c r="K3392" s="29" t="str">
        <f aca="false">IF(N3392&lt;=$F$3,"HIT","MISS")</f>
        <v>HIT</v>
      </c>
      <c r="L3392" s="29" t="str">
        <f aca="false">IF(O3392&lt;=$F$3,"HIT","MISS")</f>
        <v>HIT</v>
      </c>
      <c r="M3392" s="17" t="str">
        <f aca="false">IF(AND(K3392="HIT",L3392="HIT"),"HOD ✓ | LOD ✓",IF(K3392="HIT","HOD ✓",IF(L3392="HIT","LOD ✓","✗ MISS")))</f>
        <v>HOD ✓ | LOD ✓</v>
      </c>
      <c r="N3392" s="26" t="n">
        <f aca="false">IF(D3392&lt;H3392,(H3392-D3392)/D3392,IF(D3392&gt;G3392,(D3392-G3392)/D3392,0))</f>
        <v>6.48082510925402E-005</v>
      </c>
      <c r="O3392" s="26" t="n">
        <f aca="false">IF(E3392&lt;J3392,(J3392-E3392)/E3392,IF(E3392&gt;I3392,(E3392-I3392)/E3392,0))</f>
        <v>0</v>
      </c>
      <c r="P3392" s="27" t="n">
        <f aca="false">LN(F3392/F3391)</f>
        <v>0.0052604937932374</v>
      </c>
      <c r="Q3392" s="28" t="n">
        <f aca="false">STDEV(P3373:P3392)*SQRT(252)</f>
        <v>0.0824693147111493</v>
      </c>
      <c r="R3392" s="26" t="n">
        <f aca="false">(G3392-H3392)/H3392</f>
        <v>0.00100212450394837</v>
      </c>
      <c r="S3392" s="17" t="n">
        <f aca="false">YEAR(B3392)</f>
        <v>2019</v>
      </c>
      <c r="T3392" s="17" t="n">
        <f aca="false">WEEKDAY(B3392)</f>
        <v>4</v>
      </c>
    </row>
    <row r="3393" customFormat="false" ht="15" hidden="false" customHeight="false" outlineLevel="0" collapsed="false">
      <c r="B3393" s="21" t="n">
        <v>43769</v>
      </c>
      <c r="C3393" s="22" t="n">
        <v>1495.612</v>
      </c>
      <c r="D3393" s="22" t="n">
        <v>1514.146</v>
      </c>
      <c r="E3393" s="22" t="n">
        <v>1493.841</v>
      </c>
      <c r="F3393" s="22" t="n">
        <v>1512.578</v>
      </c>
      <c r="G3393" s="23" t="n">
        <v>1513.99</v>
      </c>
      <c r="H3393" s="23" t="n">
        <v>1512.48</v>
      </c>
      <c r="I3393" s="23" t="n">
        <v>1494.72</v>
      </c>
      <c r="J3393" s="23" t="n">
        <v>1493.23</v>
      </c>
      <c r="K3393" s="29" t="str">
        <f aca="false">IF(N3393&lt;=$F$3,"HIT","MISS")</f>
        <v>HIT</v>
      </c>
      <c r="L3393" s="29" t="str">
        <f aca="false">IF(O3393&lt;=$F$3,"HIT","MISS")</f>
        <v>HIT</v>
      </c>
      <c r="M3393" s="17" t="str">
        <f aca="false">IF(AND(K3393="HIT",L3393="HIT"),"HOD ✓ | LOD ✓",IF(K3393="HIT","HOD ✓",IF(L3393="HIT","LOD ✓","✗ MISS")))</f>
        <v>HOD ✓ | LOD ✓</v>
      </c>
      <c r="N3393" s="26" t="n">
        <f aca="false">IF(D3393&lt;H3393,(H3393-D3393)/D3393,IF(D3393&gt;G3393,(D3393-G3393)/D3393,0))</f>
        <v>0.000103028373749922</v>
      </c>
      <c r="O3393" s="26" t="n">
        <f aca="false">IF(E3393&lt;J3393,(J3393-E3393)/E3393,IF(E3393&gt;I3393,(E3393-I3393)/E3393,0))</f>
        <v>0</v>
      </c>
      <c r="P3393" s="27" t="n">
        <f aca="false">LN(F3393/F3392)</f>
        <v>0.0112799922167559</v>
      </c>
      <c r="Q3393" s="28" t="n">
        <f aca="false">STDEV(P3374:P3393)*SQRT(252)</f>
        <v>0.091262024859647</v>
      </c>
      <c r="R3393" s="26" t="n">
        <f aca="false">(G3393-H3393)/H3393</f>
        <v>0.000998360308896641</v>
      </c>
      <c r="S3393" s="17" t="n">
        <f aca="false">YEAR(B3393)</f>
        <v>2019</v>
      </c>
      <c r="T3393" s="17" t="n">
        <f aca="false">WEEKDAY(B3393)</f>
        <v>5</v>
      </c>
    </row>
    <row r="3394" customFormat="false" ht="15" hidden="false" customHeight="false" outlineLevel="0" collapsed="false">
      <c r="B3394" s="21" t="n">
        <v>43770</v>
      </c>
      <c r="C3394" s="22" t="n">
        <v>1512.578</v>
      </c>
      <c r="D3394" s="22" t="n">
        <v>1516.171</v>
      </c>
      <c r="E3394" s="22" t="n">
        <v>1503.409</v>
      </c>
      <c r="F3394" s="22" t="n">
        <v>1514.325</v>
      </c>
      <c r="G3394" s="23" t="n">
        <v>1517.84</v>
      </c>
      <c r="H3394" s="23" t="n">
        <v>1516.32</v>
      </c>
      <c r="I3394" s="23" t="n">
        <v>1503.62</v>
      </c>
      <c r="J3394" s="23" t="n">
        <v>1502.12</v>
      </c>
      <c r="K3394" s="29" t="str">
        <f aca="false">IF(N3394&lt;=$F$3,"HIT","MISS")</f>
        <v>HIT</v>
      </c>
      <c r="L3394" s="29" t="str">
        <f aca="false">IF(O3394&lt;=$F$3,"HIT","MISS")</f>
        <v>HIT</v>
      </c>
      <c r="M3394" s="17" t="str">
        <f aca="false">IF(AND(K3394="HIT",L3394="HIT"),"HOD ✓ | LOD ✓",IF(K3394="HIT","HOD ✓",IF(L3394="HIT","LOD ✓","✗ MISS")))</f>
        <v>HOD ✓ | LOD ✓</v>
      </c>
      <c r="N3394" s="26" t="n">
        <f aca="false">IF(D3394&lt;H3394,(H3394-D3394)/D3394,IF(D3394&gt;G3394,(D3394-G3394)/D3394,0))</f>
        <v>9.8273875440097E-005</v>
      </c>
      <c r="O3394" s="26" t="n">
        <f aca="false">IF(E3394&lt;J3394,(J3394-E3394)/E3394,IF(E3394&gt;I3394,(E3394-I3394)/E3394,0))</f>
        <v>0</v>
      </c>
      <c r="P3394" s="27" t="n">
        <f aca="false">LN(F3394/F3393)</f>
        <v>0.00115431528131667</v>
      </c>
      <c r="Q3394" s="28" t="n">
        <f aca="false">STDEV(P3375:P3394)*SQRT(252)</f>
        <v>0.0913062282842546</v>
      </c>
      <c r="R3394" s="26" t="n">
        <f aca="false">(G3394-H3394)/H3394</f>
        <v>0.00100242692835284</v>
      </c>
      <c r="S3394" s="17" t="n">
        <f aca="false">YEAR(B3394)</f>
        <v>2019</v>
      </c>
      <c r="T3394" s="17" t="n">
        <f aca="false">WEEKDAY(B3394)</f>
        <v>6</v>
      </c>
    </row>
    <row r="3395" customFormat="false" ht="15" hidden="false" customHeight="false" outlineLevel="0" collapsed="false">
      <c r="B3395" s="21" t="n">
        <v>43773</v>
      </c>
      <c r="C3395" s="22" t="n">
        <v>1514.325</v>
      </c>
      <c r="D3395" s="22" t="n">
        <v>1514.879</v>
      </c>
      <c r="E3395" s="22" t="n">
        <v>1504.548</v>
      </c>
      <c r="F3395" s="22" t="n">
        <v>1509.559</v>
      </c>
      <c r="G3395" s="23" t="n">
        <v>1515.38</v>
      </c>
      <c r="H3395" s="23" t="n">
        <v>1513.87</v>
      </c>
      <c r="I3395" s="23" t="n">
        <v>1504.31</v>
      </c>
      <c r="J3395" s="23" t="n">
        <v>1502.81</v>
      </c>
      <c r="K3395" s="29" t="str">
        <f aca="false">IF(N3395&lt;=$F$3,"HIT","MISS")</f>
        <v>HIT</v>
      </c>
      <c r="L3395" s="29" t="str">
        <f aca="false">IF(O3395&lt;=$F$3,"HIT","MISS")</f>
        <v>HIT</v>
      </c>
      <c r="M3395" s="17" t="str">
        <f aca="false">IF(AND(K3395="HIT",L3395="HIT"),"HOD ✓ | LOD ✓",IF(K3395="HIT","HOD ✓",IF(L3395="HIT","LOD ✓","✗ MISS")))</f>
        <v>HOD ✓ | LOD ✓</v>
      </c>
      <c r="N3395" s="26" t="n">
        <f aca="false">IF(D3395&lt;H3395,(H3395-D3395)/D3395,IF(D3395&gt;G3395,(D3395-G3395)/D3395,0))</f>
        <v>0</v>
      </c>
      <c r="O3395" s="26" t="n">
        <f aca="false">IF(E3395&lt;J3395,(J3395-E3395)/E3395,IF(E3395&gt;I3395,(E3395-I3395)/E3395,0))</f>
        <v>0.000158187043550659</v>
      </c>
      <c r="P3395" s="27" t="n">
        <f aca="false">LN(F3395/F3394)</f>
        <v>-0.00315223993148698</v>
      </c>
      <c r="Q3395" s="28" t="n">
        <f aca="false">STDEV(P3376:P3395)*SQRT(252)</f>
        <v>0.0873603522193448</v>
      </c>
      <c r="R3395" s="26" t="n">
        <f aca="false">(G3395-H3395)/H3395</f>
        <v>0.00099744363782902</v>
      </c>
      <c r="S3395" s="17" t="n">
        <f aca="false">YEAR(B3395)</f>
        <v>2019</v>
      </c>
      <c r="T3395" s="17" t="n">
        <f aca="false">WEEKDAY(B3395)</f>
        <v>2</v>
      </c>
    </row>
    <row r="3396" customFormat="false" ht="15" hidden="false" customHeight="false" outlineLevel="0" collapsed="false">
      <c r="B3396" s="21" t="n">
        <v>43774</v>
      </c>
      <c r="C3396" s="22" t="n">
        <v>1509.559</v>
      </c>
      <c r="D3396" s="22" t="n">
        <v>1509.712</v>
      </c>
      <c r="E3396" s="22" t="n">
        <v>1479.481</v>
      </c>
      <c r="F3396" s="22" t="n">
        <v>1483.449</v>
      </c>
      <c r="G3396" s="23" t="n">
        <v>1510.31</v>
      </c>
      <c r="H3396" s="23" t="n">
        <v>1508.8</v>
      </c>
      <c r="I3396" s="23" t="n">
        <v>1480.45</v>
      </c>
      <c r="J3396" s="23" t="n">
        <v>1478.97</v>
      </c>
      <c r="K3396" s="29" t="str">
        <f aca="false">IF(N3396&lt;=$F$3,"HIT","MISS")</f>
        <v>HIT</v>
      </c>
      <c r="L3396" s="29" t="str">
        <f aca="false">IF(O3396&lt;=$F$3,"HIT","MISS")</f>
        <v>HIT</v>
      </c>
      <c r="M3396" s="17" t="str">
        <f aca="false">IF(AND(K3396="HIT",L3396="HIT"),"HOD ✓ | LOD ✓",IF(K3396="HIT","HOD ✓",IF(L3396="HIT","LOD ✓","✗ MISS")))</f>
        <v>HOD ✓ | LOD ✓</v>
      </c>
      <c r="N3396" s="26" t="n">
        <f aca="false">IF(D3396&lt;H3396,(H3396-D3396)/D3396,IF(D3396&gt;G3396,(D3396-G3396)/D3396,0))</f>
        <v>0</v>
      </c>
      <c r="O3396" s="26" t="n">
        <f aca="false">IF(E3396&lt;J3396,(J3396-E3396)/E3396,IF(E3396&gt;I3396,(E3396-I3396)/E3396,0))</f>
        <v>0</v>
      </c>
      <c r="P3396" s="27" t="n">
        <f aca="false">LN(F3396/F3395)</f>
        <v>-0.0174477731928839</v>
      </c>
      <c r="Q3396" s="28" t="n">
        <f aca="false">STDEV(P3377:P3396)*SQRT(252)</f>
        <v>0.103536055174494</v>
      </c>
      <c r="R3396" s="26" t="n">
        <f aca="false">(G3396-H3396)/H3396</f>
        <v>0.00100079533404029</v>
      </c>
      <c r="S3396" s="17" t="n">
        <f aca="false">YEAR(B3396)</f>
        <v>2019</v>
      </c>
      <c r="T3396" s="17" t="n">
        <f aca="false">WEEKDAY(B3396)</f>
        <v>3</v>
      </c>
    </row>
    <row r="3397" customFormat="false" ht="15" hidden="false" customHeight="false" outlineLevel="0" collapsed="false">
      <c r="B3397" s="21" t="n">
        <v>43775</v>
      </c>
      <c r="C3397" s="22" t="n">
        <v>1483.449</v>
      </c>
      <c r="D3397" s="22" t="n">
        <v>1494.254</v>
      </c>
      <c r="E3397" s="22" t="n">
        <v>1482.489</v>
      </c>
      <c r="F3397" s="22" t="n">
        <v>1490.408</v>
      </c>
      <c r="G3397" s="23" t="n">
        <v>1495.01</v>
      </c>
      <c r="H3397" s="23" t="n">
        <v>1493.52</v>
      </c>
      <c r="I3397" s="23" t="n">
        <v>1481.93</v>
      </c>
      <c r="J3397" s="23" t="n">
        <v>1480.45</v>
      </c>
      <c r="K3397" s="29" t="str">
        <f aca="false">IF(N3397&lt;=$F$3,"HIT","MISS")</f>
        <v>HIT</v>
      </c>
      <c r="L3397" s="29" t="str">
        <f aca="false">IF(O3397&lt;=$F$3,"HIT","MISS")</f>
        <v>HIT</v>
      </c>
      <c r="M3397" s="17" t="str">
        <f aca="false">IF(AND(K3397="HIT",L3397="HIT"),"HOD ✓ | LOD ✓",IF(K3397="HIT","HOD ✓",IF(L3397="HIT","LOD ✓","✗ MISS")))</f>
        <v>HOD ✓ | LOD ✓</v>
      </c>
      <c r="N3397" s="26" t="n">
        <f aca="false">IF(D3397&lt;H3397,(H3397-D3397)/D3397,IF(D3397&gt;G3397,(D3397-G3397)/D3397,0))</f>
        <v>0</v>
      </c>
      <c r="O3397" s="26" t="n">
        <f aca="false">IF(E3397&lt;J3397,(J3397-E3397)/E3397,IF(E3397&gt;I3397,(E3397-I3397)/E3397,0))</f>
        <v>0.000377068565095572</v>
      </c>
      <c r="P3397" s="27" t="n">
        <f aca="false">LN(F3397/F3396)</f>
        <v>0.00468012597932312</v>
      </c>
      <c r="Q3397" s="28" t="n">
        <f aca="false">STDEV(P3378:P3397)*SQRT(252)</f>
        <v>0.10528717489801</v>
      </c>
      <c r="R3397" s="26" t="n">
        <f aca="false">(G3397-H3397)/H3397</f>
        <v>0.000997643151748895</v>
      </c>
      <c r="S3397" s="17" t="n">
        <f aca="false">YEAR(B3397)</f>
        <v>2019</v>
      </c>
      <c r="T3397" s="17" t="n">
        <f aca="false">WEEKDAY(B3397)</f>
        <v>4</v>
      </c>
    </row>
    <row r="3398" customFormat="false" ht="15" hidden="false" customHeight="false" outlineLevel="0" collapsed="false">
      <c r="B3398" s="21" t="n">
        <v>43776</v>
      </c>
      <c r="C3398" s="22" t="n">
        <v>1490.408</v>
      </c>
      <c r="D3398" s="22" t="n">
        <v>1492.157</v>
      </c>
      <c r="E3398" s="22" t="n">
        <v>1460.639</v>
      </c>
      <c r="F3398" s="22" t="n">
        <v>1468.578</v>
      </c>
      <c r="G3398" s="23" t="n">
        <v>1493.06</v>
      </c>
      <c r="H3398" s="23" t="n">
        <v>1491.57</v>
      </c>
      <c r="I3398" s="23" t="n">
        <v>1460.57</v>
      </c>
      <c r="J3398" s="23" t="n">
        <v>1459.11</v>
      </c>
      <c r="K3398" s="29" t="str">
        <f aca="false">IF(N3398&lt;=$F$3,"HIT","MISS")</f>
        <v>HIT</v>
      </c>
      <c r="L3398" s="29" t="str">
        <f aca="false">IF(O3398&lt;=$F$3,"HIT","MISS")</f>
        <v>HIT</v>
      </c>
      <c r="M3398" s="17" t="str">
        <f aca="false">IF(AND(K3398="HIT",L3398="HIT"),"HOD ✓ | LOD ✓",IF(K3398="HIT","HOD ✓",IF(L3398="HIT","LOD ✓","✗ MISS")))</f>
        <v>HOD ✓ | LOD ✓</v>
      </c>
      <c r="N3398" s="26" t="n">
        <f aca="false">IF(D3398&lt;H3398,(H3398-D3398)/D3398,IF(D3398&gt;G3398,(D3398-G3398)/D3398,0))</f>
        <v>0</v>
      </c>
      <c r="O3398" s="26" t="n">
        <f aca="false">IF(E3398&lt;J3398,(J3398-E3398)/E3398,IF(E3398&gt;I3398,(E3398-I3398)/E3398,0))</f>
        <v>4.72395985592333E-005</v>
      </c>
      <c r="P3398" s="27" t="n">
        <f aca="false">LN(F3398/F3397)</f>
        <v>-0.0147553223074973</v>
      </c>
      <c r="Q3398" s="28" t="n">
        <f aca="false">STDEV(P3379:P3398)*SQRT(252)</f>
        <v>0.113978270365581</v>
      </c>
      <c r="R3398" s="26" t="n">
        <f aca="false">(G3398-H3398)/H3398</f>
        <v>0.000998947417821496</v>
      </c>
      <c r="S3398" s="17" t="n">
        <f aca="false">YEAR(B3398)</f>
        <v>2019</v>
      </c>
      <c r="T3398" s="17" t="n">
        <f aca="false">WEEKDAY(B3398)</f>
        <v>5</v>
      </c>
    </row>
    <row r="3399" customFormat="false" ht="15" hidden="false" customHeight="false" outlineLevel="0" collapsed="false">
      <c r="B3399" s="21" t="n">
        <v>43777</v>
      </c>
      <c r="C3399" s="22" t="n">
        <v>1468.578</v>
      </c>
      <c r="D3399" s="22" t="n">
        <v>1472.906</v>
      </c>
      <c r="E3399" s="22" t="n">
        <v>1456.322</v>
      </c>
      <c r="F3399" s="22" t="n">
        <v>1459.262</v>
      </c>
      <c r="G3399" s="23" t="n">
        <v>1472.84</v>
      </c>
      <c r="H3399" s="23" t="n">
        <v>1471.37</v>
      </c>
      <c r="I3399" s="23" t="n">
        <v>1457.95</v>
      </c>
      <c r="J3399" s="23" t="n">
        <v>1456.49</v>
      </c>
      <c r="K3399" s="29" t="str">
        <f aca="false">IF(N3399&lt;=$F$3,"HIT","MISS")</f>
        <v>HIT</v>
      </c>
      <c r="L3399" s="29" t="str">
        <f aca="false">IF(O3399&lt;=$F$3,"HIT","MISS")</f>
        <v>HIT</v>
      </c>
      <c r="M3399" s="17" t="str">
        <f aca="false">IF(AND(K3399="HIT",L3399="HIT"),"HOD ✓ | LOD ✓",IF(K3399="HIT","HOD ✓",IF(L3399="HIT","LOD ✓","✗ MISS")))</f>
        <v>HOD ✓ | LOD ✓</v>
      </c>
      <c r="N3399" s="26" t="n">
        <f aca="false">IF(D3399&lt;H3399,(H3399-D3399)/D3399,IF(D3399&gt;G3399,(D3399-G3399)/D3399,0))</f>
        <v>4.48093768373752E-005</v>
      </c>
      <c r="O3399" s="26" t="n">
        <f aca="false">IF(E3399&lt;J3399,(J3399-E3399)/E3399,IF(E3399&gt;I3399,(E3399-I3399)/E3399,0))</f>
        <v>0.00011535910327532</v>
      </c>
      <c r="P3399" s="27" t="n">
        <f aca="false">LN(F3399/F3398)</f>
        <v>-0.00636375719948132</v>
      </c>
      <c r="Q3399" s="28" t="n">
        <f aca="false">STDEV(P3380:P3399)*SQRT(252)</f>
        <v>0.115424129837066</v>
      </c>
      <c r="R3399" s="26" t="n">
        <f aca="false">(G3399-H3399)/H3399</f>
        <v>0.00099906889497545</v>
      </c>
      <c r="S3399" s="17" t="n">
        <f aca="false">YEAR(B3399)</f>
        <v>2019</v>
      </c>
      <c r="T3399" s="17" t="n">
        <f aca="false">WEEKDAY(B3399)</f>
        <v>6</v>
      </c>
    </row>
    <row r="3400" customFormat="false" ht="15" hidden="false" customHeight="false" outlineLevel="0" collapsed="false">
      <c r="B3400" s="21" t="n">
        <v>43780</v>
      </c>
      <c r="C3400" s="22" t="n">
        <v>1459.262</v>
      </c>
      <c r="D3400" s="22" t="n">
        <v>1466.484</v>
      </c>
      <c r="E3400" s="22" t="n">
        <v>1448.303</v>
      </c>
      <c r="F3400" s="22" t="n">
        <v>1455.951</v>
      </c>
      <c r="G3400" s="23" t="n">
        <v>1467.67</v>
      </c>
      <c r="H3400" s="23" t="n">
        <v>1466.2</v>
      </c>
      <c r="I3400" s="23" t="n">
        <v>1448.71</v>
      </c>
      <c r="J3400" s="23" t="n">
        <v>1447.26</v>
      </c>
      <c r="K3400" s="29" t="str">
        <f aca="false">IF(N3400&lt;=$F$3,"HIT","MISS")</f>
        <v>HIT</v>
      </c>
      <c r="L3400" s="29" t="str">
        <f aca="false">IF(O3400&lt;=$F$3,"HIT","MISS")</f>
        <v>HIT</v>
      </c>
      <c r="M3400" s="17" t="str">
        <f aca="false">IF(AND(K3400="HIT",L3400="HIT"),"HOD ✓ | LOD ✓",IF(K3400="HIT","HOD ✓",IF(L3400="HIT","LOD ✓","✗ MISS")))</f>
        <v>HOD ✓ | LOD ✓</v>
      </c>
      <c r="N3400" s="26" t="n">
        <f aca="false">IF(D3400&lt;H3400,(H3400-D3400)/D3400,IF(D3400&gt;G3400,(D3400-G3400)/D3400,0))</f>
        <v>0</v>
      </c>
      <c r="O3400" s="26" t="n">
        <f aca="false">IF(E3400&lt;J3400,(J3400-E3400)/E3400,IF(E3400&gt;I3400,(E3400-I3400)/E3400,0))</f>
        <v>0</v>
      </c>
      <c r="P3400" s="27" t="n">
        <f aca="false">LN(F3400/F3399)</f>
        <v>-0.00227153310834705</v>
      </c>
      <c r="Q3400" s="28" t="n">
        <f aca="false">STDEV(P3381:P3400)*SQRT(252)</f>
        <v>0.114563506906257</v>
      </c>
      <c r="R3400" s="26" t="n">
        <f aca="false">(G3400-H3400)/H3400</f>
        <v>0.00100259173373348</v>
      </c>
      <c r="S3400" s="17" t="n">
        <f aca="false">YEAR(B3400)</f>
        <v>2019</v>
      </c>
      <c r="T3400" s="17" t="n">
        <f aca="false">WEEKDAY(B3400)</f>
        <v>2</v>
      </c>
    </row>
    <row r="3401" customFormat="false" ht="15" hidden="false" customHeight="false" outlineLevel="0" collapsed="false">
      <c r="B3401" s="21" t="n">
        <v>43781</v>
      </c>
      <c r="C3401" s="22" t="n">
        <v>1455.951</v>
      </c>
      <c r="D3401" s="22" t="n">
        <v>1460.445</v>
      </c>
      <c r="E3401" s="22" t="n">
        <v>1445.707</v>
      </c>
      <c r="F3401" s="22" t="n">
        <v>1456.284</v>
      </c>
      <c r="G3401" s="23" t="n">
        <v>1459.83</v>
      </c>
      <c r="H3401" s="23" t="n">
        <v>1458.37</v>
      </c>
      <c r="I3401" s="23" t="n">
        <v>1446.81</v>
      </c>
      <c r="J3401" s="23" t="n">
        <v>1445.36</v>
      </c>
      <c r="K3401" s="29" t="str">
        <f aca="false">IF(N3401&lt;=$F$3,"HIT","MISS")</f>
        <v>HIT</v>
      </c>
      <c r="L3401" s="29" t="str">
        <f aca="false">IF(O3401&lt;=$F$3,"HIT","MISS")</f>
        <v>HIT</v>
      </c>
      <c r="M3401" s="17" t="str">
        <f aca="false">IF(AND(K3401="HIT",L3401="HIT"),"HOD ✓ | LOD ✓",IF(K3401="HIT","HOD ✓",IF(L3401="HIT","LOD ✓","✗ MISS")))</f>
        <v>HOD ✓ | LOD ✓</v>
      </c>
      <c r="N3401" s="26" t="n">
        <f aca="false">IF(D3401&lt;H3401,(H3401-D3401)/D3401,IF(D3401&gt;G3401,(D3401-G3401)/D3401,0))</f>
        <v>0.000421104526360123</v>
      </c>
      <c r="O3401" s="26" t="n">
        <f aca="false">IF(E3401&lt;J3401,(J3401-E3401)/E3401,IF(E3401&gt;I3401,(E3401-I3401)/E3401,0))</f>
        <v>0</v>
      </c>
      <c r="P3401" s="27" t="n">
        <f aca="false">LN(F3401/F3400)</f>
        <v>0.000228690336769714</v>
      </c>
      <c r="Q3401" s="28" t="n">
        <f aca="false">STDEV(P3382:P3401)*SQRT(252)</f>
        <v>0.111697533473651</v>
      </c>
      <c r="R3401" s="26" t="n">
        <f aca="false">(G3401-H3401)/H3401</f>
        <v>0.00100111768618392</v>
      </c>
      <c r="S3401" s="17" t="n">
        <f aca="false">YEAR(B3401)</f>
        <v>2019</v>
      </c>
      <c r="T3401" s="17" t="n">
        <f aca="false">WEEKDAY(B3401)</f>
        <v>3</v>
      </c>
    </row>
    <row r="3402" customFormat="false" ht="15" hidden="false" customHeight="false" outlineLevel="0" collapsed="false">
      <c r="B3402" s="21" t="n">
        <v>43782</v>
      </c>
      <c r="C3402" s="22" t="n">
        <v>1456.284</v>
      </c>
      <c r="D3402" s="22" t="n">
        <v>1467.083</v>
      </c>
      <c r="E3402" s="22" t="n">
        <v>1455.872</v>
      </c>
      <c r="F3402" s="22" t="n">
        <v>1463.334</v>
      </c>
      <c r="G3402" s="23" t="n">
        <v>1467.67</v>
      </c>
      <c r="H3402" s="23" t="n">
        <v>1466.2</v>
      </c>
      <c r="I3402" s="23" t="n">
        <v>1455.95</v>
      </c>
      <c r="J3402" s="23" t="n">
        <v>1454.5</v>
      </c>
      <c r="K3402" s="29" t="str">
        <f aca="false">IF(N3402&lt;=$F$3,"HIT","MISS")</f>
        <v>HIT</v>
      </c>
      <c r="L3402" s="29" t="str">
        <f aca="false">IF(O3402&lt;=$F$3,"HIT","MISS")</f>
        <v>HIT</v>
      </c>
      <c r="M3402" s="17" t="str">
        <f aca="false">IF(AND(K3402="HIT",L3402="HIT"),"HOD ✓ | LOD ✓",IF(K3402="HIT","HOD ✓",IF(L3402="HIT","LOD ✓","✗ MISS")))</f>
        <v>HOD ✓ | LOD ✓</v>
      </c>
      <c r="N3402" s="26" t="n">
        <f aca="false">IF(D3402&lt;H3402,(H3402-D3402)/D3402,IF(D3402&gt;G3402,(D3402-G3402)/D3402,0))</f>
        <v>0</v>
      </c>
      <c r="O3402" s="26" t="n">
        <f aca="false">IF(E3402&lt;J3402,(J3402-E3402)/E3402,IF(E3402&gt;I3402,(E3402-I3402)/E3402,0))</f>
        <v>0</v>
      </c>
      <c r="P3402" s="27" t="n">
        <f aca="false">LN(F3402/F3401)</f>
        <v>0.00482940830092528</v>
      </c>
      <c r="Q3402" s="28" t="n">
        <f aca="false">STDEV(P3383:P3402)*SQRT(252)</f>
        <v>0.110870300270427</v>
      </c>
      <c r="R3402" s="26" t="n">
        <f aca="false">(G3402-H3402)/H3402</f>
        <v>0.00100259173373348</v>
      </c>
      <c r="S3402" s="17" t="n">
        <f aca="false">YEAR(B3402)</f>
        <v>2019</v>
      </c>
      <c r="T3402" s="17" t="n">
        <f aca="false">WEEKDAY(B3402)</f>
        <v>4</v>
      </c>
    </row>
    <row r="3403" customFormat="false" ht="15" hidden="false" customHeight="false" outlineLevel="0" collapsed="false">
      <c r="B3403" s="21" t="n">
        <v>43783</v>
      </c>
      <c r="C3403" s="22" t="n">
        <v>1463.334</v>
      </c>
      <c r="D3403" s="22" t="n">
        <v>1474.604</v>
      </c>
      <c r="E3403" s="22" t="n">
        <v>1461.202</v>
      </c>
      <c r="F3403" s="22" t="n">
        <v>1471.326</v>
      </c>
      <c r="G3403" s="23" t="n">
        <v>1476.21</v>
      </c>
      <c r="H3403" s="23" t="n">
        <v>1474.74</v>
      </c>
      <c r="I3403" s="23" t="n">
        <v>1461.84</v>
      </c>
      <c r="J3403" s="23" t="n">
        <v>1460.38</v>
      </c>
      <c r="K3403" s="29" t="str">
        <f aca="false">IF(N3403&lt;=$F$3,"HIT","MISS")</f>
        <v>HIT</v>
      </c>
      <c r="L3403" s="29" t="str">
        <f aca="false">IF(O3403&lt;=$F$3,"HIT","MISS")</f>
        <v>HIT</v>
      </c>
      <c r="M3403" s="17" t="str">
        <f aca="false">IF(AND(K3403="HIT",L3403="HIT"),"HOD ✓ | LOD ✓",IF(K3403="HIT","HOD ✓",IF(L3403="HIT","LOD ✓","✗ MISS")))</f>
        <v>HOD ✓ | LOD ✓</v>
      </c>
      <c r="N3403" s="26" t="n">
        <f aca="false">IF(D3403&lt;H3403,(H3403-D3403)/D3403,IF(D3403&gt;G3403,(D3403-G3403)/D3403,0))</f>
        <v>9.22281507441776E-005</v>
      </c>
      <c r="O3403" s="26" t="n">
        <f aca="false">IF(E3403&lt;J3403,(J3403-E3403)/E3403,IF(E3403&gt;I3403,(E3403-I3403)/E3403,0))</f>
        <v>0</v>
      </c>
      <c r="P3403" s="27" t="n">
        <f aca="false">LN(F3403/F3402)</f>
        <v>0.00544664101291355</v>
      </c>
      <c r="Q3403" s="28" t="n">
        <f aca="false">STDEV(P3384:P3403)*SQRT(252)</f>
        <v>0.11290316043955</v>
      </c>
      <c r="R3403" s="26" t="n">
        <f aca="false">(G3403-H3403)/H3403</f>
        <v>0.000996785874120203</v>
      </c>
      <c r="S3403" s="17" t="n">
        <f aca="false">YEAR(B3403)</f>
        <v>2019</v>
      </c>
      <c r="T3403" s="17" t="n">
        <f aca="false">WEEKDAY(B3403)</f>
        <v>5</v>
      </c>
    </row>
    <row r="3404" customFormat="false" ht="15" hidden="false" customHeight="false" outlineLevel="0" collapsed="false">
      <c r="B3404" s="21" t="n">
        <v>43784</v>
      </c>
      <c r="C3404" s="22" t="n">
        <v>1471.326</v>
      </c>
      <c r="D3404" s="22" t="n">
        <v>1471.438</v>
      </c>
      <c r="E3404" s="22" t="n">
        <v>1462.61</v>
      </c>
      <c r="F3404" s="22" t="n">
        <v>1468.162</v>
      </c>
      <c r="G3404" s="23" t="n">
        <v>1473.11</v>
      </c>
      <c r="H3404" s="23" t="n">
        <v>1471.64</v>
      </c>
      <c r="I3404" s="23" t="n">
        <v>1463.38</v>
      </c>
      <c r="J3404" s="23" t="n">
        <v>1461.92</v>
      </c>
      <c r="K3404" s="29" t="str">
        <f aca="false">IF(N3404&lt;=$F$3,"HIT","MISS")</f>
        <v>HIT</v>
      </c>
      <c r="L3404" s="29" t="str">
        <f aca="false">IF(O3404&lt;=$F$3,"HIT","MISS")</f>
        <v>HIT</v>
      </c>
      <c r="M3404" s="17" t="str">
        <f aca="false">IF(AND(K3404="HIT",L3404="HIT"),"HOD ✓ | LOD ✓",IF(K3404="HIT","HOD ✓",IF(L3404="HIT","LOD ✓","✗ MISS")))</f>
        <v>HOD ✓ | LOD ✓</v>
      </c>
      <c r="N3404" s="26" t="n">
        <f aca="false">IF(D3404&lt;H3404,(H3404-D3404)/D3404,IF(D3404&gt;G3404,(D3404-G3404)/D3404,0))</f>
        <v>0.000137280673735487</v>
      </c>
      <c r="O3404" s="26" t="n">
        <f aca="false">IF(E3404&lt;J3404,(J3404-E3404)/E3404,IF(E3404&gt;I3404,(E3404-I3404)/E3404,0))</f>
        <v>0</v>
      </c>
      <c r="P3404" s="27" t="n">
        <f aca="false">LN(F3404/F3403)</f>
        <v>-0.00215275668546803</v>
      </c>
      <c r="Q3404" s="28" t="n">
        <f aca="false">STDEV(P3385:P3404)*SQRT(252)</f>
        <v>0.11301673674457</v>
      </c>
      <c r="R3404" s="26" t="n">
        <f aca="false">(G3404-H3404)/H3404</f>
        <v>0.000998885597020875</v>
      </c>
      <c r="S3404" s="17" t="n">
        <f aca="false">YEAR(B3404)</f>
        <v>2019</v>
      </c>
      <c r="T3404" s="17" t="n">
        <f aca="false">WEEKDAY(B3404)</f>
        <v>6</v>
      </c>
    </row>
    <row r="3405" customFormat="false" ht="15" hidden="false" customHeight="false" outlineLevel="0" collapsed="false">
      <c r="B3405" s="21" t="n">
        <v>43787</v>
      </c>
      <c r="C3405" s="22" t="n">
        <v>1468.162</v>
      </c>
      <c r="D3405" s="22" t="n">
        <v>1473.912</v>
      </c>
      <c r="E3405" s="22" t="n">
        <v>1456.458</v>
      </c>
      <c r="F3405" s="22" t="n">
        <v>1471.193</v>
      </c>
      <c r="G3405" s="23" t="n">
        <v>1473.38</v>
      </c>
      <c r="H3405" s="23" t="n">
        <v>1471.91</v>
      </c>
      <c r="I3405" s="23" t="n">
        <v>1458.46</v>
      </c>
      <c r="J3405" s="23" t="n">
        <v>1457</v>
      </c>
      <c r="K3405" s="29" t="str">
        <f aca="false">IF(N3405&lt;=$F$3,"HIT","MISS")</f>
        <v>HIT</v>
      </c>
      <c r="L3405" s="29" t="str">
        <f aca="false">IF(O3405&lt;=$F$3,"HIT","MISS")</f>
        <v>HIT</v>
      </c>
      <c r="M3405" s="17" t="str">
        <f aca="false">IF(AND(K3405="HIT",L3405="HIT"),"HOD ✓ | LOD ✓",IF(K3405="HIT","HOD ✓",IF(L3405="HIT","LOD ✓","✗ MISS")))</f>
        <v>HOD ✓ | LOD ✓</v>
      </c>
      <c r="N3405" s="26" t="n">
        <f aca="false">IF(D3405&lt;H3405,(H3405-D3405)/D3405,IF(D3405&gt;G3405,(D3405-G3405)/D3405,0))</f>
        <v>0.000360944208338032</v>
      </c>
      <c r="O3405" s="26" t="n">
        <f aca="false">IF(E3405&lt;J3405,(J3405-E3405)/E3405,IF(E3405&gt;I3405,(E3405-I3405)/E3405,0))</f>
        <v>0.000372135688087069</v>
      </c>
      <c r="P3405" s="27" t="n">
        <f aca="false">LN(F3405/F3404)</f>
        <v>0.00206235794881374</v>
      </c>
      <c r="Q3405" s="28" t="n">
        <f aca="false">STDEV(P3386:P3405)*SQRT(252)</f>
        <v>0.11275558504519</v>
      </c>
      <c r="R3405" s="26" t="n">
        <f aca="false">(G3405-H3405)/H3405</f>
        <v>0.000998702366313176</v>
      </c>
      <c r="S3405" s="17" t="n">
        <f aca="false">YEAR(B3405)</f>
        <v>2019</v>
      </c>
      <c r="T3405" s="17" t="n">
        <f aca="false">WEEKDAY(B3405)</f>
        <v>2</v>
      </c>
    </row>
    <row r="3406" customFormat="false" ht="15" hidden="false" customHeight="false" outlineLevel="0" collapsed="false">
      <c r="B3406" s="21" t="n">
        <v>43788</v>
      </c>
      <c r="C3406" s="22" t="n">
        <v>1471.193</v>
      </c>
      <c r="D3406" s="22" t="n">
        <v>1475.395</v>
      </c>
      <c r="E3406" s="22" t="n">
        <v>1464.876</v>
      </c>
      <c r="F3406" s="22" t="n">
        <v>1472.433</v>
      </c>
      <c r="G3406" s="23" t="n">
        <v>1475.72</v>
      </c>
      <c r="H3406" s="23" t="n">
        <v>1474.25</v>
      </c>
      <c r="I3406" s="23" t="n">
        <v>1464.65</v>
      </c>
      <c r="J3406" s="23" t="n">
        <v>1463.19</v>
      </c>
      <c r="K3406" s="29" t="str">
        <f aca="false">IF(N3406&lt;=$F$3,"HIT","MISS")</f>
        <v>HIT</v>
      </c>
      <c r="L3406" s="29" t="str">
        <f aca="false">IF(O3406&lt;=$F$3,"HIT","MISS")</f>
        <v>HIT</v>
      </c>
      <c r="M3406" s="17" t="str">
        <f aca="false">IF(AND(K3406="HIT",L3406="HIT"),"HOD ✓ | LOD ✓",IF(K3406="HIT","HOD ✓",IF(L3406="HIT","LOD ✓","✗ MISS")))</f>
        <v>HOD ✓ | LOD ✓</v>
      </c>
      <c r="N3406" s="26" t="n">
        <f aca="false">IF(D3406&lt;H3406,(H3406-D3406)/D3406,IF(D3406&gt;G3406,(D3406-G3406)/D3406,0))</f>
        <v>0</v>
      </c>
      <c r="O3406" s="26" t="n">
        <f aca="false">IF(E3406&lt;J3406,(J3406-E3406)/E3406,IF(E3406&gt;I3406,(E3406-I3406)/E3406,0))</f>
        <v>0.000154279270054179</v>
      </c>
      <c r="P3406" s="27" t="n">
        <f aca="false">LN(F3406/F3405)</f>
        <v>0.000842498383521861</v>
      </c>
      <c r="Q3406" s="28" t="n">
        <f aca="false">STDEV(P3387:P3406)*SQRT(252)</f>
        <v>0.112435268292115</v>
      </c>
      <c r="R3406" s="26" t="n">
        <f aca="false">(G3406-H3406)/H3406</f>
        <v>0.000997117178226235</v>
      </c>
      <c r="S3406" s="17" t="n">
        <f aca="false">YEAR(B3406)</f>
        <v>2019</v>
      </c>
      <c r="T3406" s="17" t="n">
        <f aca="false">WEEKDAY(B3406)</f>
        <v>3</v>
      </c>
    </row>
    <row r="3407" customFormat="false" ht="15" hidden="false" customHeight="false" outlineLevel="0" collapsed="false">
      <c r="B3407" s="21" t="n">
        <v>43789</v>
      </c>
      <c r="C3407" s="22" t="n">
        <v>1472.433</v>
      </c>
      <c r="D3407" s="22" t="n">
        <v>1478.739</v>
      </c>
      <c r="E3407" s="22" t="n">
        <v>1466.024</v>
      </c>
      <c r="F3407" s="22" t="n">
        <v>1471.626</v>
      </c>
      <c r="G3407" s="23" t="n">
        <v>1480.86</v>
      </c>
      <c r="H3407" s="23" t="n">
        <v>1479.38</v>
      </c>
      <c r="I3407" s="23" t="n">
        <v>1466.56</v>
      </c>
      <c r="J3407" s="23" t="n">
        <v>1465.09</v>
      </c>
      <c r="K3407" s="29" t="str">
        <f aca="false">IF(N3407&lt;=$F$3,"HIT","MISS")</f>
        <v>HIT</v>
      </c>
      <c r="L3407" s="29" t="str">
        <f aca="false">IF(O3407&lt;=$F$3,"HIT","MISS")</f>
        <v>HIT</v>
      </c>
      <c r="M3407" s="17" t="str">
        <f aca="false">IF(AND(K3407="HIT",L3407="HIT"),"HOD ✓ | LOD ✓",IF(K3407="HIT","HOD ✓",IF(L3407="HIT","LOD ✓","✗ MISS")))</f>
        <v>HOD ✓ | LOD ✓</v>
      </c>
      <c r="N3407" s="26" t="n">
        <f aca="false">IF(D3407&lt;H3407,(H3407-D3407)/D3407,IF(D3407&gt;G3407,(D3407-G3407)/D3407,0))</f>
        <v>0.000433477442604866</v>
      </c>
      <c r="O3407" s="26" t="n">
        <f aca="false">IF(E3407&lt;J3407,(J3407-E3407)/E3407,IF(E3407&gt;I3407,(E3407-I3407)/E3407,0))</f>
        <v>0</v>
      </c>
      <c r="P3407" s="27" t="n">
        <f aca="false">LN(F3407/F3406)</f>
        <v>-0.000548222722582544</v>
      </c>
      <c r="Q3407" s="28" t="n">
        <f aca="false">STDEV(P3388:P3407)*SQRT(252)</f>
        <v>0.111712297731896</v>
      </c>
      <c r="R3407" s="26" t="n">
        <f aca="false">(G3407-H3407)/H3407</f>
        <v>0.00100041909448539</v>
      </c>
      <c r="S3407" s="17" t="n">
        <f aca="false">YEAR(B3407)</f>
        <v>2019</v>
      </c>
      <c r="T3407" s="17" t="n">
        <f aca="false">WEEKDAY(B3407)</f>
        <v>4</v>
      </c>
    </row>
    <row r="3408" customFormat="false" ht="15" hidden="false" customHeight="false" outlineLevel="0" collapsed="false">
      <c r="B3408" s="21" t="n">
        <v>43790</v>
      </c>
      <c r="C3408" s="22" t="n">
        <v>1471.626</v>
      </c>
      <c r="D3408" s="22" t="n">
        <v>1475.676</v>
      </c>
      <c r="E3408" s="22" t="n">
        <v>1462.511</v>
      </c>
      <c r="F3408" s="22" t="n">
        <v>1464.545</v>
      </c>
      <c r="G3408" s="23" t="n">
        <v>1477.56</v>
      </c>
      <c r="H3408" s="23" t="n">
        <v>1476.08</v>
      </c>
      <c r="I3408" s="23" t="n">
        <v>1463.59</v>
      </c>
      <c r="J3408" s="23" t="n">
        <v>1462.13</v>
      </c>
      <c r="K3408" s="29" t="str">
        <f aca="false">IF(N3408&lt;=$F$3,"HIT","MISS")</f>
        <v>HIT</v>
      </c>
      <c r="L3408" s="29" t="str">
        <f aca="false">IF(O3408&lt;=$F$3,"HIT","MISS")</f>
        <v>HIT</v>
      </c>
      <c r="M3408" s="17" t="str">
        <f aca="false">IF(AND(K3408="HIT",L3408="HIT"),"HOD ✓ | LOD ✓",IF(K3408="HIT","HOD ✓",IF(L3408="HIT","LOD ✓","✗ MISS")))</f>
        <v>HOD ✓ | LOD ✓</v>
      </c>
      <c r="N3408" s="26" t="n">
        <f aca="false">IF(D3408&lt;H3408,(H3408-D3408)/D3408,IF(D3408&gt;G3408,(D3408-G3408)/D3408,0))</f>
        <v>0.000273772833603038</v>
      </c>
      <c r="O3408" s="26" t="n">
        <f aca="false">IF(E3408&lt;J3408,(J3408-E3408)/E3408,IF(E3408&gt;I3408,(E3408-I3408)/E3408,0))</f>
        <v>0</v>
      </c>
      <c r="P3408" s="27" t="n">
        <f aca="false">LN(F3408/F3407)</f>
        <v>-0.00482329791269842</v>
      </c>
      <c r="Q3408" s="28" t="n">
        <f aca="false">STDEV(P3389:P3408)*SQRT(252)</f>
        <v>0.108126471887813</v>
      </c>
      <c r="R3408" s="26" t="n">
        <f aca="false">(G3408-H3408)/H3408</f>
        <v>0.00100265568261884</v>
      </c>
      <c r="S3408" s="17" t="n">
        <f aca="false">YEAR(B3408)</f>
        <v>2019</v>
      </c>
      <c r="T3408" s="17" t="n">
        <f aca="false">WEEKDAY(B3408)</f>
        <v>5</v>
      </c>
    </row>
    <row r="3409" customFormat="false" ht="15" hidden="false" customHeight="false" outlineLevel="0" collapsed="false">
      <c r="B3409" s="21" t="n">
        <v>43791</v>
      </c>
      <c r="C3409" s="22" t="n">
        <v>1464.545</v>
      </c>
      <c r="D3409" s="22" t="n">
        <v>1473.248</v>
      </c>
      <c r="E3409" s="22" t="n">
        <v>1461.477</v>
      </c>
      <c r="F3409" s="22" t="n">
        <v>1462.617</v>
      </c>
      <c r="G3409" s="23" t="n">
        <v>1473.98</v>
      </c>
      <c r="H3409" s="23" t="n">
        <v>1472.51</v>
      </c>
      <c r="I3409" s="23" t="n">
        <v>1461.03</v>
      </c>
      <c r="J3409" s="23" t="n">
        <v>1459.57</v>
      </c>
      <c r="K3409" s="29" t="str">
        <f aca="false">IF(N3409&lt;=$F$3,"HIT","MISS")</f>
        <v>HIT</v>
      </c>
      <c r="L3409" s="29" t="str">
        <f aca="false">IF(O3409&lt;=$F$3,"HIT","MISS")</f>
        <v>HIT</v>
      </c>
      <c r="M3409" s="17" t="str">
        <f aca="false">IF(AND(K3409="HIT",L3409="HIT"),"HOD ✓ | LOD ✓",IF(K3409="HIT","HOD ✓",IF(L3409="HIT","LOD ✓","✗ MISS")))</f>
        <v>HOD ✓ | LOD ✓</v>
      </c>
      <c r="N3409" s="26" t="n">
        <f aca="false">IF(D3409&lt;H3409,(H3409-D3409)/D3409,IF(D3409&gt;G3409,(D3409-G3409)/D3409,0))</f>
        <v>0</v>
      </c>
      <c r="O3409" s="26" t="n">
        <f aca="false">IF(E3409&lt;J3409,(J3409-E3409)/E3409,IF(E3409&gt;I3409,(E3409-I3409)/E3409,0))</f>
        <v>0.000305854967269493</v>
      </c>
      <c r="P3409" s="27" t="n">
        <f aca="false">LN(F3409/F3408)</f>
        <v>-0.00131731710018705</v>
      </c>
      <c r="Q3409" s="28" t="n">
        <f aca="false">STDEV(P3390:P3409)*SQRT(252)</f>
        <v>0.107864180567834</v>
      </c>
      <c r="R3409" s="26" t="n">
        <f aca="false">(G3409-H3409)/H3409</f>
        <v>0.000998295427535316</v>
      </c>
      <c r="S3409" s="17" t="n">
        <f aca="false">YEAR(B3409)</f>
        <v>2019</v>
      </c>
      <c r="T3409" s="17" t="n">
        <f aca="false">WEEKDAY(B3409)</f>
        <v>6</v>
      </c>
    </row>
    <row r="3410" customFormat="false" ht="15" hidden="false" customHeight="false" outlineLevel="0" collapsed="false">
      <c r="B3410" s="21" t="n">
        <v>43794</v>
      </c>
      <c r="C3410" s="22" t="n">
        <v>1462.617</v>
      </c>
      <c r="D3410" s="22" t="n">
        <v>1462.617</v>
      </c>
      <c r="E3410" s="22" t="n">
        <v>1454.226</v>
      </c>
      <c r="F3410" s="22" t="n">
        <v>1455.193</v>
      </c>
      <c r="G3410" s="23" t="n">
        <v>1463.24</v>
      </c>
      <c r="H3410" s="23" t="n">
        <v>1461.78</v>
      </c>
      <c r="I3410" s="23" t="n">
        <v>1456.24</v>
      </c>
      <c r="J3410" s="23" t="n">
        <v>1454.79</v>
      </c>
      <c r="K3410" s="29" t="str">
        <f aca="false">IF(N3410&lt;=$F$3,"HIT","MISS")</f>
        <v>HIT</v>
      </c>
      <c r="L3410" s="29" t="str">
        <f aca="false">IF(O3410&lt;=$F$3,"HIT","MISS")</f>
        <v>HIT</v>
      </c>
      <c r="M3410" s="17" t="str">
        <f aca="false">IF(AND(K3410="HIT",L3410="HIT"),"HOD ✓ | LOD ✓",IF(K3410="HIT","HOD ✓",IF(L3410="HIT","LOD ✓","✗ MISS")))</f>
        <v>HOD ✓ | LOD ✓</v>
      </c>
      <c r="N3410" s="26" t="n">
        <f aca="false">IF(D3410&lt;H3410,(H3410-D3410)/D3410,IF(D3410&gt;G3410,(D3410-G3410)/D3410,0))</f>
        <v>0</v>
      </c>
      <c r="O3410" s="26" t="n">
        <f aca="false">IF(E3410&lt;J3410,(J3410-E3410)/E3410,IF(E3410&gt;I3410,(E3410-I3410)/E3410,0))</f>
        <v>0.000387835178300932</v>
      </c>
      <c r="P3410" s="27" t="n">
        <f aca="false">LN(F3410/F3409)</f>
        <v>-0.00508875904918855</v>
      </c>
      <c r="Q3410" s="28" t="n">
        <f aca="false">STDEV(P3391:P3410)*SQRT(252)</f>
        <v>0.106068688053968</v>
      </c>
      <c r="R3410" s="26" t="n">
        <f aca="false">(G3410-H3410)/H3410</f>
        <v>0.000998782306503056</v>
      </c>
      <c r="S3410" s="17" t="n">
        <f aca="false">YEAR(B3410)</f>
        <v>2019</v>
      </c>
      <c r="T3410" s="17" t="n">
        <f aca="false">WEEKDAY(B3410)</f>
        <v>2</v>
      </c>
    </row>
    <row r="3411" customFormat="false" ht="15" hidden="false" customHeight="false" outlineLevel="0" collapsed="false">
      <c r="B3411" s="21" t="n">
        <v>43795</v>
      </c>
      <c r="C3411" s="22" t="n">
        <v>1455.193</v>
      </c>
      <c r="D3411" s="22" t="n">
        <v>1462.874</v>
      </c>
      <c r="E3411" s="22" t="n">
        <v>1450.186</v>
      </c>
      <c r="F3411" s="22" t="n">
        <v>1461.302</v>
      </c>
      <c r="G3411" s="23" t="n">
        <v>1463.17</v>
      </c>
      <c r="H3411" s="23" t="n">
        <v>1461.71</v>
      </c>
      <c r="I3411" s="23" t="n">
        <v>1451.97</v>
      </c>
      <c r="J3411" s="23" t="n">
        <v>1450.52</v>
      </c>
      <c r="K3411" s="29" t="str">
        <f aca="false">IF(N3411&lt;=$F$3,"HIT","MISS")</f>
        <v>HIT</v>
      </c>
      <c r="L3411" s="29" t="str">
        <f aca="false">IF(O3411&lt;=$F$3,"HIT","MISS")</f>
        <v>HIT</v>
      </c>
      <c r="M3411" s="17" t="str">
        <f aca="false">IF(AND(K3411="HIT",L3411="HIT"),"HOD ✓ | LOD ✓",IF(K3411="HIT","HOD ✓",IF(L3411="HIT","LOD ✓","✗ MISS")))</f>
        <v>HOD ✓ | LOD ✓</v>
      </c>
      <c r="N3411" s="26" t="n">
        <f aca="false">IF(D3411&lt;H3411,(H3411-D3411)/D3411,IF(D3411&gt;G3411,(D3411-G3411)/D3411,0))</f>
        <v>0</v>
      </c>
      <c r="O3411" s="26" t="n">
        <f aca="false">IF(E3411&lt;J3411,(J3411-E3411)/E3411,IF(E3411&gt;I3411,(E3411-I3411)/E3411,0))</f>
        <v>0.000230315283694685</v>
      </c>
      <c r="P3411" s="27" t="n">
        <f aca="false">LN(F3411/F3410)</f>
        <v>0.00418928126703419</v>
      </c>
      <c r="Q3411" s="28" t="n">
        <f aca="false">STDEV(P3392:P3411)*SQRT(252)</f>
        <v>0.1074913708492</v>
      </c>
      <c r="R3411" s="26" t="n">
        <f aca="false">(G3411-H3411)/H3411</f>
        <v>0.000998830137304962</v>
      </c>
      <c r="S3411" s="17" t="n">
        <f aca="false">YEAR(B3411)</f>
        <v>2019</v>
      </c>
      <c r="T3411" s="17" t="n">
        <f aca="false">WEEKDAY(B3411)</f>
        <v>3</v>
      </c>
    </row>
    <row r="3412" customFormat="false" ht="15" hidden="false" customHeight="false" outlineLevel="0" collapsed="false">
      <c r="B3412" s="21" t="n">
        <v>43796</v>
      </c>
      <c r="C3412" s="22" t="n">
        <v>1461.302</v>
      </c>
      <c r="D3412" s="22" t="n">
        <v>1461.964</v>
      </c>
      <c r="E3412" s="22" t="n">
        <v>1452.706</v>
      </c>
      <c r="F3412" s="22" t="n">
        <v>1454.47</v>
      </c>
      <c r="G3412" s="23" t="n">
        <v>1461.68</v>
      </c>
      <c r="H3412" s="23" t="n">
        <v>1460.22</v>
      </c>
      <c r="I3412" s="23" t="n">
        <v>1453.9</v>
      </c>
      <c r="J3412" s="23" t="n">
        <v>1452.45</v>
      </c>
      <c r="K3412" s="29" t="str">
        <f aca="false">IF(N3412&lt;=$F$3,"HIT","MISS")</f>
        <v>HIT</v>
      </c>
      <c r="L3412" s="29" t="str">
        <f aca="false">IF(O3412&lt;=$F$3,"HIT","MISS")</f>
        <v>HIT</v>
      </c>
      <c r="M3412" s="17" t="str">
        <f aca="false">IF(AND(K3412="HIT",L3412="HIT"),"HOD ✓ | LOD ✓",IF(K3412="HIT","HOD ✓",IF(L3412="HIT","LOD ✓","✗ MISS")))</f>
        <v>HOD ✓ | LOD ✓</v>
      </c>
      <c r="N3412" s="26" t="n">
        <f aca="false">IF(D3412&lt;H3412,(H3412-D3412)/D3412,IF(D3412&gt;G3412,(D3412-G3412)/D3412,0))</f>
        <v>0.000194259229365346</v>
      </c>
      <c r="O3412" s="26" t="n">
        <f aca="false">IF(E3412&lt;J3412,(J3412-E3412)/E3412,IF(E3412&gt;I3412,(E3412-I3412)/E3412,0))</f>
        <v>0</v>
      </c>
      <c r="P3412" s="27" t="n">
        <f aca="false">LN(F3412/F3411)</f>
        <v>-0.00468624604603439</v>
      </c>
      <c r="Q3412" s="28" t="n">
        <f aca="false">STDEV(P3393:P3412)*SQRT(252)</f>
        <v>0.105717819545064</v>
      </c>
      <c r="R3412" s="26" t="n">
        <f aca="false">(G3412-H3412)/H3412</f>
        <v>0.000999849337771046</v>
      </c>
      <c r="S3412" s="17" t="n">
        <f aca="false">YEAR(B3412)</f>
        <v>2019</v>
      </c>
      <c r="T3412" s="17" t="n">
        <f aca="false">WEEKDAY(B3412)</f>
        <v>4</v>
      </c>
    </row>
    <row r="3413" customFormat="false" ht="15" hidden="false" customHeight="false" outlineLevel="0" collapsed="false">
      <c r="B3413" s="21" t="n">
        <v>43797</v>
      </c>
      <c r="C3413" s="22" t="n">
        <v>1454.47</v>
      </c>
      <c r="D3413" s="22" t="n">
        <v>1458.319</v>
      </c>
      <c r="E3413" s="22" t="n">
        <v>1454.31</v>
      </c>
      <c r="F3413" s="22" t="n">
        <v>1456.059</v>
      </c>
      <c r="G3413" s="23" t="n">
        <v>1458.54</v>
      </c>
      <c r="H3413" s="23" t="n">
        <v>1457.08</v>
      </c>
      <c r="I3413" s="23" t="n">
        <v>1455.92</v>
      </c>
      <c r="J3413" s="23" t="n">
        <v>1454.47</v>
      </c>
      <c r="K3413" s="29" t="str">
        <f aca="false">IF(N3413&lt;=$F$3,"HIT","MISS")</f>
        <v>HIT</v>
      </c>
      <c r="L3413" s="29" t="str">
        <f aca="false">IF(O3413&lt;=$F$3,"HIT","MISS")</f>
        <v>HIT</v>
      </c>
      <c r="M3413" s="17" t="str">
        <f aca="false">IF(AND(K3413="HIT",L3413="HIT"),"HOD ✓ | LOD ✓",IF(K3413="HIT","HOD ✓",IF(L3413="HIT","LOD ✓","✗ MISS")))</f>
        <v>HOD ✓ | LOD ✓</v>
      </c>
      <c r="N3413" s="26" t="n">
        <f aca="false">IF(D3413&lt;H3413,(H3413-D3413)/D3413,IF(D3413&gt;G3413,(D3413-G3413)/D3413,0))</f>
        <v>0</v>
      </c>
      <c r="O3413" s="26" t="n">
        <f aca="false">IF(E3413&lt;J3413,(J3413-E3413)/E3413,IF(E3413&gt;I3413,(E3413-I3413)/E3413,0))</f>
        <v>0.00011001780913291</v>
      </c>
      <c r="P3413" s="27" t="n">
        <f aca="false">LN(F3413/F3412)</f>
        <v>0.00109189783566663</v>
      </c>
      <c r="Q3413" s="28" t="n">
        <f aca="false">STDEV(P3394:P3413)*SQRT(252)</f>
        <v>0.0951773893952719</v>
      </c>
      <c r="R3413" s="26" t="n">
        <f aca="false">(G3413-H3413)/H3413</f>
        <v>0.00100200400801606</v>
      </c>
      <c r="S3413" s="17" t="n">
        <f aca="false">YEAR(B3413)</f>
        <v>2019</v>
      </c>
      <c r="T3413" s="17" t="n">
        <f aca="false">WEEKDAY(B3413)</f>
        <v>5</v>
      </c>
    </row>
    <row r="3414" customFormat="false" ht="15" hidden="false" customHeight="false" outlineLevel="0" collapsed="false">
      <c r="B3414" s="21" t="n">
        <v>43798</v>
      </c>
      <c r="C3414" s="22" t="n">
        <v>1456.059</v>
      </c>
      <c r="D3414" s="22" t="n">
        <v>1466.461</v>
      </c>
      <c r="E3414" s="22" t="n">
        <v>1453.15</v>
      </c>
      <c r="F3414" s="22" t="n">
        <v>1463.989</v>
      </c>
      <c r="G3414" s="23" t="n">
        <v>1467.58</v>
      </c>
      <c r="H3414" s="23" t="n">
        <v>1466.11</v>
      </c>
      <c r="I3414" s="23" t="n">
        <v>1453.96</v>
      </c>
      <c r="J3414" s="23" t="n">
        <v>1452.51</v>
      </c>
      <c r="K3414" s="29" t="str">
        <f aca="false">IF(N3414&lt;=$F$3,"HIT","MISS")</f>
        <v>HIT</v>
      </c>
      <c r="L3414" s="29" t="str">
        <f aca="false">IF(O3414&lt;=$F$3,"HIT","MISS")</f>
        <v>HIT</v>
      </c>
      <c r="M3414" s="17" t="str">
        <f aca="false">IF(AND(K3414="HIT",L3414="HIT"),"HOD ✓ | LOD ✓",IF(K3414="HIT","HOD ✓",IF(L3414="HIT","LOD ✓","✗ MISS")))</f>
        <v>HOD ✓ | LOD ✓</v>
      </c>
      <c r="N3414" s="26" t="n">
        <f aca="false">IF(D3414&lt;H3414,(H3414-D3414)/D3414,IF(D3414&gt;G3414,(D3414-G3414)/D3414,0))</f>
        <v>0</v>
      </c>
      <c r="O3414" s="26" t="n">
        <f aca="false">IF(E3414&lt;J3414,(J3414-E3414)/E3414,IF(E3414&gt;I3414,(E3414-I3414)/E3414,0))</f>
        <v>0</v>
      </c>
      <c r="P3414" s="27" t="n">
        <f aca="false">LN(F3414/F3413)</f>
        <v>0.00543143091816694</v>
      </c>
      <c r="Q3414" s="28" t="n">
        <f aca="false">STDEV(P3395:P3414)*SQRT(252)</f>
        <v>0.0981643126748178</v>
      </c>
      <c r="R3414" s="26" t="n">
        <f aca="false">(G3414-H3414)/H3414</f>
        <v>0.00100265327976757</v>
      </c>
      <c r="S3414" s="17" t="n">
        <f aca="false">YEAR(B3414)</f>
        <v>2019</v>
      </c>
      <c r="T3414" s="17" t="n">
        <f aca="false">WEEKDAY(B3414)</f>
        <v>6</v>
      </c>
    </row>
    <row r="3415" customFormat="false" ht="15" hidden="false" customHeight="false" outlineLevel="0" collapsed="false">
      <c r="B3415" s="21" t="n">
        <v>43801</v>
      </c>
      <c r="C3415" s="22" t="n">
        <v>1463.989</v>
      </c>
      <c r="D3415" s="22" t="n">
        <v>1465.456</v>
      </c>
      <c r="E3415" s="22" t="n">
        <v>1454.178</v>
      </c>
      <c r="F3415" s="22" t="n">
        <v>1462.719</v>
      </c>
      <c r="G3415" s="23" t="n">
        <v>1467.09</v>
      </c>
      <c r="H3415" s="23" t="n">
        <v>1465.62</v>
      </c>
      <c r="I3415" s="23" t="n">
        <v>1454.56</v>
      </c>
      <c r="J3415" s="23" t="n">
        <v>1453.11</v>
      </c>
      <c r="K3415" s="29" t="str">
        <f aca="false">IF(N3415&lt;=$F$3,"HIT","MISS")</f>
        <v>HIT</v>
      </c>
      <c r="L3415" s="29" t="str">
        <f aca="false">IF(O3415&lt;=$F$3,"HIT","MISS")</f>
        <v>HIT</v>
      </c>
      <c r="M3415" s="17" t="str">
        <f aca="false">IF(AND(K3415="HIT",L3415="HIT"),"HOD ✓ | LOD ✓",IF(K3415="HIT","HOD ✓",IF(L3415="HIT","LOD ✓","✗ MISS")))</f>
        <v>HOD ✓ | LOD ✓</v>
      </c>
      <c r="N3415" s="26" t="n">
        <f aca="false">IF(D3415&lt;H3415,(H3415-D3415)/D3415,IF(D3415&gt;G3415,(D3415-G3415)/D3415,0))</f>
        <v>0.0001119105588977</v>
      </c>
      <c r="O3415" s="26" t="n">
        <f aca="false">IF(E3415&lt;J3415,(J3415-E3415)/E3415,IF(E3415&gt;I3415,(E3415-I3415)/E3415,0))</f>
        <v>0</v>
      </c>
      <c r="P3415" s="27" t="n">
        <f aca="false">LN(F3415/F3414)</f>
        <v>-0.000867869346524</v>
      </c>
      <c r="Q3415" s="28" t="n">
        <f aca="false">STDEV(P3396:P3415)*SQRT(252)</f>
        <v>0.098047909253373</v>
      </c>
      <c r="R3415" s="26" t="n">
        <f aca="false">(G3415-H3415)/H3415</f>
        <v>0.00100298849633604</v>
      </c>
      <c r="S3415" s="17" t="n">
        <f aca="false">YEAR(B3415)</f>
        <v>2019</v>
      </c>
      <c r="T3415" s="17" t="n">
        <f aca="false">WEEKDAY(B3415)</f>
        <v>2</v>
      </c>
    </row>
    <row r="3416" customFormat="false" ht="15" hidden="false" customHeight="false" outlineLevel="0" collapsed="false">
      <c r="B3416" s="21" t="n">
        <v>43802</v>
      </c>
      <c r="C3416" s="22" t="n">
        <v>1462.719</v>
      </c>
      <c r="D3416" s="22" t="n">
        <v>1481.814</v>
      </c>
      <c r="E3416" s="22" t="n">
        <v>1460.016</v>
      </c>
      <c r="F3416" s="22" t="n">
        <v>1477.194</v>
      </c>
      <c r="G3416" s="23" t="n">
        <v>1483.68</v>
      </c>
      <c r="H3416" s="23" t="n">
        <v>1482.2</v>
      </c>
      <c r="I3416" s="23" t="n">
        <v>1462.08</v>
      </c>
      <c r="J3416" s="23" t="n">
        <v>1460.62</v>
      </c>
      <c r="K3416" s="29" t="str">
        <f aca="false">IF(N3416&lt;=$F$3,"HIT","MISS")</f>
        <v>HIT</v>
      </c>
      <c r="L3416" s="29" t="str">
        <f aca="false">IF(O3416&lt;=$F$3,"HIT","MISS")</f>
        <v>HIT</v>
      </c>
      <c r="M3416" s="17" t="str">
        <f aca="false">IF(AND(K3416="HIT",L3416="HIT"),"HOD ✓ | LOD ✓",IF(K3416="HIT","HOD ✓",IF(L3416="HIT","LOD ✓","✗ MISS")))</f>
        <v>HOD ✓ | LOD ✓</v>
      </c>
      <c r="N3416" s="26" t="n">
        <f aca="false">IF(D3416&lt;H3416,(H3416-D3416)/D3416,IF(D3416&gt;G3416,(D3416-G3416)/D3416,0))</f>
        <v>0.000260491532675469</v>
      </c>
      <c r="O3416" s="26" t="n">
        <f aca="false">IF(E3416&lt;J3416,(J3416-E3416)/E3416,IF(E3416&gt;I3416,(E3416-I3416)/E3416,0))</f>
        <v>0.000413694096502925</v>
      </c>
      <c r="P3416" s="27" t="n">
        <f aca="false">LN(F3416/F3415)</f>
        <v>0.00984730974643212</v>
      </c>
      <c r="Q3416" s="28" t="n">
        <f aca="false">STDEV(P3397:P3416)*SQRT(252)</f>
        <v>0.0866540030331852</v>
      </c>
      <c r="R3416" s="26" t="n">
        <f aca="false">(G3416-H3416)/H3416</f>
        <v>0.000998515719875872</v>
      </c>
      <c r="S3416" s="17" t="n">
        <f aca="false">YEAR(B3416)</f>
        <v>2019</v>
      </c>
      <c r="T3416" s="17" t="n">
        <f aca="false">WEEKDAY(B3416)</f>
        <v>3</v>
      </c>
    </row>
    <row r="3417" customFormat="false" ht="15" hidden="false" customHeight="false" outlineLevel="0" collapsed="false">
      <c r="B3417" s="21" t="n">
        <v>43803</v>
      </c>
      <c r="C3417" s="22" t="n">
        <v>1477.194</v>
      </c>
      <c r="D3417" s="22" t="n">
        <v>1484.085</v>
      </c>
      <c r="E3417" s="22" t="n">
        <v>1471.509</v>
      </c>
      <c r="F3417" s="22" t="n">
        <v>1474.758</v>
      </c>
      <c r="G3417" s="23" t="n">
        <v>1485.4</v>
      </c>
      <c r="H3417" s="23" t="n">
        <v>1483.92</v>
      </c>
      <c r="I3417" s="23" t="n">
        <v>1472.54</v>
      </c>
      <c r="J3417" s="23" t="n">
        <v>1471.07</v>
      </c>
      <c r="K3417" s="29" t="str">
        <f aca="false">IF(N3417&lt;=$F$3,"HIT","MISS")</f>
        <v>HIT</v>
      </c>
      <c r="L3417" s="29" t="str">
        <f aca="false">IF(O3417&lt;=$F$3,"HIT","MISS")</f>
        <v>HIT</v>
      </c>
      <c r="M3417" s="17" t="str">
        <f aca="false">IF(AND(K3417="HIT",L3417="HIT"),"HOD ✓ | LOD ✓",IF(K3417="HIT","HOD ✓",IF(L3417="HIT","LOD ✓","✗ MISS")))</f>
        <v>HOD ✓ | LOD ✓</v>
      </c>
      <c r="N3417" s="26" t="n">
        <f aca="false">IF(D3417&lt;H3417,(H3417-D3417)/D3417,IF(D3417&gt;G3417,(D3417-G3417)/D3417,0))</f>
        <v>0</v>
      </c>
      <c r="O3417" s="26" t="n">
        <f aca="false">IF(E3417&lt;J3417,(J3417-E3417)/E3417,IF(E3417&gt;I3417,(E3417-I3417)/E3417,0))</f>
        <v>0</v>
      </c>
      <c r="P3417" s="27" t="n">
        <f aca="false">LN(F3417/F3416)</f>
        <v>-0.00165043371501836</v>
      </c>
      <c r="Q3417" s="28" t="n">
        <f aca="false">STDEV(P3398:P3417)*SQRT(252)</f>
        <v>0.0848084824130146</v>
      </c>
      <c r="R3417" s="26" t="n">
        <f aca="false">(G3417-H3417)/H3417</f>
        <v>0.000997358348158943</v>
      </c>
      <c r="S3417" s="17" t="n">
        <f aca="false">YEAR(B3417)</f>
        <v>2019</v>
      </c>
      <c r="T3417" s="17" t="n">
        <f aca="false">WEEKDAY(B3417)</f>
        <v>4</v>
      </c>
    </row>
    <row r="3418" customFormat="false" ht="15" hidden="false" customHeight="false" outlineLevel="0" collapsed="false">
      <c r="B3418" s="21" t="n">
        <v>43804</v>
      </c>
      <c r="C3418" s="22" t="n">
        <v>1474.758</v>
      </c>
      <c r="D3418" s="22" t="n">
        <v>1480.336</v>
      </c>
      <c r="E3418" s="22" t="n">
        <v>1472.968</v>
      </c>
      <c r="F3418" s="22" t="n">
        <v>1475.911</v>
      </c>
      <c r="G3418" s="23" t="n">
        <v>1482.05</v>
      </c>
      <c r="H3418" s="23" t="n">
        <v>1480.57</v>
      </c>
      <c r="I3418" s="23" t="n">
        <v>1474.72</v>
      </c>
      <c r="J3418" s="23" t="n">
        <v>1473.25</v>
      </c>
      <c r="K3418" s="29" t="str">
        <f aca="false">IF(N3418&lt;=$F$3,"HIT","MISS")</f>
        <v>HIT</v>
      </c>
      <c r="L3418" s="29" t="str">
        <f aca="false">IF(O3418&lt;=$F$3,"HIT","MISS")</f>
        <v>HIT</v>
      </c>
      <c r="M3418" s="17" t="str">
        <f aca="false">IF(AND(K3418="HIT",L3418="HIT"),"HOD ✓ | LOD ✓",IF(K3418="HIT","HOD ✓",IF(L3418="HIT","LOD ✓","✗ MISS")))</f>
        <v>HOD ✓ | LOD ✓</v>
      </c>
      <c r="N3418" s="26" t="n">
        <f aca="false">IF(D3418&lt;H3418,(H3418-D3418)/D3418,IF(D3418&gt;G3418,(D3418-G3418)/D3418,0))</f>
        <v>0.000158072221441567</v>
      </c>
      <c r="O3418" s="26" t="n">
        <f aca="false">IF(E3418&lt;J3418,(J3418-E3418)/E3418,IF(E3418&gt;I3418,(E3418-I3418)/E3418,0))</f>
        <v>0.000191450187648289</v>
      </c>
      <c r="P3418" s="27" t="n">
        <f aca="false">LN(F3418/F3417)</f>
        <v>0.000781517722716236</v>
      </c>
      <c r="Q3418" s="28" t="n">
        <f aca="false">STDEV(P3399:P3418)*SQRT(252)</f>
        <v>0.066108802812281</v>
      </c>
      <c r="R3418" s="26" t="n">
        <f aca="false">(G3418-H3418)/H3418</f>
        <v>0.000999615013136845</v>
      </c>
      <c r="S3418" s="17" t="n">
        <f aca="false">YEAR(B3418)</f>
        <v>2019</v>
      </c>
      <c r="T3418" s="17" t="n">
        <f aca="false">WEEKDAY(B3418)</f>
        <v>5</v>
      </c>
    </row>
    <row r="3419" customFormat="false" ht="15" hidden="false" customHeight="false" outlineLevel="0" collapsed="false">
      <c r="B3419" s="21" t="n">
        <v>43805</v>
      </c>
      <c r="C3419" s="22" t="n">
        <v>1475.911</v>
      </c>
      <c r="D3419" s="22" t="n">
        <v>1479.85</v>
      </c>
      <c r="E3419" s="22" t="n">
        <v>1458.906</v>
      </c>
      <c r="F3419" s="22" t="n">
        <v>1460.413</v>
      </c>
      <c r="G3419" s="23" t="n">
        <v>1480.61</v>
      </c>
      <c r="H3419" s="23" t="n">
        <v>1479.13</v>
      </c>
      <c r="I3419" s="23" t="n">
        <v>1461.76</v>
      </c>
      <c r="J3419" s="23" t="n">
        <v>1460.3</v>
      </c>
      <c r="K3419" s="24" t="str">
        <f aca="false">IF(N3419&lt;=$F$3,"HIT","MISS")</f>
        <v>HIT</v>
      </c>
      <c r="L3419" s="24" t="str">
        <f aca="false">IF(O3419&lt;=$F$3,"HIT","MISS")</f>
        <v>MISS</v>
      </c>
      <c r="M3419" s="25" t="str">
        <f aca="false">IF(AND(K3419="HIT",L3419="HIT"),"HOD ✓ | LOD ✓",IF(K3419="HIT","HOD ✓",IF(L3419="HIT","LOD ✓","✗ MISS")))</f>
        <v>HOD ✓</v>
      </c>
      <c r="N3419" s="26" t="n">
        <f aca="false">IF(D3419&lt;H3419,(H3419-D3419)/D3419,IF(D3419&gt;G3419,(D3419-G3419)/D3419,0))</f>
        <v>0</v>
      </c>
      <c r="O3419" s="26" t="n">
        <f aca="false">IF(E3419&lt;J3419,(J3419-E3419)/E3419,IF(E3419&gt;I3419,(E3419-I3419)/E3419,0))</f>
        <v>0.000955510498962925</v>
      </c>
      <c r="P3419" s="27" t="n">
        <f aca="false">LN(F3419/F3418)</f>
        <v>-0.0105561538267959</v>
      </c>
      <c r="Q3419" s="28" t="n">
        <f aca="false">STDEV(P3400:P3419)*SQRT(252)</f>
        <v>0.072987913432973</v>
      </c>
      <c r="R3419" s="26" t="n">
        <f aca="false">(G3419-H3419)/H3419</f>
        <v>0.00100058818359427</v>
      </c>
      <c r="S3419" s="17" t="n">
        <f aca="false">YEAR(B3419)</f>
        <v>2019</v>
      </c>
      <c r="T3419" s="17" t="n">
        <f aca="false">WEEKDAY(B3419)</f>
        <v>6</v>
      </c>
    </row>
    <row r="3420" customFormat="false" ht="15" hidden="false" customHeight="false" outlineLevel="0" collapsed="false">
      <c r="B3420" s="21" t="n">
        <v>43808</v>
      </c>
      <c r="C3420" s="22" t="n">
        <v>1460.413</v>
      </c>
      <c r="D3420" s="22" t="n">
        <v>1465.411</v>
      </c>
      <c r="E3420" s="22" t="n">
        <v>1458.796</v>
      </c>
      <c r="F3420" s="22" t="n">
        <v>1461.51</v>
      </c>
      <c r="G3420" s="23" t="n">
        <v>1467.1</v>
      </c>
      <c r="H3420" s="23" t="n">
        <v>1465.63</v>
      </c>
      <c r="I3420" s="23" t="n">
        <v>1458.42</v>
      </c>
      <c r="J3420" s="23" t="n">
        <v>1456.96</v>
      </c>
      <c r="K3420" s="29" t="str">
        <f aca="false">IF(N3420&lt;=$F$3,"HIT","MISS")</f>
        <v>HIT</v>
      </c>
      <c r="L3420" s="29" t="str">
        <f aca="false">IF(O3420&lt;=$F$3,"HIT","MISS")</f>
        <v>HIT</v>
      </c>
      <c r="M3420" s="17" t="str">
        <f aca="false">IF(AND(K3420="HIT",L3420="HIT"),"HOD ✓ | LOD ✓",IF(K3420="HIT","HOD ✓",IF(L3420="HIT","LOD ✓","✗ MISS")))</f>
        <v>HOD ✓ | LOD ✓</v>
      </c>
      <c r="N3420" s="26" t="n">
        <f aca="false">IF(D3420&lt;H3420,(H3420-D3420)/D3420,IF(D3420&gt;G3420,(D3420-G3420)/D3420,0))</f>
        <v>0.000149446128082873</v>
      </c>
      <c r="O3420" s="26" t="n">
        <f aca="false">IF(E3420&lt;J3420,(J3420-E3420)/E3420,IF(E3420&gt;I3420,(E3420-I3420)/E3420,0))</f>
        <v>0.000257746799415392</v>
      </c>
      <c r="P3420" s="27" t="n">
        <f aca="false">LN(F3420/F3419)</f>
        <v>0.000750875400578229</v>
      </c>
      <c r="Q3420" s="28" t="n">
        <f aca="false">STDEV(P3401:P3420)*SQRT(252)</f>
        <v>0.0725055781297893</v>
      </c>
      <c r="R3420" s="26" t="n">
        <f aca="false">(G3420-H3420)/H3420</f>
        <v>0.00100298165294092</v>
      </c>
      <c r="S3420" s="17" t="n">
        <f aca="false">YEAR(B3420)</f>
        <v>2019</v>
      </c>
      <c r="T3420" s="17" t="n">
        <f aca="false">WEEKDAY(B3420)</f>
        <v>2</v>
      </c>
    </row>
    <row r="3421" customFormat="false" ht="15" hidden="false" customHeight="false" outlineLevel="0" collapsed="false">
      <c r="B3421" s="21" t="n">
        <v>43809</v>
      </c>
      <c r="C3421" s="22" t="n">
        <v>1461.51</v>
      </c>
      <c r="D3421" s="22" t="n">
        <v>1469.222</v>
      </c>
      <c r="E3421" s="22" t="n">
        <v>1460.183</v>
      </c>
      <c r="F3421" s="22" t="n">
        <v>1464.402</v>
      </c>
      <c r="G3421" s="23" t="n">
        <v>1470</v>
      </c>
      <c r="H3421" s="23" t="n">
        <v>1468.53</v>
      </c>
      <c r="I3421" s="23" t="n">
        <v>1461.85</v>
      </c>
      <c r="J3421" s="23" t="n">
        <v>1460.39</v>
      </c>
      <c r="K3421" s="29" t="str">
        <f aca="false">IF(N3421&lt;=$F$3,"HIT","MISS")</f>
        <v>HIT</v>
      </c>
      <c r="L3421" s="29" t="str">
        <f aca="false">IF(O3421&lt;=$F$3,"HIT","MISS")</f>
        <v>HIT</v>
      </c>
      <c r="M3421" s="17" t="str">
        <f aca="false">IF(AND(K3421="HIT",L3421="HIT"),"HOD ✓ | LOD ✓",IF(K3421="HIT","HOD ✓",IF(L3421="HIT","LOD ✓","✗ MISS")))</f>
        <v>HOD ✓ | LOD ✓</v>
      </c>
      <c r="N3421" s="26" t="n">
        <f aca="false">IF(D3421&lt;H3421,(H3421-D3421)/D3421,IF(D3421&gt;G3421,(D3421-G3421)/D3421,0))</f>
        <v>0</v>
      </c>
      <c r="O3421" s="26" t="n">
        <f aca="false">IF(E3421&lt;J3421,(J3421-E3421)/E3421,IF(E3421&gt;I3421,(E3421-I3421)/E3421,0))</f>
        <v>0.000141763052987268</v>
      </c>
      <c r="P3421" s="27" t="n">
        <f aca="false">LN(F3421/F3420)</f>
        <v>0.0019768201789967</v>
      </c>
      <c r="Q3421" s="28" t="n">
        <f aca="false">STDEV(P3402:P3421)*SQRT(252)</f>
        <v>0.0727827788326772</v>
      </c>
      <c r="R3421" s="26" t="n">
        <f aca="false">(G3421-H3421)/H3421</f>
        <v>0.00100100100100102</v>
      </c>
      <c r="S3421" s="17" t="n">
        <f aca="false">YEAR(B3421)</f>
        <v>2019</v>
      </c>
      <c r="T3421" s="17" t="n">
        <f aca="false">WEEKDAY(B3421)</f>
        <v>3</v>
      </c>
    </row>
    <row r="3422" customFormat="false" ht="15" hidden="false" customHeight="false" outlineLevel="0" collapsed="false">
      <c r="B3422" s="21" t="n">
        <v>43810</v>
      </c>
      <c r="C3422" s="22" t="n">
        <v>1464.402</v>
      </c>
      <c r="D3422" s="22" t="n">
        <v>1478.966</v>
      </c>
      <c r="E3422" s="22" t="n">
        <v>1462.848</v>
      </c>
      <c r="F3422" s="22" t="n">
        <v>1474.618</v>
      </c>
      <c r="G3422" s="23" t="n">
        <v>1480.67</v>
      </c>
      <c r="H3422" s="23" t="n">
        <v>1479.19</v>
      </c>
      <c r="I3422" s="23" t="n">
        <v>1463.13</v>
      </c>
      <c r="J3422" s="23" t="n">
        <v>1461.67</v>
      </c>
      <c r="K3422" s="29" t="str">
        <f aca="false">IF(N3422&lt;=$F$3,"HIT","MISS")</f>
        <v>HIT</v>
      </c>
      <c r="L3422" s="29" t="str">
        <f aca="false">IF(O3422&lt;=$F$3,"HIT","MISS")</f>
        <v>HIT</v>
      </c>
      <c r="M3422" s="17" t="str">
        <f aca="false">IF(AND(K3422="HIT",L3422="HIT"),"HOD ✓ | LOD ✓",IF(K3422="HIT","HOD ✓",IF(L3422="HIT","LOD ✓","✗ MISS")))</f>
        <v>HOD ✓ | LOD ✓</v>
      </c>
      <c r="N3422" s="26" t="n">
        <f aca="false">IF(D3422&lt;H3422,(H3422-D3422)/D3422,IF(D3422&gt;G3422,(D3422-G3422)/D3422,0))</f>
        <v>0.0001514571666963</v>
      </c>
      <c r="O3422" s="26" t="n">
        <f aca="false">IF(E3422&lt;J3422,(J3422-E3422)/E3422,IF(E3422&gt;I3422,(E3422-I3422)/E3422,0))</f>
        <v>0</v>
      </c>
      <c r="P3422" s="27" t="n">
        <f aca="false">LN(F3422/F3421)</f>
        <v>0.00695200518895892</v>
      </c>
      <c r="Q3422" s="28" t="n">
        <f aca="false">STDEV(P3403:P3422)*SQRT(252)</f>
        <v>0.0749024004121771</v>
      </c>
      <c r="R3422" s="26" t="n">
        <f aca="false">(G3422-H3422)/H3422</f>
        <v>0.00100054759699567</v>
      </c>
      <c r="S3422" s="17" t="n">
        <f aca="false">YEAR(B3422)</f>
        <v>2019</v>
      </c>
      <c r="T3422" s="17" t="n">
        <f aca="false">WEEKDAY(B3422)</f>
        <v>4</v>
      </c>
    </row>
    <row r="3423" customFormat="false" ht="15" hidden="false" customHeight="false" outlineLevel="0" collapsed="false">
      <c r="B3423" s="21" t="n">
        <v>43811</v>
      </c>
      <c r="C3423" s="22" t="n">
        <v>1474.618</v>
      </c>
      <c r="D3423" s="22" t="n">
        <v>1486.783</v>
      </c>
      <c r="E3423" s="22" t="n">
        <v>1464.162</v>
      </c>
      <c r="F3423" s="22" t="n">
        <v>1469.874</v>
      </c>
      <c r="G3423" s="23" t="n">
        <v>1488.19</v>
      </c>
      <c r="H3423" s="23" t="n">
        <v>1486.7</v>
      </c>
      <c r="I3423" s="23" t="n">
        <v>1465.75</v>
      </c>
      <c r="J3423" s="23" t="n">
        <v>1464.29</v>
      </c>
      <c r="K3423" s="29" t="str">
        <f aca="false">IF(N3423&lt;=$F$3,"HIT","MISS")</f>
        <v>HIT</v>
      </c>
      <c r="L3423" s="29" t="str">
        <f aca="false">IF(O3423&lt;=$F$3,"HIT","MISS")</f>
        <v>HIT</v>
      </c>
      <c r="M3423" s="17" t="str">
        <f aca="false">IF(AND(K3423="HIT",L3423="HIT"),"HOD ✓ | LOD ✓",IF(K3423="HIT","HOD ✓",IF(L3423="HIT","LOD ✓","✗ MISS")))</f>
        <v>HOD ✓ | LOD ✓</v>
      </c>
      <c r="N3423" s="26" t="n">
        <f aca="false">IF(D3423&lt;H3423,(H3423-D3423)/D3423,IF(D3423&gt;G3423,(D3423-G3423)/D3423,0))</f>
        <v>0</v>
      </c>
      <c r="O3423" s="26" t="n">
        <f aca="false">IF(E3423&lt;J3423,(J3423-E3423)/E3423,IF(E3423&gt;I3423,(E3423-I3423)/E3423,0))</f>
        <v>8.74220202408812E-005</v>
      </c>
      <c r="P3423" s="27" t="n">
        <f aca="false">LN(F3423/F3422)</f>
        <v>-0.00322229036778272</v>
      </c>
      <c r="Q3423" s="28" t="n">
        <f aca="false">STDEV(P3404:P3423)*SQRT(252)</f>
        <v>0.0734377543487162</v>
      </c>
      <c r="R3423" s="26" t="n">
        <f aca="false">(G3423-H3423)/H3423</f>
        <v>0.00100221968117307</v>
      </c>
      <c r="S3423" s="17" t="n">
        <f aca="false">YEAR(B3423)</f>
        <v>2019</v>
      </c>
      <c r="T3423" s="17" t="n">
        <f aca="false">WEEKDAY(B3423)</f>
        <v>5</v>
      </c>
    </row>
    <row r="3424" customFormat="false" ht="15" hidden="false" customHeight="false" outlineLevel="0" collapsed="false">
      <c r="B3424" s="21" t="n">
        <v>43812</v>
      </c>
      <c r="C3424" s="22" t="n">
        <v>1469.874</v>
      </c>
      <c r="D3424" s="22" t="n">
        <v>1478.082</v>
      </c>
      <c r="E3424" s="22" t="n">
        <v>1461.879</v>
      </c>
      <c r="F3424" s="22" t="n">
        <v>1476.328</v>
      </c>
      <c r="G3424" s="23" t="n">
        <v>1479.83</v>
      </c>
      <c r="H3424" s="23" t="n">
        <v>1478.35</v>
      </c>
      <c r="I3424" s="23" t="n">
        <v>1461.81</v>
      </c>
      <c r="J3424" s="23" t="n">
        <v>1460.35</v>
      </c>
      <c r="K3424" s="29" t="str">
        <f aca="false">IF(N3424&lt;=$F$3,"HIT","MISS")</f>
        <v>HIT</v>
      </c>
      <c r="L3424" s="29" t="str">
        <f aca="false">IF(O3424&lt;=$F$3,"HIT","MISS")</f>
        <v>HIT</v>
      </c>
      <c r="M3424" s="17" t="str">
        <f aca="false">IF(AND(K3424="HIT",L3424="HIT"),"HOD ✓ | LOD ✓",IF(K3424="HIT","HOD ✓",IF(L3424="HIT","LOD ✓","✗ MISS")))</f>
        <v>HOD ✓ | LOD ✓</v>
      </c>
      <c r="N3424" s="26" t="n">
        <f aca="false">IF(D3424&lt;H3424,(H3424-D3424)/D3424,IF(D3424&gt;G3424,(D3424-G3424)/D3424,0))</f>
        <v>0.000181316056889808</v>
      </c>
      <c r="O3424" s="26" t="n">
        <f aca="false">IF(E3424&lt;J3424,(J3424-E3424)/E3424,IF(E3424&gt;I3424,(E3424-I3424)/E3424,0))</f>
        <v>4.71995288255457E-005</v>
      </c>
      <c r="P3424" s="27" t="n">
        <f aca="false">LN(F3424/F3423)</f>
        <v>0.00438124088155105</v>
      </c>
      <c r="Q3424" s="28" t="n">
        <f aca="false">STDEV(P3405:P3424)*SQRT(252)</f>
        <v>0.0746087908382134</v>
      </c>
      <c r="R3424" s="26" t="n">
        <f aca="false">(G3424-H3424)/H3424</f>
        <v>0.00100111610917578</v>
      </c>
      <c r="S3424" s="17" t="n">
        <f aca="false">YEAR(B3424)</f>
        <v>2019</v>
      </c>
      <c r="T3424" s="17" t="n">
        <f aca="false">WEEKDAY(B3424)</f>
        <v>6</v>
      </c>
    </row>
    <row r="3425" customFormat="false" ht="15" hidden="false" customHeight="false" outlineLevel="0" collapsed="false">
      <c r="B3425" s="21" t="n">
        <v>43815</v>
      </c>
      <c r="C3425" s="22" t="n">
        <v>1476.328</v>
      </c>
      <c r="D3425" s="22" t="n">
        <v>1479.926</v>
      </c>
      <c r="E3425" s="22" t="n">
        <v>1473.283</v>
      </c>
      <c r="F3425" s="22" t="n">
        <v>1476.195</v>
      </c>
      <c r="G3425" s="23" t="n">
        <v>1481.03</v>
      </c>
      <c r="H3425" s="23" t="n">
        <v>1479.55</v>
      </c>
      <c r="I3425" s="23" t="n">
        <v>1473.71</v>
      </c>
      <c r="J3425" s="23" t="n">
        <v>1472.24</v>
      </c>
      <c r="K3425" s="29" t="str">
        <f aca="false">IF(N3425&lt;=$F$3,"HIT","MISS")</f>
        <v>HIT</v>
      </c>
      <c r="L3425" s="29" t="str">
        <f aca="false">IF(O3425&lt;=$F$3,"HIT","MISS")</f>
        <v>HIT</v>
      </c>
      <c r="M3425" s="17" t="str">
        <f aca="false">IF(AND(K3425="HIT",L3425="HIT"),"HOD ✓ | LOD ✓",IF(K3425="HIT","HOD ✓",IF(L3425="HIT","LOD ✓","✗ MISS")))</f>
        <v>HOD ✓ | LOD ✓</v>
      </c>
      <c r="N3425" s="26" t="n">
        <f aca="false">IF(D3425&lt;H3425,(H3425-D3425)/D3425,IF(D3425&gt;G3425,(D3425-G3425)/D3425,0))</f>
        <v>0</v>
      </c>
      <c r="O3425" s="26" t="n">
        <f aca="false">IF(E3425&lt;J3425,(J3425-E3425)/E3425,IF(E3425&gt;I3425,(E3425-I3425)/E3425,0))</f>
        <v>0</v>
      </c>
      <c r="P3425" s="27" t="n">
        <f aca="false">LN(F3425/F3424)</f>
        <v>-9.00924396457223E-005</v>
      </c>
      <c r="Q3425" s="28" t="n">
        <f aca="false">STDEV(P3406:P3425)*SQRT(252)</f>
        <v>0.0743164123784519</v>
      </c>
      <c r="R3425" s="26" t="n">
        <f aca="false">(G3425-H3425)/H3425</f>
        <v>0.00100030414653105</v>
      </c>
      <c r="S3425" s="17" t="n">
        <f aca="false">YEAR(B3425)</f>
        <v>2019</v>
      </c>
      <c r="T3425" s="17" t="n">
        <f aca="false">WEEKDAY(B3425)</f>
        <v>2</v>
      </c>
    </row>
    <row r="3426" customFormat="false" ht="15" hidden="false" customHeight="false" outlineLevel="0" collapsed="false">
      <c r="B3426" s="21" t="n">
        <v>43816</v>
      </c>
      <c r="C3426" s="22" t="n">
        <v>1476.195</v>
      </c>
      <c r="D3426" s="22" t="n">
        <v>1480.561</v>
      </c>
      <c r="E3426" s="22" t="n">
        <v>1474.331</v>
      </c>
      <c r="F3426" s="22" t="n">
        <v>1476.186</v>
      </c>
      <c r="G3426" s="23" t="n">
        <v>1482.28</v>
      </c>
      <c r="H3426" s="23" t="n">
        <v>1480.8</v>
      </c>
      <c r="I3426" s="23" t="n">
        <v>1476.35</v>
      </c>
      <c r="J3426" s="23" t="n">
        <v>1474.88</v>
      </c>
      <c r="K3426" s="29" t="str">
        <f aca="false">IF(N3426&lt;=$F$3,"HIT","MISS")</f>
        <v>HIT</v>
      </c>
      <c r="L3426" s="29" t="str">
        <f aca="false">IF(O3426&lt;=$F$3,"HIT","MISS")</f>
        <v>HIT</v>
      </c>
      <c r="M3426" s="17" t="str">
        <f aca="false">IF(AND(K3426="HIT",L3426="HIT"),"HOD ✓ | LOD ✓",IF(K3426="HIT","HOD ✓",IF(L3426="HIT","LOD ✓","✗ MISS")))</f>
        <v>HOD ✓ | LOD ✓</v>
      </c>
      <c r="N3426" s="26" t="n">
        <f aca="false">IF(D3426&lt;H3426,(H3426-D3426)/D3426,IF(D3426&gt;G3426,(D3426-G3426)/D3426,0))</f>
        <v>0.000161425297573037</v>
      </c>
      <c r="O3426" s="26" t="n">
        <f aca="false">IF(E3426&lt;J3426,(J3426-E3426)/E3426,IF(E3426&gt;I3426,(E3426-I3426)/E3426,0))</f>
        <v>0.000372372282750757</v>
      </c>
      <c r="P3426" s="27" t="n">
        <f aca="false">LN(F3426/F3425)</f>
        <v>-6.0967740952883E-006</v>
      </c>
      <c r="Q3426" s="28" t="n">
        <f aca="false">STDEV(P3407:P3426)*SQRT(252)</f>
        <v>0.0742755547971205</v>
      </c>
      <c r="R3426" s="26" t="n">
        <f aca="false">(G3426-H3426)/H3426</f>
        <v>0.000999459751485696</v>
      </c>
      <c r="S3426" s="17" t="n">
        <f aca="false">YEAR(B3426)</f>
        <v>2019</v>
      </c>
      <c r="T3426" s="17" t="n">
        <f aca="false">WEEKDAY(B3426)</f>
        <v>3</v>
      </c>
    </row>
    <row r="3427" customFormat="false" ht="15" hidden="false" customHeight="false" outlineLevel="0" collapsed="false">
      <c r="B3427" s="21" t="n">
        <v>43817</v>
      </c>
      <c r="C3427" s="22" t="n">
        <v>1476.186</v>
      </c>
      <c r="D3427" s="22" t="n">
        <v>1479.362</v>
      </c>
      <c r="E3427" s="22" t="n">
        <v>1470.58</v>
      </c>
      <c r="F3427" s="22" t="n">
        <v>1475.47</v>
      </c>
      <c r="G3427" s="23" t="n">
        <v>1479.29</v>
      </c>
      <c r="H3427" s="23" t="n">
        <v>1477.81</v>
      </c>
      <c r="I3427" s="23" t="n">
        <v>1472.59</v>
      </c>
      <c r="J3427" s="23" t="n">
        <v>1471.12</v>
      </c>
      <c r="K3427" s="29" t="str">
        <f aca="false">IF(N3427&lt;=$F$3,"HIT","MISS")</f>
        <v>HIT</v>
      </c>
      <c r="L3427" s="29" t="str">
        <f aca="false">IF(O3427&lt;=$F$3,"HIT","MISS")</f>
        <v>HIT</v>
      </c>
      <c r="M3427" s="17" t="str">
        <f aca="false">IF(AND(K3427="HIT",L3427="HIT"),"HOD ✓ | LOD ✓",IF(K3427="HIT","HOD ✓",IF(L3427="HIT","LOD ✓","✗ MISS")))</f>
        <v>HOD ✓ | LOD ✓</v>
      </c>
      <c r="N3427" s="26" t="n">
        <f aca="false">IF(D3427&lt;H3427,(H3427-D3427)/D3427,IF(D3427&gt;G3427,(D3427-G3427)/D3427,0))</f>
        <v>4.86696292051009E-005</v>
      </c>
      <c r="O3427" s="26" t="n">
        <f aca="false">IF(E3427&lt;J3427,(J3427-E3427)/E3427,IF(E3427&gt;I3427,(E3427-I3427)/E3427,0))</f>
        <v>0.000367202056331491</v>
      </c>
      <c r="P3427" s="27" t="n">
        <f aca="false">LN(F3427/F3426)</f>
        <v>-0.000485151395720784</v>
      </c>
      <c r="Q3427" s="28" t="n">
        <f aca="false">STDEV(P3408:P3427)*SQRT(252)</f>
        <v>0.0742682840339733</v>
      </c>
      <c r="R3427" s="26" t="n">
        <f aca="false">(G3427-H3427)/H3427</f>
        <v>0.00100148192257463</v>
      </c>
      <c r="S3427" s="17" t="n">
        <f aca="false">YEAR(B3427)</f>
        <v>2019</v>
      </c>
      <c r="T3427" s="17" t="n">
        <f aca="false">WEEKDAY(B3427)</f>
        <v>4</v>
      </c>
    </row>
    <row r="3428" customFormat="false" ht="15" hidden="false" customHeight="false" outlineLevel="0" collapsed="false">
      <c r="B3428" s="21" t="n">
        <v>43818</v>
      </c>
      <c r="C3428" s="22" t="n">
        <v>1475.47</v>
      </c>
      <c r="D3428" s="22" t="n">
        <v>1481.762</v>
      </c>
      <c r="E3428" s="22" t="n">
        <v>1473.362</v>
      </c>
      <c r="F3428" s="22" t="n">
        <v>1478.907</v>
      </c>
      <c r="G3428" s="23" t="n">
        <v>1483.47</v>
      </c>
      <c r="H3428" s="23" t="n">
        <v>1481.99</v>
      </c>
      <c r="I3428" s="23" t="n">
        <v>1474.69</v>
      </c>
      <c r="J3428" s="23" t="n">
        <v>1473.22</v>
      </c>
      <c r="K3428" s="29" t="str">
        <f aca="false">IF(N3428&lt;=$F$3,"HIT","MISS")</f>
        <v>HIT</v>
      </c>
      <c r="L3428" s="29" t="str">
        <f aca="false">IF(O3428&lt;=$F$3,"HIT","MISS")</f>
        <v>HIT</v>
      </c>
      <c r="M3428" s="17" t="str">
        <f aca="false">IF(AND(K3428="HIT",L3428="HIT"),"HOD ✓ | LOD ✓",IF(K3428="HIT","HOD ✓",IF(L3428="HIT","LOD ✓","✗ MISS")))</f>
        <v>HOD ✓ | LOD ✓</v>
      </c>
      <c r="N3428" s="26" t="n">
        <f aca="false">IF(D3428&lt;H3428,(H3428-D3428)/D3428,IF(D3428&gt;G3428,(D3428-G3428)/D3428,0))</f>
        <v>0.000153870864551841</v>
      </c>
      <c r="O3428" s="26" t="n">
        <f aca="false">IF(E3428&lt;J3428,(J3428-E3428)/E3428,IF(E3428&gt;I3428,(E3428-I3428)/E3428,0))</f>
        <v>0</v>
      </c>
      <c r="P3428" s="27" t="n">
        <f aca="false">LN(F3428/F3427)</f>
        <v>0.00232671832372793</v>
      </c>
      <c r="Q3428" s="28" t="n">
        <f aca="false">STDEV(P3409:P3428)*SQRT(252)</f>
        <v>0.0722522107007268</v>
      </c>
      <c r="R3428" s="26" t="n">
        <f aca="false">(G3428-H3428)/H3428</f>
        <v>0.000998657210912367</v>
      </c>
      <c r="S3428" s="17" t="n">
        <f aca="false">YEAR(B3428)</f>
        <v>2019</v>
      </c>
      <c r="T3428" s="17" t="n">
        <f aca="false">WEEKDAY(B3428)</f>
        <v>5</v>
      </c>
    </row>
    <row r="3429" customFormat="false" ht="15" hidden="false" customHeight="false" outlineLevel="0" collapsed="false">
      <c r="B3429" s="21" t="n">
        <v>43819</v>
      </c>
      <c r="C3429" s="22" t="n">
        <v>1478.907</v>
      </c>
      <c r="D3429" s="22" t="n">
        <v>1481.053</v>
      </c>
      <c r="E3429" s="22" t="n">
        <v>1475.918</v>
      </c>
      <c r="F3429" s="22" t="n">
        <v>1478.088</v>
      </c>
      <c r="G3429" s="23" t="n">
        <v>1480.92</v>
      </c>
      <c r="H3429" s="23" t="n">
        <v>1479.44</v>
      </c>
      <c r="I3429" s="23" t="n">
        <v>1477.6</v>
      </c>
      <c r="J3429" s="23" t="n">
        <v>1476.12</v>
      </c>
      <c r="K3429" s="29" t="str">
        <f aca="false">IF(N3429&lt;=$F$3,"HIT","MISS")</f>
        <v>HIT</v>
      </c>
      <c r="L3429" s="29" t="str">
        <f aca="false">IF(O3429&lt;=$F$3,"HIT","MISS")</f>
        <v>HIT</v>
      </c>
      <c r="M3429" s="17" t="str">
        <f aca="false">IF(AND(K3429="HIT",L3429="HIT"),"HOD ✓ | LOD ✓",IF(K3429="HIT","HOD ✓",IF(L3429="HIT","LOD ✓","✗ MISS")))</f>
        <v>HOD ✓ | LOD ✓</v>
      </c>
      <c r="N3429" s="26" t="n">
        <f aca="false">IF(D3429&lt;H3429,(H3429-D3429)/D3429,IF(D3429&gt;G3429,(D3429-G3429)/D3429,0))</f>
        <v>8.9800972686351E-005</v>
      </c>
      <c r="O3429" s="26" t="n">
        <f aca="false">IF(E3429&lt;J3429,(J3429-E3429)/E3429,IF(E3429&gt;I3429,(E3429-I3429)/E3429,0))</f>
        <v>0.000136863972117691</v>
      </c>
      <c r="P3429" s="27" t="n">
        <f aca="false">LN(F3429/F3428)</f>
        <v>-0.000553940754680025</v>
      </c>
      <c r="Q3429" s="28" t="n">
        <f aca="false">STDEV(P3410:P3429)*SQRT(252)</f>
        <v>0.0720497672928984</v>
      </c>
      <c r="R3429" s="26" t="n">
        <f aca="false">(G3429-H3429)/H3429</f>
        <v>0.00100037852160278</v>
      </c>
      <c r="S3429" s="17" t="n">
        <f aca="false">YEAR(B3429)</f>
        <v>2019</v>
      </c>
      <c r="T3429" s="17" t="n">
        <f aca="false">WEEKDAY(B3429)</f>
        <v>6</v>
      </c>
    </row>
    <row r="3430" customFormat="false" ht="15" hidden="false" customHeight="false" outlineLevel="0" collapsed="false">
      <c r="B3430" s="21" t="n">
        <v>43822</v>
      </c>
      <c r="C3430" s="22" t="n">
        <v>1478.088</v>
      </c>
      <c r="D3430" s="22" t="n">
        <v>1486.217</v>
      </c>
      <c r="E3430" s="22" t="n">
        <v>1477.587</v>
      </c>
      <c r="F3430" s="22" t="n">
        <v>1485.525</v>
      </c>
      <c r="G3430" s="23" t="n">
        <v>1486.25</v>
      </c>
      <c r="H3430" s="23" t="n">
        <v>1484.77</v>
      </c>
      <c r="I3430" s="23" t="n">
        <v>1477.51</v>
      </c>
      <c r="J3430" s="23" t="n">
        <v>1476.03</v>
      </c>
      <c r="K3430" s="29" t="str">
        <f aca="false">IF(N3430&lt;=$F$3,"HIT","MISS")</f>
        <v>HIT</v>
      </c>
      <c r="L3430" s="29" t="str">
        <f aca="false">IF(O3430&lt;=$F$3,"HIT","MISS")</f>
        <v>HIT</v>
      </c>
      <c r="M3430" s="17" t="str">
        <f aca="false">IF(AND(K3430="HIT",L3430="HIT"),"HOD ✓ | LOD ✓",IF(K3430="HIT","HOD ✓",IF(L3430="HIT","LOD ✓","✗ MISS")))</f>
        <v>HOD ✓ | LOD ✓</v>
      </c>
      <c r="N3430" s="26" t="n">
        <f aca="false">IF(D3430&lt;H3430,(H3430-D3430)/D3430,IF(D3430&gt;G3430,(D3430-G3430)/D3430,0))</f>
        <v>0</v>
      </c>
      <c r="O3430" s="26" t="n">
        <f aca="false">IF(E3430&lt;J3430,(J3430-E3430)/E3430,IF(E3430&gt;I3430,(E3430-I3430)/E3430,0))</f>
        <v>5.21119906983468E-005</v>
      </c>
      <c r="P3430" s="27" t="n">
        <f aca="false">LN(F3430/F3429)</f>
        <v>0.00501888445691183</v>
      </c>
      <c r="Q3430" s="28" t="n">
        <f aca="false">STDEV(P3411:P3430)*SQRT(252)</f>
        <v>0.0705194472699832</v>
      </c>
      <c r="R3430" s="26" t="n">
        <f aca="false">(G3430-H3430)/H3430</f>
        <v>0.00099678738121057</v>
      </c>
      <c r="S3430" s="17" t="n">
        <f aca="false">YEAR(B3430)</f>
        <v>2019</v>
      </c>
      <c r="T3430" s="17" t="n">
        <f aca="false">WEEKDAY(B3430)</f>
        <v>2</v>
      </c>
    </row>
    <row r="3431" customFormat="false" ht="15" hidden="false" customHeight="false" outlineLevel="0" collapsed="false">
      <c r="B3431" s="21" t="n">
        <v>43823</v>
      </c>
      <c r="C3431" s="22" t="n">
        <v>1485.525</v>
      </c>
      <c r="D3431" s="22" t="n">
        <v>1500.555</v>
      </c>
      <c r="E3431" s="22" t="n">
        <v>1484.46</v>
      </c>
      <c r="F3431" s="22" t="n">
        <v>1499.402</v>
      </c>
      <c r="G3431" s="23" t="n">
        <v>1501.8</v>
      </c>
      <c r="H3431" s="23" t="n">
        <v>1500.3</v>
      </c>
      <c r="I3431" s="23" t="n">
        <v>1487.19</v>
      </c>
      <c r="J3431" s="23" t="n">
        <v>1485.7</v>
      </c>
      <c r="K3431" s="24" t="str">
        <f aca="false">IF(N3431&lt;=$F$3,"HIT","MISS")</f>
        <v>HIT</v>
      </c>
      <c r="L3431" s="24" t="str">
        <f aca="false">IF(O3431&lt;=$F$3,"HIT","MISS")</f>
        <v>MISS</v>
      </c>
      <c r="M3431" s="25" t="str">
        <f aca="false">IF(AND(K3431="HIT",L3431="HIT"),"HOD ✓ | LOD ✓",IF(K3431="HIT","HOD ✓",IF(L3431="HIT","LOD ✓","✗ MISS")))</f>
        <v>HOD ✓</v>
      </c>
      <c r="N3431" s="26" t="n">
        <f aca="false">IF(D3431&lt;H3431,(H3431-D3431)/D3431,IF(D3431&gt;G3431,(D3431-G3431)/D3431,0))</f>
        <v>0</v>
      </c>
      <c r="O3431" s="26" t="n">
        <f aca="false">IF(E3431&lt;J3431,(J3431-E3431)/E3431,IF(E3431&gt;I3431,(E3431-I3431)/E3431,0))</f>
        <v>0.000835320587957917</v>
      </c>
      <c r="P3431" s="27" t="n">
        <f aca="false">LN(F3431/F3430)</f>
        <v>0.0092981168235147</v>
      </c>
      <c r="Q3431" s="28" t="n">
        <f aca="false">STDEV(P3412:P3431)*SQRT(252)</f>
        <v>0.0756954094130376</v>
      </c>
      <c r="R3431" s="26" t="n">
        <f aca="false">(G3431-H3431)/H3431</f>
        <v>0.000999800039992002</v>
      </c>
      <c r="S3431" s="17" t="n">
        <f aca="false">YEAR(B3431)</f>
        <v>2019</v>
      </c>
      <c r="T3431" s="17" t="n">
        <f aca="false">WEEKDAY(B3431)</f>
        <v>3</v>
      </c>
    </row>
    <row r="3432" customFormat="false" ht="15" hidden="false" customHeight="false" outlineLevel="0" collapsed="false">
      <c r="B3432" s="21" t="n">
        <v>43825</v>
      </c>
      <c r="C3432" s="22" t="n">
        <v>1499.402</v>
      </c>
      <c r="D3432" s="22" t="n">
        <v>1512.65</v>
      </c>
      <c r="E3432" s="22" t="n">
        <v>1497.573</v>
      </c>
      <c r="F3432" s="22" t="n">
        <v>1511.092</v>
      </c>
      <c r="G3432" s="23" t="n">
        <v>1512.37</v>
      </c>
      <c r="H3432" s="23" t="n">
        <v>1510.86</v>
      </c>
      <c r="I3432" s="23" t="n">
        <v>1497</v>
      </c>
      <c r="J3432" s="23" t="n">
        <v>1495.5</v>
      </c>
      <c r="K3432" s="29" t="str">
        <f aca="false">IF(N3432&lt;=$F$3,"HIT","MISS")</f>
        <v>HIT</v>
      </c>
      <c r="L3432" s="29" t="str">
        <f aca="false">IF(O3432&lt;=$F$3,"HIT","MISS")</f>
        <v>HIT</v>
      </c>
      <c r="M3432" s="17" t="str">
        <f aca="false">IF(AND(K3432="HIT",L3432="HIT"),"HOD ✓ | LOD ✓",IF(K3432="HIT","HOD ✓",IF(L3432="HIT","LOD ✓","✗ MISS")))</f>
        <v>HOD ✓ | LOD ✓</v>
      </c>
      <c r="N3432" s="26" t="n">
        <f aca="false">IF(D3432&lt;H3432,(H3432-D3432)/D3432,IF(D3432&gt;G3432,(D3432-G3432)/D3432,0))</f>
        <v>0.000185105609361187</v>
      </c>
      <c r="O3432" s="26" t="n">
        <f aca="false">IF(E3432&lt;J3432,(J3432-E3432)/E3432,IF(E3432&gt;I3432,(E3432-I3432)/E3432,0))</f>
        <v>0.000382619077667728</v>
      </c>
      <c r="P3432" s="27" t="n">
        <f aca="false">LN(F3432/F3431)</f>
        <v>0.00776620631417354</v>
      </c>
      <c r="Q3432" s="28" t="n">
        <f aca="false">STDEV(P3413:P3432)*SQRT(252)</f>
        <v>0.0755681894343346</v>
      </c>
      <c r="R3432" s="26" t="n">
        <f aca="false">(G3432-H3432)/H3432</f>
        <v>0.000999430787763255</v>
      </c>
      <c r="S3432" s="17" t="n">
        <f aca="false">YEAR(B3432)</f>
        <v>2019</v>
      </c>
      <c r="T3432" s="17" t="n">
        <f aca="false">WEEKDAY(B3432)</f>
        <v>5</v>
      </c>
    </row>
    <row r="3433" customFormat="false" ht="15" hidden="false" customHeight="false" outlineLevel="0" collapsed="false">
      <c r="B3433" s="21" t="n">
        <v>43826</v>
      </c>
      <c r="C3433" s="22" t="n">
        <v>1511.092</v>
      </c>
      <c r="D3433" s="22" t="n">
        <v>1515.32</v>
      </c>
      <c r="E3433" s="22" t="n">
        <v>1507.422</v>
      </c>
      <c r="F3433" s="22" t="n">
        <v>1511.131</v>
      </c>
      <c r="G3433" s="23" t="n">
        <v>1515.72</v>
      </c>
      <c r="H3433" s="23" t="n">
        <v>1514.21</v>
      </c>
      <c r="I3433" s="23" t="n">
        <v>1507.85</v>
      </c>
      <c r="J3433" s="23" t="n">
        <v>1506.34</v>
      </c>
      <c r="K3433" s="29" t="str">
        <f aca="false">IF(N3433&lt;=$F$3,"HIT","MISS")</f>
        <v>HIT</v>
      </c>
      <c r="L3433" s="29" t="str">
        <f aca="false">IF(O3433&lt;=$F$3,"HIT","MISS")</f>
        <v>HIT</v>
      </c>
      <c r="M3433" s="17" t="str">
        <f aca="false">IF(AND(K3433="HIT",L3433="HIT"),"HOD ✓ | LOD ✓",IF(K3433="HIT","HOD ✓",IF(L3433="HIT","LOD ✓","✗ MISS")))</f>
        <v>HOD ✓ | LOD ✓</v>
      </c>
      <c r="N3433" s="26" t="n">
        <f aca="false">IF(D3433&lt;H3433,(H3433-D3433)/D3433,IF(D3433&gt;G3433,(D3433-G3433)/D3433,0))</f>
        <v>0</v>
      </c>
      <c r="O3433" s="26" t="n">
        <f aca="false">IF(E3433&lt;J3433,(J3433-E3433)/E3433,IF(E3433&gt;I3433,(E3433-I3433)/E3433,0))</f>
        <v>0</v>
      </c>
      <c r="P3433" s="27" t="n">
        <f aca="false">LN(F3433/F3432)</f>
        <v>2.58088168888357E-005</v>
      </c>
      <c r="Q3433" s="28" t="n">
        <f aca="false">STDEV(P3414:P3433)*SQRT(252)</f>
        <v>0.0758155290730388</v>
      </c>
      <c r="R3433" s="26" t="n">
        <f aca="false">(G3433-H3433)/H3433</f>
        <v>0.000997219672304364</v>
      </c>
      <c r="S3433" s="17" t="n">
        <f aca="false">YEAR(B3433)</f>
        <v>2019</v>
      </c>
      <c r="T3433" s="17" t="n">
        <f aca="false">WEEKDAY(B3433)</f>
        <v>6</v>
      </c>
    </row>
    <row r="3434" customFormat="false" ht="15" hidden="false" customHeight="false" outlineLevel="0" collapsed="false">
      <c r="B3434" s="21" t="n">
        <v>43829</v>
      </c>
      <c r="C3434" s="22" t="n">
        <v>1511.131</v>
      </c>
      <c r="D3434" s="22" t="n">
        <v>1516.184</v>
      </c>
      <c r="E3434" s="22" t="n">
        <v>1510.88</v>
      </c>
      <c r="F3434" s="22" t="n">
        <v>1515.07</v>
      </c>
      <c r="G3434" s="23" t="n">
        <v>1517.31</v>
      </c>
      <c r="H3434" s="23" t="n">
        <v>1515.79</v>
      </c>
      <c r="I3434" s="23" t="n">
        <v>1510.94</v>
      </c>
      <c r="J3434" s="23" t="n">
        <v>1509.43</v>
      </c>
      <c r="K3434" s="29" t="str">
        <f aca="false">IF(N3434&lt;=$F$3,"HIT","MISS")</f>
        <v>HIT</v>
      </c>
      <c r="L3434" s="29" t="str">
        <f aca="false">IF(O3434&lt;=$F$3,"HIT","MISS")</f>
        <v>HIT</v>
      </c>
      <c r="M3434" s="17" t="str">
        <f aca="false">IF(AND(K3434="HIT",L3434="HIT"),"HOD ✓ | LOD ✓",IF(K3434="HIT","HOD ✓",IF(L3434="HIT","LOD ✓","✗ MISS")))</f>
        <v>HOD ✓ | LOD ✓</v>
      </c>
      <c r="N3434" s="26" t="n">
        <f aca="false">IF(D3434&lt;H3434,(H3434-D3434)/D3434,IF(D3434&gt;G3434,(D3434-G3434)/D3434,0))</f>
        <v>0</v>
      </c>
      <c r="O3434" s="26" t="n">
        <f aca="false">IF(E3434&lt;J3434,(J3434-E3434)/E3434,IF(E3434&gt;I3434,(E3434-I3434)/E3434,0))</f>
        <v>0</v>
      </c>
      <c r="P3434" s="27" t="n">
        <f aca="false">LN(F3434/F3433)</f>
        <v>0.00260326543051625</v>
      </c>
      <c r="Q3434" s="28" t="n">
        <f aca="false">STDEV(P3415:P3434)*SQRT(252)</f>
        <v>0.0747031624335564</v>
      </c>
      <c r="R3434" s="26" t="n">
        <f aca="false">(G3434-H3434)/H3434</f>
        <v>0.00100277742959116</v>
      </c>
      <c r="S3434" s="17" t="n">
        <f aca="false">YEAR(B3434)</f>
        <v>2019</v>
      </c>
      <c r="T3434" s="17" t="n">
        <f aca="false">WEEKDAY(B3434)</f>
        <v>2</v>
      </c>
    </row>
    <row r="3435" customFormat="false" ht="15" hidden="false" customHeight="false" outlineLevel="0" collapsed="false">
      <c r="B3435" s="21" t="n">
        <v>43830</v>
      </c>
      <c r="C3435" s="22" t="n">
        <v>1515.07</v>
      </c>
      <c r="D3435" s="22" t="n">
        <v>1525.376</v>
      </c>
      <c r="E3435" s="22" t="n">
        <v>1514.804</v>
      </c>
      <c r="F3435" s="22" t="n">
        <v>1517.111</v>
      </c>
      <c r="G3435" s="23" t="n">
        <v>1527.44</v>
      </c>
      <c r="H3435" s="23" t="n">
        <v>1525.91</v>
      </c>
      <c r="I3435" s="23" t="n">
        <v>1515.28</v>
      </c>
      <c r="J3435" s="23" t="n">
        <v>1513.77</v>
      </c>
      <c r="K3435" s="29" t="str">
        <f aca="false">IF(N3435&lt;=$F$3,"HIT","MISS")</f>
        <v>HIT</v>
      </c>
      <c r="L3435" s="29" t="str">
        <f aca="false">IF(O3435&lt;=$F$3,"HIT","MISS")</f>
        <v>HIT</v>
      </c>
      <c r="M3435" s="17" t="str">
        <f aca="false">IF(AND(K3435="HIT",L3435="HIT"),"HOD ✓ | LOD ✓",IF(K3435="HIT","HOD ✓",IF(L3435="HIT","LOD ✓","✗ MISS")))</f>
        <v>HOD ✓ | LOD ✓</v>
      </c>
      <c r="N3435" s="26" t="n">
        <f aca="false">IF(D3435&lt;H3435,(H3435-D3435)/D3435,IF(D3435&gt;G3435,(D3435-G3435)/D3435,0))</f>
        <v>0.000350077620206497</v>
      </c>
      <c r="O3435" s="26" t="n">
        <f aca="false">IF(E3435&lt;J3435,(J3435-E3435)/E3435,IF(E3435&gt;I3435,(E3435-I3435)/E3435,0))</f>
        <v>0</v>
      </c>
      <c r="P3435" s="27" t="n">
        <f aca="false">LN(F3435/F3434)</f>
        <v>0.00134622590686126</v>
      </c>
      <c r="Q3435" s="28" t="n">
        <f aca="false">STDEV(P3416:P3435)*SQRT(252)</f>
        <v>0.0740988761947564</v>
      </c>
      <c r="R3435" s="26" t="n">
        <f aca="false">(G3435-H3435)/H3435</f>
        <v>0.00100268036778052</v>
      </c>
      <c r="S3435" s="17" t="n">
        <f aca="false">YEAR(B3435)</f>
        <v>2019</v>
      </c>
      <c r="T3435" s="17" t="n">
        <f aca="false">WEEKDAY(B3435)</f>
        <v>3</v>
      </c>
    </row>
    <row r="3436" customFormat="false" ht="15" hidden="false" customHeight="false" outlineLevel="0" collapsed="false">
      <c r="B3436" s="21" t="n">
        <v>43832</v>
      </c>
      <c r="C3436" s="22" t="n">
        <v>1517.111</v>
      </c>
      <c r="D3436" s="22" t="n">
        <v>1531.414</v>
      </c>
      <c r="E3436" s="22" t="n">
        <v>1517.111</v>
      </c>
      <c r="F3436" s="22" t="n">
        <v>1529.108</v>
      </c>
      <c r="G3436" s="23" t="n">
        <v>1531.84</v>
      </c>
      <c r="H3436" s="23" t="n">
        <v>1530.31</v>
      </c>
      <c r="I3436" s="23" t="n">
        <v>1518.75</v>
      </c>
      <c r="J3436" s="23" t="n">
        <v>1517.23</v>
      </c>
      <c r="K3436" s="29" t="str">
        <f aca="false">IF(N3436&lt;=$F$3,"HIT","MISS")</f>
        <v>HIT</v>
      </c>
      <c r="L3436" s="29" t="str">
        <f aca="false">IF(O3436&lt;=$F$3,"HIT","MISS")</f>
        <v>HIT</v>
      </c>
      <c r="M3436" s="17" t="str">
        <f aca="false">IF(AND(K3436="HIT",L3436="HIT"),"HOD ✓ | LOD ✓",IF(K3436="HIT","HOD ✓",IF(L3436="HIT","LOD ✓","✗ MISS")))</f>
        <v>HOD ✓ | LOD ✓</v>
      </c>
      <c r="N3436" s="26" t="n">
        <f aca="false">IF(D3436&lt;H3436,(H3436-D3436)/D3436,IF(D3436&gt;G3436,(D3436-G3436)/D3436,0))</f>
        <v>0</v>
      </c>
      <c r="O3436" s="26" t="n">
        <f aca="false">IF(E3436&lt;J3436,(J3436-E3436)/E3436,IF(E3436&gt;I3436,(E3436-I3436)/E3436,0))</f>
        <v>7.84385585497136E-005</v>
      </c>
      <c r="P3436" s="27" t="n">
        <f aca="false">LN(F3436/F3435)</f>
        <v>0.00787669043274791</v>
      </c>
      <c r="Q3436" s="28" t="n">
        <f aca="false">STDEV(P3417:P3436)*SQRT(252)</f>
        <v>0.0715559186907843</v>
      </c>
      <c r="R3436" s="26" t="n">
        <f aca="false">(G3436-H3436)/H3436</f>
        <v>0.000999797426665168</v>
      </c>
      <c r="S3436" s="17" t="n">
        <f aca="false">YEAR(B3436)</f>
        <v>2020</v>
      </c>
      <c r="T3436" s="17" t="n">
        <f aca="false">WEEKDAY(B3436)</f>
        <v>5</v>
      </c>
    </row>
    <row r="3437" customFormat="false" ht="15" hidden="false" customHeight="false" outlineLevel="0" collapsed="false">
      <c r="B3437" s="21" t="n">
        <v>43833</v>
      </c>
      <c r="C3437" s="22" t="n">
        <v>1529.108</v>
      </c>
      <c r="D3437" s="22" t="n">
        <v>1553.537</v>
      </c>
      <c r="E3437" s="22" t="n">
        <v>1528.035</v>
      </c>
      <c r="F3437" s="22" t="n">
        <v>1552.394</v>
      </c>
      <c r="G3437" s="23" t="n">
        <v>1555.39</v>
      </c>
      <c r="H3437" s="23" t="n">
        <v>1553.84</v>
      </c>
      <c r="I3437" s="23" t="n">
        <v>1527.53</v>
      </c>
      <c r="J3437" s="23" t="n">
        <v>1526</v>
      </c>
      <c r="K3437" s="29" t="str">
        <f aca="false">IF(N3437&lt;=$F$3,"HIT","MISS")</f>
        <v>HIT</v>
      </c>
      <c r="L3437" s="29" t="str">
        <f aca="false">IF(O3437&lt;=$F$3,"HIT","MISS")</f>
        <v>HIT</v>
      </c>
      <c r="M3437" s="17" t="str">
        <f aca="false">IF(AND(K3437="HIT",L3437="HIT"),"HOD ✓ | LOD ✓",IF(K3437="HIT","HOD ✓",IF(L3437="HIT","LOD ✓","✗ MISS")))</f>
        <v>HOD ✓ | LOD ✓</v>
      </c>
      <c r="N3437" s="26" t="n">
        <f aca="false">IF(D3437&lt;H3437,(H3437-D3437)/D3437,IF(D3437&gt;G3437,(D3437-G3437)/D3437,0))</f>
        <v>0.000195038804997811</v>
      </c>
      <c r="O3437" s="26" t="n">
        <f aca="false">IF(E3437&lt;J3437,(J3437-E3437)/E3437,IF(E3437&gt;I3437,(E3437-I3437)/E3437,0))</f>
        <v>0.000330489812078983</v>
      </c>
      <c r="P3437" s="27" t="n">
        <f aca="false">LN(F3437/F3436)</f>
        <v>0.0151136966678903</v>
      </c>
      <c r="Q3437" s="28" t="n">
        <f aca="false">STDEV(P3418:P3437)*SQRT(252)</f>
        <v>0.0846131553199373</v>
      </c>
      <c r="R3437" s="26" t="n">
        <f aca="false">(G3437-H3437)/H3437</f>
        <v>0.00099752870308409</v>
      </c>
      <c r="S3437" s="17" t="n">
        <f aca="false">YEAR(B3437)</f>
        <v>2020</v>
      </c>
      <c r="T3437" s="17" t="n">
        <f aca="false">WEEKDAY(B3437)</f>
        <v>6</v>
      </c>
    </row>
    <row r="3438" customFormat="false" ht="15" hidden="false" customHeight="false" outlineLevel="0" collapsed="false">
      <c r="B3438" s="21" t="n">
        <v>43836</v>
      </c>
      <c r="C3438" s="22" t="n">
        <v>1552.394</v>
      </c>
      <c r="D3438" s="22" t="n">
        <v>1589.739</v>
      </c>
      <c r="E3438" s="22" t="n">
        <v>1552.394</v>
      </c>
      <c r="F3438" s="22" t="n">
        <v>1565.916</v>
      </c>
      <c r="G3438" s="23" t="n">
        <v>1590.88</v>
      </c>
      <c r="H3438" s="23" t="n">
        <v>1589.29</v>
      </c>
      <c r="I3438" s="23" t="n">
        <v>1554.28</v>
      </c>
      <c r="J3438" s="23" t="n">
        <v>1552.73</v>
      </c>
      <c r="K3438" s="29" t="str">
        <f aca="false">IF(N3438&lt;=$F$3,"HIT","MISS")</f>
        <v>HIT</v>
      </c>
      <c r="L3438" s="29" t="str">
        <f aca="false">IF(O3438&lt;=$F$3,"HIT","MISS")</f>
        <v>HIT</v>
      </c>
      <c r="M3438" s="17" t="str">
        <f aca="false">IF(AND(K3438="HIT",L3438="HIT"),"HOD ✓ | LOD ✓",IF(K3438="HIT","HOD ✓",IF(L3438="HIT","LOD ✓","✗ MISS")))</f>
        <v>HOD ✓ | LOD ✓</v>
      </c>
      <c r="N3438" s="26" t="n">
        <f aca="false">IF(D3438&lt;H3438,(H3438-D3438)/D3438,IF(D3438&gt;G3438,(D3438-G3438)/D3438,0))</f>
        <v>0</v>
      </c>
      <c r="O3438" s="26" t="n">
        <f aca="false">IF(E3438&lt;J3438,(J3438-E3438)/E3438,IF(E3438&gt;I3438,(E3438-I3438)/E3438,0))</f>
        <v>0.000216439898633989</v>
      </c>
      <c r="P3438" s="27" t="n">
        <f aca="false">LN(F3438/F3437)</f>
        <v>0.00867270076130653</v>
      </c>
      <c r="Q3438" s="28" t="n">
        <f aca="false">STDEV(P3419:P3438)*SQRT(252)</f>
        <v>0.0870093477034094</v>
      </c>
      <c r="R3438" s="26" t="n">
        <f aca="false">(G3438-H3438)/H3438</f>
        <v>0.00100044674036843</v>
      </c>
      <c r="S3438" s="17" t="n">
        <f aca="false">YEAR(B3438)</f>
        <v>2020</v>
      </c>
      <c r="T3438" s="17" t="n">
        <f aca="false">WEEKDAY(B3438)</f>
        <v>2</v>
      </c>
    </row>
    <row r="3439" customFormat="false" ht="15" hidden="false" customHeight="false" outlineLevel="0" collapsed="false">
      <c r="B3439" s="21" t="n">
        <v>43837</v>
      </c>
      <c r="C3439" s="22" t="n">
        <v>1565.916</v>
      </c>
      <c r="D3439" s="22" t="n">
        <v>1577.392</v>
      </c>
      <c r="E3439" s="22" t="n">
        <v>1555.388</v>
      </c>
      <c r="F3439" s="22" t="n">
        <v>1574.282</v>
      </c>
      <c r="G3439" s="23" t="n">
        <v>1577.08</v>
      </c>
      <c r="H3439" s="23" t="n">
        <v>1575.5</v>
      </c>
      <c r="I3439" s="23" t="n">
        <v>1555.61</v>
      </c>
      <c r="J3439" s="23" t="n">
        <v>1554.06</v>
      </c>
      <c r="K3439" s="29" t="str">
        <f aca="false">IF(N3439&lt;=$F$3,"HIT","MISS")</f>
        <v>HIT</v>
      </c>
      <c r="L3439" s="29" t="str">
        <f aca="false">IF(O3439&lt;=$F$3,"HIT","MISS")</f>
        <v>HIT</v>
      </c>
      <c r="M3439" s="17" t="str">
        <f aca="false">IF(AND(K3439="HIT",L3439="HIT"),"HOD ✓ | LOD ✓",IF(K3439="HIT","HOD ✓",IF(L3439="HIT","LOD ✓","✗ MISS")))</f>
        <v>HOD ✓ | LOD ✓</v>
      </c>
      <c r="N3439" s="26" t="n">
        <f aca="false">IF(D3439&lt;H3439,(H3439-D3439)/D3439,IF(D3439&gt;G3439,(D3439-G3439)/D3439,0))</f>
        <v>0.000197794841104891</v>
      </c>
      <c r="O3439" s="26" t="n">
        <f aca="false">IF(E3439&lt;J3439,(J3439-E3439)/E3439,IF(E3439&gt;I3439,(E3439-I3439)/E3439,0))</f>
        <v>0</v>
      </c>
      <c r="P3439" s="27" t="n">
        <f aca="false">LN(F3439/F3438)</f>
        <v>0.00532833903682945</v>
      </c>
      <c r="Q3439" s="28" t="n">
        <f aca="false">STDEV(P3420:P3439)*SQRT(252)</f>
        <v>0.071097041885159</v>
      </c>
      <c r="R3439" s="26" t="n">
        <f aca="false">(G3439-H3439)/H3439</f>
        <v>0.00100285623611547</v>
      </c>
      <c r="S3439" s="17" t="n">
        <f aca="false">YEAR(B3439)</f>
        <v>2020</v>
      </c>
      <c r="T3439" s="17" t="n">
        <f aca="false">WEEKDAY(B3439)</f>
        <v>3</v>
      </c>
    </row>
    <row r="3440" customFormat="false" ht="15" hidden="false" customHeight="false" outlineLevel="0" collapsed="false">
      <c r="B3440" s="21" t="n">
        <v>43838</v>
      </c>
      <c r="C3440" s="22" t="n">
        <v>1574.282</v>
      </c>
      <c r="D3440" s="22" t="n">
        <v>1611.498</v>
      </c>
      <c r="E3440" s="22" t="n">
        <v>1552.366</v>
      </c>
      <c r="F3440" s="22" t="n">
        <v>1556.43</v>
      </c>
      <c r="G3440" s="23" t="n">
        <v>1611.28</v>
      </c>
      <c r="H3440" s="23" t="n">
        <v>1609.67</v>
      </c>
      <c r="I3440" s="23" t="n">
        <v>1554.34</v>
      </c>
      <c r="J3440" s="23" t="n">
        <v>1552.79</v>
      </c>
      <c r="K3440" s="29" t="str">
        <f aca="false">IF(N3440&lt;=$F$3,"HIT","MISS")</f>
        <v>HIT</v>
      </c>
      <c r="L3440" s="29" t="str">
        <f aca="false">IF(O3440&lt;=$F$3,"HIT","MISS")</f>
        <v>HIT</v>
      </c>
      <c r="M3440" s="17" t="str">
        <f aca="false">IF(AND(K3440="HIT",L3440="HIT"),"HOD ✓ | LOD ✓",IF(K3440="HIT","HOD ✓",IF(L3440="HIT","LOD ✓","✗ MISS")))</f>
        <v>HOD ✓ | LOD ✓</v>
      </c>
      <c r="N3440" s="26" t="n">
        <f aca="false">IF(D3440&lt;H3440,(H3440-D3440)/D3440,IF(D3440&gt;G3440,(D3440-G3440)/D3440,0))</f>
        <v>0.000135277859482342</v>
      </c>
      <c r="O3440" s="26" t="n">
        <f aca="false">IF(E3440&lt;J3440,(J3440-E3440)/E3440,IF(E3440&gt;I3440,(E3440-I3440)/E3440,0))</f>
        <v>0.000273131465131276</v>
      </c>
      <c r="P3440" s="27" t="n">
        <f aca="false">LN(F3440/F3439)</f>
        <v>-0.0114045581269549</v>
      </c>
      <c r="Q3440" s="28" t="n">
        <f aca="false">STDEV(P3421:P3440)*SQRT(252)</f>
        <v>0.0887965164886878</v>
      </c>
      <c r="R3440" s="26" t="n">
        <f aca="false">(G3440-H3440)/H3440</f>
        <v>0.00100020501096492</v>
      </c>
      <c r="S3440" s="17" t="n">
        <f aca="false">YEAR(B3440)</f>
        <v>2020</v>
      </c>
      <c r="T3440" s="17" t="n">
        <f aca="false">WEEKDAY(B3440)</f>
        <v>4</v>
      </c>
    </row>
    <row r="3441" customFormat="false" ht="15" hidden="false" customHeight="false" outlineLevel="0" collapsed="false">
      <c r="B3441" s="21" t="n">
        <v>43839</v>
      </c>
      <c r="C3441" s="22" t="n">
        <v>1556.43</v>
      </c>
      <c r="D3441" s="22" t="n">
        <v>1561.38</v>
      </c>
      <c r="E3441" s="22" t="n">
        <v>1540.256</v>
      </c>
      <c r="F3441" s="22" t="n">
        <v>1552.426</v>
      </c>
      <c r="G3441" s="23" t="n">
        <v>1563.24</v>
      </c>
      <c r="H3441" s="23" t="n">
        <v>1561.68</v>
      </c>
      <c r="I3441" s="23" t="n">
        <v>1540.14</v>
      </c>
      <c r="J3441" s="23" t="n">
        <v>1538.6</v>
      </c>
      <c r="K3441" s="29" t="str">
        <f aca="false">IF(N3441&lt;=$F$3,"HIT","MISS")</f>
        <v>HIT</v>
      </c>
      <c r="L3441" s="29" t="str">
        <f aca="false">IF(O3441&lt;=$F$3,"HIT","MISS")</f>
        <v>HIT</v>
      </c>
      <c r="M3441" s="17" t="str">
        <f aca="false">IF(AND(K3441="HIT",L3441="HIT"),"HOD ✓ | LOD ✓",IF(K3441="HIT","HOD ✓",IF(L3441="HIT","LOD ✓","✗ MISS")))</f>
        <v>HOD ✓ | LOD ✓</v>
      </c>
      <c r="N3441" s="26" t="n">
        <f aca="false">IF(D3441&lt;H3441,(H3441-D3441)/D3441,IF(D3441&gt;G3441,(D3441-G3441)/D3441,0))</f>
        <v>0.000192137724320764</v>
      </c>
      <c r="O3441" s="26" t="n">
        <f aca="false">IF(E3441&lt;J3441,(J3441-E3441)/E3441,IF(E3441&gt;I3441,(E3441-I3441)/E3441,0))</f>
        <v>7.53121559013472E-005</v>
      </c>
      <c r="P3441" s="27" t="n">
        <f aca="false">LN(F3441/F3440)</f>
        <v>-0.0025758685599534</v>
      </c>
      <c r="Q3441" s="28" t="n">
        <f aca="false">STDEV(P3422:P3441)*SQRT(252)</f>
        <v>0.0910340934696301</v>
      </c>
      <c r="R3441" s="26" t="n">
        <f aca="false">(G3441-H3441)/H3441</f>
        <v>0.000998924235438723</v>
      </c>
      <c r="S3441" s="17" t="n">
        <f aca="false">YEAR(B3441)</f>
        <v>2020</v>
      </c>
      <c r="T3441" s="17" t="n">
        <f aca="false">WEEKDAY(B3441)</f>
        <v>5</v>
      </c>
    </row>
    <row r="3442" customFormat="false" ht="15" hidden="false" customHeight="false" outlineLevel="0" collapsed="false">
      <c r="B3442" s="21" t="n">
        <v>43840</v>
      </c>
      <c r="C3442" s="22" t="n">
        <v>1552.426</v>
      </c>
      <c r="D3442" s="22" t="n">
        <v>1563.182</v>
      </c>
      <c r="E3442" s="22" t="n">
        <v>1545.784</v>
      </c>
      <c r="F3442" s="22" t="n">
        <v>1562.212</v>
      </c>
      <c r="G3442" s="23" t="n">
        <v>1564.64</v>
      </c>
      <c r="H3442" s="23" t="n">
        <v>1563.08</v>
      </c>
      <c r="I3442" s="23" t="n">
        <v>1545.56</v>
      </c>
      <c r="J3442" s="23" t="n">
        <v>1544.02</v>
      </c>
      <c r="K3442" s="29" t="str">
        <f aca="false">IF(N3442&lt;=$F$3,"HIT","MISS")</f>
        <v>HIT</v>
      </c>
      <c r="L3442" s="29" t="str">
        <f aca="false">IF(O3442&lt;=$F$3,"HIT","MISS")</f>
        <v>HIT</v>
      </c>
      <c r="M3442" s="17" t="str">
        <f aca="false">IF(AND(K3442="HIT",L3442="HIT"),"HOD ✓ | LOD ✓",IF(K3442="HIT","HOD ✓",IF(L3442="HIT","LOD ✓","✗ MISS")))</f>
        <v>HOD ✓ | LOD ✓</v>
      </c>
      <c r="N3442" s="26" t="n">
        <f aca="false">IF(D3442&lt;H3442,(H3442-D3442)/D3442,IF(D3442&gt;G3442,(D3442-G3442)/D3442,0))</f>
        <v>0</v>
      </c>
      <c r="O3442" s="26" t="n">
        <f aca="false">IF(E3442&lt;J3442,(J3442-E3442)/E3442,IF(E3442&gt;I3442,(E3442-I3442)/E3442,0))</f>
        <v>0.000144910285007582</v>
      </c>
      <c r="P3442" s="27" t="n">
        <f aca="false">LN(F3442/F3441)</f>
        <v>0.00628389700627949</v>
      </c>
      <c r="Q3442" s="28" t="n">
        <f aca="false">STDEV(P3423:P3442)*SQRT(252)</f>
        <v>0.09067165220256</v>
      </c>
      <c r="R3442" s="26" t="n">
        <f aca="false">(G3442-H3442)/H3442</f>
        <v>0.000998029531438041</v>
      </c>
      <c r="S3442" s="17" t="n">
        <f aca="false">YEAR(B3442)</f>
        <v>2020</v>
      </c>
      <c r="T3442" s="17" t="n">
        <f aca="false">WEEKDAY(B3442)</f>
        <v>6</v>
      </c>
    </row>
    <row r="3443" customFormat="false" ht="15" hidden="false" customHeight="false" outlineLevel="0" collapsed="false">
      <c r="B3443" s="21" t="n">
        <v>43843</v>
      </c>
      <c r="C3443" s="22" t="n">
        <v>1562.212</v>
      </c>
      <c r="D3443" s="22" t="n">
        <v>1562.212</v>
      </c>
      <c r="E3443" s="22" t="n">
        <v>1546.578</v>
      </c>
      <c r="F3443" s="22" t="n">
        <v>1548.03</v>
      </c>
      <c r="G3443" s="23" t="n">
        <v>1562.5</v>
      </c>
      <c r="H3443" s="23" t="n">
        <v>1560.94</v>
      </c>
      <c r="I3443" s="23" t="n">
        <v>1547.19</v>
      </c>
      <c r="J3443" s="23" t="n">
        <v>1545.64</v>
      </c>
      <c r="K3443" s="29" t="str">
        <f aca="false">IF(N3443&lt;=$F$3,"HIT","MISS")</f>
        <v>HIT</v>
      </c>
      <c r="L3443" s="29" t="str">
        <f aca="false">IF(O3443&lt;=$F$3,"HIT","MISS")</f>
        <v>HIT</v>
      </c>
      <c r="M3443" s="17" t="str">
        <f aca="false">IF(AND(K3443="HIT",L3443="HIT"),"HOD ✓ | LOD ✓",IF(K3443="HIT","HOD ✓",IF(L3443="HIT","LOD ✓","✗ MISS")))</f>
        <v>HOD ✓ | LOD ✓</v>
      </c>
      <c r="N3443" s="26" t="n">
        <f aca="false">IF(D3443&lt;H3443,(H3443-D3443)/D3443,IF(D3443&gt;G3443,(D3443-G3443)/D3443,0))</f>
        <v>0</v>
      </c>
      <c r="O3443" s="26" t="n">
        <f aca="false">IF(E3443&lt;J3443,(J3443-E3443)/E3443,IF(E3443&gt;I3443,(E3443-I3443)/E3443,0))</f>
        <v>0</v>
      </c>
      <c r="P3443" s="27" t="n">
        <f aca="false">LN(F3443/F3442)</f>
        <v>-0.00911961081469085</v>
      </c>
      <c r="Q3443" s="28" t="n">
        <f aca="false">STDEV(P3424:P3443)*SQRT(252)</f>
        <v>0.0980559781916835</v>
      </c>
      <c r="R3443" s="26" t="n">
        <f aca="false">(G3443-H3443)/H3443</f>
        <v>0.000999397798762249</v>
      </c>
      <c r="S3443" s="17" t="n">
        <f aca="false">YEAR(B3443)</f>
        <v>2020</v>
      </c>
      <c r="T3443" s="17" t="n">
        <f aca="false">WEEKDAY(B3443)</f>
        <v>2</v>
      </c>
    </row>
    <row r="3444" customFormat="false" ht="15" hidden="false" customHeight="false" outlineLevel="0" collapsed="false">
      <c r="B3444" s="21" t="n">
        <v>43844</v>
      </c>
      <c r="C3444" s="22" t="n">
        <v>1548.03</v>
      </c>
      <c r="D3444" s="22" t="n">
        <v>1548.934</v>
      </c>
      <c r="E3444" s="22" t="n">
        <v>1536.016</v>
      </c>
      <c r="F3444" s="22" t="n">
        <v>1546.423</v>
      </c>
      <c r="G3444" s="23" t="n">
        <v>1550.37</v>
      </c>
      <c r="H3444" s="23" t="n">
        <v>1548.82</v>
      </c>
      <c r="I3444" s="23" t="n">
        <v>1537.99</v>
      </c>
      <c r="J3444" s="23" t="n">
        <v>1536.45</v>
      </c>
      <c r="K3444" s="29" t="str">
        <f aca="false">IF(N3444&lt;=$F$3,"HIT","MISS")</f>
        <v>HIT</v>
      </c>
      <c r="L3444" s="29" t="str">
        <f aca="false">IF(O3444&lt;=$F$3,"HIT","MISS")</f>
        <v>HIT</v>
      </c>
      <c r="M3444" s="17" t="str">
        <f aca="false">IF(AND(K3444="HIT",L3444="HIT"),"HOD ✓ | LOD ✓",IF(K3444="HIT","HOD ✓",IF(L3444="HIT","LOD ✓","✗ MISS")))</f>
        <v>HOD ✓ | LOD ✓</v>
      </c>
      <c r="N3444" s="26" t="n">
        <f aca="false">IF(D3444&lt;H3444,(H3444-D3444)/D3444,IF(D3444&gt;G3444,(D3444-G3444)/D3444,0))</f>
        <v>0</v>
      </c>
      <c r="O3444" s="26" t="n">
        <f aca="false">IF(E3444&lt;J3444,(J3444-E3444)/E3444,IF(E3444&gt;I3444,(E3444-I3444)/E3444,0))</f>
        <v>0.000282549140113104</v>
      </c>
      <c r="P3444" s="27" t="n">
        <f aca="false">LN(F3444/F3443)</f>
        <v>-0.00103863276932213</v>
      </c>
      <c r="Q3444" s="28" t="n">
        <f aca="false">STDEV(P3425:P3444)*SQRT(252)</f>
        <v>0.0986287045129407</v>
      </c>
      <c r="R3444" s="26" t="n">
        <f aca="false">(G3444-H3444)/H3444</f>
        <v>0.00100076187032706</v>
      </c>
      <c r="S3444" s="17" t="n">
        <f aca="false">YEAR(B3444)</f>
        <v>2020</v>
      </c>
      <c r="T3444" s="17" t="n">
        <f aca="false">WEEKDAY(B3444)</f>
        <v>3</v>
      </c>
    </row>
    <row r="3445" customFormat="false" ht="15" hidden="false" customHeight="false" outlineLevel="0" collapsed="false">
      <c r="B3445" s="21" t="n">
        <v>43845</v>
      </c>
      <c r="C3445" s="22" t="n">
        <v>1546.423</v>
      </c>
      <c r="D3445" s="22" t="n">
        <v>1558.21</v>
      </c>
      <c r="E3445" s="22" t="n">
        <v>1546.07</v>
      </c>
      <c r="F3445" s="22" t="n">
        <v>1556.248</v>
      </c>
      <c r="G3445" s="23" t="n">
        <v>1558.8</v>
      </c>
      <c r="H3445" s="23" t="n">
        <v>1557.24</v>
      </c>
      <c r="I3445" s="23" t="n">
        <v>1546.88</v>
      </c>
      <c r="J3445" s="23" t="n">
        <v>1545.33</v>
      </c>
      <c r="K3445" s="29" t="str">
        <f aca="false">IF(N3445&lt;=$F$3,"HIT","MISS")</f>
        <v>HIT</v>
      </c>
      <c r="L3445" s="29" t="str">
        <f aca="false">IF(O3445&lt;=$F$3,"HIT","MISS")</f>
        <v>HIT</v>
      </c>
      <c r="M3445" s="17" t="str">
        <f aca="false">IF(AND(K3445="HIT",L3445="HIT"),"HOD ✓ | LOD ✓",IF(K3445="HIT","HOD ✓",IF(L3445="HIT","LOD ✓","✗ MISS")))</f>
        <v>HOD ✓ | LOD ✓</v>
      </c>
      <c r="N3445" s="26" t="n">
        <f aca="false">IF(D3445&lt;H3445,(H3445-D3445)/D3445,IF(D3445&gt;G3445,(D3445-G3445)/D3445,0))</f>
        <v>0</v>
      </c>
      <c r="O3445" s="26" t="n">
        <f aca="false">IF(E3445&lt;J3445,(J3445-E3445)/E3445,IF(E3445&gt;I3445,(E3445-I3445)/E3445,0))</f>
        <v>0</v>
      </c>
      <c r="P3445" s="27" t="n">
        <f aca="false">LN(F3445/F3444)</f>
        <v>0.00633327403410494</v>
      </c>
      <c r="Q3445" s="28" t="n">
        <f aca="false">STDEV(P3426:P3445)*SQRT(252)</f>
        <v>0.0991814273208215</v>
      </c>
      <c r="R3445" s="26" t="n">
        <f aca="false">(G3445-H3445)/H3445</f>
        <v>0.00100177236649453</v>
      </c>
      <c r="S3445" s="17" t="n">
        <f aca="false">YEAR(B3445)</f>
        <v>2020</v>
      </c>
      <c r="T3445" s="17" t="n">
        <f aca="false">WEEKDAY(B3445)</f>
        <v>4</v>
      </c>
    </row>
    <row r="3446" customFormat="false" ht="15" hidden="false" customHeight="false" outlineLevel="0" collapsed="false">
      <c r="B3446" s="21" t="n">
        <v>43846</v>
      </c>
      <c r="C3446" s="22" t="n">
        <v>1556.248</v>
      </c>
      <c r="D3446" s="22" t="n">
        <v>1558.136</v>
      </c>
      <c r="E3446" s="22" t="n">
        <v>1548.099</v>
      </c>
      <c r="F3446" s="22" t="n">
        <v>1552.474</v>
      </c>
      <c r="G3446" s="23" t="n">
        <v>1559.41</v>
      </c>
      <c r="H3446" s="23" t="n">
        <v>1557.85</v>
      </c>
      <c r="I3446" s="23" t="n">
        <v>1549.8</v>
      </c>
      <c r="J3446" s="23" t="n">
        <v>1548.25</v>
      </c>
      <c r="K3446" s="29" t="str">
        <f aca="false">IF(N3446&lt;=$F$3,"HIT","MISS")</f>
        <v>HIT</v>
      </c>
      <c r="L3446" s="29" t="str">
        <f aca="false">IF(O3446&lt;=$F$3,"HIT","MISS")</f>
        <v>HIT</v>
      </c>
      <c r="M3446" s="17" t="str">
        <f aca="false">IF(AND(K3446="HIT",L3446="HIT"),"HOD ✓ | LOD ✓",IF(K3446="HIT","HOD ✓",IF(L3446="HIT","LOD ✓","✗ MISS")))</f>
        <v>HOD ✓ | LOD ✓</v>
      </c>
      <c r="N3446" s="26" t="n">
        <f aca="false">IF(D3446&lt;H3446,(H3446-D3446)/D3446,IF(D3446&gt;G3446,(D3446-G3446)/D3446,0))</f>
        <v>0</v>
      </c>
      <c r="O3446" s="26" t="n">
        <f aca="false">IF(E3446&lt;J3446,(J3446-E3446)/E3446,IF(E3446&gt;I3446,(E3446-I3446)/E3446,0))</f>
        <v>9.75389816801557E-005</v>
      </c>
      <c r="P3446" s="27" t="n">
        <f aca="false">LN(F3446/F3445)</f>
        <v>-0.00242800858619617</v>
      </c>
      <c r="Q3446" s="28" t="n">
        <f aca="false">STDEV(P3427:P3446)*SQRT(252)</f>
        <v>0.100403643876448</v>
      </c>
      <c r="R3446" s="26" t="n">
        <f aca="false">(G3446-H3446)/H3446</f>
        <v>0.00100138010719914</v>
      </c>
      <c r="S3446" s="17" t="n">
        <f aca="false">YEAR(B3446)</f>
        <v>2020</v>
      </c>
      <c r="T3446" s="17" t="n">
        <f aca="false">WEEKDAY(B3446)</f>
        <v>5</v>
      </c>
    </row>
    <row r="3447" customFormat="false" ht="15" hidden="false" customHeight="false" outlineLevel="0" collapsed="false">
      <c r="B3447" s="21" t="n">
        <v>43847</v>
      </c>
      <c r="C3447" s="22" t="n">
        <v>1552.474</v>
      </c>
      <c r="D3447" s="22" t="n">
        <v>1561.298</v>
      </c>
      <c r="E3447" s="22" t="n">
        <v>1549.465</v>
      </c>
      <c r="F3447" s="22" t="n">
        <v>1557.304</v>
      </c>
      <c r="G3447" s="23" t="n">
        <v>1563.05</v>
      </c>
      <c r="H3447" s="23" t="n">
        <v>1561.49</v>
      </c>
      <c r="I3447" s="23" t="n">
        <v>1550.64</v>
      </c>
      <c r="J3447" s="23" t="n">
        <v>1549.09</v>
      </c>
      <c r="K3447" s="29" t="str">
        <f aca="false">IF(N3447&lt;=$F$3,"HIT","MISS")</f>
        <v>HIT</v>
      </c>
      <c r="L3447" s="29" t="str">
        <f aca="false">IF(O3447&lt;=$F$3,"HIT","MISS")</f>
        <v>HIT</v>
      </c>
      <c r="M3447" s="17" t="str">
        <f aca="false">IF(AND(K3447="HIT",L3447="HIT"),"HOD ✓ | LOD ✓",IF(K3447="HIT","HOD ✓",IF(L3447="HIT","LOD ✓","✗ MISS")))</f>
        <v>HOD ✓ | LOD ✓</v>
      </c>
      <c r="N3447" s="26" t="n">
        <f aca="false">IF(D3447&lt;H3447,(H3447-D3447)/D3447,IF(D3447&gt;G3447,(D3447-G3447)/D3447,0))</f>
        <v>0.000122974601901756</v>
      </c>
      <c r="O3447" s="26" t="n">
        <f aca="false">IF(E3447&lt;J3447,(J3447-E3447)/E3447,IF(E3447&gt;I3447,(E3447-I3447)/E3447,0))</f>
        <v>0</v>
      </c>
      <c r="P3447" s="27" t="n">
        <f aca="false">LN(F3447/F3446)</f>
        <v>0.00310633356068896</v>
      </c>
      <c r="Q3447" s="28" t="n">
        <f aca="false">STDEV(P3428:P3447)*SQRT(252)</f>
        <v>0.0997856486744746</v>
      </c>
      <c r="R3447" s="26" t="n">
        <f aca="false">(G3447-H3447)/H3447</f>
        <v>0.000999045783194222</v>
      </c>
      <c r="S3447" s="17" t="n">
        <f aca="false">YEAR(B3447)</f>
        <v>2020</v>
      </c>
      <c r="T3447" s="17" t="n">
        <f aca="false">WEEKDAY(B3447)</f>
        <v>6</v>
      </c>
    </row>
    <row r="3448" customFormat="false" ht="15" hidden="false" customHeight="false" outlineLevel="0" collapsed="false">
      <c r="B3448" s="21" t="n">
        <v>43850</v>
      </c>
      <c r="C3448" s="22" t="n">
        <v>1557.304</v>
      </c>
      <c r="D3448" s="22" t="n">
        <v>1562.802</v>
      </c>
      <c r="E3448" s="22" t="n">
        <v>1556.458</v>
      </c>
      <c r="F3448" s="22" t="n">
        <v>1560.897</v>
      </c>
      <c r="G3448" s="23" t="n">
        <v>1564.77</v>
      </c>
      <c r="H3448" s="23" t="n">
        <v>1563.21</v>
      </c>
      <c r="I3448" s="23" t="n">
        <v>1558.31</v>
      </c>
      <c r="J3448" s="23" t="n">
        <v>1556.75</v>
      </c>
      <c r="K3448" s="29" t="str">
        <f aca="false">IF(N3448&lt;=$F$3,"HIT","MISS")</f>
        <v>HIT</v>
      </c>
      <c r="L3448" s="29" t="str">
        <f aca="false">IF(O3448&lt;=$F$3,"HIT","MISS")</f>
        <v>HIT</v>
      </c>
      <c r="M3448" s="17" t="str">
        <f aca="false">IF(AND(K3448="HIT",L3448="HIT"),"HOD ✓ | LOD ✓",IF(K3448="HIT","HOD ✓",IF(L3448="HIT","LOD ✓","✗ MISS")))</f>
        <v>HOD ✓ | LOD ✓</v>
      </c>
      <c r="N3448" s="26" t="n">
        <f aca="false">IF(D3448&lt;H3448,(H3448-D3448)/D3448,IF(D3448&gt;G3448,(D3448-G3448)/D3448,0))</f>
        <v>0.000261069540479299</v>
      </c>
      <c r="O3448" s="26" t="n">
        <f aca="false">IF(E3448&lt;J3448,(J3448-E3448)/E3448,IF(E3448&gt;I3448,(E3448-I3448)/E3448,0))</f>
        <v>0.000187605447753757</v>
      </c>
      <c r="P3448" s="27" t="n">
        <f aca="false">LN(F3448/F3447)</f>
        <v>0.00230453494830254</v>
      </c>
      <c r="Q3448" s="28" t="n">
        <f aca="false">STDEV(P3429:P3448)*SQRT(252)</f>
        <v>0.099786777355056</v>
      </c>
      <c r="R3448" s="26" t="n">
        <f aca="false">(G3448-H3448)/H3448</f>
        <v>0.000997946533095327</v>
      </c>
      <c r="S3448" s="17" t="n">
        <f aca="false">YEAR(B3448)</f>
        <v>2020</v>
      </c>
      <c r="T3448" s="17" t="n">
        <f aca="false">WEEKDAY(B3448)</f>
        <v>2</v>
      </c>
    </row>
    <row r="3449" customFormat="false" ht="15" hidden="false" customHeight="false" outlineLevel="0" collapsed="false">
      <c r="B3449" s="21" t="n">
        <v>43851</v>
      </c>
      <c r="C3449" s="22" t="n">
        <v>1560.897</v>
      </c>
      <c r="D3449" s="22" t="n">
        <v>1568.696</v>
      </c>
      <c r="E3449" s="22" t="n">
        <v>1546.403</v>
      </c>
      <c r="F3449" s="22" t="n">
        <v>1558.168</v>
      </c>
      <c r="G3449" s="23" t="n">
        <v>1569.94</v>
      </c>
      <c r="H3449" s="23" t="n">
        <v>1568.37</v>
      </c>
      <c r="I3449" s="23" t="n">
        <v>1548.52</v>
      </c>
      <c r="J3449" s="23" t="n">
        <v>1546.97</v>
      </c>
      <c r="K3449" s="29" t="str">
        <f aca="false">IF(N3449&lt;=$F$3,"HIT","MISS")</f>
        <v>HIT</v>
      </c>
      <c r="L3449" s="29" t="str">
        <f aca="false">IF(O3449&lt;=$F$3,"HIT","MISS")</f>
        <v>HIT</v>
      </c>
      <c r="M3449" s="17" t="str">
        <f aca="false">IF(AND(K3449="HIT",L3449="HIT"),"HOD ✓ | LOD ✓",IF(K3449="HIT","HOD ✓",IF(L3449="HIT","LOD ✓","✗ MISS")))</f>
        <v>HOD ✓ | LOD ✓</v>
      </c>
      <c r="N3449" s="26" t="n">
        <f aca="false">IF(D3449&lt;H3449,(H3449-D3449)/D3449,IF(D3449&gt;G3449,(D3449-G3449)/D3449,0))</f>
        <v>0</v>
      </c>
      <c r="O3449" s="26" t="n">
        <f aca="false">IF(E3449&lt;J3449,(J3449-E3449)/E3449,IF(E3449&gt;I3449,(E3449-I3449)/E3449,0))</f>
        <v>0.000366657333179001</v>
      </c>
      <c r="P3449" s="27" t="n">
        <f aca="false">LN(F3449/F3448)</f>
        <v>-0.00174988382503795</v>
      </c>
      <c r="Q3449" s="28" t="n">
        <f aca="false">STDEV(P3430:P3449)*SQRT(252)</f>
        <v>0.10039214468549</v>
      </c>
      <c r="R3449" s="26" t="n">
        <f aca="false">(G3449-H3449)/H3449</f>
        <v>0.00100103929557449</v>
      </c>
      <c r="S3449" s="17" t="n">
        <f aca="false">YEAR(B3449)</f>
        <v>2020</v>
      </c>
      <c r="T3449" s="17" t="n">
        <f aca="false">WEEKDAY(B3449)</f>
        <v>3</v>
      </c>
    </row>
    <row r="3450" customFormat="false" ht="15" hidden="false" customHeight="false" outlineLevel="0" collapsed="false">
      <c r="B3450" s="21" t="n">
        <v>43852</v>
      </c>
      <c r="C3450" s="22" t="n">
        <v>1558.168</v>
      </c>
      <c r="D3450" s="22" t="n">
        <v>1559.293</v>
      </c>
      <c r="E3450" s="22" t="n">
        <v>1550.281</v>
      </c>
      <c r="F3450" s="22" t="n">
        <v>1558.965</v>
      </c>
      <c r="G3450" s="23" t="n">
        <v>1561.46</v>
      </c>
      <c r="H3450" s="23" t="n">
        <v>1559.9</v>
      </c>
      <c r="I3450" s="23" t="n">
        <v>1554.83</v>
      </c>
      <c r="J3450" s="23" t="n">
        <v>1553.28</v>
      </c>
      <c r="K3450" s="24" t="str">
        <f aca="false">IF(N3450&lt;=$F$3,"HIT","MISS")</f>
        <v>HIT</v>
      </c>
      <c r="L3450" s="24" t="str">
        <f aca="false">IF(O3450&lt;=$F$3,"HIT","MISS")</f>
        <v>MISS</v>
      </c>
      <c r="M3450" s="25" t="str">
        <f aca="false">IF(AND(K3450="HIT",L3450="HIT"),"HOD ✓ | LOD ✓",IF(K3450="HIT","HOD ✓",IF(L3450="HIT","LOD ✓","✗ MISS")))</f>
        <v>HOD ✓</v>
      </c>
      <c r="N3450" s="26" t="n">
        <f aca="false">IF(D3450&lt;H3450,(H3450-D3450)/D3450,IF(D3450&gt;G3450,(D3450-G3450)/D3450,0))</f>
        <v>0.000389278987336054</v>
      </c>
      <c r="O3450" s="26" t="n">
        <f aca="false">IF(E3450&lt;J3450,(J3450-E3450)/E3450,IF(E3450&gt;I3450,(E3450-I3450)/E3450,0))</f>
        <v>0.00193448800572285</v>
      </c>
      <c r="P3450" s="27" t="n">
        <f aca="false">LN(F3450/F3449)</f>
        <v>0.000511367347731165</v>
      </c>
      <c r="Q3450" s="28" t="n">
        <f aca="false">STDEV(P3431:P3450)*SQRT(252)</f>
        <v>0.100249274988561</v>
      </c>
      <c r="R3450" s="26" t="n">
        <f aca="false">(G3450-H3450)/H3450</f>
        <v>0.00100006410667347</v>
      </c>
      <c r="S3450" s="17" t="n">
        <f aca="false">YEAR(B3450)</f>
        <v>2020</v>
      </c>
      <c r="T3450" s="17" t="n">
        <f aca="false">WEEKDAY(B3450)</f>
        <v>4</v>
      </c>
    </row>
    <row r="3451" customFormat="false" ht="15" hidden="false" customHeight="false" outlineLevel="0" collapsed="false">
      <c r="B3451" s="21" t="n">
        <v>43853</v>
      </c>
      <c r="C3451" s="22" t="n">
        <v>1558.965</v>
      </c>
      <c r="D3451" s="22" t="n">
        <v>1567.974</v>
      </c>
      <c r="E3451" s="22" t="n">
        <v>1551.987</v>
      </c>
      <c r="F3451" s="22" t="n">
        <v>1562.813</v>
      </c>
      <c r="G3451" s="23" t="n">
        <v>1569.9</v>
      </c>
      <c r="H3451" s="23" t="n">
        <v>1568.33</v>
      </c>
      <c r="I3451" s="23" t="n">
        <v>1551.84</v>
      </c>
      <c r="J3451" s="23" t="n">
        <v>1550.29</v>
      </c>
      <c r="K3451" s="29" t="str">
        <f aca="false">IF(N3451&lt;=$F$3,"HIT","MISS")</f>
        <v>HIT</v>
      </c>
      <c r="L3451" s="29" t="str">
        <f aca="false">IF(O3451&lt;=$F$3,"HIT","MISS")</f>
        <v>HIT</v>
      </c>
      <c r="M3451" s="17" t="str">
        <f aca="false">IF(AND(K3451="HIT",L3451="HIT"),"HOD ✓ | LOD ✓",IF(K3451="HIT","HOD ✓",IF(L3451="HIT","LOD ✓","✗ MISS")))</f>
        <v>HOD ✓ | LOD ✓</v>
      </c>
      <c r="N3451" s="26" t="n">
        <f aca="false">IF(D3451&lt;H3451,(H3451-D3451)/D3451,IF(D3451&gt;G3451,(D3451-G3451)/D3451,0))</f>
        <v>0.000227044581096367</v>
      </c>
      <c r="O3451" s="26" t="n">
        <f aca="false">IF(E3451&lt;J3451,(J3451-E3451)/E3451,IF(E3451&gt;I3451,(E3451-I3451)/E3451,0))</f>
        <v>9.47172882248124E-005</v>
      </c>
      <c r="P3451" s="27" t="n">
        <f aca="false">LN(F3451/F3450)</f>
        <v>0.0024652630320662</v>
      </c>
      <c r="Q3451" s="28" t="n">
        <f aca="false">STDEV(P3432:P3451)*SQRT(252)</f>
        <v>0.0969030381026198</v>
      </c>
      <c r="R3451" s="26" t="n">
        <f aca="false">(G3451-H3451)/H3451</f>
        <v>0.00100106482691791</v>
      </c>
      <c r="S3451" s="17" t="n">
        <f aca="false">YEAR(B3451)</f>
        <v>2020</v>
      </c>
      <c r="T3451" s="17" t="n">
        <f aca="false">WEEKDAY(B3451)</f>
        <v>5</v>
      </c>
    </row>
    <row r="3452" customFormat="false" ht="15" hidden="false" customHeight="false" outlineLevel="0" collapsed="false">
      <c r="B3452" s="21" t="n">
        <v>43854</v>
      </c>
      <c r="C3452" s="22" t="n">
        <v>1562.813</v>
      </c>
      <c r="D3452" s="22" t="n">
        <v>1575.929</v>
      </c>
      <c r="E3452" s="22" t="n">
        <v>1556.629</v>
      </c>
      <c r="F3452" s="22" t="n">
        <v>1571.724</v>
      </c>
      <c r="G3452" s="23" t="n">
        <v>1575.78</v>
      </c>
      <c r="H3452" s="23" t="n">
        <v>1574.21</v>
      </c>
      <c r="I3452" s="23" t="n">
        <v>1558.31</v>
      </c>
      <c r="J3452" s="23" t="n">
        <v>1556.75</v>
      </c>
      <c r="K3452" s="29" t="str">
        <f aca="false">IF(N3452&lt;=$F$3,"HIT","MISS")</f>
        <v>HIT</v>
      </c>
      <c r="L3452" s="29" t="str">
        <f aca="false">IF(O3452&lt;=$F$3,"HIT","MISS")</f>
        <v>HIT</v>
      </c>
      <c r="M3452" s="17" t="str">
        <f aca="false">IF(AND(K3452="HIT",L3452="HIT"),"HOD ✓ | LOD ✓",IF(K3452="HIT","HOD ✓",IF(L3452="HIT","LOD ✓","✗ MISS")))</f>
        <v>HOD ✓ | LOD ✓</v>
      </c>
      <c r="N3452" s="26" t="n">
        <f aca="false">IF(D3452&lt;H3452,(H3452-D3452)/D3452,IF(D3452&gt;G3452,(D3452-G3452)/D3452,0))</f>
        <v>9.45474066408541E-005</v>
      </c>
      <c r="O3452" s="26" t="n">
        <f aca="false">IF(E3452&lt;J3452,(J3452-E3452)/E3452,IF(E3452&gt;I3452,(E3452-I3452)/E3452,0))</f>
        <v>7.77320736026983E-005</v>
      </c>
      <c r="P3452" s="27" t="n">
        <f aca="false">LN(F3452/F3451)</f>
        <v>0.00568570350622429</v>
      </c>
      <c r="Q3452" s="28" t="n">
        <f aca="false">STDEV(P3433:P3452)*SQRT(252)</f>
        <v>0.0955533002731357</v>
      </c>
      <c r="R3452" s="26" t="n">
        <f aca="false">(G3452-H3452)/H3452</f>
        <v>0.000997325642703284</v>
      </c>
      <c r="S3452" s="17" t="n">
        <f aca="false">YEAR(B3452)</f>
        <v>2020</v>
      </c>
      <c r="T3452" s="17" t="n">
        <f aca="false">WEEKDAY(B3452)</f>
        <v>6</v>
      </c>
    </row>
    <row r="3453" customFormat="false" ht="15" hidden="false" customHeight="false" outlineLevel="0" collapsed="false">
      <c r="B3453" s="21" t="n">
        <v>43857</v>
      </c>
      <c r="C3453" s="22" t="n">
        <v>1571.724</v>
      </c>
      <c r="D3453" s="22" t="n">
        <v>1588.632</v>
      </c>
      <c r="E3453" s="22" t="n">
        <v>1571.724</v>
      </c>
      <c r="F3453" s="22" t="n">
        <v>1581.937</v>
      </c>
      <c r="G3453" s="23" t="n">
        <v>1588.27</v>
      </c>
      <c r="H3453" s="23" t="n">
        <v>1586.68</v>
      </c>
      <c r="I3453" s="23" t="n">
        <v>1571.83</v>
      </c>
      <c r="J3453" s="23" t="n">
        <v>1570.26</v>
      </c>
      <c r="K3453" s="29" t="str">
        <f aca="false">IF(N3453&lt;=$F$3,"HIT","MISS")</f>
        <v>HIT</v>
      </c>
      <c r="L3453" s="29" t="str">
        <f aca="false">IF(O3453&lt;=$F$3,"HIT","MISS")</f>
        <v>HIT</v>
      </c>
      <c r="M3453" s="17" t="str">
        <f aca="false">IF(AND(K3453="HIT",L3453="HIT"),"HOD ✓ | LOD ✓",IF(K3453="HIT","HOD ✓",IF(L3453="HIT","LOD ✓","✗ MISS")))</f>
        <v>HOD ✓ | LOD ✓</v>
      </c>
      <c r="N3453" s="26" t="n">
        <f aca="false">IF(D3453&lt;H3453,(H3453-D3453)/D3453,IF(D3453&gt;G3453,(D3453-G3453)/D3453,0))</f>
        <v>0.000227869009311206</v>
      </c>
      <c r="O3453" s="26" t="n">
        <f aca="false">IF(E3453&lt;J3453,(J3453-E3453)/E3453,IF(E3453&gt;I3453,(E3453-I3453)/E3453,0))</f>
        <v>0</v>
      </c>
      <c r="P3453" s="27" t="n">
        <f aca="false">LN(F3453/F3452)</f>
        <v>0.00647693947038371</v>
      </c>
      <c r="Q3453" s="28" t="n">
        <f aca="false">STDEV(P3434:P3453)*SQRT(252)</f>
        <v>0.0965537056204331</v>
      </c>
      <c r="R3453" s="26" t="n">
        <f aca="false">(G3453-H3453)/H3453</f>
        <v>0.00100209241939138</v>
      </c>
      <c r="S3453" s="17" t="n">
        <f aca="false">YEAR(B3453)</f>
        <v>2020</v>
      </c>
      <c r="T3453" s="17" t="n">
        <f aca="false">WEEKDAY(B3453)</f>
        <v>2</v>
      </c>
    </row>
    <row r="3454" customFormat="false" ht="15" hidden="false" customHeight="false" outlineLevel="0" collapsed="false">
      <c r="B3454" s="21" t="n">
        <v>43858</v>
      </c>
      <c r="C3454" s="22" t="n">
        <v>1581.937</v>
      </c>
      <c r="D3454" s="22" t="n">
        <v>1583.102</v>
      </c>
      <c r="E3454" s="22" t="n">
        <v>1565.599</v>
      </c>
      <c r="F3454" s="22" t="n">
        <v>1567.322</v>
      </c>
      <c r="G3454" s="23" t="n">
        <v>1584.92</v>
      </c>
      <c r="H3454" s="23" t="n">
        <v>1583.34</v>
      </c>
      <c r="I3454" s="23" t="n">
        <v>1565.99</v>
      </c>
      <c r="J3454" s="23" t="n">
        <v>1564.43</v>
      </c>
      <c r="K3454" s="29" t="str">
        <f aca="false">IF(N3454&lt;=$F$3,"HIT","MISS")</f>
        <v>HIT</v>
      </c>
      <c r="L3454" s="29" t="str">
        <f aca="false">IF(O3454&lt;=$F$3,"HIT","MISS")</f>
        <v>HIT</v>
      </c>
      <c r="M3454" s="17" t="str">
        <f aca="false">IF(AND(K3454="HIT",L3454="HIT"),"HOD ✓ | LOD ✓",IF(K3454="HIT","HOD ✓",IF(L3454="HIT","LOD ✓","✗ MISS")))</f>
        <v>HOD ✓ | LOD ✓</v>
      </c>
      <c r="N3454" s="26" t="n">
        <f aca="false">IF(D3454&lt;H3454,(H3454-D3454)/D3454,IF(D3454&gt;G3454,(D3454-G3454)/D3454,0))</f>
        <v>0.000150337754610776</v>
      </c>
      <c r="O3454" s="26" t="n">
        <f aca="false">IF(E3454&lt;J3454,(J3454-E3454)/E3454,IF(E3454&gt;I3454,(E3454-I3454)/E3454,0))</f>
        <v>0</v>
      </c>
      <c r="P3454" s="27" t="n">
        <f aca="false">LN(F3454/F3453)</f>
        <v>-0.00928161508557758</v>
      </c>
      <c r="Q3454" s="28" t="n">
        <f aca="false">STDEV(P3435:P3454)*SQRT(252)</f>
        <v>0.104897477911065</v>
      </c>
      <c r="R3454" s="26" t="n">
        <f aca="false">(G3454-H3454)/H3454</f>
        <v>0.000997890535197844</v>
      </c>
      <c r="S3454" s="17" t="n">
        <f aca="false">YEAR(B3454)</f>
        <v>2020</v>
      </c>
      <c r="T3454" s="17" t="n">
        <f aca="false">WEEKDAY(B3454)</f>
        <v>3</v>
      </c>
    </row>
    <row r="3455" customFormat="false" ht="15" hidden="false" customHeight="false" outlineLevel="0" collapsed="false">
      <c r="B3455" s="21" t="n">
        <v>43859</v>
      </c>
      <c r="C3455" s="22" t="n">
        <v>1567.322</v>
      </c>
      <c r="D3455" s="22" t="n">
        <v>1578.036</v>
      </c>
      <c r="E3455" s="22" t="n">
        <v>1563.471</v>
      </c>
      <c r="F3455" s="22" t="n">
        <v>1576.896</v>
      </c>
      <c r="G3455" s="23" t="n">
        <v>1580.05</v>
      </c>
      <c r="H3455" s="23" t="n">
        <v>1578.47</v>
      </c>
      <c r="I3455" s="23" t="n">
        <v>1563.88</v>
      </c>
      <c r="J3455" s="23" t="n">
        <v>1562.32</v>
      </c>
      <c r="K3455" s="29" t="str">
        <f aca="false">IF(N3455&lt;=$F$3,"HIT","MISS")</f>
        <v>HIT</v>
      </c>
      <c r="L3455" s="29" t="str">
        <f aca="false">IF(O3455&lt;=$F$3,"HIT","MISS")</f>
        <v>HIT</v>
      </c>
      <c r="M3455" s="17" t="str">
        <f aca="false">IF(AND(K3455="HIT",L3455="HIT"),"HOD ✓ | LOD ✓",IF(K3455="HIT","HOD ✓",IF(L3455="HIT","LOD ✓","✗ MISS")))</f>
        <v>HOD ✓ | LOD ✓</v>
      </c>
      <c r="N3455" s="26" t="n">
        <f aca="false">IF(D3455&lt;H3455,(H3455-D3455)/D3455,IF(D3455&gt;G3455,(D3455-G3455)/D3455,0))</f>
        <v>0.000275025411334069</v>
      </c>
      <c r="O3455" s="26" t="n">
        <f aca="false">IF(E3455&lt;J3455,(J3455-E3455)/E3455,IF(E3455&gt;I3455,(E3455-I3455)/E3455,0))</f>
        <v>0</v>
      </c>
      <c r="P3455" s="27" t="n">
        <f aca="false">LN(F3455/F3454)</f>
        <v>0.00608992734562188</v>
      </c>
      <c r="Q3455" s="28" t="n">
        <f aca="false">STDEV(P3436:P3455)*SQRT(252)</f>
        <v>0.106033414372355</v>
      </c>
      <c r="R3455" s="26" t="n">
        <f aca="false">(G3455-H3455)/H3455</f>
        <v>0.00100096929304955</v>
      </c>
      <c r="S3455" s="17" t="n">
        <f aca="false">YEAR(B3455)</f>
        <v>2020</v>
      </c>
      <c r="T3455" s="17" t="n">
        <f aca="false">WEEKDAY(B3455)</f>
        <v>4</v>
      </c>
    </row>
    <row r="3456" customFormat="false" ht="15" hidden="false" customHeight="false" outlineLevel="0" collapsed="false">
      <c r="B3456" s="21" t="n">
        <v>43860</v>
      </c>
      <c r="C3456" s="22" t="n">
        <v>1576.896</v>
      </c>
      <c r="D3456" s="22" t="n">
        <v>1586.026</v>
      </c>
      <c r="E3456" s="22" t="n">
        <v>1572.39</v>
      </c>
      <c r="F3456" s="22" t="n">
        <v>1574.296</v>
      </c>
      <c r="G3456" s="23" t="n">
        <v>1585.75</v>
      </c>
      <c r="H3456" s="23" t="n">
        <v>1584.17</v>
      </c>
      <c r="I3456" s="23" t="n">
        <v>1571.92</v>
      </c>
      <c r="J3456" s="23" t="n">
        <v>1570.35</v>
      </c>
      <c r="K3456" s="29" t="str">
        <f aca="false">IF(N3456&lt;=$F$3,"HIT","MISS")</f>
        <v>HIT</v>
      </c>
      <c r="L3456" s="29" t="str">
        <f aca="false">IF(O3456&lt;=$F$3,"HIT","MISS")</f>
        <v>HIT</v>
      </c>
      <c r="M3456" s="17" t="str">
        <f aca="false">IF(AND(K3456="HIT",L3456="HIT"),"HOD ✓ | LOD ✓",IF(K3456="HIT","HOD ✓",IF(L3456="HIT","LOD ✓","✗ MISS")))</f>
        <v>HOD ✓ | LOD ✓</v>
      </c>
      <c r="N3456" s="26" t="n">
        <f aca="false">IF(D3456&lt;H3456,(H3456-D3456)/D3456,IF(D3456&gt;G3456,(D3456-G3456)/D3456,0))</f>
        <v>0.000174019845828547</v>
      </c>
      <c r="O3456" s="26" t="n">
        <f aca="false">IF(E3456&lt;J3456,(J3456-E3456)/E3456,IF(E3456&gt;I3456,(E3456-I3456)/E3456,0))</f>
        <v>0.000298908031722427</v>
      </c>
      <c r="P3456" s="27" t="n">
        <f aca="false">LN(F3456/F3455)</f>
        <v>-0.0016501695802707</v>
      </c>
      <c r="Q3456" s="28" t="n">
        <f aca="false">STDEV(P3437:P3456)*SQRT(252)</f>
        <v>0.104328851793794</v>
      </c>
      <c r="R3456" s="26" t="n">
        <f aca="false">(G3456-H3456)/H3456</f>
        <v>0.000997367706748598</v>
      </c>
      <c r="S3456" s="17" t="n">
        <f aca="false">YEAR(B3456)</f>
        <v>2020</v>
      </c>
      <c r="T3456" s="17" t="n">
        <f aca="false">WEEKDAY(B3456)</f>
        <v>5</v>
      </c>
    </row>
    <row r="3457" customFormat="false" ht="15" hidden="false" customHeight="false" outlineLevel="0" collapsed="false">
      <c r="B3457" s="21" t="n">
        <v>43861</v>
      </c>
      <c r="C3457" s="22" t="n">
        <v>1574.296</v>
      </c>
      <c r="D3457" s="22" t="n">
        <v>1590.55</v>
      </c>
      <c r="E3457" s="22" t="n">
        <v>1571.045</v>
      </c>
      <c r="F3457" s="22" t="n">
        <v>1589.975</v>
      </c>
      <c r="G3457" s="23" t="n">
        <v>1592.46</v>
      </c>
      <c r="H3457" s="23" t="n">
        <v>1590.87</v>
      </c>
      <c r="I3457" s="23" t="n">
        <v>1572.33</v>
      </c>
      <c r="J3457" s="23" t="n">
        <v>1570.76</v>
      </c>
      <c r="K3457" s="29" t="str">
        <f aca="false">IF(N3457&lt;=$F$3,"HIT","MISS")</f>
        <v>HIT</v>
      </c>
      <c r="L3457" s="29" t="str">
        <f aca="false">IF(O3457&lt;=$F$3,"HIT","MISS")</f>
        <v>HIT</v>
      </c>
      <c r="M3457" s="17" t="str">
        <f aca="false">IF(AND(K3457="HIT",L3457="HIT"),"HOD ✓ | LOD ✓",IF(K3457="HIT","HOD ✓",IF(L3457="HIT","LOD ✓","✗ MISS")))</f>
        <v>HOD ✓ | LOD ✓</v>
      </c>
      <c r="N3457" s="26" t="n">
        <f aca="false">IF(D3457&lt;H3457,(H3457-D3457)/D3457,IF(D3457&gt;G3457,(D3457-G3457)/D3457,0))</f>
        <v>0.00020118826820907</v>
      </c>
      <c r="O3457" s="26" t="n">
        <f aca="false">IF(E3457&lt;J3457,(J3457-E3457)/E3457,IF(E3457&gt;I3457,(E3457-I3457)/E3457,0))</f>
        <v>0</v>
      </c>
      <c r="P3457" s="27" t="n">
        <f aca="false">LN(F3457/F3456)</f>
        <v>0.00991010461465879</v>
      </c>
      <c r="Q3457" s="28" t="n">
        <f aca="false">STDEV(P3438:P3457)*SQRT(252)</f>
        <v>0.0966463052702689</v>
      </c>
      <c r="R3457" s="26" t="n">
        <f aca="false">(G3457-H3457)/H3457</f>
        <v>0.000999453129419843</v>
      </c>
      <c r="S3457" s="17" t="n">
        <f aca="false">YEAR(B3457)</f>
        <v>2020</v>
      </c>
      <c r="T3457" s="17" t="n">
        <f aca="false">WEEKDAY(B3457)</f>
        <v>6</v>
      </c>
    </row>
    <row r="3458" customFormat="false" ht="15" hidden="false" customHeight="false" outlineLevel="0" collapsed="false">
      <c r="B3458" s="21" t="n">
        <v>43864</v>
      </c>
      <c r="C3458" s="22" t="n">
        <v>1589.975</v>
      </c>
      <c r="D3458" s="22" t="n">
        <v>1592.168</v>
      </c>
      <c r="E3458" s="22" t="n">
        <v>1569.661</v>
      </c>
      <c r="F3458" s="22" t="n">
        <v>1576.731</v>
      </c>
      <c r="G3458" s="23" t="n">
        <v>1593.96</v>
      </c>
      <c r="H3458" s="23" t="n">
        <v>1592.37</v>
      </c>
      <c r="I3458" s="23" t="n">
        <v>1570.46</v>
      </c>
      <c r="J3458" s="23" t="n">
        <v>1568.89</v>
      </c>
      <c r="K3458" s="29" t="str">
        <f aca="false">IF(N3458&lt;=$F$3,"HIT","MISS")</f>
        <v>HIT</v>
      </c>
      <c r="L3458" s="29" t="str">
        <f aca="false">IF(O3458&lt;=$F$3,"HIT","MISS")</f>
        <v>HIT</v>
      </c>
      <c r="M3458" s="17" t="str">
        <f aca="false">IF(AND(K3458="HIT",L3458="HIT"),"HOD ✓ | LOD ✓",IF(K3458="HIT","HOD ✓",IF(L3458="HIT","LOD ✓","✗ MISS")))</f>
        <v>HOD ✓ | LOD ✓</v>
      </c>
      <c r="N3458" s="26" t="n">
        <f aca="false">IF(D3458&lt;H3458,(H3458-D3458)/D3458,IF(D3458&gt;G3458,(D3458-G3458)/D3458,0))</f>
        <v>0.000126871033710009</v>
      </c>
      <c r="O3458" s="26" t="n">
        <f aca="false">IF(E3458&lt;J3458,(J3458-E3458)/E3458,IF(E3458&gt;I3458,(E3458-I3458)/E3458,0))</f>
        <v>0</v>
      </c>
      <c r="P3458" s="27" t="n">
        <f aca="false">LN(F3458/F3457)</f>
        <v>-0.00836457645212759</v>
      </c>
      <c r="Q3458" s="28" t="n">
        <f aca="false">STDEV(P3439:P3458)*SQRT(252)</f>
        <v>0.098076014067253</v>
      </c>
      <c r="R3458" s="26" t="n">
        <f aca="false">(G3458-H3458)/H3458</f>
        <v>0.000998511652442677</v>
      </c>
      <c r="S3458" s="17" t="n">
        <f aca="false">YEAR(B3458)</f>
        <v>2020</v>
      </c>
      <c r="T3458" s="17" t="n">
        <f aca="false">WEEKDAY(B3458)</f>
        <v>2</v>
      </c>
    </row>
    <row r="3459" customFormat="false" ht="15" hidden="false" customHeight="false" outlineLevel="0" collapsed="false">
      <c r="B3459" s="21" t="n">
        <v>43865</v>
      </c>
      <c r="C3459" s="22" t="n">
        <v>1576.731</v>
      </c>
      <c r="D3459" s="22" t="n">
        <v>1579.673</v>
      </c>
      <c r="E3459" s="22" t="n">
        <v>1549.15</v>
      </c>
      <c r="F3459" s="22" t="n">
        <v>1552.917</v>
      </c>
      <c r="G3459" s="23" t="n">
        <v>1579.22</v>
      </c>
      <c r="H3459" s="23" t="n">
        <v>1577.64</v>
      </c>
      <c r="I3459" s="23" t="n">
        <v>1548.81</v>
      </c>
      <c r="J3459" s="23" t="n">
        <v>1547.26</v>
      </c>
      <c r="K3459" s="29" t="str">
        <f aca="false">IF(N3459&lt;=$F$3,"HIT","MISS")</f>
        <v>HIT</v>
      </c>
      <c r="L3459" s="29" t="str">
        <f aca="false">IF(O3459&lt;=$F$3,"HIT","MISS")</f>
        <v>HIT</v>
      </c>
      <c r="M3459" s="17" t="str">
        <f aca="false">IF(AND(K3459="HIT",L3459="HIT"),"HOD ✓ | LOD ✓",IF(K3459="HIT","HOD ✓",IF(L3459="HIT","LOD ✓","✗ MISS")))</f>
        <v>HOD ✓ | LOD ✓</v>
      </c>
      <c r="N3459" s="26" t="n">
        <f aca="false">IF(D3459&lt;H3459,(H3459-D3459)/D3459,IF(D3459&gt;G3459,(D3459-G3459)/D3459,0))</f>
        <v>0.0002867682108892</v>
      </c>
      <c r="O3459" s="26" t="n">
        <f aca="false">IF(E3459&lt;J3459,(J3459-E3459)/E3459,IF(E3459&gt;I3459,(E3459-I3459)/E3459,0))</f>
        <v>0.000219475196075361</v>
      </c>
      <c r="P3459" s="27" t="n">
        <f aca="false">LN(F3459/F3458)</f>
        <v>-0.0152186185929096</v>
      </c>
      <c r="Q3459" s="28" t="n">
        <f aca="false">STDEV(P3440:P3459)*SQRT(252)</f>
        <v>0.110552142399619</v>
      </c>
      <c r="R3459" s="26" t="n">
        <f aca="false">(G3459-H3459)/H3459</f>
        <v>0.00100149590527619</v>
      </c>
      <c r="S3459" s="17" t="n">
        <f aca="false">YEAR(B3459)</f>
        <v>2020</v>
      </c>
      <c r="T3459" s="17" t="n">
        <f aca="false">WEEKDAY(B3459)</f>
        <v>3</v>
      </c>
    </row>
    <row r="3460" customFormat="false" ht="15" hidden="false" customHeight="false" outlineLevel="0" collapsed="false">
      <c r="B3460" s="21" t="n">
        <v>43866</v>
      </c>
      <c r="C3460" s="22" t="n">
        <v>1552.917</v>
      </c>
      <c r="D3460" s="22" t="n">
        <v>1562.431</v>
      </c>
      <c r="E3460" s="22" t="n">
        <v>1547.5535</v>
      </c>
      <c r="F3460" s="22" t="n">
        <v>1556.204</v>
      </c>
      <c r="G3460" s="23" t="n">
        <v>1562.05</v>
      </c>
      <c r="H3460" s="23" t="n">
        <v>1560.49</v>
      </c>
      <c r="I3460" s="23" t="n">
        <v>1548.87</v>
      </c>
      <c r="J3460" s="23" t="n">
        <v>1547.32</v>
      </c>
      <c r="K3460" s="29" t="str">
        <f aca="false">IF(N3460&lt;=$F$3,"HIT","MISS")</f>
        <v>HIT</v>
      </c>
      <c r="L3460" s="29" t="str">
        <f aca="false">IF(O3460&lt;=$F$3,"HIT","MISS")</f>
        <v>HIT</v>
      </c>
      <c r="M3460" s="17" t="str">
        <f aca="false">IF(AND(K3460="HIT",L3460="HIT"),"HOD ✓ | LOD ✓",IF(K3460="HIT","HOD ✓",IF(L3460="HIT","LOD ✓","✗ MISS")))</f>
        <v>HOD ✓ | LOD ✓</v>
      </c>
      <c r="N3460" s="26" t="n">
        <f aca="false">IF(D3460&lt;H3460,(H3460-D3460)/D3460,IF(D3460&gt;G3460,(D3460-G3460)/D3460,0))</f>
        <v>0.000243850768449989</v>
      </c>
      <c r="O3460" s="26" t="n">
        <f aca="false">IF(E3460&lt;J3460,(J3460-E3460)/E3460,IF(E3460&gt;I3460,(E3460-I3460)/E3460,0))</f>
        <v>0</v>
      </c>
      <c r="P3460" s="27" t="n">
        <f aca="false">LN(F3460/F3459)</f>
        <v>0.00211442476804491</v>
      </c>
      <c r="Q3460" s="28" t="n">
        <f aca="false">STDEV(P3441:P3460)*SQRT(252)</f>
        <v>0.103343208673116</v>
      </c>
      <c r="R3460" s="26" t="n">
        <f aca="false">(G3460-H3460)/H3460</f>
        <v>0.000999685996065304</v>
      </c>
      <c r="S3460" s="17" t="n">
        <f aca="false">YEAR(B3460)</f>
        <v>2020</v>
      </c>
      <c r="T3460" s="17" t="n">
        <f aca="false">WEEKDAY(B3460)</f>
        <v>4</v>
      </c>
    </row>
    <row r="3461" customFormat="false" ht="15" hidden="false" customHeight="false" outlineLevel="0" collapsed="false">
      <c r="B3461" s="21" t="n">
        <v>43867</v>
      </c>
      <c r="C3461" s="22" t="n">
        <v>1556.204</v>
      </c>
      <c r="D3461" s="22" t="n">
        <v>1568.34</v>
      </c>
      <c r="E3461" s="22" t="n">
        <v>1552.556</v>
      </c>
      <c r="F3461" s="22" t="n">
        <v>1566.68</v>
      </c>
      <c r="G3461" s="23" t="n">
        <v>1568.02</v>
      </c>
      <c r="H3461" s="23" t="n">
        <v>1566.45</v>
      </c>
      <c r="I3461" s="23" t="n">
        <v>1554.62</v>
      </c>
      <c r="J3461" s="23" t="n">
        <v>1553.07</v>
      </c>
      <c r="K3461" s="29" t="str">
        <f aca="false">IF(N3461&lt;=$F$3,"HIT","MISS")</f>
        <v>HIT</v>
      </c>
      <c r="L3461" s="29" t="str">
        <f aca="false">IF(O3461&lt;=$F$3,"HIT","MISS")</f>
        <v>HIT</v>
      </c>
      <c r="M3461" s="17" t="str">
        <f aca="false">IF(AND(K3461="HIT",L3461="HIT"),"HOD ✓ | LOD ✓",IF(K3461="HIT","HOD ✓",IF(L3461="HIT","LOD ✓","✗ MISS")))</f>
        <v>HOD ✓ | LOD ✓</v>
      </c>
      <c r="N3461" s="26" t="n">
        <f aca="false">IF(D3461&lt;H3461,(H3461-D3461)/D3461,IF(D3461&gt;G3461,(D3461-G3461)/D3461,0))</f>
        <v>0.00020403738985165</v>
      </c>
      <c r="O3461" s="26" t="n">
        <f aca="false">IF(E3461&lt;J3461,(J3461-E3461)/E3461,IF(E3461&gt;I3461,(E3461-I3461)/E3461,0))</f>
        <v>0.000331066963123969</v>
      </c>
      <c r="P3461" s="27" t="n">
        <f aca="false">LN(F3461/F3460)</f>
        <v>0.00670920808889007</v>
      </c>
      <c r="Q3461" s="28" t="n">
        <f aca="false">STDEV(P3442:P3461)*SQRT(252)</f>
        <v>0.105515178666984</v>
      </c>
      <c r="R3461" s="26" t="n">
        <f aca="false">(G3461-H3461)/H3461</f>
        <v>0.00100226627086721</v>
      </c>
      <c r="S3461" s="17" t="n">
        <f aca="false">YEAR(B3461)</f>
        <v>2020</v>
      </c>
      <c r="T3461" s="17" t="n">
        <f aca="false">WEEKDAY(B3461)</f>
        <v>5</v>
      </c>
    </row>
    <row r="3462" customFormat="false" ht="15" hidden="false" customHeight="false" outlineLevel="0" collapsed="false">
      <c r="B3462" s="21" t="n">
        <v>43868</v>
      </c>
      <c r="C3462" s="22" t="n">
        <v>1566.68</v>
      </c>
      <c r="D3462" s="22" t="n">
        <v>1574.121</v>
      </c>
      <c r="E3462" s="22" t="n">
        <v>1560.463</v>
      </c>
      <c r="F3462" s="22" t="n">
        <v>1570.384</v>
      </c>
      <c r="G3462" s="23" t="n">
        <v>1576.11</v>
      </c>
      <c r="H3462" s="23" t="n">
        <v>1574.54</v>
      </c>
      <c r="I3462" s="23" t="n">
        <v>1562.57</v>
      </c>
      <c r="J3462" s="23" t="n">
        <v>1561.01</v>
      </c>
      <c r="K3462" s="29" t="str">
        <f aca="false">IF(N3462&lt;=$F$3,"HIT","MISS")</f>
        <v>HIT</v>
      </c>
      <c r="L3462" s="29" t="str">
        <f aca="false">IF(O3462&lt;=$F$3,"HIT","MISS")</f>
        <v>HIT</v>
      </c>
      <c r="M3462" s="17" t="str">
        <f aca="false">IF(AND(K3462="HIT",L3462="HIT"),"HOD ✓ | LOD ✓",IF(K3462="HIT","HOD ✓",IF(L3462="HIT","LOD ✓","✗ MISS")))</f>
        <v>HOD ✓ | LOD ✓</v>
      </c>
      <c r="N3462" s="26" t="n">
        <f aca="false">IF(D3462&lt;H3462,(H3462-D3462)/D3462,IF(D3462&gt;G3462,(D3462-G3462)/D3462,0))</f>
        <v>0.000266180299989562</v>
      </c>
      <c r="O3462" s="26" t="n">
        <f aca="false">IF(E3462&lt;J3462,(J3462-E3462)/E3462,IF(E3462&gt;I3462,(E3462-I3462)/E3462,0))</f>
        <v>0.000350536988060611</v>
      </c>
      <c r="P3462" s="27" t="n">
        <f aca="false">LN(F3462/F3461)</f>
        <v>0.00236144479121569</v>
      </c>
      <c r="Q3462" s="28" t="n">
        <f aca="false">STDEV(P3443:P3462)*SQRT(252)</f>
        <v>0.103542421189955</v>
      </c>
      <c r="R3462" s="26" t="n">
        <f aca="false">(G3462-H3462)/H3462</f>
        <v>0.000997116618186859</v>
      </c>
      <c r="S3462" s="17" t="n">
        <f aca="false">YEAR(B3462)</f>
        <v>2020</v>
      </c>
      <c r="T3462" s="17" t="n">
        <f aca="false">WEEKDAY(B3462)</f>
        <v>6</v>
      </c>
    </row>
    <row r="3463" customFormat="false" ht="15" hidden="false" customHeight="false" outlineLevel="0" collapsed="false">
      <c r="B3463" s="21" t="n">
        <v>43871</v>
      </c>
      <c r="C3463" s="22" t="n">
        <v>1570.384</v>
      </c>
      <c r="D3463" s="22" t="n">
        <v>1577.056</v>
      </c>
      <c r="E3463" s="22" t="n">
        <v>1568.096</v>
      </c>
      <c r="F3463" s="22" t="n">
        <v>1572.216</v>
      </c>
      <c r="G3463" s="23" t="n">
        <v>1579.15</v>
      </c>
      <c r="H3463" s="23" t="n">
        <v>1577.57</v>
      </c>
      <c r="I3463" s="23" t="n">
        <v>1570.16</v>
      </c>
      <c r="J3463" s="23" t="n">
        <v>1568.59</v>
      </c>
      <c r="K3463" s="29" t="str">
        <f aca="false">IF(N3463&lt;=$F$3,"HIT","MISS")</f>
        <v>HIT</v>
      </c>
      <c r="L3463" s="29" t="str">
        <f aca="false">IF(O3463&lt;=$F$3,"HIT","MISS")</f>
        <v>HIT</v>
      </c>
      <c r="M3463" s="17" t="str">
        <f aca="false">IF(AND(K3463="HIT",L3463="HIT"),"HOD ✓ | LOD ✓",IF(K3463="HIT","HOD ✓",IF(L3463="HIT","LOD ✓","✗ MISS")))</f>
        <v>HOD ✓ | LOD ✓</v>
      </c>
      <c r="N3463" s="26" t="n">
        <f aca="false">IF(D3463&lt;H3463,(H3463-D3463)/D3463,IF(D3463&gt;G3463,(D3463-G3463)/D3463,0))</f>
        <v>0.000325923746525105</v>
      </c>
      <c r="O3463" s="26" t="n">
        <f aca="false">IF(E3463&lt;J3463,(J3463-E3463)/E3463,IF(E3463&gt;I3463,(E3463-I3463)/E3463,0))</f>
        <v>0.000315031732751002</v>
      </c>
      <c r="P3463" s="27" t="n">
        <f aca="false">LN(F3463/F3462)</f>
        <v>0.00116591370682113</v>
      </c>
      <c r="Q3463" s="28" t="n">
        <f aca="false">STDEV(P3444:P3463)*SQRT(252)</f>
        <v>0.0974405938110667</v>
      </c>
      <c r="R3463" s="26" t="n">
        <f aca="false">(G3463-H3463)/H3463</f>
        <v>0.00100154034369325</v>
      </c>
      <c r="S3463" s="17" t="n">
        <f aca="false">YEAR(B3463)</f>
        <v>2020</v>
      </c>
      <c r="T3463" s="17" t="n">
        <f aca="false">WEEKDAY(B3463)</f>
        <v>2</v>
      </c>
    </row>
    <row r="3464" customFormat="false" ht="15" hidden="false" customHeight="false" outlineLevel="0" collapsed="false">
      <c r="B3464" s="21" t="n">
        <v>43872</v>
      </c>
      <c r="C3464" s="22" t="n">
        <v>1572.216</v>
      </c>
      <c r="D3464" s="22" t="n">
        <v>1574.098</v>
      </c>
      <c r="E3464" s="22" t="n">
        <v>1562.206</v>
      </c>
      <c r="F3464" s="22" t="n">
        <v>1567.848</v>
      </c>
      <c r="G3464" s="23" t="n">
        <v>1575.76</v>
      </c>
      <c r="H3464" s="23" t="n">
        <v>1574.19</v>
      </c>
      <c r="I3464" s="23" t="n">
        <v>1561.56</v>
      </c>
      <c r="J3464" s="23" t="n">
        <v>1560</v>
      </c>
      <c r="K3464" s="29" t="str">
        <f aca="false">IF(N3464&lt;=$F$3,"HIT","MISS")</f>
        <v>HIT</v>
      </c>
      <c r="L3464" s="29" t="str">
        <f aca="false">IF(O3464&lt;=$F$3,"HIT","MISS")</f>
        <v>HIT</v>
      </c>
      <c r="M3464" s="17" t="str">
        <f aca="false">IF(AND(K3464="HIT",L3464="HIT"),"HOD ✓ | LOD ✓",IF(K3464="HIT","HOD ✓",IF(L3464="HIT","LOD ✓","✗ MISS")))</f>
        <v>HOD ✓ | LOD ✓</v>
      </c>
      <c r="N3464" s="26" t="n">
        <f aca="false">IF(D3464&lt;H3464,(H3464-D3464)/D3464,IF(D3464&gt;G3464,(D3464-G3464)/D3464,0))</f>
        <v>5.84461704418011E-005</v>
      </c>
      <c r="O3464" s="26" t="n">
        <f aca="false">IF(E3464&lt;J3464,(J3464-E3464)/E3464,IF(E3464&gt;I3464,(E3464-I3464)/E3464,0))</f>
        <v>0.000413517807510634</v>
      </c>
      <c r="P3464" s="27" t="n">
        <f aca="false">LN(F3464/F3463)</f>
        <v>-0.00278211069418368</v>
      </c>
      <c r="Q3464" s="28" t="n">
        <f aca="false">STDEV(P3445:P3464)*SQRT(252)</f>
        <v>0.0980655571125911</v>
      </c>
      <c r="R3464" s="26" t="n">
        <f aca="false">(G3464-H3464)/H3464</f>
        <v>0.000997338313672388</v>
      </c>
      <c r="S3464" s="17" t="n">
        <f aca="false">YEAR(B3464)</f>
        <v>2020</v>
      </c>
      <c r="T3464" s="17" t="n">
        <f aca="false">WEEKDAY(B3464)</f>
        <v>3</v>
      </c>
    </row>
    <row r="3465" customFormat="false" ht="15" hidden="false" customHeight="false" outlineLevel="0" collapsed="false">
      <c r="B3465" s="21" t="n">
        <v>43873</v>
      </c>
      <c r="C3465" s="22" t="n">
        <v>1567.848</v>
      </c>
      <c r="D3465" s="22" t="n">
        <v>1570.502</v>
      </c>
      <c r="E3465" s="22" t="n">
        <v>1561.984</v>
      </c>
      <c r="F3465" s="22" t="n">
        <v>1565.846</v>
      </c>
      <c r="G3465" s="23" t="n">
        <v>1568.24</v>
      </c>
      <c r="H3465" s="23" t="n">
        <v>1566.67</v>
      </c>
      <c r="I3465" s="23" t="n">
        <v>1561.63</v>
      </c>
      <c r="J3465" s="23" t="n">
        <v>1560.07</v>
      </c>
      <c r="K3465" s="24" t="str">
        <f aca="false">IF(N3465&lt;=$F$3,"HIT","MISS")</f>
        <v>MISS</v>
      </c>
      <c r="L3465" s="24" t="str">
        <f aca="false">IF(O3465&lt;=$F$3,"HIT","MISS")</f>
        <v>HIT</v>
      </c>
      <c r="M3465" s="25" t="str">
        <f aca="false">IF(AND(K3465="HIT",L3465="HIT"),"HOD ✓ | LOD ✓",IF(K3465="HIT","HOD ✓",IF(L3465="HIT","LOD ✓","✗ MISS")))</f>
        <v>LOD ✓</v>
      </c>
      <c r="N3465" s="26" t="n">
        <f aca="false">IF(D3465&lt;H3465,(H3465-D3465)/D3465,IF(D3465&gt;G3465,(D3465-G3465)/D3465,0))</f>
        <v>0.00144030380095023</v>
      </c>
      <c r="O3465" s="26" t="n">
        <f aca="false">IF(E3465&lt;J3465,(J3465-E3465)/E3465,IF(E3465&gt;I3465,(E3465-I3465)/E3465,0))</f>
        <v>0.000226634843890728</v>
      </c>
      <c r="P3465" s="27" t="n">
        <f aca="false">LN(F3465/F3464)</f>
        <v>-0.00127772543992437</v>
      </c>
      <c r="Q3465" s="28" t="n">
        <f aca="false">STDEV(P3446:P3465)*SQRT(252)</f>
        <v>0.0959531018260354</v>
      </c>
      <c r="R3465" s="26" t="n">
        <f aca="false">(G3465-H3465)/H3465</f>
        <v>0.00100212552739245</v>
      </c>
      <c r="S3465" s="17" t="n">
        <f aca="false">YEAR(B3465)</f>
        <v>2020</v>
      </c>
      <c r="T3465" s="17" t="n">
        <f aca="false">WEEKDAY(B3465)</f>
        <v>4</v>
      </c>
    </row>
    <row r="3466" customFormat="false" ht="15" hidden="false" customHeight="false" outlineLevel="0" collapsed="false">
      <c r="B3466" s="21" t="n">
        <v>43874</v>
      </c>
      <c r="C3466" s="22" t="n">
        <v>1565.846</v>
      </c>
      <c r="D3466" s="22" t="n">
        <v>1578.382</v>
      </c>
      <c r="E3466" s="22" t="n">
        <v>1565.674</v>
      </c>
      <c r="F3466" s="22" t="n">
        <v>1576.088</v>
      </c>
      <c r="G3466" s="23" t="n">
        <v>1580.11</v>
      </c>
      <c r="H3466" s="23" t="n">
        <v>1578.53</v>
      </c>
      <c r="I3466" s="23" t="n">
        <v>1566.26</v>
      </c>
      <c r="J3466" s="23" t="n">
        <v>1564.7</v>
      </c>
      <c r="K3466" s="29" t="str">
        <f aca="false">IF(N3466&lt;=$F$3,"HIT","MISS")</f>
        <v>HIT</v>
      </c>
      <c r="L3466" s="29" t="str">
        <f aca="false">IF(O3466&lt;=$F$3,"HIT","MISS")</f>
        <v>HIT</v>
      </c>
      <c r="M3466" s="17" t="str">
        <f aca="false">IF(AND(K3466="HIT",L3466="HIT"),"HOD ✓ | LOD ✓",IF(K3466="HIT","HOD ✓",IF(L3466="HIT","LOD ✓","✗ MISS")))</f>
        <v>HOD ✓ | LOD ✓</v>
      </c>
      <c r="N3466" s="26" t="n">
        <f aca="false">IF(D3466&lt;H3466,(H3466-D3466)/D3466,IF(D3466&gt;G3466,(D3466-G3466)/D3466,0))</f>
        <v>9.37669081375173E-005</v>
      </c>
      <c r="O3466" s="26" t="n">
        <f aca="false">IF(E3466&lt;J3466,(J3466-E3466)/E3466,IF(E3466&gt;I3466,(E3466-I3466)/E3466,0))</f>
        <v>0</v>
      </c>
      <c r="P3466" s="27" t="n">
        <f aca="false">LN(F3466/F3465)</f>
        <v>0.00651957442636555</v>
      </c>
      <c r="Q3466" s="28" t="n">
        <f aca="false">STDEV(P3447:P3466)*SQRT(252)</f>
        <v>0.0978084830628412</v>
      </c>
      <c r="R3466" s="26" t="n">
        <f aca="false">(G3466-H3466)/H3466</f>
        <v>0.00100093124615936</v>
      </c>
      <c r="S3466" s="17" t="n">
        <f aca="false">YEAR(B3466)</f>
        <v>2020</v>
      </c>
      <c r="T3466" s="17" t="n">
        <f aca="false">WEEKDAY(B3466)</f>
        <v>5</v>
      </c>
    </row>
    <row r="3467" customFormat="false" ht="15" hidden="false" customHeight="false" outlineLevel="0" collapsed="false">
      <c r="B3467" s="21" t="n">
        <v>43875</v>
      </c>
      <c r="C3467" s="22" t="n">
        <v>1576.088</v>
      </c>
      <c r="D3467" s="22" t="n">
        <v>1585.08</v>
      </c>
      <c r="E3467" s="22" t="n">
        <v>1573.164</v>
      </c>
      <c r="F3467" s="22" t="n">
        <v>1583.846</v>
      </c>
      <c r="G3467" s="23" t="n">
        <v>1586.38</v>
      </c>
      <c r="H3467" s="23" t="n">
        <v>1584.8</v>
      </c>
      <c r="I3467" s="23" t="n">
        <v>1573.97</v>
      </c>
      <c r="J3467" s="23" t="n">
        <v>1572.4</v>
      </c>
      <c r="K3467" s="29" t="str">
        <f aca="false">IF(N3467&lt;=$F$3,"HIT","MISS")</f>
        <v>HIT</v>
      </c>
      <c r="L3467" s="29" t="str">
        <f aca="false">IF(O3467&lt;=$F$3,"HIT","MISS")</f>
        <v>HIT</v>
      </c>
      <c r="M3467" s="17" t="str">
        <f aca="false">IF(AND(K3467="HIT",L3467="HIT"),"HOD ✓ | LOD ✓",IF(K3467="HIT","HOD ✓",IF(L3467="HIT","LOD ✓","✗ MISS")))</f>
        <v>HOD ✓ | LOD ✓</v>
      </c>
      <c r="N3467" s="26" t="n">
        <f aca="false">IF(D3467&lt;H3467,(H3467-D3467)/D3467,IF(D3467&gt;G3467,(D3467-G3467)/D3467,0))</f>
        <v>0</v>
      </c>
      <c r="O3467" s="26" t="n">
        <f aca="false">IF(E3467&lt;J3467,(J3467-E3467)/E3467,IF(E3467&gt;I3467,(E3467-I3467)/E3467,0))</f>
        <v>0</v>
      </c>
      <c r="P3467" s="27" t="n">
        <f aca="false">LN(F3467/F3466)</f>
        <v>0.00491023900334499</v>
      </c>
      <c r="Q3467" s="28" t="n">
        <f aca="false">STDEV(P3448:P3467)*SQRT(252)</f>
        <v>0.098590180838024</v>
      </c>
      <c r="R3467" s="26" t="n">
        <f aca="false">(G3467-H3467)/H3467</f>
        <v>0.000996971226653303</v>
      </c>
      <c r="S3467" s="17" t="n">
        <f aca="false">YEAR(B3467)</f>
        <v>2020</v>
      </c>
      <c r="T3467" s="17" t="n">
        <f aca="false">WEEKDAY(B3467)</f>
        <v>6</v>
      </c>
    </row>
    <row r="3468" customFormat="false" ht="15" hidden="false" customHeight="false" outlineLevel="0" collapsed="false">
      <c r="B3468" s="21" t="n">
        <v>43878</v>
      </c>
      <c r="C3468" s="22" t="n">
        <v>1583.846</v>
      </c>
      <c r="D3468" s="22" t="n">
        <v>1583.846</v>
      </c>
      <c r="E3468" s="22" t="n">
        <v>1578.935</v>
      </c>
      <c r="F3468" s="22" t="n">
        <v>1581.208</v>
      </c>
      <c r="G3468" s="23" t="n">
        <v>1585.88</v>
      </c>
      <c r="H3468" s="23" t="n">
        <v>1584.3</v>
      </c>
      <c r="I3468" s="23" t="n">
        <v>1580.73</v>
      </c>
      <c r="J3468" s="23" t="n">
        <v>1579.15</v>
      </c>
      <c r="K3468" s="29" t="str">
        <f aca="false">IF(N3468&lt;=$F$3,"HIT","MISS")</f>
        <v>HIT</v>
      </c>
      <c r="L3468" s="29" t="str">
        <f aca="false">IF(O3468&lt;=$F$3,"HIT","MISS")</f>
        <v>HIT</v>
      </c>
      <c r="M3468" s="17" t="str">
        <f aca="false">IF(AND(K3468="HIT",L3468="HIT"),"HOD ✓ | LOD ✓",IF(K3468="HIT","HOD ✓",IF(L3468="HIT","LOD ✓","✗ MISS")))</f>
        <v>HOD ✓ | LOD ✓</v>
      </c>
      <c r="N3468" s="26" t="n">
        <f aca="false">IF(D3468&lt;H3468,(H3468-D3468)/D3468,IF(D3468&gt;G3468,(D3468-G3468)/D3468,0))</f>
        <v>0.000286644029785693</v>
      </c>
      <c r="O3468" s="26" t="n">
        <f aca="false">IF(E3468&lt;J3468,(J3468-E3468)/E3468,IF(E3468&gt;I3468,(E3468-I3468)/E3468,0))</f>
        <v>0.000136167733314003</v>
      </c>
      <c r="P3468" s="27" t="n">
        <f aca="false">LN(F3468/F3467)</f>
        <v>-0.0016669545675107</v>
      </c>
      <c r="Q3468" s="28" t="n">
        <f aca="false">STDEV(P3449:P3468)*SQRT(252)</f>
        <v>0.0988180111598548</v>
      </c>
      <c r="R3468" s="26" t="n">
        <f aca="false">(G3468-H3468)/H3468</f>
        <v>0.000997285867575683</v>
      </c>
      <c r="S3468" s="17" t="n">
        <f aca="false">YEAR(B3468)</f>
        <v>2020</v>
      </c>
      <c r="T3468" s="17" t="n">
        <f aca="false">WEEKDAY(B3468)</f>
        <v>2</v>
      </c>
    </row>
    <row r="3469" customFormat="false" ht="15" hidden="false" customHeight="false" outlineLevel="0" collapsed="false">
      <c r="B3469" s="21" t="n">
        <v>43879</v>
      </c>
      <c r="C3469" s="22" t="n">
        <v>1581.208</v>
      </c>
      <c r="D3469" s="22" t="n">
        <v>1605.131</v>
      </c>
      <c r="E3469" s="22" t="n">
        <v>1581.208</v>
      </c>
      <c r="F3469" s="22" t="n">
        <v>1601.418</v>
      </c>
      <c r="G3469" s="23" t="n">
        <v>1605.38</v>
      </c>
      <c r="H3469" s="23" t="n">
        <v>1603.78</v>
      </c>
      <c r="I3469" s="23" t="n">
        <v>1580.88</v>
      </c>
      <c r="J3469" s="23" t="n">
        <v>1579.3</v>
      </c>
      <c r="K3469" s="29" t="str">
        <f aca="false">IF(N3469&lt;=$F$3,"HIT","MISS")</f>
        <v>HIT</v>
      </c>
      <c r="L3469" s="29" t="str">
        <f aca="false">IF(O3469&lt;=$F$3,"HIT","MISS")</f>
        <v>HIT</v>
      </c>
      <c r="M3469" s="17" t="str">
        <f aca="false">IF(AND(K3469="HIT",L3469="HIT"),"HOD ✓ | LOD ✓",IF(K3469="HIT","HOD ✓",IF(L3469="HIT","LOD ✓","✗ MISS")))</f>
        <v>HOD ✓ | LOD ✓</v>
      </c>
      <c r="N3469" s="26" t="n">
        <f aca="false">IF(D3469&lt;H3469,(H3469-D3469)/D3469,IF(D3469&gt;G3469,(D3469-G3469)/D3469,0))</f>
        <v>0</v>
      </c>
      <c r="O3469" s="26" t="n">
        <f aca="false">IF(E3469&lt;J3469,(J3469-E3469)/E3469,IF(E3469&gt;I3469,(E3469-I3469)/E3469,0))</f>
        <v>0.000207436339811065</v>
      </c>
      <c r="P3469" s="27" t="n">
        <f aca="false">LN(F3469/F3468)</f>
        <v>0.0127003748819673</v>
      </c>
      <c r="Q3469" s="28" t="n">
        <f aca="false">STDEV(P3450:P3469)*SQRT(252)</f>
        <v>0.107132962492106</v>
      </c>
      <c r="R3469" s="26" t="n">
        <f aca="false">(G3469-H3469)/H3469</f>
        <v>0.000997643068251342</v>
      </c>
      <c r="S3469" s="17" t="n">
        <f aca="false">YEAR(B3469)</f>
        <v>2020</v>
      </c>
      <c r="T3469" s="17" t="n">
        <f aca="false">WEEKDAY(B3469)</f>
        <v>3</v>
      </c>
    </row>
    <row r="3470" customFormat="false" ht="15" hidden="false" customHeight="false" outlineLevel="0" collapsed="false">
      <c r="B3470" s="21" t="n">
        <v>43880</v>
      </c>
      <c r="C3470" s="22" t="n">
        <v>1601.418</v>
      </c>
      <c r="D3470" s="22" t="n">
        <v>1612.982</v>
      </c>
      <c r="E3470" s="22" t="n">
        <v>1599.606</v>
      </c>
      <c r="F3470" s="22" t="n">
        <v>1611.686</v>
      </c>
      <c r="G3470" s="23" t="n">
        <v>1614.81</v>
      </c>
      <c r="H3470" s="23" t="n">
        <v>1613.2</v>
      </c>
      <c r="I3470" s="23" t="n">
        <v>1600.29</v>
      </c>
      <c r="J3470" s="23" t="n">
        <v>1598.69</v>
      </c>
      <c r="K3470" s="29" t="str">
        <f aca="false">IF(N3470&lt;=$F$3,"HIT","MISS")</f>
        <v>HIT</v>
      </c>
      <c r="L3470" s="29" t="str">
        <f aca="false">IF(O3470&lt;=$F$3,"HIT","MISS")</f>
        <v>HIT</v>
      </c>
      <c r="M3470" s="17" t="str">
        <f aca="false">IF(AND(K3470="HIT",L3470="HIT"),"HOD ✓ | LOD ✓",IF(K3470="HIT","HOD ✓",IF(L3470="HIT","LOD ✓","✗ MISS")))</f>
        <v>HOD ✓ | LOD ✓</v>
      </c>
      <c r="N3470" s="26" t="n">
        <f aca="false">IF(D3470&lt;H3470,(H3470-D3470)/D3470,IF(D3470&gt;G3470,(D3470-G3470)/D3470,0))</f>
        <v>0.000135153399108034</v>
      </c>
      <c r="O3470" s="26" t="n">
        <f aca="false">IF(E3470&lt;J3470,(J3470-E3470)/E3470,IF(E3470&gt;I3470,(E3470-I3470)/E3470,0))</f>
        <v>0</v>
      </c>
      <c r="P3470" s="27" t="n">
        <f aca="false">LN(F3470/F3469)</f>
        <v>0.00639134927061152</v>
      </c>
      <c r="Q3470" s="28" t="n">
        <f aca="false">STDEV(P3451:P3470)*SQRT(252)</f>
        <v>0.108532703930399</v>
      </c>
      <c r="R3470" s="26" t="n">
        <f aca="false">(G3470-H3470)/H3470</f>
        <v>0.00099801636498878</v>
      </c>
      <c r="S3470" s="17" t="n">
        <f aca="false">YEAR(B3470)</f>
        <v>2020</v>
      </c>
      <c r="T3470" s="17" t="n">
        <f aca="false">WEEKDAY(B3470)</f>
        <v>4</v>
      </c>
    </row>
    <row r="3471" customFormat="false" ht="15" hidden="false" customHeight="false" outlineLevel="0" collapsed="false">
      <c r="B3471" s="21" t="n">
        <v>43881</v>
      </c>
      <c r="C3471" s="22" t="n">
        <v>1611.686</v>
      </c>
      <c r="D3471" s="22" t="n">
        <v>1623.744</v>
      </c>
      <c r="E3471" s="22" t="n">
        <v>1603.976</v>
      </c>
      <c r="F3471" s="22" t="n">
        <v>1619.617</v>
      </c>
      <c r="G3471" s="23" t="n">
        <v>1623.47</v>
      </c>
      <c r="H3471" s="23" t="n">
        <v>1621.85</v>
      </c>
      <c r="I3471" s="23" t="n">
        <v>1603.55</v>
      </c>
      <c r="J3471" s="23" t="n">
        <v>1601.95</v>
      </c>
      <c r="K3471" s="29" t="str">
        <f aca="false">IF(N3471&lt;=$F$3,"HIT","MISS")</f>
        <v>HIT</v>
      </c>
      <c r="L3471" s="29" t="str">
        <f aca="false">IF(O3471&lt;=$F$3,"HIT","MISS")</f>
        <v>HIT</v>
      </c>
      <c r="M3471" s="17" t="str">
        <f aca="false">IF(AND(K3471="HIT",L3471="HIT"),"HOD ✓ | LOD ✓",IF(K3471="HIT","HOD ✓",IF(L3471="HIT","LOD ✓","✗ MISS")))</f>
        <v>HOD ✓ | LOD ✓</v>
      </c>
      <c r="N3471" s="26" t="n">
        <f aca="false">IF(D3471&lt;H3471,(H3471-D3471)/D3471,IF(D3471&gt;G3471,(D3471-G3471)/D3471,0))</f>
        <v>0.000168745812147658</v>
      </c>
      <c r="O3471" s="26" t="n">
        <f aca="false">IF(E3471&lt;J3471,(J3471-E3471)/E3471,IF(E3471&gt;I3471,(E3471-I3471)/E3471,0))</f>
        <v>0.000265590008828161</v>
      </c>
      <c r="P3471" s="27" t="n">
        <f aca="false">LN(F3471/F3470)</f>
        <v>0.00490886551095736</v>
      </c>
      <c r="Q3471" s="28" t="n">
        <f aca="false">STDEV(P3452:P3471)*SQRT(252)</f>
        <v>0.109117329448035</v>
      </c>
      <c r="R3471" s="26" t="n">
        <f aca="false">(G3471-H3471)/H3471</f>
        <v>0.000998859327311477</v>
      </c>
      <c r="S3471" s="17" t="n">
        <f aca="false">YEAR(B3471)</f>
        <v>2020</v>
      </c>
      <c r="T3471" s="17" t="n">
        <f aca="false">WEEKDAY(B3471)</f>
        <v>5</v>
      </c>
    </row>
    <row r="3472" customFormat="false" ht="15" hidden="false" customHeight="false" outlineLevel="0" collapsed="false">
      <c r="B3472" s="21" t="n">
        <v>43882</v>
      </c>
      <c r="C3472" s="22" t="n">
        <v>1619.617</v>
      </c>
      <c r="D3472" s="22" t="n">
        <v>1649.34</v>
      </c>
      <c r="E3472" s="22" t="n">
        <v>1619.034</v>
      </c>
      <c r="F3472" s="22" t="n">
        <v>1643.397</v>
      </c>
      <c r="G3472" s="23" t="n">
        <v>1649.99</v>
      </c>
      <c r="H3472" s="23" t="n">
        <v>1648.34</v>
      </c>
      <c r="I3472" s="23" t="n">
        <v>1622.48</v>
      </c>
      <c r="J3472" s="23" t="n">
        <v>1620.86</v>
      </c>
      <c r="K3472" s="24" t="str">
        <f aca="false">IF(N3472&lt;=$F$3,"HIT","MISS")</f>
        <v>HIT</v>
      </c>
      <c r="L3472" s="24" t="str">
        <f aca="false">IF(O3472&lt;=$F$3,"HIT","MISS")</f>
        <v>MISS</v>
      </c>
      <c r="M3472" s="25" t="str">
        <f aca="false">IF(AND(K3472="HIT",L3472="HIT"),"HOD ✓ | LOD ✓",IF(K3472="HIT","HOD ✓",IF(L3472="HIT","LOD ✓","✗ MISS")))</f>
        <v>HOD ✓</v>
      </c>
      <c r="N3472" s="26" t="n">
        <f aca="false">IF(D3472&lt;H3472,(H3472-D3472)/D3472,IF(D3472&gt;G3472,(D3472-G3472)/D3472,0))</f>
        <v>0</v>
      </c>
      <c r="O3472" s="26" t="n">
        <f aca="false">IF(E3472&lt;J3472,(J3472-E3472)/E3472,IF(E3472&gt;I3472,(E3472-I3472)/E3472,0))</f>
        <v>0.0011278330164776</v>
      </c>
      <c r="P3472" s="27" t="n">
        <f aca="false">LN(F3472/F3471)</f>
        <v>0.0145757394898802</v>
      </c>
      <c r="Q3472" s="28" t="n">
        <f aca="false">STDEV(P3453:P3472)*SQRT(252)</f>
        <v>0.117568025067059</v>
      </c>
      <c r="R3472" s="26" t="n">
        <f aca="false">(G3472-H3472)/H3472</f>
        <v>0.00100100707378338</v>
      </c>
      <c r="S3472" s="17" t="n">
        <f aca="false">YEAR(B3472)</f>
        <v>2020</v>
      </c>
      <c r="T3472" s="17" t="n">
        <f aca="false">WEEKDAY(B3472)</f>
        <v>6</v>
      </c>
    </row>
    <row r="3473" customFormat="false" ht="15" hidden="false" customHeight="false" outlineLevel="0" collapsed="false">
      <c r="B3473" s="21" t="n">
        <v>43885</v>
      </c>
      <c r="C3473" s="22" t="n">
        <v>1643.397</v>
      </c>
      <c r="D3473" s="22" t="n">
        <v>1689.384</v>
      </c>
      <c r="E3473" s="22" t="n">
        <v>1643.397</v>
      </c>
      <c r="F3473" s="22" t="n">
        <v>1658.73</v>
      </c>
      <c r="G3473" s="23" t="n">
        <v>1688.95</v>
      </c>
      <c r="H3473" s="23" t="n">
        <v>1687.26</v>
      </c>
      <c r="I3473" s="23" t="n">
        <v>1644.46</v>
      </c>
      <c r="J3473" s="23" t="n">
        <v>1642.82</v>
      </c>
      <c r="K3473" s="29" t="str">
        <f aca="false">IF(N3473&lt;=$F$3,"HIT","MISS")</f>
        <v>HIT</v>
      </c>
      <c r="L3473" s="29" t="str">
        <f aca="false">IF(O3473&lt;=$F$3,"HIT","MISS")</f>
        <v>HIT</v>
      </c>
      <c r="M3473" s="17" t="str">
        <f aca="false">IF(AND(K3473="HIT",L3473="HIT"),"HOD ✓ | LOD ✓",IF(K3473="HIT","HOD ✓",IF(L3473="HIT","LOD ✓","✗ MISS")))</f>
        <v>HOD ✓ | LOD ✓</v>
      </c>
      <c r="N3473" s="26" t="n">
        <f aca="false">IF(D3473&lt;H3473,(H3473-D3473)/D3473,IF(D3473&gt;G3473,(D3473-G3473)/D3473,0))</f>
        <v>0.000256898372424487</v>
      </c>
      <c r="O3473" s="26" t="n">
        <f aca="false">IF(E3473&lt;J3473,(J3473-E3473)/E3473,IF(E3473&gt;I3473,(E3473-I3473)/E3473,0))</f>
        <v>0</v>
      </c>
      <c r="P3473" s="27" t="n">
        <f aca="false">LN(F3473/F3472)</f>
        <v>0.00928680829001748</v>
      </c>
      <c r="Q3473" s="28" t="n">
        <f aca="false">STDEV(P3454:P3473)*SQRT(252)</f>
        <v>0.119324340662632</v>
      </c>
      <c r="R3473" s="26" t="n">
        <f aca="false">(G3473-H3473)/H3473</f>
        <v>0.00100162393466333</v>
      </c>
      <c r="S3473" s="17" t="n">
        <f aca="false">YEAR(B3473)</f>
        <v>2020</v>
      </c>
      <c r="T3473" s="17" t="n">
        <f aca="false">WEEKDAY(B3473)</f>
        <v>2</v>
      </c>
    </row>
    <row r="3474" customFormat="false" ht="15" hidden="false" customHeight="false" outlineLevel="0" collapsed="false">
      <c r="B3474" s="21" t="n">
        <v>43886</v>
      </c>
      <c r="C3474" s="22" t="n">
        <v>1658.73</v>
      </c>
      <c r="D3474" s="22" t="n">
        <v>1663.786</v>
      </c>
      <c r="E3474" s="22" t="n">
        <v>1625.263</v>
      </c>
      <c r="F3474" s="22" t="n">
        <v>1634.872</v>
      </c>
      <c r="G3474" s="23" t="n">
        <v>1666.05</v>
      </c>
      <c r="H3474" s="23" t="n">
        <v>1664.39</v>
      </c>
      <c r="I3474" s="23" t="n">
        <v>1625.05</v>
      </c>
      <c r="J3474" s="23" t="n">
        <v>1623.43</v>
      </c>
      <c r="K3474" s="29" t="str">
        <f aca="false">IF(N3474&lt;=$F$3,"HIT","MISS")</f>
        <v>HIT</v>
      </c>
      <c r="L3474" s="29" t="str">
        <f aca="false">IF(O3474&lt;=$F$3,"HIT","MISS")</f>
        <v>HIT</v>
      </c>
      <c r="M3474" s="17" t="str">
        <f aca="false">IF(AND(K3474="HIT",L3474="HIT"),"HOD ✓ | LOD ✓",IF(K3474="HIT","HOD ✓",IF(L3474="HIT","LOD ✓","✗ MISS")))</f>
        <v>HOD ✓ | LOD ✓</v>
      </c>
      <c r="N3474" s="26" t="n">
        <f aca="false">IF(D3474&lt;H3474,(H3474-D3474)/D3474,IF(D3474&gt;G3474,(D3474-G3474)/D3474,0))</f>
        <v>0.00036302745665611</v>
      </c>
      <c r="O3474" s="26" t="n">
        <f aca="false">IF(E3474&lt;J3474,(J3474-E3474)/E3474,IF(E3474&gt;I3474,(E3474-I3474)/E3474,0))</f>
        <v>0.00013105571221394</v>
      </c>
      <c r="P3474" s="27" t="n">
        <f aca="false">LN(F3474/F3473)</f>
        <v>-0.0144877354967288</v>
      </c>
      <c r="Q3474" s="28" t="n">
        <f aca="false">STDEV(P3455:P3474)*SQRT(252)</f>
        <v>0.12723560285976</v>
      </c>
      <c r="R3474" s="26" t="n">
        <f aca="false">(G3474-H3474)/H3474</f>
        <v>0.000997362397034262</v>
      </c>
      <c r="S3474" s="17" t="n">
        <f aca="false">YEAR(B3474)</f>
        <v>2020</v>
      </c>
      <c r="T3474" s="17" t="n">
        <f aca="false">WEEKDAY(B3474)</f>
        <v>3</v>
      </c>
    </row>
    <row r="3475" customFormat="false" ht="15" hidden="false" customHeight="false" outlineLevel="0" collapsed="false">
      <c r="B3475" s="21" t="n">
        <v>43887</v>
      </c>
      <c r="C3475" s="22" t="n">
        <v>1634.872</v>
      </c>
      <c r="D3475" s="22" t="n">
        <v>1655.04</v>
      </c>
      <c r="E3475" s="22" t="n">
        <v>1625.017</v>
      </c>
      <c r="F3475" s="22" t="n">
        <v>1640.942</v>
      </c>
      <c r="G3475" s="23" t="n">
        <v>1657.22</v>
      </c>
      <c r="H3475" s="23" t="n">
        <v>1655.56</v>
      </c>
      <c r="I3475" s="23" t="n">
        <v>1625.3</v>
      </c>
      <c r="J3475" s="23" t="n">
        <v>1623.68</v>
      </c>
      <c r="K3475" s="29" t="str">
        <f aca="false">IF(N3475&lt;=$F$3,"HIT","MISS")</f>
        <v>HIT</v>
      </c>
      <c r="L3475" s="29" t="str">
        <f aca="false">IF(O3475&lt;=$F$3,"HIT","MISS")</f>
        <v>HIT</v>
      </c>
      <c r="M3475" s="17" t="str">
        <f aca="false">IF(AND(K3475="HIT",L3475="HIT"),"HOD ✓ | LOD ✓",IF(K3475="HIT","HOD ✓",IF(L3475="HIT","LOD ✓","✗ MISS")))</f>
        <v>HOD ✓ | LOD ✓</v>
      </c>
      <c r="N3475" s="26" t="n">
        <f aca="false">IF(D3475&lt;H3475,(H3475-D3475)/D3475,IF(D3475&gt;G3475,(D3475-G3475)/D3475,0))</f>
        <v>0.000314191802010817</v>
      </c>
      <c r="O3475" s="26" t="n">
        <f aca="false">IF(E3475&lt;J3475,(J3475-E3475)/E3475,IF(E3475&gt;I3475,(E3475-I3475)/E3475,0))</f>
        <v>0</v>
      </c>
      <c r="P3475" s="27" t="n">
        <f aca="false">LN(F3475/F3474)</f>
        <v>0.00370595335825484</v>
      </c>
      <c r="Q3475" s="28" t="n">
        <f aca="false">STDEV(P3456:P3475)*SQRT(252)</f>
        <v>0.126525939641195</v>
      </c>
      <c r="R3475" s="26" t="n">
        <f aca="false">(G3475-H3475)/H3475</f>
        <v>0.00100268187199502</v>
      </c>
      <c r="S3475" s="17" t="n">
        <f aca="false">YEAR(B3475)</f>
        <v>2020</v>
      </c>
      <c r="T3475" s="17" t="n">
        <f aca="false">WEEKDAY(B3475)</f>
        <v>4</v>
      </c>
    </row>
    <row r="3476" customFormat="false" ht="15" hidden="false" customHeight="false" outlineLevel="0" collapsed="false">
      <c r="B3476" s="21" t="n">
        <v>43888</v>
      </c>
      <c r="C3476" s="22" t="n">
        <v>1640.942</v>
      </c>
      <c r="D3476" s="22" t="n">
        <v>1660.417</v>
      </c>
      <c r="E3476" s="22" t="n">
        <v>1635.429</v>
      </c>
      <c r="F3476" s="22" t="n">
        <v>1644.62</v>
      </c>
      <c r="G3476" s="23" t="n">
        <v>1659.9</v>
      </c>
      <c r="H3476" s="23" t="n">
        <v>1658.24</v>
      </c>
      <c r="I3476" s="23" t="n">
        <v>1637.61</v>
      </c>
      <c r="J3476" s="23" t="n">
        <v>1635.97</v>
      </c>
      <c r="K3476" s="29" t="str">
        <f aca="false">IF(N3476&lt;=$F$3,"HIT","MISS")</f>
        <v>HIT</v>
      </c>
      <c r="L3476" s="29" t="str">
        <f aca="false">IF(O3476&lt;=$F$3,"HIT","MISS")</f>
        <v>HIT</v>
      </c>
      <c r="M3476" s="17" t="str">
        <f aca="false">IF(AND(K3476="HIT",L3476="HIT"),"HOD ✓ | LOD ✓",IF(K3476="HIT","HOD ✓",IF(L3476="HIT","LOD ✓","✗ MISS")))</f>
        <v>HOD ✓ | LOD ✓</v>
      </c>
      <c r="N3476" s="26" t="n">
        <f aca="false">IF(D3476&lt;H3476,(H3476-D3476)/D3476,IF(D3476&gt;G3476,(D3476-G3476)/D3476,0))</f>
        <v>0.000311367566099254</v>
      </c>
      <c r="O3476" s="26" t="n">
        <f aca="false">IF(E3476&lt;J3476,(J3476-E3476)/E3476,IF(E3476&gt;I3476,(E3476-I3476)/E3476,0))</f>
        <v>0.000330800053074722</v>
      </c>
      <c r="P3476" s="27" t="n">
        <f aca="false">LN(F3476/F3475)</f>
        <v>0.00223888731143519</v>
      </c>
      <c r="Q3476" s="28" t="n">
        <f aca="false">STDEV(P3457:P3476)*SQRT(252)</f>
        <v>0.125792664761886</v>
      </c>
      <c r="R3476" s="26" t="n">
        <f aca="false">(G3476-H3476)/H3476</f>
        <v>0.0010010613662679</v>
      </c>
      <c r="S3476" s="17" t="n">
        <f aca="false">YEAR(B3476)</f>
        <v>2020</v>
      </c>
      <c r="T3476" s="17" t="n">
        <f aca="false">WEEKDAY(B3476)</f>
        <v>5</v>
      </c>
    </row>
    <row r="3477" customFormat="false" ht="15" hidden="false" customHeight="false" outlineLevel="0" collapsed="false">
      <c r="B3477" s="21" t="n">
        <v>43889</v>
      </c>
      <c r="C3477" s="22" t="n">
        <v>1644.62</v>
      </c>
      <c r="D3477" s="22" t="n">
        <v>1649.566</v>
      </c>
      <c r="E3477" s="22" t="n">
        <v>1563.038</v>
      </c>
      <c r="F3477" s="22" t="n">
        <v>1586.542</v>
      </c>
      <c r="G3477" s="23" t="n">
        <v>1649.71</v>
      </c>
      <c r="H3477" s="23" t="n">
        <v>1648.06</v>
      </c>
      <c r="I3477" s="23" t="n">
        <v>1563.64</v>
      </c>
      <c r="J3477" s="23" t="n">
        <v>1562.08</v>
      </c>
      <c r="K3477" s="29" t="str">
        <f aca="false">IF(N3477&lt;=$F$3,"HIT","MISS")</f>
        <v>HIT</v>
      </c>
      <c r="L3477" s="29" t="str">
        <f aca="false">IF(O3477&lt;=$F$3,"HIT","MISS")</f>
        <v>HIT</v>
      </c>
      <c r="M3477" s="17" t="str">
        <f aca="false">IF(AND(K3477="HIT",L3477="HIT"),"HOD ✓ | LOD ✓",IF(K3477="HIT","HOD ✓",IF(L3477="HIT","LOD ✓","✗ MISS")))</f>
        <v>HOD ✓ | LOD ✓</v>
      </c>
      <c r="N3477" s="26" t="n">
        <f aca="false">IF(D3477&lt;H3477,(H3477-D3477)/D3477,IF(D3477&gt;G3477,(D3477-G3477)/D3477,0))</f>
        <v>0</v>
      </c>
      <c r="O3477" s="26" t="n">
        <f aca="false">IF(E3477&lt;J3477,(J3477-E3477)/E3477,IF(E3477&gt;I3477,(E3477-I3477)/E3477,0))</f>
        <v>0</v>
      </c>
      <c r="P3477" s="27" t="n">
        <f aca="false">LN(F3477/F3476)</f>
        <v>-0.0359525494327585</v>
      </c>
      <c r="Q3477" s="28" t="n">
        <f aca="false">STDEV(P3458:P3477)*SQRT(252)</f>
        <v>0.181461793430251</v>
      </c>
      <c r="R3477" s="26" t="n">
        <f aca="false">(G3477-H3477)/H3477</f>
        <v>0.00100117714160898</v>
      </c>
      <c r="S3477" s="17" t="n">
        <f aca="false">YEAR(B3477)</f>
        <v>2020</v>
      </c>
      <c r="T3477" s="17" t="n">
        <f aca="false">WEEKDAY(B3477)</f>
        <v>6</v>
      </c>
    </row>
    <row r="3478" customFormat="false" ht="15" hidden="false" customHeight="false" outlineLevel="0" collapsed="false">
      <c r="B3478" s="21" t="n">
        <v>43892</v>
      </c>
      <c r="C3478" s="22" t="n">
        <v>1586.542</v>
      </c>
      <c r="D3478" s="22" t="n">
        <v>1611.066</v>
      </c>
      <c r="E3478" s="22" t="n">
        <v>1575.579</v>
      </c>
      <c r="F3478" s="22" t="n">
        <v>1589.534</v>
      </c>
      <c r="G3478" s="23" t="n">
        <v>1611.49</v>
      </c>
      <c r="H3478" s="23" t="n">
        <v>1609.88</v>
      </c>
      <c r="I3478" s="23" t="n">
        <v>1576.6</v>
      </c>
      <c r="J3478" s="23" t="n">
        <v>1575.02</v>
      </c>
      <c r="K3478" s="29" t="str">
        <f aca="false">IF(N3478&lt;=$F$3,"HIT","MISS")</f>
        <v>HIT</v>
      </c>
      <c r="L3478" s="29" t="str">
        <f aca="false">IF(O3478&lt;=$F$3,"HIT","MISS")</f>
        <v>HIT</v>
      </c>
      <c r="M3478" s="17" t="str">
        <f aca="false">IF(AND(K3478="HIT",L3478="HIT"),"HOD ✓ | LOD ✓",IF(K3478="HIT","HOD ✓",IF(L3478="HIT","LOD ✓","✗ MISS")))</f>
        <v>HOD ✓ | LOD ✓</v>
      </c>
      <c r="N3478" s="26" t="n">
        <f aca="false">IF(D3478&lt;H3478,(H3478-D3478)/D3478,IF(D3478&gt;G3478,(D3478-G3478)/D3478,0))</f>
        <v>0</v>
      </c>
      <c r="O3478" s="26" t="n">
        <f aca="false">IF(E3478&lt;J3478,(J3478-E3478)/E3478,IF(E3478&gt;I3478,(E3478-I3478)/E3478,0))</f>
        <v>0</v>
      </c>
      <c r="P3478" s="27" t="n">
        <f aca="false">LN(F3478/F3477)</f>
        <v>0.00188408645453001</v>
      </c>
      <c r="Q3478" s="28" t="n">
        <f aca="false">STDEV(P3459:P3478)*SQRT(252)</f>
        <v>0.178905612023392</v>
      </c>
      <c r="R3478" s="26" t="n">
        <f aca="false">(G3478-H3478)/H3478</f>
        <v>0.00100007453971718</v>
      </c>
      <c r="S3478" s="17" t="n">
        <f aca="false">YEAR(B3478)</f>
        <v>2020</v>
      </c>
      <c r="T3478" s="17" t="n">
        <f aca="false">WEEKDAY(B3478)</f>
        <v>2</v>
      </c>
    </row>
    <row r="3479" customFormat="false" ht="15" hidden="false" customHeight="false" outlineLevel="0" collapsed="false">
      <c r="B3479" s="21" t="n">
        <v>43893</v>
      </c>
      <c r="C3479" s="22" t="n">
        <v>1589.534</v>
      </c>
      <c r="D3479" s="22" t="n">
        <v>1649.314</v>
      </c>
      <c r="E3479" s="22" t="n">
        <v>1586.708</v>
      </c>
      <c r="F3479" s="22" t="n">
        <v>1640.886</v>
      </c>
      <c r="G3479" s="23" t="n">
        <v>1649.6</v>
      </c>
      <c r="H3479" s="23" t="n">
        <v>1647.95</v>
      </c>
      <c r="I3479" s="23" t="n">
        <v>1586.18</v>
      </c>
      <c r="J3479" s="23" t="n">
        <v>1584.6</v>
      </c>
      <c r="K3479" s="29" t="str">
        <f aca="false">IF(N3479&lt;=$F$3,"HIT","MISS")</f>
        <v>HIT</v>
      </c>
      <c r="L3479" s="29" t="str">
        <f aca="false">IF(O3479&lt;=$F$3,"HIT","MISS")</f>
        <v>HIT</v>
      </c>
      <c r="M3479" s="17" t="str">
        <f aca="false">IF(AND(K3479="HIT",L3479="HIT"),"HOD ✓ | LOD ✓",IF(K3479="HIT","HOD ✓",IF(L3479="HIT","LOD ✓","✗ MISS")))</f>
        <v>HOD ✓ | LOD ✓</v>
      </c>
      <c r="N3479" s="26" t="n">
        <f aca="false">IF(D3479&lt;H3479,(H3479-D3479)/D3479,IF(D3479&gt;G3479,(D3479-G3479)/D3479,0))</f>
        <v>0</v>
      </c>
      <c r="O3479" s="26" t="n">
        <f aca="false">IF(E3479&lt;J3479,(J3479-E3479)/E3479,IF(E3479&gt;I3479,(E3479-I3479)/E3479,0))</f>
        <v>0.000332764440590216</v>
      </c>
      <c r="P3479" s="27" t="n">
        <f aca="false">LN(F3479/F3478)</f>
        <v>0.0317954483450657</v>
      </c>
      <c r="Q3479" s="28" t="n">
        <f aca="false">STDEV(P3460:P3479)*SQRT(252)</f>
        <v>0.200932103762505</v>
      </c>
      <c r="R3479" s="26" t="n">
        <f aca="false">(G3479-H3479)/H3479</f>
        <v>0.00100124396978055</v>
      </c>
      <c r="S3479" s="17" t="n">
        <f aca="false">YEAR(B3479)</f>
        <v>2020</v>
      </c>
      <c r="T3479" s="17" t="n">
        <f aca="false">WEEKDAY(B3479)</f>
        <v>3</v>
      </c>
    </row>
    <row r="3480" customFormat="false" ht="15" hidden="false" customHeight="false" outlineLevel="0" collapsed="false">
      <c r="B3480" s="21" t="n">
        <v>43894</v>
      </c>
      <c r="C3480" s="22" t="n">
        <v>1640.886</v>
      </c>
      <c r="D3480" s="22" t="n">
        <v>1652.996</v>
      </c>
      <c r="E3480" s="22" t="n">
        <v>1631.958</v>
      </c>
      <c r="F3480" s="22" t="n">
        <v>1636.98</v>
      </c>
      <c r="G3480" s="23" t="n">
        <v>1655.38</v>
      </c>
      <c r="H3480" s="23" t="n">
        <v>1653.73</v>
      </c>
      <c r="I3480" s="23" t="n">
        <v>1632.17</v>
      </c>
      <c r="J3480" s="23" t="n">
        <v>1630.54</v>
      </c>
      <c r="K3480" s="29" t="str">
        <f aca="false">IF(N3480&lt;=$F$3,"HIT","MISS")</f>
        <v>HIT</v>
      </c>
      <c r="L3480" s="29" t="str">
        <f aca="false">IF(O3480&lt;=$F$3,"HIT","MISS")</f>
        <v>HIT</v>
      </c>
      <c r="M3480" s="17" t="str">
        <f aca="false">IF(AND(K3480="HIT",L3480="HIT"),"HOD ✓ | LOD ✓",IF(K3480="HIT","HOD ✓",IF(L3480="HIT","LOD ✓","✗ MISS")))</f>
        <v>HOD ✓ | LOD ✓</v>
      </c>
      <c r="N3480" s="26" t="n">
        <f aca="false">IF(D3480&lt;H3480,(H3480-D3480)/D3480,IF(D3480&gt;G3480,(D3480-G3480)/D3480,0))</f>
        <v>0.000444042211838337</v>
      </c>
      <c r="O3480" s="26" t="n">
        <f aca="false">IF(E3480&lt;J3480,(J3480-E3480)/E3480,IF(E3480&gt;I3480,(E3480-I3480)/E3480,0))</f>
        <v>0</v>
      </c>
      <c r="P3480" s="27" t="n">
        <f aca="false">LN(F3480/F3479)</f>
        <v>-0.00238325901596644</v>
      </c>
      <c r="Q3480" s="28" t="n">
        <f aca="false">STDEV(P3461:P3480)*SQRT(252)</f>
        <v>0.201754876612976</v>
      </c>
      <c r="R3480" s="26" t="n">
        <f aca="false">(G3480-H3480)/H3480</f>
        <v>0.000997744492752802</v>
      </c>
      <c r="S3480" s="17" t="n">
        <f aca="false">YEAR(B3480)</f>
        <v>2020</v>
      </c>
      <c r="T3480" s="17" t="n">
        <f aca="false">WEEKDAY(B3480)</f>
        <v>4</v>
      </c>
    </row>
    <row r="3481" customFormat="false" ht="15" hidden="false" customHeight="false" outlineLevel="0" collapsed="false">
      <c r="B3481" s="21" t="n">
        <v>43895</v>
      </c>
      <c r="C3481" s="22" t="n">
        <v>1636.98</v>
      </c>
      <c r="D3481" s="22" t="n">
        <v>1674.694</v>
      </c>
      <c r="E3481" s="22" t="n">
        <v>1635.096</v>
      </c>
      <c r="F3481" s="22" t="n">
        <v>1672.234</v>
      </c>
      <c r="G3481" s="23" t="n">
        <v>1679.6</v>
      </c>
      <c r="H3481" s="23" t="n">
        <v>1677.92</v>
      </c>
      <c r="I3481" s="23" t="n">
        <v>1639.87</v>
      </c>
      <c r="J3481" s="23" t="n">
        <v>1638.23</v>
      </c>
      <c r="K3481" s="24" t="str">
        <f aca="false">IF(N3481&lt;=$F$3,"HIT","MISS")</f>
        <v>MISS</v>
      </c>
      <c r="L3481" s="24" t="str">
        <f aca="false">IF(O3481&lt;=$F$3,"HIT","MISS")</f>
        <v>MISS</v>
      </c>
      <c r="M3481" s="25" t="str">
        <f aca="false">IF(AND(K3481="HIT",L3481="HIT"),"HOD ✓ | LOD ✓",IF(K3481="HIT","HOD ✓",IF(L3481="HIT","LOD ✓","✗ MISS")))</f>
        <v>✗ MISS</v>
      </c>
      <c r="N3481" s="26" t="n">
        <f aca="false">IF(D3481&lt;H3481,(H3481-D3481)/D3481,IF(D3481&gt;G3481,(D3481-G3481)/D3481,0))</f>
        <v>0.00192632206241863</v>
      </c>
      <c r="O3481" s="26" t="n">
        <f aca="false">IF(E3481&lt;J3481,(J3481-E3481)/E3481,IF(E3481&gt;I3481,(E3481-I3481)/E3481,0))</f>
        <v>0.00191670703126912</v>
      </c>
      <c r="P3481" s="27" t="n">
        <f aca="false">LN(F3481/F3480)</f>
        <v>0.0213073761798504</v>
      </c>
      <c r="Q3481" s="28" t="n">
        <f aca="false">STDEV(P3462:P3481)*SQRT(252)</f>
        <v>0.212151930489648</v>
      </c>
      <c r="R3481" s="26" t="n">
        <f aca="false">(G3481-H3481)/H3481</f>
        <v>0.00100123963001802</v>
      </c>
      <c r="S3481" s="17" t="n">
        <f aca="false">YEAR(B3481)</f>
        <v>2020</v>
      </c>
      <c r="T3481" s="17" t="n">
        <f aca="false">WEEKDAY(B3481)</f>
        <v>5</v>
      </c>
    </row>
    <row r="3482" customFormat="false" ht="15" hidden="false" customHeight="false" outlineLevel="0" collapsed="false">
      <c r="B3482" s="21" t="n">
        <v>43896</v>
      </c>
      <c r="C3482" s="22" t="n">
        <v>1672.234</v>
      </c>
      <c r="D3482" s="22" t="n">
        <v>1692.252</v>
      </c>
      <c r="E3482" s="22" t="n">
        <v>1642.351</v>
      </c>
      <c r="F3482" s="22" t="n">
        <v>1674.062</v>
      </c>
      <c r="G3482" s="23" t="n">
        <v>1692.01</v>
      </c>
      <c r="H3482" s="23" t="n">
        <v>1690.32</v>
      </c>
      <c r="I3482" s="23" t="n">
        <v>1642.23</v>
      </c>
      <c r="J3482" s="23" t="n">
        <v>1640.59</v>
      </c>
      <c r="K3482" s="29" t="str">
        <f aca="false">IF(N3482&lt;=$F$3,"HIT","MISS")</f>
        <v>HIT</v>
      </c>
      <c r="L3482" s="29" t="str">
        <f aca="false">IF(O3482&lt;=$F$3,"HIT","MISS")</f>
        <v>HIT</v>
      </c>
      <c r="M3482" s="17" t="str">
        <f aca="false">IF(AND(K3482="HIT",L3482="HIT"),"HOD ✓ | LOD ✓",IF(K3482="HIT","HOD ✓",IF(L3482="HIT","LOD ✓","✗ MISS")))</f>
        <v>HOD ✓ | LOD ✓</v>
      </c>
      <c r="N3482" s="26" t="n">
        <f aca="false">IF(D3482&lt;H3482,(H3482-D3482)/D3482,IF(D3482&gt;G3482,(D3482-G3482)/D3482,0))</f>
        <v>0.000143004706154853</v>
      </c>
      <c r="O3482" s="26" t="n">
        <f aca="false">IF(E3482&lt;J3482,(J3482-E3482)/E3482,IF(E3482&gt;I3482,(E3482-I3482)/E3482,0))</f>
        <v>7.36748721802432E-005</v>
      </c>
      <c r="P3482" s="27" t="n">
        <f aca="false">LN(F3482/F3481)</f>
        <v>0.0010925513952355</v>
      </c>
      <c r="Q3482" s="28" t="n">
        <f aca="false">STDEV(P3463:P3482)*SQRT(252)</f>
        <v>0.212270997042632</v>
      </c>
      <c r="R3482" s="26" t="n">
        <f aca="false">(G3482-H3482)/H3482</f>
        <v>0.000999810686733905</v>
      </c>
      <c r="S3482" s="17" t="n">
        <f aca="false">YEAR(B3482)</f>
        <v>2020</v>
      </c>
      <c r="T3482" s="17" t="n">
        <f aca="false">WEEKDAY(B3482)</f>
        <v>6</v>
      </c>
    </row>
    <row r="3483" customFormat="false" ht="15" hidden="false" customHeight="false" outlineLevel="0" collapsed="false">
      <c r="B3483" s="21" t="n">
        <v>43899</v>
      </c>
      <c r="C3483" s="22" t="n">
        <v>1674.062</v>
      </c>
      <c r="D3483" s="22" t="n">
        <v>1703.282</v>
      </c>
      <c r="E3483" s="22" t="n">
        <v>1657.624</v>
      </c>
      <c r="F3483" s="22" t="n">
        <v>1680.082</v>
      </c>
      <c r="G3483" s="23" t="n">
        <v>1705.67</v>
      </c>
      <c r="H3483" s="23" t="n">
        <v>1703.97</v>
      </c>
      <c r="I3483" s="23" t="n">
        <v>1658.1</v>
      </c>
      <c r="J3483" s="23" t="n">
        <v>1656.44</v>
      </c>
      <c r="K3483" s="29" t="str">
        <f aca="false">IF(N3483&lt;=$F$3,"HIT","MISS")</f>
        <v>HIT</v>
      </c>
      <c r="L3483" s="29" t="str">
        <f aca="false">IF(O3483&lt;=$F$3,"HIT","MISS")</f>
        <v>HIT</v>
      </c>
      <c r="M3483" s="17" t="str">
        <f aca="false">IF(AND(K3483="HIT",L3483="HIT"),"HOD ✓ | LOD ✓",IF(K3483="HIT","HOD ✓",IF(L3483="HIT","LOD ✓","✗ MISS")))</f>
        <v>HOD ✓ | LOD ✓</v>
      </c>
      <c r="N3483" s="26" t="n">
        <f aca="false">IF(D3483&lt;H3483,(H3483-D3483)/D3483,IF(D3483&gt;G3483,(D3483-G3483)/D3483,0))</f>
        <v>0.000403926067439274</v>
      </c>
      <c r="O3483" s="26" t="n">
        <f aca="false">IF(E3483&lt;J3483,(J3483-E3483)/E3483,IF(E3483&gt;I3483,(E3483-I3483)/E3483,0))</f>
        <v>0</v>
      </c>
      <c r="P3483" s="27" t="n">
        <f aca="false">LN(F3483/F3482)</f>
        <v>0.00358959332936464</v>
      </c>
      <c r="Q3483" s="28" t="n">
        <f aca="false">STDEV(P3464:P3483)*SQRT(252)</f>
        <v>0.212137769557965</v>
      </c>
      <c r="R3483" s="26" t="n">
        <f aca="false">(G3483-H3483)/H3483</f>
        <v>0.000997670146774911</v>
      </c>
      <c r="S3483" s="17" t="n">
        <f aca="false">YEAR(B3483)</f>
        <v>2020</v>
      </c>
      <c r="T3483" s="17" t="n">
        <f aca="false">WEEKDAY(B3483)</f>
        <v>2</v>
      </c>
    </row>
    <row r="3484" customFormat="false" ht="15" hidden="false" customHeight="false" outlineLevel="0" collapsed="false">
      <c r="B3484" s="21" t="n">
        <v>43900</v>
      </c>
      <c r="C3484" s="22" t="n">
        <v>1680.082</v>
      </c>
      <c r="D3484" s="22" t="n">
        <v>1680.565</v>
      </c>
      <c r="E3484" s="22" t="n">
        <v>1641.718</v>
      </c>
      <c r="F3484" s="22" t="n">
        <v>1649.387</v>
      </c>
      <c r="G3484" s="23" t="n">
        <v>1682.84</v>
      </c>
      <c r="H3484" s="23" t="n">
        <v>1681.16</v>
      </c>
      <c r="I3484" s="23" t="n">
        <v>1643.19</v>
      </c>
      <c r="J3484" s="23" t="n">
        <v>1641.55</v>
      </c>
      <c r="K3484" s="29" t="str">
        <f aca="false">IF(N3484&lt;=$F$3,"HIT","MISS")</f>
        <v>HIT</v>
      </c>
      <c r="L3484" s="29" t="str">
        <f aca="false">IF(O3484&lt;=$F$3,"HIT","MISS")</f>
        <v>HIT</v>
      </c>
      <c r="M3484" s="17" t="str">
        <f aca="false">IF(AND(K3484="HIT",L3484="HIT"),"HOD ✓ | LOD ✓",IF(K3484="HIT","HOD ✓",IF(L3484="HIT","LOD ✓","✗ MISS")))</f>
        <v>HOD ✓ | LOD ✓</v>
      </c>
      <c r="N3484" s="26" t="n">
        <f aca="false">IF(D3484&lt;H3484,(H3484-D3484)/D3484,IF(D3484&gt;G3484,(D3484-G3484)/D3484,0))</f>
        <v>0.0003540475970879</v>
      </c>
      <c r="O3484" s="26" t="n">
        <f aca="false">IF(E3484&lt;J3484,(J3484-E3484)/E3484,IF(E3484&gt;I3484,(E3484-I3484)/E3484,0))</f>
        <v>0</v>
      </c>
      <c r="P3484" s="27" t="n">
        <f aca="false">LN(F3484/F3483)</f>
        <v>-0.0184388980157083</v>
      </c>
      <c r="Q3484" s="28" t="n">
        <f aca="false">STDEV(P3465:P3484)*SQRT(252)</f>
        <v>0.224998979305706</v>
      </c>
      <c r="R3484" s="26" t="n">
        <f aca="false">(G3484-H3484)/H3484</f>
        <v>0.000999310000237834</v>
      </c>
      <c r="S3484" s="17" t="n">
        <f aca="false">YEAR(B3484)</f>
        <v>2020</v>
      </c>
      <c r="T3484" s="17" t="n">
        <f aca="false">WEEKDAY(B3484)</f>
        <v>3</v>
      </c>
    </row>
    <row r="3485" customFormat="false" ht="15" hidden="false" customHeight="false" outlineLevel="0" collapsed="false">
      <c r="B3485" s="21" t="n">
        <v>43901</v>
      </c>
      <c r="C3485" s="22" t="n">
        <v>1649.387</v>
      </c>
      <c r="D3485" s="22" t="n">
        <v>1671.304</v>
      </c>
      <c r="E3485" s="22" t="n">
        <v>1633.2</v>
      </c>
      <c r="F3485" s="22" t="n">
        <v>1634.868</v>
      </c>
      <c r="G3485" s="23" t="n">
        <v>1673.5</v>
      </c>
      <c r="H3485" s="23" t="n">
        <v>1671.83</v>
      </c>
      <c r="I3485" s="23" t="n">
        <v>1632.55</v>
      </c>
      <c r="J3485" s="23" t="n">
        <v>1630.92</v>
      </c>
      <c r="K3485" s="29" t="str">
        <f aca="false">IF(N3485&lt;=$F$3,"HIT","MISS")</f>
        <v>HIT</v>
      </c>
      <c r="L3485" s="29" t="str">
        <f aca="false">IF(O3485&lt;=$F$3,"HIT","MISS")</f>
        <v>HIT</v>
      </c>
      <c r="M3485" s="17" t="str">
        <f aca="false">IF(AND(K3485="HIT",L3485="HIT"),"HOD ✓ | LOD ✓",IF(K3485="HIT","HOD ✓",IF(L3485="HIT","LOD ✓","✗ MISS")))</f>
        <v>HOD ✓ | LOD ✓</v>
      </c>
      <c r="N3485" s="26" t="n">
        <f aca="false">IF(D3485&lt;H3485,(H3485-D3485)/D3485,IF(D3485&gt;G3485,(D3485-G3485)/D3485,0))</f>
        <v>0.000314724311076764</v>
      </c>
      <c r="O3485" s="26" t="n">
        <f aca="false">IF(E3485&lt;J3485,(J3485-E3485)/E3485,IF(E3485&gt;I3485,(E3485-I3485)/E3485,0))</f>
        <v>0.000397991672789671</v>
      </c>
      <c r="P3485" s="27" t="n">
        <f aca="false">LN(F3485/F3484)</f>
        <v>-0.00884163658702058</v>
      </c>
      <c r="Q3485" s="28" t="n">
        <f aca="false">STDEV(P3466:P3485)*SQRT(252)</f>
        <v>0.228277055605596</v>
      </c>
      <c r="R3485" s="26" t="n">
        <f aca="false">(G3485-H3485)/H3485</f>
        <v>0.000998905391098421</v>
      </c>
      <c r="S3485" s="17" t="n">
        <f aca="false">YEAR(B3485)</f>
        <v>2020</v>
      </c>
      <c r="T3485" s="17" t="n">
        <f aca="false">WEEKDAY(B3485)</f>
        <v>4</v>
      </c>
    </row>
    <row r="3486" customFormat="false" ht="15" hidden="false" customHeight="false" outlineLevel="0" collapsed="false">
      <c r="B3486" s="21" t="n">
        <v>43902</v>
      </c>
      <c r="C3486" s="22" t="n">
        <v>1634.868</v>
      </c>
      <c r="D3486" s="22" t="n">
        <v>1650.536</v>
      </c>
      <c r="E3486" s="22" t="n">
        <v>1560.84</v>
      </c>
      <c r="F3486" s="22" t="n">
        <v>1577.267</v>
      </c>
      <c r="G3486" s="23" t="n">
        <v>1651.08</v>
      </c>
      <c r="H3486" s="23" t="n">
        <v>1649.43</v>
      </c>
      <c r="I3486" s="23" t="n">
        <v>1561.47</v>
      </c>
      <c r="J3486" s="23" t="n">
        <v>1559.91</v>
      </c>
      <c r="K3486" s="29" t="str">
        <f aca="false">IF(N3486&lt;=$F$3,"HIT","MISS")</f>
        <v>HIT</v>
      </c>
      <c r="L3486" s="29" t="str">
        <f aca="false">IF(O3486&lt;=$F$3,"HIT","MISS")</f>
        <v>HIT</v>
      </c>
      <c r="M3486" s="17" t="str">
        <f aca="false">IF(AND(K3486="HIT",L3486="HIT"),"HOD ✓ | LOD ✓",IF(K3486="HIT","HOD ✓",IF(L3486="HIT","LOD ✓","✗ MISS")))</f>
        <v>HOD ✓ | LOD ✓</v>
      </c>
      <c r="N3486" s="26" t="n">
        <f aca="false">IF(D3486&lt;H3486,(H3486-D3486)/D3486,IF(D3486&gt;G3486,(D3486-G3486)/D3486,0))</f>
        <v>0</v>
      </c>
      <c r="O3486" s="26" t="n">
        <f aca="false">IF(E3486&lt;J3486,(J3486-E3486)/E3486,IF(E3486&gt;I3486,(E3486-I3486)/E3486,0))</f>
        <v>0</v>
      </c>
      <c r="P3486" s="27" t="n">
        <f aca="false">LN(F3486/F3485)</f>
        <v>-0.0358684646811163</v>
      </c>
      <c r="Q3486" s="28" t="n">
        <f aca="false">STDEV(P3467:P3486)*SQRT(252)</f>
        <v>0.264279973561149</v>
      </c>
      <c r="R3486" s="26" t="n">
        <f aca="false">(G3486-H3486)/H3486</f>
        <v>0.00100034557392546</v>
      </c>
      <c r="S3486" s="17" t="n">
        <f aca="false">YEAR(B3486)</f>
        <v>2020</v>
      </c>
      <c r="T3486" s="17" t="n">
        <f aca="false">WEEKDAY(B3486)</f>
        <v>5</v>
      </c>
    </row>
    <row r="3487" customFormat="false" ht="15" hidden="false" customHeight="false" outlineLevel="0" collapsed="false">
      <c r="B3487" s="21" t="n">
        <v>43903</v>
      </c>
      <c r="C3487" s="22" t="n">
        <v>1577.267</v>
      </c>
      <c r="D3487" s="22" t="n">
        <v>1598.056</v>
      </c>
      <c r="E3487" s="22" t="n">
        <v>1504.782</v>
      </c>
      <c r="F3487" s="22" t="n">
        <v>1529.486</v>
      </c>
      <c r="G3487" s="23" t="n">
        <v>1599.89</v>
      </c>
      <c r="H3487" s="23" t="n">
        <v>1598.29</v>
      </c>
      <c r="I3487" s="23" t="n">
        <v>1506.62</v>
      </c>
      <c r="J3487" s="23" t="n">
        <v>1505.11</v>
      </c>
      <c r="K3487" s="29" t="str">
        <f aca="false">IF(N3487&lt;=$F$3,"HIT","MISS")</f>
        <v>HIT</v>
      </c>
      <c r="L3487" s="29" t="str">
        <f aca="false">IF(O3487&lt;=$F$3,"HIT","MISS")</f>
        <v>HIT</v>
      </c>
      <c r="M3487" s="17" t="str">
        <f aca="false">IF(AND(K3487="HIT",L3487="HIT"),"HOD ✓ | LOD ✓",IF(K3487="HIT","HOD ✓",IF(L3487="HIT","LOD ✓","✗ MISS")))</f>
        <v>HOD ✓ | LOD ✓</v>
      </c>
      <c r="N3487" s="26" t="n">
        <f aca="false">IF(D3487&lt;H3487,(H3487-D3487)/D3487,IF(D3487&gt;G3487,(D3487-G3487)/D3487,0))</f>
        <v>0.000146427909910494</v>
      </c>
      <c r="O3487" s="26" t="n">
        <f aca="false">IF(E3487&lt;J3487,(J3487-E3487)/E3487,IF(E3487&gt;I3487,(E3487-I3487)/E3487,0))</f>
        <v>0.000217971772655424</v>
      </c>
      <c r="P3487" s="27" t="n">
        <f aca="false">LN(F3487/F3486)</f>
        <v>-0.0307618712151344</v>
      </c>
      <c r="Q3487" s="28" t="n">
        <f aca="false">STDEV(P3468:P3487)*SQRT(252)</f>
        <v>0.28507273557162</v>
      </c>
      <c r="R3487" s="26" t="n">
        <f aca="false">(G3487-H3487)/H3487</f>
        <v>0.00100106989344871</v>
      </c>
      <c r="S3487" s="17" t="n">
        <f aca="false">YEAR(B3487)</f>
        <v>2020</v>
      </c>
      <c r="T3487" s="17" t="n">
        <f aca="false">WEEKDAY(B3487)</f>
        <v>6</v>
      </c>
    </row>
    <row r="3488" customFormat="false" ht="15" hidden="false" customHeight="false" outlineLevel="0" collapsed="false">
      <c r="B3488" s="21" t="n">
        <v>43906</v>
      </c>
      <c r="C3488" s="22" t="n">
        <v>1529.486</v>
      </c>
      <c r="D3488" s="22" t="n">
        <v>1575.454</v>
      </c>
      <c r="E3488" s="22" t="n">
        <v>1451.432</v>
      </c>
      <c r="F3488" s="22" t="n">
        <v>1515.107</v>
      </c>
      <c r="G3488" s="23" t="n">
        <v>1576.99</v>
      </c>
      <c r="H3488" s="23" t="n">
        <v>1575.41</v>
      </c>
      <c r="I3488" s="23" t="n">
        <v>1452.02</v>
      </c>
      <c r="J3488" s="23" t="n">
        <v>1450.57</v>
      </c>
      <c r="K3488" s="29" t="str">
        <f aca="false">IF(N3488&lt;=$F$3,"HIT","MISS")</f>
        <v>HIT</v>
      </c>
      <c r="L3488" s="29" t="str">
        <f aca="false">IF(O3488&lt;=$F$3,"HIT","MISS")</f>
        <v>HIT</v>
      </c>
      <c r="M3488" s="17" t="str">
        <f aca="false">IF(AND(K3488="HIT",L3488="HIT"),"HOD ✓ | LOD ✓",IF(K3488="HIT","HOD ✓",IF(L3488="HIT","LOD ✓","✗ MISS")))</f>
        <v>HOD ✓ | LOD ✓</v>
      </c>
      <c r="N3488" s="26" t="n">
        <f aca="false">IF(D3488&lt;H3488,(H3488-D3488)/D3488,IF(D3488&gt;G3488,(D3488-G3488)/D3488,0))</f>
        <v>0</v>
      </c>
      <c r="O3488" s="26" t="n">
        <f aca="false">IF(E3488&lt;J3488,(J3488-E3488)/E3488,IF(E3488&gt;I3488,(E3488-I3488)/E3488,0))</f>
        <v>0</v>
      </c>
      <c r="P3488" s="27" t="n">
        <f aca="false">LN(F3488/F3487)</f>
        <v>-0.00944566771878634</v>
      </c>
      <c r="Q3488" s="28" t="n">
        <f aca="false">STDEV(P3469:P3488)*SQRT(252)</f>
        <v>0.286378272786744</v>
      </c>
      <c r="R3488" s="26" t="n">
        <f aca="false">(G3488-H3488)/H3488</f>
        <v>0.00100291352727222</v>
      </c>
      <c r="S3488" s="17" t="n">
        <f aca="false">YEAR(B3488)</f>
        <v>2020</v>
      </c>
      <c r="T3488" s="17" t="n">
        <f aca="false">WEEKDAY(B3488)</f>
        <v>2</v>
      </c>
    </row>
    <row r="3489" customFormat="false" ht="15" hidden="false" customHeight="false" outlineLevel="0" collapsed="false">
      <c r="B3489" s="21" t="n">
        <v>43907</v>
      </c>
      <c r="C3489" s="22" t="n">
        <v>1515.107</v>
      </c>
      <c r="D3489" s="22" t="n">
        <v>1554.013</v>
      </c>
      <c r="E3489" s="22" t="n">
        <v>1465.81</v>
      </c>
      <c r="F3489" s="22" t="n">
        <v>1528.358</v>
      </c>
      <c r="G3489" s="23" t="n">
        <v>1558.69</v>
      </c>
      <c r="H3489" s="23" t="n">
        <v>1557.13</v>
      </c>
      <c r="I3489" s="23" t="n">
        <v>1465.77</v>
      </c>
      <c r="J3489" s="23" t="n">
        <v>1464.31</v>
      </c>
      <c r="K3489" s="24" t="str">
        <f aca="false">IF(N3489&lt;=$F$3,"HIT","MISS")</f>
        <v>MISS</v>
      </c>
      <c r="L3489" s="24" t="str">
        <f aca="false">IF(O3489&lt;=$F$3,"HIT","MISS")</f>
        <v>HIT</v>
      </c>
      <c r="M3489" s="25" t="str">
        <f aca="false">IF(AND(K3489="HIT",L3489="HIT"),"HOD ✓ | LOD ✓",IF(K3489="HIT","HOD ✓",IF(L3489="HIT","LOD ✓","✗ MISS")))</f>
        <v>LOD ✓</v>
      </c>
      <c r="N3489" s="26" t="n">
        <f aca="false">IF(D3489&lt;H3489,(H3489-D3489)/D3489,IF(D3489&gt;G3489,(D3489-G3489)/D3489,0))</f>
        <v>0.00200577472646637</v>
      </c>
      <c r="O3489" s="26" t="n">
        <f aca="false">IF(E3489&lt;J3489,(J3489-E3489)/E3489,IF(E3489&gt;I3489,(E3489-I3489)/E3489,0))</f>
        <v>2.72886663346297E-005</v>
      </c>
      <c r="P3489" s="27" t="n">
        <f aca="false">LN(F3489/F3488)</f>
        <v>0.00870789296561682</v>
      </c>
      <c r="Q3489" s="28" t="n">
        <f aca="false">STDEV(P3470:P3489)*SQRT(252)</f>
        <v>0.283975683978561</v>
      </c>
      <c r="R3489" s="26" t="n">
        <f aca="false">(G3489-H3489)/H3489</f>
        <v>0.00100184313448456</v>
      </c>
      <c r="S3489" s="17" t="n">
        <f aca="false">YEAR(B3489)</f>
        <v>2020</v>
      </c>
      <c r="T3489" s="17" t="n">
        <f aca="false">WEEKDAY(B3489)</f>
        <v>3</v>
      </c>
    </row>
    <row r="3490" customFormat="false" ht="15" hidden="false" customHeight="false" outlineLevel="0" collapsed="false">
      <c r="B3490" s="21" t="n">
        <v>43908</v>
      </c>
      <c r="C3490" s="22" t="n">
        <v>1528.358</v>
      </c>
      <c r="D3490" s="22" t="n">
        <v>1546.426</v>
      </c>
      <c r="E3490" s="22" t="n">
        <v>1472.77</v>
      </c>
      <c r="F3490" s="22" t="n">
        <v>1486.304</v>
      </c>
      <c r="G3490" s="23" t="n">
        <v>1547.63</v>
      </c>
      <c r="H3490" s="23" t="n">
        <v>1546.08</v>
      </c>
      <c r="I3490" s="23" t="n">
        <v>1474.79</v>
      </c>
      <c r="J3490" s="23" t="n">
        <v>1473.32</v>
      </c>
      <c r="K3490" s="29" t="str">
        <f aca="false">IF(N3490&lt;=$F$3,"HIT","MISS")</f>
        <v>HIT</v>
      </c>
      <c r="L3490" s="29" t="str">
        <f aca="false">IF(O3490&lt;=$F$3,"HIT","MISS")</f>
        <v>HIT</v>
      </c>
      <c r="M3490" s="17" t="str">
        <f aca="false">IF(AND(K3490="HIT",L3490="HIT"),"HOD ✓ | LOD ✓",IF(K3490="HIT","HOD ✓",IF(L3490="HIT","LOD ✓","✗ MISS")))</f>
        <v>HOD ✓ | LOD ✓</v>
      </c>
      <c r="N3490" s="26" t="n">
        <f aca="false">IF(D3490&lt;H3490,(H3490-D3490)/D3490,IF(D3490&gt;G3490,(D3490-G3490)/D3490,0))</f>
        <v>0</v>
      </c>
      <c r="O3490" s="26" t="n">
        <f aca="false">IF(E3490&lt;J3490,(J3490-E3490)/E3490,IF(E3490&gt;I3490,(E3490-I3490)/E3490,0))</f>
        <v>0.00037344595558027</v>
      </c>
      <c r="P3490" s="27" t="n">
        <f aca="false">LN(F3490/F3489)</f>
        <v>-0.027901455079871</v>
      </c>
      <c r="Q3490" s="28" t="n">
        <f aca="false">STDEV(P3471:P3490)*SQRT(252)</f>
        <v>0.295841040417331</v>
      </c>
      <c r="R3490" s="26" t="n">
        <f aca="false">(G3490-H3490)/H3490</f>
        <v>0.00100253544447906</v>
      </c>
      <c r="S3490" s="17" t="n">
        <f aca="false">YEAR(B3490)</f>
        <v>2020</v>
      </c>
      <c r="T3490" s="17" t="n">
        <f aca="false">WEEKDAY(B3490)</f>
        <v>4</v>
      </c>
    </row>
    <row r="3491" customFormat="false" ht="15" hidden="false" customHeight="false" outlineLevel="0" collapsed="false">
      <c r="B3491" s="21" t="n">
        <v>43909</v>
      </c>
      <c r="C3491" s="22" t="n">
        <v>1486.304</v>
      </c>
      <c r="D3491" s="22" t="n">
        <v>1501.105</v>
      </c>
      <c r="E3491" s="22" t="n">
        <v>1464.304</v>
      </c>
      <c r="F3491" s="22" t="n">
        <v>1472.795</v>
      </c>
      <c r="G3491" s="23" t="n">
        <v>1502.64</v>
      </c>
      <c r="H3491" s="23" t="n">
        <v>1501.14</v>
      </c>
      <c r="I3491" s="23" t="n">
        <v>1466.2</v>
      </c>
      <c r="J3491" s="23" t="n">
        <v>1464.74</v>
      </c>
      <c r="K3491" s="29" t="str">
        <f aca="false">IF(N3491&lt;=$F$3,"HIT","MISS")</f>
        <v>HIT</v>
      </c>
      <c r="L3491" s="29" t="str">
        <f aca="false">IF(O3491&lt;=$F$3,"HIT","MISS")</f>
        <v>HIT</v>
      </c>
      <c r="M3491" s="17" t="str">
        <f aca="false">IF(AND(K3491="HIT",L3491="HIT"),"HOD ✓ | LOD ✓",IF(K3491="HIT","HOD ✓",IF(L3491="HIT","LOD ✓","✗ MISS")))</f>
        <v>HOD ✓ | LOD ✓</v>
      </c>
      <c r="N3491" s="26" t="n">
        <f aca="false">IF(D3491&lt;H3491,(H3491-D3491)/D3491,IF(D3491&gt;G3491,(D3491-G3491)/D3491,0))</f>
        <v>2.33161570976593E-005</v>
      </c>
      <c r="O3491" s="26" t="n">
        <f aca="false">IF(E3491&lt;J3491,(J3491-E3491)/E3491,IF(E3491&gt;I3491,(E3491-I3491)/E3491,0))</f>
        <v>0.000297752379287308</v>
      </c>
      <c r="P3491" s="27" t="n">
        <f aca="false">LN(F3491/F3490)</f>
        <v>-0.00913054537892177</v>
      </c>
      <c r="Q3491" s="28" t="n">
        <f aca="false">STDEV(P3472:P3491)*SQRT(252)</f>
        <v>0.294396427589948</v>
      </c>
      <c r="R3491" s="26" t="n">
        <f aca="false">(G3491-H3491)/H3491</f>
        <v>0.000999240577161357</v>
      </c>
      <c r="S3491" s="17" t="n">
        <f aca="false">YEAR(B3491)</f>
        <v>2020</v>
      </c>
      <c r="T3491" s="17" t="n">
        <f aca="false">WEEKDAY(B3491)</f>
        <v>5</v>
      </c>
    </row>
    <row r="3492" customFormat="false" ht="15" hidden="false" customHeight="false" outlineLevel="0" collapsed="false">
      <c r="B3492" s="21" t="n">
        <v>43910</v>
      </c>
      <c r="C3492" s="22" t="n">
        <v>1472.795</v>
      </c>
      <c r="D3492" s="22" t="n">
        <v>1516.18</v>
      </c>
      <c r="E3492" s="22" t="n">
        <v>1455.32</v>
      </c>
      <c r="F3492" s="22" t="n">
        <v>1499.094</v>
      </c>
      <c r="G3492" s="23" t="n">
        <v>1510.76</v>
      </c>
      <c r="H3492" s="23" t="n">
        <v>1509.25</v>
      </c>
      <c r="I3492" s="23" t="n">
        <v>1456.31</v>
      </c>
      <c r="J3492" s="23" t="n">
        <v>1454.86</v>
      </c>
      <c r="K3492" s="24" t="str">
        <f aca="false">IF(N3492&lt;=$F$3,"HIT","MISS")</f>
        <v>MISS</v>
      </c>
      <c r="L3492" s="24" t="str">
        <f aca="false">IF(O3492&lt;=$F$3,"HIT","MISS")</f>
        <v>HIT</v>
      </c>
      <c r="M3492" s="25" t="str">
        <f aca="false">IF(AND(K3492="HIT",L3492="HIT"),"HOD ✓ | LOD ✓",IF(K3492="HIT","HOD ✓",IF(L3492="HIT","LOD ✓","✗ MISS")))</f>
        <v>LOD ✓</v>
      </c>
      <c r="N3492" s="26" t="n">
        <f aca="false">IF(D3492&lt;H3492,(H3492-D3492)/D3492,IF(D3492&gt;G3492,(D3492-G3492)/D3492,0))</f>
        <v>0.00357477344378641</v>
      </c>
      <c r="O3492" s="26" t="n">
        <f aca="false">IF(E3492&lt;J3492,(J3492-E3492)/E3492,IF(E3492&gt;I3492,(E3492-I3492)/E3492,0))</f>
        <v>0</v>
      </c>
      <c r="P3492" s="27" t="n">
        <f aca="false">LN(F3492/F3491)</f>
        <v>0.0176989695897924</v>
      </c>
      <c r="Q3492" s="28" t="n">
        <f aca="false">STDEV(P3473:P3492)*SQRT(252)</f>
        <v>0.297310231596167</v>
      </c>
      <c r="R3492" s="26" t="n">
        <f aca="false">(G3492-H3492)/H3492</f>
        <v>0.00100049693556402</v>
      </c>
      <c r="S3492" s="17" t="n">
        <f aca="false">YEAR(B3492)</f>
        <v>2020</v>
      </c>
      <c r="T3492" s="17" t="n">
        <f aca="false">WEEKDAY(B3492)</f>
        <v>6</v>
      </c>
    </row>
    <row r="3493" customFormat="false" ht="15" hidden="false" customHeight="false" outlineLevel="0" collapsed="false">
      <c r="B3493" s="21" t="n">
        <v>43913</v>
      </c>
      <c r="C3493" s="22" t="n">
        <v>1499.094</v>
      </c>
      <c r="D3493" s="22" t="n">
        <v>1561.228</v>
      </c>
      <c r="E3493" s="22" t="n">
        <v>1482.79</v>
      </c>
      <c r="F3493" s="22" t="n">
        <v>1553.122</v>
      </c>
      <c r="G3493" s="23" t="n">
        <v>1561.83</v>
      </c>
      <c r="H3493" s="23" t="n">
        <v>1560.27</v>
      </c>
      <c r="I3493" s="23" t="n">
        <v>1483.34</v>
      </c>
      <c r="J3493" s="23" t="n">
        <v>1481.86</v>
      </c>
      <c r="K3493" s="29" t="str">
        <f aca="false">IF(N3493&lt;=$F$3,"HIT","MISS")</f>
        <v>HIT</v>
      </c>
      <c r="L3493" s="29" t="str">
        <f aca="false">IF(O3493&lt;=$F$3,"HIT","MISS")</f>
        <v>HIT</v>
      </c>
      <c r="M3493" s="17" t="str">
        <f aca="false">IF(AND(K3493="HIT",L3493="HIT"),"HOD ✓ | LOD ✓",IF(K3493="HIT","HOD ✓",IF(L3493="HIT","LOD ✓","✗ MISS")))</f>
        <v>HOD ✓ | LOD ✓</v>
      </c>
      <c r="N3493" s="26" t="n">
        <f aca="false">IF(D3493&lt;H3493,(H3493-D3493)/D3493,IF(D3493&gt;G3493,(D3493-G3493)/D3493,0))</f>
        <v>0</v>
      </c>
      <c r="O3493" s="26" t="n">
        <f aca="false">IF(E3493&lt;J3493,(J3493-E3493)/E3493,IF(E3493&gt;I3493,(E3493-I3493)/E3493,0))</f>
        <v>0</v>
      </c>
      <c r="P3493" s="27" t="n">
        <f aca="false">LN(F3493/F3492)</f>
        <v>0.0354061730847723</v>
      </c>
      <c r="Q3493" s="28" t="n">
        <f aca="false">STDEV(P3474:P3493)*SQRT(252)</f>
        <v>0.326508094309504</v>
      </c>
      <c r="R3493" s="26" t="n">
        <f aca="false">(G3493-H3493)/H3493</f>
        <v>0.000999826953027326</v>
      </c>
      <c r="S3493" s="17" t="n">
        <f aca="false">YEAR(B3493)</f>
        <v>2020</v>
      </c>
      <c r="T3493" s="17" t="n">
        <f aca="false">WEEKDAY(B3493)</f>
        <v>2</v>
      </c>
    </row>
    <row r="3494" customFormat="false" ht="15" hidden="false" customHeight="false" outlineLevel="0" collapsed="false">
      <c r="B3494" s="21" t="n">
        <v>43914</v>
      </c>
      <c r="C3494" s="22" t="n">
        <v>1553.122</v>
      </c>
      <c r="D3494" s="22" t="n">
        <v>1634.423</v>
      </c>
      <c r="E3494" s="22" t="n">
        <v>1552.933</v>
      </c>
      <c r="F3494" s="22" t="n">
        <v>1627.713</v>
      </c>
      <c r="G3494" s="23" t="n">
        <v>1635.33</v>
      </c>
      <c r="H3494" s="23" t="n">
        <v>1633.7</v>
      </c>
      <c r="I3494" s="23" t="n">
        <v>1552.79</v>
      </c>
      <c r="J3494" s="23" t="n">
        <v>1551.24</v>
      </c>
      <c r="K3494" s="29" t="str">
        <f aca="false">IF(N3494&lt;=$F$3,"HIT","MISS")</f>
        <v>HIT</v>
      </c>
      <c r="L3494" s="29" t="str">
        <f aca="false">IF(O3494&lt;=$F$3,"HIT","MISS")</f>
        <v>HIT</v>
      </c>
      <c r="M3494" s="17" t="str">
        <f aca="false">IF(AND(K3494="HIT",L3494="HIT"),"HOD ✓ | LOD ✓",IF(K3494="HIT","HOD ✓",IF(L3494="HIT","LOD ✓","✗ MISS")))</f>
        <v>HOD ✓ | LOD ✓</v>
      </c>
      <c r="N3494" s="26" t="n">
        <f aca="false">IF(D3494&lt;H3494,(H3494-D3494)/D3494,IF(D3494&gt;G3494,(D3494-G3494)/D3494,0))</f>
        <v>0</v>
      </c>
      <c r="O3494" s="26" t="n">
        <f aca="false">IF(E3494&lt;J3494,(J3494-E3494)/E3494,IF(E3494&gt;I3494,(E3494-I3494)/E3494,0))</f>
        <v>9.20838181686068E-005</v>
      </c>
      <c r="P3494" s="27" t="n">
        <f aca="false">LN(F3494/F3493)</f>
        <v>0.0469088634017093</v>
      </c>
      <c r="Q3494" s="28" t="n">
        <f aca="false">STDEV(P3475:P3494)*SQRT(252)</f>
        <v>0.368599568324737</v>
      </c>
      <c r="R3494" s="26" t="n">
        <f aca="false">(G3494-H3494)/H3494</f>
        <v>0.000997735202301452</v>
      </c>
      <c r="S3494" s="17" t="n">
        <f aca="false">YEAR(B3494)</f>
        <v>2020</v>
      </c>
      <c r="T3494" s="17" t="n">
        <f aca="false">WEEKDAY(B3494)</f>
        <v>3</v>
      </c>
    </row>
    <row r="3495" customFormat="false" ht="15" hidden="false" customHeight="false" outlineLevel="0" collapsed="false">
      <c r="B3495" s="21" t="n">
        <v>43915</v>
      </c>
      <c r="C3495" s="22" t="n">
        <v>1627.713</v>
      </c>
      <c r="D3495" s="22" t="n">
        <v>1640.353</v>
      </c>
      <c r="E3495" s="22" t="n">
        <v>1596.376</v>
      </c>
      <c r="F3495" s="22" t="n">
        <v>1617.35</v>
      </c>
      <c r="G3495" s="23" t="n">
        <v>1642.2</v>
      </c>
      <c r="H3495" s="23" t="n">
        <v>1640.56</v>
      </c>
      <c r="I3495" s="23" t="n">
        <v>1597.66</v>
      </c>
      <c r="J3495" s="23" t="n">
        <v>1596.06</v>
      </c>
      <c r="K3495" s="29" t="str">
        <f aca="false">IF(N3495&lt;=$F$3,"HIT","MISS")</f>
        <v>HIT</v>
      </c>
      <c r="L3495" s="29" t="str">
        <f aca="false">IF(O3495&lt;=$F$3,"HIT","MISS")</f>
        <v>HIT</v>
      </c>
      <c r="M3495" s="17" t="str">
        <f aca="false">IF(AND(K3495="HIT",L3495="HIT"),"HOD ✓ | LOD ✓",IF(K3495="HIT","HOD ✓",IF(L3495="HIT","LOD ✓","✗ MISS")))</f>
        <v>HOD ✓ | LOD ✓</v>
      </c>
      <c r="N3495" s="26" t="n">
        <f aca="false">IF(D3495&lt;H3495,(H3495-D3495)/D3495,IF(D3495&gt;G3495,(D3495-G3495)/D3495,0))</f>
        <v>0.000126192350061164</v>
      </c>
      <c r="O3495" s="26" t="n">
        <f aca="false">IF(E3495&lt;J3495,(J3495-E3495)/E3495,IF(E3495&gt;I3495,(E3495-I3495)/E3495,0))</f>
        <v>0</v>
      </c>
      <c r="P3495" s="27" t="n">
        <f aca="false">LN(F3495/F3494)</f>
        <v>-0.00638695472371149</v>
      </c>
      <c r="Q3495" s="28" t="n">
        <f aca="false">STDEV(P3476:P3495)*SQRT(252)</f>
        <v>0.368914936381963</v>
      </c>
      <c r="R3495" s="26" t="n">
        <f aca="false">(G3495-H3495)/H3495</f>
        <v>0.00099965865314289</v>
      </c>
      <c r="S3495" s="17" t="n">
        <f aca="false">YEAR(B3495)</f>
        <v>2020</v>
      </c>
      <c r="T3495" s="17" t="n">
        <f aca="false">WEEKDAY(B3495)</f>
        <v>4</v>
      </c>
    </row>
    <row r="3496" customFormat="false" ht="15" hidden="false" customHeight="false" outlineLevel="0" collapsed="false">
      <c r="B3496" s="21" t="n">
        <v>43916</v>
      </c>
      <c r="C3496" s="22" t="n">
        <v>1617.35</v>
      </c>
      <c r="D3496" s="22" t="n">
        <v>1644.433</v>
      </c>
      <c r="E3496" s="22" t="n">
        <v>1597.638</v>
      </c>
      <c r="F3496" s="22" t="n">
        <v>1630.183</v>
      </c>
      <c r="G3496" s="23" t="n">
        <v>1643.88</v>
      </c>
      <c r="H3496" s="23" t="n">
        <v>1642.24</v>
      </c>
      <c r="I3496" s="23" t="n">
        <v>1599.16</v>
      </c>
      <c r="J3496" s="23" t="n">
        <v>1597.56</v>
      </c>
      <c r="K3496" s="29" t="str">
        <f aca="false">IF(N3496&lt;=$F$3,"HIT","MISS")</f>
        <v>HIT</v>
      </c>
      <c r="L3496" s="29" t="str">
        <f aca="false">IF(O3496&lt;=$F$3,"HIT","MISS")</f>
        <v>HIT</v>
      </c>
      <c r="M3496" s="17" t="str">
        <f aca="false">IF(AND(K3496="HIT",L3496="HIT"),"HOD ✓ | LOD ✓",IF(K3496="HIT","HOD ✓",IF(L3496="HIT","LOD ✓","✗ MISS")))</f>
        <v>HOD ✓ | LOD ✓</v>
      </c>
      <c r="N3496" s="26" t="n">
        <f aca="false">IF(D3496&lt;H3496,(H3496-D3496)/D3496,IF(D3496&gt;G3496,(D3496-G3496)/D3496,0))</f>
        <v>0.000336286124153361</v>
      </c>
      <c r="O3496" s="26" t="n">
        <f aca="false">IF(E3496&lt;J3496,(J3496-E3496)/E3496,IF(E3496&gt;I3496,(E3496-I3496)/E3496,0))</f>
        <v>0</v>
      </c>
      <c r="P3496" s="27" t="n">
        <f aca="false">LN(F3496/F3495)</f>
        <v>0.00790327106607169</v>
      </c>
      <c r="Q3496" s="28" t="n">
        <f aca="false">STDEV(P3477:P3496)*SQRT(252)</f>
        <v>0.370064460114247</v>
      </c>
      <c r="R3496" s="26" t="n">
        <f aca="false">(G3496-H3496)/H3496</f>
        <v>0.00099863600935314</v>
      </c>
      <c r="S3496" s="17" t="n">
        <f aca="false">YEAR(B3496)</f>
        <v>2020</v>
      </c>
      <c r="T3496" s="17" t="n">
        <f aca="false">WEEKDAY(B3496)</f>
        <v>5</v>
      </c>
    </row>
    <row r="3497" customFormat="false" ht="15" hidden="false" customHeight="false" outlineLevel="0" collapsed="false">
      <c r="B3497" s="21" t="n">
        <v>43917</v>
      </c>
      <c r="C3497" s="22" t="n">
        <v>1630.183</v>
      </c>
      <c r="D3497" s="22" t="n">
        <v>1634.049</v>
      </c>
      <c r="E3497" s="22" t="n">
        <v>1614.898</v>
      </c>
      <c r="F3497" s="22" t="n">
        <v>1627.724</v>
      </c>
      <c r="G3497" s="23" t="n">
        <v>1635.94</v>
      </c>
      <c r="H3497" s="23" t="n">
        <v>1634.31</v>
      </c>
      <c r="I3497" s="23" t="n">
        <v>1617.94</v>
      </c>
      <c r="J3497" s="23" t="n">
        <v>1616.32</v>
      </c>
      <c r="K3497" s="24" t="str">
        <f aca="false">IF(N3497&lt;=$F$3,"HIT","MISS")</f>
        <v>HIT</v>
      </c>
      <c r="L3497" s="24" t="str">
        <f aca="false">IF(O3497&lt;=$F$3,"HIT","MISS")</f>
        <v>MISS</v>
      </c>
      <c r="M3497" s="25" t="str">
        <f aca="false">IF(AND(K3497="HIT",L3497="HIT"),"HOD ✓ | LOD ✓",IF(K3497="HIT","HOD ✓",IF(L3497="HIT","LOD ✓","✗ MISS")))</f>
        <v>HOD ✓</v>
      </c>
      <c r="N3497" s="26" t="n">
        <f aca="false">IF(D3497&lt;H3497,(H3497-D3497)/D3497,IF(D3497&gt;G3497,(D3497-G3497)/D3497,0))</f>
        <v>0.000159725932331263</v>
      </c>
      <c r="O3497" s="26" t="n">
        <f aca="false">IF(E3497&lt;J3497,(J3497-E3497)/E3497,IF(E3497&gt;I3497,(E3497-I3497)/E3497,0))</f>
        <v>0.000880550969782628</v>
      </c>
      <c r="P3497" s="27" t="n">
        <f aca="false">LN(F3497/F3496)</f>
        <v>-0.00150955841708023</v>
      </c>
      <c r="Q3497" s="28" t="n">
        <f aca="false">STDEV(P3478:P3497)*SQRT(252)</f>
        <v>0.345615719425264</v>
      </c>
      <c r="R3497" s="26" t="n">
        <f aca="false">(G3497-H3497)/H3497</f>
        <v>0.000997362801426969</v>
      </c>
      <c r="S3497" s="17" t="n">
        <f aca="false">YEAR(B3497)</f>
        <v>2020</v>
      </c>
      <c r="T3497" s="17" t="n">
        <f aca="false">WEEKDAY(B3497)</f>
        <v>6</v>
      </c>
    </row>
    <row r="3498" customFormat="false" ht="15" hidden="false" customHeight="false" outlineLevel="0" collapsed="false">
      <c r="B3498" s="21" t="n">
        <v>43920</v>
      </c>
      <c r="C3498" s="22" t="n">
        <v>1627.724</v>
      </c>
      <c r="D3498" s="22" t="n">
        <v>1632.264</v>
      </c>
      <c r="E3498" s="22" t="n">
        <v>1611.862</v>
      </c>
      <c r="F3498" s="22" t="n">
        <v>1622.83</v>
      </c>
      <c r="G3498" s="23" t="n">
        <v>1632.11</v>
      </c>
      <c r="H3498" s="23" t="n">
        <v>1630.48</v>
      </c>
      <c r="I3498" s="23" t="n">
        <v>1612.03</v>
      </c>
      <c r="J3498" s="23" t="n">
        <v>1610.42</v>
      </c>
      <c r="K3498" s="29" t="str">
        <f aca="false">IF(N3498&lt;=$F$3,"HIT","MISS")</f>
        <v>HIT</v>
      </c>
      <c r="L3498" s="29" t="str">
        <f aca="false">IF(O3498&lt;=$F$3,"HIT","MISS")</f>
        <v>HIT</v>
      </c>
      <c r="M3498" s="17" t="str">
        <f aca="false">IF(AND(K3498="HIT",L3498="HIT"),"HOD ✓ | LOD ✓",IF(K3498="HIT","HOD ✓",IF(L3498="HIT","LOD ✓","✗ MISS")))</f>
        <v>HOD ✓ | LOD ✓</v>
      </c>
      <c r="N3498" s="26" t="n">
        <f aca="false">IF(D3498&lt;H3498,(H3498-D3498)/D3498,IF(D3498&gt;G3498,(D3498-G3498)/D3498,0))</f>
        <v>9.43474830051979E-005</v>
      </c>
      <c r="O3498" s="26" t="n">
        <f aca="false">IF(E3498&lt;J3498,(J3498-E3498)/E3498,IF(E3498&gt;I3498,(E3498-I3498)/E3498,0))</f>
        <v>0</v>
      </c>
      <c r="P3498" s="27" t="n">
        <f aca="false">LN(F3498/F3497)</f>
        <v>-0.00301118129273414</v>
      </c>
      <c r="Q3498" s="28" t="n">
        <f aca="false">STDEV(P3479:P3498)*SQRT(252)</f>
        <v>0.345939146417255</v>
      </c>
      <c r="R3498" s="26" t="n">
        <f aca="false">(G3498-H3498)/H3498</f>
        <v>0.000999705608164394</v>
      </c>
      <c r="S3498" s="17" t="n">
        <f aca="false">YEAR(B3498)</f>
        <v>2020</v>
      </c>
      <c r="T3498" s="17" t="n">
        <f aca="false">WEEKDAY(B3498)</f>
        <v>2</v>
      </c>
    </row>
    <row r="3499" customFormat="false" ht="15" hidden="false" customHeight="false" outlineLevel="0" collapsed="false">
      <c r="B3499" s="21" t="n">
        <v>43921</v>
      </c>
      <c r="C3499" s="22" t="n">
        <v>1622.83</v>
      </c>
      <c r="D3499" s="22" t="n">
        <v>1623.796</v>
      </c>
      <c r="E3499" s="22" t="n">
        <v>1574.805</v>
      </c>
      <c r="F3499" s="22" t="n">
        <v>1577.1</v>
      </c>
      <c r="G3499" s="23" t="n">
        <v>1623.66</v>
      </c>
      <c r="H3499" s="23" t="n">
        <v>1622.04</v>
      </c>
      <c r="I3499" s="23" t="n">
        <v>1576.56</v>
      </c>
      <c r="J3499" s="23" t="n">
        <v>1574.99</v>
      </c>
      <c r="K3499" s="29" t="str">
        <f aca="false">IF(N3499&lt;=$F$3,"HIT","MISS")</f>
        <v>HIT</v>
      </c>
      <c r="L3499" s="29" t="str">
        <f aca="false">IF(O3499&lt;=$F$3,"HIT","MISS")</f>
        <v>HIT</v>
      </c>
      <c r="M3499" s="17" t="str">
        <f aca="false">IF(AND(K3499="HIT",L3499="HIT"),"HOD ✓ | LOD ✓",IF(K3499="HIT","HOD ✓",IF(L3499="HIT","LOD ✓","✗ MISS")))</f>
        <v>HOD ✓ | LOD ✓</v>
      </c>
      <c r="N3499" s="26" t="n">
        <f aca="false">IF(D3499&lt;H3499,(H3499-D3499)/D3499,IF(D3499&gt;G3499,(D3499-G3499)/D3499,0))</f>
        <v>8.37543632327997E-005</v>
      </c>
      <c r="O3499" s="26" t="n">
        <f aca="false">IF(E3499&lt;J3499,(J3499-E3499)/E3499,IF(E3499&gt;I3499,(E3499-I3499)/E3499,0))</f>
        <v>0.000117474861967003</v>
      </c>
      <c r="P3499" s="27" t="n">
        <f aca="false">LN(F3499/F3498)</f>
        <v>-0.0285838212343341</v>
      </c>
      <c r="Q3499" s="28" t="n">
        <f aca="false">STDEV(P3480:P3499)*SQRT(252)</f>
        <v>0.341093043096968</v>
      </c>
      <c r="R3499" s="26" t="n">
        <f aca="false">(G3499-H3499)/H3499</f>
        <v>0.000998742324480357</v>
      </c>
      <c r="S3499" s="17" t="n">
        <f aca="false">YEAR(B3499)</f>
        <v>2020</v>
      </c>
      <c r="T3499" s="17" t="n">
        <f aca="false">WEEKDAY(B3499)</f>
        <v>3</v>
      </c>
    </row>
    <row r="3500" customFormat="false" ht="15" hidden="false" customHeight="false" outlineLevel="0" collapsed="false">
      <c r="B3500" s="21" t="n">
        <v>43922</v>
      </c>
      <c r="C3500" s="22" t="n">
        <v>1577.1</v>
      </c>
      <c r="D3500" s="22" t="n">
        <v>1600.738</v>
      </c>
      <c r="E3500" s="22" t="n">
        <v>1572.827</v>
      </c>
      <c r="F3500" s="22" t="n">
        <v>1591.395</v>
      </c>
      <c r="G3500" s="23" t="n">
        <v>1601.62</v>
      </c>
      <c r="H3500" s="23" t="n">
        <v>1600.02</v>
      </c>
      <c r="I3500" s="23" t="n">
        <v>1573.09</v>
      </c>
      <c r="J3500" s="23" t="n">
        <v>1571.52</v>
      </c>
      <c r="K3500" s="29" t="str">
        <f aca="false">IF(N3500&lt;=$F$3,"HIT","MISS")</f>
        <v>HIT</v>
      </c>
      <c r="L3500" s="29" t="str">
        <f aca="false">IF(O3500&lt;=$F$3,"HIT","MISS")</f>
        <v>HIT</v>
      </c>
      <c r="M3500" s="17" t="str">
        <f aca="false">IF(AND(K3500="HIT",L3500="HIT"),"HOD ✓ | LOD ✓",IF(K3500="HIT","HOD ✓",IF(L3500="HIT","LOD ✓","✗ MISS")))</f>
        <v>HOD ✓ | LOD ✓</v>
      </c>
      <c r="N3500" s="26" t="n">
        <f aca="false">IF(D3500&lt;H3500,(H3500-D3500)/D3500,IF(D3500&gt;G3500,(D3500-G3500)/D3500,0))</f>
        <v>0</v>
      </c>
      <c r="O3500" s="26" t="n">
        <f aca="false">IF(E3500&lt;J3500,(J3500-E3500)/E3500,IF(E3500&gt;I3500,(E3500-I3500)/E3500,0))</f>
        <v>0</v>
      </c>
      <c r="P3500" s="27" t="n">
        <f aca="false">LN(F3500/F3499)</f>
        <v>0.00902327255734071</v>
      </c>
      <c r="Q3500" s="28" t="n">
        <f aca="false">STDEV(P3481:P3500)*SQRT(252)</f>
        <v>0.343311166689442</v>
      </c>
      <c r="R3500" s="26" t="n">
        <f aca="false">(G3500-H3500)/H3500</f>
        <v>0.000999987500156191</v>
      </c>
      <c r="S3500" s="17" t="n">
        <f aca="false">YEAR(B3500)</f>
        <v>2020</v>
      </c>
      <c r="T3500" s="17" t="n">
        <f aca="false">WEEKDAY(B3500)</f>
        <v>4</v>
      </c>
    </row>
    <row r="3501" customFormat="false" ht="15" hidden="false" customHeight="false" outlineLevel="0" collapsed="false">
      <c r="B3501" s="21" t="n">
        <v>43923</v>
      </c>
      <c r="C3501" s="22" t="n">
        <v>1591.395</v>
      </c>
      <c r="D3501" s="22" t="n">
        <v>1619.97</v>
      </c>
      <c r="E3501" s="22" t="n">
        <v>1583.224</v>
      </c>
      <c r="F3501" s="22" t="n">
        <v>1612.866</v>
      </c>
      <c r="G3501" s="23" t="n">
        <v>1620.19</v>
      </c>
      <c r="H3501" s="23" t="n">
        <v>1618.57</v>
      </c>
      <c r="I3501" s="23" t="n">
        <v>1584.65</v>
      </c>
      <c r="J3501" s="23" t="n">
        <v>1583.07</v>
      </c>
      <c r="K3501" s="29" t="str">
        <f aca="false">IF(N3501&lt;=$F$3,"HIT","MISS")</f>
        <v>HIT</v>
      </c>
      <c r="L3501" s="29" t="str">
        <f aca="false">IF(O3501&lt;=$F$3,"HIT","MISS")</f>
        <v>HIT</v>
      </c>
      <c r="M3501" s="17" t="str">
        <f aca="false">IF(AND(K3501="HIT",L3501="HIT"),"HOD ✓ | LOD ✓",IF(K3501="HIT","HOD ✓",IF(L3501="HIT","LOD ✓","✗ MISS")))</f>
        <v>HOD ✓ | LOD ✓</v>
      </c>
      <c r="N3501" s="26" t="n">
        <f aca="false">IF(D3501&lt;H3501,(H3501-D3501)/D3501,IF(D3501&gt;G3501,(D3501-G3501)/D3501,0))</f>
        <v>0</v>
      </c>
      <c r="O3501" s="26" t="n">
        <f aca="false">IF(E3501&lt;J3501,(J3501-E3501)/E3501,IF(E3501&gt;I3501,(E3501-I3501)/E3501,0))</f>
        <v>0</v>
      </c>
      <c r="P3501" s="27" t="n">
        <f aca="false">LN(F3501/F3500)</f>
        <v>0.013401730607937</v>
      </c>
      <c r="Q3501" s="28" t="n">
        <f aca="false">STDEV(P3482:P3501)*SQRT(252)</f>
        <v>0.337469403891946</v>
      </c>
      <c r="R3501" s="26" t="n">
        <f aca="false">(G3501-H3501)/H3501</f>
        <v>0.00100088349592549</v>
      </c>
      <c r="S3501" s="17" t="n">
        <f aca="false">YEAR(B3501)</f>
        <v>2020</v>
      </c>
      <c r="T3501" s="17" t="n">
        <f aca="false">WEEKDAY(B3501)</f>
        <v>5</v>
      </c>
    </row>
    <row r="3502" customFormat="false" ht="15" hidden="false" customHeight="false" outlineLevel="0" collapsed="false">
      <c r="B3502" s="21" t="n">
        <v>43924</v>
      </c>
      <c r="C3502" s="22" t="n">
        <v>1612.866</v>
      </c>
      <c r="D3502" s="22" t="n">
        <v>1626.062</v>
      </c>
      <c r="E3502" s="22" t="n">
        <v>1606.82</v>
      </c>
      <c r="F3502" s="22" t="n">
        <v>1618.425</v>
      </c>
      <c r="G3502" s="23" t="n">
        <v>1625.95</v>
      </c>
      <c r="H3502" s="23" t="n">
        <v>1624.33</v>
      </c>
      <c r="I3502" s="23" t="n">
        <v>1607.79</v>
      </c>
      <c r="J3502" s="23" t="n">
        <v>1606.18</v>
      </c>
      <c r="K3502" s="29" t="str">
        <f aca="false">IF(N3502&lt;=$F$3,"HIT","MISS")</f>
        <v>HIT</v>
      </c>
      <c r="L3502" s="29" t="str">
        <f aca="false">IF(O3502&lt;=$F$3,"HIT","MISS")</f>
        <v>HIT</v>
      </c>
      <c r="M3502" s="17" t="str">
        <f aca="false">IF(AND(K3502="HIT",L3502="HIT"),"HOD ✓ | LOD ✓",IF(K3502="HIT","HOD ✓",IF(L3502="HIT","LOD ✓","✗ MISS")))</f>
        <v>HOD ✓ | LOD ✓</v>
      </c>
      <c r="N3502" s="26" t="n">
        <f aca="false">IF(D3502&lt;H3502,(H3502-D3502)/D3502,IF(D3502&gt;G3502,(D3502-G3502)/D3502,0))</f>
        <v>6.88780624600124E-005</v>
      </c>
      <c r="O3502" s="26" t="n">
        <f aca="false">IF(E3502&lt;J3502,(J3502-E3502)/E3502,IF(E3502&gt;I3502,(E3502-I3502)/E3502,0))</f>
        <v>0</v>
      </c>
      <c r="P3502" s="27" t="n">
        <f aca="false">LN(F3502/F3501)</f>
        <v>0.00344073343084978</v>
      </c>
      <c r="Q3502" s="28" t="n">
        <f aca="false">STDEV(P3483:P3502)*SQRT(252)</f>
        <v>0.337839766145322</v>
      </c>
      <c r="R3502" s="26" t="n">
        <f aca="false">(G3502-H3502)/H3502</f>
        <v>0.000997334285520872</v>
      </c>
      <c r="S3502" s="17" t="n">
        <f aca="false">YEAR(B3502)</f>
        <v>2020</v>
      </c>
      <c r="T3502" s="17" t="n">
        <f aca="false">WEEKDAY(B3502)</f>
        <v>6</v>
      </c>
    </row>
    <row r="3503" customFormat="false" ht="15" hidden="false" customHeight="false" outlineLevel="0" collapsed="false">
      <c r="B3503" s="21" t="n">
        <v>43927</v>
      </c>
      <c r="C3503" s="22" t="n">
        <v>1618.425</v>
      </c>
      <c r="D3503" s="22" t="n">
        <v>1669.163</v>
      </c>
      <c r="E3503" s="22" t="n">
        <v>1609.26</v>
      </c>
      <c r="F3503" s="22" t="n">
        <v>1661.809</v>
      </c>
      <c r="G3503" s="23" t="n">
        <v>1670.54</v>
      </c>
      <c r="H3503" s="23" t="n">
        <v>1668.87</v>
      </c>
      <c r="I3503" s="23" t="n">
        <v>1610.71</v>
      </c>
      <c r="J3503" s="23" t="n">
        <v>1609.1</v>
      </c>
      <c r="K3503" s="29" t="str">
        <f aca="false">IF(N3503&lt;=$F$3,"HIT","MISS")</f>
        <v>HIT</v>
      </c>
      <c r="L3503" s="29" t="str">
        <f aca="false">IF(O3503&lt;=$F$3,"HIT","MISS")</f>
        <v>HIT</v>
      </c>
      <c r="M3503" s="17" t="str">
        <f aca="false">IF(AND(K3503="HIT",L3503="HIT"),"HOD ✓ | LOD ✓",IF(K3503="HIT","HOD ✓",IF(L3503="HIT","LOD ✓","✗ MISS")))</f>
        <v>HOD ✓ | LOD ✓</v>
      </c>
      <c r="N3503" s="26" t="n">
        <f aca="false">IF(D3503&lt;H3503,(H3503-D3503)/D3503,IF(D3503&gt;G3503,(D3503-G3503)/D3503,0))</f>
        <v>0</v>
      </c>
      <c r="O3503" s="26" t="n">
        <f aca="false">IF(E3503&lt;J3503,(J3503-E3503)/E3503,IF(E3503&gt;I3503,(E3503-I3503)/E3503,0))</f>
        <v>0</v>
      </c>
      <c r="P3503" s="27" t="n">
        <f aca="false">LN(F3503/F3502)</f>
        <v>0.0264533139407537</v>
      </c>
      <c r="Q3503" s="28" t="n">
        <f aca="false">STDEV(P3484:P3503)*SQRT(252)</f>
        <v>0.352028922885976</v>
      </c>
      <c r="R3503" s="26" t="n">
        <f aca="false">(G3503-H3503)/H3503</f>
        <v>0.00100067710486741</v>
      </c>
      <c r="S3503" s="17" t="n">
        <f aca="false">YEAR(B3503)</f>
        <v>2020</v>
      </c>
      <c r="T3503" s="17" t="n">
        <f aca="false">WEEKDAY(B3503)</f>
        <v>2</v>
      </c>
    </row>
    <row r="3504" customFormat="false" ht="15" hidden="false" customHeight="false" outlineLevel="0" collapsed="false">
      <c r="B3504" s="21" t="n">
        <v>43928</v>
      </c>
      <c r="C3504" s="22" t="n">
        <v>1661.809</v>
      </c>
      <c r="D3504" s="22" t="n">
        <v>1675.605</v>
      </c>
      <c r="E3504" s="22" t="n">
        <v>1642.9</v>
      </c>
      <c r="F3504" s="22" t="n">
        <v>1648.838</v>
      </c>
      <c r="G3504" s="23" t="n">
        <v>1677.53</v>
      </c>
      <c r="H3504" s="23" t="n">
        <v>1675.85</v>
      </c>
      <c r="I3504" s="23" t="n">
        <v>1644.92</v>
      </c>
      <c r="J3504" s="23" t="n">
        <v>1643.28</v>
      </c>
      <c r="K3504" s="29" t="str">
        <f aca="false">IF(N3504&lt;=$F$3,"HIT","MISS")</f>
        <v>HIT</v>
      </c>
      <c r="L3504" s="29" t="str">
        <f aca="false">IF(O3504&lt;=$F$3,"HIT","MISS")</f>
        <v>HIT</v>
      </c>
      <c r="M3504" s="17" t="str">
        <f aca="false">IF(AND(K3504="HIT",L3504="HIT"),"HOD ✓ | LOD ✓",IF(K3504="HIT","HOD ✓",IF(L3504="HIT","LOD ✓","✗ MISS")))</f>
        <v>HOD ✓ | LOD ✓</v>
      </c>
      <c r="N3504" s="26" t="n">
        <f aca="false">IF(D3504&lt;H3504,(H3504-D3504)/D3504,IF(D3504&gt;G3504,(D3504-G3504)/D3504,0))</f>
        <v>0.000146215844426276</v>
      </c>
      <c r="O3504" s="26" t="n">
        <f aca="false">IF(E3504&lt;J3504,(J3504-E3504)/E3504,IF(E3504&gt;I3504,(E3504-I3504)/E3504,0))</f>
        <v>0.000231298313956955</v>
      </c>
      <c r="P3504" s="27" t="n">
        <f aca="false">LN(F3504/F3503)</f>
        <v>-0.00783597065519137</v>
      </c>
      <c r="Q3504" s="28" t="n">
        <f aca="false">STDEV(P3485:P3504)*SQRT(252)</f>
        <v>0.346855312239925</v>
      </c>
      <c r="R3504" s="26" t="n">
        <f aca="false">(G3504-H3504)/H3504</f>
        <v>0.00100247635528243</v>
      </c>
      <c r="S3504" s="17" t="n">
        <f aca="false">YEAR(B3504)</f>
        <v>2020</v>
      </c>
      <c r="T3504" s="17" t="n">
        <f aca="false">WEEKDAY(B3504)</f>
        <v>3</v>
      </c>
    </row>
    <row r="3505" customFormat="false" ht="15" hidden="false" customHeight="false" outlineLevel="0" collapsed="false">
      <c r="B3505" s="21" t="n">
        <v>43929</v>
      </c>
      <c r="C3505" s="22" t="n">
        <v>1648.838</v>
      </c>
      <c r="D3505" s="22" t="n">
        <v>1656.586</v>
      </c>
      <c r="E3505" s="22" t="n">
        <v>1641.474</v>
      </c>
      <c r="F3505" s="22" t="n">
        <v>1645.544</v>
      </c>
      <c r="G3505" s="23" t="n">
        <v>1656.67</v>
      </c>
      <c r="H3505" s="23" t="n">
        <v>1655.01</v>
      </c>
      <c r="I3505" s="23" t="n">
        <v>1641.07</v>
      </c>
      <c r="J3505" s="23" t="n">
        <v>1639.43</v>
      </c>
      <c r="K3505" s="29" t="str">
        <f aca="false">IF(N3505&lt;=$F$3,"HIT","MISS")</f>
        <v>HIT</v>
      </c>
      <c r="L3505" s="29" t="str">
        <f aca="false">IF(O3505&lt;=$F$3,"HIT","MISS")</f>
        <v>HIT</v>
      </c>
      <c r="M3505" s="17" t="str">
        <f aca="false">IF(AND(K3505="HIT",L3505="HIT"),"HOD ✓ | LOD ✓",IF(K3505="HIT","HOD ✓",IF(L3505="HIT","LOD ✓","✗ MISS")))</f>
        <v>HOD ✓ | LOD ✓</v>
      </c>
      <c r="N3505" s="26" t="n">
        <f aca="false">IF(D3505&lt;H3505,(H3505-D3505)/D3505,IF(D3505&gt;G3505,(D3505-G3505)/D3505,0))</f>
        <v>0</v>
      </c>
      <c r="O3505" s="26" t="n">
        <f aca="false">IF(E3505&lt;J3505,(J3505-E3505)/E3505,IF(E3505&gt;I3505,(E3505-I3505)/E3505,0))</f>
        <v>0.000246120255331486</v>
      </c>
      <c r="P3505" s="27" t="n">
        <f aca="false">LN(F3505/F3504)</f>
        <v>-0.00199976875647447</v>
      </c>
      <c r="Q3505" s="28" t="n">
        <f aca="false">STDEV(P3486:P3505)*SQRT(252)</f>
        <v>0.345393666013611</v>
      </c>
      <c r="R3505" s="26" t="n">
        <f aca="false">(G3505-H3505)/H3505</f>
        <v>0.00100301508752218</v>
      </c>
      <c r="S3505" s="17" t="n">
        <f aca="false">YEAR(B3505)</f>
        <v>2020</v>
      </c>
      <c r="T3505" s="17" t="n">
        <f aca="false">WEEKDAY(B3505)</f>
        <v>4</v>
      </c>
    </row>
    <row r="3506" customFormat="false" ht="15" hidden="false" customHeight="false" outlineLevel="0" collapsed="false">
      <c r="B3506" s="21" t="n">
        <v>43930</v>
      </c>
      <c r="C3506" s="22" t="n">
        <v>1645.544</v>
      </c>
      <c r="D3506" s="22" t="n">
        <v>1690.25</v>
      </c>
      <c r="E3506" s="22" t="n">
        <v>1643.836</v>
      </c>
      <c r="F3506" s="22" t="n">
        <v>1683.505</v>
      </c>
      <c r="G3506" s="23" t="n">
        <v>1692.26</v>
      </c>
      <c r="H3506" s="23" t="n">
        <v>1690.57</v>
      </c>
      <c r="I3506" s="23" t="n">
        <v>1644.95</v>
      </c>
      <c r="J3506" s="23" t="n">
        <v>1643.31</v>
      </c>
      <c r="K3506" s="29" t="str">
        <f aca="false">IF(N3506&lt;=$F$3,"HIT","MISS")</f>
        <v>HIT</v>
      </c>
      <c r="L3506" s="29" t="str">
        <f aca="false">IF(O3506&lt;=$F$3,"HIT","MISS")</f>
        <v>HIT</v>
      </c>
      <c r="M3506" s="17" t="str">
        <f aca="false">IF(AND(K3506="HIT",L3506="HIT"),"HOD ✓ | LOD ✓",IF(K3506="HIT","HOD ✓",IF(L3506="HIT","LOD ✓","✗ MISS")))</f>
        <v>HOD ✓ | LOD ✓</v>
      </c>
      <c r="N3506" s="26" t="n">
        <f aca="false">IF(D3506&lt;H3506,(H3506-D3506)/D3506,IF(D3506&gt;G3506,(D3506-G3506)/D3506,0))</f>
        <v>0.000189321106345178</v>
      </c>
      <c r="O3506" s="26" t="n">
        <f aca="false">IF(E3506&lt;J3506,(J3506-E3506)/E3506,IF(E3506&gt;I3506,(E3506-I3506)/E3506,0))</f>
        <v>0</v>
      </c>
      <c r="P3506" s="27" t="n">
        <f aca="false">LN(F3506/F3505)</f>
        <v>0.0228069009809617</v>
      </c>
      <c r="Q3506" s="28" t="n">
        <f aca="false">STDEV(P3487:P3506)*SQRT(252)</f>
        <v>0.326101742134353</v>
      </c>
      <c r="R3506" s="26" t="n">
        <f aca="false">(G3506-H3506)/H3506</f>
        <v>0.00099966283561169</v>
      </c>
      <c r="S3506" s="17" t="n">
        <f aca="false">YEAR(B3506)</f>
        <v>2020</v>
      </c>
      <c r="T3506" s="17" t="n">
        <f aca="false">WEEKDAY(B3506)</f>
        <v>5</v>
      </c>
    </row>
    <row r="3507" customFormat="false" ht="15" hidden="false" customHeight="false" outlineLevel="0" collapsed="false">
      <c r="B3507" s="21" t="n">
        <v>43934</v>
      </c>
      <c r="C3507" s="22" t="n">
        <v>1683.505</v>
      </c>
      <c r="D3507" s="22" t="n">
        <v>1723.867</v>
      </c>
      <c r="E3507" s="22" t="n">
        <v>1675.045</v>
      </c>
      <c r="F3507" s="22" t="n">
        <v>1713.419</v>
      </c>
      <c r="G3507" s="23" t="n">
        <v>1724.21</v>
      </c>
      <c r="H3507" s="23" t="n">
        <v>1722.49</v>
      </c>
      <c r="I3507" s="23" t="n">
        <v>1677.17</v>
      </c>
      <c r="J3507" s="23" t="n">
        <v>1675.49</v>
      </c>
      <c r="K3507" s="29" t="str">
        <f aca="false">IF(N3507&lt;=$F$3,"HIT","MISS")</f>
        <v>HIT</v>
      </c>
      <c r="L3507" s="29" t="str">
        <f aca="false">IF(O3507&lt;=$F$3,"HIT","MISS")</f>
        <v>HIT</v>
      </c>
      <c r="M3507" s="17" t="str">
        <f aca="false">IF(AND(K3507="HIT",L3507="HIT"),"HOD ✓ | LOD ✓",IF(K3507="HIT","HOD ✓",IF(L3507="HIT","LOD ✓","✗ MISS")))</f>
        <v>HOD ✓ | LOD ✓</v>
      </c>
      <c r="N3507" s="26" t="n">
        <f aca="false">IF(D3507&lt;H3507,(H3507-D3507)/D3507,IF(D3507&gt;G3507,(D3507-G3507)/D3507,0))</f>
        <v>0</v>
      </c>
      <c r="O3507" s="26" t="n">
        <f aca="false">IF(E3507&lt;J3507,(J3507-E3507)/E3507,IF(E3507&gt;I3507,(E3507-I3507)/E3507,0))</f>
        <v>0.000265664504535661</v>
      </c>
      <c r="P3507" s="27" t="n">
        <f aca="false">LN(F3507/F3506)</f>
        <v>0.0176128599314541</v>
      </c>
      <c r="Q3507" s="28" t="n">
        <f aca="false">STDEV(P3488:P3507)*SQRT(252)</f>
        <v>0.303598114768425</v>
      </c>
      <c r="R3507" s="26" t="n">
        <f aca="false">(G3507-H3507)/H3507</f>
        <v>0.000998554418313039</v>
      </c>
      <c r="S3507" s="17" t="n">
        <f aca="false">YEAR(B3507)</f>
        <v>2020</v>
      </c>
      <c r="T3507" s="17" t="n">
        <f aca="false">WEEKDAY(B3507)</f>
        <v>2</v>
      </c>
    </row>
    <row r="3508" customFormat="false" ht="15" hidden="false" customHeight="false" outlineLevel="0" collapsed="false">
      <c r="B3508" s="21" t="n">
        <v>43935</v>
      </c>
      <c r="C3508" s="22" t="n">
        <v>1713.419</v>
      </c>
      <c r="D3508" s="22" t="n">
        <v>1747.722</v>
      </c>
      <c r="E3508" s="22" t="n">
        <v>1709.449</v>
      </c>
      <c r="F3508" s="22" t="n">
        <v>1727.175</v>
      </c>
      <c r="G3508" s="23" t="n">
        <v>1748.5</v>
      </c>
      <c r="H3508" s="23" t="n">
        <v>1746.75</v>
      </c>
      <c r="I3508" s="23" t="n">
        <v>1709.88</v>
      </c>
      <c r="J3508" s="23" t="n">
        <v>1708.17</v>
      </c>
      <c r="K3508" s="29" t="str">
        <f aca="false">IF(N3508&lt;=$F$3,"HIT","MISS")</f>
        <v>HIT</v>
      </c>
      <c r="L3508" s="29" t="str">
        <f aca="false">IF(O3508&lt;=$F$3,"HIT","MISS")</f>
        <v>HIT</v>
      </c>
      <c r="M3508" s="17" t="str">
        <f aca="false">IF(AND(K3508="HIT",L3508="HIT"),"HOD ✓ | LOD ✓",IF(K3508="HIT","HOD ✓",IF(L3508="HIT","LOD ✓","✗ MISS")))</f>
        <v>HOD ✓ | LOD ✓</v>
      </c>
      <c r="N3508" s="26" t="n">
        <f aca="false">IF(D3508&lt;H3508,(H3508-D3508)/D3508,IF(D3508&gt;G3508,(D3508-G3508)/D3508,0))</f>
        <v>0</v>
      </c>
      <c r="O3508" s="26" t="n">
        <f aca="false">IF(E3508&lt;J3508,(J3508-E3508)/E3508,IF(E3508&gt;I3508,(E3508-I3508)/E3508,0))</f>
        <v>0</v>
      </c>
      <c r="P3508" s="27" t="n">
        <f aca="false">LN(F3508/F3507)</f>
        <v>0.00799633627104675</v>
      </c>
      <c r="Q3508" s="28" t="n">
        <f aca="false">STDEV(P3489:P3508)*SQRT(252)</f>
        <v>0.298341673295118</v>
      </c>
      <c r="R3508" s="26" t="n">
        <f aca="false">(G3508-H3508)/H3508</f>
        <v>0.0010018605982539</v>
      </c>
      <c r="S3508" s="17" t="n">
        <f aca="false">YEAR(B3508)</f>
        <v>2020</v>
      </c>
      <c r="T3508" s="17" t="n">
        <f aca="false">WEEKDAY(B3508)</f>
        <v>3</v>
      </c>
    </row>
    <row r="3509" customFormat="false" ht="15" hidden="false" customHeight="false" outlineLevel="0" collapsed="false">
      <c r="B3509" s="21" t="n">
        <v>43936</v>
      </c>
      <c r="C3509" s="22" t="n">
        <v>1727.175</v>
      </c>
      <c r="D3509" s="22" t="n">
        <v>1731.474</v>
      </c>
      <c r="E3509" s="22" t="n">
        <v>1708.284</v>
      </c>
      <c r="F3509" s="22" t="n">
        <v>1715.948</v>
      </c>
      <c r="G3509" s="23" t="n">
        <v>1732.93</v>
      </c>
      <c r="H3509" s="23" t="n">
        <v>1731.2</v>
      </c>
      <c r="I3509" s="23" t="n">
        <v>1710.19</v>
      </c>
      <c r="J3509" s="23" t="n">
        <v>1708.48</v>
      </c>
      <c r="K3509" s="29" t="str">
        <f aca="false">IF(N3509&lt;=$F$3,"HIT","MISS")</f>
        <v>HIT</v>
      </c>
      <c r="L3509" s="29" t="str">
        <f aca="false">IF(O3509&lt;=$F$3,"HIT","MISS")</f>
        <v>HIT</v>
      </c>
      <c r="M3509" s="17" t="str">
        <f aca="false">IF(AND(K3509="HIT",L3509="HIT"),"HOD ✓ | LOD ✓",IF(K3509="HIT","HOD ✓",IF(L3509="HIT","LOD ✓","✗ MISS")))</f>
        <v>HOD ✓ | LOD ✓</v>
      </c>
      <c r="N3509" s="26" t="n">
        <f aca="false">IF(D3509&lt;H3509,(H3509-D3509)/D3509,IF(D3509&gt;G3509,(D3509-G3509)/D3509,0))</f>
        <v>0</v>
      </c>
      <c r="O3509" s="26" t="n">
        <f aca="false">IF(E3509&lt;J3509,(J3509-E3509)/E3509,IF(E3509&gt;I3509,(E3509-I3509)/E3509,0))</f>
        <v>0.000114735020640545</v>
      </c>
      <c r="P3509" s="27" t="n">
        <f aca="false">LN(F3509/F3508)</f>
        <v>-0.00652142824373097</v>
      </c>
      <c r="Q3509" s="28" t="n">
        <f aca="false">STDEV(P3490:P3509)*SQRT(252)</f>
        <v>0.301758812120964</v>
      </c>
      <c r="R3509" s="26" t="n">
        <f aca="false">(G3509-H3509)/H3509</f>
        <v>0.000999306839186702</v>
      </c>
      <c r="S3509" s="17" t="n">
        <f aca="false">YEAR(B3509)</f>
        <v>2020</v>
      </c>
      <c r="T3509" s="17" t="n">
        <f aca="false">WEEKDAY(B3509)</f>
        <v>4</v>
      </c>
    </row>
    <row r="3510" customFormat="false" ht="15" hidden="false" customHeight="false" outlineLevel="0" collapsed="false">
      <c r="B3510" s="21" t="n">
        <v>43937</v>
      </c>
      <c r="C3510" s="22" t="n">
        <v>1715.948</v>
      </c>
      <c r="D3510" s="22" t="n">
        <v>1738.754</v>
      </c>
      <c r="E3510" s="22" t="n">
        <v>1708</v>
      </c>
      <c r="F3510" s="22" t="n">
        <v>1718.352</v>
      </c>
      <c r="G3510" s="23" t="n">
        <v>1740.79</v>
      </c>
      <c r="H3510" s="23" t="n">
        <v>1739.05</v>
      </c>
      <c r="I3510" s="23" t="n">
        <v>1707.37</v>
      </c>
      <c r="J3510" s="23" t="n">
        <v>1705.66</v>
      </c>
      <c r="K3510" s="29" t="str">
        <f aca="false">IF(N3510&lt;=$F$3,"HIT","MISS")</f>
        <v>HIT</v>
      </c>
      <c r="L3510" s="29" t="str">
        <f aca="false">IF(O3510&lt;=$F$3,"HIT","MISS")</f>
        <v>HIT</v>
      </c>
      <c r="M3510" s="17" t="str">
        <f aca="false">IF(AND(K3510="HIT",L3510="HIT"),"HOD ✓ | LOD ✓",IF(K3510="HIT","HOD ✓",IF(L3510="HIT","LOD ✓","✗ MISS")))</f>
        <v>HOD ✓ | LOD ✓</v>
      </c>
      <c r="N3510" s="26" t="n">
        <f aca="false">IF(D3510&lt;H3510,(H3510-D3510)/D3510,IF(D3510&gt;G3510,(D3510-G3510)/D3510,0))</f>
        <v>0.000170236847765727</v>
      </c>
      <c r="O3510" s="26" t="n">
        <f aca="false">IF(E3510&lt;J3510,(J3510-E3510)/E3510,IF(E3510&gt;I3510,(E3510-I3510)/E3510,0))</f>
        <v>0.000368852459016457</v>
      </c>
      <c r="P3510" s="27" t="n">
        <f aca="false">LN(F3510/F3509)</f>
        <v>0.00139999440506085</v>
      </c>
      <c r="Q3510" s="28" t="n">
        <f aca="false">STDEV(P3491:P3510)*SQRT(252)</f>
        <v>0.275119100727666</v>
      </c>
      <c r="R3510" s="26" t="n">
        <f aca="false">(G3510-H3510)/H3510</f>
        <v>0.00100054627526524</v>
      </c>
      <c r="S3510" s="17" t="n">
        <f aca="false">YEAR(B3510)</f>
        <v>2020</v>
      </c>
      <c r="T3510" s="17" t="n">
        <f aca="false">WEEKDAY(B3510)</f>
        <v>5</v>
      </c>
    </row>
    <row r="3511" customFormat="false" ht="15" hidden="false" customHeight="false" outlineLevel="0" collapsed="false">
      <c r="B3511" s="21" t="n">
        <v>43938</v>
      </c>
      <c r="C3511" s="22" t="n">
        <v>1718.352</v>
      </c>
      <c r="D3511" s="22" t="n">
        <v>1718.866</v>
      </c>
      <c r="E3511" s="22" t="n">
        <v>1679.804</v>
      </c>
      <c r="F3511" s="22" t="n">
        <v>1683.5</v>
      </c>
      <c r="G3511" s="23" t="n">
        <v>1718.12</v>
      </c>
      <c r="H3511" s="23" t="n">
        <v>1716.4</v>
      </c>
      <c r="I3511" s="23" t="n">
        <v>1682.05</v>
      </c>
      <c r="J3511" s="23" t="n">
        <v>1680.37</v>
      </c>
      <c r="K3511" s="29" t="str">
        <f aca="false">IF(N3511&lt;=$F$3,"HIT","MISS")</f>
        <v>HIT</v>
      </c>
      <c r="L3511" s="29" t="str">
        <f aca="false">IF(O3511&lt;=$F$3,"HIT","MISS")</f>
        <v>HIT</v>
      </c>
      <c r="M3511" s="17" t="str">
        <f aca="false">IF(AND(K3511="HIT",L3511="HIT"),"HOD ✓ | LOD ✓",IF(K3511="HIT","HOD ✓",IF(L3511="HIT","LOD ✓","✗ MISS")))</f>
        <v>HOD ✓ | LOD ✓</v>
      </c>
      <c r="N3511" s="26" t="n">
        <f aca="false">IF(D3511&lt;H3511,(H3511-D3511)/D3511,IF(D3511&gt;G3511,(D3511-G3511)/D3511,0))</f>
        <v>0.00043400707210457</v>
      </c>
      <c r="O3511" s="26" t="n">
        <f aca="false">IF(E3511&lt;J3511,(J3511-E3511)/E3511,IF(E3511&gt;I3511,(E3511-I3511)/E3511,0))</f>
        <v>0.000336944072046384</v>
      </c>
      <c r="P3511" s="27" t="n">
        <f aca="false">LN(F3511/F3510)</f>
        <v>-0.0204907323623902</v>
      </c>
      <c r="Q3511" s="28" t="n">
        <f aca="false">STDEV(P3492:P3511)*SQRT(252)</f>
        <v>0.286799369593704</v>
      </c>
      <c r="R3511" s="26" t="n">
        <f aca="false">(G3511-H3511)/H3511</f>
        <v>0.00100209741319028</v>
      </c>
      <c r="S3511" s="17" t="n">
        <f aca="false">YEAR(B3511)</f>
        <v>2020</v>
      </c>
      <c r="T3511" s="17" t="n">
        <f aca="false">WEEKDAY(B3511)</f>
        <v>6</v>
      </c>
    </row>
    <row r="3512" customFormat="false" ht="15" hidden="false" customHeight="false" outlineLevel="0" collapsed="false">
      <c r="B3512" s="21" t="n">
        <v>43941</v>
      </c>
      <c r="C3512" s="22" t="n">
        <v>1683.5</v>
      </c>
      <c r="D3512" s="22" t="n">
        <v>1702.419</v>
      </c>
      <c r="E3512" s="22" t="n">
        <v>1671.218</v>
      </c>
      <c r="F3512" s="22" t="n">
        <v>1696.239</v>
      </c>
      <c r="G3512" s="23" t="n">
        <v>1703.23</v>
      </c>
      <c r="H3512" s="23" t="n">
        <v>1701.53</v>
      </c>
      <c r="I3512" s="23" t="n">
        <v>1672.74</v>
      </c>
      <c r="J3512" s="23" t="n">
        <v>1671.07</v>
      </c>
      <c r="K3512" s="29" t="str">
        <f aca="false">IF(N3512&lt;=$F$3,"HIT","MISS")</f>
        <v>HIT</v>
      </c>
      <c r="L3512" s="29" t="str">
        <f aca="false">IF(O3512&lt;=$F$3,"HIT","MISS")</f>
        <v>HIT</v>
      </c>
      <c r="M3512" s="17" t="str">
        <f aca="false">IF(AND(K3512="HIT",L3512="HIT"),"HOD ✓ | LOD ✓",IF(K3512="HIT","HOD ✓",IF(L3512="HIT","LOD ✓","✗ MISS")))</f>
        <v>HOD ✓ | LOD ✓</v>
      </c>
      <c r="N3512" s="26" t="n">
        <f aca="false">IF(D3512&lt;H3512,(H3512-D3512)/D3512,IF(D3512&gt;G3512,(D3512-G3512)/D3512,0))</f>
        <v>0</v>
      </c>
      <c r="O3512" s="26" t="n">
        <f aca="false">IF(E3512&lt;J3512,(J3512-E3512)/E3512,IF(E3512&gt;I3512,(E3512-I3512)/E3512,0))</f>
        <v>0</v>
      </c>
      <c r="P3512" s="27" t="n">
        <f aca="false">LN(F3512/F3511)</f>
        <v>0.00753848763377616</v>
      </c>
      <c r="Q3512" s="28" t="n">
        <f aca="false">STDEV(P3493:P3512)*SQRT(252)</f>
        <v>0.2838773200284</v>
      </c>
      <c r="R3512" s="26" t="n">
        <f aca="false">(G3512-H3512)/H3512</f>
        <v>0.000999100809271682</v>
      </c>
      <c r="S3512" s="17" t="n">
        <f aca="false">YEAR(B3512)</f>
        <v>2020</v>
      </c>
      <c r="T3512" s="17" t="n">
        <f aca="false">WEEKDAY(B3512)</f>
        <v>2</v>
      </c>
    </row>
    <row r="3513" customFormat="false" ht="15" hidden="false" customHeight="false" outlineLevel="0" collapsed="false">
      <c r="B3513" s="21" t="n">
        <v>43942</v>
      </c>
      <c r="C3513" s="22" t="n">
        <v>1696.239</v>
      </c>
      <c r="D3513" s="22" t="n">
        <v>1697.954</v>
      </c>
      <c r="E3513" s="22" t="n">
        <v>1661.416</v>
      </c>
      <c r="F3513" s="22" t="n">
        <v>1687.048</v>
      </c>
      <c r="G3513" s="23" t="n">
        <v>1698.13</v>
      </c>
      <c r="H3513" s="23" t="n">
        <v>1696.43</v>
      </c>
      <c r="I3513" s="23" t="n">
        <v>1662.05</v>
      </c>
      <c r="J3513" s="23" t="n">
        <v>1660.39</v>
      </c>
      <c r="K3513" s="29" t="str">
        <f aca="false">IF(N3513&lt;=$F$3,"HIT","MISS")</f>
        <v>HIT</v>
      </c>
      <c r="L3513" s="29" t="str">
        <f aca="false">IF(O3513&lt;=$F$3,"HIT","MISS")</f>
        <v>HIT</v>
      </c>
      <c r="M3513" s="17" t="str">
        <f aca="false">IF(AND(K3513="HIT",L3513="HIT"),"HOD ✓ | LOD ✓",IF(K3513="HIT","HOD ✓",IF(L3513="HIT","LOD ✓","✗ MISS")))</f>
        <v>HOD ✓ | LOD ✓</v>
      </c>
      <c r="N3513" s="26" t="n">
        <f aca="false">IF(D3513&lt;H3513,(H3513-D3513)/D3513,IF(D3513&gt;G3513,(D3513-G3513)/D3513,0))</f>
        <v>0</v>
      </c>
      <c r="O3513" s="26" t="n">
        <f aca="false">IF(E3513&lt;J3513,(J3513-E3513)/E3513,IF(E3513&gt;I3513,(E3513-I3513)/E3513,0))</f>
        <v>0</v>
      </c>
      <c r="P3513" s="27" t="n">
        <f aca="false">LN(F3513/F3512)</f>
        <v>-0.00543319121878637</v>
      </c>
      <c r="Q3513" s="28" t="n">
        <f aca="false">STDEV(P3494:P3513)*SQRT(252)</f>
        <v>0.264456956324941</v>
      </c>
      <c r="R3513" s="26" t="n">
        <f aca="false">(G3513-H3513)/H3513</f>
        <v>0.00100210441928052</v>
      </c>
      <c r="S3513" s="17" t="n">
        <f aca="false">YEAR(B3513)</f>
        <v>2020</v>
      </c>
      <c r="T3513" s="17" t="n">
        <f aca="false">WEEKDAY(B3513)</f>
        <v>3</v>
      </c>
    </row>
    <row r="3514" customFormat="false" ht="15" hidden="false" customHeight="false" outlineLevel="0" collapsed="false">
      <c r="B3514" s="21" t="n">
        <v>43943</v>
      </c>
      <c r="C3514" s="22" t="n">
        <v>1687.048</v>
      </c>
      <c r="D3514" s="22" t="n">
        <v>1718.604</v>
      </c>
      <c r="E3514" s="22" t="n">
        <v>1680.478</v>
      </c>
      <c r="F3514" s="22" t="n">
        <v>1714.292</v>
      </c>
      <c r="G3514" s="23" t="n">
        <v>1718.31</v>
      </c>
      <c r="H3514" s="23" t="n">
        <v>1716.59</v>
      </c>
      <c r="I3514" s="23" t="n">
        <v>1681.57</v>
      </c>
      <c r="J3514" s="23" t="n">
        <v>1679.89</v>
      </c>
      <c r="K3514" s="29" t="str">
        <f aca="false">IF(N3514&lt;=$F$3,"HIT","MISS")</f>
        <v>HIT</v>
      </c>
      <c r="L3514" s="29" t="str">
        <f aca="false">IF(O3514&lt;=$F$3,"HIT","MISS")</f>
        <v>HIT</v>
      </c>
      <c r="M3514" s="17" t="str">
        <f aca="false">IF(AND(K3514="HIT",L3514="HIT"),"HOD ✓ | LOD ✓",IF(K3514="HIT","HOD ✓",IF(L3514="HIT","LOD ✓","✗ MISS")))</f>
        <v>HOD ✓ | LOD ✓</v>
      </c>
      <c r="N3514" s="26" t="n">
        <f aca="false">IF(D3514&lt;H3514,(H3514-D3514)/D3514,IF(D3514&gt;G3514,(D3514-G3514)/D3514,0))</f>
        <v>0.000171069076995106</v>
      </c>
      <c r="O3514" s="26" t="n">
        <f aca="false">IF(E3514&lt;J3514,(J3514-E3514)/E3514,IF(E3514&gt;I3514,(E3514-I3514)/E3514,0))</f>
        <v>0</v>
      </c>
      <c r="P3514" s="27" t="n">
        <f aca="false">LN(F3514/F3513)</f>
        <v>0.0160199113586496</v>
      </c>
      <c r="Q3514" s="28" t="n">
        <f aca="false">STDEV(P3495:P3514)*SQRT(252)</f>
        <v>0.216592707459668</v>
      </c>
      <c r="R3514" s="26" t="n">
        <f aca="false">(G3514-H3514)/H3514</f>
        <v>0.00100198649648432</v>
      </c>
      <c r="S3514" s="17" t="n">
        <f aca="false">YEAR(B3514)</f>
        <v>2020</v>
      </c>
      <c r="T3514" s="17" t="n">
        <f aca="false">WEEKDAY(B3514)</f>
        <v>4</v>
      </c>
    </row>
    <row r="3515" customFormat="false" ht="15" hidden="false" customHeight="false" outlineLevel="0" collapsed="false">
      <c r="B3515" s="21" t="n">
        <v>43944</v>
      </c>
      <c r="C3515" s="22" t="n">
        <v>1714.292</v>
      </c>
      <c r="D3515" s="22" t="n">
        <v>1738.878</v>
      </c>
      <c r="E3515" s="22" t="n">
        <v>1707.418</v>
      </c>
      <c r="F3515" s="22" t="n">
        <v>1731.391</v>
      </c>
      <c r="G3515" s="23" t="n">
        <v>1740.02</v>
      </c>
      <c r="H3515" s="23" t="n">
        <v>1738.28</v>
      </c>
      <c r="I3515" s="23" t="n">
        <v>1707.9</v>
      </c>
      <c r="J3515" s="23" t="n">
        <v>1706.19</v>
      </c>
      <c r="K3515" s="29" t="str">
        <f aca="false">IF(N3515&lt;=$F$3,"HIT","MISS")</f>
        <v>HIT</v>
      </c>
      <c r="L3515" s="29" t="str">
        <f aca="false">IF(O3515&lt;=$F$3,"HIT","MISS")</f>
        <v>HIT</v>
      </c>
      <c r="M3515" s="17" t="str">
        <f aca="false">IF(AND(K3515="HIT",L3515="HIT"),"HOD ✓ | LOD ✓",IF(K3515="HIT","HOD ✓",IF(L3515="HIT","LOD ✓","✗ MISS")))</f>
        <v>HOD ✓ | LOD ✓</v>
      </c>
      <c r="N3515" s="26" t="n">
        <f aca="false">IF(D3515&lt;H3515,(H3515-D3515)/D3515,IF(D3515&gt;G3515,(D3515-G3515)/D3515,0))</f>
        <v>0</v>
      </c>
      <c r="O3515" s="26" t="n">
        <f aca="false">IF(E3515&lt;J3515,(J3515-E3515)/E3515,IF(E3515&gt;I3515,(E3515-I3515)/E3515,0))</f>
        <v>0</v>
      </c>
      <c r="P3515" s="27" t="n">
        <f aca="false">LN(F3515/F3514)</f>
        <v>0.00992496428781553</v>
      </c>
      <c r="Q3515" s="28" t="n">
        <f aca="false">STDEV(P3496:P3515)*SQRT(252)</f>
        <v>0.21536059165397</v>
      </c>
      <c r="R3515" s="26" t="n">
        <f aca="false">(G3515-H3515)/H3515</f>
        <v>0.00100098948385761</v>
      </c>
      <c r="S3515" s="17" t="n">
        <f aca="false">YEAR(B3515)</f>
        <v>2020</v>
      </c>
      <c r="T3515" s="17" t="n">
        <f aca="false">WEEKDAY(B3515)</f>
        <v>5</v>
      </c>
    </row>
    <row r="3516" customFormat="false" ht="15" hidden="false" customHeight="false" outlineLevel="0" collapsed="false">
      <c r="B3516" s="21" t="n">
        <v>43945</v>
      </c>
      <c r="C3516" s="22" t="n">
        <v>1731.391</v>
      </c>
      <c r="D3516" s="22" t="n">
        <v>1736.566</v>
      </c>
      <c r="E3516" s="22" t="n">
        <v>1710.857</v>
      </c>
      <c r="F3516" s="22" t="n">
        <v>1729.406</v>
      </c>
      <c r="G3516" s="23" t="n">
        <v>1738.4</v>
      </c>
      <c r="H3516" s="23" t="n">
        <v>1736.66</v>
      </c>
      <c r="I3516" s="23" t="n">
        <v>1711.38</v>
      </c>
      <c r="J3516" s="23" t="n">
        <v>1709.67</v>
      </c>
      <c r="K3516" s="29" t="str">
        <f aca="false">IF(N3516&lt;=$F$3,"HIT","MISS")</f>
        <v>HIT</v>
      </c>
      <c r="L3516" s="29" t="str">
        <f aca="false">IF(O3516&lt;=$F$3,"HIT","MISS")</f>
        <v>HIT</v>
      </c>
      <c r="M3516" s="17" t="str">
        <f aca="false">IF(AND(K3516="HIT",L3516="HIT"),"HOD ✓ | LOD ✓",IF(K3516="HIT","HOD ✓",IF(L3516="HIT","LOD ✓","✗ MISS")))</f>
        <v>HOD ✓ | LOD ✓</v>
      </c>
      <c r="N3516" s="26" t="n">
        <f aca="false">IF(D3516&lt;H3516,(H3516-D3516)/D3516,IF(D3516&gt;G3516,(D3516-G3516)/D3516,0))</f>
        <v>5.41298171218663E-005</v>
      </c>
      <c r="O3516" s="26" t="n">
        <f aca="false">IF(E3516&lt;J3516,(J3516-E3516)/E3516,IF(E3516&gt;I3516,(E3516-I3516)/E3516,0))</f>
        <v>0</v>
      </c>
      <c r="P3516" s="27" t="n">
        <f aca="false">LN(F3516/F3515)</f>
        <v>-0.00114713473091601</v>
      </c>
      <c r="Q3516" s="28" t="n">
        <f aca="false">STDEV(P3497:P3516)*SQRT(252)</f>
        <v>0.215250469297451</v>
      </c>
      <c r="R3516" s="26" t="n">
        <f aca="false">(G3516-H3516)/H3516</f>
        <v>0.00100192323195099</v>
      </c>
      <c r="S3516" s="17" t="n">
        <f aca="false">YEAR(B3516)</f>
        <v>2020</v>
      </c>
      <c r="T3516" s="17" t="n">
        <f aca="false">WEEKDAY(B3516)</f>
        <v>6</v>
      </c>
    </row>
    <row r="3517" customFormat="false" ht="15" hidden="false" customHeight="false" outlineLevel="0" collapsed="false">
      <c r="B3517" s="21" t="n">
        <v>43948</v>
      </c>
      <c r="C3517" s="22" t="n">
        <v>1729.406</v>
      </c>
      <c r="D3517" s="22" t="n">
        <v>1729.406</v>
      </c>
      <c r="E3517" s="22" t="n">
        <v>1706.545</v>
      </c>
      <c r="F3517" s="22" t="n">
        <v>1713.938</v>
      </c>
      <c r="G3517" s="23" t="n">
        <v>1729.12</v>
      </c>
      <c r="H3517" s="23" t="n">
        <v>1727.39</v>
      </c>
      <c r="I3517" s="23" t="n">
        <v>1706.34</v>
      </c>
      <c r="J3517" s="23" t="n">
        <v>1704.64</v>
      </c>
      <c r="K3517" s="29" t="str">
        <f aca="false">IF(N3517&lt;=$F$3,"HIT","MISS")</f>
        <v>HIT</v>
      </c>
      <c r="L3517" s="29" t="str">
        <f aca="false">IF(O3517&lt;=$F$3,"HIT","MISS")</f>
        <v>HIT</v>
      </c>
      <c r="M3517" s="17" t="str">
        <f aca="false">IF(AND(K3517="HIT",L3517="HIT"),"HOD ✓ | LOD ✓",IF(K3517="HIT","HOD ✓",IF(L3517="HIT","LOD ✓","✗ MISS")))</f>
        <v>HOD ✓ | LOD ✓</v>
      </c>
      <c r="N3517" s="26" t="n">
        <f aca="false">IF(D3517&lt;H3517,(H3517-D3517)/D3517,IF(D3517&gt;G3517,(D3517-G3517)/D3517,0))</f>
        <v>0.000165374700908901</v>
      </c>
      <c r="O3517" s="26" t="n">
        <f aca="false">IF(E3517&lt;J3517,(J3517-E3517)/E3517,IF(E3517&gt;I3517,(E3517-I3517)/E3517,0))</f>
        <v>0.000120125751152272</v>
      </c>
      <c r="P3517" s="27" t="n">
        <f aca="false">LN(F3517/F3516)</f>
        <v>-0.00898435012363974</v>
      </c>
      <c r="Q3517" s="28" t="n">
        <f aca="false">STDEV(P3498:P3517)*SQRT(252)</f>
        <v>0.218910583022878</v>
      </c>
      <c r="R3517" s="26" t="n">
        <f aca="false">(G3517-H3517)/H3517</f>
        <v>0.0010015109500459</v>
      </c>
      <c r="S3517" s="17" t="n">
        <f aca="false">YEAR(B3517)</f>
        <v>2020</v>
      </c>
      <c r="T3517" s="17" t="n">
        <f aca="false">WEEKDAY(B3517)</f>
        <v>2</v>
      </c>
    </row>
    <row r="3518" customFormat="false" ht="15" hidden="false" customHeight="false" outlineLevel="0" collapsed="false">
      <c r="B3518" s="21" t="n">
        <v>43949</v>
      </c>
      <c r="C3518" s="22" t="n">
        <v>1713.938</v>
      </c>
      <c r="D3518" s="22" t="n">
        <v>1716.958</v>
      </c>
      <c r="E3518" s="22" t="n">
        <v>1692.285</v>
      </c>
      <c r="F3518" s="22" t="n">
        <v>1708.96</v>
      </c>
      <c r="G3518" s="23" t="n">
        <v>1717.22</v>
      </c>
      <c r="H3518" s="23" t="n">
        <v>1715.5</v>
      </c>
      <c r="I3518" s="23" t="n">
        <v>1687.05</v>
      </c>
      <c r="J3518" s="23" t="n">
        <v>1685.36</v>
      </c>
      <c r="K3518" s="24" t="str">
        <f aca="false">IF(N3518&lt;=$F$3,"HIT","MISS")</f>
        <v>HIT</v>
      </c>
      <c r="L3518" s="24" t="str">
        <f aca="false">IF(O3518&lt;=$F$3,"HIT","MISS")</f>
        <v>MISS</v>
      </c>
      <c r="M3518" s="25" t="str">
        <f aca="false">IF(AND(K3518="HIT",L3518="HIT"),"HOD ✓ | LOD ✓",IF(K3518="HIT","HOD ✓",IF(L3518="HIT","LOD ✓","✗ MISS")))</f>
        <v>HOD ✓</v>
      </c>
      <c r="N3518" s="26" t="n">
        <f aca="false">IF(D3518&lt;H3518,(H3518-D3518)/D3518,IF(D3518&gt;G3518,(D3518-G3518)/D3518,0))</f>
        <v>0</v>
      </c>
      <c r="O3518" s="26" t="n">
        <f aca="false">IF(E3518&lt;J3518,(J3518-E3518)/E3518,IF(E3518&gt;I3518,(E3518-I3518)/E3518,0))</f>
        <v>0.0030934505712691</v>
      </c>
      <c r="P3518" s="27" t="n">
        <f aca="false">LN(F3518/F3517)</f>
        <v>-0.00290864846664285</v>
      </c>
      <c r="Q3518" s="28" t="n">
        <f aca="false">STDEV(P3499:P3518)*SQRT(252)</f>
        <v>0.218876146121073</v>
      </c>
      <c r="R3518" s="26" t="n">
        <f aca="false">(G3518-H3518)/H3518</f>
        <v>0.00100262314194114</v>
      </c>
      <c r="S3518" s="17" t="n">
        <f aca="false">YEAR(B3518)</f>
        <v>2020</v>
      </c>
      <c r="T3518" s="17" t="n">
        <f aca="false">WEEKDAY(B3518)</f>
        <v>3</v>
      </c>
    </row>
    <row r="3519" customFormat="false" ht="15" hidden="false" customHeight="false" outlineLevel="0" collapsed="false">
      <c r="B3519" s="21" t="n">
        <v>43950</v>
      </c>
      <c r="C3519" s="22" t="n">
        <v>1708.96</v>
      </c>
      <c r="D3519" s="22" t="n">
        <v>1718.15</v>
      </c>
      <c r="E3519" s="22" t="n">
        <v>1697.185</v>
      </c>
      <c r="F3519" s="22" t="n">
        <v>1712.734</v>
      </c>
      <c r="G3519" s="23" t="n">
        <v>1719.09</v>
      </c>
      <c r="H3519" s="23" t="n">
        <v>1717.37</v>
      </c>
      <c r="I3519" s="23" t="n">
        <v>1698.68</v>
      </c>
      <c r="J3519" s="23" t="n">
        <v>1696.98</v>
      </c>
      <c r="K3519" s="29" t="str">
        <f aca="false">IF(N3519&lt;=$F$3,"HIT","MISS")</f>
        <v>HIT</v>
      </c>
      <c r="L3519" s="29" t="str">
        <f aca="false">IF(O3519&lt;=$F$3,"HIT","MISS")</f>
        <v>HIT</v>
      </c>
      <c r="M3519" s="17" t="str">
        <f aca="false">IF(AND(K3519="HIT",L3519="HIT"),"HOD ✓ | LOD ✓",IF(K3519="HIT","HOD ✓",IF(L3519="HIT","LOD ✓","✗ MISS")))</f>
        <v>HOD ✓ | LOD ✓</v>
      </c>
      <c r="N3519" s="26" t="n">
        <f aca="false">IF(D3519&lt;H3519,(H3519-D3519)/D3519,IF(D3519&gt;G3519,(D3519-G3519)/D3519,0))</f>
        <v>0</v>
      </c>
      <c r="O3519" s="26" t="n">
        <f aca="false">IF(E3519&lt;J3519,(J3519-E3519)/E3519,IF(E3519&gt;I3519,(E3519-I3519)/E3519,0))</f>
        <v>0</v>
      </c>
      <c r="P3519" s="27" t="n">
        <f aca="false">LN(F3519/F3518)</f>
        <v>0.00220592579604767</v>
      </c>
      <c r="Q3519" s="28" t="n">
        <f aca="false">STDEV(P3500:P3519)*SQRT(252)</f>
        <v>0.185457130150363</v>
      </c>
      <c r="R3519" s="26" t="n">
        <f aca="false">(G3519-H3519)/H3519</f>
        <v>0.00100153141140233</v>
      </c>
      <c r="S3519" s="17" t="n">
        <f aca="false">YEAR(B3519)</f>
        <v>2020</v>
      </c>
      <c r="T3519" s="17" t="n">
        <f aca="false">WEEKDAY(B3519)</f>
        <v>4</v>
      </c>
    </row>
    <row r="3520" customFormat="false" ht="15" hidden="false" customHeight="false" outlineLevel="0" collapsed="false">
      <c r="B3520" s="21" t="n">
        <v>43951</v>
      </c>
      <c r="C3520" s="22" t="n">
        <v>1712.734</v>
      </c>
      <c r="D3520" s="22" t="n">
        <v>1722.328</v>
      </c>
      <c r="E3520" s="22" t="n">
        <v>1681.554</v>
      </c>
      <c r="F3520" s="22" t="n">
        <v>1686.618</v>
      </c>
      <c r="G3520" s="23" t="n">
        <v>1722.76</v>
      </c>
      <c r="H3520" s="23" t="n">
        <v>1721.04</v>
      </c>
      <c r="I3520" s="23" t="n">
        <v>1683.86</v>
      </c>
      <c r="J3520" s="23" t="n">
        <v>1682.18</v>
      </c>
      <c r="K3520" s="29" t="str">
        <f aca="false">IF(N3520&lt;=$F$3,"HIT","MISS")</f>
        <v>HIT</v>
      </c>
      <c r="L3520" s="29" t="str">
        <f aca="false">IF(O3520&lt;=$F$3,"HIT","MISS")</f>
        <v>HIT</v>
      </c>
      <c r="M3520" s="17" t="str">
        <f aca="false">IF(AND(K3520="HIT",L3520="HIT"),"HOD ✓ | LOD ✓",IF(K3520="HIT","HOD ✓",IF(L3520="HIT","LOD ✓","✗ MISS")))</f>
        <v>HOD ✓ | LOD ✓</v>
      </c>
      <c r="N3520" s="26" t="n">
        <f aca="false">IF(D3520&lt;H3520,(H3520-D3520)/D3520,IF(D3520&gt;G3520,(D3520-G3520)/D3520,0))</f>
        <v>0</v>
      </c>
      <c r="O3520" s="26" t="n">
        <f aca="false">IF(E3520&lt;J3520,(J3520-E3520)/E3520,IF(E3520&gt;I3520,(E3520-I3520)/E3520,0))</f>
        <v>0.000372274693527521</v>
      </c>
      <c r="P3520" s="27" t="n">
        <f aca="false">LN(F3520/F3519)</f>
        <v>-0.01536558369525</v>
      </c>
      <c r="Q3520" s="28" t="n">
        <f aca="false">STDEV(P3501:P3520)*SQRT(252)</f>
        <v>0.196774530991736</v>
      </c>
      <c r="R3520" s="26" t="n">
        <f aca="false">(G3520-H3520)/H3520</f>
        <v>0.000999395714219325</v>
      </c>
      <c r="S3520" s="17" t="n">
        <f aca="false">YEAR(B3520)</f>
        <v>2020</v>
      </c>
      <c r="T3520" s="17" t="n">
        <f aca="false">WEEKDAY(B3520)</f>
        <v>5</v>
      </c>
    </row>
    <row r="3521" customFormat="false" ht="15" hidden="false" customHeight="false" outlineLevel="0" collapsed="false">
      <c r="B3521" s="21" t="n">
        <v>43952</v>
      </c>
      <c r="C3521" s="22" t="n">
        <v>1686.618</v>
      </c>
      <c r="D3521" s="22" t="n">
        <v>1706.534</v>
      </c>
      <c r="E3521" s="22" t="n">
        <v>1670.909</v>
      </c>
      <c r="F3521" s="22" t="n">
        <v>1701.282</v>
      </c>
      <c r="G3521" s="23" t="n">
        <v>1707.58</v>
      </c>
      <c r="H3521" s="23" t="n">
        <v>1705.87</v>
      </c>
      <c r="I3521" s="23" t="n">
        <v>1670.67</v>
      </c>
      <c r="J3521" s="23" t="n">
        <v>1669</v>
      </c>
      <c r="K3521" s="29" t="str">
        <f aca="false">IF(N3521&lt;=$F$3,"HIT","MISS")</f>
        <v>HIT</v>
      </c>
      <c r="L3521" s="29" t="str">
        <f aca="false">IF(O3521&lt;=$F$3,"HIT","MISS")</f>
        <v>HIT</v>
      </c>
      <c r="M3521" s="17" t="str">
        <f aca="false">IF(AND(K3521="HIT",L3521="HIT"),"HOD ✓ | LOD ✓",IF(K3521="HIT","HOD ✓",IF(L3521="HIT","LOD ✓","✗ MISS")))</f>
        <v>HOD ✓ | LOD ✓</v>
      </c>
      <c r="N3521" s="26" t="n">
        <f aca="false">IF(D3521&lt;H3521,(H3521-D3521)/D3521,IF(D3521&gt;G3521,(D3521-G3521)/D3521,0))</f>
        <v>0</v>
      </c>
      <c r="O3521" s="26" t="n">
        <f aca="false">IF(E3521&lt;J3521,(J3521-E3521)/E3521,IF(E3521&gt;I3521,(E3521-I3521)/E3521,0))</f>
        <v>0.00014303591637847</v>
      </c>
      <c r="P3521" s="27" t="n">
        <f aca="false">LN(F3521/F3520)</f>
        <v>0.00865674404534333</v>
      </c>
      <c r="Q3521" s="28" t="n">
        <f aca="false">STDEV(P3502:P3521)*SQRT(252)</f>
        <v>0.194120586106059</v>
      </c>
      <c r="R3521" s="26" t="n">
        <f aca="false">(G3521-H3521)/H3521</f>
        <v>0.00100242105201454</v>
      </c>
      <c r="S3521" s="17" t="n">
        <f aca="false">YEAR(B3521)</f>
        <v>2020</v>
      </c>
      <c r="T3521" s="17" t="n">
        <f aca="false">WEEKDAY(B3521)</f>
        <v>6</v>
      </c>
    </row>
    <row r="3522" customFormat="false" ht="15" hidden="false" customHeight="false" outlineLevel="0" collapsed="false">
      <c r="B3522" s="21" t="n">
        <v>43955</v>
      </c>
      <c r="C3522" s="22" t="n">
        <v>1701.282</v>
      </c>
      <c r="D3522" s="22" t="n">
        <v>1713.73</v>
      </c>
      <c r="E3522" s="22" t="n">
        <v>1692.087</v>
      </c>
      <c r="F3522" s="22" t="n">
        <v>1701.424</v>
      </c>
      <c r="G3522" s="23" t="n">
        <v>1715.2</v>
      </c>
      <c r="H3522" s="23" t="n">
        <v>1713.49</v>
      </c>
      <c r="I3522" s="23" t="n">
        <v>1693</v>
      </c>
      <c r="J3522" s="23" t="n">
        <v>1691.31</v>
      </c>
      <c r="K3522" s="29" t="str">
        <f aca="false">IF(N3522&lt;=$F$3,"HIT","MISS")</f>
        <v>HIT</v>
      </c>
      <c r="L3522" s="29" t="str">
        <f aca="false">IF(O3522&lt;=$F$3,"HIT","MISS")</f>
        <v>HIT</v>
      </c>
      <c r="M3522" s="17" t="str">
        <f aca="false">IF(AND(K3522="HIT",L3522="HIT"),"HOD ✓ | LOD ✓",IF(K3522="HIT","HOD ✓",IF(L3522="HIT","LOD ✓","✗ MISS")))</f>
        <v>HOD ✓ | LOD ✓</v>
      </c>
      <c r="N3522" s="26" t="n">
        <f aca="false">IF(D3522&lt;H3522,(H3522-D3522)/D3522,IF(D3522&gt;G3522,(D3522-G3522)/D3522,0))</f>
        <v>0</v>
      </c>
      <c r="O3522" s="26" t="n">
        <f aca="false">IF(E3522&lt;J3522,(J3522-E3522)/E3522,IF(E3522&gt;I3522,(E3522-I3522)/E3522,0))</f>
        <v>0</v>
      </c>
      <c r="P3522" s="27" t="n">
        <f aca="false">LN(F3522/F3521)</f>
        <v>8.34629850962553E-005</v>
      </c>
      <c r="Q3522" s="28" t="n">
        <f aca="false">STDEV(P3503:P3522)*SQRT(252)</f>
        <v>0.194309148064815</v>
      </c>
      <c r="R3522" s="26" t="n">
        <f aca="false">(G3522-H3522)/H3522</f>
        <v>0.00099796322126189</v>
      </c>
      <c r="S3522" s="17" t="n">
        <f aca="false">YEAR(B3522)</f>
        <v>2020</v>
      </c>
      <c r="T3522" s="17" t="n">
        <f aca="false">WEEKDAY(B3522)</f>
        <v>2</v>
      </c>
    </row>
    <row r="3523" customFormat="false" ht="15" hidden="false" customHeight="false" outlineLevel="0" collapsed="false">
      <c r="B3523" s="21" t="n">
        <v>43956</v>
      </c>
      <c r="C3523" s="22" t="n">
        <v>1701.424</v>
      </c>
      <c r="D3523" s="22" t="n">
        <v>1711.916</v>
      </c>
      <c r="E3523" s="22" t="n">
        <v>1689.819</v>
      </c>
      <c r="F3523" s="22" t="n">
        <v>1705.682</v>
      </c>
      <c r="G3523" s="23" t="n">
        <v>1712.95</v>
      </c>
      <c r="H3523" s="23" t="n">
        <v>1711.24</v>
      </c>
      <c r="I3523" s="23" t="n">
        <v>1691.3</v>
      </c>
      <c r="J3523" s="23" t="n">
        <v>1689.61</v>
      </c>
      <c r="K3523" s="29" t="str">
        <f aca="false">IF(N3523&lt;=$F$3,"HIT","MISS")</f>
        <v>HIT</v>
      </c>
      <c r="L3523" s="29" t="str">
        <f aca="false">IF(O3523&lt;=$F$3,"HIT","MISS")</f>
        <v>HIT</v>
      </c>
      <c r="M3523" s="17" t="str">
        <f aca="false">IF(AND(K3523="HIT",L3523="HIT"),"HOD ✓ | LOD ✓",IF(K3523="HIT","HOD ✓",IF(L3523="HIT","LOD ✓","✗ MISS")))</f>
        <v>HOD ✓ | LOD ✓</v>
      </c>
      <c r="N3523" s="26" t="n">
        <f aca="false">IF(D3523&lt;H3523,(H3523-D3523)/D3523,IF(D3523&gt;G3523,(D3523-G3523)/D3523,0))</f>
        <v>0</v>
      </c>
      <c r="O3523" s="26" t="n">
        <f aca="false">IF(E3523&lt;J3523,(J3523-E3523)/E3523,IF(E3523&gt;I3523,(E3523-I3523)/E3523,0))</f>
        <v>0</v>
      </c>
      <c r="P3523" s="27" t="n">
        <f aca="false">LN(F3523/F3522)</f>
        <v>0.0024994832663213</v>
      </c>
      <c r="Q3523" s="28" t="n">
        <f aca="false">STDEV(P3504:P3523)*SQRT(252)</f>
        <v>0.17252835268948</v>
      </c>
      <c r="R3523" s="26" t="n">
        <f aca="false">(G3523-H3523)/H3523</f>
        <v>0.000999275379257168</v>
      </c>
      <c r="S3523" s="17" t="n">
        <f aca="false">YEAR(B3523)</f>
        <v>2020</v>
      </c>
      <c r="T3523" s="17" t="n">
        <f aca="false">WEEKDAY(B3523)</f>
        <v>3</v>
      </c>
    </row>
    <row r="3524" customFormat="false" ht="15" hidden="false" customHeight="false" outlineLevel="0" collapsed="false">
      <c r="B3524" s="21" t="n">
        <v>43957</v>
      </c>
      <c r="C3524" s="22" t="n">
        <v>1705.682</v>
      </c>
      <c r="D3524" s="22" t="n">
        <v>1708.492</v>
      </c>
      <c r="E3524" s="22" t="n">
        <v>1682.632</v>
      </c>
      <c r="F3524" s="22" t="n">
        <v>1685.384</v>
      </c>
      <c r="G3524" s="23" t="n">
        <v>1708.6</v>
      </c>
      <c r="H3524" s="23" t="n">
        <v>1706.89</v>
      </c>
      <c r="I3524" s="23" t="n">
        <v>1682.82</v>
      </c>
      <c r="J3524" s="23" t="n">
        <v>1681.14</v>
      </c>
      <c r="K3524" s="29" t="str">
        <f aca="false">IF(N3524&lt;=$F$3,"HIT","MISS")</f>
        <v>HIT</v>
      </c>
      <c r="L3524" s="29" t="str">
        <f aca="false">IF(O3524&lt;=$F$3,"HIT","MISS")</f>
        <v>HIT</v>
      </c>
      <c r="M3524" s="17" t="str">
        <f aca="false">IF(AND(K3524="HIT",L3524="HIT"),"HOD ✓ | LOD ✓",IF(K3524="HIT","HOD ✓",IF(L3524="HIT","LOD ✓","✗ MISS")))</f>
        <v>HOD ✓ | LOD ✓</v>
      </c>
      <c r="N3524" s="26" t="n">
        <f aca="false">IF(D3524&lt;H3524,(H3524-D3524)/D3524,IF(D3524&gt;G3524,(D3524-G3524)/D3524,0))</f>
        <v>0</v>
      </c>
      <c r="O3524" s="26" t="n">
        <f aca="false">IF(E3524&lt;J3524,(J3524-E3524)/E3524,IF(E3524&gt;I3524,(E3524-I3524)/E3524,0))</f>
        <v>0</v>
      </c>
      <c r="P3524" s="27" t="n">
        <f aca="false">LN(F3524/F3523)</f>
        <v>-0.0119715997411129</v>
      </c>
      <c r="Q3524" s="28" t="n">
        <f aca="false">STDEV(P3505:P3524)*SQRT(252)</f>
        <v>0.176023006083724</v>
      </c>
      <c r="R3524" s="26" t="n">
        <f aca="false">(G3524-H3524)/H3524</f>
        <v>0.00100182202719555</v>
      </c>
      <c r="S3524" s="17" t="n">
        <f aca="false">YEAR(B3524)</f>
        <v>2020</v>
      </c>
      <c r="T3524" s="17" t="n">
        <f aca="false">WEEKDAY(B3524)</f>
        <v>4</v>
      </c>
    </row>
    <row r="3525" customFormat="false" ht="15" hidden="false" customHeight="false" outlineLevel="0" collapsed="false">
      <c r="B3525" s="21" t="n">
        <v>43958</v>
      </c>
      <c r="C3525" s="22" t="n">
        <v>1685.384</v>
      </c>
      <c r="D3525" s="22" t="n">
        <v>1722.294</v>
      </c>
      <c r="E3525" s="22" t="n">
        <v>1683.841</v>
      </c>
      <c r="F3525" s="22" t="n">
        <v>1715.553</v>
      </c>
      <c r="G3525" s="23" t="n">
        <v>1723.09</v>
      </c>
      <c r="H3525" s="23" t="n">
        <v>1721.37</v>
      </c>
      <c r="I3525" s="23" t="n">
        <v>1683.47</v>
      </c>
      <c r="J3525" s="23" t="n">
        <v>1681.79</v>
      </c>
      <c r="K3525" s="29" t="str">
        <f aca="false">IF(N3525&lt;=$F$3,"HIT","MISS")</f>
        <v>HIT</v>
      </c>
      <c r="L3525" s="29" t="str">
        <f aca="false">IF(O3525&lt;=$F$3,"HIT","MISS")</f>
        <v>HIT</v>
      </c>
      <c r="M3525" s="17" t="str">
        <f aca="false">IF(AND(K3525="HIT",L3525="HIT"),"HOD ✓ | LOD ✓",IF(K3525="HIT","HOD ✓",IF(L3525="HIT","LOD ✓","✗ MISS")))</f>
        <v>HOD ✓ | LOD ✓</v>
      </c>
      <c r="N3525" s="26" t="n">
        <f aca="false">IF(D3525&lt;H3525,(H3525-D3525)/D3525,IF(D3525&gt;G3525,(D3525-G3525)/D3525,0))</f>
        <v>0</v>
      </c>
      <c r="O3525" s="26" t="n">
        <f aca="false">IF(E3525&lt;J3525,(J3525-E3525)/E3525,IF(E3525&gt;I3525,(E3525-I3525)/E3525,0))</f>
        <v>0.000220329591689398</v>
      </c>
      <c r="P3525" s="27" t="n">
        <f aca="false">LN(F3525/F3524)</f>
        <v>0.0177420466063014</v>
      </c>
      <c r="Q3525" s="28" t="n">
        <f aca="false">STDEV(P3506:P3525)*SQRT(252)</f>
        <v>0.18513119597032</v>
      </c>
      <c r="R3525" s="26" t="n">
        <f aca="false">(G3525-H3525)/H3525</f>
        <v>0.000999204122297953</v>
      </c>
      <c r="S3525" s="17" t="n">
        <f aca="false">YEAR(B3525)</f>
        <v>2020</v>
      </c>
      <c r="T3525" s="17" t="n">
        <f aca="false">WEEKDAY(B3525)</f>
        <v>5</v>
      </c>
    </row>
    <row r="3526" customFormat="false" ht="15" hidden="false" customHeight="false" outlineLevel="0" collapsed="false">
      <c r="B3526" s="21" t="n">
        <v>43959</v>
      </c>
      <c r="C3526" s="22" t="n">
        <v>1715.553</v>
      </c>
      <c r="D3526" s="22" t="n">
        <v>1723.654</v>
      </c>
      <c r="E3526" s="22" t="n">
        <v>1701.374</v>
      </c>
      <c r="F3526" s="22" t="n">
        <v>1702.39</v>
      </c>
      <c r="G3526" s="23" t="n">
        <v>1724.32</v>
      </c>
      <c r="H3526" s="23" t="n">
        <v>1722.6</v>
      </c>
      <c r="I3526" s="23" t="n">
        <v>1701.04</v>
      </c>
      <c r="J3526" s="23" t="n">
        <v>1699.34</v>
      </c>
      <c r="K3526" s="29" t="str">
        <f aca="false">IF(N3526&lt;=$F$3,"HIT","MISS")</f>
        <v>HIT</v>
      </c>
      <c r="L3526" s="29" t="str">
        <f aca="false">IF(O3526&lt;=$F$3,"HIT","MISS")</f>
        <v>HIT</v>
      </c>
      <c r="M3526" s="17" t="str">
        <f aca="false">IF(AND(K3526="HIT",L3526="HIT"),"HOD ✓ | LOD ✓",IF(K3526="HIT","HOD ✓",IF(L3526="HIT","LOD ✓","✗ MISS")))</f>
        <v>HOD ✓ | LOD ✓</v>
      </c>
      <c r="N3526" s="26" t="n">
        <f aca="false">IF(D3526&lt;H3526,(H3526-D3526)/D3526,IF(D3526&gt;G3526,(D3526-G3526)/D3526,0))</f>
        <v>0</v>
      </c>
      <c r="O3526" s="26" t="n">
        <f aca="false">IF(E3526&lt;J3526,(J3526-E3526)/E3526,IF(E3526&gt;I3526,(E3526-I3526)/E3526,0))</f>
        <v>0.000196311922011304</v>
      </c>
      <c r="P3526" s="27" t="n">
        <f aca="false">LN(F3526/F3525)</f>
        <v>-0.00770233153421009</v>
      </c>
      <c r="Q3526" s="28" t="n">
        <f aca="false">STDEV(P3507:P3526)*SQRT(252)</f>
        <v>0.170968374063878</v>
      </c>
      <c r="R3526" s="26" t="n">
        <f aca="false">(G3526-H3526)/H3526</f>
        <v>0.000998490653663083</v>
      </c>
      <c r="S3526" s="17" t="n">
        <f aca="false">YEAR(B3526)</f>
        <v>2020</v>
      </c>
      <c r="T3526" s="17" t="n">
        <f aca="false">WEEKDAY(B3526)</f>
        <v>6</v>
      </c>
    </row>
    <row r="3527" customFormat="false" ht="15" hidden="false" customHeight="false" outlineLevel="0" collapsed="false">
      <c r="B3527" s="21" t="n">
        <v>43962</v>
      </c>
      <c r="C3527" s="22" t="n">
        <v>1702.39</v>
      </c>
      <c r="D3527" s="22" t="n">
        <v>1712.342</v>
      </c>
      <c r="E3527" s="22" t="n">
        <v>1692.126</v>
      </c>
      <c r="F3527" s="22" t="n">
        <v>1697.826</v>
      </c>
      <c r="G3527" s="23" t="n">
        <v>1713.25</v>
      </c>
      <c r="H3527" s="23" t="n">
        <v>1711.54</v>
      </c>
      <c r="I3527" s="23" t="n">
        <v>1691.94</v>
      </c>
      <c r="J3527" s="23" t="n">
        <v>1690.25</v>
      </c>
      <c r="K3527" s="29" t="str">
        <f aca="false">IF(N3527&lt;=$F$3,"HIT","MISS")</f>
        <v>HIT</v>
      </c>
      <c r="L3527" s="29" t="str">
        <f aca="false">IF(O3527&lt;=$F$3,"HIT","MISS")</f>
        <v>HIT</v>
      </c>
      <c r="M3527" s="17" t="str">
        <f aca="false">IF(AND(K3527="HIT",L3527="HIT"),"HOD ✓ | LOD ✓",IF(K3527="HIT","HOD ✓",IF(L3527="HIT","LOD ✓","✗ MISS")))</f>
        <v>HOD ✓ | LOD ✓</v>
      </c>
      <c r="N3527" s="26" t="n">
        <f aca="false">IF(D3527&lt;H3527,(H3527-D3527)/D3527,IF(D3527&gt;G3527,(D3527-G3527)/D3527,0))</f>
        <v>0</v>
      </c>
      <c r="O3527" s="26" t="n">
        <f aca="false">IF(E3527&lt;J3527,(J3527-E3527)/E3527,IF(E3527&gt;I3527,(E3527-I3527)/E3527,0))</f>
        <v>0.000109920892415767</v>
      </c>
      <c r="P3527" s="27" t="n">
        <f aca="false">LN(F3527/F3526)</f>
        <v>-0.00268453694763078</v>
      </c>
      <c r="Q3527" s="28" t="n">
        <f aca="false">STDEV(P3508:P3527)*SQRT(252)</f>
        <v>0.158866180981004</v>
      </c>
      <c r="R3527" s="26" t="n">
        <f aca="false">(G3527-H3527)/H3527</f>
        <v>0.000999100225527908</v>
      </c>
      <c r="S3527" s="17" t="n">
        <f aca="false">YEAR(B3527)</f>
        <v>2020</v>
      </c>
      <c r="T3527" s="17" t="n">
        <f aca="false">WEEKDAY(B3527)</f>
        <v>2</v>
      </c>
    </row>
    <row r="3528" customFormat="false" ht="15" hidden="false" customHeight="false" outlineLevel="0" collapsed="false">
      <c r="B3528" s="21" t="n">
        <v>43963</v>
      </c>
      <c r="C3528" s="22" t="n">
        <v>1697.826</v>
      </c>
      <c r="D3528" s="22" t="n">
        <v>1711.19</v>
      </c>
      <c r="E3528" s="22" t="n">
        <v>1693.948</v>
      </c>
      <c r="F3528" s="22" t="n">
        <v>1702.46</v>
      </c>
      <c r="G3528" s="23" t="n">
        <v>1710.79</v>
      </c>
      <c r="H3528" s="23" t="n">
        <v>1709.08</v>
      </c>
      <c r="I3528" s="23" t="n">
        <v>1695.86</v>
      </c>
      <c r="J3528" s="23" t="n">
        <v>1694.17</v>
      </c>
      <c r="K3528" s="29" t="str">
        <f aca="false">IF(N3528&lt;=$F$3,"HIT","MISS")</f>
        <v>HIT</v>
      </c>
      <c r="L3528" s="29" t="str">
        <f aca="false">IF(O3528&lt;=$F$3,"HIT","MISS")</f>
        <v>HIT</v>
      </c>
      <c r="M3528" s="17" t="str">
        <f aca="false">IF(AND(K3528="HIT",L3528="HIT"),"HOD ✓ | LOD ✓",IF(K3528="HIT","HOD ✓",IF(L3528="HIT","LOD ✓","✗ MISS")))</f>
        <v>HOD ✓ | LOD ✓</v>
      </c>
      <c r="N3528" s="26" t="n">
        <f aca="false">IF(D3528&lt;H3528,(H3528-D3528)/D3528,IF(D3528&gt;G3528,(D3528-G3528)/D3528,0))</f>
        <v>0.000233755456728996</v>
      </c>
      <c r="O3528" s="26" t="n">
        <f aca="false">IF(E3528&lt;J3528,(J3528-E3528)/E3528,IF(E3528&gt;I3528,(E3528-I3528)/E3528,0))</f>
        <v>0.000131054790347744</v>
      </c>
      <c r="P3528" s="27" t="n">
        <f aca="false">LN(F3528/F3527)</f>
        <v>0.00272565476486776</v>
      </c>
      <c r="Q3528" s="28" t="n">
        <f aca="false">STDEV(P3509:P3528)*SQRT(252)</f>
        <v>0.156226122752946</v>
      </c>
      <c r="R3528" s="26" t="n">
        <f aca="false">(G3528-H3528)/H3528</f>
        <v>0.00100053830130833</v>
      </c>
      <c r="S3528" s="17" t="n">
        <f aca="false">YEAR(B3528)</f>
        <v>2020</v>
      </c>
      <c r="T3528" s="17" t="n">
        <f aca="false">WEEKDAY(B3528)</f>
        <v>3</v>
      </c>
    </row>
    <row r="3529" customFormat="false" ht="15" hidden="false" customHeight="false" outlineLevel="0" collapsed="false">
      <c r="B3529" s="21" t="n">
        <v>43964</v>
      </c>
      <c r="C3529" s="22" t="n">
        <v>1702.46</v>
      </c>
      <c r="D3529" s="22" t="n">
        <v>1718.252</v>
      </c>
      <c r="E3529" s="22" t="n">
        <v>1699.259</v>
      </c>
      <c r="F3529" s="22" t="n">
        <v>1716.956</v>
      </c>
      <c r="G3529" s="23" t="n">
        <v>1720.07</v>
      </c>
      <c r="H3529" s="23" t="n">
        <v>1718.35</v>
      </c>
      <c r="I3529" s="23" t="n">
        <v>1701.19</v>
      </c>
      <c r="J3529" s="23" t="n">
        <v>1699.49</v>
      </c>
      <c r="K3529" s="29" t="str">
        <f aca="false">IF(N3529&lt;=$F$3,"HIT","MISS")</f>
        <v>HIT</v>
      </c>
      <c r="L3529" s="29" t="str">
        <f aca="false">IF(O3529&lt;=$F$3,"HIT","MISS")</f>
        <v>HIT</v>
      </c>
      <c r="M3529" s="17" t="str">
        <f aca="false">IF(AND(K3529="HIT",L3529="HIT"),"HOD ✓ | LOD ✓",IF(K3529="HIT","HOD ✓",IF(L3529="HIT","LOD ✓","✗ MISS")))</f>
        <v>HOD ✓ | LOD ✓</v>
      </c>
      <c r="N3529" s="26" t="n">
        <f aca="false">IF(D3529&lt;H3529,(H3529-D3529)/D3529,IF(D3529&gt;G3529,(D3529-G3529)/D3529,0))</f>
        <v>5.70347073653669E-005</v>
      </c>
      <c r="O3529" s="26" t="n">
        <f aca="false">IF(E3529&lt;J3529,(J3529-E3529)/E3529,IF(E3529&gt;I3529,(E3529-I3529)/E3529,0))</f>
        <v>0.000135941607488908</v>
      </c>
      <c r="P3529" s="27" t="n">
        <f aca="false">LN(F3529/F3528)</f>
        <v>0.00847869158994108</v>
      </c>
      <c r="Q3529" s="28" t="n">
        <f aca="false">STDEV(P3510:P3529)*SQRT(252)</f>
        <v>0.157903535136402</v>
      </c>
      <c r="R3529" s="26" t="n">
        <f aca="false">(G3529-H3529)/H3529</f>
        <v>0.00100096022347021</v>
      </c>
      <c r="S3529" s="17" t="n">
        <f aca="false">YEAR(B3529)</f>
        <v>2020</v>
      </c>
      <c r="T3529" s="17" t="n">
        <f aca="false">WEEKDAY(B3529)</f>
        <v>4</v>
      </c>
    </row>
    <row r="3530" customFormat="false" ht="15" hidden="false" customHeight="false" outlineLevel="0" collapsed="false">
      <c r="B3530" s="21" t="n">
        <v>43965</v>
      </c>
      <c r="C3530" s="22" t="n">
        <v>1716.956</v>
      </c>
      <c r="D3530" s="22" t="n">
        <v>1736.158</v>
      </c>
      <c r="E3530" s="22" t="n">
        <v>1711.268</v>
      </c>
      <c r="F3530" s="22" t="n">
        <v>1730.786</v>
      </c>
      <c r="G3530" s="23" t="n">
        <v>1735.55</v>
      </c>
      <c r="H3530" s="23" t="n">
        <v>1733.82</v>
      </c>
      <c r="I3530" s="23" t="n">
        <v>1712.06</v>
      </c>
      <c r="J3530" s="23" t="n">
        <v>1710.35</v>
      </c>
      <c r="K3530" s="29" t="str">
        <f aca="false">IF(N3530&lt;=$F$3,"HIT","MISS")</f>
        <v>HIT</v>
      </c>
      <c r="L3530" s="29" t="str">
        <f aca="false">IF(O3530&lt;=$F$3,"HIT","MISS")</f>
        <v>HIT</v>
      </c>
      <c r="M3530" s="17" t="str">
        <f aca="false">IF(AND(K3530="HIT",L3530="HIT"),"HOD ✓ | LOD ✓",IF(K3530="HIT","HOD ✓",IF(L3530="HIT","LOD ✓","✗ MISS")))</f>
        <v>HOD ✓ | LOD ✓</v>
      </c>
      <c r="N3530" s="26" t="n">
        <f aca="false">IF(D3530&lt;H3530,(H3530-D3530)/D3530,IF(D3530&gt;G3530,(D3530-G3530)/D3530,0))</f>
        <v>0.000350198541837752</v>
      </c>
      <c r="O3530" s="26" t="n">
        <f aca="false">IF(E3530&lt;J3530,(J3530-E3530)/E3530,IF(E3530&gt;I3530,(E3530-I3530)/E3530,0))</f>
        <v>0</v>
      </c>
      <c r="P3530" s="27" t="n">
        <f aca="false">LN(F3530/F3529)</f>
        <v>0.0080226850958262</v>
      </c>
      <c r="Q3530" s="28" t="n">
        <f aca="false">STDEV(P3511:P3530)*SQRT(252)</f>
        <v>0.160396225963338</v>
      </c>
      <c r="R3530" s="26" t="n">
        <f aca="false">(G3530-H3530)/H3530</f>
        <v>0.00099779677244467</v>
      </c>
      <c r="S3530" s="17" t="n">
        <f aca="false">YEAR(B3530)</f>
        <v>2020</v>
      </c>
      <c r="T3530" s="17" t="n">
        <f aca="false">WEEKDAY(B3530)</f>
        <v>5</v>
      </c>
    </row>
    <row r="3531" customFormat="false" ht="15" hidden="false" customHeight="false" outlineLevel="0" collapsed="false">
      <c r="B3531" s="21" t="n">
        <v>43966</v>
      </c>
      <c r="C3531" s="22" t="n">
        <v>1730.786</v>
      </c>
      <c r="D3531" s="22" t="n">
        <v>1751.718</v>
      </c>
      <c r="E3531" s="22" t="n">
        <v>1728.846</v>
      </c>
      <c r="F3531" s="22" t="n">
        <v>1742.624</v>
      </c>
      <c r="G3531" s="23" t="n">
        <v>1751.77</v>
      </c>
      <c r="H3531" s="23" t="n">
        <v>1750.02</v>
      </c>
      <c r="I3531" s="23" t="n">
        <v>1733.99</v>
      </c>
      <c r="J3531" s="23" t="n">
        <v>1732.26</v>
      </c>
      <c r="K3531" s="24" t="str">
        <f aca="false">IF(N3531&lt;=$F$3,"HIT","MISS")</f>
        <v>HIT</v>
      </c>
      <c r="L3531" s="24" t="str">
        <f aca="false">IF(O3531&lt;=$F$3,"HIT","MISS")</f>
        <v>MISS</v>
      </c>
      <c r="M3531" s="25" t="str">
        <f aca="false">IF(AND(K3531="HIT",L3531="HIT"),"HOD ✓ | LOD ✓",IF(K3531="HIT","HOD ✓",IF(L3531="HIT","LOD ✓","✗ MISS")))</f>
        <v>HOD ✓</v>
      </c>
      <c r="N3531" s="26" t="n">
        <f aca="false">IF(D3531&lt;H3531,(H3531-D3531)/D3531,IF(D3531&gt;G3531,(D3531-G3531)/D3531,0))</f>
        <v>0</v>
      </c>
      <c r="O3531" s="26" t="n">
        <f aca="false">IF(E3531&lt;J3531,(J3531-E3531)/E3531,IF(E3531&gt;I3531,(E3531-I3531)/E3531,0))</f>
        <v>0.00197472765069878</v>
      </c>
      <c r="P3531" s="27" t="n">
        <f aca="false">LN(F3531/F3530)</f>
        <v>0.00681638265323451</v>
      </c>
      <c r="Q3531" s="28" t="n">
        <f aca="false">STDEV(P3512:P3531)*SQRT(252)</f>
        <v>0.141487671799261</v>
      </c>
      <c r="R3531" s="26" t="n">
        <f aca="false">(G3531-H3531)/H3531</f>
        <v>0.000999988571559182</v>
      </c>
      <c r="S3531" s="17" t="n">
        <f aca="false">YEAR(B3531)</f>
        <v>2020</v>
      </c>
      <c r="T3531" s="17" t="n">
        <f aca="false">WEEKDAY(B3531)</f>
        <v>6</v>
      </c>
    </row>
    <row r="3532" customFormat="false" ht="15" hidden="false" customHeight="false" outlineLevel="0" collapsed="false">
      <c r="B3532" s="21" t="n">
        <v>43969</v>
      </c>
      <c r="C3532" s="22" t="n">
        <v>1742.624</v>
      </c>
      <c r="D3532" s="22" t="n">
        <v>1765.256</v>
      </c>
      <c r="E3532" s="22" t="n">
        <v>1727.41</v>
      </c>
      <c r="F3532" s="22" t="n">
        <v>1732.882</v>
      </c>
      <c r="G3532" s="23" t="n">
        <v>1767.68</v>
      </c>
      <c r="H3532" s="23" t="n">
        <v>1765.91</v>
      </c>
      <c r="I3532" s="23" t="n">
        <v>1727.52</v>
      </c>
      <c r="J3532" s="23" t="n">
        <v>1725.79</v>
      </c>
      <c r="K3532" s="29" t="str">
        <f aca="false">IF(N3532&lt;=$F$3,"HIT","MISS")</f>
        <v>HIT</v>
      </c>
      <c r="L3532" s="29" t="str">
        <f aca="false">IF(O3532&lt;=$F$3,"HIT","MISS")</f>
        <v>HIT</v>
      </c>
      <c r="M3532" s="17" t="str">
        <f aca="false">IF(AND(K3532="HIT",L3532="HIT"),"HOD ✓ | LOD ✓",IF(K3532="HIT","HOD ✓",IF(L3532="HIT","LOD ✓","✗ MISS")))</f>
        <v>HOD ✓ | LOD ✓</v>
      </c>
      <c r="N3532" s="26" t="n">
        <f aca="false">IF(D3532&lt;H3532,(H3532-D3532)/D3532,IF(D3532&gt;G3532,(D3532-G3532)/D3532,0))</f>
        <v>0.000370484507629486</v>
      </c>
      <c r="O3532" s="26" t="n">
        <f aca="false">IF(E3532&lt;J3532,(J3532-E3532)/E3532,IF(E3532&gt;I3532,(E3532-I3532)/E3532,0))</f>
        <v>0</v>
      </c>
      <c r="P3532" s="27" t="n">
        <f aca="false">LN(F3532/F3531)</f>
        <v>-0.00560610484609654</v>
      </c>
      <c r="Q3532" s="28" t="n">
        <f aca="false">STDEV(P3513:P3532)*SQRT(252)</f>
        <v>0.142017807689076</v>
      </c>
      <c r="R3532" s="26" t="n">
        <f aca="false">(G3532-H3532)/H3532</f>
        <v>0.00100231608632375</v>
      </c>
      <c r="S3532" s="17" t="n">
        <f aca="false">YEAR(B3532)</f>
        <v>2020</v>
      </c>
      <c r="T3532" s="17" t="n">
        <f aca="false">WEEKDAY(B3532)</f>
        <v>2</v>
      </c>
    </row>
    <row r="3533" customFormat="false" ht="15" hidden="false" customHeight="false" outlineLevel="0" collapsed="false">
      <c r="B3533" s="21" t="n">
        <v>43970</v>
      </c>
      <c r="C3533" s="22" t="n">
        <v>1732.882</v>
      </c>
      <c r="D3533" s="22" t="n">
        <v>1747.86</v>
      </c>
      <c r="E3533" s="22" t="n">
        <v>1726.624</v>
      </c>
      <c r="F3533" s="22" t="n">
        <v>1744.77</v>
      </c>
      <c r="G3533" s="23" t="n">
        <v>1749.83</v>
      </c>
      <c r="H3533" s="23" t="n">
        <v>1748.08</v>
      </c>
      <c r="I3533" s="23" t="n">
        <v>1726.4</v>
      </c>
      <c r="J3533" s="23" t="n">
        <v>1724.68</v>
      </c>
      <c r="K3533" s="29" t="str">
        <f aca="false">IF(N3533&lt;=$F$3,"HIT","MISS")</f>
        <v>HIT</v>
      </c>
      <c r="L3533" s="29" t="str">
        <f aca="false">IF(O3533&lt;=$F$3,"HIT","MISS")</f>
        <v>HIT</v>
      </c>
      <c r="M3533" s="17" t="str">
        <f aca="false">IF(AND(K3533="HIT",L3533="HIT"),"HOD ✓ | LOD ✓",IF(K3533="HIT","HOD ✓",IF(L3533="HIT","LOD ✓","✗ MISS")))</f>
        <v>HOD ✓ | LOD ✓</v>
      </c>
      <c r="N3533" s="26" t="n">
        <f aca="false">IF(D3533&lt;H3533,(H3533-D3533)/D3533,IF(D3533&gt;G3533,(D3533-G3533)/D3533,0))</f>
        <v>0.000125868204547291</v>
      </c>
      <c r="O3533" s="26" t="n">
        <f aca="false">IF(E3533&lt;J3533,(J3533-E3533)/E3533,IF(E3533&gt;I3533,(E3533-I3533)/E3533,0))</f>
        <v>0.000129732935485626</v>
      </c>
      <c r="P3533" s="27" t="n">
        <f aca="false">LN(F3533/F3532)</f>
        <v>0.00683682341180674</v>
      </c>
      <c r="Q3533" s="28" t="n">
        <f aca="false">STDEV(P3514:P3533)*SQRT(252)</f>
        <v>0.141243864489929</v>
      </c>
      <c r="R3533" s="26" t="n">
        <f aca="false">(G3533-H3533)/H3533</f>
        <v>0.0010010983479017</v>
      </c>
      <c r="S3533" s="17" t="n">
        <f aca="false">YEAR(B3533)</f>
        <v>2020</v>
      </c>
      <c r="T3533" s="17" t="n">
        <f aca="false">WEEKDAY(B3533)</f>
        <v>3</v>
      </c>
    </row>
    <row r="3534" customFormat="false" ht="15" hidden="false" customHeight="false" outlineLevel="0" collapsed="false">
      <c r="B3534" s="21" t="n">
        <v>43971</v>
      </c>
      <c r="C3534" s="22" t="n">
        <v>1744.77</v>
      </c>
      <c r="D3534" s="22" t="n">
        <v>1754.049</v>
      </c>
      <c r="E3534" s="22" t="n">
        <v>1742.206</v>
      </c>
      <c r="F3534" s="22" t="n">
        <v>1748.104</v>
      </c>
      <c r="G3534" s="23" t="n">
        <v>1754.51</v>
      </c>
      <c r="H3534" s="23" t="n">
        <v>1752.76</v>
      </c>
      <c r="I3534" s="23" t="n">
        <v>1744.47</v>
      </c>
      <c r="J3534" s="23" t="n">
        <v>1742.73</v>
      </c>
      <c r="K3534" s="29" t="str">
        <f aca="false">IF(N3534&lt;=$F$3,"HIT","MISS")</f>
        <v>HIT</v>
      </c>
      <c r="L3534" s="29" t="str">
        <f aca="false">IF(O3534&lt;=$F$3,"HIT","MISS")</f>
        <v>HIT</v>
      </c>
      <c r="M3534" s="17" t="str">
        <f aca="false">IF(AND(K3534="HIT",L3534="HIT"),"HOD ✓ | LOD ✓",IF(K3534="HIT","HOD ✓",IF(L3534="HIT","LOD ✓","✗ MISS")))</f>
        <v>HOD ✓ | LOD ✓</v>
      </c>
      <c r="N3534" s="26" t="n">
        <f aca="false">IF(D3534&lt;H3534,(H3534-D3534)/D3534,IF(D3534&gt;G3534,(D3534-G3534)/D3534,0))</f>
        <v>0</v>
      </c>
      <c r="O3534" s="26" t="n">
        <f aca="false">IF(E3534&lt;J3534,(J3534-E3534)/E3534,IF(E3534&gt;I3534,(E3534-I3534)/E3534,0))</f>
        <v>0.000300768106641875</v>
      </c>
      <c r="P3534" s="27" t="n">
        <f aca="false">LN(F3534/F3533)</f>
        <v>0.00190903022126462</v>
      </c>
      <c r="Q3534" s="28" t="n">
        <f aca="false">STDEV(P3515:P3534)*SQRT(252)</f>
        <v>0.1307361098276</v>
      </c>
      <c r="R3534" s="26" t="n">
        <f aca="false">(G3534-H3534)/H3534</f>
        <v>0.000998425340605673</v>
      </c>
      <c r="S3534" s="17" t="n">
        <f aca="false">YEAR(B3534)</f>
        <v>2020</v>
      </c>
      <c r="T3534" s="17" t="n">
        <f aca="false">WEEKDAY(B3534)</f>
        <v>4</v>
      </c>
    </row>
    <row r="3535" customFormat="false" ht="15" hidden="false" customHeight="false" outlineLevel="0" collapsed="false">
      <c r="B3535" s="21" t="n">
        <v>43972</v>
      </c>
      <c r="C3535" s="22" t="n">
        <v>1748.104</v>
      </c>
      <c r="D3535" s="22" t="n">
        <v>1749.062</v>
      </c>
      <c r="E3535" s="22" t="n">
        <v>1717.568</v>
      </c>
      <c r="F3535" s="22" t="n">
        <v>1727.168</v>
      </c>
      <c r="G3535" s="23" t="n">
        <v>1750.44</v>
      </c>
      <c r="H3535" s="23" t="n">
        <v>1748.69</v>
      </c>
      <c r="I3535" s="23" t="n">
        <v>1719.22</v>
      </c>
      <c r="J3535" s="23" t="n">
        <v>1717.5</v>
      </c>
      <c r="K3535" s="29" t="str">
        <f aca="false">IF(N3535&lt;=$F$3,"HIT","MISS")</f>
        <v>HIT</v>
      </c>
      <c r="L3535" s="29" t="str">
        <f aca="false">IF(O3535&lt;=$F$3,"HIT","MISS")</f>
        <v>HIT</v>
      </c>
      <c r="M3535" s="17" t="str">
        <f aca="false">IF(AND(K3535="HIT",L3535="HIT"),"HOD ✓ | LOD ✓",IF(K3535="HIT","HOD ✓",IF(L3535="HIT","LOD ✓","✗ MISS")))</f>
        <v>HOD ✓ | LOD ✓</v>
      </c>
      <c r="N3535" s="26" t="n">
        <f aca="false">IF(D3535&lt;H3535,(H3535-D3535)/D3535,IF(D3535&gt;G3535,(D3535-G3535)/D3535,0))</f>
        <v>0</v>
      </c>
      <c r="O3535" s="26" t="n">
        <f aca="false">IF(E3535&lt;J3535,(J3535-E3535)/E3535,IF(E3535&gt;I3535,(E3535-I3535)/E3535,0))</f>
        <v>0</v>
      </c>
      <c r="P3535" s="27" t="n">
        <f aca="false">LN(F3535/F3534)</f>
        <v>-0.0120486990800448</v>
      </c>
      <c r="Q3535" s="28" t="n">
        <f aca="false">STDEV(P3516:P3535)*SQRT(252)</f>
        <v>0.134014555330282</v>
      </c>
      <c r="R3535" s="26" t="n">
        <f aca="false">(G3535-H3535)/H3535</f>
        <v>0.00100074913220754</v>
      </c>
      <c r="S3535" s="17" t="n">
        <f aca="false">YEAR(B3535)</f>
        <v>2020</v>
      </c>
      <c r="T3535" s="17" t="n">
        <f aca="false">WEEKDAY(B3535)</f>
        <v>5</v>
      </c>
    </row>
    <row r="3536" customFormat="false" ht="15" hidden="false" customHeight="false" outlineLevel="0" collapsed="false">
      <c r="B3536" s="21" t="n">
        <v>43973</v>
      </c>
      <c r="C3536" s="22" t="n">
        <v>1727.168</v>
      </c>
      <c r="D3536" s="22" t="n">
        <v>1740.227</v>
      </c>
      <c r="E3536" s="22" t="n">
        <v>1724.508</v>
      </c>
      <c r="F3536" s="22" t="n">
        <v>1734.448</v>
      </c>
      <c r="G3536" s="23" t="n">
        <v>1741.53</v>
      </c>
      <c r="H3536" s="23" t="n">
        <v>1739.79</v>
      </c>
      <c r="I3536" s="23" t="n">
        <v>1726.43</v>
      </c>
      <c r="J3536" s="23" t="n">
        <v>1724.71</v>
      </c>
      <c r="K3536" s="29" t="str">
        <f aca="false">IF(N3536&lt;=$F$3,"HIT","MISS")</f>
        <v>HIT</v>
      </c>
      <c r="L3536" s="29" t="str">
        <f aca="false">IF(O3536&lt;=$F$3,"HIT","MISS")</f>
        <v>HIT</v>
      </c>
      <c r="M3536" s="17" t="str">
        <f aca="false">IF(AND(K3536="HIT",L3536="HIT"),"HOD ✓ | LOD ✓",IF(K3536="HIT","HOD ✓",IF(L3536="HIT","LOD ✓","✗ MISS")))</f>
        <v>HOD ✓ | LOD ✓</v>
      </c>
      <c r="N3536" s="26" t="n">
        <f aca="false">IF(D3536&lt;H3536,(H3536-D3536)/D3536,IF(D3536&gt;G3536,(D3536-G3536)/D3536,0))</f>
        <v>0</v>
      </c>
      <c r="O3536" s="26" t="n">
        <f aca="false">IF(E3536&lt;J3536,(J3536-E3536)/E3536,IF(E3536&gt;I3536,(E3536-I3536)/E3536,0))</f>
        <v>0.00011713485817404</v>
      </c>
      <c r="P3536" s="27" t="n">
        <f aca="false">LN(F3536/F3535)</f>
        <v>0.00420613420603537</v>
      </c>
      <c r="Q3536" s="28" t="n">
        <f aca="false">STDEV(P3517:P3536)*SQRT(252)</f>
        <v>0.134816276143944</v>
      </c>
      <c r="R3536" s="26" t="n">
        <f aca="false">(G3536-H3536)/H3536</f>
        <v>0.00100012070422293</v>
      </c>
      <c r="S3536" s="17" t="n">
        <f aca="false">YEAR(B3536)</f>
        <v>2020</v>
      </c>
      <c r="T3536" s="17" t="n">
        <f aca="false">WEEKDAY(B3536)</f>
        <v>6</v>
      </c>
    </row>
    <row r="3537" customFormat="false" ht="15" hidden="false" customHeight="false" outlineLevel="0" collapsed="false">
      <c r="B3537" s="21" t="n">
        <v>43976</v>
      </c>
      <c r="C3537" s="22" t="n">
        <v>1734.448</v>
      </c>
      <c r="D3537" s="22" t="n">
        <v>1735.629</v>
      </c>
      <c r="E3537" s="22" t="n">
        <v>1721.21</v>
      </c>
      <c r="F3537" s="22" t="n">
        <v>1729.186</v>
      </c>
      <c r="G3537" s="23" t="n">
        <v>1736.17</v>
      </c>
      <c r="H3537" s="23" t="n">
        <v>1734.44</v>
      </c>
      <c r="I3537" s="23" t="n">
        <v>1721.96</v>
      </c>
      <c r="J3537" s="23" t="n">
        <v>1720.24</v>
      </c>
      <c r="K3537" s="29" t="str">
        <f aca="false">IF(N3537&lt;=$F$3,"HIT","MISS")</f>
        <v>HIT</v>
      </c>
      <c r="L3537" s="29" t="str">
        <f aca="false">IF(O3537&lt;=$F$3,"HIT","MISS")</f>
        <v>HIT</v>
      </c>
      <c r="M3537" s="17" t="str">
        <f aca="false">IF(AND(K3537="HIT",L3537="HIT"),"HOD ✓ | LOD ✓",IF(K3537="HIT","HOD ✓",IF(L3537="HIT","LOD ✓","✗ MISS")))</f>
        <v>HOD ✓ | LOD ✓</v>
      </c>
      <c r="N3537" s="26" t="n">
        <f aca="false">IF(D3537&lt;H3537,(H3537-D3537)/D3537,IF(D3537&gt;G3537,(D3537-G3537)/D3537,0))</f>
        <v>0</v>
      </c>
      <c r="O3537" s="26" t="n">
        <f aca="false">IF(E3537&lt;J3537,(J3537-E3537)/E3537,IF(E3537&gt;I3537,(E3537-I3537)/E3537,0))</f>
        <v>0</v>
      </c>
      <c r="P3537" s="27" t="n">
        <f aca="false">LN(F3537/F3536)</f>
        <v>-0.0030384296078947</v>
      </c>
      <c r="Q3537" s="28" t="n">
        <f aca="false">STDEV(P3518:P3537)*SQRT(252)</f>
        <v>0.13107588685729</v>
      </c>
      <c r="R3537" s="26" t="n">
        <f aca="false">(G3537-H3537)/H3537</f>
        <v>0.000997440095938757</v>
      </c>
      <c r="S3537" s="17" t="n">
        <f aca="false">YEAR(B3537)</f>
        <v>2020</v>
      </c>
      <c r="T3537" s="17" t="n">
        <f aca="false">WEEKDAY(B3537)</f>
        <v>2</v>
      </c>
    </row>
    <row r="3538" customFormat="false" ht="15" hidden="false" customHeight="false" outlineLevel="0" collapsed="false">
      <c r="B3538" s="21" t="n">
        <v>43977</v>
      </c>
      <c r="C3538" s="22" t="n">
        <v>1729.186</v>
      </c>
      <c r="D3538" s="22" t="n">
        <v>1735.577</v>
      </c>
      <c r="E3538" s="22" t="n">
        <v>1708.91</v>
      </c>
      <c r="F3538" s="22" t="n">
        <v>1711.079</v>
      </c>
      <c r="G3538" s="23" t="n">
        <v>1736.63</v>
      </c>
      <c r="H3538" s="23" t="n">
        <v>1734.9</v>
      </c>
      <c r="I3538" s="23" t="n">
        <v>1710.18</v>
      </c>
      <c r="J3538" s="23" t="n">
        <v>1708.47</v>
      </c>
      <c r="K3538" s="29" t="str">
        <f aca="false">IF(N3538&lt;=$F$3,"HIT","MISS")</f>
        <v>HIT</v>
      </c>
      <c r="L3538" s="29" t="str">
        <f aca="false">IF(O3538&lt;=$F$3,"HIT","MISS")</f>
        <v>HIT</v>
      </c>
      <c r="M3538" s="17" t="str">
        <f aca="false">IF(AND(K3538="HIT",L3538="HIT"),"HOD ✓ | LOD ✓",IF(K3538="HIT","HOD ✓",IF(L3538="HIT","LOD ✓","✗ MISS")))</f>
        <v>HOD ✓ | LOD ✓</v>
      </c>
      <c r="N3538" s="26" t="n">
        <f aca="false">IF(D3538&lt;H3538,(H3538-D3538)/D3538,IF(D3538&gt;G3538,(D3538-G3538)/D3538,0))</f>
        <v>0</v>
      </c>
      <c r="O3538" s="26" t="n">
        <f aca="false">IF(E3538&lt;J3538,(J3538-E3538)/E3538,IF(E3538&gt;I3538,(E3538-I3538)/E3538,0))</f>
        <v>0</v>
      </c>
      <c r="P3538" s="27" t="n">
        <f aca="false">LN(F3538/F3537)</f>
        <v>-0.0105266118755848</v>
      </c>
      <c r="Q3538" s="28" t="n">
        <f aca="false">STDEV(P3519:P3538)*SQRT(252)</f>
        <v>0.136342836057761</v>
      </c>
      <c r="R3538" s="26" t="n">
        <f aca="false">(G3538-H3538)/H3538</f>
        <v>0.000997175629719303</v>
      </c>
      <c r="S3538" s="17" t="n">
        <f aca="false">YEAR(B3538)</f>
        <v>2020</v>
      </c>
      <c r="T3538" s="17" t="n">
        <f aca="false">WEEKDAY(B3538)</f>
        <v>3</v>
      </c>
    </row>
    <row r="3539" customFormat="false" ht="15" hidden="false" customHeight="false" outlineLevel="0" collapsed="false">
      <c r="B3539" s="21" t="n">
        <v>43978</v>
      </c>
      <c r="C3539" s="22" t="n">
        <v>1711.079</v>
      </c>
      <c r="D3539" s="22" t="n">
        <v>1716.118</v>
      </c>
      <c r="E3539" s="22" t="n">
        <v>1694.006</v>
      </c>
      <c r="F3539" s="22" t="n">
        <v>1709.417</v>
      </c>
      <c r="G3539" s="23" t="n">
        <v>1716.46</v>
      </c>
      <c r="H3539" s="23" t="n">
        <v>1714.75</v>
      </c>
      <c r="I3539" s="23" t="n">
        <v>1694.42</v>
      </c>
      <c r="J3539" s="23" t="n">
        <v>1692.73</v>
      </c>
      <c r="K3539" s="29" t="str">
        <f aca="false">IF(N3539&lt;=$F$3,"HIT","MISS")</f>
        <v>HIT</v>
      </c>
      <c r="L3539" s="29" t="str">
        <f aca="false">IF(O3539&lt;=$F$3,"HIT","MISS")</f>
        <v>HIT</v>
      </c>
      <c r="M3539" s="17" t="str">
        <f aca="false">IF(AND(K3539="HIT",L3539="HIT"),"HOD ✓ | LOD ✓",IF(K3539="HIT","HOD ✓",IF(L3539="HIT","LOD ✓","✗ MISS")))</f>
        <v>HOD ✓ | LOD ✓</v>
      </c>
      <c r="N3539" s="26" t="n">
        <f aca="false">IF(D3539&lt;H3539,(H3539-D3539)/D3539,IF(D3539&gt;G3539,(D3539-G3539)/D3539,0))</f>
        <v>0</v>
      </c>
      <c r="O3539" s="26" t="n">
        <f aca="false">IF(E3539&lt;J3539,(J3539-E3539)/E3539,IF(E3539&gt;I3539,(E3539-I3539)/E3539,0))</f>
        <v>0</v>
      </c>
      <c r="P3539" s="27" t="n">
        <f aca="false">LN(F3539/F3538)</f>
        <v>-0.000971788963235574</v>
      </c>
      <c r="Q3539" s="28" t="n">
        <f aca="false">STDEV(P3520:P3539)*SQRT(252)</f>
        <v>0.136146540659859</v>
      </c>
      <c r="R3539" s="26" t="n">
        <f aca="false">(G3539-H3539)/H3539</f>
        <v>0.000997229916897528</v>
      </c>
      <c r="S3539" s="17" t="n">
        <f aca="false">YEAR(B3539)</f>
        <v>2020</v>
      </c>
      <c r="T3539" s="17" t="n">
        <f aca="false">WEEKDAY(B3539)</f>
        <v>4</v>
      </c>
    </row>
    <row r="3540" customFormat="false" ht="15" hidden="false" customHeight="false" outlineLevel="0" collapsed="false">
      <c r="B3540" s="21" t="n">
        <v>43979</v>
      </c>
      <c r="C3540" s="22" t="n">
        <v>1709.417</v>
      </c>
      <c r="D3540" s="22" t="n">
        <v>1727.545</v>
      </c>
      <c r="E3540" s="22" t="n">
        <v>1705.767</v>
      </c>
      <c r="F3540" s="22" t="n">
        <v>1718.807</v>
      </c>
      <c r="G3540" s="23" t="n">
        <v>1729.73</v>
      </c>
      <c r="H3540" s="23" t="n">
        <v>1728</v>
      </c>
      <c r="I3540" s="23" t="n">
        <v>1707.54</v>
      </c>
      <c r="J3540" s="23" t="n">
        <v>1705.83</v>
      </c>
      <c r="K3540" s="29" t="str">
        <f aca="false">IF(N3540&lt;=$F$3,"HIT","MISS")</f>
        <v>HIT</v>
      </c>
      <c r="L3540" s="29" t="str">
        <f aca="false">IF(O3540&lt;=$F$3,"HIT","MISS")</f>
        <v>HIT</v>
      </c>
      <c r="M3540" s="17" t="str">
        <f aca="false">IF(AND(K3540="HIT",L3540="HIT"),"HOD ✓ | LOD ✓",IF(K3540="HIT","HOD ✓",IF(L3540="HIT","LOD ✓","✗ MISS")))</f>
        <v>HOD ✓ | LOD ✓</v>
      </c>
      <c r="N3540" s="26" t="n">
        <f aca="false">IF(D3540&lt;H3540,(H3540-D3540)/D3540,IF(D3540&gt;G3540,(D3540-G3540)/D3540,0))</f>
        <v>0.000263379535699462</v>
      </c>
      <c r="O3540" s="26" t="n">
        <f aca="false">IF(E3540&lt;J3540,(J3540-E3540)/E3540,IF(E3540&gt;I3540,(E3540-I3540)/E3540,0))</f>
        <v>3.69335319535872E-005</v>
      </c>
      <c r="P3540" s="27" t="n">
        <f aca="false">LN(F3540/F3539)</f>
        <v>0.00547806880893245</v>
      </c>
      <c r="Q3540" s="28" t="n">
        <f aca="false">STDEV(P3521:P3540)*SQRT(252)</f>
        <v>0.124771504378685</v>
      </c>
      <c r="R3540" s="26" t="n">
        <f aca="false">(G3540-H3540)/H3540</f>
        <v>0.00100115740740742</v>
      </c>
      <c r="S3540" s="17" t="n">
        <f aca="false">YEAR(B3540)</f>
        <v>2020</v>
      </c>
      <c r="T3540" s="17" t="n">
        <f aca="false">WEEKDAY(B3540)</f>
        <v>5</v>
      </c>
    </row>
    <row r="3541" customFormat="false" ht="15" hidden="false" customHeight="false" outlineLevel="0" collapsed="false">
      <c r="B3541" s="21" t="n">
        <v>43980</v>
      </c>
      <c r="C3541" s="22" t="n">
        <v>1718.807</v>
      </c>
      <c r="D3541" s="22" t="n">
        <v>1737.914</v>
      </c>
      <c r="E3541" s="22" t="n">
        <v>1712.622</v>
      </c>
      <c r="F3541" s="22" t="n">
        <v>1729.615</v>
      </c>
      <c r="G3541" s="23" t="n">
        <v>1737.49</v>
      </c>
      <c r="H3541" s="23" t="n">
        <v>1735.75</v>
      </c>
      <c r="I3541" s="23" t="n">
        <v>1713.52</v>
      </c>
      <c r="J3541" s="23" t="n">
        <v>1711.81</v>
      </c>
      <c r="K3541" s="29" t="str">
        <f aca="false">IF(N3541&lt;=$F$3,"HIT","MISS")</f>
        <v>HIT</v>
      </c>
      <c r="L3541" s="29" t="str">
        <f aca="false">IF(O3541&lt;=$F$3,"HIT","MISS")</f>
        <v>HIT</v>
      </c>
      <c r="M3541" s="17" t="str">
        <f aca="false">IF(AND(K3541="HIT",L3541="HIT"),"HOD ✓ | LOD ✓",IF(K3541="HIT","HOD ✓",IF(L3541="HIT","LOD ✓","✗ MISS")))</f>
        <v>HOD ✓ | LOD ✓</v>
      </c>
      <c r="N3541" s="26" t="n">
        <f aca="false">IF(D3541&lt;H3541,(H3541-D3541)/D3541,IF(D3541&gt;G3541,(D3541-G3541)/D3541,0))</f>
        <v>0.00024397064526782</v>
      </c>
      <c r="O3541" s="26" t="n">
        <f aca="false">IF(E3541&lt;J3541,(J3541-E3541)/E3541,IF(E3541&gt;I3541,(E3541-I3541)/E3541,0))</f>
        <v>0</v>
      </c>
      <c r="P3541" s="27" t="n">
        <f aca="false">LN(F3541/F3540)</f>
        <v>0.00626839487143334</v>
      </c>
      <c r="Q3541" s="28" t="n">
        <f aca="false">STDEV(P3522:P3541)*SQRT(252)</f>
        <v>0.12309040136116</v>
      </c>
      <c r="R3541" s="26" t="n">
        <f aca="false">(G3541-H3541)/H3541</f>
        <v>0.00100244850928994</v>
      </c>
      <c r="S3541" s="17" t="n">
        <f aca="false">YEAR(B3541)</f>
        <v>2020</v>
      </c>
      <c r="T3541" s="17" t="n">
        <f aca="false">WEEKDAY(B3541)</f>
        <v>6</v>
      </c>
    </row>
    <row r="3542" customFormat="false" ht="15" hidden="false" customHeight="false" outlineLevel="0" collapsed="false">
      <c r="B3542" s="21" t="n">
        <v>43983</v>
      </c>
      <c r="C3542" s="22" t="n">
        <v>1729.615</v>
      </c>
      <c r="D3542" s="22" t="n">
        <v>1744.694</v>
      </c>
      <c r="E3542" s="22" t="n">
        <v>1727.46</v>
      </c>
      <c r="F3542" s="22" t="n">
        <v>1739.923</v>
      </c>
      <c r="G3542" s="23" t="n">
        <v>1746.6</v>
      </c>
      <c r="H3542" s="23" t="n">
        <v>1744.86</v>
      </c>
      <c r="I3542" s="23" t="n">
        <v>1727.57</v>
      </c>
      <c r="J3542" s="23" t="n">
        <v>1725.84</v>
      </c>
      <c r="K3542" s="29" t="str">
        <f aca="false">IF(N3542&lt;=$F$3,"HIT","MISS")</f>
        <v>HIT</v>
      </c>
      <c r="L3542" s="29" t="str">
        <f aca="false">IF(O3542&lt;=$F$3,"HIT","MISS")</f>
        <v>HIT</v>
      </c>
      <c r="M3542" s="17" t="str">
        <f aca="false">IF(AND(K3542="HIT",L3542="HIT"),"HOD ✓ | LOD ✓",IF(K3542="HIT","HOD ✓",IF(L3542="HIT","LOD ✓","✗ MISS")))</f>
        <v>HOD ✓ | LOD ✓</v>
      </c>
      <c r="N3542" s="26" t="n">
        <f aca="false">IF(D3542&lt;H3542,(H3542-D3542)/D3542,IF(D3542&gt;G3542,(D3542-G3542)/D3542,0))</f>
        <v>9.51456243902598E-005</v>
      </c>
      <c r="O3542" s="26" t="n">
        <f aca="false">IF(E3542&lt;J3542,(J3542-E3542)/E3542,IF(E3542&gt;I3542,(E3542-I3542)/E3542,0))</f>
        <v>0</v>
      </c>
      <c r="P3542" s="27" t="n">
        <f aca="false">LN(F3542/F3541)</f>
        <v>0.00594201898304708</v>
      </c>
      <c r="Q3542" s="28" t="n">
        <f aca="false">STDEV(P3523:P3542)*SQRT(252)</f>
        <v>0.124371794329314</v>
      </c>
      <c r="R3542" s="26" t="n">
        <f aca="false">(G3542-H3542)/H3542</f>
        <v>0.000997214676249103</v>
      </c>
      <c r="S3542" s="17" t="n">
        <f aca="false">YEAR(B3542)</f>
        <v>2020</v>
      </c>
      <c r="T3542" s="17" t="n">
        <f aca="false">WEEKDAY(B3542)</f>
        <v>2</v>
      </c>
    </row>
    <row r="3543" customFormat="false" ht="15" hidden="false" customHeight="false" outlineLevel="0" collapsed="false">
      <c r="B3543" s="21" t="n">
        <v>43984</v>
      </c>
      <c r="C3543" s="22" t="n">
        <v>1739.923</v>
      </c>
      <c r="D3543" s="22" t="n">
        <v>1745.304</v>
      </c>
      <c r="E3543" s="22" t="n">
        <v>1721.698</v>
      </c>
      <c r="F3543" s="22" t="n">
        <v>1727.951</v>
      </c>
      <c r="G3543" s="23" t="n">
        <v>1745.95</v>
      </c>
      <c r="H3543" s="23" t="n">
        <v>1744.21</v>
      </c>
      <c r="I3543" s="23" t="n">
        <v>1722.7</v>
      </c>
      <c r="J3543" s="23" t="n">
        <v>1720.98</v>
      </c>
      <c r="K3543" s="29" t="str">
        <f aca="false">IF(N3543&lt;=$F$3,"HIT","MISS")</f>
        <v>HIT</v>
      </c>
      <c r="L3543" s="29" t="str">
        <f aca="false">IF(O3543&lt;=$F$3,"HIT","MISS")</f>
        <v>HIT</v>
      </c>
      <c r="M3543" s="17" t="str">
        <f aca="false">IF(AND(K3543="HIT",L3543="HIT"),"HOD ✓ | LOD ✓",IF(K3543="HIT","HOD ✓",IF(L3543="HIT","LOD ✓","✗ MISS")))</f>
        <v>HOD ✓ | LOD ✓</v>
      </c>
      <c r="N3543" s="26" t="n">
        <f aca="false">IF(D3543&lt;H3543,(H3543-D3543)/D3543,IF(D3543&gt;G3543,(D3543-G3543)/D3543,0))</f>
        <v>0</v>
      </c>
      <c r="O3543" s="26" t="n">
        <f aca="false">IF(E3543&lt;J3543,(J3543-E3543)/E3543,IF(E3543&gt;I3543,(E3543-I3543)/E3543,0))</f>
        <v>0</v>
      </c>
      <c r="P3543" s="27" t="n">
        <f aca="false">LN(F3543/F3542)</f>
        <v>-0.00690454587535732</v>
      </c>
      <c r="Q3543" s="28" t="n">
        <f aca="false">STDEV(P3524:P3543)*SQRT(252)</f>
        <v>0.127429227281265</v>
      </c>
      <c r="R3543" s="26" t="n">
        <f aca="false">(G3543-H3543)/H3543</f>
        <v>0.000997586299814821</v>
      </c>
      <c r="S3543" s="17" t="n">
        <f aca="false">YEAR(B3543)</f>
        <v>2020</v>
      </c>
      <c r="T3543" s="17" t="n">
        <f aca="false">WEEKDAY(B3543)</f>
        <v>3</v>
      </c>
    </row>
    <row r="3544" customFormat="false" ht="15" hidden="false" customHeight="false" outlineLevel="0" collapsed="false">
      <c r="B3544" s="21" t="n">
        <v>43985</v>
      </c>
      <c r="C3544" s="22" t="n">
        <v>1727.951</v>
      </c>
      <c r="D3544" s="22" t="n">
        <v>1732.312</v>
      </c>
      <c r="E3544" s="22" t="n">
        <v>1689.589</v>
      </c>
      <c r="F3544" s="22" t="n">
        <v>1698.056</v>
      </c>
      <c r="G3544" s="23" t="n">
        <v>1731.16</v>
      </c>
      <c r="H3544" s="23" t="n">
        <v>1729.43</v>
      </c>
      <c r="I3544" s="23" t="n">
        <v>1691.7</v>
      </c>
      <c r="J3544" s="23" t="n">
        <v>1690.01</v>
      </c>
      <c r="K3544" s="24" t="str">
        <f aca="false">IF(N3544&lt;=$F$3,"HIT","MISS")</f>
        <v>MISS</v>
      </c>
      <c r="L3544" s="24" t="str">
        <f aca="false">IF(O3544&lt;=$F$3,"HIT","MISS")</f>
        <v>HIT</v>
      </c>
      <c r="M3544" s="25" t="str">
        <f aca="false">IF(AND(K3544="HIT",L3544="HIT"),"HOD ✓ | LOD ✓",IF(K3544="HIT","HOD ✓",IF(L3544="HIT","LOD ✓","✗ MISS")))</f>
        <v>LOD ✓</v>
      </c>
      <c r="N3544" s="26" t="n">
        <f aca="false">IF(D3544&lt;H3544,(H3544-D3544)/D3544,IF(D3544&gt;G3544,(D3544-G3544)/D3544,0))</f>
        <v>0.000665007227335386</v>
      </c>
      <c r="O3544" s="26" t="n">
        <f aca="false">IF(E3544&lt;J3544,(J3544-E3544)/E3544,IF(E3544&gt;I3544,(E3544-I3544)/E3544,0))</f>
        <v>0.000249173023735387</v>
      </c>
      <c r="P3544" s="27" t="n">
        <f aca="false">LN(F3544/F3543)</f>
        <v>-0.0174522461765588</v>
      </c>
      <c r="Q3544" s="28" t="n">
        <f aca="false">STDEV(P3525:P3544)*SQRT(252)</f>
        <v>0.135835992449282</v>
      </c>
      <c r="R3544" s="26" t="n">
        <f aca="false">(G3544-H3544)/H3544</f>
        <v>0.00100032958836149</v>
      </c>
      <c r="S3544" s="17" t="n">
        <f aca="false">YEAR(B3544)</f>
        <v>2020</v>
      </c>
      <c r="T3544" s="17" t="n">
        <f aca="false">WEEKDAY(B3544)</f>
        <v>4</v>
      </c>
    </row>
    <row r="3545" customFormat="false" ht="15" hidden="false" customHeight="false" outlineLevel="0" collapsed="false">
      <c r="B3545" s="21" t="n">
        <v>43986</v>
      </c>
      <c r="C3545" s="22" t="n">
        <v>1698.056</v>
      </c>
      <c r="D3545" s="22" t="n">
        <v>1721.483</v>
      </c>
      <c r="E3545" s="22" t="n">
        <v>1697.342</v>
      </c>
      <c r="F3545" s="22" t="n">
        <v>1714.272</v>
      </c>
      <c r="G3545" s="23" t="n">
        <v>1721.37</v>
      </c>
      <c r="H3545" s="23" t="n">
        <v>1719.65</v>
      </c>
      <c r="I3545" s="23" t="n">
        <v>1698.81</v>
      </c>
      <c r="J3545" s="23" t="n">
        <v>1697.11</v>
      </c>
      <c r="K3545" s="29" t="str">
        <f aca="false">IF(N3545&lt;=$F$3,"HIT","MISS")</f>
        <v>HIT</v>
      </c>
      <c r="L3545" s="29" t="str">
        <f aca="false">IF(O3545&lt;=$F$3,"HIT","MISS")</f>
        <v>HIT</v>
      </c>
      <c r="M3545" s="17" t="str">
        <f aca="false">IF(AND(K3545="HIT",L3545="HIT"),"HOD ✓ | LOD ✓",IF(K3545="HIT","HOD ✓",IF(L3545="HIT","LOD ✓","✗ MISS")))</f>
        <v>HOD ✓ | LOD ✓</v>
      </c>
      <c r="N3545" s="26" t="n">
        <f aca="false">IF(D3545&lt;H3545,(H3545-D3545)/D3545,IF(D3545&gt;G3545,(D3545-G3545)/D3545,0))</f>
        <v>6.56410780705104E-005</v>
      </c>
      <c r="O3545" s="26" t="n">
        <f aca="false">IF(E3545&lt;J3545,(J3545-E3545)/E3545,IF(E3545&gt;I3545,(E3545-I3545)/E3545,0))</f>
        <v>0</v>
      </c>
      <c r="P3545" s="27" t="n">
        <f aca="false">LN(F3545/F3544)</f>
        <v>0.00950443337891579</v>
      </c>
      <c r="Q3545" s="28" t="n">
        <f aca="false">STDEV(P3526:P3545)*SQRT(252)</f>
        <v>0.124544747407097</v>
      </c>
      <c r="R3545" s="26" t="n">
        <f aca="false">(G3545-H3545)/H3545</f>
        <v>0.00100020352978792</v>
      </c>
      <c r="S3545" s="17" t="n">
        <f aca="false">YEAR(B3545)</f>
        <v>2020</v>
      </c>
      <c r="T3545" s="17" t="n">
        <f aca="false">WEEKDAY(B3545)</f>
        <v>5</v>
      </c>
    </row>
    <row r="3546" customFormat="false" ht="15" hidden="false" customHeight="false" outlineLevel="0" collapsed="false">
      <c r="B3546" s="21" t="n">
        <v>43987</v>
      </c>
      <c r="C3546" s="22" t="n">
        <v>1714.272</v>
      </c>
      <c r="D3546" s="22" t="n">
        <v>1716.875</v>
      </c>
      <c r="E3546" s="22" t="n">
        <v>1670.438</v>
      </c>
      <c r="F3546" s="22" t="n">
        <v>1685.27</v>
      </c>
      <c r="G3546" s="23" t="n">
        <v>1719.05</v>
      </c>
      <c r="H3546" s="23" t="n">
        <v>1717.33</v>
      </c>
      <c r="I3546" s="23" t="n">
        <v>1672.5</v>
      </c>
      <c r="J3546" s="23" t="n">
        <v>1670.83</v>
      </c>
      <c r="K3546" s="29" t="str">
        <f aca="false">IF(N3546&lt;=$F$3,"HIT","MISS")</f>
        <v>HIT</v>
      </c>
      <c r="L3546" s="29" t="str">
        <f aca="false">IF(O3546&lt;=$F$3,"HIT","MISS")</f>
        <v>HIT</v>
      </c>
      <c r="M3546" s="17" t="str">
        <f aca="false">IF(AND(K3546="HIT",L3546="HIT"),"HOD ✓ | LOD ✓",IF(K3546="HIT","HOD ✓",IF(L3546="HIT","LOD ✓","✗ MISS")))</f>
        <v>HOD ✓ | LOD ✓</v>
      </c>
      <c r="N3546" s="26" t="n">
        <f aca="false">IF(D3546&lt;H3546,(H3546-D3546)/D3546,IF(D3546&gt;G3546,(D3546-G3546)/D3546,0))</f>
        <v>0.000265016381507056</v>
      </c>
      <c r="O3546" s="26" t="n">
        <f aca="false">IF(E3546&lt;J3546,(J3546-E3546)/E3546,IF(E3546&gt;I3546,(E3546-I3546)/E3546,0))</f>
        <v>0.000234668991007044</v>
      </c>
      <c r="P3546" s="27" t="n">
        <f aca="false">LN(F3546/F3545)</f>
        <v>-0.0170627123442768</v>
      </c>
      <c r="Q3546" s="28" t="n">
        <f aca="false">STDEV(P3527:P3546)*SQRT(252)</f>
        <v>0.136082888824854</v>
      </c>
      <c r="R3546" s="26" t="n">
        <f aca="false">(G3546-H3546)/H3546</f>
        <v>0.0010015547390426</v>
      </c>
      <c r="S3546" s="17" t="n">
        <f aca="false">YEAR(B3546)</f>
        <v>2020</v>
      </c>
      <c r="T3546" s="17" t="n">
        <f aca="false">WEEKDAY(B3546)</f>
        <v>6</v>
      </c>
    </row>
    <row r="3547" customFormat="false" ht="15" hidden="false" customHeight="false" outlineLevel="0" collapsed="false">
      <c r="B3547" s="21" t="n">
        <v>43990</v>
      </c>
      <c r="C3547" s="22" t="n">
        <v>1685.27</v>
      </c>
      <c r="D3547" s="22" t="n">
        <v>1700.494</v>
      </c>
      <c r="E3547" s="22" t="n">
        <v>1677.506</v>
      </c>
      <c r="F3547" s="22" t="n">
        <v>1698.298</v>
      </c>
      <c r="G3547" s="23" t="n">
        <v>1702.49</v>
      </c>
      <c r="H3547" s="23" t="n">
        <v>1700.79</v>
      </c>
      <c r="I3547" s="23" t="n">
        <v>1679.53</v>
      </c>
      <c r="J3547" s="23" t="n">
        <v>1677.85</v>
      </c>
      <c r="K3547" s="29" t="str">
        <f aca="false">IF(N3547&lt;=$F$3,"HIT","MISS")</f>
        <v>HIT</v>
      </c>
      <c r="L3547" s="29" t="str">
        <f aca="false">IF(O3547&lt;=$F$3,"HIT","MISS")</f>
        <v>HIT</v>
      </c>
      <c r="M3547" s="17" t="str">
        <f aca="false">IF(AND(K3547="HIT",L3547="HIT"),"HOD ✓ | LOD ✓",IF(K3547="HIT","HOD ✓",IF(L3547="HIT","LOD ✓","✗ MISS")))</f>
        <v>HOD ✓ | LOD ✓</v>
      </c>
      <c r="N3547" s="26" t="n">
        <f aca="false">IF(D3547&lt;H3547,(H3547-D3547)/D3547,IF(D3547&gt;G3547,(D3547-G3547)/D3547,0))</f>
        <v>0.000174067065217548</v>
      </c>
      <c r="O3547" s="26" t="n">
        <f aca="false">IF(E3547&lt;J3547,(J3547-E3547)/E3547,IF(E3547&gt;I3547,(E3547-I3547)/E3547,0))</f>
        <v>0.000205066330612125</v>
      </c>
      <c r="P3547" s="27" t="n">
        <f aca="false">LN(F3547/F3546)</f>
        <v>0.00770078472324706</v>
      </c>
      <c r="Q3547" s="28" t="n">
        <f aca="false">STDEV(P3528:P3547)*SQRT(252)</f>
        <v>0.138842347781037</v>
      </c>
      <c r="R3547" s="26" t="n">
        <f aca="false">(G3547-H3547)/H3547</f>
        <v>0.000999535509968924</v>
      </c>
      <c r="S3547" s="17" t="n">
        <f aca="false">YEAR(B3547)</f>
        <v>2020</v>
      </c>
      <c r="T3547" s="17" t="n">
        <f aca="false">WEEKDAY(B3547)</f>
        <v>2</v>
      </c>
    </row>
    <row r="3548" customFormat="false" ht="15" hidden="false" customHeight="false" outlineLevel="0" collapsed="false">
      <c r="B3548" s="21" t="n">
        <v>43991</v>
      </c>
      <c r="C3548" s="22" t="n">
        <v>1698.298</v>
      </c>
      <c r="D3548" s="22" t="n">
        <v>1720.888</v>
      </c>
      <c r="E3548" s="22" t="n">
        <v>1692.368</v>
      </c>
      <c r="F3548" s="22" t="n">
        <v>1714.786</v>
      </c>
      <c r="G3548" s="23" t="n">
        <v>1721.93</v>
      </c>
      <c r="H3548" s="23" t="n">
        <v>1720.21</v>
      </c>
      <c r="I3548" s="23" t="n">
        <v>1693.28</v>
      </c>
      <c r="J3548" s="23" t="n">
        <v>1691.59</v>
      </c>
      <c r="K3548" s="29" t="str">
        <f aca="false">IF(N3548&lt;=$F$3,"HIT","MISS")</f>
        <v>HIT</v>
      </c>
      <c r="L3548" s="29" t="str">
        <f aca="false">IF(O3548&lt;=$F$3,"HIT","MISS")</f>
        <v>HIT</v>
      </c>
      <c r="M3548" s="17" t="str">
        <f aca="false">IF(AND(K3548="HIT",L3548="HIT"),"HOD ✓ | LOD ✓",IF(K3548="HIT","HOD ✓",IF(L3548="HIT","LOD ✓","✗ MISS")))</f>
        <v>HOD ✓ | LOD ✓</v>
      </c>
      <c r="N3548" s="26" t="n">
        <f aca="false">IF(D3548&lt;H3548,(H3548-D3548)/D3548,IF(D3548&gt;G3548,(D3548-G3548)/D3548,0))</f>
        <v>0</v>
      </c>
      <c r="O3548" s="26" t="n">
        <f aca="false">IF(E3548&lt;J3548,(J3548-E3548)/E3548,IF(E3548&gt;I3548,(E3548-I3548)/E3548,0))</f>
        <v>0</v>
      </c>
      <c r="P3548" s="27" t="n">
        <f aca="false">LN(F3548/F3547)</f>
        <v>0.00966171841129919</v>
      </c>
      <c r="Q3548" s="28" t="n">
        <f aca="false">STDEV(P3529:P3548)*SQRT(252)</f>
        <v>0.142766599458686</v>
      </c>
      <c r="R3548" s="26" t="n">
        <f aca="false">(G3548-H3548)/H3548</f>
        <v>0.000999877921881647</v>
      </c>
      <c r="S3548" s="17" t="n">
        <f aca="false">YEAR(B3548)</f>
        <v>2020</v>
      </c>
      <c r="T3548" s="17" t="n">
        <f aca="false">WEEKDAY(B3548)</f>
        <v>3</v>
      </c>
    </row>
    <row r="3549" customFormat="false" ht="15" hidden="false" customHeight="false" outlineLevel="0" collapsed="false">
      <c r="B3549" s="21" t="n">
        <v>43992</v>
      </c>
      <c r="C3549" s="22" t="n">
        <v>1714.786</v>
      </c>
      <c r="D3549" s="22" t="n">
        <v>1739.932</v>
      </c>
      <c r="E3549" s="22" t="n">
        <v>1708.34</v>
      </c>
      <c r="F3549" s="22" t="n">
        <v>1738.67</v>
      </c>
      <c r="G3549" s="23" t="n">
        <v>1742.25</v>
      </c>
      <c r="H3549" s="23" t="n">
        <v>1740.51</v>
      </c>
      <c r="I3549" s="23" t="n">
        <v>1709.88</v>
      </c>
      <c r="J3549" s="23" t="n">
        <v>1708.17</v>
      </c>
      <c r="K3549" s="29" t="str">
        <f aca="false">IF(N3549&lt;=$F$3,"HIT","MISS")</f>
        <v>HIT</v>
      </c>
      <c r="L3549" s="29" t="str">
        <f aca="false">IF(O3549&lt;=$F$3,"HIT","MISS")</f>
        <v>HIT</v>
      </c>
      <c r="M3549" s="17" t="str">
        <f aca="false">IF(AND(K3549="HIT",L3549="HIT"),"HOD ✓ | LOD ✓",IF(K3549="HIT","HOD ✓",IF(L3549="HIT","LOD ✓","✗ MISS")))</f>
        <v>HOD ✓ | LOD ✓</v>
      </c>
      <c r="N3549" s="26" t="n">
        <f aca="false">IF(D3549&lt;H3549,(H3549-D3549)/D3549,IF(D3549&gt;G3549,(D3549-G3549)/D3549,0))</f>
        <v>0.000332196890453176</v>
      </c>
      <c r="O3549" s="26" t="n">
        <f aca="false">IF(E3549&lt;J3549,(J3549-E3549)/E3549,IF(E3549&gt;I3549,(E3549-I3549)/E3549,0))</f>
        <v>0</v>
      </c>
      <c r="P3549" s="27" t="n">
        <f aca="false">LN(F3549/F3548)</f>
        <v>0.0138321616413624</v>
      </c>
      <c r="Q3549" s="28" t="n">
        <f aca="false">STDEV(P3530:P3549)*SQRT(252)</f>
        <v>0.147973753202709</v>
      </c>
      <c r="R3549" s="26" t="n">
        <f aca="false">(G3549-H3549)/H3549</f>
        <v>0.000999706982436188</v>
      </c>
      <c r="S3549" s="17" t="n">
        <f aca="false">YEAR(B3549)</f>
        <v>2020</v>
      </c>
      <c r="T3549" s="17" t="n">
        <f aca="false">WEEKDAY(B3549)</f>
        <v>4</v>
      </c>
    </row>
    <row r="3550" customFormat="false" ht="15" hidden="false" customHeight="false" outlineLevel="0" collapsed="false">
      <c r="B3550" s="21" t="n">
        <v>43993</v>
      </c>
      <c r="C3550" s="22" t="n">
        <v>1738.67</v>
      </c>
      <c r="D3550" s="22" t="n">
        <v>1744.918</v>
      </c>
      <c r="E3550" s="22" t="n">
        <v>1721.294</v>
      </c>
      <c r="F3550" s="22" t="n">
        <v>1727.216</v>
      </c>
      <c r="G3550" s="23" t="n">
        <v>1746.52</v>
      </c>
      <c r="H3550" s="23" t="n">
        <v>1744.78</v>
      </c>
      <c r="I3550" s="23" t="n">
        <v>1722.72</v>
      </c>
      <c r="J3550" s="23" t="n">
        <v>1721</v>
      </c>
      <c r="K3550" s="29" t="str">
        <f aca="false">IF(N3550&lt;=$F$3,"HIT","MISS")</f>
        <v>HIT</v>
      </c>
      <c r="L3550" s="29" t="str">
        <f aca="false">IF(O3550&lt;=$F$3,"HIT","MISS")</f>
        <v>HIT</v>
      </c>
      <c r="M3550" s="17" t="str">
        <f aca="false">IF(AND(K3550="HIT",L3550="HIT"),"HOD ✓ | LOD ✓",IF(K3550="HIT","HOD ✓",IF(L3550="HIT","LOD ✓","✗ MISS")))</f>
        <v>HOD ✓ | LOD ✓</v>
      </c>
      <c r="N3550" s="26" t="n">
        <f aca="false">IF(D3550&lt;H3550,(H3550-D3550)/D3550,IF(D3550&gt;G3550,(D3550-G3550)/D3550,0))</f>
        <v>0</v>
      </c>
      <c r="O3550" s="26" t="n">
        <f aca="false">IF(E3550&lt;J3550,(J3550-E3550)/E3550,IF(E3550&gt;I3550,(E3550-I3550)/E3550,0))</f>
        <v>0</v>
      </c>
      <c r="P3550" s="27" t="n">
        <f aca="false">LN(F3550/F3549)</f>
        <v>-0.00660958940882556</v>
      </c>
      <c r="Q3550" s="28" t="n">
        <f aca="false">STDEV(P3531:P3550)*SQRT(252)</f>
        <v>0.147390315691097</v>
      </c>
      <c r="R3550" s="26" t="n">
        <f aca="false">(G3550-H3550)/H3550</f>
        <v>0.000997260399591931</v>
      </c>
      <c r="S3550" s="17" t="n">
        <f aca="false">YEAR(B3550)</f>
        <v>2020</v>
      </c>
      <c r="T3550" s="17" t="n">
        <f aca="false">WEEKDAY(B3550)</f>
        <v>5</v>
      </c>
    </row>
    <row r="3551" customFormat="false" ht="15" hidden="false" customHeight="false" outlineLevel="0" collapsed="false">
      <c r="B3551" s="21" t="n">
        <v>43994</v>
      </c>
      <c r="C3551" s="22" t="n">
        <v>1727.216</v>
      </c>
      <c r="D3551" s="22" t="n">
        <v>1743.34</v>
      </c>
      <c r="E3551" s="22" t="n">
        <v>1722.501</v>
      </c>
      <c r="F3551" s="22" t="n">
        <v>1730.905</v>
      </c>
      <c r="G3551" s="23" t="n">
        <v>1743.95</v>
      </c>
      <c r="H3551" s="23" t="n">
        <v>1742.21</v>
      </c>
      <c r="I3551" s="23" t="n">
        <v>1721.82</v>
      </c>
      <c r="J3551" s="23" t="n">
        <v>1720.1</v>
      </c>
      <c r="K3551" s="29" t="str">
        <f aca="false">IF(N3551&lt;=$F$3,"HIT","MISS")</f>
        <v>HIT</v>
      </c>
      <c r="L3551" s="29" t="str">
        <f aca="false">IF(O3551&lt;=$F$3,"HIT","MISS")</f>
        <v>HIT</v>
      </c>
      <c r="M3551" s="17" t="str">
        <f aca="false">IF(AND(K3551="HIT",L3551="HIT"),"HOD ✓ | LOD ✓",IF(K3551="HIT","HOD ✓",IF(L3551="HIT","LOD ✓","✗ MISS")))</f>
        <v>HOD ✓ | LOD ✓</v>
      </c>
      <c r="N3551" s="26" t="n">
        <f aca="false">IF(D3551&lt;H3551,(H3551-D3551)/D3551,IF(D3551&gt;G3551,(D3551-G3551)/D3551,0))</f>
        <v>0</v>
      </c>
      <c r="O3551" s="26" t="n">
        <f aca="false">IF(E3551&lt;J3551,(J3551-E3551)/E3551,IF(E3551&gt;I3551,(E3551-I3551)/E3551,0))</f>
        <v>0.000395355358284286</v>
      </c>
      <c r="P3551" s="27" t="n">
        <f aca="false">LN(F3551/F3550)</f>
        <v>0.00213352939318465</v>
      </c>
      <c r="Q3551" s="28" t="n">
        <f aca="false">STDEV(P3532:P3551)*SQRT(252)</f>
        <v>0.145398296476878</v>
      </c>
      <c r="R3551" s="26" t="n">
        <f aca="false">(G3551-H3551)/H3551</f>
        <v>0.000998731496203104</v>
      </c>
      <c r="S3551" s="17" t="n">
        <f aca="false">YEAR(B3551)</f>
        <v>2020</v>
      </c>
      <c r="T3551" s="17" t="n">
        <f aca="false">WEEKDAY(B3551)</f>
        <v>6</v>
      </c>
    </row>
    <row r="3552" customFormat="false" ht="15" hidden="false" customHeight="false" outlineLevel="0" collapsed="false">
      <c r="B3552" s="21" t="n">
        <v>43997</v>
      </c>
      <c r="C3552" s="22" t="n">
        <v>1730.905</v>
      </c>
      <c r="D3552" s="22" t="n">
        <v>1734.206</v>
      </c>
      <c r="E3552" s="22" t="n">
        <v>1704.484</v>
      </c>
      <c r="F3552" s="22" t="n">
        <v>1725.154</v>
      </c>
      <c r="G3552" s="23" t="n">
        <v>1736.11</v>
      </c>
      <c r="H3552" s="23" t="n">
        <v>1734.38</v>
      </c>
      <c r="I3552" s="23" t="n">
        <v>1704.39</v>
      </c>
      <c r="J3552" s="23" t="n">
        <v>1702.69</v>
      </c>
      <c r="K3552" s="29" t="str">
        <f aca="false">IF(N3552&lt;=$F$3,"HIT","MISS")</f>
        <v>HIT</v>
      </c>
      <c r="L3552" s="29" t="str">
        <f aca="false">IF(O3552&lt;=$F$3,"HIT","MISS")</f>
        <v>HIT</v>
      </c>
      <c r="M3552" s="17" t="str">
        <f aca="false">IF(AND(K3552="HIT",L3552="HIT"),"HOD ✓ | LOD ✓",IF(K3552="HIT","HOD ✓",IF(L3552="HIT","LOD ✓","✗ MISS")))</f>
        <v>HOD ✓ | LOD ✓</v>
      </c>
      <c r="N3552" s="26" t="n">
        <f aca="false">IF(D3552&lt;H3552,(H3552-D3552)/D3552,IF(D3552&gt;G3552,(D3552-G3552)/D3552,0))</f>
        <v>0.000100334101023872</v>
      </c>
      <c r="O3552" s="26" t="n">
        <f aca="false">IF(E3552&lt;J3552,(J3552-E3552)/E3552,IF(E3552&gt;I3552,(E3552-I3552)/E3552,0))</f>
        <v>5.51486549594033E-005</v>
      </c>
      <c r="P3552" s="27" t="n">
        <f aca="false">LN(F3552/F3551)</f>
        <v>-0.00332807125584364</v>
      </c>
      <c r="Q3552" s="28" t="n">
        <f aca="false">STDEV(P3533:P3552)*SQRT(252)</f>
        <v>0.144525686168739</v>
      </c>
      <c r="R3552" s="26" t="n">
        <f aca="false">(G3552-H3552)/H3552</f>
        <v>0.000997474601874901</v>
      </c>
      <c r="S3552" s="17" t="n">
        <f aca="false">YEAR(B3552)</f>
        <v>2020</v>
      </c>
      <c r="T3552" s="17" t="n">
        <f aca="false">WEEKDAY(B3552)</f>
        <v>2</v>
      </c>
    </row>
    <row r="3553" customFormat="false" ht="15" hidden="false" customHeight="false" outlineLevel="0" collapsed="false">
      <c r="B3553" s="21" t="n">
        <v>43998</v>
      </c>
      <c r="C3553" s="22" t="n">
        <v>1725.154</v>
      </c>
      <c r="D3553" s="22" t="n">
        <v>1733.029</v>
      </c>
      <c r="E3553" s="22" t="n">
        <v>1716.973</v>
      </c>
      <c r="F3553" s="22" t="n">
        <v>1727.09</v>
      </c>
      <c r="G3553" s="23" t="n">
        <v>1734.43</v>
      </c>
      <c r="H3553" s="23" t="n">
        <v>1732.7</v>
      </c>
      <c r="I3553" s="23" t="n">
        <v>1716.73</v>
      </c>
      <c r="J3553" s="23" t="n">
        <v>1715.01</v>
      </c>
      <c r="K3553" s="29" t="str">
        <f aca="false">IF(N3553&lt;=$F$3,"HIT","MISS")</f>
        <v>HIT</v>
      </c>
      <c r="L3553" s="29" t="str">
        <f aca="false">IF(O3553&lt;=$F$3,"HIT","MISS")</f>
        <v>HIT</v>
      </c>
      <c r="M3553" s="17" t="str">
        <f aca="false">IF(AND(K3553="HIT",L3553="HIT"),"HOD ✓ | LOD ✓",IF(K3553="HIT","HOD ✓",IF(L3553="HIT","LOD ✓","✗ MISS")))</f>
        <v>HOD ✓ | LOD ✓</v>
      </c>
      <c r="N3553" s="26" t="n">
        <f aca="false">IF(D3553&lt;H3553,(H3553-D3553)/D3553,IF(D3553&gt;G3553,(D3553-G3553)/D3553,0))</f>
        <v>0</v>
      </c>
      <c r="O3553" s="26" t="n">
        <f aca="false">IF(E3553&lt;J3553,(J3553-E3553)/E3553,IF(E3553&gt;I3553,(E3553-I3553)/E3553,0))</f>
        <v>0.000141528142842047</v>
      </c>
      <c r="P3553" s="27" t="n">
        <f aca="false">LN(F3553/F3552)</f>
        <v>0.00112158943745064</v>
      </c>
      <c r="Q3553" s="28" t="n">
        <f aca="false">STDEV(P3534:P3553)*SQRT(252)</f>
        <v>0.142228225637369</v>
      </c>
      <c r="R3553" s="26" t="n">
        <f aca="false">(G3553-H3553)/H3553</f>
        <v>0.000998441738327476</v>
      </c>
      <c r="S3553" s="17" t="n">
        <f aca="false">YEAR(B3553)</f>
        <v>2020</v>
      </c>
      <c r="T3553" s="17" t="n">
        <f aca="false">WEEKDAY(B3553)</f>
        <v>3</v>
      </c>
    </row>
    <row r="3554" customFormat="false" ht="15" hidden="false" customHeight="false" outlineLevel="0" collapsed="false">
      <c r="B3554" s="21" t="n">
        <v>43999</v>
      </c>
      <c r="C3554" s="22" t="n">
        <v>1727.09</v>
      </c>
      <c r="D3554" s="22" t="n">
        <v>1730.22</v>
      </c>
      <c r="E3554" s="22" t="n">
        <v>1712.78</v>
      </c>
      <c r="F3554" s="22" t="n">
        <v>1726.761</v>
      </c>
      <c r="G3554" s="23" t="n">
        <v>1736.56</v>
      </c>
      <c r="H3554" s="23" t="n">
        <v>1734.83</v>
      </c>
      <c r="I3554" s="23" t="n">
        <v>1714.68</v>
      </c>
      <c r="J3554" s="23" t="n">
        <v>1712.97</v>
      </c>
      <c r="K3554" s="24" t="str">
        <f aca="false">IF(N3554&lt;=$F$3,"HIT","MISS")</f>
        <v>MISS</v>
      </c>
      <c r="L3554" s="24" t="str">
        <f aca="false">IF(O3554&lt;=$F$3,"HIT","MISS")</f>
        <v>HIT</v>
      </c>
      <c r="M3554" s="25" t="str">
        <f aca="false">IF(AND(K3554="HIT",L3554="HIT"),"HOD ✓ | LOD ✓",IF(K3554="HIT","HOD ✓",IF(L3554="HIT","LOD ✓","✗ MISS")))</f>
        <v>LOD ✓</v>
      </c>
      <c r="N3554" s="26" t="n">
        <f aca="false">IF(D3554&lt;H3554,(H3554-D3554)/D3554,IF(D3554&gt;G3554,(D3554-G3554)/D3554,0))</f>
        <v>0.00266440105882483</v>
      </c>
      <c r="O3554" s="26" t="n">
        <f aca="false">IF(E3554&lt;J3554,(J3554-E3554)/E3554,IF(E3554&gt;I3554,(E3554-I3554)/E3554,0))</f>
        <v>0.000110930767524174</v>
      </c>
      <c r="P3554" s="27" t="n">
        <f aca="false">LN(F3554/F3553)</f>
        <v>-0.000190511982708598</v>
      </c>
      <c r="Q3554" s="28" t="n">
        <f aca="false">STDEV(P3535:P3554)*SQRT(252)</f>
        <v>0.141949740565493</v>
      </c>
      <c r="R3554" s="26" t="n">
        <f aca="false">(G3554-H3554)/H3554</f>
        <v>0.000997215865531504</v>
      </c>
      <c r="S3554" s="17" t="n">
        <f aca="false">YEAR(B3554)</f>
        <v>2020</v>
      </c>
      <c r="T3554" s="17" t="n">
        <f aca="false">WEEKDAY(B3554)</f>
        <v>4</v>
      </c>
    </row>
    <row r="3555" customFormat="false" ht="15" hidden="false" customHeight="false" outlineLevel="0" collapsed="false">
      <c r="B3555" s="21" t="n">
        <v>44000</v>
      </c>
      <c r="C3555" s="22" t="n">
        <v>1726.761</v>
      </c>
      <c r="D3555" s="22" t="n">
        <v>1737.826</v>
      </c>
      <c r="E3555" s="22" t="n">
        <v>1717.695</v>
      </c>
      <c r="F3555" s="22" t="n">
        <v>1722.644</v>
      </c>
      <c r="G3555" s="23" t="n">
        <v>1737.67</v>
      </c>
      <c r="H3555" s="23" t="n">
        <v>1735.93</v>
      </c>
      <c r="I3555" s="23" t="n">
        <v>1718.74</v>
      </c>
      <c r="J3555" s="23" t="n">
        <v>1717.02</v>
      </c>
      <c r="K3555" s="29" t="str">
        <f aca="false">IF(N3555&lt;=$F$3,"HIT","MISS")</f>
        <v>HIT</v>
      </c>
      <c r="L3555" s="29" t="str">
        <f aca="false">IF(O3555&lt;=$F$3,"HIT","MISS")</f>
        <v>HIT</v>
      </c>
      <c r="M3555" s="17" t="str">
        <f aca="false">IF(AND(K3555="HIT",L3555="HIT"),"HOD ✓ | LOD ✓",IF(K3555="HIT","HOD ✓",IF(L3555="HIT","LOD ✓","✗ MISS")))</f>
        <v>HOD ✓ | LOD ✓</v>
      </c>
      <c r="N3555" s="26" t="n">
        <f aca="false">IF(D3555&lt;H3555,(H3555-D3555)/D3555,IF(D3555&gt;G3555,(D3555-G3555)/D3555,0))</f>
        <v>8.97673299858266E-005</v>
      </c>
      <c r="O3555" s="26" t="n">
        <f aca="false">IF(E3555&lt;J3555,(J3555-E3555)/E3555,IF(E3555&gt;I3555,(E3555-I3555)/E3555,0))</f>
        <v>0</v>
      </c>
      <c r="P3555" s="27" t="n">
        <f aca="false">LN(F3555/F3554)</f>
        <v>-0.00238707948468767</v>
      </c>
      <c r="Q3555" s="28" t="n">
        <f aca="false">STDEV(P3536:P3555)*SQRT(252)</f>
        <v>0.13562960237277</v>
      </c>
      <c r="R3555" s="26" t="n">
        <f aca="false">(G3555-H3555)/H3555</f>
        <v>0.00100234456458498</v>
      </c>
      <c r="S3555" s="17" t="n">
        <f aca="false">YEAR(B3555)</f>
        <v>2020</v>
      </c>
      <c r="T3555" s="17" t="n">
        <f aca="false">WEEKDAY(B3555)</f>
        <v>5</v>
      </c>
    </row>
    <row r="3556" customFormat="false" ht="15" hidden="false" customHeight="false" outlineLevel="0" collapsed="false">
      <c r="B3556" s="21" t="n">
        <v>44001</v>
      </c>
      <c r="C3556" s="22" t="n">
        <v>1722.644</v>
      </c>
      <c r="D3556" s="22" t="n">
        <v>1745.282</v>
      </c>
      <c r="E3556" s="22" t="n">
        <v>1721.646</v>
      </c>
      <c r="F3556" s="22" t="n">
        <v>1744.189</v>
      </c>
      <c r="G3556" s="23" t="n">
        <v>1746.53</v>
      </c>
      <c r="H3556" s="23" t="n">
        <v>1744.79</v>
      </c>
      <c r="I3556" s="23" t="n">
        <v>1721.39</v>
      </c>
      <c r="J3556" s="23" t="n">
        <v>1719.67</v>
      </c>
      <c r="K3556" s="29" t="str">
        <f aca="false">IF(N3556&lt;=$F$3,"HIT","MISS")</f>
        <v>HIT</v>
      </c>
      <c r="L3556" s="29" t="str">
        <f aca="false">IF(O3556&lt;=$F$3,"HIT","MISS")</f>
        <v>HIT</v>
      </c>
      <c r="M3556" s="17" t="str">
        <f aca="false">IF(AND(K3556="HIT",L3556="HIT"),"HOD ✓ | LOD ✓",IF(K3556="HIT","HOD ✓",IF(L3556="HIT","LOD ✓","✗ MISS")))</f>
        <v>HOD ✓ | LOD ✓</v>
      </c>
      <c r="N3556" s="26" t="n">
        <f aca="false">IF(D3556&lt;H3556,(H3556-D3556)/D3556,IF(D3556&gt;G3556,(D3556-G3556)/D3556,0))</f>
        <v>0</v>
      </c>
      <c r="O3556" s="26" t="n">
        <f aca="false">IF(E3556&lt;J3556,(J3556-E3556)/E3556,IF(E3556&gt;I3556,(E3556-I3556)/E3556,0))</f>
        <v>0.000148694911729739</v>
      </c>
      <c r="P3556" s="27" t="n">
        <f aca="false">LN(F3556/F3555)</f>
        <v>0.0124293713437593</v>
      </c>
      <c r="Q3556" s="28" t="n">
        <f aca="false">STDEV(P3537:P3556)*SQRT(252)</f>
        <v>0.142103906189256</v>
      </c>
      <c r="R3556" s="26" t="n">
        <f aca="false">(G3556-H3556)/H3556</f>
        <v>0.000997254683944778</v>
      </c>
      <c r="S3556" s="17" t="n">
        <f aca="false">YEAR(B3556)</f>
        <v>2020</v>
      </c>
      <c r="T3556" s="17" t="n">
        <f aca="false">WEEKDAY(B3556)</f>
        <v>6</v>
      </c>
    </row>
    <row r="3557" customFormat="false" ht="15" hidden="false" customHeight="false" outlineLevel="0" collapsed="false">
      <c r="B3557" s="21" t="n">
        <v>44004</v>
      </c>
      <c r="C3557" s="22" t="n">
        <v>1744.189</v>
      </c>
      <c r="D3557" s="22" t="n">
        <v>1763.13</v>
      </c>
      <c r="E3557" s="22" t="n">
        <v>1742.68</v>
      </c>
      <c r="F3557" s="22" t="n">
        <v>1754.766</v>
      </c>
      <c r="G3557" s="23" t="n">
        <v>1765.11</v>
      </c>
      <c r="H3557" s="23" t="n">
        <v>1763.35</v>
      </c>
      <c r="I3557" s="23" t="n">
        <v>1744.64</v>
      </c>
      <c r="J3557" s="23" t="n">
        <v>1742.9</v>
      </c>
      <c r="K3557" s="29" t="str">
        <f aca="false">IF(N3557&lt;=$F$3,"HIT","MISS")</f>
        <v>HIT</v>
      </c>
      <c r="L3557" s="29" t="str">
        <f aca="false">IF(O3557&lt;=$F$3,"HIT","MISS")</f>
        <v>HIT</v>
      </c>
      <c r="M3557" s="17" t="str">
        <f aca="false">IF(AND(K3557="HIT",L3557="HIT"),"HOD ✓ | LOD ✓",IF(K3557="HIT","HOD ✓",IF(L3557="HIT","LOD ✓","✗ MISS")))</f>
        <v>HOD ✓ | LOD ✓</v>
      </c>
      <c r="N3557" s="26" t="n">
        <f aca="false">IF(D3557&lt;H3557,(H3557-D3557)/D3557,IF(D3557&gt;G3557,(D3557-G3557)/D3557,0))</f>
        <v>0.000124778093504052</v>
      </c>
      <c r="O3557" s="26" t="n">
        <f aca="false">IF(E3557&lt;J3557,(J3557-E3557)/E3557,IF(E3557&gt;I3557,(E3557-I3557)/E3557,0))</f>
        <v>0.00012624233938533</v>
      </c>
      <c r="P3557" s="27" t="n">
        <f aca="false">LN(F3557/F3556)</f>
        <v>0.00604582352016915</v>
      </c>
      <c r="Q3557" s="28" t="n">
        <f aca="false">STDEV(P3538:P3557)*SQRT(252)</f>
        <v>0.142946369409267</v>
      </c>
      <c r="R3557" s="26" t="n">
        <f aca="false">(G3557-H3557)/H3557</f>
        <v>0.000998100206992367</v>
      </c>
      <c r="S3557" s="17" t="n">
        <f aca="false">YEAR(B3557)</f>
        <v>2020</v>
      </c>
      <c r="T3557" s="17" t="n">
        <f aca="false">WEEKDAY(B3557)</f>
        <v>2</v>
      </c>
    </row>
    <row r="3558" customFormat="false" ht="15" hidden="false" customHeight="false" outlineLevel="0" collapsed="false">
      <c r="B3558" s="21" t="n">
        <v>44005</v>
      </c>
      <c r="C3558" s="22" t="n">
        <v>1754.766</v>
      </c>
      <c r="D3558" s="22" t="n">
        <v>1770.942</v>
      </c>
      <c r="E3558" s="22" t="n">
        <v>1747.566</v>
      </c>
      <c r="F3558" s="22" t="n">
        <v>1767.72</v>
      </c>
      <c r="G3558" s="23" t="n">
        <v>1773.09</v>
      </c>
      <c r="H3558" s="23" t="n">
        <v>1771.32</v>
      </c>
      <c r="I3558" s="23" t="n">
        <v>1749.5</v>
      </c>
      <c r="J3558" s="23" t="n">
        <v>1747.75</v>
      </c>
      <c r="K3558" s="29" t="str">
        <f aca="false">IF(N3558&lt;=$F$3,"HIT","MISS")</f>
        <v>HIT</v>
      </c>
      <c r="L3558" s="29" t="str">
        <f aca="false">IF(O3558&lt;=$F$3,"HIT","MISS")</f>
        <v>HIT</v>
      </c>
      <c r="M3558" s="17" t="str">
        <f aca="false">IF(AND(K3558="HIT",L3558="HIT"),"HOD ✓ | LOD ✓",IF(K3558="HIT","HOD ✓",IF(L3558="HIT","LOD ✓","✗ MISS")))</f>
        <v>HOD ✓ | LOD ✓</v>
      </c>
      <c r="N3558" s="26" t="n">
        <f aca="false">IF(D3558&lt;H3558,(H3558-D3558)/D3558,IF(D3558&gt;G3558,(D3558-G3558)/D3558,0))</f>
        <v>0.000213445725495205</v>
      </c>
      <c r="O3558" s="26" t="n">
        <f aca="false">IF(E3558&lt;J3558,(J3558-E3558)/E3558,IF(E3558&gt;I3558,(E3558-I3558)/E3558,0))</f>
        <v>0.000105289299517139</v>
      </c>
      <c r="P3558" s="27" t="n">
        <f aca="false">LN(F3558/F3557)</f>
        <v>0.0073550659378934</v>
      </c>
      <c r="Q3558" s="28" t="n">
        <f aca="false">STDEV(P3539:P3558)*SQRT(252)</f>
        <v>0.138279264299713</v>
      </c>
      <c r="R3558" s="26" t="n">
        <f aca="false">(G3558-H3558)/H3558</f>
        <v>0.000999254793035692</v>
      </c>
      <c r="S3558" s="17" t="n">
        <f aca="false">YEAR(B3558)</f>
        <v>2020</v>
      </c>
      <c r="T3558" s="17" t="n">
        <f aca="false">WEEKDAY(B3558)</f>
        <v>3</v>
      </c>
    </row>
    <row r="3559" customFormat="false" ht="15" hidden="false" customHeight="false" outlineLevel="0" collapsed="false">
      <c r="B3559" s="21" t="n">
        <v>44006</v>
      </c>
      <c r="C3559" s="22" t="n">
        <v>1767.72</v>
      </c>
      <c r="D3559" s="22" t="n">
        <v>1779.446</v>
      </c>
      <c r="E3559" s="22" t="n">
        <v>1760.82</v>
      </c>
      <c r="F3559" s="22" t="n">
        <v>1761.718</v>
      </c>
      <c r="G3559" s="23" t="n">
        <v>1779.86</v>
      </c>
      <c r="H3559" s="23" t="n">
        <v>1778.08</v>
      </c>
      <c r="I3559" s="23" t="n">
        <v>1762.38</v>
      </c>
      <c r="J3559" s="23" t="n">
        <v>1760.62</v>
      </c>
      <c r="K3559" s="29" t="str">
        <f aca="false">IF(N3559&lt;=$F$3,"HIT","MISS")</f>
        <v>HIT</v>
      </c>
      <c r="L3559" s="29" t="str">
        <f aca="false">IF(O3559&lt;=$F$3,"HIT","MISS")</f>
        <v>HIT</v>
      </c>
      <c r="M3559" s="17" t="str">
        <f aca="false">IF(AND(K3559="HIT",L3559="HIT"),"HOD ✓ | LOD ✓",IF(K3559="HIT","HOD ✓",IF(L3559="HIT","LOD ✓","✗ MISS")))</f>
        <v>HOD ✓ | LOD ✓</v>
      </c>
      <c r="N3559" s="26" t="n">
        <f aca="false">IF(D3559&lt;H3559,(H3559-D3559)/D3559,IF(D3559&gt;G3559,(D3559-G3559)/D3559,0))</f>
        <v>0</v>
      </c>
      <c r="O3559" s="26" t="n">
        <f aca="false">IF(E3559&lt;J3559,(J3559-E3559)/E3559,IF(E3559&gt;I3559,(E3559-I3559)/E3559,0))</f>
        <v>0</v>
      </c>
      <c r="P3559" s="27" t="n">
        <f aca="false">LN(F3559/F3558)</f>
        <v>-0.00340111133030576</v>
      </c>
      <c r="Q3559" s="28" t="n">
        <f aca="false">STDEV(P3540:P3559)*SQRT(252)</f>
        <v>0.139151244275092</v>
      </c>
      <c r="R3559" s="26" t="n">
        <f aca="false">(G3559-H3559)/H3559</f>
        <v>0.00100107981643119</v>
      </c>
      <c r="S3559" s="17" t="n">
        <f aca="false">YEAR(B3559)</f>
        <v>2020</v>
      </c>
      <c r="T3559" s="17" t="n">
        <f aca="false">WEEKDAY(B3559)</f>
        <v>4</v>
      </c>
    </row>
    <row r="3560" customFormat="false" ht="15" hidden="false" customHeight="false" outlineLevel="0" collapsed="false">
      <c r="B3560" s="21" t="n">
        <v>44007</v>
      </c>
      <c r="C3560" s="22" t="n">
        <v>1761.718</v>
      </c>
      <c r="D3560" s="22" t="n">
        <v>1769</v>
      </c>
      <c r="E3560" s="22" t="n">
        <v>1754.25</v>
      </c>
      <c r="F3560" s="22" t="n">
        <v>1763.692</v>
      </c>
      <c r="G3560" s="23" t="n">
        <v>1771.61</v>
      </c>
      <c r="H3560" s="23" t="n">
        <v>1769.84</v>
      </c>
      <c r="I3560" s="23" t="n">
        <v>1761.99</v>
      </c>
      <c r="J3560" s="23" t="n">
        <v>1760.23</v>
      </c>
      <c r="K3560" s="24" t="str">
        <f aca="false">IF(N3560&lt;=$F$3,"HIT","MISS")</f>
        <v>HIT</v>
      </c>
      <c r="L3560" s="24" t="str">
        <f aca="false">IF(O3560&lt;=$F$3,"HIT","MISS")</f>
        <v>MISS</v>
      </c>
      <c r="M3560" s="25" t="str">
        <f aca="false">IF(AND(K3560="HIT",L3560="HIT"),"HOD ✓ | LOD ✓",IF(K3560="HIT","HOD ✓",IF(L3560="HIT","LOD ✓","✗ MISS")))</f>
        <v>HOD ✓</v>
      </c>
      <c r="N3560" s="26" t="n">
        <f aca="false">IF(D3560&lt;H3560,(H3560-D3560)/D3560,IF(D3560&gt;G3560,(D3560-G3560)/D3560,0))</f>
        <v>0.000474844544940598</v>
      </c>
      <c r="O3560" s="26" t="n">
        <f aca="false">IF(E3560&lt;J3560,(J3560-E3560)/E3560,IF(E3560&gt;I3560,(E3560-I3560)/E3560,0))</f>
        <v>0.0034088641869745</v>
      </c>
      <c r="P3560" s="27" t="n">
        <f aca="false">LN(F3560/F3559)</f>
        <v>0.00111986986268304</v>
      </c>
      <c r="Q3560" s="28" t="n">
        <f aca="false">STDEV(P3541:P3560)*SQRT(252)</f>
        <v>0.138359285535801</v>
      </c>
      <c r="R3560" s="26" t="n">
        <f aca="false">(G3560-H3560)/H3560</f>
        <v>0.0010000904036523</v>
      </c>
      <c r="S3560" s="17" t="n">
        <f aca="false">YEAR(B3560)</f>
        <v>2020</v>
      </c>
      <c r="T3560" s="17" t="n">
        <f aca="false">WEEKDAY(B3560)</f>
        <v>5</v>
      </c>
    </row>
    <row r="3561" customFormat="false" ht="15" hidden="false" customHeight="false" outlineLevel="0" collapsed="false">
      <c r="B3561" s="21" t="n">
        <v>44008</v>
      </c>
      <c r="C3561" s="22" t="n">
        <v>1763.692</v>
      </c>
      <c r="D3561" s="22" t="n">
        <v>1772.03</v>
      </c>
      <c r="E3561" s="22" t="n">
        <v>1747.572</v>
      </c>
      <c r="F3561" s="22" t="n">
        <v>1771.478</v>
      </c>
      <c r="G3561" s="23" t="n">
        <v>1770.23</v>
      </c>
      <c r="H3561" s="23" t="n">
        <v>1768.46</v>
      </c>
      <c r="I3561" s="23" t="n">
        <v>1748.21</v>
      </c>
      <c r="J3561" s="23" t="n">
        <v>1746.46</v>
      </c>
      <c r="K3561" s="24" t="str">
        <f aca="false">IF(N3561&lt;=$F$3,"HIT","MISS")</f>
        <v>MISS</v>
      </c>
      <c r="L3561" s="24" t="str">
        <f aca="false">IF(O3561&lt;=$F$3,"HIT","MISS")</f>
        <v>HIT</v>
      </c>
      <c r="M3561" s="25" t="str">
        <f aca="false">IF(AND(K3561="HIT",L3561="HIT"),"HOD ✓ | LOD ✓",IF(K3561="HIT","HOD ✓",IF(L3561="HIT","LOD ✓","✗ MISS")))</f>
        <v>LOD ✓</v>
      </c>
      <c r="N3561" s="26" t="n">
        <f aca="false">IF(D3561&lt;H3561,(H3561-D3561)/D3561,IF(D3561&gt;G3561,(D3561-G3561)/D3561,0))</f>
        <v>0.00101578415715307</v>
      </c>
      <c r="O3561" s="26" t="n">
        <f aca="false">IF(E3561&lt;J3561,(J3561-E3561)/E3561,IF(E3561&gt;I3561,(E3561-I3561)/E3561,0))</f>
        <v>0</v>
      </c>
      <c r="P3561" s="27" t="n">
        <f aca="false">LN(F3561/F3560)</f>
        <v>0.00440488722710905</v>
      </c>
      <c r="Q3561" s="28" t="n">
        <f aca="false">STDEV(P3542:P3561)*SQRT(252)</f>
        <v>0.137625954224307</v>
      </c>
      <c r="R3561" s="26" t="n">
        <f aca="false">(G3561-H3561)/H3561</f>
        <v>0.00100087081415468</v>
      </c>
      <c r="S3561" s="17" t="n">
        <f aca="false">YEAR(B3561)</f>
        <v>2020</v>
      </c>
      <c r="T3561" s="17" t="n">
        <f aca="false">WEEKDAY(B3561)</f>
        <v>6</v>
      </c>
    </row>
    <row r="3562" customFormat="false" ht="15" hidden="false" customHeight="false" outlineLevel="0" collapsed="false">
      <c r="B3562" s="21" t="n">
        <v>44011</v>
      </c>
      <c r="C3562" s="22" t="n">
        <v>1771.478</v>
      </c>
      <c r="D3562" s="22" t="n">
        <v>1775.692</v>
      </c>
      <c r="E3562" s="22" t="n">
        <v>1765.944</v>
      </c>
      <c r="F3562" s="22" t="n">
        <v>1772.65</v>
      </c>
      <c r="G3562" s="23" t="n">
        <v>1776.67</v>
      </c>
      <c r="H3562" s="23" t="n">
        <v>1774.9</v>
      </c>
      <c r="I3562" s="23" t="n">
        <v>1766.55</v>
      </c>
      <c r="J3562" s="23" t="n">
        <v>1764.79</v>
      </c>
      <c r="K3562" s="29" t="str">
        <f aca="false">IF(N3562&lt;=$F$3,"HIT","MISS")</f>
        <v>HIT</v>
      </c>
      <c r="L3562" s="29" t="str">
        <f aca="false">IF(O3562&lt;=$F$3,"HIT","MISS")</f>
        <v>HIT</v>
      </c>
      <c r="M3562" s="17" t="str">
        <f aca="false">IF(AND(K3562="HIT",L3562="HIT"),"HOD ✓ | LOD ✓",IF(K3562="HIT","HOD ✓",IF(L3562="HIT","LOD ✓","✗ MISS")))</f>
        <v>HOD ✓ | LOD ✓</v>
      </c>
      <c r="N3562" s="26" t="n">
        <f aca="false">IF(D3562&lt;H3562,(H3562-D3562)/D3562,IF(D3562&gt;G3562,(D3562-G3562)/D3562,0))</f>
        <v>0</v>
      </c>
      <c r="O3562" s="26" t="n">
        <f aca="false">IF(E3562&lt;J3562,(J3562-E3562)/E3562,IF(E3562&gt;I3562,(E3562-I3562)/E3562,0))</f>
        <v>0</v>
      </c>
      <c r="P3562" s="27" t="n">
        <f aca="false">LN(F3562/F3561)</f>
        <v>0.000661375685483819</v>
      </c>
      <c r="Q3562" s="28" t="n">
        <f aca="false">STDEV(P3543:P3562)*SQRT(252)</f>
        <v>0.136482310172143</v>
      </c>
      <c r="R3562" s="26" t="n">
        <f aca="false">(G3562-H3562)/H3562</f>
        <v>0.000997239281086248</v>
      </c>
      <c r="S3562" s="17" t="n">
        <f aca="false">YEAR(B3562)</f>
        <v>2020</v>
      </c>
      <c r="T3562" s="17" t="n">
        <f aca="false">WEEKDAY(B3562)</f>
        <v>2</v>
      </c>
    </row>
    <row r="3563" customFormat="false" ht="15" hidden="false" customHeight="false" outlineLevel="0" collapsed="false">
      <c r="B3563" s="21" t="n">
        <v>44012</v>
      </c>
      <c r="C3563" s="22" t="n">
        <v>1772.65</v>
      </c>
      <c r="D3563" s="22" t="n">
        <v>1786.023</v>
      </c>
      <c r="E3563" s="22" t="n">
        <v>1764.646</v>
      </c>
      <c r="F3563" s="22" t="n">
        <v>1780.872</v>
      </c>
      <c r="G3563" s="23" t="n">
        <v>1785.44</v>
      </c>
      <c r="H3563" s="23" t="n">
        <v>1783.66</v>
      </c>
      <c r="I3563" s="23" t="n">
        <v>1765.97</v>
      </c>
      <c r="J3563" s="23" t="n">
        <v>1764.21</v>
      </c>
      <c r="K3563" s="29" t="str">
        <f aca="false">IF(N3563&lt;=$F$3,"HIT","MISS")</f>
        <v>HIT</v>
      </c>
      <c r="L3563" s="29" t="str">
        <f aca="false">IF(O3563&lt;=$F$3,"HIT","MISS")</f>
        <v>HIT</v>
      </c>
      <c r="M3563" s="17" t="str">
        <f aca="false">IF(AND(K3563="HIT",L3563="HIT"),"HOD ✓ | LOD ✓",IF(K3563="HIT","HOD ✓",IF(L3563="HIT","LOD ✓","✗ MISS")))</f>
        <v>HOD ✓ | LOD ✓</v>
      </c>
      <c r="N3563" s="26" t="n">
        <f aca="false">IF(D3563&lt;H3563,(H3563-D3563)/D3563,IF(D3563&gt;G3563,(D3563-G3563)/D3563,0))</f>
        <v>0.000326423567893502</v>
      </c>
      <c r="O3563" s="26" t="n">
        <f aca="false">IF(E3563&lt;J3563,(J3563-E3563)/E3563,IF(E3563&gt;I3563,(E3563-I3563)/E3563,0))</f>
        <v>0</v>
      </c>
      <c r="P3563" s="27" t="n">
        <f aca="false">LN(F3563/F3562)</f>
        <v>0.00462752991098767</v>
      </c>
      <c r="Q3563" s="28" t="n">
        <f aca="false">STDEV(P3544:P3563)*SQRT(252)</f>
        <v>0.133813053330846</v>
      </c>
      <c r="R3563" s="26" t="n">
        <f aca="false">(G3563-H3563)/H3563</f>
        <v>0.000997948039424539</v>
      </c>
      <c r="S3563" s="17" t="n">
        <f aca="false">YEAR(B3563)</f>
        <v>2020</v>
      </c>
      <c r="T3563" s="17" t="n">
        <f aca="false">WEEKDAY(B3563)</f>
        <v>3</v>
      </c>
    </row>
    <row r="3564" customFormat="false" ht="15" hidden="false" customHeight="false" outlineLevel="0" collapsed="false">
      <c r="B3564" s="21" t="n">
        <v>44013</v>
      </c>
      <c r="C3564" s="22" t="n">
        <v>1780.872</v>
      </c>
      <c r="D3564" s="22" t="n">
        <v>1789.265</v>
      </c>
      <c r="E3564" s="22" t="n">
        <v>1759.284</v>
      </c>
      <c r="F3564" s="22" t="n">
        <v>1770.477</v>
      </c>
      <c r="G3564" s="23" t="n">
        <v>1790.1</v>
      </c>
      <c r="H3564" s="23" t="n">
        <v>1788.31</v>
      </c>
      <c r="I3564" s="23" t="n">
        <v>1760.44</v>
      </c>
      <c r="J3564" s="23" t="n">
        <v>1758.68</v>
      </c>
      <c r="K3564" s="29" t="str">
        <f aca="false">IF(N3564&lt;=$F$3,"HIT","MISS")</f>
        <v>HIT</v>
      </c>
      <c r="L3564" s="29" t="str">
        <f aca="false">IF(O3564&lt;=$F$3,"HIT","MISS")</f>
        <v>HIT</v>
      </c>
      <c r="M3564" s="17" t="str">
        <f aca="false">IF(AND(K3564="HIT",L3564="HIT"),"HOD ✓ | LOD ✓",IF(K3564="HIT","HOD ✓",IF(L3564="HIT","LOD ✓","✗ MISS")))</f>
        <v>HOD ✓ | LOD ✓</v>
      </c>
      <c r="N3564" s="26" t="n">
        <f aca="false">IF(D3564&lt;H3564,(H3564-D3564)/D3564,IF(D3564&gt;G3564,(D3564-G3564)/D3564,0))</f>
        <v>0</v>
      </c>
      <c r="O3564" s="26" t="n">
        <f aca="false">IF(E3564&lt;J3564,(J3564-E3564)/E3564,IF(E3564&gt;I3564,(E3564-I3564)/E3564,0))</f>
        <v>0</v>
      </c>
      <c r="P3564" s="27" t="n">
        <f aca="false">LN(F3564/F3563)</f>
        <v>-0.00585413018382497</v>
      </c>
      <c r="Q3564" s="28" t="n">
        <f aca="false">STDEV(P3545:P3564)*SQRT(252)</f>
        <v>0.117335048812581</v>
      </c>
      <c r="R3564" s="26" t="n">
        <f aca="false">(G3564-H3564)/H3564</f>
        <v>0.00100094502630974</v>
      </c>
      <c r="S3564" s="17" t="n">
        <f aca="false">YEAR(B3564)</f>
        <v>2020</v>
      </c>
      <c r="T3564" s="17" t="n">
        <f aca="false">WEEKDAY(B3564)</f>
        <v>4</v>
      </c>
    </row>
    <row r="3565" customFormat="false" ht="15" hidden="false" customHeight="false" outlineLevel="0" collapsed="false">
      <c r="B3565" s="21" t="n">
        <v>44014</v>
      </c>
      <c r="C3565" s="22" t="n">
        <v>1770.477</v>
      </c>
      <c r="D3565" s="22" t="n">
        <v>1779.69</v>
      </c>
      <c r="E3565" s="22" t="n">
        <v>1757.665</v>
      </c>
      <c r="F3565" s="22" t="n">
        <v>1775.74</v>
      </c>
      <c r="G3565" s="23" t="n">
        <v>1779.42</v>
      </c>
      <c r="H3565" s="23" t="n">
        <v>1777.64</v>
      </c>
      <c r="I3565" s="23" t="n">
        <v>1760.01</v>
      </c>
      <c r="J3565" s="23" t="n">
        <v>1758.25</v>
      </c>
      <c r="K3565" s="29" t="str">
        <f aca="false">IF(N3565&lt;=$F$3,"HIT","MISS")</f>
        <v>HIT</v>
      </c>
      <c r="L3565" s="29" t="str">
        <f aca="false">IF(O3565&lt;=$F$3,"HIT","MISS")</f>
        <v>HIT</v>
      </c>
      <c r="M3565" s="17" t="str">
        <f aca="false">IF(AND(K3565="HIT",L3565="HIT"),"HOD ✓ | LOD ✓",IF(K3565="HIT","HOD ✓",IF(L3565="HIT","LOD ✓","✗ MISS")))</f>
        <v>HOD ✓ | LOD ✓</v>
      </c>
      <c r="N3565" s="26" t="n">
        <f aca="false">IF(D3565&lt;H3565,(H3565-D3565)/D3565,IF(D3565&gt;G3565,(D3565-G3565)/D3565,0))</f>
        <v>0.000151711814979003</v>
      </c>
      <c r="O3565" s="26" t="n">
        <f aca="false">IF(E3565&lt;J3565,(J3565-E3565)/E3565,IF(E3565&gt;I3565,(E3565-I3565)/E3565,0))</f>
        <v>0.000332827927961265</v>
      </c>
      <c r="P3565" s="27" t="n">
        <f aca="false">LN(F3565/F3564)</f>
        <v>0.00296823565174049</v>
      </c>
      <c r="Q3565" s="28" t="n">
        <f aca="false">STDEV(P3546:P3565)*SQRT(252)</f>
        <v>0.114105134423803</v>
      </c>
      <c r="R3565" s="26" t="n">
        <f aca="false">(G3565-H3565)/H3565</f>
        <v>0.00100132760288921</v>
      </c>
      <c r="S3565" s="17" t="n">
        <f aca="false">YEAR(B3565)</f>
        <v>2020</v>
      </c>
      <c r="T3565" s="17" t="n">
        <f aca="false">WEEKDAY(B3565)</f>
        <v>5</v>
      </c>
    </row>
    <row r="3566" customFormat="false" ht="15" hidden="false" customHeight="false" outlineLevel="0" collapsed="false">
      <c r="B3566" s="21" t="n">
        <v>44015</v>
      </c>
      <c r="C3566" s="22" t="n">
        <v>1775.74</v>
      </c>
      <c r="D3566" s="22" t="n">
        <v>1777.192</v>
      </c>
      <c r="E3566" s="22" t="n">
        <v>1772.776</v>
      </c>
      <c r="F3566" s="22" t="n">
        <v>1775.086</v>
      </c>
      <c r="G3566" s="23" t="n">
        <v>1776.98</v>
      </c>
      <c r="H3566" s="23" t="n">
        <v>1775.2</v>
      </c>
      <c r="I3566" s="23" t="n">
        <v>1774.85</v>
      </c>
      <c r="J3566" s="23" t="n">
        <v>1773.08</v>
      </c>
      <c r="K3566" s="29" t="str">
        <f aca="false">IF(N3566&lt;=$F$3,"HIT","MISS")</f>
        <v>HIT</v>
      </c>
      <c r="L3566" s="29" t="str">
        <f aca="false">IF(O3566&lt;=$F$3,"HIT","MISS")</f>
        <v>HIT</v>
      </c>
      <c r="M3566" s="17" t="str">
        <f aca="false">IF(AND(K3566="HIT",L3566="HIT"),"HOD ✓ | LOD ✓",IF(K3566="HIT","HOD ✓",IF(L3566="HIT","LOD ✓","✗ MISS")))</f>
        <v>HOD ✓ | LOD ✓</v>
      </c>
      <c r="N3566" s="26" t="n">
        <f aca="false">IF(D3566&lt;H3566,(H3566-D3566)/D3566,IF(D3566&gt;G3566,(D3566-G3566)/D3566,0))</f>
        <v>0.000119289305826264</v>
      </c>
      <c r="O3566" s="26" t="n">
        <f aca="false">IF(E3566&lt;J3566,(J3566-E3566)/E3566,IF(E3566&gt;I3566,(E3566-I3566)/E3566,0))</f>
        <v>0.000171482465917781</v>
      </c>
      <c r="P3566" s="27" t="n">
        <f aca="false">LN(F3566/F3565)</f>
        <v>-0.000368364998676515</v>
      </c>
      <c r="Q3566" s="28" t="n">
        <f aca="false">STDEV(P3547:P3566)*SQRT(252)</f>
        <v>0.0905292210985203</v>
      </c>
      <c r="R3566" s="26" t="n">
        <f aca="false">(G3566-H3566)/H3566</f>
        <v>0.00100270392068498</v>
      </c>
      <c r="S3566" s="17" t="n">
        <f aca="false">YEAR(B3566)</f>
        <v>2020</v>
      </c>
      <c r="T3566" s="17" t="n">
        <f aca="false">WEEKDAY(B3566)</f>
        <v>6</v>
      </c>
    </row>
    <row r="3567" customFormat="false" ht="15" hidden="false" customHeight="false" outlineLevel="0" collapsed="false">
      <c r="B3567" s="21" t="n">
        <v>44018</v>
      </c>
      <c r="C3567" s="22" t="n">
        <v>1775.086</v>
      </c>
      <c r="D3567" s="22" t="n">
        <v>1787.156</v>
      </c>
      <c r="E3567" s="22" t="n">
        <v>1770.1</v>
      </c>
      <c r="F3567" s="22" t="n">
        <v>1784.366</v>
      </c>
      <c r="G3567" s="23" t="n">
        <v>1787.75</v>
      </c>
      <c r="H3567" s="23" t="n">
        <v>1785.96</v>
      </c>
      <c r="I3567" s="23" t="n">
        <v>1772.21</v>
      </c>
      <c r="J3567" s="23" t="n">
        <v>1770.44</v>
      </c>
      <c r="K3567" s="29" t="str">
        <f aca="false">IF(N3567&lt;=$F$3,"HIT","MISS")</f>
        <v>HIT</v>
      </c>
      <c r="L3567" s="29" t="str">
        <f aca="false">IF(O3567&lt;=$F$3,"HIT","MISS")</f>
        <v>HIT</v>
      </c>
      <c r="M3567" s="17" t="str">
        <f aca="false">IF(AND(K3567="HIT",L3567="HIT"),"HOD ✓ | LOD ✓",IF(K3567="HIT","HOD ✓",IF(L3567="HIT","LOD ✓","✗ MISS")))</f>
        <v>HOD ✓ | LOD ✓</v>
      </c>
      <c r="N3567" s="26" t="n">
        <f aca="false">IF(D3567&lt;H3567,(H3567-D3567)/D3567,IF(D3567&gt;G3567,(D3567-G3567)/D3567,0))</f>
        <v>0</v>
      </c>
      <c r="O3567" s="26" t="n">
        <f aca="false">IF(E3567&lt;J3567,(J3567-E3567)/E3567,IF(E3567&gt;I3567,(E3567-I3567)/E3567,0))</f>
        <v>0.000192079543528696</v>
      </c>
      <c r="P3567" s="27" t="n">
        <f aca="false">LN(F3567/F3566)</f>
        <v>0.00521429760877386</v>
      </c>
      <c r="Q3567" s="28" t="n">
        <f aca="false">STDEV(P3548:P3567)*SQRT(252)</f>
        <v>0.08908845603508</v>
      </c>
      <c r="R3567" s="26" t="n">
        <f aca="false">(G3567-H3567)/H3567</f>
        <v>0.00100226208873657</v>
      </c>
      <c r="S3567" s="17" t="n">
        <f aca="false">YEAR(B3567)</f>
        <v>2020</v>
      </c>
      <c r="T3567" s="17" t="n">
        <f aca="false">WEEKDAY(B3567)</f>
        <v>2</v>
      </c>
    </row>
    <row r="3568" customFormat="false" ht="15" hidden="false" customHeight="false" outlineLevel="0" collapsed="false">
      <c r="B3568" s="21" t="n">
        <v>44019</v>
      </c>
      <c r="C3568" s="22" t="n">
        <v>1784.366</v>
      </c>
      <c r="D3568" s="22" t="n">
        <v>1797.415</v>
      </c>
      <c r="E3568" s="22" t="n">
        <v>1773.788</v>
      </c>
      <c r="F3568" s="22" t="n">
        <v>1795.25</v>
      </c>
      <c r="G3568" s="23" t="n">
        <v>1799.09</v>
      </c>
      <c r="H3568" s="23" t="n">
        <v>1797.29</v>
      </c>
      <c r="I3568" s="23" t="n">
        <v>1775.38</v>
      </c>
      <c r="J3568" s="23" t="n">
        <v>1773.61</v>
      </c>
      <c r="K3568" s="29" t="str">
        <f aca="false">IF(N3568&lt;=$F$3,"HIT","MISS")</f>
        <v>HIT</v>
      </c>
      <c r="L3568" s="29" t="str">
        <f aca="false">IF(O3568&lt;=$F$3,"HIT","MISS")</f>
        <v>HIT</v>
      </c>
      <c r="M3568" s="17" t="str">
        <f aca="false">IF(AND(K3568="HIT",L3568="HIT"),"HOD ✓ | LOD ✓",IF(K3568="HIT","HOD ✓",IF(L3568="HIT","LOD ✓","✗ MISS")))</f>
        <v>HOD ✓ | LOD ✓</v>
      </c>
      <c r="N3568" s="26" t="n">
        <f aca="false">IF(D3568&lt;H3568,(H3568-D3568)/D3568,IF(D3568&gt;G3568,(D3568-G3568)/D3568,0))</f>
        <v>0</v>
      </c>
      <c r="O3568" s="26" t="n">
        <f aca="false">IF(E3568&lt;J3568,(J3568-E3568)/E3568,IF(E3568&gt;I3568,(E3568-I3568)/E3568,0))</f>
        <v>0</v>
      </c>
      <c r="P3568" s="27" t="n">
        <f aca="false">LN(F3568/F3567)</f>
        <v>0.00608111794160895</v>
      </c>
      <c r="Q3568" s="28" t="n">
        <f aca="false">STDEV(P3549:P3568)*SQRT(252)</f>
        <v>0.086112700583833</v>
      </c>
      <c r="R3568" s="26" t="n">
        <f aca="false">(G3568-H3568)/H3568</f>
        <v>0.00100150782567085</v>
      </c>
      <c r="S3568" s="17" t="n">
        <f aca="false">YEAR(B3568)</f>
        <v>2020</v>
      </c>
      <c r="T3568" s="17" t="n">
        <f aca="false">WEEKDAY(B3568)</f>
        <v>3</v>
      </c>
    </row>
    <row r="3569" customFormat="false" ht="15" hidden="false" customHeight="false" outlineLevel="0" collapsed="false">
      <c r="B3569" s="21" t="n">
        <v>44020</v>
      </c>
      <c r="C3569" s="22" t="n">
        <v>1795.25</v>
      </c>
      <c r="D3569" s="22" t="n">
        <v>1818.092</v>
      </c>
      <c r="E3569" s="22" t="n">
        <v>1791.529</v>
      </c>
      <c r="F3569" s="22" t="n">
        <v>1809.006</v>
      </c>
      <c r="G3569" s="23" t="n">
        <v>1818.25</v>
      </c>
      <c r="H3569" s="23" t="n">
        <v>1816.43</v>
      </c>
      <c r="I3569" s="23" t="n">
        <v>1792.19</v>
      </c>
      <c r="J3569" s="23" t="n">
        <v>1790.4</v>
      </c>
      <c r="K3569" s="29" t="str">
        <f aca="false">IF(N3569&lt;=$F$3,"HIT","MISS")</f>
        <v>HIT</v>
      </c>
      <c r="L3569" s="29" t="str">
        <f aca="false">IF(O3569&lt;=$F$3,"HIT","MISS")</f>
        <v>HIT</v>
      </c>
      <c r="M3569" s="17" t="str">
        <f aca="false">IF(AND(K3569="HIT",L3569="HIT"),"HOD ✓ | LOD ✓",IF(K3569="HIT","HOD ✓",IF(L3569="HIT","LOD ✓","✗ MISS")))</f>
        <v>HOD ✓ | LOD ✓</v>
      </c>
      <c r="N3569" s="26" t="n">
        <f aca="false">IF(D3569&lt;H3569,(H3569-D3569)/D3569,IF(D3569&gt;G3569,(D3569-G3569)/D3569,0))</f>
        <v>0</v>
      </c>
      <c r="O3569" s="26" t="n">
        <f aca="false">IF(E3569&lt;J3569,(J3569-E3569)/E3569,IF(E3569&gt;I3569,(E3569-I3569)/E3569,0))</f>
        <v>0</v>
      </c>
      <c r="P3569" s="27" t="n">
        <f aca="false">LN(F3569/F3568)</f>
        <v>0.00763323514895334</v>
      </c>
      <c r="Q3569" s="28" t="n">
        <f aca="false">STDEV(P3550:P3569)*SQRT(252)</f>
        <v>0.0774732354072011</v>
      </c>
      <c r="R3569" s="26" t="n">
        <f aca="false">(G3569-H3569)/H3569</f>
        <v>0.00100196539365675</v>
      </c>
      <c r="S3569" s="17" t="n">
        <f aca="false">YEAR(B3569)</f>
        <v>2020</v>
      </c>
      <c r="T3569" s="17" t="n">
        <f aca="false">WEEKDAY(B3569)</f>
        <v>4</v>
      </c>
    </row>
    <row r="3570" customFormat="false" ht="15" hidden="false" customHeight="false" outlineLevel="0" collapsed="false">
      <c r="B3570" s="21" t="n">
        <v>44021</v>
      </c>
      <c r="C3570" s="22" t="n">
        <v>1809.006</v>
      </c>
      <c r="D3570" s="22" t="n">
        <v>1816.064</v>
      </c>
      <c r="E3570" s="22" t="n">
        <v>1795.734</v>
      </c>
      <c r="F3570" s="22" t="n">
        <v>1803.382</v>
      </c>
      <c r="G3570" s="23" t="n">
        <v>1817.8</v>
      </c>
      <c r="H3570" s="23" t="n">
        <v>1815.98</v>
      </c>
      <c r="I3570" s="23" t="n">
        <v>1797.24</v>
      </c>
      <c r="J3570" s="23" t="n">
        <v>1795.44</v>
      </c>
      <c r="K3570" s="29" t="str">
        <f aca="false">IF(N3570&lt;=$F$3,"HIT","MISS")</f>
        <v>HIT</v>
      </c>
      <c r="L3570" s="29" t="str">
        <f aca="false">IF(O3570&lt;=$F$3,"HIT","MISS")</f>
        <v>HIT</v>
      </c>
      <c r="M3570" s="17" t="str">
        <f aca="false">IF(AND(K3570="HIT",L3570="HIT"),"HOD ✓ | LOD ✓",IF(K3570="HIT","HOD ✓",IF(L3570="HIT","LOD ✓","✗ MISS")))</f>
        <v>HOD ✓ | LOD ✓</v>
      </c>
      <c r="N3570" s="26" t="n">
        <f aca="false">IF(D3570&lt;H3570,(H3570-D3570)/D3570,IF(D3570&gt;G3570,(D3570-G3570)/D3570,0))</f>
        <v>0</v>
      </c>
      <c r="O3570" s="26" t="n">
        <f aca="false">IF(E3570&lt;J3570,(J3570-E3570)/E3570,IF(E3570&gt;I3570,(E3570-I3570)/E3570,0))</f>
        <v>0</v>
      </c>
      <c r="P3570" s="27" t="n">
        <f aca="false">LN(F3570/F3569)</f>
        <v>-0.00311373227010868</v>
      </c>
      <c r="Q3570" s="28" t="n">
        <f aca="false">STDEV(P3551:P3570)*SQRT(252)</f>
        <v>0.0732071772193379</v>
      </c>
      <c r="R3570" s="26" t="n">
        <f aca="false">(G3570-H3570)/H3570</f>
        <v>0.00100221368076737</v>
      </c>
      <c r="S3570" s="17" t="n">
        <f aca="false">YEAR(B3570)</f>
        <v>2020</v>
      </c>
      <c r="T3570" s="17" t="n">
        <f aca="false">WEEKDAY(B3570)</f>
        <v>5</v>
      </c>
    </row>
    <row r="3571" customFormat="false" ht="15" hidden="false" customHeight="false" outlineLevel="0" collapsed="false">
      <c r="B3571" s="21" t="n">
        <v>44022</v>
      </c>
      <c r="C3571" s="22" t="n">
        <v>1803.382</v>
      </c>
      <c r="D3571" s="22" t="n">
        <v>1810.692</v>
      </c>
      <c r="E3571" s="22" t="n">
        <v>1794.246</v>
      </c>
      <c r="F3571" s="22" t="n">
        <v>1798.446</v>
      </c>
      <c r="G3571" s="23" t="n">
        <v>1812.88</v>
      </c>
      <c r="H3571" s="23" t="n">
        <v>1811.07</v>
      </c>
      <c r="I3571" s="23" t="n">
        <v>1795.71</v>
      </c>
      <c r="J3571" s="23" t="n">
        <v>1793.92</v>
      </c>
      <c r="K3571" s="29" t="str">
        <f aca="false">IF(N3571&lt;=$F$3,"HIT","MISS")</f>
        <v>HIT</v>
      </c>
      <c r="L3571" s="29" t="str">
        <f aca="false">IF(O3571&lt;=$F$3,"HIT","MISS")</f>
        <v>HIT</v>
      </c>
      <c r="M3571" s="17" t="str">
        <f aca="false">IF(AND(K3571="HIT",L3571="HIT"),"HOD ✓ | LOD ✓",IF(K3571="HIT","HOD ✓",IF(L3571="HIT","LOD ✓","✗ MISS")))</f>
        <v>HOD ✓ | LOD ✓</v>
      </c>
      <c r="N3571" s="26" t="n">
        <f aca="false">IF(D3571&lt;H3571,(H3571-D3571)/D3571,IF(D3571&gt;G3571,(D3571-G3571)/D3571,0))</f>
        <v>0.00020875996580309</v>
      </c>
      <c r="O3571" s="26" t="n">
        <f aca="false">IF(E3571&lt;J3571,(J3571-E3571)/E3571,IF(E3571&gt;I3571,(E3571-I3571)/E3571,0))</f>
        <v>0</v>
      </c>
      <c r="P3571" s="27" t="n">
        <f aca="false">LN(F3571/F3570)</f>
        <v>-0.00274083220520366</v>
      </c>
      <c r="Q3571" s="28" t="n">
        <f aca="false">STDEV(P3552:P3571)*SQRT(252)</f>
        <v>0.0752447841706105</v>
      </c>
      <c r="R3571" s="26" t="n">
        <f aca="false">(G3571-H3571)/H3571</f>
        <v>0.000999409189043037</v>
      </c>
      <c r="S3571" s="17" t="n">
        <f aca="false">YEAR(B3571)</f>
        <v>2020</v>
      </c>
      <c r="T3571" s="17" t="n">
        <f aca="false">WEEKDAY(B3571)</f>
        <v>6</v>
      </c>
    </row>
    <row r="3572" customFormat="false" ht="15" hidden="false" customHeight="false" outlineLevel="0" collapsed="false">
      <c r="B3572" s="21" t="n">
        <v>44025</v>
      </c>
      <c r="C3572" s="22" t="n">
        <v>1798.446</v>
      </c>
      <c r="D3572" s="22" t="n">
        <v>1813.472</v>
      </c>
      <c r="E3572" s="22" t="n">
        <v>1798.115</v>
      </c>
      <c r="F3572" s="22" t="n">
        <v>1802.342</v>
      </c>
      <c r="G3572" s="23" t="n">
        <v>1813.37</v>
      </c>
      <c r="H3572" s="23" t="n">
        <v>1811.56</v>
      </c>
      <c r="I3572" s="23" t="n">
        <v>1797.93</v>
      </c>
      <c r="J3572" s="23" t="n">
        <v>1796.13</v>
      </c>
      <c r="K3572" s="29" t="str">
        <f aca="false">IF(N3572&lt;=$F$3,"HIT","MISS")</f>
        <v>HIT</v>
      </c>
      <c r="L3572" s="29" t="str">
        <f aca="false">IF(O3572&lt;=$F$3,"HIT","MISS")</f>
        <v>HIT</v>
      </c>
      <c r="M3572" s="17" t="str">
        <f aca="false">IF(AND(K3572="HIT",L3572="HIT"),"HOD ✓ | LOD ✓",IF(K3572="HIT","HOD ✓",IF(L3572="HIT","LOD ✓","✗ MISS")))</f>
        <v>HOD ✓ | LOD ✓</v>
      </c>
      <c r="N3572" s="26" t="n">
        <f aca="false">IF(D3572&lt;H3572,(H3572-D3572)/D3572,IF(D3572&gt;G3572,(D3572-G3572)/D3572,0))</f>
        <v>5.62456988583718E-005</v>
      </c>
      <c r="O3572" s="26" t="n">
        <f aca="false">IF(E3572&lt;J3572,(J3572-E3572)/E3572,IF(E3572&gt;I3572,(E3572-I3572)/E3572,0))</f>
        <v>0.000102885521782503</v>
      </c>
      <c r="P3572" s="27" t="n">
        <f aca="false">LN(F3572/F3571)</f>
        <v>0.00216397161973453</v>
      </c>
      <c r="Q3572" s="28" t="n">
        <f aca="false">STDEV(P3553:P3572)*SQRT(252)</f>
        <v>0.0726508897967004</v>
      </c>
      <c r="R3572" s="26" t="n">
        <f aca="false">(G3572-H3572)/H3572</f>
        <v>0.000999138863741717</v>
      </c>
      <c r="S3572" s="17" t="n">
        <f aca="false">YEAR(B3572)</f>
        <v>2020</v>
      </c>
      <c r="T3572" s="17" t="n">
        <f aca="false">WEEKDAY(B3572)</f>
        <v>2</v>
      </c>
    </row>
    <row r="3573" customFormat="false" ht="15" hidden="false" customHeight="false" outlineLevel="0" collapsed="false">
      <c r="B3573" s="21" t="n">
        <v>44026</v>
      </c>
      <c r="C3573" s="22" t="n">
        <v>1802.342</v>
      </c>
      <c r="D3573" s="22" t="n">
        <v>1810.918</v>
      </c>
      <c r="E3573" s="22" t="n">
        <v>1790.766</v>
      </c>
      <c r="F3573" s="22" t="n">
        <v>1809.406</v>
      </c>
      <c r="G3573" s="23" t="n">
        <v>1810.38</v>
      </c>
      <c r="H3573" s="23" t="n">
        <v>1808.57</v>
      </c>
      <c r="I3573" s="23" t="n">
        <v>1792.21</v>
      </c>
      <c r="J3573" s="23" t="n">
        <v>1790.42</v>
      </c>
      <c r="K3573" s="29" t="str">
        <f aca="false">IF(N3573&lt;=$F$3,"HIT","MISS")</f>
        <v>HIT</v>
      </c>
      <c r="L3573" s="29" t="str">
        <f aca="false">IF(O3573&lt;=$F$3,"HIT","MISS")</f>
        <v>HIT</v>
      </c>
      <c r="M3573" s="17" t="str">
        <f aca="false">IF(AND(K3573="HIT",L3573="HIT"),"HOD ✓ | LOD ✓",IF(K3573="HIT","HOD ✓",IF(L3573="HIT","LOD ✓","✗ MISS")))</f>
        <v>HOD ✓ | LOD ✓</v>
      </c>
      <c r="N3573" s="26" t="n">
        <f aca="false">IF(D3573&lt;H3573,(H3573-D3573)/D3573,IF(D3573&gt;G3573,(D3573-G3573)/D3573,0))</f>
        <v>0.000297086891841477</v>
      </c>
      <c r="O3573" s="26" t="n">
        <f aca="false">IF(E3573&lt;J3573,(J3573-E3573)/E3573,IF(E3573&gt;I3573,(E3573-I3573)/E3573,0))</f>
        <v>0</v>
      </c>
      <c r="P3573" s="27" t="n">
        <f aca="false">LN(F3573/F3572)</f>
        <v>0.00391168431869985</v>
      </c>
      <c r="Q3573" s="28" t="n">
        <f aca="false">STDEV(P3554:P3573)*SQRT(252)</f>
        <v>0.072782366108284</v>
      </c>
      <c r="R3573" s="26" t="n">
        <f aca="false">(G3573-H3573)/H3573</f>
        <v>0.00100079067992954</v>
      </c>
      <c r="S3573" s="17" t="n">
        <f aca="false">YEAR(B3573)</f>
        <v>2020</v>
      </c>
      <c r="T3573" s="17" t="n">
        <f aca="false">WEEKDAY(B3573)</f>
        <v>3</v>
      </c>
    </row>
    <row r="3574" customFormat="false" ht="15" hidden="false" customHeight="false" outlineLevel="0" collapsed="false">
      <c r="B3574" s="21" t="n">
        <v>44027</v>
      </c>
      <c r="C3574" s="22" t="n">
        <v>1809.406</v>
      </c>
      <c r="D3574" s="22" t="n">
        <v>1815.236</v>
      </c>
      <c r="E3574" s="22" t="n">
        <v>1802.473</v>
      </c>
      <c r="F3574" s="22" t="n">
        <v>1810.36</v>
      </c>
      <c r="G3574" s="23" t="n">
        <v>1816.65</v>
      </c>
      <c r="H3574" s="23" t="n">
        <v>1814.84</v>
      </c>
      <c r="I3574" s="23" t="n">
        <v>1804.68</v>
      </c>
      <c r="J3574" s="23" t="n">
        <v>1802.88</v>
      </c>
      <c r="K3574" s="29" t="str">
        <f aca="false">IF(N3574&lt;=$F$3,"HIT","MISS")</f>
        <v>HIT</v>
      </c>
      <c r="L3574" s="29" t="str">
        <f aca="false">IF(O3574&lt;=$F$3,"HIT","MISS")</f>
        <v>HIT</v>
      </c>
      <c r="M3574" s="17" t="str">
        <f aca="false">IF(AND(K3574="HIT",L3574="HIT"),"HOD ✓ | LOD ✓",IF(K3574="HIT","HOD ✓",IF(L3574="HIT","LOD ✓","✗ MISS")))</f>
        <v>HOD ✓ | LOD ✓</v>
      </c>
      <c r="N3574" s="26" t="n">
        <f aca="false">IF(D3574&lt;H3574,(H3574-D3574)/D3574,IF(D3574&gt;G3574,(D3574-G3574)/D3574,0))</f>
        <v>0</v>
      </c>
      <c r="O3574" s="26" t="n">
        <f aca="false">IF(E3574&lt;J3574,(J3574-E3574)/E3574,IF(E3574&gt;I3574,(E3574-I3574)/E3574,0))</f>
        <v>0.000225800885783117</v>
      </c>
      <c r="P3574" s="27" t="n">
        <f aca="false">LN(F3574/F3573)</f>
        <v>0.000527105907999787</v>
      </c>
      <c r="Q3574" s="28" t="n">
        <f aca="false">STDEV(P3555:P3574)*SQRT(252)</f>
        <v>0.0724970278757246</v>
      </c>
      <c r="R3574" s="26" t="n">
        <f aca="false">(G3574-H3574)/H3574</f>
        <v>0.00099733309823465</v>
      </c>
      <c r="S3574" s="17" t="n">
        <f aca="false">YEAR(B3574)</f>
        <v>2020</v>
      </c>
      <c r="T3574" s="17" t="n">
        <f aca="false">WEEKDAY(B3574)</f>
        <v>4</v>
      </c>
    </row>
    <row r="3575" customFormat="false" ht="15" hidden="false" customHeight="false" outlineLevel="0" collapsed="false">
      <c r="B3575" s="21" t="n">
        <v>44028</v>
      </c>
      <c r="C3575" s="22" t="n">
        <v>1810.36</v>
      </c>
      <c r="D3575" s="22" t="n">
        <v>1813.494</v>
      </c>
      <c r="E3575" s="22" t="n">
        <v>1795.118</v>
      </c>
      <c r="F3575" s="22" t="n">
        <v>1797.436</v>
      </c>
      <c r="G3575" s="23" t="n">
        <v>1813.29</v>
      </c>
      <c r="H3575" s="23" t="n">
        <v>1811.48</v>
      </c>
      <c r="I3575" s="23" t="n">
        <v>1795.59</v>
      </c>
      <c r="J3575" s="23" t="n">
        <v>1793.8</v>
      </c>
      <c r="K3575" s="29" t="str">
        <f aca="false">IF(N3575&lt;=$F$3,"HIT","MISS")</f>
        <v>HIT</v>
      </c>
      <c r="L3575" s="29" t="str">
        <f aca="false">IF(O3575&lt;=$F$3,"HIT","MISS")</f>
        <v>HIT</v>
      </c>
      <c r="M3575" s="17" t="str">
        <f aca="false">IF(AND(K3575="HIT",L3575="HIT"),"HOD ✓ | LOD ✓",IF(K3575="HIT","HOD ✓",IF(L3575="HIT","LOD ✓","✗ MISS")))</f>
        <v>HOD ✓ | LOD ✓</v>
      </c>
      <c r="N3575" s="26" t="n">
        <f aca="false">IF(D3575&lt;H3575,(H3575-D3575)/D3575,IF(D3575&gt;G3575,(D3575-G3575)/D3575,0))</f>
        <v>0.000112490033052191</v>
      </c>
      <c r="O3575" s="26" t="n">
        <f aca="false">IF(E3575&lt;J3575,(J3575-E3575)/E3575,IF(E3575&gt;I3575,(E3575-I3575)/E3575,0))</f>
        <v>0</v>
      </c>
      <c r="P3575" s="27" t="n">
        <f aca="false">LN(F3575/F3574)</f>
        <v>-0.00716451555612774</v>
      </c>
      <c r="Q3575" s="28" t="n">
        <f aca="false">STDEV(P3556:P3575)*SQRT(252)</f>
        <v>0.0783931326157625</v>
      </c>
      <c r="R3575" s="26" t="n">
        <f aca="false">(G3575-H3575)/H3575</f>
        <v>0.000999182988495565</v>
      </c>
      <c r="S3575" s="17" t="n">
        <f aca="false">YEAR(B3575)</f>
        <v>2020</v>
      </c>
      <c r="T3575" s="17" t="n">
        <f aca="false">WEEKDAY(B3575)</f>
        <v>5</v>
      </c>
    </row>
    <row r="3576" customFormat="false" ht="15" hidden="false" customHeight="false" outlineLevel="0" collapsed="false">
      <c r="B3576" s="21" t="n">
        <v>44029</v>
      </c>
      <c r="C3576" s="22" t="n">
        <v>1797.436</v>
      </c>
      <c r="D3576" s="22" t="n">
        <v>1811.924</v>
      </c>
      <c r="E3576" s="22" t="n">
        <v>1795.99</v>
      </c>
      <c r="F3576" s="22" t="n">
        <v>1810.046</v>
      </c>
      <c r="G3576" s="23" t="n">
        <v>1812.31</v>
      </c>
      <c r="H3576" s="23" t="n">
        <v>1810.5</v>
      </c>
      <c r="I3576" s="23" t="n">
        <v>1798.54</v>
      </c>
      <c r="J3576" s="23" t="n">
        <v>1796.74</v>
      </c>
      <c r="K3576" s="29" t="str">
        <f aca="false">IF(N3576&lt;=$F$3,"HIT","MISS")</f>
        <v>HIT</v>
      </c>
      <c r="L3576" s="29" t="str">
        <f aca="false">IF(O3576&lt;=$F$3,"HIT","MISS")</f>
        <v>HIT</v>
      </c>
      <c r="M3576" s="17" t="str">
        <f aca="false">IF(AND(K3576="HIT",L3576="HIT"),"HOD ✓ | LOD ✓",IF(K3576="HIT","HOD ✓",IF(L3576="HIT","LOD ✓","✗ MISS")))</f>
        <v>HOD ✓ | LOD ✓</v>
      </c>
      <c r="N3576" s="26" t="n">
        <f aca="false">IF(D3576&lt;H3576,(H3576-D3576)/D3576,IF(D3576&gt;G3576,(D3576-G3576)/D3576,0))</f>
        <v>0</v>
      </c>
      <c r="O3576" s="26" t="n">
        <f aca="false">IF(E3576&lt;J3576,(J3576-E3576)/E3576,IF(E3576&gt;I3576,(E3576-I3576)/E3576,0))</f>
        <v>0.000417596979938641</v>
      </c>
      <c r="P3576" s="27" t="n">
        <f aca="false">LN(F3576/F3575)</f>
        <v>0.00699105434719857</v>
      </c>
      <c r="Q3576" s="28" t="n">
        <f aca="false">STDEV(P3557:P3576)*SQRT(252)</f>
        <v>0.0709340891531416</v>
      </c>
      <c r="R3576" s="26" t="n">
        <f aca="false">(G3576-H3576)/H3576</f>
        <v>0.00099972383319522</v>
      </c>
      <c r="S3576" s="17" t="n">
        <f aca="false">YEAR(B3576)</f>
        <v>2020</v>
      </c>
      <c r="T3576" s="17" t="n">
        <f aca="false">WEEKDAY(B3576)</f>
        <v>6</v>
      </c>
    </row>
    <row r="3577" customFormat="false" ht="15" hidden="false" customHeight="false" outlineLevel="0" collapsed="false">
      <c r="B3577" s="21" t="n">
        <v>44032</v>
      </c>
      <c r="C3577" s="22" t="n">
        <v>1810.046</v>
      </c>
      <c r="D3577" s="22" t="n">
        <v>1820.648</v>
      </c>
      <c r="E3577" s="22" t="n">
        <v>1805.878</v>
      </c>
      <c r="F3577" s="22" t="n">
        <v>1817.312</v>
      </c>
      <c r="G3577" s="23" t="n">
        <v>1823.06</v>
      </c>
      <c r="H3577" s="23" t="n">
        <v>1821.24</v>
      </c>
      <c r="I3577" s="23" t="n">
        <v>1805.28</v>
      </c>
      <c r="J3577" s="23" t="n">
        <v>1803.48</v>
      </c>
      <c r="K3577" s="29" t="str">
        <f aca="false">IF(N3577&lt;=$F$3,"HIT","MISS")</f>
        <v>HIT</v>
      </c>
      <c r="L3577" s="29" t="str">
        <f aca="false">IF(O3577&lt;=$F$3,"HIT","MISS")</f>
        <v>HIT</v>
      </c>
      <c r="M3577" s="17" t="str">
        <f aca="false">IF(AND(K3577="HIT",L3577="HIT"),"HOD ✓ | LOD ✓",IF(K3577="HIT","HOD ✓",IF(L3577="HIT","LOD ✓","✗ MISS")))</f>
        <v>HOD ✓ | LOD ✓</v>
      </c>
      <c r="N3577" s="26" t="n">
        <f aca="false">IF(D3577&lt;H3577,(H3577-D3577)/D3577,IF(D3577&gt;G3577,(D3577-G3577)/D3577,0))</f>
        <v>0.000325158954394314</v>
      </c>
      <c r="O3577" s="26" t="n">
        <f aca="false">IF(E3577&lt;J3577,(J3577-E3577)/E3577,IF(E3577&gt;I3577,(E3577-I3577)/E3577,0))</f>
        <v>0.000331140863336259</v>
      </c>
      <c r="P3577" s="27" t="n">
        <f aca="false">LN(F3577/F3576)</f>
        <v>0.00400622696639487</v>
      </c>
      <c r="Q3577" s="28" t="n">
        <f aca="false">STDEV(P3558:P3577)*SQRT(252)</f>
        <v>0.0696937810448029</v>
      </c>
      <c r="R3577" s="26" t="n">
        <f aca="false">(G3577-H3577)/H3577</f>
        <v>0.000999319145197742</v>
      </c>
      <c r="S3577" s="17" t="n">
        <f aca="false">YEAR(B3577)</f>
        <v>2020</v>
      </c>
      <c r="T3577" s="17" t="n">
        <f aca="false">WEEKDAY(B3577)</f>
        <v>2</v>
      </c>
    </row>
    <row r="3578" customFormat="false" ht="15" hidden="false" customHeight="false" outlineLevel="0" collapsed="false">
      <c r="B3578" s="21" t="n">
        <v>44033</v>
      </c>
      <c r="C3578" s="22" t="n">
        <v>1817.312</v>
      </c>
      <c r="D3578" s="22" t="n">
        <v>1843.476</v>
      </c>
      <c r="E3578" s="22" t="n">
        <v>1815.852</v>
      </c>
      <c r="F3578" s="22" t="n">
        <v>1841.673</v>
      </c>
      <c r="G3578" s="23" t="n">
        <v>1845.21</v>
      </c>
      <c r="H3578" s="23" t="n">
        <v>1843.37</v>
      </c>
      <c r="I3578" s="23" t="n">
        <v>1817.55</v>
      </c>
      <c r="J3578" s="23" t="n">
        <v>1815.73</v>
      </c>
      <c r="K3578" s="29" t="str">
        <f aca="false">IF(N3578&lt;=$F$3,"HIT","MISS")</f>
        <v>HIT</v>
      </c>
      <c r="L3578" s="29" t="str">
        <f aca="false">IF(O3578&lt;=$F$3,"HIT","MISS")</f>
        <v>HIT</v>
      </c>
      <c r="M3578" s="17" t="str">
        <f aca="false">IF(AND(K3578="HIT",L3578="HIT"),"HOD ✓ | LOD ✓",IF(K3578="HIT","HOD ✓",IF(L3578="HIT","LOD ✓","✗ MISS")))</f>
        <v>HOD ✓ | LOD ✓</v>
      </c>
      <c r="N3578" s="26" t="n">
        <f aca="false">IF(D3578&lt;H3578,(H3578-D3578)/D3578,IF(D3578&gt;G3578,(D3578-G3578)/D3578,0))</f>
        <v>0</v>
      </c>
      <c r="O3578" s="26" t="n">
        <f aca="false">IF(E3578&lt;J3578,(J3578-E3578)/E3578,IF(E3578&gt;I3578,(E3578-I3578)/E3578,0))</f>
        <v>0</v>
      </c>
      <c r="P3578" s="27" t="n">
        <f aca="false">LN(F3578/F3577)</f>
        <v>0.0133159113579903</v>
      </c>
      <c r="Q3578" s="28" t="n">
        <f aca="false">STDEV(P3559:P3578)*SQRT(252)</f>
        <v>0.078682968749377</v>
      </c>
      <c r="R3578" s="26" t="n">
        <f aca="false">(G3578-H3578)/H3578</f>
        <v>0.000998171826600273</v>
      </c>
      <c r="S3578" s="17" t="n">
        <f aca="false">YEAR(B3578)</f>
        <v>2020</v>
      </c>
      <c r="T3578" s="17" t="n">
        <f aca="false">WEEKDAY(B3578)</f>
        <v>3</v>
      </c>
    </row>
    <row r="3579" customFormat="false" ht="15" hidden="false" customHeight="false" outlineLevel="0" collapsed="false">
      <c r="B3579" s="21" t="n">
        <v>44034</v>
      </c>
      <c r="C3579" s="22" t="n">
        <v>1841.673</v>
      </c>
      <c r="D3579" s="22" t="n">
        <v>1872.234</v>
      </c>
      <c r="E3579" s="22" t="n">
        <v>1841.032</v>
      </c>
      <c r="F3579" s="22" t="n">
        <v>1871.828</v>
      </c>
      <c r="G3579" s="23" t="n">
        <v>1871.71</v>
      </c>
      <c r="H3579" s="23" t="n">
        <v>1869.84</v>
      </c>
      <c r="I3579" s="23" t="n">
        <v>1842.22</v>
      </c>
      <c r="J3579" s="23" t="n">
        <v>1840.38</v>
      </c>
      <c r="K3579" s="29" t="str">
        <f aca="false">IF(N3579&lt;=$F$3,"HIT","MISS")</f>
        <v>HIT</v>
      </c>
      <c r="L3579" s="29" t="str">
        <f aca="false">IF(O3579&lt;=$F$3,"HIT","MISS")</f>
        <v>HIT</v>
      </c>
      <c r="M3579" s="17" t="str">
        <f aca="false">IF(AND(K3579="HIT",L3579="HIT"),"HOD ✓ | LOD ✓",IF(K3579="HIT","HOD ✓",IF(L3579="HIT","LOD ✓","✗ MISS")))</f>
        <v>HOD ✓ | LOD ✓</v>
      </c>
      <c r="N3579" s="26" t="n">
        <f aca="false">IF(D3579&lt;H3579,(H3579-D3579)/D3579,IF(D3579&gt;G3579,(D3579-G3579)/D3579,0))</f>
        <v>0.000279879544971348</v>
      </c>
      <c r="O3579" s="26" t="n">
        <f aca="false">IF(E3579&lt;J3579,(J3579-E3579)/E3579,IF(E3579&gt;I3579,(E3579-I3579)/E3579,0))</f>
        <v>0</v>
      </c>
      <c r="P3579" s="27" t="n">
        <f aca="false">LN(F3579/F3578)</f>
        <v>0.0162410958484419</v>
      </c>
      <c r="Q3579" s="28" t="n">
        <f aca="false">STDEV(P3560:P3579)*SQRT(252)</f>
        <v>0.0906228153525261</v>
      </c>
      <c r="R3579" s="26" t="n">
        <f aca="false">(G3579-H3579)/H3579</f>
        <v>0.00100008556881879</v>
      </c>
      <c r="S3579" s="17" t="n">
        <f aca="false">YEAR(B3579)</f>
        <v>2020</v>
      </c>
      <c r="T3579" s="17" t="n">
        <f aca="false">WEEKDAY(B3579)</f>
        <v>4</v>
      </c>
    </row>
    <row r="3580" customFormat="false" ht="15" hidden="false" customHeight="false" outlineLevel="0" collapsed="false">
      <c r="B3580" s="21" t="n">
        <v>44035</v>
      </c>
      <c r="C3580" s="22" t="n">
        <v>1871.828</v>
      </c>
      <c r="D3580" s="22" t="n">
        <v>1898.374</v>
      </c>
      <c r="E3580" s="22" t="n">
        <v>1863.849</v>
      </c>
      <c r="F3580" s="22" t="n">
        <v>1887.534</v>
      </c>
      <c r="G3580" s="23" t="n">
        <v>1899.34</v>
      </c>
      <c r="H3580" s="23" t="n">
        <v>1897.44</v>
      </c>
      <c r="I3580" s="23" t="n">
        <v>1865.08</v>
      </c>
      <c r="J3580" s="23" t="n">
        <v>1863.22</v>
      </c>
      <c r="K3580" s="29" t="str">
        <f aca="false">IF(N3580&lt;=$F$3,"HIT","MISS")</f>
        <v>HIT</v>
      </c>
      <c r="L3580" s="29" t="str">
        <f aca="false">IF(O3580&lt;=$F$3,"HIT","MISS")</f>
        <v>HIT</v>
      </c>
      <c r="M3580" s="17" t="str">
        <f aca="false">IF(AND(K3580="HIT",L3580="HIT"),"HOD ✓ | LOD ✓",IF(K3580="HIT","HOD ✓",IF(L3580="HIT","LOD ✓","✗ MISS")))</f>
        <v>HOD ✓ | LOD ✓</v>
      </c>
      <c r="N3580" s="26" t="n">
        <f aca="false">IF(D3580&lt;H3580,(H3580-D3580)/D3580,IF(D3580&gt;G3580,(D3580-G3580)/D3580,0))</f>
        <v>0</v>
      </c>
      <c r="O3580" s="26" t="n">
        <f aca="false">IF(E3580&lt;J3580,(J3580-E3580)/E3580,IF(E3580&gt;I3580,(E3580-I3580)/E3580,0))</f>
        <v>0</v>
      </c>
      <c r="P3580" s="27" t="n">
        <f aca="false">LN(F3580/F3579)</f>
        <v>0.00835572173157649</v>
      </c>
      <c r="Q3580" s="28" t="n">
        <f aca="false">STDEV(P3561:P3580)*SQRT(252)</f>
        <v>0.0922242850255968</v>
      </c>
      <c r="R3580" s="26" t="n">
        <f aca="false">(G3580-H3580)/H3580</f>
        <v>0.00100134918627196</v>
      </c>
      <c r="S3580" s="17" t="n">
        <f aca="false">YEAR(B3580)</f>
        <v>2020</v>
      </c>
      <c r="T3580" s="17" t="n">
        <f aca="false">WEEKDAY(B3580)</f>
        <v>5</v>
      </c>
    </row>
    <row r="3581" customFormat="false" ht="15" hidden="false" customHeight="false" outlineLevel="0" collapsed="false">
      <c r="B3581" s="21" t="n">
        <v>44036</v>
      </c>
      <c r="C3581" s="22" t="n">
        <v>1887.534</v>
      </c>
      <c r="D3581" s="22" t="n">
        <v>1906.585</v>
      </c>
      <c r="E3581" s="22" t="n">
        <v>1881.586</v>
      </c>
      <c r="F3581" s="22" t="n">
        <v>1901.637</v>
      </c>
      <c r="G3581" s="23" t="n">
        <v>1908.17</v>
      </c>
      <c r="H3581" s="23" t="n">
        <v>1906.26</v>
      </c>
      <c r="I3581" s="23" t="n">
        <v>1883.94</v>
      </c>
      <c r="J3581" s="23" t="n">
        <v>1882.06</v>
      </c>
      <c r="K3581" s="29" t="str">
        <f aca="false">IF(N3581&lt;=$F$3,"HIT","MISS")</f>
        <v>HIT</v>
      </c>
      <c r="L3581" s="29" t="str">
        <f aca="false">IF(O3581&lt;=$F$3,"HIT","MISS")</f>
        <v>HIT</v>
      </c>
      <c r="M3581" s="17" t="str">
        <f aca="false">IF(AND(K3581="HIT",L3581="HIT"),"HOD ✓ | LOD ✓",IF(K3581="HIT","HOD ✓",IF(L3581="HIT","LOD ✓","✗ MISS")))</f>
        <v>HOD ✓ | LOD ✓</v>
      </c>
      <c r="N3581" s="26" t="n">
        <f aca="false">IF(D3581&lt;H3581,(H3581-D3581)/D3581,IF(D3581&gt;G3581,(D3581-G3581)/D3581,0))</f>
        <v>0</v>
      </c>
      <c r="O3581" s="26" t="n">
        <f aca="false">IF(E3581&lt;J3581,(J3581-E3581)/E3581,IF(E3581&gt;I3581,(E3581-I3581)/E3581,0))</f>
        <v>0.000251915139674685</v>
      </c>
      <c r="P3581" s="27" t="n">
        <f aca="false">LN(F3581/F3580)</f>
        <v>0.00744387894983359</v>
      </c>
      <c r="Q3581" s="28" t="n">
        <f aca="false">STDEV(P3562:P3581)*SQRT(252)</f>
        <v>0.0932912088012837</v>
      </c>
      <c r="R3581" s="26" t="n">
        <f aca="false">(G3581-H3581)/H3581</f>
        <v>0.00100196195692092</v>
      </c>
      <c r="S3581" s="17" t="n">
        <f aca="false">YEAR(B3581)</f>
        <v>2020</v>
      </c>
      <c r="T3581" s="17" t="n">
        <f aca="false">WEEKDAY(B3581)</f>
        <v>6</v>
      </c>
    </row>
    <row r="3582" customFormat="false" ht="15" hidden="false" customHeight="false" outlineLevel="0" collapsed="false">
      <c r="B3582" s="21" t="n">
        <v>44039</v>
      </c>
      <c r="C3582" s="22" t="n">
        <v>1901.637</v>
      </c>
      <c r="D3582" s="22" t="n">
        <v>1945.646</v>
      </c>
      <c r="E3582" s="22" t="n">
        <v>1900.01</v>
      </c>
      <c r="F3582" s="22" t="n">
        <v>1942.076</v>
      </c>
      <c r="G3582" s="23" t="n">
        <v>1945.12</v>
      </c>
      <c r="H3582" s="23" t="n">
        <v>1943.18</v>
      </c>
      <c r="I3582" s="23" t="n">
        <v>1900.14</v>
      </c>
      <c r="J3582" s="23" t="n">
        <v>1898.24</v>
      </c>
      <c r="K3582" s="29" t="str">
        <f aca="false">IF(N3582&lt;=$F$3,"HIT","MISS")</f>
        <v>HIT</v>
      </c>
      <c r="L3582" s="29" t="str">
        <f aca="false">IF(O3582&lt;=$F$3,"HIT","MISS")</f>
        <v>HIT</v>
      </c>
      <c r="M3582" s="17" t="str">
        <f aca="false">IF(AND(K3582="HIT",L3582="HIT"),"HOD ✓ | LOD ✓",IF(K3582="HIT","HOD ✓",IF(L3582="HIT","LOD ✓","✗ MISS")))</f>
        <v>HOD ✓ | LOD ✓</v>
      </c>
      <c r="N3582" s="26" t="n">
        <f aca="false">IF(D3582&lt;H3582,(H3582-D3582)/D3582,IF(D3582&gt;G3582,(D3582-G3582)/D3582,0))</f>
        <v>0.000270347226576709</v>
      </c>
      <c r="O3582" s="26" t="n">
        <f aca="false">IF(E3582&lt;J3582,(J3582-E3582)/E3582,IF(E3582&gt;I3582,(E3582-I3582)/E3582,0))</f>
        <v>0</v>
      </c>
      <c r="P3582" s="27" t="n">
        <f aca="false">LN(F3582/F3581)</f>
        <v>0.021042409842171</v>
      </c>
      <c r="Q3582" s="28" t="n">
        <f aca="false">STDEV(P3563:P3582)*SQRT(252)</f>
        <v>0.111256964420686</v>
      </c>
      <c r="R3582" s="26" t="n">
        <f aca="false">(G3582-H3582)/H3582</f>
        <v>0.00099836350724062</v>
      </c>
      <c r="S3582" s="17" t="n">
        <f aca="false">YEAR(B3582)</f>
        <v>2020</v>
      </c>
      <c r="T3582" s="17" t="n">
        <f aca="false">WEEKDAY(B3582)</f>
        <v>2</v>
      </c>
    </row>
    <row r="3583" customFormat="false" ht="15" hidden="false" customHeight="false" outlineLevel="0" collapsed="false">
      <c r="B3583" s="21" t="n">
        <v>44040</v>
      </c>
      <c r="C3583" s="22" t="n">
        <v>1942.076</v>
      </c>
      <c r="D3583" s="22" t="n">
        <v>1981.356</v>
      </c>
      <c r="E3583" s="22" t="n">
        <v>1907.066</v>
      </c>
      <c r="F3583" s="22" t="n">
        <v>1958.672</v>
      </c>
      <c r="G3583" s="23" t="n">
        <v>1984.1</v>
      </c>
      <c r="H3583" s="23" t="n">
        <v>1982.12</v>
      </c>
      <c r="I3583" s="23" t="n">
        <v>1907.42</v>
      </c>
      <c r="J3583" s="23" t="n">
        <v>1905.51</v>
      </c>
      <c r="K3583" s="29" t="str">
        <f aca="false">IF(N3583&lt;=$F$3,"HIT","MISS")</f>
        <v>HIT</v>
      </c>
      <c r="L3583" s="29" t="str">
        <f aca="false">IF(O3583&lt;=$F$3,"HIT","MISS")</f>
        <v>HIT</v>
      </c>
      <c r="M3583" s="17" t="str">
        <f aca="false">IF(AND(K3583="HIT",L3583="HIT"),"HOD ✓ | LOD ✓",IF(K3583="HIT","HOD ✓",IF(L3583="HIT","LOD ✓","✗ MISS")))</f>
        <v>HOD ✓ | LOD ✓</v>
      </c>
      <c r="N3583" s="26" t="n">
        <f aca="false">IF(D3583&lt;H3583,(H3583-D3583)/D3583,IF(D3583&gt;G3583,(D3583-G3583)/D3583,0))</f>
        <v>0.000385594512041196</v>
      </c>
      <c r="O3583" s="26" t="n">
        <f aca="false">IF(E3583&lt;J3583,(J3583-E3583)/E3583,IF(E3583&gt;I3583,(E3583-I3583)/E3583,0))</f>
        <v>0</v>
      </c>
      <c r="P3583" s="27" t="n">
        <f aca="false">LN(F3583/F3582)</f>
        <v>0.0085091885647461</v>
      </c>
      <c r="Q3583" s="28" t="n">
        <f aca="false">STDEV(P3564:P3583)*SQRT(252)</f>
        <v>0.112136039786124</v>
      </c>
      <c r="R3583" s="26" t="n">
        <f aca="false">(G3583-H3583)/H3583</f>
        <v>0.000998930438116773</v>
      </c>
      <c r="S3583" s="17" t="n">
        <f aca="false">YEAR(B3583)</f>
        <v>2020</v>
      </c>
      <c r="T3583" s="17" t="n">
        <f aca="false">WEEKDAY(B3583)</f>
        <v>3</v>
      </c>
    </row>
    <row r="3584" customFormat="false" ht="15" hidden="false" customHeight="false" outlineLevel="0" collapsed="false">
      <c r="B3584" s="21" t="n">
        <v>44041</v>
      </c>
      <c r="C3584" s="22" t="n">
        <v>1958.672</v>
      </c>
      <c r="D3584" s="22" t="n">
        <v>1980.842</v>
      </c>
      <c r="E3584" s="22" t="n">
        <v>1941.526</v>
      </c>
      <c r="F3584" s="22" t="n">
        <v>1970.91</v>
      </c>
      <c r="G3584" s="23" t="n">
        <v>1981.64</v>
      </c>
      <c r="H3584" s="23" t="n">
        <v>1979.66</v>
      </c>
      <c r="I3584" s="23" t="n">
        <v>1941.92</v>
      </c>
      <c r="J3584" s="23" t="n">
        <v>1939.98</v>
      </c>
      <c r="K3584" s="29" t="str">
        <f aca="false">IF(N3584&lt;=$F$3,"HIT","MISS")</f>
        <v>HIT</v>
      </c>
      <c r="L3584" s="29" t="str">
        <f aca="false">IF(O3584&lt;=$F$3,"HIT","MISS")</f>
        <v>HIT</v>
      </c>
      <c r="M3584" s="17" t="str">
        <f aca="false">IF(AND(K3584="HIT",L3584="HIT"),"HOD ✓ | LOD ✓",IF(K3584="HIT","HOD ✓",IF(L3584="HIT","LOD ✓","✗ MISS")))</f>
        <v>HOD ✓ | LOD ✓</v>
      </c>
      <c r="N3584" s="26" t="n">
        <f aca="false">IF(D3584&lt;H3584,(H3584-D3584)/D3584,IF(D3584&gt;G3584,(D3584-G3584)/D3584,0))</f>
        <v>0</v>
      </c>
      <c r="O3584" s="26" t="n">
        <f aca="false">IF(E3584&lt;J3584,(J3584-E3584)/E3584,IF(E3584&gt;I3584,(E3584-I3584)/E3584,0))</f>
        <v>0</v>
      </c>
      <c r="P3584" s="27" t="n">
        <f aca="false">LN(F3584/F3583)</f>
        <v>0.00622867244699106</v>
      </c>
      <c r="Q3584" s="28" t="n">
        <f aca="false">STDEV(P3565:P3584)*SQRT(252)</f>
        <v>0.104941139051957</v>
      </c>
      <c r="R3584" s="26" t="n">
        <f aca="false">(G3584-H3584)/H3584</f>
        <v>0.00100017174666358</v>
      </c>
      <c r="S3584" s="17" t="n">
        <f aca="false">YEAR(B3584)</f>
        <v>2020</v>
      </c>
      <c r="T3584" s="17" t="n">
        <f aca="false">WEEKDAY(B3584)</f>
        <v>4</v>
      </c>
    </row>
    <row r="3585" customFormat="false" ht="15" hidden="false" customHeight="false" outlineLevel="0" collapsed="false">
      <c r="B3585" s="21" t="n">
        <v>44042</v>
      </c>
      <c r="C3585" s="22" t="n">
        <v>1970.91</v>
      </c>
      <c r="D3585" s="22" t="n">
        <v>1971.65</v>
      </c>
      <c r="E3585" s="22" t="n">
        <v>1939.339</v>
      </c>
      <c r="F3585" s="22" t="n">
        <v>1956.059</v>
      </c>
      <c r="G3585" s="23" t="n">
        <v>1974.11</v>
      </c>
      <c r="H3585" s="23" t="n">
        <v>1972.14</v>
      </c>
      <c r="I3585" s="23" t="n">
        <v>1938.89</v>
      </c>
      <c r="J3585" s="23" t="n">
        <v>1936.95</v>
      </c>
      <c r="K3585" s="29" t="str">
        <f aca="false">IF(N3585&lt;=$F$3,"HIT","MISS")</f>
        <v>HIT</v>
      </c>
      <c r="L3585" s="29" t="str">
        <f aca="false">IF(O3585&lt;=$F$3,"HIT","MISS")</f>
        <v>HIT</v>
      </c>
      <c r="M3585" s="17" t="str">
        <f aca="false">IF(AND(K3585="HIT",L3585="HIT"),"HOD ✓ | LOD ✓",IF(K3585="HIT","HOD ✓",IF(L3585="HIT","LOD ✓","✗ MISS")))</f>
        <v>HOD ✓ | LOD ✓</v>
      </c>
      <c r="N3585" s="26" t="n">
        <f aca="false">IF(D3585&lt;H3585,(H3585-D3585)/D3585,IF(D3585&gt;G3585,(D3585-G3585)/D3585,0))</f>
        <v>0.000248522810843714</v>
      </c>
      <c r="O3585" s="26" t="n">
        <f aca="false">IF(E3585&lt;J3585,(J3585-E3585)/E3585,IF(E3585&gt;I3585,(E3585-I3585)/E3585,0))</f>
        <v>0.000231522183589275</v>
      </c>
      <c r="P3585" s="27" t="n">
        <f aca="false">LN(F3585/F3584)</f>
        <v>-0.00756363027068572</v>
      </c>
      <c r="Q3585" s="28" t="n">
        <f aca="false">STDEV(P3566:P3585)*SQRT(252)</f>
        <v>0.11436378730797</v>
      </c>
      <c r="R3585" s="26" t="n">
        <f aca="false">(G3585-H3585)/H3585</f>
        <v>0.000998914884338739</v>
      </c>
      <c r="S3585" s="17" t="n">
        <f aca="false">YEAR(B3585)</f>
        <v>2020</v>
      </c>
      <c r="T3585" s="17" t="n">
        <f aca="false">WEEKDAY(B3585)</f>
        <v>5</v>
      </c>
    </row>
    <row r="3586" customFormat="false" ht="15" hidden="false" customHeight="false" outlineLevel="0" collapsed="false">
      <c r="B3586" s="21" t="n">
        <v>44043</v>
      </c>
      <c r="C3586" s="22" t="n">
        <v>1956.059</v>
      </c>
      <c r="D3586" s="22" t="n">
        <v>1983.102</v>
      </c>
      <c r="E3586" s="22" t="n">
        <v>1955.344</v>
      </c>
      <c r="F3586" s="22" t="n">
        <v>1975.962</v>
      </c>
      <c r="G3586" s="23" t="n">
        <v>1983.38</v>
      </c>
      <c r="H3586" s="23" t="n">
        <v>1981.4</v>
      </c>
      <c r="I3586" s="23" t="n">
        <v>1957.72</v>
      </c>
      <c r="J3586" s="23" t="n">
        <v>1955.76</v>
      </c>
      <c r="K3586" s="29" t="str">
        <f aca="false">IF(N3586&lt;=$F$3,"HIT","MISS")</f>
        <v>HIT</v>
      </c>
      <c r="L3586" s="29" t="str">
        <f aca="false">IF(O3586&lt;=$F$3,"HIT","MISS")</f>
        <v>HIT</v>
      </c>
      <c r="M3586" s="17" t="str">
        <f aca="false">IF(AND(K3586="HIT",L3586="HIT"),"HOD ✓ | LOD ✓",IF(K3586="HIT","HOD ✓",IF(L3586="HIT","LOD ✓","✗ MISS")))</f>
        <v>HOD ✓ | LOD ✓</v>
      </c>
      <c r="N3586" s="26" t="n">
        <f aca="false">IF(D3586&lt;H3586,(H3586-D3586)/D3586,IF(D3586&gt;G3586,(D3586-G3586)/D3586,0))</f>
        <v>0</v>
      </c>
      <c r="O3586" s="26" t="n">
        <f aca="false">IF(E3586&lt;J3586,(J3586-E3586)/E3586,IF(E3586&gt;I3586,(E3586-I3586)/E3586,0))</f>
        <v>0.000212750288440264</v>
      </c>
      <c r="P3586" s="27" t="n">
        <f aca="false">LN(F3586/F3585)</f>
        <v>0.0101236336146364</v>
      </c>
      <c r="Q3586" s="28" t="n">
        <f aca="false">STDEV(P3567:P3586)*SQRT(252)</f>
        <v>0.114095302552243</v>
      </c>
      <c r="R3586" s="26" t="n">
        <f aca="false">(G3586-H3586)/H3586</f>
        <v>0.000999293428888674</v>
      </c>
      <c r="S3586" s="17" t="n">
        <f aca="false">YEAR(B3586)</f>
        <v>2020</v>
      </c>
      <c r="T3586" s="17" t="n">
        <f aca="false">WEEKDAY(B3586)</f>
        <v>6</v>
      </c>
    </row>
    <row r="3587" customFormat="false" ht="15" hidden="false" customHeight="false" outlineLevel="0" collapsed="false">
      <c r="B3587" s="21" t="n">
        <v>44046</v>
      </c>
      <c r="C3587" s="22" t="n">
        <v>1975.962</v>
      </c>
      <c r="D3587" s="22" t="n">
        <v>1986.765</v>
      </c>
      <c r="E3587" s="22" t="n">
        <v>1960.54</v>
      </c>
      <c r="F3587" s="22" t="n">
        <v>1976.742</v>
      </c>
      <c r="G3587" s="23" t="n">
        <v>1986.08</v>
      </c>
      <c r="H3587" s="23" t="n">
        <v>1984.1</v>
      </c>
      <c r="I3587" s="23" t="n">
        <v>1962.8</v>
      </c>
      <c r="J3587" s="23" t="n">
        <v>1960.84</v>
      </c>
      <c r="K3587" s="29" t="str">
        <f aca="false">IF(N3587&lt;=$F$3,"HIT","MISS")</f>
        <v>HIT</v>
      </c>
      <c r="L3587" s="29" t="str">
        <f aca="false">IF(O3587&lt;=$F$3,"HIT","MISS")</f>
        <v>HIT</v>
      </c>
      <c r="M3587" s="17" t="str">
        <f aca="false">IF(AND(K3587="HIT",L3587="HIT"),"HOD ✓ | LOD ✓",IF(K3587="HIT","HOD ✓",IF(L3587="HIT","LOD ✓","✗ MISS")))</f>
        <v>HOD ✓ | LOD ✓</v>
      </c>
      <c r="N3587" s="26" t="n">
        <f aca="false">IF(D3587&lt;H3587,(H3587-D3587)/D3587,IF(D3587&gt;G3587,(D3587-G3587)/D3587,0))</f>
        <v>0.00034478159218638</v>
      </c>
      <c r="O3587" s="26" t="n">
        <f aca="false">IF(E3587&lt;J3587,(J3587-E3587)/E3587,IF(E3587&gt;I3587,(E3587-I3587)/E3587,0))</f>
        <v>0.000153019066175622</v>
      </c>
      <c r="P3587" s="27" t="n">
        <f aca="false">LN(F3587/F3586)</f>
        <v>0.000394666542257854</v>
      </c>
      <c r="Q3587" s="28" t="n">
        <f aca="false">STDEV(P3568:P3587)*SQRT(252)</f>
        <v>0.115451680975023</v>
      </c>
      <c r="R3587" s="26" t="n">
        <f aca="false">(G3587-H3587)/H3587</f>
        <v>0.000997933571896587</v>
      </c>
      <c r="S3587" s="17" t="n">
        <f aca="false">YEAR(B3587)</f>
        <v>2020</v>
      </c>
      <c r="T3587" s="17" t="n">
        <f aca="false">WEEKDAY(B3587)</f>
        <v>2</v>
      </c>
    </row>
    <row r="3588" customFormat="false" ht="15" hidden="false" customHeight="false" outlineLevel="0" collapsed="false">
      <c r="B3588" s="21" t="n">
        <v>44047</v>
      </c>
      <c r="C3588" s="22" t="n">
        <v>1976.742</v>
      </c>
      <c r="D3588" s="22" t="n">
        <v>2020.03</v>
      </c>
      <c r="E3588" s="22" t="n">
        <v>1966.855</v>
      </c>
      <c r="F3588" s="22" t="n">
        <v>2019.413</v>
      </c>
      <c r="G3588" s="23" t="n">
        <v>2021.29</v>
      </c>
      <c r="H3588" s="23" t="n">
        <v>2019.27</v>
      </c>
      <c r="I3588" s="23" t="n">
        <v>1967.51</v>
      </c>
      <c r="J3588" s="23" t="n">
        <v>1965.54</v>
      </c>
      <c r="K3588" s="29" t="str">
        <f aca="false">IF(N3588&lt;=$F$3,"HIT","MISS")</f>
        <v>HIT</v>
      </c>
      <c r="L3588" s="29" t="str">
        <f aca="false">IF(O3588&lt;=$F$3,"HIT","MISS")</f>
        <v>HIT</v>
      </c>
      <c r="M3588" s="17" t="str">
        <f aca="false">IF(AND(K3588="HIT",L3588="HIT"),"HOD ✓ | LOD ✓",IF(K3588="HIT","HOD ✓",IF(L3588="HIT","LOD ✓","✗ MISS")))</f>
        <v>HOD ✓ | LOD ✓</v>
      </c>
      <c r="N3588" s="26" t="n">
        <f aca="false">IF(D3588&lt;H3588,(H3588-D3588)/D3588,IF(D3588&gt;G3588,(D3588-G3588)/D3588,0))</f>
        <v>0</v>
      </c>
      <c r="O3588" s="26" t="n">
        <f aca="false">IF(E3588&lt;J3588,(J3588-E3588)/E3588,IF(E3588&gt;I3588,(E3588-I3588)/E3588,0))</f>
        <v>0</v>
      </c>
      <c r="P3588" s="27" t="n">
        <f aca="false">LN(F3588/F3587)</f>
        <v>0.0213568402092827</v>
      </c>
      <c r="Q3588" s="28" t="n">
        <f aca="false">STDEV(P3569:P3588)*SQRT(252)</f>
        <v>0.129069713546434</v>
      </c>
      <c r="R3588" s="26" t="n">
        <f aca="false">(G3588-H3588)/H3588</f>
        <v>0.00100036151678576</v>
      </c>
      <c r="S3588" s="17" t="n">
        <f aca="false">YEAR(B3588)</f>
        <v>2020</v>
      </c>
      <c r="T3588" s="17" t="n">
        <f aca="false">WEEKDAY(B3588)</f>
        <v>3</v>
      </c>
    </row>
    <row r="3589" customFormat="false" ht="15" hidden="false" customHeight="false" outlineLevel="0" collapsed="false">
      <c r="B3589" s="21" t="n">
        <v>44048</v>
      </c>
      <c r="C3589" s="22" t="n">
        <v>2019.413</v>
      </c>
      <c r="D3589" s="22" t="n">
        <v>2055.926</v>
      </c>
      <c r="E3589" s="22" t="n">
        <v>2009.676</v>
      </c>
      <c r="F3589" s="22" t="n">
        <v>2038.154</v>
      </c>
      <c r="G3589" s="23" t="n">
        <v>2055.56</v>
      </c>
      <c r="H3589" s="23" t="n">
        <v>2053.51</v>
      </c>
      <c r="I3589" s="23" t="n">
        <v>2012.19</v>
      </c>
      <c r="J3589" s="23" t="n">
        <v>2010.18</v>
      </c>
      <c r="K3589" s="29" t="str">
        <f aca="false">IF(N3589&lt;=$F$3,"HIT","MISS")</f>
        <v>HIT</v>
      </c>
      <c r="L3589" s="29" t="str">
        <f aca="false">IF(O3589&lt;=$F$3,"HIT","MISS")</f>
        <v>HIT</v>
      </c>
      <c r="M3589" s="17" t="str">
        <f aca="false">IF(AND(K3589="HIT",L3589="HIT"),"HOD ✓ | LOD ✓",IF(K3589="HIT","HOD ✓",IF(L3589="HIT","LOD ✓","✗ MISS")))</f>
        <v>HOD ✓ | LOD ✓</v>
      </c>
      <c r="N3589" s="26" t="n">
        <f aca="false">IF(D3589&lt;H3589,(H3589-D3589)/D3589,IF(D3589&gt;G3589,(D3589-G3589)/D3589,0))</f>
        <v>0.00017802197160792</v>
      </c>
      <c r="O3589" s="26" t="n">
        <f aca="false">IF(E3589&lt;J3589,(J3589-E3589)/E3589,IF(E3589&gt;I3589,(E3589-I3589)/E3589,0))</f>
        <v>0.000250786693974617</v>
      </c>
      <c r="P3589" s="27" t="n">
        <f aca="false">LN(F3589/F3588)</f>
        <v>0.00923762110132921</v>
      </c>
      <c r="Q3589" s="28" t="n">
        <f aca="false">STDEV(P3570:P3589)*SQRT(252)</f>
        <v>0.129483226041332</v>
      </c>
      <c r="R3589" s="26" t="n">
        <f aca="false">(G3589-H3589)/H3589</f>
        <v>0.000998290731479139</v>
      </c>
      <c r="S3589" s="17" t="n">
        <f aca="false">YEAR(B3589)</f>
        <v>2020</v>
      </c>
      <c r="T3589" s="17" t="n">
        <f aca="false">WEEKDAY(B3589)</f>
        <v>4</v>
      </c>
    </row>
    <row r="3590" customFormat="false" ht="15" hidden="false" customHeight="false" outlineLevel="0" collapsed="false">
      <c r="B3590" s="21" t="n">
        <v>44049</v>
      </c>
      <c r="C3590" s="22" t="n">
        <v>2038.154</v>
      </c>
      <c r="D3590" s="22" t="n">
        <v>2069.816</v>
      </c>
      <c r="E3590" s="22" t="n">
        <v>2034.652</v>
      </c>
      <c r="F3590" s="22" t="n">
        <v>2063.31</v>
      </c>
      <c r="G3590" s="23" t="n">
        <v>2071.61</v>
      </c>
      <c r="H3590" s="23" t="n">
        <v>2069.54</v>
      </c>
      <c r="I3590" s="23" t="n">
        <v>2036.08</v>
      </c>
      <c r="J3590" s="23" t="n">
        <v>2034.05</v>
      </c>
      <c r="K3590" s="29" t="str">
        <f aca="false">IF(N3590&lt;=$F$3,"HIT","MISS")</f>
        <v>HIT</v>
      </c>
      <c r="L3590" s="29" t="str">
        <f aca="false">IF(O3590&lt;=$F$3,"HIT","MISS")</f>
        <v>HIT</v>
      </c>
      <c r="M3590" s="17" t="str">
        <f aca="false">IF(AND(K3590="HIT",L3590="HIT"),"HOD ✓ | LOD ✓",IF(K3590="HIT","HOD ✓",IF(L3590="HIT","LOD ✓","✗ MISS")))</f>
        <v>HOD ✓ | LOD ✓</v>
      </c>
      <c r="N3590" s="26" t="n">
        <f aca="false">IF(D3590&lt;H3590,(H3590-D3590)/D3590,IF(D3590&gt;G3590,(D3590-G3590)/D3590,0))</f>
        <v>0</v>
      </c>
      <c r="O3590" s="26" t="n">
        <f aca="false">IF(E3590&lt;J3590,(J3590-E3590)/E3590,IF(E3590&gt;I3590,(E3590-I3590)/E3590,0))</f>
        <v>0</v>
      </c>
      <c r="P3590" s="27" t="n">
        <f aca="false">LN(F3590/F3589)</f>
        <v>0.0122669931778543</v>
      </c>
      <c r="Q3590" s="28" t="n">
        <f aca="false">STDEV(P3571:P3590)*SQRT(252)</f>
        <v>0.126661959811998</v>
      </c>
      <c r="R3590" s="26" t="n">
        <f aca="false">(G3590-H3590)/H3590</f>
        <v>0.00100022227161599</v>
      </c>
      <c r="S3590" s="17" t="n">
        <f aca="false">YEAR(B3590)</f>
        <v>2020</v>
      </c>
      <c r="T3590" s="17" t="n">
        <f aca="false">WEEKDAY(B3590)</f>
        <v>5</v>
      </c>
    </row>
    <row r="3591" customFormat="false" ht="15" hidden="false" customHeight="false" outlineLevel="0" collapsed="false">
      <c r="B3591" s="21" t="n">
        <v>44050</v>
      </c>
      <c r="C3591" s="22" t="n">
        <v>2063.31</v>
      </c>
      <c r="D3591" s="22" t="n">
        <v>2075.282</v>
      </c>
      <c r="E3591" s="22" t="n">
        <v>2015.531</v>
      </c>
      <c r="F3591" s="22" t="n">
        <v>2035.23</v>
      </c>
      <c r="G3591" s="23" t="n">
        <v>2077.67</v>
      </c>
      <c r="H3591" s="23" t="n">
        <v>2075.59</v>
      </c>
      <c r="I3591" s="23" t="n">
        <v>2015.21</v>
      </c>
      <c r="J3591" s="23" t="n">
        <v>2013.2</v>
      </c>
      <c r="K3591" s="29" t="str">
        <f aca="false">IF(N3591&lt;=$F$3,"HIT","MISS")</f>
        <v>HIT</v>
      </c>
      <c r="L3591" s="29" t="str">
        <f aca="false">IF(O3591&lt;=$F$3,"HIT","MISS")</f>
        <v>HIT</v>
      </c>
      <c r="M3591" s="17" t="str">
        <f aca="false">IF(AND(K3591="HIT",L3591="HIT"),"HOD ✓ | LOD ✓",IF(K3591="HIT","HOD ✓",IF(L3591="HIT","LOD ✓","✗ MISS")))</f>
        <v>HOD ✓ | LOD ✓</v>
      </c>
      <c r="N3591" s="26" t="n">
        <f aca="false">IF(D3591&lt;H3591,(H3591-D3591)/D3591,IF(D3591&gt;G3591,(D3591-G3591)/D3591,0))</f>
        <v>0.000148413564999837</v>
      </c>
      <c r="O3591" s="26" t="n">
        <f aca="false">IF(E3591&lt;J3591,(J3591-E3591)/E3591,IF(E3591&gt;I3591,(E3591-I3591)/E3591,0))</f>
        <v>0.000159263241299644</v>
      </c>
      <c r="P3591" s="27" t="n">
        <f aca="false">LN(F3591/F3590)</f>
        <v>-0.013702654781193</v>
      </c>
      <c r="Q3591" s="28" t="n">
        <f aca="false">STDEV(P3572:P3591)*SQRT(252)</f>
        <v>0.142519749856817</v>
      </c>
      <c r="R3591" s="26" t="n">
        <f aca="false">(G3591-H3591)/H3591</f>
        <v>0.00100212469707405</v>
      </c>
      <c r="S3591" s="17" t="n">
        <f aca="false">YEAR(B3591)</f>
        <v>2020</v>
      </c>
      <c r="T3591" s="17" t="n">
        <f aca="false">WEEKDAY(B3591)</f>
        <v>6</v>
      </c>
    </row>
    <row r="3592" customFormat="false" ht="15" hidden="false" customHeight="false" outlineLevel="0" collapsed="false">
      <c r="B3592" s="21" t="n">
        <v>44053</v>
      </c>
      <c r="C3592" s="22" t="n">
        <v>2035.23</v>
      </c>
      <c r="D3592" s="22" t="n">
        <v>2049.915</v>
      </c>
      <c r="E3592" s="22" t="n">
        <v>2019.3</v>
      </c>
      <c r="F3592" s="22" t="n">
        <v>2027.745</v>
      </c>
      <c r="G3592" s="23" t="n">
        <v>2051.73</v>
      </c>
      <c r="H3592" s="23" t="n">
        <v>2049.68</v>
      </c>
      <c r="I3592" s="23" t="n">
        <v>2021.26</v>
      </c>
      <c r="J3592" s="23" t="n">
        <v>2019.24</v>
      </c>
      <c r="K3592" s="29" t="str">
        <f aca="false">IF(N3592&lt;=$F$3,"HIT","MISS")</f>
        <v>HIT</v>
      </c>
      <c r="L3592" s="29" t="str">
        <f aca="false">IF(O3592&lt;=$F$3,"HIT","MISS")</f>
        <v>HIT</v>
      </c>
      <c r="M3592" s="17" t="str">
        <f aca="false">IF(AND(K3592="HIT",L3592="HIT"),"HOD ✓ | LOD ✓",IF(K3592="HIT","HOD ✓",IF(L3592="HIT","LOD ✓","✗ MISS")))</f>
        <v>HOD ✓ | LOD ✓</v>
      </c>
      <c r="N3592" s="26" t="n">
        <f aca="false">IF(D3592&lt;H3592,(H3592-D3592)/D3592,IF(D3592&gt;G3592,(D3592-G3592)/D3592,0))</f>
        <v>0</v>
      </c>
      <c r="O3592" s="26" t="n">
        <f aca="false">IF(E3592&lt;J3592,(J3592-E3592)/E3592,IF(E3592&gt;I3592,(E3592-I3592)/E3592,0))</f>
        <v>0</v>
      </c>
      <c r="P3592" s="27" t="n">
        <f aca="false">LN(F3592/F3591)</f>
        <v>-0.00368449644298821</v>
      </c>
      <c r="Q3592" s="28" t="n">
        <f aca="false">STDEV(P3573:P3592)*SQRT(252)</f>
        <v>0.146173057646532</v>
      </c>
      <c r="R3592" s="26" t="n">
        <f aca="false">(G3592-H3592)/H3592</f>
        <v>0.00100015612193132</v>
      </c>
      <c r="S3592" s="17" t="n">
        <f aca="false">YEAR(B3592)</f>
        <v>2020</v>
      </c>
      <c r="T3592" s="17" t="n">
        <f aca="false">WEEKDAY(B3592)</f>
        <v>2</v>
      </c>
    </row>
    <row r="3593" customFormat="false" ht="15" hidden="false" customHeight="false" outlineLevel="0" collapsed="false">
      <c r="B3593" s="21" t="n">
        <v>44054</v>
      </c>
      <c r="C3593" s="22" t="n">
        <v>2027.745</v>
      </c>
      <c r="D3593" s="22" t="n">
        <v>2030.108</v>
      </c>
      <c r="E3593" s="22" t="n">
        <v>1901.616</v>
      </c>
      <c r="F3593" s="22" t="n">
        <v>1912.075</v>
      </c>
      <c r="G3593" s="23" t="n">
        <v>2030.64</v>
      </c>
      <c r="H3593" s="23" t="n">
        <v>2028.61</v>
      </c>
      <c r="I3593" s="23" t="n">
        <v>1901.22</v>
      </c>
      <c r="J3593" s="23" t="n">
        <v>1899.32</v>
      </c>
      <c r="K3593" s="29" t="str">
        <f aca="false">IF(N3593&lt;=$F$3,"HIT","MISS")</f>
        <v>HIT</v>
      </c>
      <c r="L3593" s="29" t="str">
        <f aca="false">IF(O3593&lt;=$F$3,"HIT","MISS")</f>
        <v>HIT</v>
      </c>
      <c r="M3593" s="17" t="str">
        <f aca="false">IF(AND(K3593="HIT",L3593="HIT"),"HOD ✓ | LOD ✓",IF(K3593="HIT","HOD ✓",IF(L3593="HIT","LOD ✓","✗ MISS")))</f>
        <v>HOD ✓ | LOD ✓</v>
      </c>
      <c r="N3593" s="26" t="n">
        <f aca="false">IF(D3593&lt;H3593,(H3593-D3593)/D3593,IF(D3593&gt;G3593,(D3593-G3593)/D3593,0))</f>
        <v>0</v>
      </c>
      <c r="O3593" s="26" t="n">
        <f aca="false">IF(E3593&lt;J3593,(J3593-E3593)/E3593,IF(E3593&gt;I3593,(E3593-I3593)/E3593,0))</f>
        <v>0.000208243935684154</v>
      </c>
      <c r="P3593" s="27" t="n">
        <f aca="false">LN(F3593/F3592)</f>
        <v>-0.0587352983767593</v>
      </c>
      <c r="Q3593" s="28" t="n">
        <f aca="false">STDEV(P3574:P3593)*SQRT(252)</f>
        <v>0.272227374403069</v>
      </c>
      <c r="R3593" s="26" t="n">
        <f aca="false">(G3593-H3593)/H3593</f>
        <v>0.00100068519823929</v>
      </c>
      <c r="S3593" s="17" t="n">
        <f aca="false">YEAR(B3593)</f>
        <v>2020</v>
      </c>
      <c r="T3593" s="17" t="n">
        <f aca="false">WEEKDAY(B3593)</f>
        <v>3</v>
      </c>
    </row>
    <row r="3594" customFormat="false" ht="15" hidden="false" customHeight="false" outlineLevel="0" collapsed="false">
      <c r="B3594" s="21" t="n">
        <v>44055</v>
      </c>
      <c r="C3594" s="22" t="n">
        <v>1912.075</v>
      </c>
      <c r="D3594" s="22" t="n">
        <v>1949.502</v>
      </c>
      <c r="E3594" s="22" t="n">
        <v>1862.899</v>
      </c>
      <c r="F3594" s="22" t="n">
        <v>1916.642</v>
      </c>
      <c r="G3594" s="23" t="n">
        <v>1949.13</v>
      </c>
      <c r="H3594" s="23" t="n">
        <v>1947.18</v>
      </c>
      <c r="I3594" s="23" t="n">
        <v>1865</v>
      </c>
      <c r="J3594" s="23" t="n">
        <v>1863.14</v>
      </c>
      <c r="K3594" s="29" t="str">
        <f aca="false">IF(N3594&lt;=$F$3,"HIT","MISS")</f>
        <v>HIT</v>
      </c>
      <c r="L3594" s="29" t="str">
        <f aca="false">IF(O3594&lt;=$F$3,"HIT","MISS")</f>
        <v>HIT</v>
      </c>
      <c r="M3594" s="17" t="str">
        <f aca="false">IF(AND(K3594="HIT",L3594="HIT"),"HOD ✓ | LOD ✓",IF(K3594="HIT","HOD ✓",IF(L3594="HIT","LOD ✓","✗ MISS")))</f>
        <v>HOD ✓ | LOD ✓</v>
      </c>
      <c r="N3594" s="26" t="n">
        <f aca="false">IF(D3594&lt;H3594,(H3594-D3594)/D3594,IF(D3594&gt;G3594,(D3594-G3594)/D3594,0))</f>
        <v>0.000190817962741174</v>
      </c>
      <c r="O3594" s="26" t="n">
        <f aca="false">IF(E3594&lt;J3594,(J3594-E3594)/E3594,IF(E3594&gt;I3594,(E3594-I3594)/E3594,0))</f>
        <v>0.000129368258826814</v>
      </c>
      <c r="P3594" s="27" t="n">
        <f aca="false">LN(F3594/F3593)</f>
        <v>0.00238565669180342</v>
      </c>
      <c r="Q3594" s="28" t="n">
        <f aca="false">STDEV(P3575:P3594)*SQRT(252)</f>
        <v>0.272105140026809</v>
      </c>
      <c r="R3594" s="26" t="n">
        <f aca="false">(G3594-H3594)/H3594</f>
        <v>0.00100144824823593</v>
      </c>
      <c r="S3594" s="17" t="n">
        <f aca="false">YEAR(B3594)</f>
        <v>2020</v>
      </c>
      <c r="T3594" s="17" t="n">
        <f aca="false">WEEKDAY(B3594)</f>
        <v>4</v>
      </c>
    </row>
    <row r="3595" customFormat="false" ht="15" hidden="false" customHeight="false" outlineLevel="0" collapsed="false">
      <c r="B3595" s="21" t="n">
        <v>44056</v>
      </c>
      <c r="C3595" s="22" t="n">
        <v>1916.642</v>
      </c>
      <c r="D3595" s="22" t="n">
        <v>1966.42</v>
      </c>
      <c r="E3595" s="22" t="n">
        <v>1913.058</v>
      </c>
      <c r="F3595" s="22" t="n">
        <v>1953.57</v>
      </c>
      <c r="G3595" s="23" t="n">
        <v>1966.27</v>
      </c>
      <c r="H3595" s="23" t="n">
        <v>1964.31</v>
      </c>
      <c r="I3595" s="23" t="n">
        <v>1914.04</v>
      </c>
      <c r="J3595" s="23" t="n">
        <v>1912.13</v>
      </c>
      <c r="K3595" s="29" t="str">
        <f aca="false">IF(N3595&lt;=$F$3,"HIT","MISS")</f>
        <v>HIT</v>
      </c>
      <c r="L3595" s="29" t="str">
        <f aca="false">IF(O3595&lt;=$F$3,"HIT","MISS")</f>
        <v>HIT</v>
      </c>
      <c r="M3595" s="17" t="str">
        <f aca="false">IF(AND(K3595="HIT",L3595="HIT"),"HOD ✓ | LOD ✓",IF(K3595="HIT","HOD ✓",IF(L3595="HIT","LOD ✓","✗ MISS")))</f>
        <v>HOD ✓ | LOD ✓</v>
      </c>
      <c r="N3595" s="26" t="n">
        <f aca="false">IF(D3595&lt;H3595,(H3595-D3595)/D3595,IF(D3595&gt;G3595,(D3595-G3595)/D3595,0))</f>
        <v>7.62807538573097E-005</v>
      </c>
      <c r="O3595" s="26" t="n">
        <f aca="false">IF(E3595&lt;J3595,(J3595-E3595)/E3595,IF(E3595&gt;I3595,(E3595-I3595)/E3595,0))</f>
        <v>0</v>
      </c>
      <c r="P3595" s="27" t="n">
        <f aca="false">LN(F3595/F3594)</f>
        <v>0.0190837714979197</v>
      </c>
      <c r="Q3595" s="28" t="n">
        <f aca="false">STDEV(P3576:P3595)*SQRT(252)</f>
        <v>0.275223084718514</v>
      </c>
      <c r="R3595" s="26" t="n">
        <f aca="false">(G3595-H3595)/H3595</f>
        <v>0.000997805845309567</v>
      </c>
      <c r="S3595" s="17" t="n">
        <f aca="false">YEAR(B3595)</f>
        <v>2020</v>
      </c>
      <c r="T3595" s="17" t="n">
        <f aca="false">WEEKDAY(B3595)</f>
        <v>5</v>
      </c>
    </row>
    <row r="3596" customFormat="false" ht="15" hidden="false" customHeight="false" outlineLevel="0" collapsed="false">
      <c r="B3596" s="21" t="n">
        <v>44057</v>
      </c>
      <c r="C3596" s="22" t="n">
        <v>1953.57</v>
      </c>
      <c r="D3596" s="22" t="n">
        <v>1962.432</v>
      </c>
      <c r="E3596" s="22" t="n">
        <v>1932.32</v>
      </c>
      <c r="F3596" s="22" t="n">
        <v>1944.714</v>
      </c>
      <c r="G3596" s="23" t="n">
        <v>1963.45</v>
      </c>
      <c r="H3596" s="23" t="n">
        <v>1961.49</v>
      </c>
      <c r="I3596" s="23" t="n">
        <v>1932.71</v>
      </c>
      <c r="J3596" s="23" t="n">
        <v>1930.78</v>
      </c>
      <c r="K3596" s="29" t="str">
        <f aca="false">IF(N3596&lt;=$F$3,"HIT","MISS")</f>
        <v>HIT</v>
      </c>
      <c r="L3596" s="29" t="str">
        <f aca="false">IF(O3596&lt;=$F$3,"HIT","MISS")</f>
        <v>HIT</v>
      </c>
      <c r="M3596" s="17" t="str">
        <f aca="false">IF(AND(K3596="HIT",L3596="HIT"),"HOD ✓ | LOD ✓",IF(K3596="HIT","HOD ✓",IF(L3596="HIT","LOD ✓","✗ MISS")))</f>
        <v>HOD ✓ | LOD ✓</v>
      </c>
      <c r="N3596" s="26" t="n">
        <f aca="false">IF(D3596&lt;H3596,(H3596-D3596)/D3596,IF(D3596&gt;G3596,(D3596-G3596)/D3596,0))</f>
        <v>0</v>
      </c>
      <c r="O3596" s="26" t="n">
        <f aca="false">IF(E3596&lt;J3596,(J3596-E3596)/E3596,IF(E3596&gt;I3596,(E3596-I3596)/E3596,0))</f>
        <v>0</v>
      </c>
      <c r="P3596" s="27" t="n">
        <f aca="false">LN(F3596/F3595)</f>
        <v>-0.00454354543441319</v>
      </c>
      <c r="Q3596" s="28" t="n">
        <f aca="false">STDEV(P3577:P3596)*SQRT(252)</f>
        <v>0.27669370702871</v>
      </c>
      <c r="R3596" s="26" t="n">
        <f aca="false">(G3596-H3596)/H3596</f>
        <v>0.000999240373389636</v>
      </c>
      <c r="S3596" s="17" t="n">
        <f aca="false">YEAR(B3596)</f>
        <v>2020</v>
      </c>
      <c r="T3596" s="17" t="n">
        <f aca="false">WEEKDAY(B3596)</f>
        <v>6</v>
      </c>
    </row>
    <row r="3597" customFormat="false" ht="15" hidden="false" customHeight="false" outlineLevel="0" collapsed="false">
      <c r="B3597" s="21" t="n">
        <v>44060</v>
      </c>
      <c r="C3597" s="22" t="n">
        <v>1944.714</v>
      </c>
      <c r="D3597" s="22" t="n">
        <v>1991.091</v>
      </c>
      <c r="E3597" s="22" t="n">
        <v>1929.648</v>
      </c>
      <c r="F3597" s="22" t="n">
        <v>1985.223</v>
      </c>
      <c r="G3597" s="23" t="n">
        <v>1991.94</v>
      </c>
      <c r="H3597" s="23" t="n">
        <v>1989.95</v>
      </c>
      <c r="I3597" s="23" t="n">
        <v>1929.18</v>
      </c>
      <c r="J3597" s="23" t="n">
        <v>1927.25</v>
      </c>
      <c r="K3597" s="29" t="str">
        <f aca="false">IF(N3597&lt;=$F$3,"HIT","MISS")</f>
        <v>HIT</v>
      </c>
      <c r="L3597" s="29" t="str">
        <f aca="false">IF(O3597&lt;=$F$3,"HIT","MISS")</f>
        <v>HIT</v>
      </c>
      <c r="M3597" s="17" t="str">
        <f aca="false">IF(AND(K3597="HIT",L3597="HIT"),"HOD ✓ | LOD ✓",IF(K3597="HIT","HOD ✓",IF(L3597="HIT","LOD ✓","✗ MISS")))</f>
        <v>HOD ✓ | LOD ✓</v>
      </c>
      <c r="N3597" s="26" t="n">
        <f aca="false">IF(D3597&lt;H3597,(H3597-D3597)/D3597,IF(D3597&gt;G3597,(D3597-G3597)/D3597,0))</f>
        <v>0</v>
      </c>
      <c r="O3597" s="26" t="n">
        <f aca="false">IF(E3597&lt;J3597,(J3597-E3597)/E3597,IF(E3597&gt;I3597,(E3597-I3597)/E3597,0))</f>
        <v>0.000242531280316331</v>
      </c>
      <c r="P3597" s="27" t="n">
        <f aca="false">LN(F3597/F3596)</f>
        <v>0.0206163278418444</v>
      </c>
      <c r="Q3597" s="28" t="n">
        <f aca="false">STDEV(P3578:P3597)*SQRT(252)</f>
        <v>0.283231185292669</v>
      </c>
      <c r="R3597" s="26" t="n">
        <f aca="false">(G3597-H3597)/H3597</f>
        <v>0.00100002512625946</v>
      </c>
      <c r="S3597" s="17" t="n">
        <f aca="false">YEAR(B3597)</f>
        <v>2020</v>
      </c>
      <c r="T3597" s="17" t="n">
        <f aca="false">WEEKDAY(B3597)</f>
        <v>2</v>
      </c>
    </row>
    <row r="3598" customFormat="false" ht="15" hidden="false" customHeight="false" outlineLevel="0" collapsed="false">
      <c r="B3598" s="21" t="n">
        <v>44061</v>
      </c>
      <c r="C3598" s="22" t="n">
        <v>1985.223</v>
      </c>
      <c r="D3598" s="22" t="n">
        <v>2015.726</v>
      </c>
      <c r="E3598" s="22" t="n">
        <v>1976.038</v>
      </c>
      <c r="F3598" s="22" t="n">
        <v>2001.934</v>
      </c>
      <c r="G3598" s="23" t="n">
        <v>2015.89</v>
      </c>
      <c r="H3598" s="23" t="n">
        <v>2013.88</v>
      </c>
      <c r="I3598" s="23" t="n">
        <v>1984.36</v>
      </c>
      <c r="J3598" s="23" t="n">
        <v>1982.38</v>
      </c>
      <c r="K3598" s="24" t="str">
        <f aca="false">IF(N3598&lt;=$F$3,"HIT","MISS")</f>
        <v>HIT</v>
      </c>
      <c r="L3598" s="24" t="str">
        <f aca="false">IF(O3598&lt;=$F$3,"HIT","MISS")</f>
        <v>MISS</v>
      </c>
      <c r="M3598" s="25" t="str">
        <f aca="false">IF(AND(K3598="HIT",L3598="HIT"),"HOD ✓ | LOD ✓",IF(K3598="HIT","HOD ✓",IF(L3598="HIT","LOD ✓","✗ MISS")))</f>
        <v>HOD ✓</v>
      </c>
      <c r="N3598" s="26" t="n">
        <f aca="false">IF(D3598&lt;H3598,(H3598-D3598)/D3598,IF(D3598&gt;G3598,(D3598-G3598)/D3598,0))</f>
        <v>0</v>
      </c>
      <c r="O3598" s="26" t="n">
        <f aca="false">IF(E3598&lt;J3598,(J3598-E3598)/E3598,IF(E3598&gt;I3598,(E3598-I3598)/E3598,0))</f>
        <v>0.00320945244980112</v>
      </c>
      <c r="P3598" s="27" t="n">
        <f aca="false">LN(F3598/F3597)</f>
        <v>0.00838246291816785</v>
      </c>
      <c r="Q3598" s="28" t="n">
        <f aca="false">STDEV(P3579:P3598)*SQRT(252)</f>
        <v>0.28171301390711</v>
      </c>
      <c r="R3598" s="26" t="n">
        <f aca="false">(G3598-H3598)/H3598</f>
        <v>0.000998073370806598</v>
      </c>
      <c r="S3598" s="17" t="n">
        <f aca="false">YEAR(B3598)</f>
        <v>2020</v>
      </c>
      <c r="T3598" s="17" t="n">
        <f aca="false">WEEKDAY(B3598)</f>
        <v>3</v>
      </c>
    </row>
    <row r="3599" customFormat="false" ht="15" hidden="false" customHeight="false" outlineLevel="0" collapsed="false">
      <c r="B3599" s="21" t="n">
        <v>44062</v>
      </c>
      <c r="C3599" s="22" t="n">
        <v>2001.934</v>
      </c>
      <c r="D3599" s="22" t="n">
        <v>2006.742</v>
      </c>
      <c r="E3599" s="22" t="n">
        <v>1924.778</v>
      </c>
      <c r="F3599" s="22" t="n">
        <v>1929.572</v>
      </c>
      <c r="G3599" s="23" t="n">
        <v>2007.03</v>
      </c>
      <c r="H3599" s="23" t="n">
        <v>2005.02</v>
      </c>
      <c r="I3599" s="23" t="n">
        <v>1924.49</v>
      </c>
      <c r="J3599" s="23" t="n">
        <v>1922.57</v>
      </c>
      <c r="K3599" s="29" t="str">
        <f aca="false">IF(N3599&lt;=$F$3,"HIT","MISS")</f>
        <v>HIT</v>
      </c>
      <c r="L3599" s="29" t="str">
        <f aca="false">IF(O3599&lt;=$F$3,"HIT","MISS")</f>
        <v>HIT</v>
      </c>
      <c r="M3599" s="17" t="str">
        <f aca="false">IF(AND(K3599="HIT",L3599="HIT"),"HOD ✓ | LOD ✓",IF(K3599="HIT","HOD ✓",IF(L3599="HIT","LOD ✓","✗ MISS")))</f>
        <v>HOD ✓ | LOD ✓</v>
      </c>
      <c r="N3599" s="26" t="n">
        <f aca="false">IF(D3599&lt;H3599,(H3599-D3599)/D3599,IF(D3599&gt;G3599,(D3599-G3599)/D3599,0))</f>
        <v>0</v>
      </c>
      <c r="O3599" s="26" t="n">
        <f aca="false">IF(E3599&lt;J3599,(J3599-E3599)/E3599,IF(E3599&gt;I3599,(E3599-I3599)/E3599,0))</f>
        <v>0.000149627645370017</v>
      </c>
      <c r="P3599" s="27" t="n">
        <f aca="false">LN(F3599/F3598)</f>
        <v>-0.0368154966506266</v>
      </c>
      <c r="Q3599" s="28" t="n">
        <f aca="false">STDEV(P3580:P3599)*SQRT(252)</f>
        <v>0.312802178702066</v>
      </c>
      <c r="R3599" s="26" t="n">
        <f aca="false">(G3599-H3599)/H3599</f>
        <v>0.00100248376574797</v>
      </c>
      <c r="S3599" s="17" t="n">
        <f aca="false">YEAR(B3599)</f>
        <v>2020</v>
      </c>
      <c r="T3599" s="17" t="n">
        <f aca="false">WEEKDAY(B3599)</f>
        <v>4</v>
      </c>
    </row>
    <row r="3600" customFormat="false" ht="15" hidden="false" customHeight="false" outlineLevel="0" collapsed="false">
      <c r="B3600" s="21" t="n">
        <v>44063</v>
      </c>
      <c r="C3600" s="22" t="n">
        <v>1929.572</v>
      </c>
      <c r="D3600" s="22" t="n">
        <v>1955.47</v>
      </c>
      <c r="E3600" s="22" t="n">
        <v>1924.864</v>
      </c>
      <c r="F3600" s="22" t="n">
        <v>1946.966</v>
      </c>
      <c r="G3600" s="23" t="n">
        <v>1955.18</v>
      </c>
      <c r="H3600" s="23" t="n">
        <v>1953.23</v>
      </c>
      <c r="I3600" s="23" t="n">
        <v>1924.56</v>
      </c>
      <c r="J3600" s="23" t="n">
        <v>1922.64</v>
      </c>
      <c r="K3600" s="29" t="str">
        <f aca="false">IF(N3600&lt;=$F$3,"HIT","MISS")</f>
        <v>HIT</v>
      </c>
      <c r="L3600" s="29" t="str">
        <f aca="false">IF(O3600&lt;=$F$3,"HIT","MISS")</f>
        <v>HIT</v>
      </c>
      <c r="M3600" s="17" t="str">
        <f aca="false">IF(AND(K3600="HIT",L3600="HIT"),"HOD ✓ | LOD ✓",IF(K3600="HIT","HOD ✓",IF(L3600="HIT","LOD ✓","✗ MISS")))</f>
        <v>HOD ✓ | LOD ✓</v>
      </c>
      <c r="N3600" s="26" t="n">
        <f aca="false">IF(D3600&lt;H3600,(H3600-D3600)/D3600,IF(D3600&gt;G3600,(D3600-G3600)/D3600,0))</f>
        <v>0.000148301942755432</v>
      </c>
      <c r="O3600" s="26" t="n">
        <f aca="false">IF(E3600&lt;J3600,(J3600-E3600)/E3600,IF(E3600&gt;I3600,(E3600-I3600)/E3600,0))</f>
        <v>0.000157933235802679</v>
      </c>
      <c r="P3600" s="27" t="n">
        <f aca="false">LN(F3600/F3599)</f>
        <v>0.00897404680835063</v>
      </c>
      <c r="Q3600" s="28" t="n">
        <f aca="false">STDEV(P3581:P3600)*SQRT(252)</f>
        <v>0.312989062438276</v>
      </c>
      <c r="R3600" s="26" t="n">
        <f aca="false">(G3600-H3600)/H3600</f>
        <v>0.000998346328901382</v>
      </c>
      <c r="S3600" s="17" t="n">
        <f aca="false">YEAR(B3600)</f>
        <v>2020</v>
      </c>
      <c r="T3600" s="17" t="n">
        <f aca="false">WEEKDAY(B3600)</f>
        <v>5</v>
      </c>
    </row>
    <row r="3601" customFormat="false" ht="15" hidden="false" customHeight="false" outlineLevel="0" collapsed="false">
      <c r="B3601" s="21" t="n">
        <v>44064</v>
      </c>
      <c r="C3601" s="22" t="n">
        <v>1946.966</v>
      </c>
      <c r="D3601" s="22" t="n">
        <v>1956.087</v>
      </c>
      <c r="E3601" s="22" t="n">
        <v>1911.586</v>
      </c>
      <c r="F3601" s="22" t="n">
        <v>1940.498</v>
      </c>
      <c r="G3601" s="23" t="n">
        <v>1958.25</v>
      </c>
      <c r="H3601" s="23" t="n">
        <v>1956.29</v>
      </c>
      <c r="I3601" s="23" t="n">
        <v>1911.18</v>
      </c>
      <c r="J3601" s="23" t="n">
        <v>1909.27</v>
      </c>
      <c r="K3601" s="29" t="str">
        <f aca="false">IF(N3601&lt;=$F$3,"HIT","MISS")</f>
        <v>HIT</v>
      </c>
      <c r="L3601" s="29" t="str">
        <f aca="false">IF(O3601&lt;=$F$3,"HIT","MISS")</f>
        <v>HIT</v>
      </c>
      <c r="M3601" s="17" t="str">
        <f aca="false">IF(AND(K3601="HIT",L3601="HIT"),"HOD ✓ | LOD ✓",IF(K3601="HIT","HOD ✓",IF(L3601="HIT","LOD ✓","✗ MISS")))</f>
        <v>HOD ✓ | LOD ✓</v>
      </c>
      <c r="N3601" s="26" t="n">
        <f aca="false">IF(D3601&lt;H3601,(H3601-D3601)/D3601,IF(D3601&gt;G3601,(D3601-G3601)/D3601,0))</f>
        <v>0.000103778615163832</v>
      </c>
      <c r="O3601" s="26" t="n">
        <f aca="false">IF(E3601&lt;J3601,(J3601-E3601)/E3601,IF(E3601&gt;I3601,(E3601-I3601)/E3601,0))</f>
        <v>0.000212389084247295</v>
      </c>
      <c r="P3601" s="27" t="n">
        <f aca="false">LN(F3601/F3600)</f>
        <v>-0.00332762231026891</v>
      </c>
      <c r="Q3601" s="28" t="n">
        <f aca="false">STDEV(P3582:P3601)*SQRT(252)</f>
        <v>0.312634032881454</v>
      </c>
      <c r="R3601" s="26" t="n">
        <f aca="false">(G3601-H3601)/H3601</f>
        <v>0.00100189644684583</v>
      </c>
      <c r="S3601" s="17" t="n">
        <f aca="false">YEAR(B3601)</f>
        <v>2020</v>
      </c>
      <c r="T3601" s="17" t="n">
        <f aca="false">WEEKDAY(B3601)</f>
        <v>6</v>
      </c>
    </row>
    <row r="3602" customFormat="false" ht="15" hidden="false" customHeight="false" outlineLevel="0" collapsed="false">
      <c r="B3602" s="21" t="n">
        <v>44067</v>
      </c>
      <c r="C3602" s="22" t="n">
        <v>1940.498</v>
      </c>
      <c r="D3602" s="22" t="n">
        <v>1961.893</v>
      </c>
      <c r="E3602" s="22" t="n">
        <v>1923.931</v>
      </c>
      <c r="F3602" s="22" t="n">
        <v>1929.08</v>
      </c>
      <c r="G3602" s="23" t="n">
        <v>1962.38</v>
      </c>
      <c r="H3602" s="23" t="n">
        <v>1960.42</v>
      </c>
      <c r="I3602" s="23" t="n">
        <v>1925.17</v>
      </c>
      <c r="J3602" s="23" t="n">
        <v>1923.25</v>
      </c>
      <c r="K3602" s="29" t="str">
        <f aca="false">IF(N3602&lt;=$F$3,"HIT","MISS")</f>
        <v>HIT</v>
      </c>
      <c r="L3602" s="29" t="str">
        <f aca="false">IF(O3602&lt;=$F$3,"HIT","MISS")</f>
        <v>HIT</v>
      </c>
      <c r="M3602" s="17" t="str">
        <f aca="false">IF(AND(K3602="HIT",L3602="HIT"),"HOD ✓ | LOD ✓",IF(K3602="HIT","HOD ✓",IF(L3602="HIT","LOD ✓","✗ MISS")))</f>
        <v>HOD ✓ | LOD ✓</v>
      </c>
      <c r="N3602" s="26" t="n">
        <f aca="false">IF(D3602&lt;H3602,(H3602-D3602)/D3602,IF(D3602&gt;G3602,(D3602-G3602)/D3602,0))</f>
        <v>0</v>
      </c>
      <c r="O3602" s="26" t="n">
        <f aca="false">IF(E3602&lt;J3602,(J3602-E3602)/E3602,IF(E3602&gt;I3602,(E3602-I3602)/E3602,0))</f>
        <v>0</v>
      </c>
      <c r="P3602" s="27" t="n">
        <f aca="false">LN(F3602/F3601)</f>
        <v>-0.00590143583502853</v>
      </c>
      <c r="Q3602" s="28" t="n">
        <f aca="false">STDEV(P3583:P3602)*SQRT(252)</f>
        <v>0.304254405991158</v>
      </c>
      <c r="R3602" s="26" t="n">
        <f aca="false">(G3602-H3602)/H3602</f>
        <v>0.000999785760194263</v>
      </c>
      <c r="S3602" s="17" t="n">
        <f aca="false">YEAR(B3602)</f>
        <v>2020</v>
      </c>
      <c r="T3602" s="17" t="n">
        <f aca="false">WEEKDAY(B3602)</f>
        <v>2</v>
      </c>
    </row>
    <row r="3603" customFormat="false" ht="15" hidden="false" customHeight="false" outlineLevel="0" collapsed="false">
      <c r="B3603" s="21" t="n">
        <v>44068</v>
      </c>
      <c r="C3603" s="22" t="n">
        <v>1929.08</v>
      </c>
      <c r="D3603" s="22" t="n">
        <v>1937.739</v>
      </c>
      <c r="E3603" s="22" t="n">
        <v>1914.389</v>
      </c>
      <c r="F3603" s="22" t="n">
        <v>1928.2</v>
      </c>
      <c r="G3603" s="23" t="n">
        <v>1940.22</v>
      </c>
      <c r="H3603" s="23" t="n">
        <v>1938.28</v>
      </c>
      <c r="I3603" s="23" t="n">
        <v>1915.9</v>
      </c>
      <c r="J3603" s="23" t="n">
        <v>1913.99</v>
      </c>
      <c r="K3603" s="29" t="str">
        <f aca="false">IF(N3603&lt;=$F$3,"HIT","MISS")</f>
        <v>HIT</v>
      </c>
      <c r="L3603" s="29" t="str">
        <f aca="false">IF(O3603&lt;=$F$3,"HIT","MISS")</f>
        <v>HIT</v>
      </c>
      <c r="M3603" s="17" t="str">
        <f aca="false">IF(AND(K3603="HIT",L3603="HIT"),"HOD ✓ | LOD ✓",IF(K3603="HIT","HOD ✓",IF(L3603="HIT","LOD ✓","✗ MISS")))</f>
        <v>HOD ✓ | LOD ✓</v>
      </c>
      <c r="N3603" s="26" t="n">
        <f aca="false">IF(D3603&lt;H3603,(H3603-D3603)/D3603,IF(D3603&gt;G3603,(D3603-G3603)/D3603,0))</f>
        <v>0.000279191366845556</v>
      </c>
      <c r="O3603" s="26" t="n">
        <f aca="false">IF(E3603&lt;J3603,(J3603-E3603)/E3603,IF(E3603&gt;I3603,(E3603-I3603)/E3603,0))</f>
        <v>0</v>
      </c>
      <c r="P3603" s="27" t="n">
        <f aca="false">LN(F3603/F3602)</f>
        <v>-0.000456280080920889</v>
      </c>
      <c r="Q3603" s="28" t="n">
        <f aca="false">STDEV(P3584:P3603)*SQRT(252)</f>
        <v>0.302456648774495</v>
      </c>
      <c r="R3603" s="26" t="n">
        <f aca="false">(G3603-H3603)/H3603</f>
        <v>0.00100088738469161</v>
      </c>
      <c r="S3603" s="17" t="n">
        <f aca="false">YEAR(B3603)</f>
        <v>2020</v>
      </c>
      <c r="T3603" s="17" t="n">
        <f aca="false">WEEKDAY(B3603)</f>
        <v>3</v>
      </c>
    </row>
    <row r="3604" customFormat="false" ht="15" hidden="false" customHeight="false" outlineLevel="0" collapsed="false">
      <c r="B3604" s="21" t="n">
        <v>44069</v>
      </c>
      <c r="C3604" s="22" t="n">
        <v>1928.2</v>
      </c>
      <c r="D3604" s="22" t="n">
        <v>1954.742</v>
      </c>
      <c r="E3604" s="22" t="n">
        <v>1902.726</v>
      </c>
      <c r="F3604" s="22" t="n">
        <v>1954.034</v>
      </c>
      <c r="G3604" s="23" t="n">
        <v>1955.07</v>
      </c>
      <c r="H3604" s="23" t="n">
        <v>1953.12</v>
      </c>
      <c r="I3604" s="23" t="n">
        <v>1903.43</v>
      </c>
      <c r="J3604" s="23" t="n">
        <v>1901.53</v>
      </c>
      <c r="K3604" s="29" t="str">
        <f aca="false">IF(N3604&lt;=$F$3,"HIT","MISS")</f>
        <v>HIT</v>
      </c>
      <c r="L3604" s="29" t="str">
        <f aca="false">IF(O3604&lt;=$F$3,"HIT","MISS")</f>
        <v>HIT</v>
      </c>
      <c r="M3604" s="17" t="str">
        <f aca="false">IF(AND(K3604="HIT",L3604="HIT"),"HOD ✓ | LOD ✓",IF(K3604="HIT","HOD ✓",IF(L3604="HIT","LOD ✓","✗ MISS")))</f>
        <v>HOD ✓ | LOD ✓</v>
      </c>
      <c r="N3604" s="26" t="n">
        <f aca="false">IF(D3604&lt;H3604,(H3604-D3604)/D3604,IF(D3604&gt;G3604,(D3604-G3604)/D3604,0))</f>
        <v>0</v>
      </c>
      <c r="O3604" s="26" t="n">
        <f aca="false">IF(E3604&lt;J3604,(J3604-E3604)/E3604,IF(E3604&gt;I3604,(E3604-I3604)/E3604,0))</f>
        <v>0</v>
      </c>
      <c r="P3604" s="27" t="n">
        <f aca="false">LN(F3604/F3603)</f>
        <v>0.0133090284257746</v>
      </c>
      <c r="Q3604" s="28" t="n">
        <f aca="false">STDEV(P3585:P3604)*SQRT(252)</f>
        <v>0.305661199291445</v>
      </c>
      <c r="R3604" s="26" t="n">
        <f aca="false">(G3604-H3604)/H3604</f>
        <v>0.000998402555910567</v>
      </c>
      <c r="S3604" s="17" t="n">
        <f aca="false">YEAR(B3604)</f>
        <v>2020</v>
      </c>
      <c r="T3604" s="17" t="n">
        <f aca="false">WEEKDAY(B3604)</f>
        <v>4</v>
      </c>
    </row>
    <row r="3605" customFormat="false" ht="15" hidden="false" customHeight="false" outlineLevel="0" collapsed="false">
      <c r="B3605" s="21" t="n">
        <v>44070</v>
      </c>
      <c r="C3605" s="22" t="n">
        <v>1954.034</v>
      </c>
      <c r="D3605" s="22" t="n">
        <v>1977.187</v>
      </c>
      <c r="E3605" s="22" t="n">
        <v>1910.19</v>
      </c>
      <c r="F3605" s="22" t="n">
        <v>1929.271</v>
      </c>
      <c r="G3605" s="23" t="n">
        <v>1979.74</v>
      </c>
      <c r="H3605" s="23" t="n">
        <v>1977.76</v>
      </c>
      <c r="I3605" s="23" t="n">
        <v>1910.95</v>
      </c>
      <c r="J3605" s="23" t="n">
        <v>1909.04</v>
      </c>
      <c r="K3605" s="29" t="str">
        <f aca="false">IF(N3605&lt;=$F$3,"HIT","MISS")</f>
        <v>HIT</v>
      </c>
      <c r="L3605" s="29" t="str">
        <f aca="false">IF(O3605&lt;=$F$3,"HIT","MISS")</f>
        <v>HIT</v>
      </c>
      <c r="M3605" s="17" t="str">
        <f aca="false">IF(AND(K3605="HIT",L3605="HIT"),"HOD ✓ | LOD ✓",IF(K3605="HIT","HOD ✓",IF(L3605="HIT","LOD ✓","✗ MISS")))</f>
        <v>HOD ✓ | LOD ✓</v>
      </c>
      <c r="N3605" s="26" t="n">
        <f aca="false">IF(D3605&lt;H3605,(H3605-D3605)/D3605,IF(D3605&gt;G3605,(D3605-G3605)/D3605,0))</f>
        <v>0.000289805668356151</v>
      </c>
      <c r="O3605" s="26" t="n">
        <f aca="false">IF(E3605&lt;J3605,(J3605-E3605)/E3605,IF(E3605&gt;I3605,(E3605-I3605)/E3605,0))</f>
        <v>0</v>
      </c>
      <c r="P3605" s="27" t="n">
        <f aca="false">LN(F3605/F3604)</f>
        <v>-0.0127537423186232</v>
      </c>
      <c r="Q3605" s="28" t="n">
        <f aca="false">STDEV(P3586:P3605)*SQRT(252)</f>
        <v>0.307815369442061</v>
      </c>
      <c r="R3605" s="26" t="n">
        <f aca="false">(G3605-H3605)/H3605</f>
        <v>0.0010011325944503</v>
      </c>
      <c r="S3605" s="17" t="n">
        <f aca="false">YEAR(B3605)</f>
        <v>2020</v>
      </c>
      <c r="T3605" s="17" t="n">
        <f aca="false">WEEKDAY(B3605)</f>
        <v>5</v>
      </c>
    </row>
    <row r="3606" customFormat="false" ht="15" hidden="false" customHeight="false" outlineLevel="0" collapsed="false">
      <c r="B3606" s="21" t="n">
        <v>44071</v>
      </c>
      <c r="C3606" s="22" t="n">
        <v>1929.271</v>
      </c>
      <c r="D3606" s="22" t="n">
        <v>1973.898</v>
      </c>
      <c r="E3606" s="22" t="n">
        <v>1923.188</v>
      </c>
      <c r="F3606" s="22" t="n">
        <v>1965.026</v>
      </c>
      <c r="G3606" s="23" t="n">
        <v>1976.11</v>
      </c>
      <c r="H3606" s="23" t="n">
        <v>1974.14</v>
      </c>
      <c r="I3606" s="23" t="n">
        <v>1922.54</v>
      </c>
      <c r="J3606" s="23" t="n">
        <v>1920.62</v>
      </c>
      <c r="K3606" s="29" t="str">
        <f aca="false">IF(N3606&lt;=$F$3,"HIT","MISS")</f>
        <v>HIT</v>
      </c>
      <c r="L3606" s="29" t="str">
        <f aca="false">IF(O3606&lt;=$F$3,"HIT","MISS")</f>
        <v>HIT</v>
      </c>
      <c r="M3606" s="17" t="str">
        <f aca="false">IF(AND(K3606="HIT",L3606="HIT"),"HOD ✓ | LOD ✓",IF(K3606="HIT","HOD ✓",IF(L3606="HIT","LOD ✓","✗ MISS")))</f>
        <v>HOD ✓ | LOD ✓</v>
      </c>
      <c r="N3606" s="26" t="n">
        <f aca="false">IF(D3606&lt;H3606,(H3606-D3606)/D3606,IF(D3606&gt;G3606,(D3606-G3606)/D3606,0))</f>
        <v>0.000122600053295656</v>
      </c>
      <c r="O3606" s="26" t="n">
        <f aca="false">IF(E3606&lt;J3606,(J3606-E3606)/E3606,IF(E3606&gt;I3606,(E3606-I3606)/E3606,0))</f>
        <v>0.000336940538314579</v>
      </c>
      <c r="P3606" s="27" t="n">
        <f aca="false">LN(F3606/F3605)</f>
        <v>0.018363265430557</v>
      </c>
      <c r="Q3606" s="28" t="n">
        <f aca="false">STDEV(P3587:P3606)*SQRT(252)</f>
        <v>0.313000199292094</v>
      </c>
      <c r="R3606" s="26" t="n">
        <f aca="false">(G3606-H3606)/H3606</f>
        <v>0.000997902884293819</v>
      </c>
      <c r="S3606" s="17" t="n">
        <f aca="false">YEAR(B3606)</f>
        <v>2020</v>
      </c>
      <c r="T3606" s="17" t="n">
        <f aca="false">WEEKDAY(B3606)</f>
        <v>6</v>
      </c>
    </row>
    <row r="3607" customFormat="false" ht="15" hidden="false" customHeight="false" outlineLevel="0" collapsed="false">
      <c r="B3607" s="21" t="n">
        <v>44074</v>
      </c>
      <c r="C3607" s="22" t="n">
        <v>1965.026</v>
      </c>
      <c r="D3607" s="22" t="n">
        <v>1976.776</v>
      </c>
      <c r="E3607" s="22" t="n">
        <v>1954.416</v>
      </c>
      <c r="F3607" s="22" t="n">
        <v>1967.646</v>
      </c>
      <c r="G3607" s="23" t="n">
        <v>1979.14</v>
      </c>
      <c r="H3607" s="23" t="n">
        <v>1977.16</v>
      </c>
      <c r="I3607" s="23" t="n">
        <v>1954.13</v>
      </c>
      <c r="J3607" s="23" t="n">
        <v>1952.18</v>
      </c>
      <c r="K3607" s="29" t="str">
        <f aca="false">IF(N3607&lt;=$F$3,"HIT","MISS")</f>
        <v>HIT</v>
      </c>
      <c r="L3607" s="29" t="str">
        <f aca="false">IF(O3607&lt;=$F$3,"HIT","MISS")</f>
        <v>HIT</v>
      </c>
      <c r="M3607" s="17" t="str">
        <f aca="false">IF(AND(K3607="HIT",L3607="HIT"),"HOD ✓ | LOD ✓",IF(K3607="HIT","HOD ✓",IF(L3607="HIT","LOD ✓","✗ MISS")))</f>
        <v>HOD ✓ | LOD ✓</v>
      </c>
      <c r="N3607" s="26" t="n">
        <f aca="false">IF(D3607&lt;H3607,(H3607-D3607)/D3607,IF(D3607&gt;G3607,(D3607-G3607)/D3607,0))</f>
        <v>0.000194255697155375</v>
      </c>
      <c r="O3607" s="26" t="n">
        <f aca="false">IF(E3607&lt;J3607,(J3607-E3607)/E3607,IF(E3607&gt;I3607,(E3607-I3607)/E3607,0))</f>
        <v>0.000146335273554776</v>
      </c>
      <c r="P3607" s="27" t="n">
        <f aca="false">LN(F3607/F3606)</f>
        <v>0.00133242761543345</v>
      </c>
      <c r="Q3607" s="28" t="n">
        <f aca="false">STDEV(P3588:P3607)*SQRT(252)</f>
        <v>0.313044606062878</v>
      </c>
      <c r="R3607" s="26" t="n">
        <f aca="false">(G3607-H3607)/H3607</f>
        <v>0.00100143640373061</v>
      </c>
      <c r="S3607" s="17" t="n">
        <f aca="false">YEAR(B3607)</f>
        <v>2020</v>
      </c>
      <c r="T3607" s="17" t="n">
        <f aca="false">WEEKDAY(B3607)</f>
        <v>2</v>
      </c>
    </row>
    <row r="3608" customFormat="false" ht="15" hidden="false" customHeight="false" outlineLevel="0" collapsed="false">
      <c r="B3608" s="21" t="n">
        <v>44075</v>
      </c>
      <c r="C3608" s="22" t="n">
        <v>1967.646</v>
      </c>
      <c r="D3608" s="22" t="n">
        <v>1992.565</v>
      </c>
      <c r="E3608" s="22" t="n">
        <v>1963.354</v>
      </c>
      <c r="F3608" s="22" t="n">
        <v>1970.486</v>
      </c>
      <c r="G3608" s="23" t="n">
        <v>1993.73</v>
      </c>
      <c r="H3608" s="23" t="n">
        <v>1991.74</v>
      </c>
      <c r="I3608" s="23" t="n">
        <v>1963.28</v>
      </c>
      <c r="J3608" s="23" t="n">
        <v>1961.32</v>
      </c>
      <c r="K3608" s="29" t="str">
        <f aca="false">IF(N3608&lt;=$F$3,"HIT","MISS")</f>
        <v>HIT</v>
      </c>
      <c r="L3608" s="29" t="str">
        <f aca="false">IF(O3608&lt;=$F$3,"HIT","MISS")</f>
        <v>HIT</v>
      </c>
      <c r="M3608" s="17" t="str">
        <f aca="false">IF(AND(K3608="HIT",L3608="HIT"),"HOD ✓ | LOD ✓",IF(K3608="HIT","HOD ✓",IF(L3608="HIT","LOD ✓","✗ MISS")))</f>
        <v>HOD ✓ | LOD ✓</v>
      </c>
      <c r="N3608" s="26" t="n">
        <f aca="false">IF(D3608&lt;H3608,(H3608-D3608)/D3608,IF(D3608&gt;G3608,(D3608-G3608)/D3608,0))</f>
        <v>0</v>
      </c>
      <c r="O3608" s="26" t="n">
        <f aca="false">IF(E3608&lt;J3608,(J3608-E3608)/E3608,IF(E3608&gt;I3608,(E3608-I3608)/E3608,0))</f>
        <v>3.7690604954618E-005</v>
      </c>
      <c r="P3608" s="27" t="n">
        <f aca="false">LN(F3608/F3607)</f>
        <v>0.00144230843066044</v>
      </c>
      <c r="Q3608" s="28" t="n">
        <f aca="false">STDEV(P3589:P3608)*SQRT(252)</f>
        <v>0.302638687200164</v>
      </c>
      <c r="R3608" s="26" t="n">
        <f aca="false">(G3608-H3608)/H3608</f>
        <v>0.00099912639199896</v>
      </c>
      <c r="S3608" s="17" t="n">
        <f aca="false">YEAR(B3608)</f>
        <v>2020</v>
      </c>
      <c r="T3608" s="17" t="n">
        <f aca="false">WEEKDAY(B3608)</f>
        <v>3</v>
      </c>
    </row>
    <row r="3609" customFormat="false" ht="15" hidden="false" customHeight="false" outlineLevel="0" collapsed="false">
      <c r="B3609" s="21" t="n">
        <v>44076</v>
      </c>
      <c r="C3609" s="22" t="n">
        <v>1970.486</v>
      </c>
      <c r="D3609" s="22" t="n">
        <v>1973.334</v>
      </c>
      <c r="E3609" s="22" t="n">
        <v>1932.681</v>
      </c>
      <c r="F3609" s="22" t="n">
        <v>1942.888</v>
      </c>
      <c r="G3609" s="23" t="n">
        <v>1975.52</v>
      </c>
      <c r="H3609" s="23" t="n">
        <v>1973.55</v>
      </c>
      <c r="I3609" s="23" t="n">
        <v>1933.96</v>
      </c>
      <c r="J3609" s="23" t="n">
        <v>1932.03</v>
      </c>
      <c r="K3609" s="29" t="str">
        <f aca="false">IF(N3609&lt;=$F$3,"HIT","MISS")</f>
        <v>HIT</v>
      </c>
      <c r="L3609" s="29" t="str">
        <f aca="false">IF(O3609&lt;=$F$3,"HIT","MISS")</f>
        <v>HIT</v>
      </c>
      <c r="M3609" s="17" t="str">
        <f aca="false">IF(AND(K3609="HIT",L3609="HIT"),"HOD ✓ | LOD ✓",IF(K3609="HIT","HOD ✓",IF(L3609="HIT","LOD ✓","✗ MISS")))</f>
        <v>HOD ✓ | LOD ✓</v>
      </c>
      <c r="N3609" s="26" t="n">
        <f aca="false">IF(D3609&lt;H3609,(H3609-D3609)/D3609,IF(D3609&gt;G3609,(D3609-G3609)/D3609,0))</f>
        <v>0.000109459422479871</v>
      </c>
      <c r="O3609" s="26" t="n">
        <f aca="false">IF(E3609&lt;J3609,(J3609-E3609)/E3609,IF(E3609&gt;I3609,(E3609-I3609)/E3609,0))</f>
        <v>0</v>
      </c>
      <c r="P3609" s="27" t="n">
        <f aca="false">LN(F3609/F3608)</f>
        <v>-0.0141046869184342</v>
      </c>
      <c r="Q3609" s="28" t="n">
        <f aca="false">STDEV(P3590:P3609)*SQRT(252)</f>
        <v>0.303275988318283</v>
      </c>
      <c r="R3609" s="26" t="n">
        <f aca="false">(G3609-H3609)/H3609</f>
        <v>0.000998201211015696</v>
      </c>
      <c r="S3609" s="17" t="n">
        <f aca="false">YEAR(B3609)</f>
        <v>2020</v>
      </c>
      <c r="T3609" s="17" t="n">
        <f aca="false">WEEKDAY(B3609)</f>
        <v>4</v>
      </c>
    </row>
    <row r="3610" customFormat="false" ht="15" hidden="false" customHeight="false" outlineLevel="0" collapsed="false">
      <c r="B3610" s="21" t="n">
        <v>44077</v>
      </c>
      <c r="C3610" s="22" t="n">
        <v>1942.888</v>
      </c>
      <c r="D3610" s="22" t="n">
        <v>1951.178</v>
      </c>
      <c r="E3610" s="22" t="n">
        <v>1921.905</v>
      </c>
      <c r="F3610" s="22" t="n">
        <v>1930.673</v>
      </c>
      <c r="G3610" s="23" t="n">
        <v>1951.68</v>
      </c>
      <c r="H3610" s="23" t="n">
        <v>1949.73</v>
      </c>
      <c r="I3610" s="23" t="n">
        <v>1922.28</v>
      </c>
      <c r="J3610" s="23" t="n">
        <v>1920.36</v>
      </c>
      <c r="K3610" s="29" t="str">
        <f aca="false">IF(N3610&lt;=$F$3,"HIT","MISS")</f>
        <v>HIT</v>
      </c>
      <c r="L3610" s="29" t="str">
        <f aca="false">IF(O3610&lt;=$F$3,"HIT","MISS")</f>
        <v>HIT</v>
      </c>
      <c r="M3610" s="17" t="str">
        <f aca="false">IF(AND(K3610="HIT",L3610="HIT"),"HOD ✓ | LOD ✓",IF(K3610="HIT","HOD ✓",IF(L3610="HIT","LOD ✓","✗ MISS")))</f>
        <v>HOD ✓ | LOD ✓</v>
      </c>
      <c r="N3610" s="26" t="n">
        <f aca="false">IF(D3610&lt;H3610,(H3610-D3610)/D3610,IF(D3610&gt;G3610,(D3610-G3610)/D3610,0))</f>
        <v>0</v>
      </c>
      <c r="O3610" s="26" t="n">
        <f aca="false">IF(E3610&lt;J3610,(J3610-E3610)/E3610,IF(E3610&gt;I3610,(E3610-I3610)/E3610,0))</f>
        <v>0</v>
      </c>
      <c r="P3610" s="27" t="n">
        <f aca="false">LN(F3610/F3609)</f>
        <v>-0.00630687911684549</v>
      </c>
      <c r="Q3610" s="28" t="n">
        <f aca="false">STDEV(P3591:P3610)*SQRT(252)</f>
        <v>0.298496291837852</v>
      </c>
      <c r="R3610" s="26" t="n">
        <f aca="false">(G3610-H3610)/H3610</f>
        <v>0.00100013848071274</v>
      </c>
      <c r="S3610" s="17" t="n">
        <f aca="false">YEAR(B3610)</f>
        <v>2020</v>
      </c>
      <c r="T3610" s="17" t="n">
        <f aca="false">WEEKDAY(B3610)</f>
        <v>5</v>
      </c>
    </row>
    <row r="3611" customFormat="false" ht="15" hidden="false" customHeight="false" outlineLevel="0" collapsed="false">
      <c r="B3611" s="21" t="n">
        <v>44078</v>
      </c>
      <c r="C3611" s="22" t="n">
        <v>1930.673</v>
      </c>
      <c r="D3611" s="22" t="n">
        <v>1949.496</v>
      </c>
      <c r="E3611" s="22" t="n">
        <v>1916.696</v>
      </c>
      <c r="F3611" s="22" t="n">
        <v>1934.024</v>
      </c>
      <c r="G3611" s="23" t="n">
        <v>1951.97</v>
      </c>
      <c r="H3611" s="23" t="n">
        <v>1950.02</v>
      </c>
      <c r="I3611" s="23" t="n">
        <v>1919.09</v>
      </c>
      <c r="J3611" s="23" t="n">
        <v>1917.17</v>
      </c>
      <c r="K3611" s="29" t="str">
        <f aca="false">IF(N3611&lt;=$F$3,"HIT","MISS")</f>
        <v>HIT</v>
      </c>
      <c r="L3611" s="29" t="str">
        <f aca="false">IF(O3611&lt;=$F$3,"HIT","MISS")</f>
        <v>HIT</v>
      </c>
      <c r="M3611" s="17" t="str">
        <f aca="false">IF(AND(K3611="HIT",L3611="HIT"),"HOD ✓ | LOD ✓",IF(K3611="HIT","HOD ✓",IF(L3611="HIT","LOD ✓","✗ MISS")))</f>
        <v>HOD ✓ | LOD ✓</v>
      </c>
      <c r="N3611" s="26" t="n">
        <f aca="false">IF(D3611&lt;H3611,(H3611-D3611)/D3611,IF(D3611&gt;G3611,(D3611-G3611)/D3611,0))</f>
        <v>0.000268787419927965</v>
      </c>
      <c r="O3611" s="26" t="n">
        <f aca="false">IF(E3611&lt;J3611,(J3611-E3611)/E3611,IF(E3611&gt;I3611,(E3611-I3611)/E3611,0))</f>
        <v>0.000247300563052336</v>
      </c>
      <c r="P3611" s="27" t="n">
        <f aca="false">LN(F3611/F3610)</f>
        <v>0.00173415967140034</v>
      </c>
      <c r="Q3611" s="28" t="n">
        <f aca="false">STDEV(P3592:P3611)*SQRT(252)</f>
        <v>0.296398254229173</v>
      </c>
      <c r="R3611" s="26" t="n">
        <f aca="false">(G3611-H3611)/H3611</f>
        <v>0.00099998974369496</v>
      </c>
      <c r="S3611" s="17" t="n">
        <f aca="false">YEAR(B3611)</f>
        <v>2020</v>
      </c>
      <c r="T3611" s="17" t="n">
        <f aca="false">WEEKDAY(B3611)</f>
        <v>6</v>
      </c>
    </row>
    <row r="3612" customFormat="false" ht="15" hidden="false" customHeight="false" outlineLevel="0" collapsed="false">
      <c r="B3612" s="21" t="n">
        <v>44081</v>
      </c>
      <c r="C3612" s="22" t="n">
        <v>1934.024</v>
      </c>
      <c r="D3612" s="22" t="n">
        <v>1941.477</v>
      </c>
      <c r="E3612" s="22" t="n">
        <v>1924.636</v>
      </c>
      <c r="F3612" s="22" t="n">
        <v>1928.448</v>
      </c>
      <c r="G3612" s="23" t="n">
        <v>1943.76</v>
      </c>
      <c r="H3612" s="23" t="n">
        <v>1941.82</v>
      </c>
      <c r="I3612" s="23" t="n">
        <v>1925.16</v>
      </c>
      <c r="J3612" s="23" t="n">
        <v>1923.24</v>
      </c>
      <c r="K3612" s="29" t="str">
        <f aca="false">IF(N3612&lt;=$F$3,"HIT","MISS")</f>
        <v>HIT</v>
      </c>
      <c r="L3612" s="29" t="str">
        <f aca="false">IF(O3612&lt;=$F$3,"HIT","MISS")</f>
        <v>HIT</v>
      </c>
      <c r="M3612" s="17" t="str">
        <f aca="false">IF(AND(K3612="HIT",L3612="HIT"),"HOD ✓ | LOD ✓",IF(K3612="HIT","HOD ✓",IF(L3612="HIT","LOD ✓","✗ MISS")))</f>
        <v>HOD ✓ | LOD ✓</v>
      </c>
      <c r="N3612" s="26" t="n">
        <f aca="false">IF(D3612&lt;H3612,(H3612-D3612)/D3612,IF(D3612&gt;G3612,(D3612-G3612)/D3612,0))</f>
        <v>0.000176669618027845</v>
      </c>
      <c r="O3612" s="26" t="n">
        <f aca="false">IF(E3612&lt;J3612,(J3612-E3612)/E3612,IF(E3612&gt;I3612,(E3612-I3612)/E3612,0))</f>
        <v>0</v>
      </c>
      <c r="P3612" s="27" t="n">
        <f aca="false">LN(F3612/F3611)</f>
        <v>-0.00288727212708268</v>
      </c>
      <c r="Q3612" s="28" t="n">
        <f aca="false">STDEV(P3593:P3612)*SQRT(252)</f>
        <v>0.296371300813897</v>
      </c>
      <c r="R3612" s="26" t="n">
        <f aca="false">(G3612-H3612)/H3612</f>
        <v>0.000999062734960014</v>
      </c>
      <c r="S3612" s="17" t="n">
        <f aca="false">YEAR(B3612)</f>
        <v>2020</v>
      </c>
      <c r="T3612" s="17" t="n">
        <f aca="false">WEEKDAY(B3612)</f>
        <v>2</v>
      </c>
    </row>
    <row r="3613" customFormat="false" ht="15" hidden="false" customHeight="false" outlineLevel="0" collapsed="false">
      <c r="B3613" s="21" t="n">
        <v>44082</v>
      </c>
      <c r="C3613" s="22" t="n">
        <v>1928.448</v>
      </c>
      <c r="D3613" s="22" t="n">
        <v>1940.856</v>
      </c>
      <c r="E3613" s="22" t="n">
        <v>1906.628</v>
      </c>
      <c r="F3613" s="22" t="n">
        <v>1931.694</v>
      </c>
      <c r="G3613" s="23" t="n">
        <v>1940.91</v>
      </c>
      <c r="H3613" s="23" t="n">
        <v>1938.97</v>
      </c>
      <c r="I3613" s="23" t="n">
        <v>1907.22</v>
      </c>
      <c r="J3613" s="23" t="n">
        <v>1905.31</v>
      </c>
      <c r="K3613" s="29" t="str">
        <f aca="false">IF(N3613&lt;=$F$3,"HIT","MISS")</f>
        <v>HIT</v>
      </c>
      <c r="L3613" s="29" t="str">
        <f aca="false">IF(O3613&lt;=$F$3,"HIT","MISS")</f>
        <v>HIT</v>
      </c>
      <c r="M3613" s="17" t="str">
        <f aca="false">IF(AND(K3613="HIT",L3613="HIT"),"HOD ✓ | LOD ✓",IF(K3613="HIT","HOD ✓",IF(L3613="HIT","LOD ✓","✗ MISS")))</f>
        <v>HOD ✓ | LOD ✓</v>
      </c>
      <c r="N3613" s="26" t="n">
        <f aca="false">IF(D3613&lt;H3613,(H3613-D3613)/D3613,IF(D3613&gt;G3613,(D3613-G3613)/D3613,0))</f>
        <v>0</v>
      </c>
      <c r="O3613" s="26" t="n">
        <f aca="false">IF(E3613&lt;J3613,(J3613-E3613)/E3613,IF(E3613&gt;I3613,(E3613-I3613)/E3613,0))</f>
        <v>0</v>
      </c>
      <c r="P3613" s="27" t="n">
        <f aca="false">LN(F3613/F3612)</f>
        <v>0.00168180381193189</v>
      </c>
      <c r="Q3613" s="28" t="n">
        <f aca="false">STDEV(P3594:P3613)*SQRT(252)</f>
        <v>0.209094274736496</v>
      </c>
      <c r="R3613" s="26" t="n">
        <f aca="false">(G3613-H3613)/H3613</f>
        <v>0.00100053120986919</v>
      </c>
      <c r="S3613" s="17" t="n">
        <f aca="false">YEAR(B3613)</f>
        <v>2020</v>
      </c>
      <c r="T3613" s="17" t="n">
        <f aca="false">WEEKDAY(B3613)</f>
        <v>3</v>
      </c>
    </row>
    <row r="3614" customFormat="false" ht="15" hidden="false" customHeight="false" outlineLevel="0" collapsed="false">
      <c r="B3614" s="21" t="n">
        <v>44083</v>
      </c>
      <c r="C3614" s="22" t="n">
        <v>1931.694</v>
      </c>
      <c r="D3614" s="22" t="n">
        <v>1950.852</v>
      </c>
      <c r="E3614" s="22" t="n">
        <v>1920.169</v>
      </c>
      <c r="F3614" s="22" t="n">
        <v>1946.534</v>
      </c>
      <c r="G3614" s="23" t="n">
        <v>1950.72</v>
      </c>
      <c r="H3614" s="23" t="n">
        <v>1948.77</v>
      </c>
      <c r="I3614" s="23" t="n">
        <v>1921.99</v>
      </c>
      <c r="J3614" s="23" t="n">
        <v>1920.07</v>
      </c>
      <c r="K3614" s="29" t="str">
        <f aca="false">IF(N3614&lt;=$F$3,"HIT","MISS")</f>
        <v>HIT</v>
      </c>
      <c r="L3614" s="29" t="str">
        <f aca="false">IF(O3614&lt;=$F$3,"HIT","MISS")</f>
        <v>HIT</v>
      </c>
      <c r="M3614" s="17" t="str">
        <f aca="false">IF(AND(K3614="HIT",L3614="HIT"),"HOD ✓ | LOD ✓",IF(K3614="HIT","HOD ✓",IF(L3614="HIT","LOD ✓","✗ MISS")))</f>
        <v>HOD ✓ | LOD ✓</v>
      </c>
      <c r="N3614" s="26" t="n">
        <f aca="false">IF(D3614&lt;H3614,(H3614-D3614)/D3614,IF(D3614&gt;G3614,(D3614-G3614)/D3614,0))</f>
        <v>6.76627442779164E-005</v>
      </c>
      <c r="O3614" s="26" t="n">
        <f aca="false">IF(E3614&lt;J3614,(J3614-E3614)/E3614,IF(E3614&gt;I3614,(E3614-I3614)/E3614,0))</f>
        <v>0</v>
      </c>
      <c r="P3614" s="27" t="n">
        <f aca="false">LN(F3614/F3613)</f>
        <v>0.00765301701181594</v>
      </c>
      <c r="Q3614" s="28" t="n">
        <f aca="false">STDEV(P3595:P3614)*SQRT(252)</f>
        <v>0.210551702547009</v>
      </c>
      <c r="R3614" s="26" t="n">
        <f aca="false">(G3614-H3614)/H3614</f>
        <v>0.00100063116735174</v>
      </c>
      <c r="S3614" s="17" t="n">
        <f aca="false">YEAR(B3614)</f>
        <v>2020</v>
      </c>
      <c r="T3614" s="17" t="n">
        <f aca="false">WEEKDAY(B3614)</f>
        <v>4</v>
      </c>
    </row>
    <row r="3615" customFormat="false" ht="15" hidden="false" customHeight="false" outlineLevel="0" collapsed="false">
      <c r="B3615" s="21" t="n">
        <v>44084</v>
      </c>
      <c r="C3615" s="22" t="n">
        <v>1946.534</v>
      </c>
      <c r="D3615" s="22" t="n">
        <v>1966.57</v>
      </c>
      <c r="E3615" s="22" t="n">
        <v>1941.478</v>
      </c>
      <c r="F3615" s="22" t="n">
        <v>1946.27</v>
      </c>
      <c r="G3615" s="23" t="n">
        <v>1967.25</v>
      </c>
      <c r="H3615" s="23" t="n">
        <v>1965.28</v>
      </c>
      <c r="I3615" s="23" t="n">
        <v>1942.04</v>
      </c>
      <c r="J3615" s="23" t="n">
        <v>1940.1</v>
      </c>
      <c r="K3615" s="29" t="str">
        <f aca="false">IF(N3615&lt;=$F$3,"HIT","MISS")</f>
        <v>HIT</v>
      </c>
      <c r="L3615" s="29" t="str">
        <f aca="false">IF(O3615&lt;=$F$3,"HIT","MISS")</f>
        <v>HIT</v>
      </c>
      <c r="M3615" s="17" t="str">
        <f aca="false">IF(AND(K3615="HIT",L3615="HIT"),"HOD ✓ | LOD ✓",IF(K3615="HIT","HOD ✓",IF(L3615="HIT","LOD ✓","✗ MISS")))</f>
        <v>HOD ✓ | LOD ✓</v>
      </c>
      <c r="N3615" s="26" t="n">
        <f aca="false">IF(D3615&lt;H3615,(H3615-D3615)/D3615,IF(D3615&gt;G3615,(D3615-G3615)/D3615,0))</f>
        <v>0</v>
      </c>
      <c r="O3615" s="26" t="n">
        <f aca="false">IF(E3615&lt;J3615,(J3615-E3615)/E3615,IF(E3615&gt;I3615,(E3615-I3615)/E3615,0))</f>
        <v>0</v>
      </c>
      <c r="P3615" s="27" t="n">
        <f aca="false">LN(F3615/F3614)</f>
        <v>-0.000135634879333676</v>
      </c>
      <c r="Q3615" s="28" t="n">
        <f aca="false">STDEV(P3596:P3615)*SQRT(252)</f>
        <v>0.199126790306648</v>
      </c>
      <c r="R3615" s="26" t="n">
        <f aca="false">(G3615-H3615)/H3615</f>
        <v>0.00100240169339739</v>
      </c>
      <c r="S3615" s="17" t="n">
        <f aca="false">YEAR(B3615)</f>
        <v>2020</v>
      </c>
      <c r="T3615" s="17" t="n">
        <f aca="false">WEEKDAY(B3615)</f>
        <v>5</v>
      </c>
    </row>
    <row r="3616" customFormat="false" ht="15" hidden="false" customHeight="false" outlineLevel="0" collapsed="false">
      <c r="B3616" s="21" t="n">
        <v>44085</v>
      </c>
      <c r="C3616" s="22" t="n">
        <v>1946.27</v>
      </c>
      <c r="D3616" s="22" t="n">
        <v>1954.773</v>
      </c>
      <c r="E3616" s="22" t="n">
        <v>1937.242</v>
      </c>
      <c r="F3616" s="22" t="n">
        <v>1940.456</v>
      </c>
      <c r="G3616" s="23" t="n">
        <v>1955.43</v>
      </c>
      <c r="H3616" s="23" t="n">
        <v>1953.48</v>
      </c>
      <c r="I3616" s="23" t="n">
        <v>1938.56</v>
      </c>
      <c r="J3616" s="23" t="n">
        <v>1936.62</v>
      </c>
      <c r="K3616" s="29" t="str">
        <f aca="false">IF(N3616&lt;=$F$3,"HIT","MISS")</f>
        <v>HIT</v>
      </c>
      <c r="L3616" s="29" t="str">
        <f aca="false">IF(O3616&lt;=$F$3,"HIT","MISS")</f>
        <v>HIT</v>
      </c>
      <c r="M3616" s="17" t="str">
        <f aca="false">IF(AND(K3616="HIT",L3616="HIT"),"HOD ✓ | LOD ✓",IF(K3616="HIT","HOD ✓",IF(L3616="HIT","LOD ✓","✗ MISS")))</f>
        <v>HOD ✓ | LOD ✓</v>
      </c>
      <c r="N3616" s="26" t="n">
        <f aca="false">IF(D3616&lt;H3616,(H3616-D3616)/D3616,IF(D3616&gt;G3616,(D3616-G3616)/D3616,0))</f>
        <v>0</v>
      </c>
      <c r="O3616" s="26" t="n">
        <f aca="false">IF(E3616&lt;J3616,(J3616-E3616)/E3616,IF(E3616&gt;I3616,(E3616-I3616)/E3616,0))</f>
        <v>0</v>
      </c>
      <c r="P3616" s="27" t="n">
        <f aca="false">LN(F3616/F3615)</f>
        <v>-0.00299172328405562</v>
      </c>
      <c r="Q3616" s="28" t="n">
        <f aca="false">STDEV(P3597:P3616)*SQRT(252)</f>
        <v>0.198752347578963</v>
      </c>
      <c r="R3616" s="26" t="n">
        <f aca="false">(G3616-H3616)/H3616</f>
        <v>0.000998218563793868</v>
      </c>
      <c r="S3616" s="17" t="n">
        <f aca="false">YEAR(B3616)</f>
        <v>2020</v>
      </c>
      <c r="T3616" s="17" t="n">
        <f aca="false">WEEKDAY(B3616)</f>
        <v>6</v>
      </c>
    </row>
    <row r="3617" customFormat="false" ht="15" hidden="false" customHeight="false" outlineLevel="0" collapsed="false">
      <c r="B3617" s="21" t="n">
        <v>44088</v>
      </c>
      <c r="C3617" s="22" t="n">
        <v>1940.456</v>
      </c>
      <c r="D3617" s="22" t="n">
        <v>1962.535</v>
      </c>
      <c r="E3617" s="22" t="n">
        <v>1937.25</v>
      </c>
      <c r="F3617" s="22" t="n">
        <v>1956.442</v>
      </c>
      <c r="G3617" s="23" t="n">
        <v>1964.91</v>
      </c>
      <c r="H3617" s="23" t="n">
        <v>1962.95</v>
      </c>
      <c r="I3617" s="23" t="n">
        <v>1936.85</v>
      </c>
      <c r="J3617" s="23" t="n">
        <v>1934.92</v>
      </c>
      <c r="K3617" s="29" t="str">
        <f aca="false">IF(N3617&lt;=$F$3,"HIT","MISS")</f>
        <v>HIT</v>
      </c>
      <c r="L3617" s="29" t="str">
        <f aca="false">IF(O3617&lt;=$F$3,"HIT","MISS")</f>
        <v>HIT</v>
      </c>
      <c r="M3617" s="17" t="str">
        <f aca="false">IF(AND(K3617="HIT",L3617="HIT"),"HOD ✓ | LOD ✓",IF(K3617="HIT","HOD ✓",IF(L3617="HIT","LOD ✓","✗ MISS")))</f>
        <v>HOD ✓ | LOD ✓</v>
      </c>
      <c r="N3617" s="26" t="n">
        <f aca="false">IF(D3617&lt;H3617,(H3617-D3617)/D3617,IF(D3617&gt;G3617,(D3617-G3617)/D3617,0))</f>
        <v>0.000211461196870356</v>
      </c>
      <c r="O3617" s="26" t="n">
        <f aca="false">IF(E3617&lt;J3617,(J3617-E3617)/E3617,IF(E3617&gt;I3617,(E3617-I3617)/E3617,0))</f>
        <v>0.00020647825525879</v>
      </c>
      <c r="P3617" s="27" t="n">
        <f aca="false">LN(F3617/F3616)</f>
        <v>0.00820452045374241</v>
      </c>
      <c r="Q3617" s="28" t="n">
        <f aca="false">STDEV(P3598:P3617)*SQRT(252)</f>
        <v>0.186063885913264</v>
      </c>
      <c r="R3617" s="26" t="n">
        <f aca="false">(G3617-H3617)/H3617</f>
        <v>0.000998497159886924</v>
      </c>
      <c r="S3617" s="17" t="n">
        <f aca="false">YEAR(B3617)</f>
        <v>2020</v>
      </c>
      <c r="T3617" s="17" t="n">
        <f aca="false">WEEKDAY(B3617)</f>
        <v>2</v>
      </c>
    </row>
    <row r="3618" customFormat="false" ht="15" hidden="false" customHeight="false" outlineLevel="0" collapsed="false">
      <c r="B3618" s="21" t="n">
        <v>44089</v>
      </c>
      <c r="C3618" s="22" t="n">
        <v>1956.442</v>
      </c>
      <c r="D3618" s="22" t="n">
        <v>1972.221</v>
      </c>
      <c r="E3618" s="22" t="n">
        <v>1948.468</v>
      </c>
      <c r="F3618" s="22" t="n">
        <v>1954.198</v>
      </c>
      <c r="G3618" s="23" t="n">
        <v>1971.92</v>
      </c>
      <c r="H3618" s="23" t="n">
        <v>1969.95</v>
      </c>
      <c r="I3618" s="23" t="n">
        <v>1949.52</v>
      </c>
      <c r="J3618" s="23" t="n">
        <v>1947.57</v>
      </c>
      <c r="K3618" s="29" t="str">
        <f aca="false">IF(N3618&lt;=$F$3,"HIT","MISS")</f>
        <v>HIT</v>
      </c>
      <c r="L3618" s="29" t="str">
        <f aca="false">IF(O3618&lt;=$F$3,"HIT","MISS")</f>
        <v>HIT</v>
      </c>
      <c r="M3618" s="17" t="str">
        <f aca="false">IF(AND(K3618="HIT",L3618="HIT"),"HOD ✓ | LOD ✓",IF(K3618="HIT","HOD ✓",IF(L3618="HIT","LOD ✓","✗ MISS")))</f>
        <v>HOD ✓ | LOD ✓</v>
      </c>
      <c r="N3618" s="26" t="n">
        <f aca="false">IF(D3618&lt;H3618,(H3618-D3618)/D3618,IF(D3618&gt;G3618,(D3618-G3618)/D3618,0))</f>
        <v>0.000152619812891117</v>
      </c>
      <c r="O3618" s="26" t="n">
        <f aca="false">IF(E3618&lt;J3618,(J3618-E3618)/E3618,IF(E3618&gt;I3618,(E3618-I3618)/E3618,0))</f>
        <v>0</v>
      </c>
      <c r="P3618" s="27" t="n">
        <f aca="false">LN(F3618/F3617)</f>
        <v>-0.00114763836420262</v>
      </c>
      <c r="Q3618" s="28" t="n">
        <f aca="false">STDEV(P3599:P3618)*SQRT(252)</f>
        <v>0.1829220418137</v>
      </c>
      <c r="R3618" s="26" t="n">
        <f aca="false">(G3618-H3618)/H3618</f>
        <v>0.00100002538135487</v>
      </c>
      <c r="S3618" s="17" t="n">
        <f aca="false">YEAR(B3618)</f>
        <v>2020</v>
      </c>
      <c r="T3618" s="17" t="n">
        <f aca="false">WEEKDAY(B3618)</f>
        <v>3</v>
      </c>
    </row>
    <row r="3619" customFormat="false" ht="15" hidden="false" customHeight="false" outlineLevel="0" collapsed="false">
      <c r="B3619" s="21" t="n">
        <v>44090</v>
      </c>
      <c r="C3619" s="22" t="n">
        <v>1954.198</v>
      </c>
      <c r="D3619" s="22" t="n">
        <v>1973.782</v>
      </c>
      <c r="E3619" s="22" t="n">
        <v>1949.914</v>
      </c>
      <c r="F3619" s="22" t="n">
        <v>1959.59</v>
      </c>
      <c r="G3619" s="23" t="n">
        <v>1976.54</v>
      </c>
      <c r="H3619" s="23" t="n">
        <v>1974.57</v>
      </c>
      <c r="I3619" s="23" t="n">
        <v>1952.14</v>
      </c>
      <c r="J3619" s="23" t="n">
        <v>1950.19</v>
      </c>
      <c r="K3619" s="29" t="str">
        <f aca="false">IF(N3619&lt;=$F$3,"HIT","MISS")</f>
        <v>HIT</v>
      </c>
      <c r="L3619" s="29" t="str">
        <f aca="false">IF(O3619&lt;=$F$3,"HIT","MISS")</f>
        <v>HIT</v>
      </c>
      <c r="M3619" s="17" t="str">
        <f aca="false">IF(AND(K3619="HIT",L3619="HIT"),"HOD ✓ | LOD ✓",IF(K3619="HIT","HOD ✓",IF(L3619="HIT","LOD ✓","✗ MISS")))</f>
        <v>HOD ✓ | LOD ✓</v>
      </c>
      <c r="N3619" s="26" t="n">
        <f aca="false">IF(D3619&lt;H3619,(H3619-D3619)/D3619,IF(D3619&gt;G3619,(D3619-G3619)/D3619,0))</f>
        <v>0.000399233552641584</v>
      </c>
      <c r="O3619" s="26" t="n">
        <f aca="false">IF(E3619&lt;J3619,(J3619-E3619)/E3619,IF(E3619&gt;I3619,(E3619-I3619)/E3619,0))</f>
        <v>0.000141544704022879</v>
      </c>
      <c r="P3619" s="27" t="n">
        <f aca="false">LN(F3619/F3618)</f>
        <v>0.00275538859611847</v>
      </c>
      <c r="Q3619" s="28" t="n">
        <f aca="false">STDEV(P3600:P3619)*SQRT(252)</f>
        <v>0.125748792341053</v>
      </c>
      <c r="R3619" s="26" t="n">
        <f aca="false">(G3619-H3619)/H3619</f>
        <v>0.000997685572048612</v>
      </c>
      <c r="S3619" s="17" t="n">
        <f aca="false">YEAR(B3619)</f>
        <v>2020</v>
      </c>
      <c r="T3619" s="17" t="n">
        <f aca="false">WEEKDAY(B3619)</f>
        <v>4</v>
      </c>
    </row>
    <row r="3620" customFormat="false" ht="15" hidden="false" customHeight="false" outlineLevel="0" collapsed="false">
      <c r="B3620" s="21" t="n">
        <v>44091</v>
      </c>
      <c r="C3620" s="22" t="n">
        <v>1959.59</v>
      </c>
      <c r="D3620" s="22" t="n">
        <v>1960.987</v>
      </c>
      <c r="E3620" s="22" t="n">
        <v>1932.886</v>
      </c>
      <c r="F3620" s="22" t="n">
        <v>1944.276</v>
      </c>
      <c r="G3620" s="23" t="n">
        <v>1963.58</v>
      </c>
      <c r="H3620" s="23" t="n">
        <v>1961.62</v>
      </c>
      <c r="I3620" s="23" t="n">
        <v>1934.15</v>
      </c>
      <c r="J3620" s="23" t="n">
        <v>1932.22</v>
      </c>
      <c r="K3620" s="29" t="str">
        <f aca="false">IF(N3620&lt;=$F$3,"HIT","MISS")</f>
        <v>HIT</v>
      </c>
      <c r="L3620" s="29" t="str">
        <f aca="false">IF(O3620&lt;=$F$3,"HIT","MISS")</f>
        <v>HIT</v>
      </c>
      <c r="M3620" s="17" t="str">
        <f aca="false">IF(AND(K3620="HIT",L3620="HIT"),"HOD ✓ | LOD ✓",IF(K3620="HIT","HOD ✓",IF(L3620="HIT","LOD ✓","✗ MISS")))</f>
        <v>HOD ✓ | LOD ✓</v>
      </c>
      <c r="N3620" s="26" t="n">
        <f aca="false">IF(D3620&lt;H3620,(H3620-D3620)/D3620,IF(D3620&gt;G3620,(D3620-G3620)/D3620,0))</f>
        <v>0.000322796632512001</v>
      </c>
      <c r="O3620" s="26" t="n">
        <f aca="false">IF(E3620&lt;J3620,(J3620-E3620)/E3620,IF(E3620&gt;I3620,(E3620-I3620)/E3620,0))</f>
        <v>0</v>
      </c>
      <c r="P3620" s="27" t="n">
        <f aca="false">LN(F3620/F3619)</f>
        <v>-0.00784559641765114</v>
      </c>
      <c r="Q3620" s="28" t="n">
        <f aca="false">STDEV(P3601:P3620)*SQRT(252)</f>
        <v>0.125370597914445</v>
      </c>
      <c r="R3620" s="26" t="n">
        <f aca="false">(G3620-H3620)/H3620</f>
        <v>0.000999174151976446</v>
      </c>
      <c r="S3620" s="17" t="n">
        <f aca="false">YEAR(B3620)</f>
        <v>2020</v>
      </c>
      <c r="T3620" s="17" t="n">
        <f aca="false">WEEKDAY(B3620)</f>
        <v>5</v>
      </c>
    </row>
    <row r="3621" customFormat="false" ht="15" hidden="false" customHeight="false" outlineLevel="0" collapsed="false">
      <c r="B3621" s="21" t="n">
        <v>44092</v>
      </c>
      <c r="C3621" s="22" t="n">
        <v>1944.276</v>
      </c>
      <c r="D3621" s="22" t="n">
        <v>1960.134</v>
      </c>
      <c r="E3621" s="22" t="n">
        <v>1944.147</v>
      </c>
      <c r="F3621" s="22" t="n">
        <v>1950.506</v>
      </c>
      <c r="G3621" s="23" t="n">
        <v>1961.48</v>
      </c>
      <c r="H3621" s="23" t="n">
        <v>1959.52</v>
      </c>
      <c r="I3621" s="23" t="n">
        <v>1943.38</v>
      </c>
      <c r="J3621" s="23" t="n">
        <v>1941.44</v>
      </c>
      <c r="K3621" s="29" t="str">
        <f aca="false">IF(N3621&lt;=$F$3,"HIT","MISS")</f>
        <v>HIT</v>
      </c>
      <c r="L3621" s="29" t="str">
        <f aca="false">IF(O3621&lt;=$F$3,"HIT","MISS")</f>
        <v>HIT</v>
      </c>
      <c r="M3621" s="17" t="str">
        <f aca="false">IF(AND(K3621="HIT",L3621="HIT"),"HOD ✓ | LOD ✓",IF(K3621="HIT","HOD ✓",IF(L3621="HIT","LOD ✓","✗ MISS")))</f>
        <v>HOD ✓ | LOD ✓</v>
      </c>
      <c r="N3621" s="26" t="n">
        <f aca="false">IF(D3621&lt;H3621,(H3621-D3621)/D3621,IF(D3621&gt;G3621,(D3621-G3621)/D3621,0))</f>
        <v>0</v>
      </c>
      <c r="O3621" s="26" t="n">
        <f aca="false">IF(E3621&lt;J3621,(J3621-E3621)/E3621,IF(E3621&gt;I3621,(E3621-I3621)/E3621,0))</f>
        <v>0.000394517492761517</v>
      </c>
      <c r="P3621" s="27" t="n">
        <f aca="false">LN(F3621/F3620)</f>
        <v>0.00319915482481837</v>
      </c>
      <c r="Q3621" s="28" t="n">
        <f aca="false">STDEV(P3602:P3621)*SQRT(252)</f>
        <v>0.125261265784553</v>
      </c>
      <c r="R3621" s="26" t="n">
        <f aca="false">(G3621-H3621)/H3621</f>
        <v>0.0010002449579489</v>
      </c>
      <c r="S3621" s="17" t="n">
        <f aca="false">YEAR(B3621)</f>
        <v>2020</v>
      </c>
      <c r="T3621" s="17" t="n">
        <f aca="false">WEEKDAY(B3621)</f>
        <v>6</v>
      </c>
    </row>
    <row r="3622" customFormat="false" ht="15" hidden="false" customHeight="false" outlineLevel="0" collapsed="false">
      <c r="B3622" s="21" t="n">
        <v>44095</v>
      </c>
      <c r="C3622" s="22" t="n">
        <v>1950.506</v>
      </c>
      <c r="D3622" s="22" t="n">
        <v>1955.624</v>
      </c>
      <c r="E3622" s="22" t="n">
        <v>1882.428</v>
      </c>
      <c r="F3622" s="22" t="n">
        <v>1912.674</v>
      </c>
      <c r="G3622" s="23" t="n">
        <v>1955.45</v>
      </c>
      <c r="H3622" s="23" t="n">
        <v>1953.5</v>
      </c>
      <c r="I3622" s="23" t="n">
        <v>1881.88</v>
      </c>
      <c r="J3622" s="23" t="n">
        <v>1880</v>
      </c>
      <c r="K3622" s="29" t="str">
        <f aca="false">IF(N3622&lt;=$F$3,"HIT","MISS")</f>
        <v>HIT</v>
      </c>
      <c r="L3622" s="29" t="str">
        <f aca="false">IF(O3622&lt;=$F$3,"HIT","MISS")</f>
        <v>HIT</v>
      </c>
      <c r="M3622" s="17" t="str">
        <f aca="false">IF(AND(K3622="HIT",L3622="HIT"),"HOD ✓ | LOD ✓",IF(K3622="HIT","HOD ✓",IF(L3622="HIT","LOD ✓","✗ MISS")))</f>
        <v>HOD ✓ | LOD ✓</v>
      </c>
      <c r="N3622" s="26" t="n">
        <f aca="false">IF(D3622&lt;H3622,(H3622-D3622)/D3622,IF(D3622&gt;G3622,(D3622-G3622)/D3622,0))</f>
        <v>8.89741586317095E-005</v>
      </c>
      <c r="O3622" s="26" t="n">
        <f aca="false">IF(E3622&lt;J3622,(J3622-E3622)/E3622,IF(E3622&gt;I3622,(E3622-I3622)/E3622,0))</f>
        <v>0.000291113391853501</v>
      </c>
      <c r="P3622" s="27" t="n">
        <f aca="false">LN(F3622/F3621)</f>
        <v>-0.0195865631219216</v>
      </c>
      <c r="Q3622" s="28" t="n">
        <f aca="false">STDEV(P3603:P3622)*SQRT(252)</f>
        <v>0.142428345458144</v>
      </c>
      <c r="R3622" s="26" t="n">
        <f aca="false">(G3622-H3622)/H3622</f>
        <v>0.000998208343997976</v>
      </c>
      <c r="S3622" s="17" t="n">
        <f aca="false">YEAR(B3622)</f>
        <v>2020</v>
      </c>
      <c r="T3622" s="17" t="n">
        <f aca="false">WEEKDAY(B3622)</f>
        <v>2</v>
      </c>
    </row>
    <row r="3623" customFormat="false" ht="15" hidden="false" customHeight="false" outlineLevel="0" collapsed="false">
      <c r="B3623" s="21" t="n">
        <v>44096</v>
      </c>
      <c r="C3623" s="22" t="n">
        <v>1912.674</v>
      </c>
      <c r="D3623" s="22" t="n">
        <v>1920.057</v>
      </c>
      <c r="E3623" s="22" t="n">
        <v>1894.7</v>
      </c>
      <c r="F3623" s="22" t="n">
        <v>1900.038</v>
      </c>
      <c r="G3623" s="23" t="n">
        <v>1919.93</v>
      </c>
      <c r="H3623" s="23" t="n">
        <v>1918.01</v>
      </c>
      <c r="I3623" s="23" t="n">
        <v>1896.74</v>
      </c>
      <c r="J3623" s="23" t="n">
        <v>1894.85</v>
      </c>
      <c r="K3623" s="29" t="str">
        <f aca="false">IF(N3623&lt;=$F$3,"HIT","MISS")</f>
        <v>HIT</v>
      </c>
      <c r="L3623" s="29" t="str">
        <f aca="false">IF(O3623&lt;=$F$3,"HIT","MISS")</f>
        <v>HIT</v>
      </c>
      <c r="M3623" s="17" t="str">
        <f aca="false">IF(AND(K3623="HIT",L3623="HIT"),"HOD ✓ | LOD ✓",IF(K3623="HIT","HOD ✓",IF(L3623="HIT","LOD ✓","✗ MISS")))</f>
        <v>HOD ✓ | LOD ✓</v>
      </c>
      <c r="N3623" s="26" t="n">
        <f aca="false">IF(D3623&lt;H3623,(H3623-D3623)/D3623,IF(D3623&gt;G3623,(D3623-G3623)/D3623,0))</f>
        <v>6.61438696871774E-005</v>
      </c>
      <c r="O3623" s="26" t="n">
        <f aca="false">IF(E3623&lt;J3623,(J3623-E3623)/E3623,IF(E3623&gt;I3623,(E3623-I3623)/E3623,0))</f>
        <v>7.91682060483789E-005</v>
      </c>
      <c r="P3623" s="27" t="n">
        <f aca="false">LN(F3623/F3622)</f>
        <v>-0.00662837699984839</v>
      </c>
      <c r="Q3623" s="28" t="n">
        <f aca="false">STDEV(P3604:P3623)*SQRT(252)</f>
        <v>0.144120137145609</v>
      </c>
      <c r="R3623" s="26" t="n">
        <f aca="false">(G3623-H3623)/H3623</f>
        <v>0.00100103753369381</v>
      </c>
      <c r="S3623" s="17" t="n">
        <f aca="false">YEAR(B3623)</f>
        <v>2020</v>
      </c>
      <c r="T3623" s="17" t="n">
        <f aca="false">WEEKDAY(B3623)</f>
        <v>3</v>
      </c>
    </row>
    <row r="3624" customFormat="false" ht="15" hidden="false" customHeight="false" outlineLevel="0" collapsed="false">
      <c r="B3624" s="21" t="n">
        <v>44097</v>
      </c>
      <c r="C3624" s="22" t="n">
        <v>1900.038</v>
      </c>
      <c r="D3624" s="22" t="n">
        <v>1905.438</v>
      </c>
      <c r="E3624" s="22" t="n">
        <v>1855.851</v>
      </c>
      <c r="F3624" s="22" t="n">
        <v>1863.45</v>
      </c>
      <c r="G3624" s="23" t="n">
        <v>1907.21</v>
      </c>
      <c r="H3624" s="23" t="n">
        <v>1905.3</v>
      </c>
      <c r="I3624" s="23" t="n">
        <v>1855.16</v>
      </c>
      <c r="J3624" s="23" t="n">
        <v>1853.31</v>
      </c>
      <c r="K3624" s="29" t="str">
        <f aca="false">IF(N3624&lt;=$F$3,"HIT","MISS")</f>
        <v>HIT</v>
      </c>
      <c r="L3624" s="29" t="str">
        <f aca="false">IF(O3624&lt;=$F$3,"HIT","MISS")</f>
        <v>HIT</v>
      </c>
      <c r="M3624" s="17" t="str">
        <f aca="false">IF(AND(K3624="HIT",L3624="HIT"),"HOD ✓ | LOD ✓",IF(K3624="HIT","HOD ✓",IF(L3624="HIT","LOD ✓","✗ MISS")))</f>
        <v>HOD ✓ | LOD ✓</v>
      </c>
      <c r="N3624" s="26" t="n">
        <f aca="false">IF(D3624&lt;H3624,(H3624-D3624)/D3624,IF(D3624&gt;G3624,(D3624-G3624)/D3624,0))</f>
        <v>0</v>
      </c>
      <c r="O3624" s="26" t="n">
        <f aca="false">IF(E3624&lt;J3624,(J3624-E3624)/E3624,IF(E3624&gt;I3624,(E3624-I3624)/E3624,0))</f>
        <v>0.000372335925675084</v>
      </c>
      <c r="P3624" s="27" t="n">
        <f aca="false">LN(F3624/F3623)</f>
        <v>-0.0194442776267389</v>
      </c>
      <c r="Q3624" s="28" t="n">
        <f aca="false">STDEV(P3605:P3624)*SQRT(252)</f>
        <v>0.148611127045942</v>
      </c>
      <c r="R3624" s="26" t="n">
        <f aca="false">(G3624-H3624)/H3624</f>
        <v>0.00100246680312816</v>
      </c>
      <c r="S3624" s="17" t="n">
        <f aca="false">YEAR(B3624)</f>
        <v>2020</v>
      </c>
      <c r="T3624" s="17" t="n">
        <f aca="false">WEEKDAY(B3624)</f>
        <v>4</v>
      </c>
    </row>
    <row r="3625" customFormat="false" ht="15" hidden="false" customHeight="false" outlineLevel="0" collapsed="false">
      <c r="B3625" s="21" t="n">
        <v>44098</v>
      </c>
      <c r="C3625" s="22" t="n">
        <v>1863.45</v>
      </c>
      <c r="D3625" s="22" t="n">
        <v>1877.119</v>
      </c>
      <c r="E3625" s="22" t="n">
        <v>1848.842</v>
      </c>
      <c r="F3625" s="22" t="n">
        <v>1867.818</v>
      </c>
      <c r="G3625" s="23" t="n">
        <v>1876.61</v>
      </c>
      <c r="H3625" s="23" t="n">
        <v>1874.74</v>
      </c>
      <c r="I3625" s="23" t="n">
        <v>1850.04</v>
      </c>
      <c r="J3625" s="23" t="n">
        <v>1848.19</v>
      </c>
      <c r="K3625" s="29" t="str">
        <f aca="false">IF(N3625&lt;=$F$3,"HIT","MISS")</f>
        <v>HIT</v>
      </c>
      <c r="L3625" s="29" t="str">
        <f aca="false">IF(O3625&lt;=$F$3,"HIT","MISS")</f>
        <v>HIT</v>
      </c>
      <c r="M3625" s="17" t="str">
        <f aca="false">IF(AND(K3625="HIT",L3625="HIT"),"HOD ✓ | LOD ✓",IF(K3625="HIT","HOD ✓",IF(L3625="HIT","LOD ✓","✗ MISS")))</f>
        <v>HOD ✓ | LOD ✓</v>
      </c>
      <c r="N3625" s="26" t="n">
        <f aca="false">IF(D3625&lt;H3625,(H3625-D3625)/D3625,IF(D3625&gt;G3625,(D3625-G3625)/D3625,0))</f>
        <v>0.000271160219463984</v>
      </c>
      <c r="O3625" s="26" t="n">
        <f aca="false">IF(E3625&lt;J3625,(J3625-E3625)/E3625,IF(E3625&gt;I3625,(E3625-I3625)/E3625,0))</f>
        <v>0</v>
      </c>
      <c r="P3625" s="27" t="n">
        <f aca="false">LN(F3625/F3624)</f>
        <v>0.00234129630748956</v>
      </c>
      <c r="Q3625" s="28" t="n">
        <f aca="false">STDEV(P3606:P3625)*SQRT(252)</f>
        <v>0.144221425899774</v>
      </c>
      <c r="R3625" s="26" t="n">
        <f aca="false">(G3625-H3625)/H3625</f>
        <v>0.000997471649401992</v>
      </c>
      <c r="S3625" s="17" t="n">
        <f aca="false">YEAR(B3625)</f>
        <v>2020</v>
      </c>
      <c r="T3625" s="17" t="n">
        <f aca="false">WEEKDAY(B3625)</f>
        <v>5</v>
      </c>
    </row>
    <row r="3626" customFormat="false" ht="15" hidden="false" customHeight="false" outlineLevel="0" collapsed="false">
      <c r="B3626" s="21" t="n">
        <v>44099</v>
      </c>
      <c r="C3626" s="22" t="n">
        <v>1867.818</v>
      </c>
      <c r="D3626" s="22" t="n">
        <v>1875.22</v>
      </c>
      <c r="E3626" s="22" t="n">
        <v>1852.619</v>
      </c>
      <c r="F3626" s="22" t="n">
        <v>1861.62</v>
      </c>
      <c r="G3626" s="23" t="n">
        <v>1876.87</v>
      </c>
      <c r="H3626" s="23" t="n">
        <v>1875</v>
      </c>
      <c r="I3626" s="23" t="n">
        <v>1851.79</v>
      </c>
      <c r="J3626" s="23" t="n">
        <v>1849.94</v>
      </c>
      <c r="K3626" s="29" t="str">
        <f aca="false">IF(N3626&lt;=$F$3,"HIT","MISS")</f>
        <v>HIT</v>
      </c>
      <c r="L3626" s="29" t="str">
        <f aca="false">IF(O3626&lt;=$F$3,"HIT","MISS")</f>
        <v>HIT</v>
      </c>
      <c r="M3626" s="17" t="str">
        <f aca="false">IF(AND(K3626="HIT",L3626="HIT"),"HOD ✓ | LOD ✓",IF(K3626="HIT","HOD ✓",IF(L3626="HIT","LOD ✓","✗ MISS")))</f>
        <v>HOD ✓ | LOD ✓</v>
      </c>
      <c r="N3626" s="26" t="n">
        <f aca="false">IF(D3626&lt;H3626,(H3626-D3626)/D3626,IF(D3626&gt;G3626,(D3626-G3626)/D3626,0))</f>
        <v>0</v>
      </c>
      <c r="O3626" s="26" t="n">
        <f aca="false">IF(E3626&lt;J3626,(J3626-E3626)/E3626,IF(E3626&gt;I3626,(E3626-I3626)/E3626,0))</f>
        <v>0.000447474629160098</v>
      </c>
      <c r="P3626" s="27" t="n">
        <f aca="false">LN(F3626/F3625)</f>
        <v>-0.00332382825841608</v>
      </c>
      <c r="Q3626" s="28" t="n">
        <f aca="false">STDEV(P3607:P3626)*SQRT(252)</f>
        <v>0.123413356484213</v>
      </c>
      <c r="R3626" s="26" t="n">
        <f aca="false">(G3626-H3626)/H3626</f>
        <v>0.000997333333333275</v>
      </c>
      <c r="S3626" s="17" t="n">
        <f aca="false">YEAR(B3626)</f>
        <v>2020</v>
      </c>
      <c r="T3626" s="17" t="n">
        <f aca="false">WEEKDAY(B3626)</f>
        <v>6</v>
      </c>
    </row>
    <row r="3627" customFormat="false" ht="15" hidden="false" customHeight="false" outlineLevel="0" collapsed="false">
      <c r="B3627" s="21" t="n">
        <v>44102</v>
      </c>
      <c r="C3627" s="22" t="n">
        <v>1861.62</v>
      </c>
      <c r="D3627" s="22" t="n">
        <v>1883.101</v>
      </c>
      <c r="E3627" s="22" t="n">
        <v>1848.801</v>
      </c>
      <c r="F3627" s="22" t="n">
        <v>1881.414</v>
      </c>
      <c r="G3627" s="23" t="n">
        <v>1882.63</v>
      </c>
      <c r="H3627" s="23" t="n">
        <v>1880.75</v>
      </c>
      <c r="I3627" s="23" t="n">
        <v>1851.08</v>
      </c>
      <c r="J3627" s="23" t="n">
        <v>1849.23</v>
      </c>
      <c r="K3627" s="29" t="str">
        <f aca="false">IF(N3627&lt;=$F$3,"HIT","MISS")</f>
        <v>HIT</v>
      </c>
      <c r="L3627" s="29" t="str">
        <f aca="false">IF(O3627&lt;=$F$3,"HIT","MISS")</f>
        <v>HIT</v>
      </c>
      <c r="M3627" s="17" t="str">
        <f aca="false">IF(AND(K3627="HIT",L3627="HIT"),"HOD ✓ | LOD ✓",IF(K3627="HIT","HOD ✓",IF(L3627="HIT","LOD ✓","✗ MISS")))</f>
        <v>HOD ✓ | LOD ✓</v>
      </c>
      <c r="N3627" s="26" t="n">
        <f aca="false">IF(D3627&lt;H3627,(H3627-D3627)/D3627,IF(D3627&gt;G3627,(D3627-G3627)/D3627,0))</f>
        <v>0.000250119351006666</v>
      </c>
      <c r="O3627" s="26" t="n">
        <f aca="false">IF(E3627&lt;J3627,(J3627-E3627)/E3627,IF(E3627&gt;I3627,(E3627-I3627)/E3627,0))</f>
        <v>0.000232042280375274</v>
      </c>
      <c r="P3627" s="27" t="n">
        <f aca="false">LN(F3627/F3626)</f>
        <v>0.0105765454004373</v>
      </c>
      <c r="Q3627" s="28" t="n">
        <f aca="false">STDEV(P3608:P3627)*SQRT(252)</f>
        <v>0.131518403953821</v>
      </c>
      <c r="R3627" s="26" t="n">
        <f aca="false">(G3627-H3627)/H3627</f>
        <v>0.000999601222916448</v>
      </c>
      <c r="S3627" s="17" t="n">
        <f aca="false">YEAR(B3627)</f>
        <v>2020</v>
      </c>
      <c r="T3627" s="17" t="n">
        <f aca="false">WEEKDAY(B3627)</f>
        <v>2</v>
      </c>
    </row>
    <row r="3628" customFormat="false" ht="15" hidden="false" customHeight="false" outlineLevel="0" collapsed="false">
      <c r="B3628" s="21" t="n">
        <v>44103</v>
      </c>
      <c r="C3628" s="22" t="n">
        <v>1881.414</v>
      </c>
      <c r="D3628" s="22" t="n">
        <v>1899.083</v>
      </c>
      <c r="E3628" s="22" t="n">
        <v>1875.684</v>
      </c>
      <c r="F3628" s="22" t="n">
        <v>1897.205</v>
      </c>
      <c r="G3628" s="23" t="n">
        <v>1899.75</v>
      </c>
      <c r="H3628" s="23" t="n">
        <v>1897.85</v>
      </c>
      <c r="I3628" s="23" t="n">
        <v>1877.01</v>
      </c>
      <c r="J3628" s="23" t="n">
        <v>1875.13</v>
      </c>
      <c r="K3628" s="29" t="str">
        <f aca="false">IF(N3628&lt;=$F$3,"HIT","MISS")</f>
        <v>HIT</v>
      </c>
      <c r="L3628" s="29" t="str">
        <f aca="false">IF(O3628&lt;=$F$3,"HIT","MISS")</f>
        <v>HIT</v>
      </c>
      <c r="M3628" s="17" t="str">
        <f aca="false">IF(AND(K3628="HIT",L3628="HIT"),"HOD ✓ | LOD ✓",IF(K3628="HIT","HOD ✓",IF(L3628="HIT","LOD ✓","✗ MISS")))</f>
        <v>HOD ✓ | LOD ✓</v>
      </c>
      <c r="N3628" s="26" t="n">
        <f aca="false">IF(D3628&lt;H3628,(H3628-D3628)/D3628,IF(D3628&gt;G3628,(D3628-G3628)/D3628,0))</f>
        <v>0</v>
      </c>
      <c r="O3628" s="26" t="n">
        <f aca="false">IF(E3628&lt;J3628,(J3628-E3628)/E3628,IF(E3628&gt;I3628,(E3628-I3628)/E3628,0))</f>
        <v>0</v>
      </c>
      <c r="P3628" s="27" t="n">
        <f aca="false">LN(F3628/F3627)</f>
        <v>0.00835812868543452</v>
      </c>
      <c r="Q3628" s="28" t="n">
        <f aca="false">STDEV(P3609:P3628)*SQRT(252)</f>
        <v>0.136291546268894</v>
      </c>
      <c r="R3628" s="26" t="n">
        <f aca="false">(G3628-H3628)/H3628</f>
        <v>0.00100113286086893</v>
      </c>
      <c r="S3628" s="17" t="n">
        <f aca="false">YEAR(B3628)</f>
        <v>2020</v>
      </c>
      <c r="T3628" s="17" t="n">
        <f aca="false">WEEKDAY(B3628)</f>
        <v>3</v>
      </c>
    </row>
    <row r="3629" customFormat="false" ht="15" hidden="false" customHeight="false" outlineLevel="0" collapsed="false">
      <c r="B3629" s="21" t="n">
        <v>44104</v>
      </c>
      <c r="C3629" s="22" t="n">
        <v>1897.205</v>
      </c>
      <c r="D3629" s="22" t="n">
        <v>1902.349</v>
      </c>
      <c r="E3629" s="22" t="n">
        <v>1881.524</v>
      </c>
      <c r="F3629" s="22" t="n">
        <v>1885.5</v>
      </c>
      <c r="G3629" s="23" t="n">
        <v>1904.93</v>
      </c>
      <c r="H3629" s="23" t="n">
        <v>1903.03</v>
      </c>
      <c r="I3629" s="23" t="n">
        <v>1883.34</v>
      </c>
      <c r="J3629" s="23" t="n">
        <v>1881.46</v>
      </c>
      <c r="K3629" s="29" t="str">
        <f aca="false">IF(N3629&lt;=$F$3,"HIT","MISS")</f>
        <v>HIT</v>
      </c>
      <c r="L3629" s="29" t="str">
        <f aca="false">IF(O3629&lt;=$F$3,"HIT","MISS")</f>
        <v>HIT</v>
      </c>
      <c r="M3629" s="17" t="str">
        <f aca="false">IF(AND(K3629="HIT",L3629="HIT"),"HOD ✓ | LOD ✓",IF(K3629="HIT","HOD ✓",IF(L3629="HIT","LOD ✓","✗ MISS")))</f>
        <v>HOD ✓ | LOD ✓</v>
      </c>
      <c r="N3629" s="26" t="n">
        <f aca="false">IF(D3629&lt;H3629,(H3629-D3629)/D3629,IF(D3629&gt;G3629,(D3629-G3629)/D3629,0))</f>
        <v>0.000357978478186726</v>
      </c>
      <c r="O3629" s="26" t="n">
        <f aca="false">IF(E3629&lt;J3629,(J3629-E3629)/E3629,IF(E3629&gt;I3629,(E3629-I3629)/E3629,0))</f>
        <v>0</v>
      </c>
      <c r="P3629" s="27" t="n">
        <f aca="false">LN(F3629/F3628)</f>
        <v>-0.00618871276432923</v>
      </c>
      <c r="Q3629" s="28" t="n">
        <f aca="false">STDEV(P3610:P3629)*SQRT(252)</f>
        <v>0.129619091290496</v>
      </c>
      <c r="R3629" s="26" t="n">
        <f aca="false">(G3629-H3629)/H3629</f>
        <v>0.000998407802294284</v>
      </c>
      <c r="S3629" s="17" t="n">
        <f aca="false">YEAR(B3629)</f>
        <v>2020</v>
      </c>
      <c r="T3629" s="17" t="n">
        <f aca="false">WEEKDAY(B3629)</f>
        <v>4</v>
      </c>
    </row>
    <row r="3630" customFormat="false" ht="15" hidden="false" customHeight="false" outlineLevel="0" collapsed="false">
      <c r="B3630" s="21" t="n">
        <v>44105</v>
      </c>
      <c r="C3630" s="22" t="n">
        <v>1885.5</v>
      </c>
      <c r="D3630" s="22" t="n">
        <v>1912.662</v>
      </c>
      <c r="E3630" s="22" t="n">
        <v>1884.72</v>
      </c>
      <c r="F3630" s="22" t="n">
        <v>1906.12</v>
      </c>
      <c r="G3630" s="23" t="n">
        <v>1914.1</v>
      </c>
      <c r="H3630" s="23" t="n">
        <v>1912.19</v>
      </c>
      <c r="I3630" s="23" t="n">
        <v>1886.2</v>
      </c>
      <c r="J3630" s="23" t="n">
        <v>1884.32</v>
      </c>
      <c r="K3630" s="29" t="str">
        <f aca="false">IF(N3630&lt;=$F$3,"HIT","MISS")</f>
        <v>HIT</v>
      </c>
      <c r="L3630" s="29" t="str">
        <f aca="false">IF(O3630&lt;=$F$3,"HIT","MISS")</f>
        <v>HIT</v>
      </c>
      <c r="M3630" s="17" t="str">
        <f aca="false">IF(AND(K3630="HIT",L3630="HIT"),"HOD ✓ | LOD ✓",IF(K3630="HIT","HOD ✓",IF(L3630="HIT","LOD ✓","✗ MISS")))</f>
        <v>HOD ✓ | LOD ✓</v>
      </c>
      <c r="N3630" s="26" t="n">
        <f aca="false">IF(D3630&lt;H3630,(H3630-D3630)/D3630,IF(D3630&gt;G3630,(D3630-G3630)/D3630,0))</f>
        <v>0</v>
      </c>
      <c r="O3630" s="26" t="n">
        <f aca="false">IF(E3630&lt;J3630,(J3630-E3630)/E3630,IF(E3630&gt;I3630,(E3630-I3630)/E3630,0))</f>
        <v>0</v>
      </c>
      <c r="P3630" s="27" t="n">
        <f aca="false">LN(F3630/F3629)</f>
        <v>0.0108767246104963</v>
      </c>
      <c r="Q3630" s="28" t="n">
        <f aca="false">STDEV(P3611:P3630)*SQRT(252)</f>
        <v>0.135388809458638</v>
      </c>
      <c r="R3630" s="26" t="n">
        <f aca="false">(G3630-H3630)/H3630</f>
        <v>0.000998854716319955</v>
      </c>
      <c r="S3630" s="17" t="n">
        <f aca="false">YEAR(B3630)</f>
        <v>2020</v>
      </c>
      <c r="T3630" s="17" t="n">
        <f aca="false">WEEKDAY(B3630)</f>
        <v>5</v>
      </c>
    </row>
    <row r="3631" customFormat="false" ht="15" hidden="false" customHeight="false" outlineLevel="0" collapsed="false">
      <c r="B3631" s="21" t="n">
        <v>44106</v>
      </c>
      <c r="C3631" s="22" t="n">
        <v>1906.12</v>
      </c>
      <c r="D3631" s="22" t="n">
        <v>1917.165</v>
      </c>
      <c r="E3631" s="22" t="n">
        <v>1889.866</v>
      </c>
      <c r="F3631" s="22" t="n">
        <v>1899.168</v>
      </c>
      <c r="G3631" s="23" t="n">
        <v>1916.99</v>
      </c>
      <c r="H3631" s="23" t="n">
        <v>1915.07</v>
      </c>
      <c r="I3631" s="23" t="n">
        <v>1891.24</v>
      </c>
      <c r="J3631" s="23" t="n">
        <v>1889.35</v>
      </c>
      <c r="K3631" s="29" t="str">
        <f aca="false">IF(N3631&lt;=$F$3,"HIT","MISS")</f>
        <v>HIT</v>
      </c>
      <c r="L3631" s="29" t="str">
        <f aca="false">IF(O3631&lt;=$F$3,"HIT","MISS")</f>
        <v>HIT</v>
      </c>
      <c r="M3631" s="17" t="str">
        <f aca="false">IF(AND(K3631="HIT",L3631="HIT"),"HOD ✓ | LOD ✓",IF(K3631="HIT","HOD ✓",IF(L3631="HIT","LOD ✓","✗ MISS")))</f>
        <v>HOD ✓ | LOD ✓</v>
      </c>
      <c r="N3631" s="26" t="n">
        <f aca="false">IF(D3631&lt;H3631,(H3631-D3631)/D3631,IF(D3631&gt;G3631,(D3631-G3631)/D3631,0))</f>
        <v>9.1280614866198E-005</v>
      </c>
      <c r="O3631" s="26" t="n">
        <f aca="false">IF(E3631&lt;J3631,(J3631-E3631)/E3631,IF(E3631&gt;I3631,(E3631-I3631)/E3631,0))</f>
        <v>0</v>
      </c>
      <c r="P3631" s="27" t="n">
        <f aca="false">LN(F3631/F3630)</f>
        <v>-0.00365386679511696</v>
      </c>
      <c r="Q3631" s="28" t="n">
        <f aca="false">STDEV(P3612:P3631)*SQRT(252)</f>
        <v>0.135486532845786</v>
      </c>
      <c r="R3631" s="26" t="n">
        <f aca="false">(G3631-H3631)/H3631</f>
        <v>0.00100257431843226</v>
      </c>
      <c r="S3631" s="17" t="n">
        <f aca="false">YEAR(B3631)</f>
        <v>2020</v>
      </c>
      <c r="T3631" s="17" t="n">
        <f aca="false">WEEKDAY(B3631)</f>
        <v>6</v>
      </c>
    </row>
    <row r="3632" customFormat="false" ht="15" hidden="false" customHeight="false" outlineLevel="0" collapsed="false">
      <c r="B3632" s="21" t="n">
        <v>44109</v>
      </c>
      <c r="C3632" s="22" t="n">
        <v>1899.168</v>
      </c>
      <c r="D3632" s="22" t="n">
        <v>1918.694</v>
      </c>
      <c r="E3632" s="22" t="n">
        <v>1887.132</v>
      </c>
      <c r="F3632" s="22" t="n">
        <v>1913.445</v>
      </c>
      <c r="G3632" s="23" t="n">
        <v>1921.04</v>
      </c>
      <c r="H3632" s="23" t="n">
        <v>1919.12</v>
      </c>
      <c r="I3632" s="23" t="n">
        <v>1889.37</v>
      </c>
      <c r="J3632" s="23" t="n">
        <v>1887.48</v>
      </c>
      <c r="K3632" s="29" t="str">
        <f aca="false">IF(N3632&lt;=$F$3,"HIT","MISS")</f>
        <v>HIT</v>
      </c>
      <c r="L3632" s="29" t="str">
        <f aca="false">IF(O3632&lt;=$F$3,"HIT","MISS")</f>
        <v>HIT</v>
      </c>
      <c r="M3632" s="17" t="str">
        <f aca="false">IF(AND(K3632="HIT",L3632="HIT"),"HOD ✓ | LOD ✓",IF(K3632="HIT","HOD ✓",IF(L3632="HIT","LOD ✓","✗ MISS")))</f>
        <v>HOD ✓ | LOD ✓</v>
      </c>
      <c r="N3632" s="26" t="n">
        <f aca="false">IF(D3632&lt;H3632,(H3632-D3632)/D3632,IF(D3632&gt;G3632,(D3632-G3632)/D3632,0))</f>
        <v>0.000222026023951673</v>
      </c>
      <c r="O3632" s="26" t="n">
        <f aca="false">IF(E3632&lt;J3632,(J3632-E3632)/E3632,IF(E3632&gt;I3632,(E3632-I3632)/E3632,0))</f>
        <v>0.000184406814149702</v>
      </c>
      <c r="P3632" s="27" t="n">
        <f aca="false">LN(F3632/F3631)</f>
        <v>0.00748938679803237</v>
      </c>
      <c r="Q3632" s="28" t="n">
        <f aca="false">STDEV(P3613:P3632)*SQRT(252)</f>
        <v>0.13845169902913</v>
      </c>
      <c r="R3632" s="26" t="n">
        <f aca="false">(G3632-H3632)/H3632</f>
        <v>0.00100045854349914</v>
      </c>
      <c r="S3632" s="17" t="n">
        <f aca="false">YEAR(B3632)</f>
        <v>2020</v>
      </c>
      <c r="T3632" s="17" t="n">
        <f aca="false">WEEKDAY(B3632)</f>
        <v>2</v>
      </c>
    </row>
    <row r="3633" customFormat="false" ht="15" hidden="false" customHeight="false" outlineLevel="0" collapsed="false">
      <c r="B3633" s="21" t="n">
        <v>44110</v>
      </c>
      <c r="C3633" s="22" t="n">
        <v>1913.445</v>
      </c>
      <c r="D3633" s="22" t="n">
        <v>1921.277</v>
      </c>
      <c r="E3633" s="22" t="n">
        <v>1874.808</v>
      </c>
      <c r="F3633" s="22" t="n">
        <v>1878.177</v>
      </c>
      <c r="G3633" s="23" t="n">
        <v>1920.63</v>
      </c>
      <c r="H3633" s="23" t="n">
        <v>1918.71</v>
      </c>
      <c r="I3633" s="23" t="n">
        <v>1875.08</v>
      </c>
      <c r="J3633" s="23" t="n">
        <v>1873.21</v>
      </c>
      <c r="K3633" s="29" t="str">
        <f aca="false">IF(N3633&lt;=$F$3,"HIT","MISS")</f>
        <v>HIT</v>
      </c>
      <c r="L3633" s="29" t="str">
        <f aca="false">IF(O3633&lt;=$F$3,"HIT","MISS")</f>
        <v>HIT</v>
      </c>
      <c r="M3633" s="17" t="str">
        <f aca="false">IF(AND(K3633="HIT",L3633="HIT"),"HOD ✓ | LOD ✓",IF(K3633="HIT","HOD ✓",IF(L3633="HIT","LOD ✓","✗ MISS")))</f>
        <v>HOD ✓ | LOD ✓</v>
      </c>
      <c r="N3633" s="26" t="n">
        <f aca="false">IF(D3633&lt;H3633,(H3633-D3633)/D3633,IF(D3633&gt;G3633,(D3633-G3633)/D3633,0))</f>
        <v>0.000336755189387025</v>
      </c>
      <c r="O3633" s="26" t="n">
        <f aca="false">IF(E3633&lt;J3633,(J3633-E3633)/E3633,IF(E3633&gt;I3633,(E3633-I3633)/E3633,0))</f>
        <v>0</v>
      </c>
      <c r="P3633" s="27" t="n">
        <f aca="false">LN(F3633/F3632)</f>
        <v>-0.0186036567835143</v>
      </c>
      <c r="Q3633" s="28" t="n">
        <f aca="false">STDEV(P3614:P3633)*SQRT(252)</f>
        <v>0.152442321639765</v>
      </c>
      <c r="R3633" s="26" t="n">
        <f aca="false">(G3633-H3633)/H3633</f>
        <v>0.00100067232671955</v>
      </c>
      <c r="S3633" s="17" t="n">
        <f aca="false">YEAR(B3633)</f>
        <v>2020</v>
      </c>
      <c r="T3633" s="17" t="n">
        <f aca="false">WEEKDAY(B3633)</f>
        <v>3</v>
      </c>
    </row>
    <row r="3634" customFormat="false" ht="15" hidden="false" customHeight="false" outlineLevel="0" collapsed="false">
      <c r="B3634" s="21" t="n">
        <v>44111</v>
      </c>
      <c r="C3634" s="22" t="n">
        <v>1878.177</v>
      </c>
      <c r="D3634" s="22" t="n">
        <v>1898.066</v>
      </c>
      <c r="E3634" s="22" t="n">
        <v>1872.898</v>
      </c>
      <c r="F3634" s="22" t="n">
        <v>1887.592</v>
      </c>
      <c r="G3634" s="23" t="n">
        <v>1899.68</v>
      </c>
      <c r="H3634" s="23" t="n">
        <v>1897.78</v>
      </c>
      <c r="I3634" s="23" t="n">
        <v>1873.49</v>
      </c>
      <c r="J3634" s="23" t="n">
        <v>1871.62</v>
      </c>
      <c r="K3634" s="29" t="str">
        <f aca="false">IF(N3634&lt;=$F$3,"HIT","MISS")</f>
        <v>HIT</v>
      </c>
      <c r="L3634" s="29" t="str">
        <f aca="false">IF(O3634&lt;=$F$3,"HIT","MISS")</f>
        <v>HIT</v>
      </c>
      <c r="M3634" s="17" t="str">
        <f aca="false">IF(AND(K3634="HIT",L3634="HIT"),"HOD ✓ | LOD ✓",IF(K3634="HIT","HOD ✓",IF(L3634="HIT","LOD ✓","✗ MISS")))</f>
        <v>HOD ✓ | LOD ✓</v>
      </c>
      <c r="N3634" s="26" t="n">
        <f aca="false">IF(D3634&lt;H3634,(H3634-D3634)/D3634,IF(D3634&gt;G3634,(D3634-G3634)/D3634,0))</f>
        <v>0</v>
      </c>
      <c r="O3634" s="26" t="n">
        <f aca="false">IF(E3634&lt;J3634,(J3634-E3634)/E3634,IF(E3634&gt;I3634,(E3634-I3634)/E3634,0))</f>
        <v>0</v>
      </c>
      <c r="P3634" s="27" t="n">
        <f aca="false">LN(F3634/F3633)</f>
        <v>0.00500031712888575</v>
      </c>
      <c r="Q3634" s="28" t="n">
        <f aca="false">STDEV(P3615:P3634)*SQRT(252)</f>
        <v>0.15063187166938</v>
      </c>
      <c r="R3634" s="26" t="n">
        <f aca="false">(G3634-H3634)/H3634</f>
        <v>0.00100116978785744</v>
      </c>
      <c r="S3634" s="17" t="n">
        <f aca="false">YEAR(B3634)</f>
        <v>2020</v>
      </c>
      <c r="T3634" s="17" t="n">
        <f aca="false">WEEKDAY(B3634)</f>
        <v>4</v>
      </c>
    </row>
    <row r="3635" customFormat="false" ht="15" hidden="false" customHeight="false" outlineLevel="0" collapsed="false">
      <c r="B3635" s="21" t="n">
        <v>44112</v>
      </c>
      <c r="C3635" s="22" t="n">
        <v>1887.592</v>
      </c>
      <c r="D3635" s="22" t="n">
        <v>1900.687</v>
      </c>
      <c r="E3635" s="22" t="n">
        <v>1882</v>
      </c>
      <c r="F3635" s="22" t="n">
        <v>1893.608</v>
      </c>
      <c r="G3635" s="23" t="n">
        <v>1900.76</v>
      </c>
      <c r="H3635" s="23" t="n">
        <v>1898.86</v>
      </c>
      <c r="I3635" s="23" t="n">
        <v>1882.9</v>
      </c>
      <c r="J3635" s="23" t="n">
        <v>1881.02</v>
      </c>
      <c r="K3635" s="29" t="str">
        <f aca="false">IF(N3635&lt;=$F$3,"HIT","MISS")</f>
        <v>HIT</v>
      </c>
      <c r="L3635" s="29" t="str">
        <f aca="false">IF(O3635&lt;=$F$3,"HIT","MISS")</f>
        <v>HIT</v>
      </c>
      <c r="M3635" s="17" t="str">
        <f aca="false">IF(AND(K3635="HIT",L3635="HIT"),"HOD ✓ | LOD ✓",IF(K3635="HIT","HOD ✓",IF(L3635="HIT","LOD ✓","✗ MISS")))</f>
        <v>HOD ✓ | LOD ✓</v>
      </c>
      <c r="N3635" s="26" t="n">
        <f aca="false">IF(D3635&lt;H3635,(H3635-D3635)/D3635,IF(D3635&gt;G3635,(D3635-G3635)/D3635,0))</f>
        <v>0</v>
      </c>
      <c r="O3635" s="26" t="n">
        <f aca="false">IF(E3635&lt;J3635,(J3635-E3635)/E3635,IF(E3635&gt;I3635,(E3635-I3635)/E3635,0))</f>
        <v>0</v>
      </c>
      <c r="P3635" s="27" t="n">
        <f aca="false">LN(F3635/F3634)</f>
        <v>0.00318206129073135</v>
      </c>
      <c r="Q3635" s="28" t="n">
        <f aca="false">STDEV(P3616:P3635)*SQRT(252)</f>
        <v>0.151499228504423</v>
      </c>
      <c r="R3635" s="26" t="n">
        <f aca="false">(G3635-H3635)/H3635</f>
        <v>0.00100060036021618</v>
      </c>
      <c r="S3635" s="17" t="n">
        <f aca="false">YEAR(B3635)</f>
        <v>2020</v>
      </c>
      <c r="T3635" s="17" t="n">
        <f aca="false">WEEKDAY(B3635)</f>
        <v>5</v>
      </c>
    </row>
    <row r="3636" customFormat="false" ht="15" hidden="false" customHeight="false" outlineLevel="0" collapsed="false">
      <c r="B3636" s="21" t="n">
        <v>44113</v>
      </c>
      <c r="C3636" s="22" t="n">
        <v>1893.608</v>
      </c>
      <c r="D3636" s="22" t="n">
        <v>1930.57</v>
      </c>
      <c r="E3636" s="22" t="n">
        <v>1893.602</v>
      </c>
      <c r="F3636" s="22" t="n">
        <v>1930.521</v>
      </c>
      <c r="G3636" s="23" t="n">
        <v>1931.3</v>
      </c>
      <c r="H3636" s="23" t="n">
        <v>1929.37</v>
      </c>
      <c r="I3636" s="23" t="n">
        <v>1895.35</v>
      </c>
      <c r="J3636" s="23" t="n">
        <v>1893.46</v>
      </c>
      <c r="K3636" s="29" t="str">
        <f aca="false">IF(N3636&lt;=$F$3,"HIT","MISS")</f>
        <v>HIT</v>
      </c>
      <c r="L3636" s="29" t="str">
        <f aca="false">IF(O3636&lt;=$F$3,"HIT","MISS")</f>
        <v>HIT</v>
      </c>
      <c r="M3636" s="17" t="str">
        <f aca="false">IF(AND(K3636="HIT",L3636="HIT"),"HOD ✓ | LOD ✓",IF(K3636="HIT","HOD ✓",IF(L3636="HIT","LOD ✓","✗ MISS")))</f>
        <v>HOD ✓ | LOD ✓</v>
      </c>
      <c r="N3636" s="26" t="n">
        <f aca="false">IF(D3636&lt;H3636,(H3636-D3636)/D3636,IF(D3636&gt;G3636,(D3636-G3636)/D3636,0))</f>
        <v>0</v>
      </c>
      <c r="O3636" s="26" t="n">
        <f aca="false">IF(E3636&lt;J3636,(J3636-E3636)/E3636,IF(E3636&gt;I3636,(E3636-I3636)/E3636,0))</f>
        <v>0</v>
      </c>
      <c r="P3636" s="27" t="n">
        <f aca="false">LN(F3636/F3635)</f>
        <v>0.0193059107080776</v>
      </c>
      <c r="Q3636" s="28" t="n">
        <f aca="false">STDEV(P3617:P3636)*SQRT(252)</f>
        <v>0.168101879266877</v>
      </c>
      <c r="R3636" s="26" t="n">
        <f aca="false">(G3636-H3636)/H3636</f>
        <v>0.00100032653145849</v>
      </c>
      <c r="S3636" s="17" t="n">
        <f aca="false">YEAR(B3636)</f>
        <v>2020</v>
      </c>
      <c r="T3636" s="17" t="n">
        <f aca="false">WEEKDAY(B3636)</f>
        <v>6</v>
      </c>
    </row>
    <row r="3637" customFormat="false" ht="15" hidden="false" customHeight="false" outlineLevel="0" collapsed="false">
      <c r="B3637" s="21" t="n">
        <v>44116</v>
      </c>
      <c r="C3637" s="22" t="n">
        <v>1930.521</v>
      </c>
      <c r="D3637" s="22" t="n">
        <v>1933.292</v>
      </c>
      <c r="E3637" s="22" t="n">
        <v>1918.643</v>
      </c>
      <c r="F3637" s="22" t="n">
        <v>1922.702</v>
      </c>
      <c r="G3637" s="23" t="n">
        <v>1933.96</v>
      </c>
      <c r="H3637" s="23" t="n">
        <v>1932.03</v>
      </c>
      <c r="I3637" s="23" t="n">
        <v>1920.25</v>
      </c>
      <c r="J3637" s="23" t="n">
        <v>1918.33</v>
      </c>
      <c r="K3637" s="29" t="str">
        <f aca="false">IF(N3637&lt;=$F$3,"HIT","MISS")</f>
        <v>HIT</v>
      </c>
      <c r="L3637" s="29" t="str">
        <f aca="false">IF(O3637&lt;=$F$3,"HIT","MISS")</f>
        <v>HIT</v>
      </c>
      <c r="M3637" s="17" t="str">
        <f aca="false">IF(AND(K3637="HIT",L3637="HIT"),"HOD ✓ | LOD ✓",IF(K3637="HIT","HOD ✓",IF(L3637="HIT","LOD ✓","✗ MISS")))</f>
        <v>HOD ✓ | LOD ✓</v>
      </c>
      <c r="N3637" s="26" t="n">
        <f aca="false">IF(D3637&lt;H3637,(H3637-D3637)/D3637,IF(D3637&gt;G3637,(D3637-G3637)/D3637,0))</f>
        <v>0</v>
      </c>
      <c r="O3637" s="26" t="n">
        <f aca="false">IF(E3637&lt;J3637,(J3637-E3637)/E3637,IF(E3637&gt;I3637,(E3637-I3637)/E3637,0))</f>
        <v>0</v>
      </c>
      <c r="P3637" s="27" t="n">
        <f aca="false">LN(F3637/F3636)</f>
        <v>-0.00405842627437411</v>
      </c>
      <c r="Q3637" s="28" t="n">
        <f aca="false">STDEV(P3618:P3637)*SQRT(252)</f>
        <v>0.165531525266308</v>
      </c>
      <c r="R3637" s="26" t="n">
        <f aca="false">(G3637-H3637)/H3637</f>
        <v>0.000998949291677698</v>
      </c>
      <c r="S3637" s="17" t="n">
        <f aca="false">YEAR(B3637)</f>
        <v>2020</v>
      </c>
      <c r="T3637" s="17" t="n">
        <f aca="false">WEEKDAY(B3637)</f>
        <v>2</v>
      </c>
    </row>
    <row r="3638" customFormat="false" ht="15" hidden="false" customHeight="false" outlineLevel="0" collapsed="false">
      <c r="B3638" s="21" t="n">
        <v>44117</v>
      </c>
      <c r="C3638" s="22" t="n">
        <v>1922.702</v>
      </c>
      <c r="D3638" s="22" t="n">
        <v>1925.508</v>
      </c>
      <c r="E3638" s="22" t="n">
        <v>1886.578</v>
      </c>
      <c r="F3638" s="22" t="n">
        <v>1891.204</v>
      </c>
      <c r="G3638" s="23" t="n">
        <v>1928.1</v>
      </c>
      <c r="H3638" s="23" t="n">
        <v>1926.17</v>
      </c>
      <c r="I3638" s="23" t="n">
        <v>1888.14</v>
      </c>
      <c r="J3638" s="23" t="n">
        <v>1886.25</v>
      </c>
      <c r="K3638" s="29" t="str">
        <f aca="false">IF(N3638&lt;=$F$3,"HIT","MISS")</f>
        <v>HIT</v>
      </c>
      <c r="L3638" s="29" t="str">
        <f aca="false">IF(O3638&lt;=$F$3,"HIT","MISS")</f>
        <v>HIT</v>
      </c>
      <c r="M3638" s="17" t="str">
        <f aca="false">IF(AND(K3638="HIT",L3638="HIT"),"HOD ✓ | LOD ✓",IF(K3638="HIT","HOD ✓",IF(L3638="HIT","LOD ✓","✗ MISS")))</f>
        <v>HOD ✓ | LOD ✓</v>
      </c>
      <c r="N3638" s="26" t="n">
        <f aca="false">IF(D3638&lt;H3638,(H3638-D3638)/D3638,IF(D3638&gt;G3638,(D3638-G3638)/D3638,0))</f>
        <v>0.000343805374997162</v>
      </c>
      <c r="O3638" s="26" t="n">
        <f aca="false">IF(E3638&lt;J3638,(J3638-E3638)/E3638,IF(E3638&gt;I3638,(E3638-I3638)/E3638,0))</f>
        <v>0</v>
      </c>
      <c r="P3638" s="27" t="n">
        <f aca="false">LN(F3638/F3637)</f>
        <v>-0.0165178251128659</v>
      </c>
      <c r="Q3638" s="28" t="n">
        <f aca="false">STDEV(P3619:P3638)*SQRT(252)</f>
        <v>0.174615638609292</v>
      </c>
      <c r="R3638" s="26" t="n">
        <f aca="false">(G3638-H3638)/H3638</f>
        <v>0.00100198840185437</v>
      </c>
      <c r="S3638" s="17" t="n">
        <f aca="false">YEAR(B3638)</f>
        <v>2020</v>
      </c>
      <c r="T3638" s="17" t="n">
        <f aca="false">WEEKDAY(B3638)</f>
        <v>3</v>
      </c>
    </row>
    <row r="3639" customFormat="false" ht="15" hidden="false" customHeight="false" outlineLevel="0" collapsed="false">
      <c r="B3639" s="21" t="n">
        <v>44118</v>
      </c>
      <c r="C3639" s="22" t="n">
        <v>1891.204</v>
      </c>
      <c r="D3639" s="22" t="n">
        <v>1912.962</v>
      </c>
      <c r="E3639" s="22" t="n">
        <v>1882.434</v>
      </c>
      <c r="F3639" s="22" t="n">
        <v>1901.679</v>
      </c>
      <c r="G3639" s="23" t="n">
        <v>1915.35</v>
      </c>
      <c r="H3639" s="23" t="n">
        <v>1913.44</v>
      </c>
      <c r="I3639" s="23" t="n">
        <v>1882.87</v>
      </c>
      <c r="J3639" s="23" t="n">
        <v>1880.99</v>
      </c>
      <c r="K3639" s="29" t="str">
        <f aca="false">IF(N3639&lt;=$F$3,"HIT","MISS")</f>
        <v>HIT</v>
      </c>
      <c r="L3639" s="29" t="str">
        <f aca="false">IF(O3639&lt;=$F$3,"HIT","MISS")</f>
        <v>HIT</v>
      </c>
      <c r="M3639" s="17" t="str">
        <f aca="false">IF(AND(K3639="HIT",L3639="HIT"),"HOD ✓ | LOD ✓",IF(K3639="HIT","HOD ✓",IF(L3639="HIT","LOD ✓","✗ MISS")))</f>
        <v>HOD ✓ | LOD ✓</v>
      </c>
      <c r="N3639" s="26" t="n">
        <f aca="false">IF(D3639&lt;H3639,(H3639-D3639)/D3639,IF(D3639&gt;G3639,(D3639-G3639)/D3639,0))</f>
        <v>0.00024987427873636</v>
      </c>
      <c r="O3639" s="26" t="n">
        <f aca="false">IF(E3639&lt;J3639,(J3639-E3639)/E3639,IF(E3639&gt;I3639,(E3639-I3639)/E3639,0))</f>
        <v>0</v>
      </c>
      <c r="P3639" s="27" t="n">
        <f aca="false">LN(F3639/F3638)</f>
        <v>0.00552351687727234</v>
      </c>
      <c r="Q3639" s="28" t="n">
        <f aca="false">STDEV(P3620:P3639)*SQRT(252)</f>
        <v>0.175811805099391</v>
      </c>
      <c r="R3639" s="26" t="n">
        <f aca="false">(G3639-H3639)/H3639</f>
        <v>0.000998202190818554</v>
      </c>
      <c r="S3639" s="17" t="n">
        <f aca="false">YEAR(B3639)</f>
        <v>2020</v>
      </c>
      <c r="T3639" s="17" t="n">
        <f aca="false">WEEKDAY(B3639)</f>
        <v>4</v>
      </c>
    </row>
    <row r="3640" customFormat="false" ht="15" hidden="false" customHeight="false" outlineLevel="0" collapsed="false">
      <c r="B3640" s="21" t="n">
        <v>44119</v>
      </c>
      <c r="C3640" s="22" t="n">
        <v>1901.679</v>
      </c>
      <c r="D3640" s="22" t="n">
        <v>1908.999</v>
      </c>
      <c r="E3640" s="22" t="n">
        <v>1889.644</v>
      </c>
      <c r="F3640" s="22" t="n">
        <v>1908.256</v>
      </c>
      <c r="G3640" s="23" t="n">
        <v>1908.56</v>
      </c>
      <c r="H3640" s="23" t="n">
        <v>1906.65</v>
      </c>
      <c r="I3640" s="23" t="n">
        <v>1891.12</v>
      </c>
      <c r="J3640" s="23" t="n">
        <v>1889.23</v>
      </c>
      <c r="K3640" s="29" t="str">
        <f aca="false">IF(N3640&lt;=$F$3,"HIT","MISS")</f>
        <v>HIT</v>
      </c>
      <c r="L3640" s="29" t="str">
        <f aca="false">IF(O3640&lt;=$F$3,"HIT","MISS")</f>
        <v>HIT</v>
      </c>
      <c r="M3640" s="17" t="str">
        <f aca="false">IF(AND(K3640="HIT",L3640="HIT"),"HOD ✓ | LOD ✓",IF(K3640="HIT","HOD ✓",IF(L3640="HIT","LOD ✓","✗ MISS")))</f>
        <v>HOD ✓ | LOD ✓</v>
      </c>
      <c r="N3640" s="26" t="n">
        <f aca="false">IF(D3640&lt;H3640,(H3640-D3640)/D3640,IF(D3640&gt;G3640,(D3640-G3640)/D3640,0))</f>
        <v>0.000229963452050042</v>
      </c>
      <c r="O3640" s="26" t="n">
        <f aca="false">IF(E3640&lt;J3640,(J3640-E3640)/E3640,IF(E3640&gt;I3640,(E3640-I3640)/E3640,0))</f>
        <v>0</v>
      </c>
      <c r="P3640" s="27" t="n">
        <f aca="false">LN(F3640/F3639)</f>
        <v>0.003452555769707</v>
      </c>
      <c r="Q3640" s="28" t="n">
        <f aca="false">STDEV(P3621:P3640)*SQRT(252)</f>
        <v>0.17497532746146</v>
      </c>
      <c r="R3640" s="26" t="n">
        <f aca="false">(G3640-H3640)/H3640</f>
        <v>0.00100175700836538</v>
      </c>
      <c r="S3640" s="17" t="n">
        <f aca="false">YEAR(B3640)</f>
        <v>2020</v>
      </c>
      <c r="T3640" s="17" t="n">
        <f aca="false">WEEKDAY(B3640)</f>
        <v>5</v>
      </c>
    </row>
    <row r="3641" customFormat="false" ht="15" hidden="false" customHeight="false" outlineLevel="0" collapsed="false">
      <c r="B3641" s="21" t="n">
        <v>44120</v>
      </c>
      <c r="C3641" s="22" t="n">
        <v>1908.256</v>
      </c>
      <c r="D3641" s="22" t="n">
        <v>1914.046</v>
      </c>
      <c r="E3641" s="22" t="n">
        <v>1897.878</v>
      </c>
      <c r="F3641" s="22" t="n">
        <v>1899.33</v>
      </c>
      <c r="G3641" s="23" t="n">
        <v>1916.73</v>
      </c>
      <c r="H3641" s="23" t="n">
        <v>1914.82</v>
      </c>
      <c r="I3641" s="23" t="n">
        <v>1897.99</v>
      </c>
      <c r="J3641" s="23" t="n">
        <v>1896.09</v>
      </c>
      <c r="K3641" s="29" t="str">
        <f aca="false">IF(N3641&lt;=$F$3,"HIT","MISS")</f>
        <v>HIT</v>
      </c>
      <c r="L3641" s="29" t="str">
        <f aca="false">IF(O3641&lt;=$F$3,"HIT","MISS")</f>
        <v>HIT</v>
      </c>
      <c r="M3641" s="17" t="str">
        <f aca="false">IF(AND(K3641="HIT",L3641="HIT"),"HOD ✓ | LOD ✓",IF(K3641="HIT","HOD ✓",IF(L3641="HIT","LOD ✓","✗ MISS")))</f>
        <v>HOD ✓ | LOD ✓</v>
      </c>
      <c r="N3641" s="26" t="n">
        <f aca="false">IF(D3641&lt;H3641,(H3641-D3641)/D3641,IF(D3641&gt;G3641,(D3641-G3641)/D3641,0))</f>
        <v>0.000404378996116022</v>
      </c>
      <c r="O3641" s="26" t="n">
        <f aca="false">IF(E3641&lt;J3641,(J3641-E3641)/E3641,IF(E3641&gt;I3641,(E3641-I3641)/E3641,0))</f>
        <v>0</v>
      </c>
      <c r="P3641" s="27" t="n">
        <f aca="false">LN(F3641/F3640)</f>
        <v>-0.00468854352929447</v>
      </c>
      <c r="Q3641" s="28" t="n">
        <f aca="false">STDEV(P3622:P3641)*SQRT(252)</f>
        <v>0.174743495033868</v>
      </c>
      <c r="R3641" s="26" t="n">
        <f aca="false">(G3641-H3641)/H3641</f>
        <v>0.000997482792116273</v>
      </c>
      <c r="S3641" s="17" t="n">
        <f aca="false">YEAR(B3641)</f>
        <v>2020</v>
      </c>
      <c r="T3641" s="17" t="n">
        <f aca="false">WEEKDAY(B3641)</f>
        <v>6</v>
      </c>
    </row>
    <row r="3642" customFormat="false" ht="15" hidden="false" customHeight="false" outlineLevel="0" collapsed="false">
      <c r="B3642" s="21" t="n">
        <v>44123</v>
      </c>
      <c r="C3642" s="22" t="n">
        <v>1899.33</v>
      </c>
      <c r="D3642" s="22" t="n">
        <v>1918.54</v>
      </c>
      <c r="E3642" s="22" t="n">
        <v>1897.166</v>
      </c>
      <c r="F3642" s="22" t="n">
        <v>1904.4</v>
      </c>
      <c r="G3642" s="23" t="n">
        <v>1918.21</v>
      </c>
      <c r="H3642" s="23" t="n">
        <v>1916.29</v>
      </c>
      <c r="I3642" s="23" t="n">
        <v>1898.83</v>
      </c>
      <c r="J3642" s="23" t="n">
        <v>1896.93</v>
      </c>
      <c r="K3642" s="29" t="str">
        <f aca="false">IF(N3642&lt;=$F$3,"HIT","MISS")</f>
        <v>HIT</v>
      </c>
      <c r="L3642" s="29" t="str">
        <f aca="false">IF(O3642&lt;=$F$3,"HIT","MISS")</f>
        <v>HIT</v>
      </c>
      <c r="M3642" s="17" t="str">
        <f aca="false">IF(AND(K3642="HIT",L3642="HIT"),"HOD ✓ | LOD ✓",IF(K3642="HIT","HOD ✓",IF(L3642="HIT","LOD ✓","✗ MISS")))</f>
        <v>HOD ✓ | LOD ✓</v>
      </c>
      <c r="N3642" s="26" t="n">
        <f aca="false">IF(D3642&lt;H3642,(H3642-D3642)/D3642,IF(D3642&gt;G3642,(D3642-G3642)/D3642,0))</f>
        <v>0.00017200579607406</v>
      </c>
      <c r="O3642" s="26" t="n">
        <f aca="false">IF(E3642&lt;J3642,(J3642-E3642)/E3642,IF(E3642&gt;I3642,(E3642-I3642)/E3642,0))</f>
        <v>0</v>
      </c>
      <c r="P3642" s="27" t="n">
        <f aca="false">LN(F3642/F3641)</f>
        <v>0.00266580593391495</v>
      </c>
      <c r="Q3642" s="28" t="n">
        <f aca="false">STDEV(P3623:P3642)*SQRT(252)</f>
        <v>0.16123795138878</v>
      </c>
      <c r="R3642" s="26" t="n">
        <f aca="false">(G3642-H3642)/H3642</f>
        <v>0.00100193603264645</v>
      </c>
      <c r="S3642" s="17" t="n">
        <f aca="false">YEAR(B3642)</f>
        <v>2020</v>
      </c>
      <c r="T3642" s="17" t="n">
        <f aca="false">WEEKDAY(B3642)</f>
        <v>2</v>
      </c>
    </row>
    <row r="3643" customFormat="false" ht="15" hidden="false" customHeight="false" outlineLevel="0" collapsed="false">
      <c r="B3643" s="21" t="n">
        <v>44124</v>
      </c>
      <c r="C3643" s="22" t="n">
        <v>1904.4</v>
      </c>
      <c r="D3643" s="22" t="n">
        <v>1914.125</v>
      </c>
      <c r="E3643" s="22" t="n">
        <v>1894.605</v>
      </c>
      <c r="F3643" s="22" t="n">
        <v>1907.169</v>
      </c>
      <c r="G3643" s="23" t="n">
        <v>1915.95</v>
      </c>
      <c r="H3643" s="23" t="n">
        <v>1914.04</v>
      </c>
      <c r="I3643" s="23" t="n">
        <v>1894.15</v>
      </c>
      <c r="J3643" s="23" t="n">
        <v>1892.26</v>
      </c>
      <c r="K3643" s="29" t="str">
        <f aca="false">IF(N3643&lt;=$F$3,"HIT","MISS")</f>
        <v>HIT</v>
      </c>
      <c r="L3643" s="29" t="str">
        <f aca="false">IF(O3643&lt;=$F$3,"HIT","MISS")</f>
        <v>HIT</v>
      </c>
      <c r="M3643" s="17" t="str">
        <f aca="false">IF(AND(K3643="HIT",L3643="HIT"),"HOD ✓ | LOD ✓",IF(K3643="HIT","HOD ✓",IF(L3643="HIT","LOD ✓","✗ MISS")))</f>
        <v>HOD ✓ | LOD ✓</v>
      </c>
      <c r="N3643" s="26" t="n">
        <f aca="false">IF(D3643&lt;H3643,(H3643-D3643)/D3643,IF(D3643&gt;G3643,(D3643-G3643)/D3643,0))</f>
        <v>0</v>
      </c>
      <c r="O3643" s="26" t="n">
        <f aca="false">IF(E3643&lt;J3643,(J3643-E3643)/E3643,IF(E3643&gt;I3643,(E3643-I3643)/E3643,0))</f>
        <v>0.000240155599715997</v>
      </c>
      <c r="P3643" s="27" t="n">
        <f aca="false">LN(F3643/F3642)</f>
        <v>0.00145294522393529</v>
      </c>
      <c r="Q3643" s="28" t="n">
        <f aca="false">STDEV(P3624:P3643)*SQRT(252)</f>
        <v>0.159518374882706</v>
      </c>
      <c r="R3643" s="26" t="n">
        <f aca="false">(G3643-H3643)/H3643</f>
        <v>0.000997889281310778</v>
      </c>
      <c r="S3643" s="17" t="n">
        <f aca="false">YEAR(B3643)</f>
        <v>2020</v>
      </c>
      <c r="T3643" s="17" t="n">
        <f aca="false">WEEKDAY(B3643)</f>
        <v>3</v>
      </c>
    </row>
    <row r="3644" customFormat="false" ht="15" hidden="false" customHeight="false" outlineLevel="0" collapsed="false">
      <c r="B3644" s="21" t="n">
        <v>44125</v>
      </c>
      <c r="C3644" s="22" t="n">
        <v>1907.169</v>
      </c>
      <c r="D3644" s="22" t="n">
        <v>1931.401</v>
      </c>
      <c r="E3644" s="22" t="n">
        <v>1907.169</v>
      </c>
      <c r="F3644" s="22" t="n">
        <v>1924.456</v>
      </c>
      <c r="G3644" s="23" t="n">
        <v>1931.47</v>
      </c>
      <c r="H3644" s="23" t="n">
        <v>1929.54</v>
      </c>
      <c r="I3644" s="23" t="n">
        <v>1908.18</v>
      </c>
      <c r="J3644" s="23" t="n">
        <v>1906.27</v>
      </c>
      <c r="K3644" s="29" t="str">
        <f aca="false">IF(N3644&lt;=$F$3,"HIT","MISS")</f>
        <v>HIT</v>
      </c>
      <c r="L3644" s="29" t="str">
        <f aca="false">IF(O3644&lt;=$F$3,"HIT","MISS")</f>
        <v>HIT</v>
      </c>
      <c r="M3644" s="17" t="str">
        <f aca="false">IF(AND(K3644="HIT",L3644="HIT"),"HOD ✓ | LOD ✓",IF(K3644="HIT","HOD ✓",IF(L3644="HIT","LOD ✓","✗ MISS")))</f>
        <v>HOD ✓ | LOD ✓</v>
      </c>
      <c r="N3644" s="26" t="n">
        <f aca="false">IF(D3644&lt;H3644,(H3644-D3644)/D3644,IF(D3644&gt;G3644,(D3644-G3644)/D3644,0))</f>
        <v>0</v>
      </c>
      <c r="O3644" s="26" t="n">
        <f aca="false">IF(E3644&lt;J3644,(J3644-E3644)/E3644,IF(E3644&gt;I3644,(E3644-I3644)/E3644,0))</f>
        <v>0</v>
      </c>
      <c r="P3644" s="27" t="n">
        <f aca="false">LN(F3644/F3643)</f>
        <v>0.00902338683681778</v>
      </c>
      <c r="Q3644" s="28" t="n">
        <f aca="false">STDEV(P3625:P3644)*SQRT(252)</f>
        <v>0.144335081316147</v>
      </c>
      <c r="R3644" s="26" t="n">
        <f aca="false">(G3644-H3644)/H3644</f>
        <v>0.00100023839878938</v>
      </c>
      <c r="S3644" s="17" t="n">
        <f aca="false">YEAR(B3644)</f>
        <v>2020</v>
      </c>
      <c r="T3644" s="17" t="n">
        <f aca="false">WEEKDAY(B3644)</f>
        <v>4</v>
      </c>
    </row>
    <row r="3645" customFormat="false" ht="15" hidden="false" customHeight="false" outlineLevel="0" collapsed="false">
      <c r="B3645" s="21" t="n">
        <v>44126</v>
      </c>
      <c r="C3645" s="22" t="n">
        <v>1924.456</v>
      </c>
      <c r="D3645" s="22" t="n">
        <v>1925.94</v>
      </c>
      <c r="E3645" s="22" t="n">
        <v>1894.775</v>
      </c>
      <c r="F3645" s="22" t="n">
        <v>1904.014</v>
      </c>
      <c r="G3645" s="23" t="n">
        <v>1925.71</v>
      </c>
      <c r="H3645" s="23" t="n">
        <v>1923.79</v>
      </c>
      <c r="I3645" s="23" t="n">
        <v>1896.95</v>
      </c>
      <c r="J3645" s="23" t="n">
        <v>1895.05</v>
      </c>
      <c r="K3645" s="29" t="str">
        <f aca="false">IF(N3645&lt;=$F$3,"HIT","MISS")</f>
        <v>HIT</v>
      </c>
      <c r="L3645" s="29" t="str">
        <f aca="false">IF(O3645&lt;=$F$3,"HIT","MISS")</f>
        <v>HIT</v>
      </c>
      <c r="M3645" s="17" t="str">
        <f aca="false">IF(AND(K3645="HIT",L3645="HIT"),"HOD ✓ | LOD ✓",IF(K3645="HIT","HOD ✓",IF(L3645="HIT","LOD ✓","✗ MISS")))</f>
        <v>HOD ✓ | LOD ✓</v>
      </c>
      <c r="N3645" s="26" t="n">
        <f aca="false">IF(D3645&lt;H3645,(H3645-D3645)/D3645,IF(D3645&gt;G3645,(D3645-G3645)/D3645,0))</f>
        <v>0.000119422204222363</v>
      </c>
      <c r="O3645" s="26" t="n">
        <f aca="false">IF(E3645&lt;J3645,(J3645-E3645)/E3645,IF(E3645&gt;I3645,(E3645-I3645)/E3645,0))</f>
        <v>0.000145135966011724</v>
      </c>
      <c r="P3645" s="27" t="n">
        <f aca="false">LN(F3645/F3644)</f>
        <v>-0.0106790411156625</v>
      </c>
      <c r="Q3645" s="28" t="n">
        <f aca="false">STDEV(P3626:P3645)*SQRT(252)</f>
        <v>0.150719421911597</v>
      </c>
      <c r="R3645" s="26" t="n">
        <f aca="false">(G3645-H3645)/H3645</f>
        <v>0.000998029930501808</v>
      </c>
      <c r="S3645" s="17" t="n">
        <f aca="false">YEAR(B3645)</f>
        <v>2020</v>
      </c>
      <c r="T3645" s="17" t="n">
        <f aca="false">WEEKDAY(B3645)</f>
        <v>5</v>
      </c>
    </row>
    <row r="3646" customFormat="false" ht="15" hidden="false" customHeight="false" outlineLevel="0" collapsed="false">
      <c r="B3646" s="21" t="n">
        <v>44127</v>
      </c>
      <c r="C3646" s="22" t="n">
        <v>1904.014</v>
      </c>
      <c r="D3646" s="22" t="n">
        <v>1914.359</v>
      </c>
      <c r="E3646" s="22" t="n">
        <v>1894.483</v>
      </c>
      <c r="F3646" s="22" t="n">
        <v>1902.04</v>
      </c>
      <c r="G3646" s="23" t="n">
        <v>1915.49</v>
      </c>
      <c r="H3646" s="23" t="n">
        <v>1913.58</v>
      </c>
      <c r="I3646" s="23" t="n">
        <v>1896.23</v>
      </c>
      <c r="J3646" s="23" t="n">
        <v>1894.34</v>
      </c>
      <c r="K3646" s="29" t="str">
        <f aca="false">IF(N3646&lt;=$F$3,"HIT","MISS")</f>
        <v>HIT</v>
      </c>
      <c r="L3646" s="29" t="str">
        <f aca="false">IF(O3646&lt;=$F$3,"HIT","MISS")</f>
        <v>HIT</v>
      </c>
      <c r="M3646" s="17" t="str">
        <f aca="false">IF(AND(K3646="HIT",L3646="HIT"),"HOD ✓ | LOD ✓",IF(K3646="HIT","HOD ✓",IF(L3646="HIT","LOD ✓","✗ MISS")))</f>
        <v>HOD ✓ | LOD ✓</v>
      </c>
      <c r="N3646" s="26" t="n">
        <f aca="false">IF(D3646&lt;H3646,(H3646-D3646)/D3646,IF(D3646&gt;G3646,(D3646-G3646)/D3646,0))</f>
        <v>0</v>
      </c>
      <c r="O3646" s="26" t="n">
        <f aca="false">IF(E3646&lt;J3646,(J3646-E3646)/E3646,IF(E3646&gt;I3646,(E3646-I3646)/E3646,0))</f>
        <v>0</v>
      </c>
      <c r="P3646" s="27" t="n">
        <f aca="false">LN(F3646/F3645)</f>
        <v>-0.00103729488703984</v>
      </c>
      <c r="Q3646" s="28" t="n">
        <f aca="false">STDEV(P3627:P3646)*SQRT(252)</f>
        <v>0.150074686790975</v>
      </c>
      <c r="R3646" s="26" t="n">
        <f aca="false">(G3646-H3646)/H3646</f>
        <v>0.000998129161048967</v>
      </c>
      <c r="S3646" s="17" t="n">
        <f aca="false">YEAR(B3646)</f>
        <v>2020</v>
      </c>
      <c r="T3646" s="17" t="n">
        <f aca="false">WEEKDAY(B3646)</f>
        <v>6</v>
      </c>
    </row>
    <row r="3647" customFormat="false" ht="15" hidden="false" customHeight="false" outlineLevel="0" collapsed="false">
      <c r="B3647" s="21" t="n">
        <v>44130</v>
      </c>
      <c r="C3647" s="22" t="n">
        <v>1902.04</v>
      </c>
      <c r="D3647" s="22" t="n">
        <v>1908.594</v>
      </c>
      <c r="E3647" s="22" t="n">
        <v>1891.508</v>
      </c>
      <c r="F3647" s="22" t="n">
        <v>1902.272</v>
      </c>
      <c r="G3647" s="23" t="n">
        <v>1908.72</v>
      </c>
      <c r="H3647" s="23" t="n">
        <v>1906.81</v>
      </c>
      <c r="I3647" s="23" t="n">
        <v>1892.16</v>
      </c>
      <c r="J3647" s="23" t="n">
        <v>1890.27</v>
      </c>
      <c r="K3647" s="29" t="str">
        <f aca="false">IF(N3647&lt;=$F$3,"HIT","MISS")</f>
        <v>HIT</v>
      </c>
      <c r="L3647" s="29" t="str">
        <f aca="false">IF(O3647&lt;=$F$3,"HIT","MISS")</f>
        <v>HIT</v>
      </c>
      <c r="M3647" s="17" t="str">
        <f aca="false">IF(AND(K3647="HIT",L3647="HIT"),"HOD ✓ | LOD ✓",IF(K3647="HIT","HOD ✓",IF(L3647="HIT","LOD ✓","✗ MISS")))</f>
        <v>HOD ✓ | LOD ✓</v>
      </c>
      <c r="N3647" s="26" t="n">
        <f aca="false">IF(D3647&lt;H3647,(H3647-D3647)/D3647,IF(D3647&gt;G3647,(D3647-G3647)/D3647,0))</f>
        <v>0</v>
      </c>
      <c r="O3647" s="26" t="n">
        <f aca="false">IF(E3647&lt;J3647,(J3647-E3647)/E3647,IF(E3647&gt;I3647,(E3647-I3647)/E3647,0))</f>
        <v>0</v>
      </c>
      <c r="P3647" s="27" t="n">
        <f aca="false">LN(F3647/F3646)</f>
        <v>0.000121966863016343</v>
      </c>
      <c r="Q3647" s="28" t="n">
        <f aca="false">STDEV(P3628:P3647)*SQRT(252)</f>
        <v>0.145822866070505</v>
      </c>
      <c r="R3647" s="26" t="n">
        <f aca="false">(G3647-H3647)/H3647</f>
        <v>0.00100167295115931</v>
      </c>
      <c r="S3647" s="17" t="n">
        <f aca="false">YEAR(B3647)</f>
        <v>2020</v>
      </c>
      <c r="T3647" s="17" t="n">
        <f aca="false">WEEKDAY(B3647)</f>
        <v>2</v>
      </c>
    </row>
    <row r="3648" customFormat="false" ht="15" hidden="false" customHeight="false" outlineLevel="0" collapsed="false">
      <c r="B3648" s="21" t="n">
        <v>44131</v>
      </c>
      <c r="C3648" s="22" t="n">
        <v>1902.272</v>
      </c>
      <c r="D3648" s="22" t="n">
        <v>1911.354</v>
      </c>
      <c r="E3648" s="22" t="n">
        <v>1897.914</v>
      </c>
      <c r="F3648" s="22" t="n">
        <v>1907.78</v>
      </c>
      <c r="G3648" s="23" t="n">
        <v>1912.39</v>
      </c>
      <c r="H3648" s="23" t="n">
        <v>1910.48</v>
      </c>
      <c r="I3648" s="23" t="n">
        <v>1900.92</v>
      </c>
      <c r="J3648" s="23" t="n">
        <v>1899.02</v>
      </c>
      <c r="K3648" s="24" t="str">
        <f aca="false">IF(N3648&lt;=$F$3,"HIT","MISS")</f>
        <v>HIT</v>
      </c>
      <c r="L3648" s="24" t="str">
        <f aca="false">IF(O3648&lt;=$F$3,"HIT","MISS")</f>
        <v>MISS</v>
      </c>
      <c r="M3648" s="25" t="str">
        <f aca="false">IF(AND(K3648="HIT",L3648="HIT"),"HOD ✓ | LOD ✓",IF(K3648="HIT","HOD ✓",IF(L3648="HIT","LOD ✓","✗ MISS")))</f>
        <v>HOD ✓</v>
      </c>
      <c r="N3648" s="26" t="n">
        <f aca="false">IF(D3648&lt;H3648,(H3648-D3648)/D3648,IF(D3648&gt;G3648,(D3648-G3648)/D3648,0))</f>
        <v>0</v>
      </c>
      <c r="O3648" s="26" t="n">
        <f aca="false">IF(E3648&lt;J3648,(J3648-E3648)/E3648,IF(E3648&gt;I3648,(E3648-I3648)/E3648,0))</f>
        <v>0.000582745055887672</v>
      </c>
      <c r="P3648" s="27" t="n">
        <f aca="false">LN(F3648/F3647)</f>
        <v>0.00289130113555727</v>
      </c>
      <c r="Q3648" s="28" t="n">
        <f aca="false">STDEV(P3629:P3648)*SQRT(252)</f>
        <v>0.143208812543022</v>
      </c>
      <c r="R3648" s="26" t="n">
        <f aca="false">(G3648-H3648)/H3648</f>
        <v>0.000999748754239815</v>
      </c>
      <c r="S3648" s="17" t="n">
        <f aca="false">YEAR(B3648)</f>
        <v>2020</v>
      </c>
      <c r="T3648" s="17" t="n">
        <f aca="false">WEEKDAY(B3648)</f>
        <v>3</v>
      </c>
    </row>
    <row r="3649" customFormat="false" ht="15" hidden="false" customHeight="false" outlineLevel="0" collapsed="false">
      <c r="B3649" s="21" t="n">
        <v>44132</v>
      </c>
      <c r="C3649" s="22" t="n">
        <v>1907.78</v>
      </c>
      <c r="D3649" s="22" t="n">
        <v>1910.826</v>
      </c>
      <c r="E3649" s="22" t="n">
        <v>1869.46</v>
      </c>
      <c r="F3649" s="22" t="n">
        <v>1877.246</v>
      </c>
      <c r="G3649" s="23" t="n">
        <v>1912.21</v>
      </c>
      <c r="H3649" s="23" t="n">
        <v>1910.3</v>
      </c>
      <c r="I3649" s="23" t="n">
        <v>1869.88</v>
      </c>
      <c r="J3649" s="23" t="n">
        <v>1868.01</v>
      </c>
      <c r="K3649" s="29" t="str">
        <f aca="false">IF(N3649&lt;=$F$3,"HIT","MISS")</f>
        <v>HIT</v>
      </c>
      <c r="L3649" s="29" t="str">
        <f aca="false">IF(O3649&lt;=$F$3,"HIT","MISS")</f>
        <v>HIT</v>
      </c>
      <c r="M3649" s="17" t="str">
        <f aca="false">IF(AND(K3649="HIT",L3649="HIT"),"HOD ✓ | LOD ✓",IF(K3649="HIT","HOD ✓",IF(L3649="HIT","LOD ✓","✗ MISS")))</f>
        <v>HOD ✓ | LOD ✓</v>
      </c>
      <c r="N3649" s="26" t="n">
        <f aca="false">IF(D3649&lt;H3649,(H3649-D3649)/D3649,IF(D3649&gt;G3649,(D3649-G3649)/D3649,0))</f>
        <v>0</v>
      </c>
      <c r="O3649" s="26" t="n">
        <f aca="false">IF(E3649&lt;J3649,(J3649-E3649)/E3649,IF(E3649&gt;I3649,(E3649-I3649)/E3649,0))</f>
        <v>0</v>
      </c>
      <c r="P3649" s="27" t="n">
        <f aca="false">LN(F3649/F3648)</f>
        <v>-0.0161344531756664</v>
      </c>
      <c r="Q3649" s="28" t="n">
        <f aca="false">STDEV(P3630:P3649)*SQRT(252)</f>
        <v>0.153170431558879</v>
      </c>
      <c r="R3649" s="26" t="n">
        <f aca="false">(G3649-H3649)/H3649</f>
        <v>0.000999842956603718</v>
      </c>
      <c r="S3649" s="17" t="n">
        <f aca="false">YEAR(B3649)</f>
        <v>2020</v>
      </c>
      <c r="T3649" s="17" t="n">
        <f aca="false">WEEKDAY(B3649)</f>
        <v>4</v>
      </c>
    </row>
    <row r="3650" customFormat="false" ht="15" hidden="false" customHeight="false" outlineLevel="0" collapsed="false">
      <c r="B3650" s="21" t="n">
        <v>44133</v>
      </c>
      <c r="C3650" s="22" t="n">
        <v>1877.246</v>
      </c>
      <c r="D3650" s="22" t="n">
        <v>1885.054</v>
      </c>
      <c r="E3650" s="22" t="n">
        <v>1860.08</v>
      </c>
      <c r="F3650" s="22" t="n">
        <v>1867.959</v>
      </c>
      <c r="G3650" s="23" t="n">
        <v>1885.13</v>
      </c>
      <c r="H3650" s="23" t="n">
        <v>1883.25</v>
      </c>
      <c r="I3650" s="23" t="n">
        <v>1861.37</v>
      </c>
      <c r="J3650" s="23" t="n">
        <v>1859.51</v>
      </c>
      <c r="K3650" s="29" t="str">
        <f aca="false">IF(N3650&lt;=$F$3,"HIT","MISS")</f>
        <v>HIT</v>
      </c>
      <c r="L3650" s="29" t="str">
        <f aca="false">IF(O3650&lt;=$F$3,"HIT","MISS")</f>
        <v>HIT</v>
      </c>
      <c r="M3650" s="17" t="str">
        <f aca="false">IF(AND(K3650="HIT",L3650="HIT"),"HOD ✓ | LOD ✓",IF(K3650="HIT","HOD ✓",IF(L3650="HIT","LOD ✓","✗ MISS")))</f>
        <v>HOD ✓ | LOD ✓</v>
      </c>
      <c r="N3650" s="26" t="n">
        <f aca="false">IF(D3650&lt;H3650,(H3650-D3650)/D3650,IF(D3650&gt;G3650,(D3650-G3650)/D3650,0))</f>
        <v>0</v>
      </c>
      <c r="O3650" s="26" t="n">
        <f aca="false">IF(E3650&lt;J3650,(J3650-E3650)/E3650,IF(E3650&gt;I3650,(E3650-I3650)/E3650,0))</f>
        <v>0</v>
      </c>
      <c r="P3650" s="27" t="n">
        <f aca="false">LN(F3650/F3649)</f>
        <v>-0.00495941826154487</v>
      </c>
      <c r="Q3650" s="28" t="n">
        <f aca="false">STDEV(P3631:P3650)*SQRT(252)</f>
        <v>0.148188626823018</v>
      </c>
      <c r="R3650" s="26" t="n">
        <f aca="false">(G3650-H3650)/H3650</f>
        <v>0.000998274259923064</v>
      </c>
      <c r="S3650" s="17" t="n">
        <f aca="false">YEAR(B3650)</f>
        <v>2020</v>
      </c>
      <c r="T3650" s="17" t="n">
        <f aca="false">WEEKDAY(B3650)</f>
        <v>5</v>
      </c>
    </row>
    <row r="3651" customFormat="false" ht="15" hidden="false" customHeight="false" outlineLevel="0" collapsed="false">
      <c r="B3651" s="21" t="n">
        <v>44134</v>
      </c>
      <c r="C3651" s="22" t="n">
        <v>1867.959</v>
      </c>
      <c r="D3651" s="22" t="n">
        <v>1889.756</v>
      </c>
      <c r="E3651" s="22" t="n">
        <v>1864.396</v>
      </c>
      <c r="F3651" s="22" t="n">
        <v>1878.952</v>
      </c>
      <c r="G3651" s="23" t="n">
        <v>1889</v>
      </c>
      <c r="H3651" s="23" t="n">
        <v>1887.11</v>
      </c>
      <c r="I3651" s="23" t="n">
        <v>1865.18</v>
      </c>
      <c r="J3651" s="23" t="n">
        <v>1863.32</v>
      </c>
      <c r="K3651" s="29" t="str">
        <f aca="false">IF(N3651&lt;=$F$3,"HIT","MISS")</f>
        <v>HIT</v>
      </c>
      <c r="L3651" s="29" t="str">
        <f aca="false">IF(O3651&lt;=$F$3,"HIT","MISS")</f>
        <v>HIT</v>
      </c>
      <c r="M3651" s="17" t="str">
        <f aca="false">IF(AND(K3651="HIT",L3651="HIT"),"HOD ✓ | LOD ✓",IF(K3651="HIT","HOD ✓",IF(L3651="HIT","LOD ✓","✗ MISS")))</f>
        <v>HOD ✓ | LOD ✓</v>
      </c>
      <c r="N3651" s="26" t="n">
        <f aca="false">IF(D3651&lt;H3651,(H3651-D3651)/D3651,IF(D3651&gt;G3651,(D3651-G3651)/D3651,0))</f>
        <v>0.000400051646879325</v>
      </c>
      <c r="O3651" s="26" t="n">
        <f aca="false">IF(E3651&lt;J3651,(J3651-E3651)/E3651,IF(E3651&gt;I3651,(E3651-I3651)/E3651,0))</f>
        <v>0</v>
      </c>
      <c r="P3651" s="27" t="n">
        <f aca="false">LN(F3651/F3650)</f>
        <v>0.00586778364446951</v>
      </c>
      <c r="Q3651" s="28" t="n">
        <f aca="false">STDEV(P3632:P3651)*SQRT(252)</f>
        <v>0.149782276887005</v>
      </c>
      <c r="R3651" s="26" t="n">
        <f aca="false">(G3651-H3651)/H3651</f>
        <v>0.00100153144225832</v>
      </c>
      <c r="S3651" s="17" t="n">
        <f aca="false">YEAR(B3651)</f>
        <v>2020</v>
      </c>
      <c r="T3651" s="17" t="n">
        <f aca="false">WEEKDAY(B3651)</f>
        <v>6</v>
      </c>
    </row>
    <row r="3652" customFormat="false" ht="15" hidden="false" customHeight="false" outlineLevel="0" collapsed="false">
      <c r="B3652" s="21" t="n">
        <v>44137</v>
      </c>
      <c r="C3652" s="22" t="n">
        <v>1878.952</v>
      </c>
      <c r="D3652" s="22" t="n">
        <v>1896.084</v>
      </c>
      <c r="E3652" s="22" t="n">
        <v>1873.504</v>
      </c>
      <c r="F3652" s="22" t="n">
        <v>1895.774</v>
      </c>
      <c r="G3652" s="23" t="n">
        <v>1897.6</v>
      </c>
      <c r="H3652" s="23" t="n">
        <v>1895.7</v>
      </c>
      <c r="I3652" s="23" t="n">
        <v>1874.76</v>
      </c>
      <c r="J3652" s="23" t="n">
        <v>1872.89</v>
      </c>
      <c r="K3652" s="29" t="str">
        <f aca="false">IF(N3652&lt;=$F$3,"HIT","MISS")</f>
        <v>HIT</v>
      </c>
      <c r="L3652" s="29" t="str">
        <f aca="false">IF(O3652&lt;=$F$3,"HIT","MISS")</f>
        <v>HIT</v>
      </c>
      <c r="M3652" s="17" t="str">
        <f aca="false">IF(AND(K3652="HIT",L3652="HIT"),"HOD ✓ | LOD ✓",IF(K3652="HIT","HOD ✓",IF(L3652="HIT","LOD ✓","✗ MISS")))</f>
        <v>HOD ✓ | LOD ✓</v>
      </c>
      <c r="N3652" s="26" t="n">
        <f aca="false">IF(D3652&lt;H3652,(H3652-D3652)/D3652,IF(D3652&gt;G3652,(D3652-G3652)/D3652,0))</f>
        <v>0</v>
      </c>
      <c r="O3652" s="26" t="n">
        <f aca="false">IF(E3652&lt;J3652,(J3652-E3652)/E3652,IF(E3652&gt;I3652,(E3652-I3652)/E3652,0))</f>
        <v>0</v>
      </c>
      <c r="P3652" s="27" t="n">
        <f aca="false">LN(F3652/F3651)</f>
        <v>0.00891302381380106</v>
      </c>
      <c r="Q3652" s="28" t="n">
        <f aca="false">STDEV(P3633:P3652)*SQRT(252)</f>
        <v>0.150875121780252</v>
      </c>
      <c r="R3652" s="26" t="n">
        <f aca="false">(G3652-H3652)/H3652</f>
        <v>0.00100226829139625</v>
      </c>
      <c r="S3652" s="17" t="n">
        <f aca="false">YEAR(B3652)</f>
        <v>2020</v>
      </c>
      <c r="T3652" s="17" t="n">
        <f aca="false">WEEKDAY(B3652)</f>
        <v>2</v>
      </c>
    </row>
    <row r="3653" customFormat="false" ht="15" hidden="false" customHeight="false" outlineLevel="0" collapsed="false">
      <c r="B3653" s="21" t="n">
        <v>44138</v>
      </c>
      <c r="C3653" s="22" t="n">
        <v>1895.774</v>
      </c>
      <c r="D3653" s="22" t="n">
        <v>1910.633</v>
      </c>
      <c r="E3653" s="22" t="n">
        <v>1887.096</v>
      </c>
      <c r="F3653" s="22" t="n">
        <v>1909.81</v>
      </c>
      <c r="G3653" s="23" t="n">
        <v>1911.27</v>
      </c>
      <c r="H3653" s="23" t="n">
        <v>1909.36</v>
      </c>
      <c r="I3653" s="23" t="n">
        <v>1888.42</v>
      </c>
      <c r="J3653" s="23" t="n">
        <v>1886.53</v>
      </c>
      <c r="K3653" s="29" t="str">
        <f aca="false">IF(N3653&lt;=$F$3,"HIT","MISS")</f>
        <v>HIT</v>
      </c>
      <c r="L3653" s="29" t="str">
        <f aca="false">IF(O3653&lt;=$F$3,"HIT","MISS")</f>
        <v>HIT</v>
      </c>
      <c r="M3653" s="17" t="str">
        <f aca="false">IF(AND(K3653="HIT",L3653="HIT"),"HOD ✓ | LOD ✓",IF(K3653="HIT","HOD ✓",IF(L3653="HIT","LOD ✓","✗ MISS")))</f>
        <v>HOD ✓ | LOD ✓</v>
      </c>
      <c r="N3653" s="26" t="n">
        <f aca="false">IF(D3653&lt;H3653,(H3653-D3653)/D3653,IF(D3653&gt;G3653,(D3653-G3653)/D3653,0))</f>
        <v>0</v>
      </c>
      <c r="O3653" s="26" t="n">
        <f aca="false">IF(E3653&lt;J3653,(J3653-E3653)/E3653,IF(E3653&gt;I3653,(E3653-I3653)/E3653,0))</f>
        <v>0</v>
      </c>
      <c r="P3653" s="27" t="n">
        <f aca="false">LN(F3653/F3652)</f>
        <v>0.00737656225472844</v>
      </c>
      <c r="Q3653" s="28" t="n">
        <f aca="false">STDEV(P3634:P3653)*SQRT(252)</f>
        <v>0.13699183951136</v>
      </c>
      <c r="R3653" s="26" t="n">
        <f aca="false">(G3653-H3653)/H3653</f>
        <v>0.00100033519084933</v>
      </c>
      <c r="S3653" s="17" t="n">
        <f aca="false">YEAR(B3653)</f>
        <v>2020</v>
      </c>
      <c r="T3653" s="17" t="n">
        <f aca="false">WEEKDAY(B3653)</f>
        <v>3</v>
      </c>
    </row>
    <row r="3654" customFormat="false" ht="15" hidden="false" customHeight="false" outlineLevel="0" collapsed="false">
      <c r="B3654" s="21" t="n">
        <v>44139</v>
      </c>
      <c r="C3654" s="22" t="n">
        <v>1909.81</v>
      </c>
      <c r="D3654" s="22" t="n">
        <v>1916.484</v>
      </c>
      <c r="E3654" s="22" t="n">
        <v>1882.212</v>
      </c>
      <c r="F3654" s="22" t="n">
        <v>1903.015</v>
      </c>
      <c r="G3654" s="23" t="n">
        <v>1915.39</v>
      </c>
      <c r="H3654" s="23" t="n">
        <v>1913.48</v>
      </c>
      <c r="I3654" s="23" t="n">
        <v>1881.9</v>
      </c>
      <c r="J3654" s="23" t="n">
        <v>1880.02</v>
      </c>
      <c r="K3654" s="24" t="str">
        <f aca="false">IF(N3654&lt;=$F$3,"HIT","MISS")</f>
        <v>MISS</v>
      </c>
      <c r="L3654" s="24" t="str">
        <f aca="false">IF(O3654&lt;=$F$3,"HIT","MISS")</f>
        <v>HIT</v>
      </c>
      <c r="M3654" s="25" t="str">
        <f aca="false">IF(AND(K3654="HIT",L3654="HIT"),"HOD ✓ | LOD ✓",IF(K3654="HIT","HOD ✓",IF(L3654="HIT","LOD ✓","✗ MISS")))</f>
        <v>LOD ✓</v>
      </c>
      <c r="N3654" s="26" t="n">
        <f aca="false">IF(D3654&lt;H3654,(H3654-D3654)/D3654,IF(D3654&gt;G3654,(D3654-G3654)/D3654,0))</f>
        <v>0.000570837011944699</v>
      </c>
      <c r="O3654" s="26" t="n">
        <f aca="false">IF(E3654&lt;J3654,(J3654-E3654)/E3654,IF(E3654&gt;I3654,(E3654-I3654)/E3654,0))</f>
        <v>0.000165762411460504</v>
      </c>
      <c r="P3654" s="27" t="n">
        <f aca="false">LN(F3654/F3653)</f>
        <v>-0.00356429009657198</v>
      </c>
      <c r="Q3654" s="28" t="n">
        <f aca="false">STDEV(P3635:P3654)*SQRT(252)</f>
        <v>0.136911365207289</v>
      </c>
      <c r="R3654" s="26" t="n">
        <f aca="false">(G3654-H3654)/H3654</f>
        <v>0.00099818132407973</v>
      </c>
      <c r="S3654" s="17" t="n">
        <f aca="false">YEAR(B3654)</f>
        <v>2020</v>
      </c>
      <c r="T3654" s="17" t="n">
        <f aca="false">WEEKDAY(B3654)</f>
        <v>4</v>
      </c>
    </row>
    <row r="3655" customFormat="false" ht="15" hidden="false" customHeight="false" outlineLevel="0" collapsed="false">
      <c r="B3655" s="21" t="n">
        <v>44140</v>
      </c>
      <c r="C3655" s="22" t="n">
        <v>1903.015</v>
      </c>
      <c r="D3655" s="22" t="n">
        <v>1952.786</v>
      </c>
      <c r="E3655" s="22" t="n">
        <v>1902.332</v>
      </c>
      <c r="F3655" s="22" t="n">
        <v>1949.632</v>
      </c>
      <c r="G3655" s="23" t="n">
        <v>1953.06</v>
      </c>
      <c r="H3655" s="23" t="n">
        <v>1951.11</v>
      </c>
      <c r="I3655" s="23" t="n">
        <v>1904.5</v>
      </c>
      <c r="J3655" s="23" t="n">
        <v>1902.6</v>
      </c>
      <c r="K3655" s="29" t="str">
        <f aca="false">IF(N3655&lt;=$F$3,"HIT","MISS")</f>
        <v>HIT</v>
      </c>
      <c r="L3655" s="29" t="str">
        <f aca="false">IF(O3655&lt;=$F$3,"HIT","MISS")</f>
        <v>HIT</v>
      </c>
      <c r="M3655" s="17" t="str">
        <f aca="false">IF(AND(K3655="HIT",L3655="HIT"),"HOD ✓ | LOD ✓",IF(K3655="HIT","HOD ✓",IF(L3655="HIT","LOD ✓","✗ MISS")))</f>
        <v>HOD ✓ | LOD ✓</v>
      </c>
      <c r="N3655" s="26" t="n">
        <f aca="false">IF(D3655&lt;H3655,(H3655-D3655)/D3655,IF(D3655&gt;G3655,(D3655-G3655)/D3655,0))</f>
        <v>0</v>
      </c>
      <c r="O3655" s="26" t="n">
        <f aca="false">IF(E3655&lt;J3655,(J3655-E3655)/E3655,IF(E3655&gt;I3655,(E3655-I3655)/E3655,0))</f>
        <v>0.00014087972025903</v>
      </c>
      <c r="P3655" s="27" t="n">
        <f aca="false">LN(F3655/F3654)</f>
        <v>0.0242011662433981</v>
      </c>
      <c r="Q3655" s="28" t="n">
        <f aca="false">STDEV(P3636:P3655)*SQRT(252)</f>
        <v>0.160806614700706</v>
      </c>
      <c r="R3655" s="26" t="n">
        <f aca="false">(G3655-H3655)/H3655</f>
        <v>0.000999431093070122</v>
      </c>
      <c r="S3655" s="17" t="n">
        <f aca="false">YEAR(B3655)</f>
        <v>2020</v>
      </c>
      <c r="T3655" s="17" t="n">
        <f aca="false">WEEKDAY(B3655)</f>
        <v>5</v>
      </c>
    </row>
    <row r="3656" customFormat="false" ht="15" hidden="false" customHeight="false" outlineLevel="0" collapsed="false">
      <c r="B3656" s="21" t="n">
        <v>44141</v>
      </c>
      <c r="C3656" s="22" t="n">
        <v>1949.632</v>
      </c>
      <c r="D3656" s="22" t="n">
        <v>1960.386</v>
      </c>
      <c r="E3656" s="22" t="n">
        <v>1935.722</v>
      </c>
      <c r="F3656" s="22" t="n">
        <v>1951.193</v>
      </c>
      <c r="G3656" s="23" t="n">
        <v>1959.85</v>
      </c>
      <c r="H3656" s="23" t="n">
        <v>1957.89</v>
      </c>
      <c r="I3656" s="23" t="n">
        <v>1935.49</v>
      </c>
      <c r="J3656" s="23" t="n">
        <v>1933.56</v>
      </c>
      <c r="K3656" s="29" t="str">
        <f aca="false">IF(N3656&lt;=$F$3,"HIT","MISS")</f>
        <v>HIT</v>
      </c>
      <c r="L3656" s="29" t="str">
        <f aca="false">IF(O3656&lt;=$F$3,"HIT","MISS")</f>
        <v>HIT</v>
      </c>
      <c r="M3656" s="17" t="str">
        <f aca="false">IF(AND(K3656="HIT",L3656="HIT"),"HOD ✓ | LOD ✓",IF(K3656="HIT","HOD ✓",IF(L3656="HIT","LOD ✓","✗ MISS")))</f>
        <v>HOD ✓ | LOD ✓</v>
      </c>
      <c r="N3656" s="26" t="n">
        <f aca="false">IF(D3656&lt;H3656,(H3656-D3656)/D3656,IF(D3656&gt;G3656,(D3656-G3656)/D3656,0))</f>
        <v>0.000273415541633157</v>
      </c>
      <c r="O3656" s="26" t="n">
        <f aca="false">IF(E3656&lt;J3656,(J3656-E3656)/E3656,IF(E3656&gt;I3656,(E3656-I3656)/E3656,0))</f>
        <v>0.000119851920885319</v>
      </c>
      <c r="P3656" s="27" t="n">
        <f aca="false">LN(F3656/F3655)</f>
        <v>0.00080034355979815</v>
      </c>
      <c r="Q3656" s="28" t="n">
        <f aca="false">STDEV(P3637:P3656)*SQRT(252)</f>
        <v>0.14632965330569</v>
      </c>
      <c r="R3656" s="26" t="n">
        <f aca="false">(G3656-H3656)/H3656</f>
        <v>0.00100107769077926</v>
      </c>
      <c r="S3656" s="17" t="n">
        <f aca="false">YEAR(B3656)</f>
        <v>2020</v>
      </c>
      <c r="T3656" s="17" t="n">
        <f aca="false">WEEKDAY(B3656)</f>
        <v>6</v>
      </c>
    </row>
    <row r="3657" customFormat="false" ht="15" hidden="false" customHeight="false" outlineLevel="0" collapsed="false">
      <c r="B3657" s="21" t="n">
        <v>44144</v>
      </c>
      <c r="C3657" s="22" t="n">
        <v>1951.193</v>
      </c>
      <c r="D3657" s="22" t="n">
        <v>1965.572</v>
      </c>
      <c r="E3657" s="22" t="n">
        <v>1850.53</v>
      </c>
      <c r="F3657" s="22" t="n">
        <v>1861.914</v>
      </c>
      <c r="G3657" s="23" t="n">
        <v>1967.44</v>
      </c>
      <c r="H3657" s="23" t="n">
        <v>1965.47</v>
      </c>
      <c r="I3657" s="23" t="n">
        <v>1850.11</v>
      </c>
      <c r="J3657" s="23" t="n">
        <v>1848.26</v>
      </c>
      <c r="K3657" s="29" t="str">
        <f aca="false">IF(N3657&lt;=$F$3,"HIT","MISS")</f>
        <v>HIT</v>
      </c>
      <c r="L3657" s="29" t="str">
        <f aca="false">IF(O3657&lt;=$F$3,"HIT","MISS")</f>
        <v>HIT</v>
      </c>
      <c r="M3657" s="17" t="str">
        <f aca="false">IF(AND(K3657="HIT",L3657="HIT"),"HOD ✓ | LOD ✓",IF(K3657="HIT","HOD ✓",IF(L3657="HIT","LOD ✓","✗ MISS")))</f>
        <v>HOD ✓ | LOD ✓</v>
      </c>
      <c r="N3657" s="26" t="n">
        <f aca="false">IF(D3657&lt;H3657,(H3657-D3657)/D3657,IF(D3657&gt;G3657,(D3657-G3657)/D3657,0))</f>
        <v>0</v>
      </c>
      <c r="O3657" s="26" t="n">
        <f aca="false">IF(E3657&lt;J3657,(J3657-E3657)/E3657,IF(E3657&gt;I3657,(E3657-I3657)/E3657,0))</f>
        <v>0.000226962005479551</v>
      </c>
      <c r="P3657" s="27" t="n">
        <f aca="false">LN(F3657/F3656)</f>
        <v>-0.0468359894848461</v>
      </c>
      <c r="Q3657" s="28" t="n">
        <f aca="false">STDEV(P3638:P3657)*SQRT(252)</f>
        <v>0.222887608163823</v>
      </c>
      <c r="R3657" s="26" t="n">
        <f aca="false">(G3657-H3657)/H3657</f>
        <v>0.001002304792238</v>
      </c>
      <c r="S3657" s="17" t="n">
        <f aca="false">YEAR(B3657)</f>
        <v>2020</v>
      </c>
      <c r="T3657" s="17" t="n">
        <f aca="false">WEEKDAY(B3657)</f>
        <v>2</v>
      </c>
    </row>
    <row r="3658" customFormat="false" ht="15" hidden="false" customHeight="false" outlineLevel="0" collapsed="false">
      <c r="B3658" s="21" t="n">
        <v>44145</v>
      </c>
      <c r="C3658" s="22" t="n">
        <v>1861.914</v>
      </c>
      <c r="D3658" s="22" t="n">
        <v>1890.513</v>
      </c>
      <c r="E3658" s="22" t="n">
        <v>1860.146</v>
      </c>
      <c r="F3658" s="22" t="n">
        <v>1877.281</v>
      </c>
      <c r="G3658" s="23" t="n">
        <v>1891.09</v>
      </c>
      <c r="H3658" s="23" t="n">
        <v>1889.2</v>
      </c>
      <c r="I3658" s="23" t="n">
        <v>1860.73</v>
      </c>
      <c r="J3658" s="23" t="n">
        <v>1858.87</v>
      </c>
      <c r="K3658" s="29" t="str">
        <f aca="false">IF(N3658&lt;=$F$3,"HIT","MISS")</f>
        <v>HIT</v>
      </c>
      <c r="L3658" s="29" t="str">
        <f aca="false">IF(O3658&lt;=$F$3,"HIT","MISS")</f>
        <v>HIT</v>
      </c>
      <c r="M3658" s="17" t="str">
        <f aca="false">IF(AND(K3658="HIT",L3658="HIT"),"HOD ✓ | LOD ✓",IF(K3658="HIT","HOD ✓",IF(L3658="HIT","LOD ✓","✗ MISS")))</f>
        <v>HOD ✓ | LOD ✓</v>
      </c>
      <c r="N3658" s="26" t="n">
        <f aca="false">IF(D3658&lt;H3658,(H3658-D3658)/D3658,IF(D3658&gt;G3658,(D3658-G3658)/D3658,0))</f>
        <v>0</v>
      </c>
      <c r="O3658" s="26" t="n">
        <f aca="false">IF(E3658&lt;J3658,(J3658-E3658)/E3658,IF(E3658&gt;I3658,(E3658-I3658)/E3658,0))</f>
        <v>0</v>
      </c>
      <c r="P3658" s="27" t="n">
        <f aca="false">LN(F3658/F3657)</f>
        <v>0.00821946248620557</v>
      </c>
      <c r="Q3658" s="28" t="n">
        <f aca="false">STDEV(P3639:P3658)*SQRT(252)</f>
        <v>0.218184515319179</v>
      </c>
      <c r="R3658" s="26" t="n">
        <f aca="false">(G3658-H3658)/H3658</f>
        <v>0.0010004234596654</v>
      </c>
      <c r="S3658" s="17" t="n">
        <f aca="false">YEAR(B3658)</f>
        <v>2020</v>
      </c>
      <c r="T3658" s="17" t="n">
        <f aca="false">WEEKDAY(B3658)</f>
        <v>3</v>
      </c>
    </row>
    <row r="3659" customFormat="false" ht="15" hidden="false" customHeight="false" outlineLevel="0" collapsed="false">
      <c r="B3659" s="21" t="n">
        <v>44146</v>
      </c>
      <c r="C3659" s="22" t="n">
        <v>1877.281</v>
      </c>
      <c r="D3659" s="22" t="n">
        <v>1884.473</v>
      </c>
      <c r="E3659" s="22" t="n">
        <v>1856.448</v>
      </c>
      <c r="F3659" s="22" t="n">
        <v>1865.42</v>
      </c>
      <c r="G3659" s="23" t="n">
        <v>1885.85</v>
      </c>
      <c r="H3659" s="23" t="n">
        <v>1883.97</v>
      </c>
      <c r="I3659" s="23" t="n">
        <v>1855.76</v>
      </c>
      <c r="J3659" s="23" t="n">
        <v>1853.91</v>
      </c>
      <c r="K3659" s="29" t="str">
        <f aca="false">IF(N3659&lt;=$F$3,"HIT","MISS")</f>
        <v>HIT</v>
      </c>
      <c r="L3659" s="29" t="str">
        <f aca="false">IF(O3659&lt;=$F$3,"HIT","MISS")</f>
        <v>HIT</v>
      </c>
      <c r="M3659" s="17" t="str">
        <f aca="false">IF(AND(K3659="HIT",L3659="HIT"),"HOD ✓ | LOD ✓",IF(K3659="HIT","HOD ✓",IF(L3659="HIT","LOD ✓","✗ MISS")))</f>
        <v>HOD ✓ | LOD ✓</v>
      </c>
      <c r="N3659" s="26" t="n">
        <f aca="false">IF(D3659&lt;H3659,(H3659-D3659)/D3659,IF(D3659&gt;G3659,(D3659-G3659)/D3659,0))</f>
        <v>0</v>
      </c>
      <c r="O3659" s="26" t="n">
        <f aca="false">IF(E3659&lt;J3659,(J3659-E3659)/E3659,IF(E3659&gt;I3659,(E3659-I3659)/E3659,0))</f>
        <v>0.000370600199951791</v>
      </c>
      <c r="P3659" s="27" t="n">
        <f aca="false">LN(F3659/F3658)</f>
        <v>-0.00633822456441251</v>
      </c>
      <c r="Q3659" s="28" t="n">
        <f aca="false">STDEV(P3640:P3659)*SQRT(252)</f>
        <v>0.217997933208869</v>
      </c>
      <c r="R3659" s="26" t="n">
        <f aca="false">(G3659-H3659)/H3659</f>
        <v>0.000997892747761313</v>
      </c>
      <c r="S3659" s="17" t="n">
        <f aca="false">YEAR(B3659)</f>
        <v>2020</v>
      </c>
      <c r="T3659" s="17" t="n">
        <f aca="false">WEEKDAY(B3659)</f>
        <v>4</v>
      </c>
    </row>
    <row r="3660" customFormat="false" ht="15" hidden="false" customHeight="false" outlineLevel="0" collapsed="false">
      <c r="B3660" s="21" t="n">
        <v>44147</v>
      </c>
      <c r="C3660" s="22" t="n">
        <v>1865.42</v>
      </c>
      <c r="D3660" s="22" t="n">
        <v>1883.878</v>
      </c>
      <c r="E3660" s="22" t="n">
        <v>1862.787</v>
      </c>
      <c r="F3660" s="22" t="n">
        <v>1876.974</v>
      </c>
      <c r="G3660" s="23" t="n">
        <v>1885.17</v>
      </c>
      <c r="H3660" s="23" t="n">
        <v>1883.29</v>
      </c>
      <c r="I3660" s="23" t="n">
        <v>1862.43</v>
      </c>
      <c r="J3660" s="23" t="n">
        <v>1860.57</v>
      </c>
      <c r="K3660" s="29" t="str">
        <f aca="false">IF(N3660&lt;=$F$3,"HIT","MISS")</f>
        <v>HIT</v>
      </c>
      <c r="L3660" s="29" t="str">
        <f aca="false">IF(O3660&lt;=$F$3,"HIT","MISS")</f>
        <v>HIT</v>
      </c>
      <c r="M3660" s="17" t="str">
        <f aca="false">IF(AND(K3660="HIT",L3660="HIT"),"HOD ✓ | LOD ✓",IF(K3660="HIT","HOD ✓",IF(L3660="HIT","LOD ✓","✗ MISS")))</f>
        <v>HOD ✓ | LOD ✓</v>
      </c>
      <c r="N3660" s="26" t="n">
        <f aca="false">IF(D3660&lt;H3660,(H3660-D3660)/D3660,IF(D3660&gt;G3660,(D3660-G3660)/D3660,0))</f>
        <v>0</v>
      </c>
      <c r="O3660" s="26" t="n">
        <f aca="false">IF(E3660&lt;J3660,(J3660-E3660)/E3660,IF(E3660&gt;I3660,(E3660-I3660)/E3660,0))</f>
        <v>0.000191648320500396</v>
      </c>
      <c r="P3660" s="27" t="n">
        <f aca="false">LN(F3660/F3659)</f>
        <v>0.00617467680290765</v>
      </c>
      <c r="Q3660" s="28" t="n">
        <f aca="false">STDEV(P3641:P3660)*SQRT(252)</f>
        <v>0.218941246111699</v>
      </c>
      <c r="R3660" s="26" t="n">
        <f aca="false">(G3660-H3660)/H3660</f>
        <v>0.000998253057150046</v>
      </c>
      <c r="S3660" s="17" t="n">
        <f aca="false">YEAR(B3660)</f>
        <v>2020</v>
      </c>
      <c r="T3660" s="17" t="n">
        <f aca="false">WEEKDAY(B3660)</f>
        <v>5</v>
      </c>
    </row>
    <row r="3661" customFormat="false" ht="15" hidden="false" customHeight="false" outlineLevel="0" collapsed="false">
      <c r="B3661" s="21" t="n">
        <v>44148</v>
      </c>
      <c r="C3661" s="22" t="n">
        <v>1876.974</v>
      </c>
      <c r="D3661" s="22" t="n">
        <v>1896.882</v>
      </c>
      <c r="E3661" s="22" t="n">
        <v>1874.198</v>
      </c>
      <c r="F3661" s="22" t="n">
        <v>1889.565</v>
      </c>
      <c r="G3661" s="23" t="n">
        <v>1896.26</v>
      </c>
      <c r="H3661" s="23" t="n">
        <v>1894.37</v>
      </c>
      <c r="I3661" s="23" t="n">
        <v>1873.92</v>
      </c>
      <c r="J3661" s="23" t="n">
        <v>1872.05</v>
      </c>
      <c r="K3661" s="29" t="str">
        <f aca="false">IF(N3661&lt;=$F$3,"HIT","MISS")</f>
        <v>HIT</v>
      </c>
      <c r="L3661" s="29" t="str">
        <f aca="false">IF(O3661&lt;=$F$3,"HIT","MISS")</f>
        <v>HIT</v>
      </c>
      <c r="M3661" s="17" t="str">
        <f aca="false">IF(AND(K3661="HIT",L3661="HIT"),"HOD ✓ | LOD ✓",IF(K3661="HIT","HOD ✓",IF(L3661="HIT","LOD ✓","✗ MISS")))</f>
        <v>HOD ✓ | LOD ✓</v>
      </c>
      <c r="N3661" s="26" t="n">
        <f aca="false">IF(D3661&lt;H3661,(H3661-D3661)/D3661,IF(D3661&gt;G3661,(D3661-G3661)/D3661,0))</f>
        <v>0.000327906532931448</v>
      </c>
      <c r="O3661" s="26" t="n">
        <f aca="false">IF(E3661&lt;J3661,(J3661-E3661)/E3661,IF(E3661&gt;I3661,(E3661-I3661)/E3661,0))</f>
        <v>0.000148330112400088</v>
      </c>
      <c r="P3661" s="27" t="n">
        <f aca="false">LN(F3661/F3660)</f>
        <v>0.00668573823368957</v>
      </c>
      <c r="Q3661" s="28" t="n">
        <f aca="false">STDEV(P3642:P3661)*SQRT(252)</f>
        <v>0.220000273554012</v>
      </c>
      <c r="R3661" s="26" t="n">
        <f aca="false">(G3661-H3661)/H3661</f>
        <v>0.000997693164482176</v>
      </c>
      <c r="S3661" s="17" t="n">
        <f aca="false">YEAR(B3661)</f>
        <v>2020</v>
      </c>
      <c r="T3661" s="17" t="n">
        <f aca="false">WEEKDAY(B3661)</f>
        <v>6</v>
      </c>
    </row>
    <row r="3662" customFormat="false" ht="15" hidden="false" customHeight="false" outlineLevel="0" collapsed="false">
      <c r="B3662" s="21" t="n">
        <v>44151</v>
      </c>
      <c r="C3662" s="22" t="n">
        <v>1889.565</v>
      </c>
      <c r="D3662" s="22" t="n">
        <v>1899.112</v>
      </c>
      <c r="E3662" s="22" t="n">
        <v>1864.541</v>
      </c>
      <c r="F3662" s="22" t="n">
        <v>1888.839</v>
      </c>
      <c r="G3662" s="23" t="n">
        <v>1900.37</v>
      </c>
      <c r="H3662" s="23" t="n">
        <v>1898.47</v>
      </c>
      <c r="I3662" s="23" t="n">
        <v>1864.19</v>
      </c>
      <c r="J3662" s="23" t="n">
        <v>1862.33</v>
      </c>
      <c r="K3662" s="29" t="str">
        <f aca="false">IF(N3662&lt;=$F$3,"HIT","MISS")</f>
        <v>HIT</v>
      </c>
      <c r="L3662" s="29" t="str">
        <f aca="false">IF(O3662&lt;=$F$3,"HIT","MISS")</f>
        <v>HIT</v>
      </c>
      <c r="M3662" s="17" t="str">
        <f aca="false">IF(AND(K3662="HIT",L3662="HIT"),"HOD ✓ | LOD ✓",IF(K3662="HIT","HOD ✓",IF(L3662="HIT","LOD ✓","✗ MISS")))</f>
        <v>HOD ✓ | LOD ✓</v>
      </c>
      <c r="N3662" s="26" t="n">
        <f aca="false">IF(D3662&lt;H3662,(H3662-D3662)/D3662,IF(D3662&gt;G3662,(D3662-G3662)/D3662,0))</f>
        <v>0</v>
      </c>
      <c r="O3662" s="26" t="n">
        <f aca="false">IF(E3662&lt;J3662,(J3662-E3662)/E3662,IF(E3662&gt;I3662,(E3662-I3662)/E3662,0))</f>
        <v>0.000188250084068886</v>
      </c>
      <c r="P3662" s="27" t="n">
        <f aca="false">LN(F3662/F3661)</f>
        <v>-0.00038428924431297</v>
      </c>
      <c r="Q3662" s="28" t="n">
        <f aca="false">STDEV(P3643:P3662)*SQRT(252)</f>
        <v>0.219728929734473</v>
      </c>
      <c r="R3662" s="26" t="n">
        <f aca="false">(G3662-H3662)/H3662</f>
        <v>0.00100080591212917</v>
      </c>
      <c r="S3662" s="17" t="n">
        <f aca="false">YEAR(B3662)</f>
        <v>2020</v>
      </c>
      <c r="T3662" s="17" t="n">
        <f aca="false">WEEKDAY(B3662)</f>
        <v>2</v>
      </c>
    </row>
    <row r="3663" customFormat="false" ht="15" hidden="false" customHeight="false" outlineLevel="0" collapsed="false">
      <c r="B3663" s="21" t="n">
        <v>44152</v>
      </c>
      <c r="C3663" s="22" t="n">
        <v>1888.839</v>
      </c>
      <c r="D3663" s="22" t="n">
        <v>1893.536</v>
      </c>
      <c r="E3663" s="22" t="n">
        <v>1876.988</v>
      </c>
      <c r="F3663" s="22" t="n">
        <v>1880.388</v>
      </c>
      <c r="G3663" s="23" t="n">
        <v>1892.91</v>
      </c>
      <c r="H3663" s="23" t="n">
        <v>1891.02</v>
      </c>
      <c r="I3663" s="23" t="n">
        <v>1876.48</v>
      </c>
      <c r="J3663" s="23" t="n">
        <v>1874.61</v>
      </c>
      <c r="K3663" s="29" t="str">
        <f aca="false">IF(N3663&lt;=$F$3,"HIT","MISS")</f>
        <v>HIT</v>
      </c>
      <c r="L3663" s="29" t="str">
        <f aca="false">IF(O3663&lt;=$F$3,"HIT","MISS")</f>
        <v>HIT</v>
      </c>
      <c r="M3663" s="17" t="str">
        <f aca="false">IF(AND(K3663="HIT",L3663="HIT"),"HOD ✓ | LOD ✓",IF(K3663="HIT","HOD ✓",IF(L3663="HIT","LOD ✓","✗ MISS")))</f>
        <v>HOD ✓ | LOD ✓</v>
      </c>
      <c r="N3663" s="26" t="n">
        <f aca="false">IF(D3663&lt;H3663,(H3663-D3663)/D3663,IF(D3663&gt;G3663,(D3663-G3663)/D3663,0))</f>
        <v>0.000330598414817556</v>
      </c>
      <c r="O3663" s="26" t="n">
        <f aca="false">IF(E3663&lt;J3663,(J3663-E3663)/E3663,IF(E3663&gt;I3663,(E3663-I3663)/E3663,0))</f>
        <v>0.000270646376002424</v>
      </c>
      <c r="P3663" s="27" t="n">
        <f aca="false">LN(F3663/F3662)</f>
        <v>-0.00448421607994994</v>
      </c>
      <c r="Q3663" s="28" t="n">
        <f aca="false">STDEV(P3644:P3663)*SQRT(252)</f>
        <v>0.220071618802484</v>
      </c>
      <c r="R3663" s="26" t="n">
        <f aca="false">(G3663-H3663)/H3663</f>
        <v>0.000999460608560512</v>
      </c>
      <c r="S3663" s="17" t="n">
        <f aca="false">YEAR(B3663)</f>
        <v>2020</v>
      </c>
      <c r="T3663" s="17" t="n">
        <f aca="false">WEEKDAY(B3663)</f>
        <v>3</v>
      </c>
    </row>
    <row r="3664" customFormat="false" ht="15" hidden="false" customHeight="false" outlineLevel="0" collapsed="false">
      <c r="B3664" s="21" t="n">
        <v>44153</v>
      </c>
      <c r="C3664" s="22" t="n">
        <v>1880.388</v>
      </c>
      <c r="D3664" s="22" t="n">
        <v>1884.856</v>
      </c>
      <c r="E3664" s="22" t="n">
        <v>1863.772</v>
      </c>
      <c r="F3664" s="22" t="n">
        <v>1872.464</v>
      </c>
      <c r="G3664" s="23" t="n">
        <v>1886.41</v>
      </c>
      <c r="H3664" s="23" t="n">
        <v>1884.53</v>
      </c>
      <c r="I3664" s="23" t="n">
        <v>1866.85</v>
      </c>
      <c r="J3664" s="23" t="n">
        <v>1864.99</v>
      </c>
      <c r="K3664" s="24" t="str">
        <f aca="false">IF(N3664&lt;=$F$3,"HIT","MISS")</f>
        <v>HIT</v>
      </c>
      <c r="L3664" s="24" t="str">
        <f aca="false">IF(O3664&lt;=$F$3,"HIT","MISS")</f>
        <v>MISS</v>
      </c>
      <c r="M3664" s="25" t="str">
        <f aca="false">IF(AND(K3664="HIT",L3664="HIT"),"HOD ✓ | LOD ✓",IF(K3664="HIT","HOD ✓",IF(L3664="HIT","LOD ✓","✗ MISS")))</f>
        <v>HOD ✓</v>
      </c>
      <c r="N3664" s="26" t="n">
        <f aca="false">IF(D3664&lt;H3664,(H3664-D3664)/D3664,IF(D3664&gt;G3664,(D3664-G3664)/D3664,0))</f>
        <v>0</v>
      </c>
      <c r="O3664" s="26" t="n">
        <f aca="false">IF(E3664&lt;J3664,(J3664-E3664)/E3664,IF(E3664&gt;I3664,(E3664-I3664)/E3664,0))</f>
        <v>0.000653513412584841</v>
      </c>
      <c r="P3664" s="27" t="n">
        <f aca="false">LN(F3664/F3663)</f>
        <v>-0.00422292793630033</v>
      </c>
      <c r="Q3664" s="28" t="n">
        <f aca="false">STDEV(P3645:P3664)*SQRT(252)</f>
        <v>0.217309270746392</v>
      </c>
      <c r="R3664" s="26" t="n">
        <f aca="false">(G3664-H3664)/H3664</f>
        <v>0.000997596217624612</v>
      </c>
      <c r="S3664" s="17" t="n">
        <f aca="false">YEAR(B3664)</f>
        <v>2020</v>
      </c>
      <c r="T3664" s="17" t="n">
        <f aca="false">WEEKDAY(B3664)</f>
        <v>4</v>
      </c>
    </row>
    <row r="3665" customFormat="false" ht="15" hidden="false" customHeight="false" outlineLevel="0" collapsed="false">
      <c r="B3665" s="21" t="n">
        <v>44154</v>
      </c>
      <c r="C3665" s="22" t="n">
        <v>1872.464</v>
      </c>
      <c r="D3665" s="22" t="n">
        <v>1874.116</v>
      </c>
      <c r="E3665" s="22" t="n">
        <v>1852.792</v>
      </c>
      <c r="F3665" s="22" t="n">
        <v>1866.12</v>
      </c>
      <c r="G3665" s="23" t="n">
        <v>1875.12</v>
      </c>
      <c r="H3665" s="23" t="n">
        <v>1873.25</v>
      </c>
      <c r="I3665" s="23" t="n">
        <v>1854.15</v>
      </c>
      <c r="J3665" s="23" t="n">
        <v>1852.3</v>
      </c>
      <c r="K3665" s="29" t="str">
        <f aca="false">IF(N3665&lt;=$F$3,"HIT","MISS")</f>
        <v>HIT</v>
      </c>
      <c r="L3665" s="29" t="str">
        <f aca="false">IF(O3665&lt;=$F$3,"HIT","MISS")</f>
        <v>HIT</v>
      </c>
      <c r="M3665" s="17" t="str">
        <f aca="false">IF(AND(K3665="HIT",L3665="HIT"),"HOD ✓ | LOD ✓",IF(K3665="HIT","HOD ✓",IF(L3665="HIT","LOD ✓","✗ MISS")))</f>
        <v>HOD ✓ | LOD ✓</v>
      </c>
      <c r="N3665" s="26" t="n">
        <f aca="false">IF(D3665&lt;H3665,(H3665-D3665)/D3665,IF(D3665&gt;G3665,(D3665-G3665)/D3665,0))</f>
        <v>0</v>
      </c>
      <c r="O3665" s="26" t="n">
        <f aca="false">IF(E3665&lt;J3665,(J3665-E3665)/E3665,IF(E3665&gt;I3665,(E3665-I3665)/E3665,0))</f>
        <v>0</v>
      </c>
      <c r="P3665" s="27" t="n">
        <f aca="false">LN(F3665/F3664)</f>
        <v>-0.00339380155113423</v>
      </c>
      <c r="Q3665" s="28" t="n">
        <f aca="false">STDEV(P3646:P3665)*SQRT(252)</f>
        <v>0.214692730005437</v>
      </c>
      <c r="R3665" s="26" t="n">
        <f aca="false">(G3665-H3665)/H3665</f>
        <v>0.000998265047377494</v>
      </c>
      <c r="S3665" s="17" t="n">
        <f aca="false">YEAR(B3665)</f>
        <v>2020</v>
      </c>
      <c r="T3665" s="17" t="n">
        <f aca="false">WEEKDAY(B3665)</f>
        <v>5</v>
      </c>
    </row>
    <row r="3666" customFormat="false" ht="15" hidden="false" customHeight="false" outlineLevel="0" collapsed="false">
      <c r="B3666" s="21" t="n">
        <v>44155</v>
      </c>
      <c r="C3666" s="22" t="n">
        <v>1866.12</v>
      </c>
      <c r="D3666" s="22" t="n">
        <v>1879.818</v>
      </c>
      <c r="E3666" s="22" t="n">
        <v>1860.967</v>
      </c>
      <c r="F3666" s="22" t="n">
        <v>1870.987</v>
      </c>
      <c r="G3666" s="23" t="n">
        <v>1881.61</v>
      </c>
      <c r="H3666" s="23" t="n">
        <v>1879.73</v>
      </c>
      <c r="I3666" s="23" t="n">
        <v>1862.27</v>
      </c>
      <c r="J3666" s="23" t="n">
        <v>1860.41</v>
      </c>
      <c r="K3666" s="29" t="str">
        <f aca="false">IF(N3666&lt;=$F$3,"HIT","MISS")</f>
        <v>HIT</v>
      </c>
      <c r="L3666" s="29" t="str">
        <f aca="false">IF(O3666&lt;=$F$3,"HIT","MISS")</f>
        <v>HIT</v>
      </c>
      <c r="M3666" s="17" t="str">
        <f aca="false">IF(AND(K3666="HIT",L3666="HIT"),"HOD ✓ | LOD ✓",IF(K3666="HIT","HOD ✓",IF(L3666="HIT","LOD ✓","✗ MISS")))</f>
        <v>HOD ✓ | LOD ✓</v>
      </c>
      <c r="N3666" s="26" t="n">
        <f aca="false">IF(D3666&lt;H3666,(H3666-D3666)/D3666,IF(D3666&gt;G3666,(D3666-G3666)/D3666,0))</f>
        <v>0</v>
      </c>
      <c r="O3666" s="26" t="n">
        <f aca="false">IF(E3666&lt;J3666,(J3666-E3666)/E3666,IF(E3666&gt;I3666,(E3666-I3666)/E3666,0))</f>
        <v>0</v>
      </c>
      <c r="P3666" s="27" t="n">
        <f aca="false">LN(F3666/F3665)</f>
        <v>0.00260469007263833</v>
      </c>
      <c r="Q3666" s="28" t="n">
        <f aca="false">STDEV(P3647:P3666)*SQRT(252)</f>
        <v>0.21507438098772</v>
      </c>
      <c r="R3666" s="26" t="n">
        <f aca="false">(G3666-H3666)/H3666</f>
        <v>0.00100014363765003</v>
      </c>
      <c r="S3666" s="17" t="n">
        <f aca="false">YEAR(B3666)</f>
        <v>2020</v>
      </c>
      <c r="T3666" s="17" t="n">
        <f aca="false">WEEKDAY(B3666)</f>
        <v>6</v>
      </c>
    </row>
    <row r="3667" customFormat="false" ht="15" hidden="false" customHeight="false" outlineLevel="0" collapsed="false">
      <c r="B3667" s="21" t="n">
        <v>44158</v>
      </c>
      <c r="C3667" s="22" t="n">
        <v>1870.987</v>
      </c>
      <c r="D3667" s="22" t="n">
        <v>1876.139</v>
      </c>
      <c r="E3667" s="22" t="n">
        <v>1831.073</v>
      </c>
      <c r="F3667" s="22" t="n">
        <v>1837.828</v>
      </c>
      <c r="G3667" s="23" t="n">
        <v>1877.55</v>
      </c>
      <c r="H3667" s="23" t="n">
        <v>1875.67</v>
      </c>
      <c r="I3667" s="23" t="n">
        <v>1830.59</v>
      </c>
      <c r="J3667" s="23" t="n">
        <v>1828.76</v>
      </c>
      <c r="K3667" s="29" t="str">
        <f aca="false">IF(N3667&lt;=$F$3,"HIT","MISS")</f>
        <v>HIT</v>
      </c>
      <c r="L3667" s="29" t="str">
        <f aca="false">IF(O3667&lt;=$F$3,"HIT","MISS")</f>
        <v>HIT</v>
      </c>
      <c r="M3667" s="17" t="str">
        <f aca="false">IF(AND(K3667="HIT",L3667="HIT"),"HOD ✓ | LOD ✓",IF(K3667="HIT","HOD ✓",IF(L3667="HIT","LOD ✓","✗ MISS")))</f>
        <v>HOD ✓ | LOD ✓</v>
      </c>
      <c r="N3667" s="26" t="n">
        <f aca="false">IF(D3667&lt;H3667,(H3667-D3667)/D3667,IF(D3667&gt;G3667,(D3667-G3667)/D3667,0))</f>
        <v>0</v>
      </c>
      <c r="O3667" s="26" t="n">
        <f aca="false">IF(E3667&lt;J3667,(J3667-E3667)/E3667,IF(E3667&gt;I3667,(E3667-I3667)/E3667,0))</f>
        <v>0.000263779761921111</v>
      </c>
      <c r="P3667" s="27" t="n">
        <f aca="false">LN(F3667/F3666)</f>
        <v>-0.017881659535369</v>
      </c>
      <c r="Q3667" s="28" t="n">
        <f aca="false">STDEV(P3648:P3667)*SQRT(252)</f>
        <v>0.223360080069366</v>
      </c>
      <c r="R3667" s="26" t="n">
        <f aca="false">(G3667-H3667)/H3667</f>
        <v>0.00100230850842626</v>
      </c>
      <c r="S3667" s="17" t="n">
        <f aca="false">YEAR(B3667)</f>
        <v>2020</v>
      </c>
      <c r="T3667" s="17" t="n">
        <f aca="false">WEEKDAY(B3667)</f>
        <v>2</v>
      </c>
    </row>
    <row r="3668" customFormat="false" ht="15" hidden="false" customHeight="false" outlineLevel="0" collapsed="false">
      <c r="B3668" s="21" t="n">
        <v>44159</v>
      </c>
      <c r="C3668" s="22" t="n">
        <v>1837.828</v>
      </c>
      <c r="D3668" s="22" t="n">
        <v>1839.038</v>
      </c>
      <c r="E3668" s="22" t="n">
        <v>1800.424</v>
      </c>
      <c r="F3668" s="22" t="n">
        <v>1807.459</v>
      </c>
      <c r="G3668" s="23" t="n">
        <v>1838.5</v>
      </c>
      <c r="H3668" s="23" t="n">
        <v>1836.66</v>
      </c>
      <c r="I3668" s="23" t="n">
        <v>1801.13</v>
      </c>
      <c r="J3668" s="23" t="n">
        <v>1799.33</v>
      </c>
      <c r="K3668" s="29" t="str">
        <f aca="false">IF(N3668&lt;=$F$3,"HIT","MISS")</f>
        <v>HIT</v>
      </c>
      <c r="L3668" s="29" t="str">
        <f aca="false">IF(O3668&lt;=$F$3,"HIT","MISS")</f>
        <v>HIT</v>
      </c>
      <c r="M3668" s="17" t="str">
        <f aca="false">IF(AND(K3668="HIT",L3668="HIT"),"HOD ✓ | LOD ✓",IF(K3668="HIT","HOD ✓",IF(L3668="HIT","LOD ✓","✗ MISS")))</f>
        <v>HOD ✓ | LOD ✓</v>
      </c>
      <c r="N3668" s="26" t="n">
        <f aca="false">IF(D3668&lt;H3668,(H3668-D3668)/D3668,IF(D3668&gt;G3668,(D3668-G3668)/D3668,0))</f>
        <v>0.000292544254115473</v>
      </c>
      <c r="O3668" s="26" t="n">
        <f aca="false">IF(E3668&lt;J3668,(J3668-E3668)/E3668,IF(E3668&gt;I3668,(E3668-I3668)/E3668,0))</f>
        <v>0</v>
      </c>
      <c r="P3668" s="27" t="n">
        <f aca="false">LN(F3668/F3667)</f>
        <v>-0.0166624480470422</v>
      </c>
      <c r="Q3668" s="28" t="n">
        <f aca="false">STDEV(P3649:P3668)*SQRT(252)</f>
        <v>0.228722145739908</v>
      </c>
      <c r="R3668" s="26" t="n">
        <f aca="false">(G3668-H3668)/H3668</f>
        <v>0.00100181851839748</v>
      </c>
      <c r="S3668" s="17" t="n">
        <f aca="false">YEAR(B3668)</f>
        <v>2020</v>
      </c>
      <c r="T3668" s="17" t="n">
        <f aca="false">WEEKDAY(B3668)</f>
        <v>3</v>
      </c>
    </row>
    <row r="3669" customFormat="false" ht="15" hidden="false" customHeight="false" outlineLevel="0" collapsed="false">
      <c r="B3669" s="21" t="n">
        <v>44160</v>
      </c>
      <c r="C3669" s="22" t="n">
        <v>1807.459</v>
      </c>
      <c r="D3669" s="22" t="n">
        <v>1817.771</v>
      </c>
      <c r="E3669" s="22" t="n">
        <v>1801.806</v>
      </c>
      <c r="F3669" s="22" t="n">
        <v>1807.846</v>
      </c>
      <c r="G3669" s="23" t="n">
        <v>1817.9</v>
      </c>
      <c r="H3669" s="23" t="n">
        <v>1816.08</v>
      </c>
      <c r="I3669" s="23" t="n">
        <v>1803.32</v>
      </c>
      <c r="J3669" s="23" t="n">
        <v>1801.52</v>
      </c>
      <c r="K3669" s="29" t="str">
        <f aca="false">IF(N3669&lt;=$F$3,"HIT","MISS")</f>
        <v>HIT</v>
      </c>
      <c r="L3669" s="29" t="str">
        <f aca="false">IF(O3669&lt;=$F$3,"HIT","MISS")</f>
        <v>HIT</v>
      </c>
      <c r="M3669" s="17" t="str">
        <f aca="false">IF(AND(K3669="HIT",L3669="HIT"),"HOD ✓ | LOD ✓",IF(K3669="HIT","HOD ✓",IF(L3669="HIT","LOD ✓","✗ MISS")))</f>
        <v>HOD ✓ | LOD ✓</v>
      </c>
      <c r="N3669" s="26" t="n">
        <f aca="false">IF(D3669&lt;H3669,(H3669-D3669)/D3669,IF(D3669&gt;G3669,(D3669-G3669)/D3669,0))</f>
        <v>0</v>
      </c>
      <c r="O3669" s="26" t="n">
        <f aca="false">IF(E3669&lt;J3669,(J3669-E3669)/E3669,IF(E3669&gt;I3669,(E3669-I3669)/E3669,0))</f>
        <v>0</v>
      </c>
      <c r="P3669" s="27" t="n">
        <f aca="false">LN(F3669/F3668)</f>
        <v>0.000214089821731822</v>
      </c>
      <c r="Q3669" s="28" t="n">
        <f aca="false">STDEV(P3650:P3669)*SQRT(252)</f>
        <v>0.223284136280828</v>
      </c>
      <c r="R3669" s="26" t="n">
        <f aca="false">(G3669-H3669)/H3669</f>
        <v>0.00100215849522057</v>
      </c>
      <c r="S3669" s="17" t="n">
        <f aca="false">YEAR(B3669)</f>
        <v>2020</v>
      </c>
      <c r="T3669" s="17" t="n">
        <f aca="false">WEEKDAY(B3669)</f>
        <v>4</v>
      </c>
    </row>
    <row r="3670" customFormat="false" ht="15" hidden="false" customHeight="false" outlineLevel="0" collapsed="false">
      <c r="B3670" s="21" t="n">
        <v>44161</v>
      </c>
      <c r="C3670" s="22" t="n">
        <v>1807.846</v>
      </c>
      <c r="D3670" s="22" t="n">
        <v>1818.336</v>
      </c>
      <c r="E3670" s="22" t="n">
        <v>1805.857</v>
      </c>
      <c r="F3670" s="22" t="n">
        <v>1810.474</v>
      </c>
      <c r="G3670" s="23" t="n">
        <v>1817.9</v>
      </c>
      <c r="H3670" s="23" t="n">
        <v>1816.08</v>
      </c>
      <c r="I3670" s="23" t="n">
        <v>1808.06</v>
      </c>
      <c r="J3670" s="23" t="n">
        <v>1806.25</v>
      </c>
      <c r="K3670" s="29" t="str">
        <f aca="false">IF(N3670&lt;=$F$3,"HIT","MISS")</f>
        <v>HIT</v>
      </c>
      <c r="L3670" s="29" t="str">
        <f aca="false">IF(O3670&lt;=$F$3,"HIT","MISS")</f>
        <v>HIT</v>
      </c>
      <c r="M3670" s="17" t="str">
        <f aca="false">IF(AND(K3670="HIT",L3670="HIT"),"HOD ✓ | LOD ✓",IF(K3670="HIT","HOD ✓",IF(L3670="HIT","LOD ✓","✗ MISS")))</f>
        <v>HOD ✓ | LOD ✓</v>
      </c>
      <c r="N3670" s="26" t="n">
        <f aca="false">IF(D3670&lt;H3670,(H3670-D3670)/D3670,IF(D3670&gt;G3670,(D3670-G3670)/D3670,0))</f>
        <v>0.000239779666684222</v>
      </c>
      <c r="O3670" s="26" t="n">
        <f aca="false">IF(E3670&lt;J3670,(J3670-E3670)/E3670,IF(E3670&gt;I3670,(E3670-I3670)/E3670,0))</f>
        <v>0.000217625205096544</v>
      </c>
      <c r="P3670" s="27" t="n">
        <f aca="false">LN(F3670/F3669)</f>
        <v>0.00145260809552793</v>
      </c>
      <c r="Q3670" s="28" t="n">
        <f aca="false">STDEV(P3651:P3670)*SQRT(252)</f>
        <v>0.22327262613936</v>
      </c>
      <c r="R3670" s="26" t="n">
        <f aca="false">(G3670-H3670)/H3670</f>
        <v>0.00100215849522057</v>
      </c>
      <c r="S3670" s="17" t="n">
        <f aca="false">YEAR(B3670)</f>
        <v>2020</v>
      </c>
      <c r="T3670" s="17" t="n">
        <f aca="false">WEEKDAY(B3670)</f>
        <v>5</v>
      </c>
    </row>
    <row r="3671" customFormat="false" ht="15" hidden="false" customHeight="false" outlineLevel="0" collapsed="false">
      <c r="B3671" s="21" t="n">
        <v>44162</v>
      </c>
      <c r="C3671" s="22" t="n">
        <v>1810.474</v>
      </c>
      <c r="D3671" s="22" t="n">
        <v>1813.868</v>
      </c>
      <c r="E3671" s="22" t="n">
        <v>1774.41</v>
      </c>
      <c r="F3671" s="22" t="n">
        <v>1786.92</v>
      </c>
      <c r="G3671" s="23" t="n">
        <v>1814.35</v>
      </c>
      <c r="H3671" s="23" t="n">
        <v>1812.54</v>
      </c>
      <c r="I3671" s="23" t="n">
        <v>1776.29</v>
      </c>
      <c r="J3671" s="23" t="n">
        <v>1774.52</v>
      </c>
      <c r="K3671" s="29" t="str">
        <f aca="false">IF(N3671&lt;=$F$3,"HIT","MISS")</f>
        <v>HIT</v>
      </c>
      <c r="L3671" s="29" t="str">
        <f aca="false">IF(O3671&lt;=$F$3,"HIT","MISS")</f>
        <v>HIT</v>
      </c>
      <c r="M3671" s="17" t="str">
        <f aca="false">IF(AND(K3671="HIT",L3671="HIT"),"HOD ✓ | LOD ✓",IF(K3671="HIT","HOD ✓",IF(L3671="HIT","LOD ✓","✗ MISS")))</f>
        <v>HOD ✓ | LOD ✓</v>
      </c>
      <c r="N3671" s="26" t="n">
        <f aca="false">IF(D3671&lt;H3671,(H3671-D3671)/D3671,IF(D3671&gt;G3671,(D3671-G3671)/D3671,0))</f>
        <v>0</v>
      </c>
      <c r="O3671" s="26" t="n">
        <f aca="false">IF(E3671&lt;J3671,(J3671-E3671)/E3671,IF(E3671&gt;I3671,(E3671-I3671)/E3671,0))</f>
        <v>6.19924369226391E-005</v>
      </c>
      <c r="P3671" s="27" t="n">
        <f aca="false">LN(F3671/F3670)</f>
        <v>-0.0130952220386193</v>
      </c>
      <c r="Q3671" s="28" t="n">
        <f aca="false">STDEV(P3652:P3671)*SQRT(252)</f>
        <v>0.225041784562469</v>
      </c>
      <c r="R3671" s="26" t="n">
        <f aca="false">(G3671-H3671)/H3671</f>
        <v>0.000998598651615934</v>
      </c>
      <c r="S3671" s="17" t="n">
        <f aca="false">YEAR(B3671)</f>
        <v>2020</v>
      </c>
      <c r="T3671" s="17" t="n">
        <f aca="false">WEEKDAY(B3671)</f>
        <v>6</v>
      </c>
    </row>
    <row r="3672" customFormat="false" ht="15" hidden="false" customHeight="false" outlineLevel="0" collapsed="false">
      <c r="B3672" s="21" t="n">
        <v>44165</v>
      </c>
      <c r="C3672" s="22" t="n">
        <v>1786.92</v>
      </c>
      <c r="D3672" s="22" t="n">
        <v>1789.937</v>
      </c>
      <c r="E3672" s="22" t="n">
        <v>1764.57</v>
      </c>
      <c r="F3672" s="22" t="n">
        <v>1776.881</v>
      </c>
      <c r="G3672" s="23" t="n">
        <v>1790.77</v>
      </c>
      <c r="H3672" s="23" t="n">
        <v>1788.98</v>
      </c>
      <c r="I3672" s="23" t="n">
        <v>1766.72</v>
      </c>
      <c r="J3672" s="23" t="n">
        <v>1764.96</v>
      </c>
      <c r="K3672" s="29" t="str">
        <f aca="false">IF(N3672&lt;=$F$3,"HIT","MISS")</f>
        <v>HIT</v>
      </c>
      <c r="L3672" s="29" t="str">
        <f aca="false">IF(O3672&lt;=$F$3,"HIT","MISS")</f>
        <v>HIT</v>
      </c>
      <c r="M3672" s="17" t="str">
        <f aca="false">IF(AND(K3672="HIT",L3672="HIT"),"HOD ✓ | LOD ✓",IF(K3672="HIT","HOD ✓",IF(L3672="HIT","LOD ✓","✗ MISS")))</f>
        <v>HOD ✓ | LOD ✓</v>
      </c>
      <c r="N3672" s="26" t="n">
        <f aca="false">IF(D3672&lt;H3672,(H3672-D3672)/D3672,IF(D3672&gt;G3672,(D3672-G3672)/D3672,0))</f>
        <v>0</v>
      </c>
      <c r="O3672" s="26" t="n">
        <f aca="false">IF(E3672&lt;J3672,(J3672-E3672)/E3672,IF(E3672&gt;I3672,(E3672-I3672)/E3672,0))</f>
        <v>0.000221017018310467</v>
      </c>
      <c r="P3672" s="27" t="n">
        <f aca="false">LN(F3672/F3671)</f>
        <v>-0.00563388727581296</v>
      </c>
      <c r="Q3672" s="28" t="n">
        <f aca="false">STDEV(P3653:P3672)*SQRT(252)</f>
        <v>0.221137636030801</v>
      </c>
      <c r="R3672" s="26" t="n">
        <f aca="false">(G3672-H3672)/H3672</f>
        <v>0.00100057015729632</v>
      </c>
      <c r="S3672" s="17" t="n">
        <f aca="false">YEAR(B3672)</f>
        <v>2020</v>
      </c>
      <c r="T3672" s="17" t="n">
        <f aca="false">WEEKDAY(B3672)</f>
        <v>2</v>
      </c>
    </row>
    <row r="3673" customFormat="false" ht="15" hidden="false" customHeight="false" outlineLevel="0" collapsed="false">
      <c r="B3673" s="21" t="n">
        <v>44166</v>
      </c>
      <c r="C3673" s="22" t="n">
        <v>1776.881</v>
      </c>
      <c r="D3673" s="22" t="n">
        <v>1817.362</v>
      </c>
      <c r="E3673" s="22" t="n">
        <v>1775.897</v>
      </c>
      <c r="F3673" s="22" t="n">
        <v>1815.137</v>
      </c>
      <c r="G3673" s="23" t="n">
        <v>1818.45</v>
      </c>
      <c r="H3673" s="23" t="n">
        <v>1816.63</v>
      </c>
      <c r="I3673" s="23" t="n">
        <v>1775.67</v>
      </c>
      <c r="J3673" s="23" t="n">
        <v>1773.9</v>
      </c>
      <c r="K3673" s="29" t="str">
        <f aca="false">IF(N3673&lt;=$F$3,"HIT","MISS")</f>
        <v>HIT</v>
      </c>
      <c r="L3673" s="29" t="str">
        <f aca="false">IF(O3673&lt;=$F$3,"HIT","MISS")</f>
        <v>HIT</v>
      </c>
      <c r="M3673" s="17" t="str">
        <f aca="false">IF(AND(K3673="HIT",L3673="HIT"),"HOD ✓ | LOD ✓",IF(K3673="HIT","HOD ✓",IF(L3673="HIT","LOD ✓","✗ MISS")))</f>
        <v>HOD ✓ | LOD ✓</v>
      </c>
      <c r="N3673" s="26" t="n">
        <f aca="false">IF(D3673&lt;H3673,(H3673-D3673)/D3673,IF(D3673&gt;G3673,(D3673-G3673)/D3673,0))</f>
        <v>0</v>
      </c>
      <c r="O3673" s="26" t="n">
        <f aca="false">IF(E3673&lt;J3673,(J3673-E3673)/E3673,IF(E3673&gt;I3673,(E3673-I3673)/E3673,0))</f>
        <v>0.00012782272845771</v>
      </c>
      <c r="P3673" s="27" t="n">
        <f aca="false">LN(F3673/F3672)</f>
        <v>0.021301366829684</v>
      </c>
      <c r="Q3673" s="28" t="n">
        <f aca="false">STDEV(P3654:P3673)*SQRT(252)</f>
        <v>0.235086958114242</v>
      </c>
      <c r="R3673" s="26" t="n">
        <f aca="false">(G3673-H3673)/H3673</f>
        <v>0.00100185508331357</v>
      </c>
      <c r="S3673" s="17" t="n">
        <f aca="false">YEAR(B3673)</f>
        <v>2020</v>
      </c>
      <c r="T3673" s="17" t="n">
        <f aca="false">WEEKDAY(B3673)</f>
        <v>3</v>
      </c>
    </row>
    <row r="3674" customFormat="false" ht="15" hidden="false" customHeight="false" outlineLevel="0" collapsed="false">
      <c r="B3674" s="21" t="n">
        <v>44167</v>
      </c>
      <c r="C3674" s="22" t="n">
        <v>1815.137</v>
      </c>
      <c r="D3674" s="22" t="n">
        <v>1832.518</v>
      </c>
      <c r="E3674" s="22" t="n">
        <v>1807.543</v>
      </c>
      <c r="F3674" s="22" t="n">
        <v>1830.705</v>
      </c>
      <c r="G3674" s="23" t="n">
        <v>1834.24</v>
      </c>
      <c r="H3674" s="23" t="n">
        <v>1832.41</v>
      </c>
      <c r="I3674" s="23" t="n">
        <v>1809.71</v>
      </c>
      <c r="J3674" s="23" t="n">
        <v>1807.9</v>
      </c>
      <c r="K3674" s="29" t="str">
        <f aca="false">IF(N3674&lt;=$F$3,"HIT","MISS")</f>
        <v>HIT</v>
      </c>
      <c r="L3674" s="29" t="str">
        <f aca="false">IF(O3674&lt;=$F$3,"HIT","MISS")</f>
        <v>HIT</v>
      </c>
      <c r="M3674" s="17" t="str">
        <f aca="false">IF(AND(K3674="HIT",L3674="HIT"),"HOD ✓ | LOD ✓",IF(K3674="HIT","HOD ✓",IF(L3674="HIT","LOD ✓","✗ MISS")))</f>
        <v>HOD ✓ | LOD ✓</v>
      </c>
      <c r="N3674" s="26" t="n">
        <f aca="false">IF(D3674&lt;H3674,(H3674-D3674)/D3674,IF(D3674&gt;G3674,(D3674-G3674)/D3674,0))</f>
        <v>0</v>
      </c>
      <c r="O3674" s="26" t="n">
        <f aca="false">IF(E3674&lt;J3674,(J3674-E3674)/E3674,IF(E3674&gt;I3674,(E3674-I3674)/E3674,0))</f>
        <v>0.000197505674830529</v>
      </c>
      <c r="P3674" s="27" t="n">
        <f aca="false">LN(F3674/F3673)</f>
        <v>0.00854019160497153</v>
      </c>
      <c r="Q3674" s="28" t="n">
        <f aca="false">STDEV(P3655:P3674)*SQRT(252)</f>
        <v>0.238293540596741</v>
      </c>
      <c r="R3674" s="26" t="n">
        <f aca="false">(G3674-H3674)/H3674</f>
        <v>0.00099868479215892</v>
      </c>
      <c r="S3674" s="17" t="n">
        <f aca="false">YEAR(B3674)</f>
        <v>2020</v>
      </c>
      <c r="T3674" s="17" t="n">
        <f aca="false">WEEKDAY(B3674)</f>
        <v>4</v>
      </c>
    </row>
    <row r="3675" customFormat="false" ht="15" hidden="false" customHeight="false" outlineLevel="0" collapsed="false">
      <c r="B3675" s="21" t="n">
        <v>44168</v>
      </c>
      <c r="C3675" s="22" t="n">
        <v>1830.705</v>
      </c>
      <c r="D3675" s="22" t="n">
        <v>1843.984</v>
      </c>
      <c r="E3675" s="22" t="n">
        <v>1823.772</v>
      </c>
      <c r="F3675" s="22" t="n">
        <v>1840.936</v>
      </c>
      <c r="G3675" s="23" t="n">
        <v>1844.47</v>
      </c>
      <c r="H3675" s="23" t="n">
        <v>1842.63</v>
      </c>
      <c r="I3675" s="23" t="n">
        <v>1823.94</v>
      </c>
      <c r="J3675" s="23" t="n">
        <v>1822.12</v>
      </c>
      <c r="K3675" s="29" t="str">
        <f aca="false">IF(N3675&lt;=$F$3,"HIT","MISS")</f>
        <v>HIT</v>
      </c>
      <c r="L3675" s="29" t="str">
        <f aca="false">IF(O3675&lt;=$F$3,"HIT","MISS")</f>
        <v>HIT</v>
      </c>
      <c r="M3675" s="17" t="str">
        <f aca="false">IF(AND(K3675="HIT",L3675="HIT"),"HOD ✓ | LOD ✓",IF(K3675="HIT","HOD ✓",IF(L3675="HIT","LOD ✓","✗ MISS")))</f>
        <v>HOD ✓ | LOD ✓</v>
      </c>
      <c r="N3675" s="26" t="n">
        <f aca="false">IF(D3675&lt;H3675,(H3675-D3675)/D3675,IF(D3675&gt;G3675,(D3675-G3675)/D3675,0))</f>
        <v>0</v>
      </c>
      <c r="O3675" s="26" t="n">
        <f aca="false">IF(E3675&lt;J3675,(J3675-E3675)/E3675,IF(E3675&gt;I3675,(E3675-I3675)/E3675,0))</f>
        <v>0</v>
      </c>
      <c r="P3675" s="27" t="n">
        <f aca="false">LN(F3675/F3674)</f>
        <v>0.00557299936447711</v>
      </c>
      <c r="Q3675" s="28" t="n">
        <f aca="false">STDEV(P3656:P3675)*SQRT(252)</f>
        <v>0.219636826389851</v>
      </c>
      <c r="R3675" s="26" t="n">
        <f aca="false">(G3675-H3675)/H3675</f>
        <v>0.000998572692293037</v>
      </c>
      <c r="S3675" s="17" t="n">
        <f aca="false">YEAR(B3675)</f>
        <v>2020</v>
      </c>
      <c r="T3675" s="17" t="n">
        <f aca="false">WEEKDAY(B3675)</f>
        <v>5</v>
      </c>
    </row>
    <row r="3676" customFormat="false" ht="15" hidden="false" customHeight="false" outlineLevel="0" collapsed="false">
      <c r="B3676" s="21" t="n">
        <v>44169</v>
      </c>
      <c r="C3676" s="22" t="n">
        <v>1840.936</v>
      </c>
      <c r="D3676" s="22" t="n">
        <v>1848.202</v>
      </c>
      <c r="E3676" s="22" t="n">
        <v>1829.276</v>
      </c>
      <c r="F3676" s="22" t="n">
        <v>1838.79</v>
      </c>
      <c r="G3676" s="23" t="n">
        <v>1848.47</v>
      </c>
      <c r="H3676" s="23" t="n">
        <v>1846.62</v>
      </c>
      <c r="I3676" s="23" t="n">
        <v>1830.74</v>
      </c>
      <c r="J3676" s="23" t="n">
        <v>1828.91</v>
      </c>
      <c r="K3676" s="29" t="str">
        <f aca="false">IF(N3676&lt;=$F$3,"HIT","MISS")</f>
        <v>HIT</v>
      </c>
      <c r="L3676" s="29" t="str">
        <f aca="false">IF(O3676&lt;=$F$3,"HIT","MISS")</f>
        <v>HIT</v>
      </c>
      <c r="M3676" s="17" t="str">
        <f aca="false">IF(AND(K3676="HIT",L3676="HIT"),"HOD ✓ | LOD ✓",IF(K3676="HIT","HOD ✓",IF(L3676="HIT","LOD ✓","✗ MISS")))</f>
        <v>HOD ✓ | LOD ✓</v>
      </c>
      <c r="N3676" s="26" t="n">
        <f aca="false">IF(D3676&lt;H3676,(H3676-D3676)/D3676,IF(D3676&gt;G3676,(D3676-G3676)/D3676,0))</f>
        <v>0</v>
      </c>
      <c r="O3676" s="26" t="n">
        <f aca="false">IF(E3676&lt;J3676,(J3676-E3676)/E3676,IF(E3676&gt;I3676,(E3676-I3676)/E3676,0))</f>
        <v>0</v>
      </c>
      <c r="P3676" s="27" t="n">
        <f aca="false">LN(F3676/F3675)</f>
        <v>-0.00116639132549383</v>
      </c>
      <c r="Q3676" s="28" t="n">
        <f aca="false">STDEV(P3657:P3676)*SQRT(252)</f>
        <v>0.219311827327149</v>
      </c>
      <c r="R3676" s="26" t="n">
        <f aca="false">(G3676-H3676)/H3676</f>
        <v>0.00100183037116469</v>
      </c>
      <c r="S3676" s="17" t="n">
        <f aca="false">YEAR(B3676)</f>
        <v>2020</v>
      </c>
      <c r="T3676" s="17" t="n">
        <f aca="false">WEEKDAY(B3676)</f>
        <v>6</v>
      </c>
    </row>
    <row r="3677" customFormat="false" ht="15" hidden="false" customHeight="false" outlineLevel="0" collapsed="false">
      <c r="B3677" s="21" t="n">
        <v>44172</v>
      </c>
      <c r="C3677" s="22" t="n">
        <v>1838.79</v>
      </c>
      <c r="D3677" s="22" t="n">
        <v>1868.576</v>
      </c>
      <c r="E3677" s="22" t="n">
        <v>1822.253</v>
      </c>
      <c r="F3677" s="22" t="n">
        <v>1862.424</v>
      </c>
      <c r="G3677" s="23" t="n">
        <v>1868.83</v>
      </c>
      <c r="H3677" s="23" t="n">
        <v>1866.96</v>
      </c>
      <c r="I3677" s="23" t="n">
        <v>1824.29</v>
      </c>
      <c r="J3677" s="23" t="n">
        <v>1822.47</v>
      </c>
      <c r="K3677" s="29" t="str">
        <f aca="false">IF(N3677&lt;=$F$3,"HIT","MISS")</f>
        <v>HIT</v>
      </c>
      <c r="L3677" s="29" t="str">
        <f aca="false">IF(O3677&lt;=$F$3,"HIT","MISS")</f>
        <v>HIT</v>
      </c>
      <c r="M3677" s="17" t="str">
        <f aca="false">IF(AND(K3677="HIT",L3677="HIT"),"HOD ✓ | LOD ✓",IF(K3677="HIT","HOD ✓",IF(L3677="HIT","LOD ✓","✗ MISS")))</f>
        <v>HOD ✓ | LOD ✓</v>
      </c>
      <c r="N3677" s="26" t="n">
        <f aca="false">IF(D3677&lt;H3677,(H3677-D3677)/D3677,IF(D3677&gt;G3677,(D3677-G3677)/D3677,0))</f>
        <v>0</v>
      </c>
      <c r="O3677" s="26" t="n">
        <f aca="false">IF(E3677&lt;J3677,(J3677-E3677)/E3677,IF(E3677&gt;I3677,(E3677-I3677)/E3677,0))</f>
        <v>0.00011908335450681</v>
      </c>
      <c r="P3677" s="27" t="n">
        <f aca="false">LN(F3677/F3676)</f>
        <v>0.0127711184640853</v>
      </c>
      <c r="Q3677" s="28" t="n">
        <f aca="false">STDEV(P3658:P3677)*SQRT(252)</f>
        <v>0.153301260442763</v>
      </c>
      <c r="R3677" s="26" t="n">
        <f aca="false">(G3677-H3677)/H3677</f>
        <v>0.00100162831555036</v>
      </c>
      <c r="S3677" s="17" t="n">
        <f aca="false">YEAR(B3677)</f>
        <v>2020</v>
      </c>
      <c r="T3677" s="17" t="n">
        <f aca="false">WEEKDAY(B3677)</f>
        <v>2</v>
      </c>
    </row>
    <row r="3678" customFormat="false" ht="15" hidden="false" customHeight="false" outlineLevel="0" collapsed="false">
      <c r="B3678" s="21" t="n">
        <v>44173</v>
      </c>
      <c r="C3678" s="22" t="n">
        <v>1862.424</v>
      </c>
      <c r="D3678" s="22" t="n">
        <v>1875.306</v>
      </c>
      <c r="E3678" s="22" t="n">
        <v>1856.95</v>
      </c>
      <c r="F3678" s="22" t="n">
        <v>1870.434</v>
      </c>
      <c r="G3678" s="23" t="n">
        <v>1875.77</v>
      </c>
      <c r="H3678" s="23" t="n">
        <v>1873.9</v>
      </c>
      <c r="I3678" s="23" t="n">
        <v>1858.74</v>
      </c>
      <c r="J3678" s="23" t="n">
        <v>1856.88</v>
      </c>
      <c r="K3678" s="29" t="str">
        <f aca="false">IF(N3678&lt;=$F$3,"HIT","MISS")</f>
        <v>HIT</v>
      </c>
      <c r="L3678" s="29" t="str">
        <f aca="false">IF(O3678&lt;=$F$3,"HIT","MISS")</f>
        <v>HIT</v>
      </c>
      <c r="M3678" s="17" t="str">
        <f aca="false">IF(AND(K3678="HIT",L3678="HIT"),"HOD ✓ | LOD ✓",IF(K3678="HIT","HOD ✓",IF(L3678="HIT","LOD ✓","✗ MISS")))</f>
        <v>HOD ✓ | LOD ✓</v>
      </c>
      <c r="N3678" s="26" t="n">
        <f aca="false">IF(D3678&lt;H3678,(H3678-D3678)/D3678,IF(D3678&gt;G3678,(D3678-G3678)/D3678,0))</f>
        <v>0</v>
      </c>
      <c r="O3678" s="26" t="n">
        <f aca="false">IF(E3678&lt;J3678,(J3678-E3678)/E3678,IF(E3678&gt;I3678,(E3678-I3678)/E3678,0))</f>
        <v>0</v>
      </c>
      <c r="P3678" s="27" t="n">
        <f aca="false">LN(F3678/F3677)</f>
        <v>0.00429162443041672</v>
      </c>
      <c r="Q3678" s="28" t="n">
        <f aca="false">STDEV(P3659:P3678)*SQRT(252)</f>
        <v>0.151131400745171</v>
      </c>
      <c r="R3678" s="26" t="n">
        <f aca="false">(G3678-H3678)/H3678</f>
        <v>0.000997918779016965</v>
      </c>
      <c r="S3678" s="17" t="n">
        <f aca="false">YEAR(B3678)</f>
        <v>2020</v>
      </c>
      <c r="T3678" s="17" t="n">
        <f aca="false">WEEKDAY(B3678)</f>
        <v>3</v>
      </c>
    </row>
    <row r="3679" customFormat="false" ht="15" hidden="false" customHeight="false" outlineLevel="0" collapsed="false">
      <c r="B3679" s="21" t="n">
        <v>44174</v>
      </c>
      <c r="C3679" s="22" t="n">
        <v>1870.434</v>
      </c>
      <c r="D3679" s="22" t="n">
        <v>1870.62</v>
      </c>
      <c r="E3679" s="22" t="n">
        <v>1825.579</v>
      </c>
      <c r="F3679" s="22" t="n">
        <v>1840.086</v>
      </c>
      <c r="G3679" s="23" t="n">
        <v>1873.23</v>
      </c>
      <c r="H3679" s="23" t="n">
        <v>1871.36</v>
      </c>
      <c r="I3679" s="23" t="n">
        <v>1825.84</v>
      </c>
      <c r="J3679" s="23" t="n">
        <v>1824.02</v>
      </c>
      <c r="K3679" s="29" t="str">
        <f aca="false">IF(N3679&lt;=$F$3,"HIT","MISS")</f>
        <v>HIT</v>
      </c>
      <c r="L3679" s="29" t="str">
        <f aca="false">IF(O3679&lt;=$F$3,"HIT","MISS")</f>
        <v>HIT</v>
      </c>
      <c r="M3679" s="17" t="str">
        <f aca="false">IF(AND(K3679="HIT",L3679="HIT"),"HOD ✓ | LOD ✓",IF(K3679="HIT","HOD ✓",IF(L3679="HIT","LOD ✓","✗ MISS")))</f>
        <v>HOD ✓ | LOD ✓</v>
      </c>
      <c r="N3679" s="26" t="n">
        <f aca="false">IF(D3679&lt;H3679,(H3679-D3679)/D3679,IF(D3679&gt;G3679,(D3679-G3679)/D3679,0))</f>
        <v>0.000395590766697677</v>
      </c>
      <c r="O3679" s="26" t="n">
        <f aca="false">IF(E3679&lt;J3679,(J3679-E3679)/E3679,IF(E3679&gt;I3679,(E3679-I3679)/E3679,0))</f>
        <v>0</v>
      </c>
      <c r="P3679" s="27" t="n">
        <f aca="false">LN(F3679/F3678)</f>
        <v>-0.0163581798412149</v>
      </c>
      <c r="Q3679" s="28" t="n">
        <f aca="false">STDEV(P3660:P3679)*SQRT(252)</f>
        <v>0.160442596489051</v>
      </c>
      <c r="R3679" s="26" t="n">
        <f aca="false">(G3679-H3679)/H3679</f>
        <v>0.000999273255814017</v>
      </c>
      <c r="S3679" s="17" t="n">
        <f aca="false">YEAR(B3679)</f>
        <v>2020</v>
      </c>
      <c r="T3679" s="17" t="n">
        <f aca="false">WEEKDAY(B3679)</f>
        <v>4</v>
      </c>
    </row>
    <row r="3680" customFormat="false" ht="15" hidden="false" customHeight="false" outlineLevel="0" collapsed="false">
      <c r="B3680" s="21" t="n">
        <v>44175</v>
      </c>
      <c r="C3680" s="22" t="n">
        <v>1840.086</v>
      </c>
      <c r="D3680" s="22" t="n">
        <v>1850.015</v>
      </c>
      <c r="E3680" s="22" t="n">
        <v>1828.77</v>
      </c>
      <c r="F3680" s="22" t="n">
        <v>1836.693</v>
      </c>
      <c r="G3680" s="23" t="n">
        <v>1849.3</v>
      </c>
      <c r="H3680" s="23" t="n">
        <v>1847.45</v>
      </c>
      <c r="I3680" s="23" t="n">
        <v>1828.91</v>
      </c>
      <c r="J3680" s="23" t="n">
        <v>1827.08</v>
      </c>
      <c r="K3680" s="29" t="str">
        <f aca="false">IF(N3680&lt;=$F$3,"HIT","MISS")</f>
        <v>HIT</v>
      </c>
      <c r="L3680" s="29" t="str">
        <f aca="false">IF(O3680&lt;=$F$3,"HIT","MISS")</f>
        <v>HIT</v>
      </c>
      <c r="M3680" s="17" t="str">
        <f aca="false">IF(AND(K3680="HIT",L3680="HIT"),"HOD ✓ | LOD ✓",IF(K3680="HIT","HOD ✓",IF(L3680="HIT","LOD ✓","✗ MISS")))</f>
        <v>HOD ✓ | LOD ✓</v>
      </c>
      <c r="N3680" s="26" t="n">
        <f aca="false">IF(D3680&lt;H3680,(H3680-D3680)/D3680,IF(D3680&gt;G3680,(D3680-G3680)/D3680,0))</f>
        <v>0.000386483352837758</v>
      </c>
      <c r="O3680" s="26" t="n">
        <f aca="false">IF(E3680&lt;J3680,(J3680-E3680)/E3680,IF(E3680&gt;I3680,(E3680-I3680)/E3680,0))</f>
        <v>0</v>
      </c>
      <c r="P3680" s="27" t="n">
        <f aca="false">LN(F3680/F3679)</f>
        <v>-0.00184563769710037</v>
      </c>
      <c r="Q3680" s="28" t="n">
        <f aca="false">STDEV(P3661:P3680)*SQRT(252)</f>
        <v>0.15840837324619</v>
      </c>
      <c r="R3680" s="26" t="n">
        <f aca="false">(G3680-H3680)/H3680</f>
        <v>0.00100138028092772</v>
      </c>
      <c r="S3680" s="17" t="n">
        <f aca="false">YEAR(B3680)</f>
        <v>2020</v>
      </c>
      <c r="T3680" s="17" t="n">
        <f aca="false">WEEKDAY(B3680)</f>
        <v>5</v>
      </c>
    </row>
    <row r="3681" customFormat="false" ht="15" hidden="false" customHeight="false" outlineLevel="0" collapsed="false">
      <c r="B3681" s="21" t="n">
        <v>44176</v>
      </c>
      <c r="C3681" s="22" t="n">
        <v>1836.693</v>
      </c>
      <c r="D3681" s="22" t="n">
        <v>1847.751</v>
      </c>
      <c r="E3681" s="22" t="n">
        <v>1824.184</v>
      </c>
      <c r="F3681" s="22" t="n">
        <v>1839.303</v>
      </c>
      <c r="G3681" s="23" t="n">
        <v>1849.05</v>
      </c>
      <c r="H3681" s="23" t="n">
        <v>1847.2</v>
      </c>
      <c r="I3681" s="23" t="n">
        <v>1823.4</v>
      </c>
      <c r="J3681" s="23" t="n">
        <v>1821.58</v>
      </c>
      <c r="K3681" s="29" t="str">
        <f aca="false">IF(N3681&lt;=$F$3,"HIT","MISS")</f>
        <v>HIT</v>
      </c>
      <c r="L3681" s="29" t="str">
        <f aca="false">IF(O3681&lt;=$F$3,"HIT","MISS")</f>
        <v>HIT</v>
      </c>
      <c r="M3681" s="17" t="str">
        <f aca="false">IF(AND(K3681="HIT",L3681="HIT"),"HOD ✓ | LOD ✓",IF(K3681="HIT","HOD ✓",IF(L3681="HIT","LOD ✓","✗ MISS")))</f>
        <v>HOD ✓ | LOD ✓</v>
      </c>
      <c r="N3681" s="26" t="n">
        <f aca="false">IF(D3681&lt;H3681,(H3681-D3681)/D3681,IF(D3681&gt;G3681,(D3681-G3681)/D3681,0))</f>
        <v>0</v>
      </c>
      <c r="O3681" s="26" t="n">
        <f aca="false">IF(E3681&lt;J3681,(J3681-E3681)/E3681,IF(E3681&gt;I3681,(E3681-I3681)/E3681,0))</f>
        <v>0.000429781206281756</v>
      </c>
      <c r="P3681" s="27" t="n">
        <f aca="false">LN(F3681/F3680)</f>
        <v>0.00142002354658809</v>
      </c>
      <c r="Q3681" s="28" t="n">
        <f aca="false">STDEV(P3662:P3681)*SQRT(252)</f>
        <v>0.15606795267489</v>
      </c>
      <c r="R3681" s="26" t="n">
        <f aca="false">(G3681-H3681)/H3681</f>
        <v>0.00100151580770892</v>
      </c>
      <c r="S3681" s="17" t="n">
        <f aca="false">YEAR(B3681)</f>
        <v>2020</v>
      </c>
      <c r="T3681" s="17" t="n">
        <f aca="false">WEEKDAY(B3681)</f>
        <v>6</v>
      </c>
    </row>
    <row r="3682" customFormat="false" ht="15" hidden="false" customHeight="false" outlineLevel="0" collapsed="false">
      <c r="B3682" s="21" t="n">
        <v>44179</v>
      </c>
      <c r="C3682" s="22" t="n">
        <v>1839.303</v>
      </c>
      <c r="D3682" s="22" t="n">
        <v>1839.624</v>
      </c>
      <c r="E3682" s="22" t="n">
        <v>1819.418</v>
      </c>
      <c r="F3682" s="22" t="n">
        <v>1827.059</v>
      </c>
      <c r="G3682" s="23" t="n">
        <v>1839.2</v>
      </c>
      <c r="H3682" s="23" t="n">
        <v>1837.36</v>
      </c>
      <c r="I3682" s="23" t="n">
        <v>1819.64</v>
      </c>
      <c r="J3682" s="23" t="n">
        <v>1817.82</v>
      </c>
      <c r="K3682" s="29" t="str">
        <f aca="false">IF(N3682&lt;=$F$3,"HIT","MISS")</f>
        <v>HIT</v>
      </c>
      <c r="L3682" s="29" t="str">
        <f aca="false">IF(O3682&lt;=$F$3,"HIT","MISS")</f>
        <v>HIT</v>
      </c>
      <c r="M3682" s="17" t="str">
        <f aca="false">IF(AND(K3682="HIT",L3682="HIT"),"HOD ✓ | LOD ✓",IF(K3682="HIT","HOD ✓",IF(L3682="HIT","LOD ✓","✗ MISS")))</f>
        <v>HOD ✓ | LOD ✓</v>
      </c>
      <c r="N3682" s="26" t="n">
        <f aca="false">IF(D3682&lt;H3682,(H3682-D3682)/D3682,IF(D3682&gt;G3682,(D3682-G3682)/D3682,0))</f>
        <v>0.000230481881080035</v>
      </c>
      <c r="O3682" s="26" t="n">
        <f aca="false">IF(E3682&lt;J3682,(J3682-E3682)/E3682,IF(E3682&gt;I3682,(E3682-I3682)/E3682,0))</f>
        <v>0</v>
      </c>
      <c r="P3682" s="27" t="n">
        <f aca="false">LN(F3682/F3681)</f>
        <v>-0.00667912525700683</v>
      </c>
      <c r="Q3682" s="28" t="n">
        <f aca="false">STDEV(P3663:P3682)*SQRT(252)</f>
        <v>0.157148215108017</v>
      </c>
      <c r="R3682" s="26" t="n">
        <f aca="false">(G3682-H3682)/H3682</f>
        <v>0.0010014368441678</v>
      </c>
      <c r="S3682" s="17" t="n">
        <f aca="false">YEAR(B3682)</f>
        <v>2020</v>
      </c>
      <c r="T3682" s="17" t="n">
        <f aca="false">WEEKDAY(B3682)</f>
        <v>2</v>
      </c>
    </row>
    <row r="3683" customFormat="false" ht="15" hidden="false" customHeight="false" outlineLevel="0" collapsed="false">
      <c r="B3683" s="21" t="n">
        <v>44180</v>
      </c>
      <c r="C3683" s="22" t="n">
        <v>1827.059</v>
      </c>
      <c r="D3683" s="22" t="n">
        <v>1855.442</v>
      </c>
      <c r="E3683" s="22" t="n">
        <v>1825.568</v>
      </c>
      <c r="F3683" s="22" t="n">
        <v>1853.45</v>
      </c>
      <c r="G3683" s="23" t="n">
        <v>1854.44</v>
      </c>
      <c r="H3683" s="23" t="n">
        <v>1852.59</v>
      </c>
      <c r="I3683" s="23" t="n">
        <v>1825.87</v>
      </c>
      <c r="J3683" s="23" t="n">
        <v>1824.05</v>
      </c>
      <c r="K3683" s="24" t="str">
        <f aca="false">IF(N3683&lt;=$F$3,"HIT","MISS")</f>
        <v>MISS</v>
      </c>
      <c r="L3683" s="24" t="str">
        <f aca="false">IF(O3683&lt;=$F$3,"HIT","MISS")</f>
        <v>HIT</v>
      </c>
      <c r="M3683" s="25" t="str">
        <f aca="false">IF(AND(K3683="HIT",L3683="HIT"),"HOD ✓ | LOD ✓",IF(K3683="HIT","HOD ✓",IF(L3683="HIT","LOD ✓","✗ MISS")))</f>
        <v>LOD ✓</v>
      </c>
      <c r="N3683" s="26" t="n">
        <f aca="false">IF(D3683&lt;H3683,(H3683-D3683)/D3683,IF(D3683&gt;G3683,(D3683-G3683)/D3683,0))</f>
        <v>0.000540033048729064</v>
      </c>
      <c r="O3683" s="26" t="n">
        <f aca="false">IF(E3683&lt;J3683,(J3683-E3683)/E3683,IF(E3683&gt;I3683,(E3683-I3683)/E3683,0))</f>
        <v>0</v>
      </c>
      <c r="P3683" s="27" t="n">
        <f aca="false">LN(F3683/F3682)</f>
        <v>0.014341197001853</v>
      </c>
      <c r="Q3683" s="28" t="n">
        <f aca="false">STDEV(P3664:P3683)*SQRT(252)</f>
        <v>0.166589302442451</v>
      </c>
      <c r="R3683" s="26" t="n">
        <f aca="false">(G3683-H3683)/H3683</f>
        <v>0.00099860195725991</v>
      </c>
      <c r="S3683" s="17" t="n">
        <f aca="false">YEAR(B3683)</f>
        <v>2020</v>
      </c>
      <c r="T3683" s="17" t="n">
        <f aca="false">WEEKDAY(B3683)</f>
        <v>3</v>
      </c>
    </row>
    <row r="3684" customFormat="false" ht="15" hidden="false" customHeight="false" outlineLevel="0" collapsed="false">
      <c r="B3684" s="21" t="n">
        <v>44181</v>
      </c>
      <c r="C3684" s="22" t="n">
        <v>1853.45</v>
      </c>
      <c r="D3684" s="22" t="n">
        <v>1865.65</v>
      </c>
      <c r="E3684" s="22" t="n">
        <v>1844.844</v>
      </c>
      <c r="F3684" s="22" t="n">
        <v>1864.552</v>
      </c>
      <c r="G3684" s="23" t="n">
        <v>1865.49</v>
      </c>
      <c r="H3684" s="23" t="n">
        <v>1863.63</v>
      </c>
      <c r="I3684" s="23" t="n">
        <v>1846.56</v>
      </c>
      <c r="J3684" s="23" t="n">
        <v>1844.72</v>
      </c>
      <c r="K3684" s="29" t="str">
        <f aca="false">IF(N3684&lt;=$F$3,"HIT","MISS")</f>
        <v>HIT</v>
      </c>
      <c r="L3684" s="29" t="str">
        <f aca="false">IF(O3684&lt;=$F$3,"HIT","MISS")</f>
        <v>HIT</v>
      </c>
      <c r="M3684" s="17" t="str">
        <f aca="false">IF(AND(K3684="HIT",L3684="HIT"),"HOD ✓ | LOD ✓",IF(K3684="HIT","HOD ✓",IF(L3684="HIT","LOD ✓","✗ MISS")))</f>
        <v>HOD ✓ | LOD ✓</v>
      </c>
      <c r="N3684" s="26" t="n">
        <f aca="false">IF(D3684&lt;H3684,(H3684-D3684)/D3684,IF(D3684&gt;G3684,(D3684-G3684)/D3684,0))</f>
        <v>8.57609948275839E-005</v>
      </c>
      <c r="O3684" s="26" t="n">
        <f aca="false">IF(E3684&lt;J3684,(J3684-E3684)/E3684,IF(E3684&gt;I3684,(E3684-I3684)/E3684,0))</f>
        <v>0</v>
      </c>
      <c r="P3684" s="27" t="n">
        <f aca="false">LN(F3684/F3683)</f>
        <v>0.00597204250902469</v>
      </c>
      <c r="Q3684" s="28" t="n">
        <f aca="false">STDEV(P3665:P3684)*SQRT(252)</f>
        <v>0.16767435709009</v>
      </c>
      <c r="R3684" s="26" t="n">
        <f aca="false">(G3684-H3684)/H3684</f>
        <v>0.000998052188470834</v>
      </c>
      <c r="S3684" s="17" t="n">
        <f aca="false">YEAR(B3684)</f>
        <v>2020</v>
      </c>
      <c r="T3684" s="17" t="n">
        <f aca="false">WEEKDAY(B3684)</f>
        <v>4</v>
      </c>
    </row>
    <row r="3685" customFormat="false" ht="15" hidden="false" customHeight="false" outlineLevel="0" collapsed="false">
      <c r="B3685" s="21" t="n">
        <v>44182</v>
      </c>
      <c r="C3685" s="22" t="n">
        <v>1864.552</v>
      </c>
      <c r="D3685" s="22" t="n">
        <v>1896.318</v>
      </c>
      <c r="E3685" s="22" t="n">
        <v>1862.129</v>
      </c>
      <c r="F3685" s="22" t="n">
        <v>1885.546</v>
      </c>
      <c r="G3685" s="23" t="n">
        <v>1896.6</v>
      </c>
      <c r="H3685" s="23" t="n">
        <v>1894.71</v>
      </c>
      <c r="I3685" s="23" t="n">
        <v>1863.16</v>
      </c>
      <c r="J3685" s="23" t="n">
        <v>1861.3</v>
      </c>
      <c r="K3685" s="29" t="str">
        <f aca="false">IF(N3685&lt;=$F$3,"HIT","MISS")</f>
        <v>HIT</v>
      </c>
      <c r="L3685" s="29" t="str">
        <f aca="false">IF(O3685&lt;=$F$3,"HIT","MISS")</f>
        <v>HIT</v>
      </c>
      <c r="M3685" s="17" t="str">
        <f aca="false">IF(AND(K3685="HIT",L3685="HIT"),"HOD ✓ | LOD ✓",IF(K3685="HIT","HOD ✓",IF(L3685="HIT","LOD ✓","✗ MISS")))</f>
        <v>HOD ✓ | LOD ✓</v>
      </c>
      <c r="N3685" s="26" t="n">
        <f aca="false">IF(D3685&lt;H3685,(H3685-D3685)/D3685,IF(D3685&gt;G3685,(D3685-G3685)/D3685,0))</f>
        <v>0</v>
      </c>
      <c r="O3685" s="26" t="n">
        <f aca="false">IF(E3685&lt;J3685,(J3685-E3685)/E3685,IF(E3685&gt;I3685,(E3685-I3685)/E3685,0))</f>
        <v>0</v>
      </c>
      <c r="P3685" s="27" t="n">
        <f aca="false">LN(F3685/F3684)</f>
        <v>0.0111966243679791</v>
      </c>
      <c r="Q3685" s="28" t="n">
        <f aca="false">STDEV(P3666:P3685)*SQRT(252)</f>
        <v>0.171945988313145</v>
      </c>
      <c r="R3685" s="26" t="n">
        <f aca="false">(G3685-H3685)/H3685</f>
        <v>0.000997514131450128</v>
      </c>
      <c r="S3685" s="17" t="n">
        <f aca="false">YEAR(B3685)</f>
        <v>2020</v>
      </c>
      <c r="T3685" s="17" t="n">
        <f aca="false">WEEKDAY(B3685)</f>
        <v>5</v>
      </c>
    </row>
    <row r="3686" customFormat="false" ht="15" hidden="false" customHeight="false" outlineLevel="0" collapsed="false">
      <c r="B3686" s="21" t="n">
        <v>44183</v>
      </c>
      <c r="C3686" s="22" t="n">
        <v>1885.546</v>
      </c>
      <c r="D3686" s="22" t="n">
        <v>1889.722</v>
      </c>
      <c r="E3686" s="22" t="n">
        <v>1877.494</v>
      </c>
      <c r="F3686" s="22" t="n">
        <v>1881.479</v>
      </c>
      <c r="G3686" s="23" t="n">
        <v>1889.92</v>
      </c>
      <c r="H3686" s="23" t="n">
        <v>1888.03</v>
      </c>
      <c r="I3686" s="23" t="n">
        <v>1879.42</v>
      </c>
      <c r="J3686" s="23" t="n">
        <v>1877.54</v>
      </c>
      <c r="K3686" s="29" t="str">
        <f aca="false">IF(N3686&lt;=$F$3,"HIT","MISS")</f>
        <v>HIT</v>
      </c>
      <c r="L3686" s="29" t="str">
        <f aca="false">IF(O3686&lt;=$F$3,"HIT","MISS")</f>
        <v>HIT</v>
      </c>
      <c r="M3686" s="17" t="str">
        <f aca="false">IF(AND(K3686="HIT",L3686="HIT"),"HOD ✓ | LOD ✓",IF(K3686="HIT","HOD ✓",IF(L3686="HIT","LOD ✓","✗ MISS")))</f>
        <v>HOD ✓ | LOD ✓</v>
      </c>
      <c r="N3686" s="26" t="n">
        <f aca="false">IF(D3686&lt;H3686,(H3686-D3686)/D3686,IF(D3686&gt;G3686,(D3686-G3686)/D3686,0))</f>
        <v>0</v>
      </c>
      <c r="O3686" s="26" t="n">
        <f aca="false">IF(E3686&lt;J3686,(J3686-E3686)/E3686,IF(E3686&gt;I3686,(E3686-I3686)/E3686,0))</f>
        <v>2.45007440769713E-005</v>
      </c>
      <c r="P3686" s="27" t="n">
        <f aca="false">LN(F3686/F3685)</f>
        <v>-0.00215926444882776</v>
      </c>
      <c r="Q3686" s="28" t="n">
        <f aca="false">STDEV(P3667:P3686)*SQRT(252)</f>
        <v>0.172010647137551</v>
      </c>
      <c r="R3686" s="26" t="n">
        <f aca="false">(G3686-H3686)/H3686</f>
        <v>0.00100104341562375</v>
      </c>
      <c r="S3686" s="17" t="n">
        <f aca="false">YEAR(B3686)</f>
        <v>2020</v>
      </c>
      <c r="T3686" s="17" t="n">
        <f aca="false">WEEKDAY(B3686)</f>
        <v>6</v>
      </c>
    </row>
    <row r="3687" customFormat="false" ht="15" hidden="false" customHeight="false" outlineLevel="0" collapsed="false">
      <c r="B3687" s="21" t="n">
        <v>44186</v>
      </c>
      <c r="C3687" s="22" t="n">
        <v>1881.479</v>
      </c>
      <c r="D3687" s="22" t="n">
        <v>1906.809</v>
      </c>
      <c r="E3687" s="22" t="n">
        <v>1855.148</v>
      </c>
      <c r="F3687" s="22" t="n">
        <v>1876.848</v>
      </c>
      <c r="G3687" s="23" t="n">
        <v>1909.45</v>
      </c>
      <c r="H3687" s="23" t="n">
        <v>1907.54</v>
      </c>
      <c r="I3687" s="23" t="n">
        <v>1857.41</v>
      </c>
      <c r="J3687" s="23" t="n">
        <v>1855.55</v>
      </c>
      <c r="K3687" s="29" t="str">
        <f aca="false">IF(N3687&lt;=$F$3,"HIT","MISS")</f>
        <v>HIT</v>
      </c>
      <c r="L3687" s="29" t="str">
        <f aca="false">IF(O3687&lt;=$F$3,"HIT","MISS")</f>
        <v>HIT</v>
      </c>
      <c r="M3687" s="17" t="str">
        <f aca="false">IF(AND(K3687="HIT",L3687="HIT"),"HOD ✓ | LOD ✓",IF(K3687="HIT","HOD ✓",IF(L3687="HIT","LOD ✓","✗ MISS")))</f>
        <v>HOD ✓ | LOD ✓</v>
      </c>
      <c r="N3687" s="26" t="n">
        <f aca="false">IF(D3687&lt;H3687,(H3687-D3687)/D3687,IF(D3687&gt;G3687,(D3687-G3687)/D3687,0))</f>
        <v>0.000383362990210343</v>
      </c>
      <c r="O3687" s="26" t="n">
        <f aca="false">IF(E3687&lt;J3687,(J3687-E3687)/E3687,IF(E3687&gt;I3687,(E3687-I3687)/E3687,0))</f>
        <v>0.000216694301478935</v>
      </c>
      <c r="P3687" s="27" t="n">
        <f aca="false">LN(F3687/F3686)</f>
        <v>-0.00246439564400151</v>
      </c>
      <c r="Q3687" s="28" t="n">
        <f aca="false">STDEV(P3668:P3687)*SQRT(252)</f>
        <v>0.158604204874794</v>
      </c>
      <c r="R3687" s="26" t="n">
        <f aca="false">(G3687-H3687)/H3687</f>
        <v>0.0010012896190906</v>
      </c>
      <c r="S3687" s="17" t="n">
        <f aca="false">YEAR(B3687)</f>
        <v>2020</v>
      </c>
      <c r="T3687" s="17" t="n">
        <f aca="false">WEEKDAY(B3687)</f>
        <v>2</v>
      </c>
    </row>
    <row r="3688" customFormat="false" ht="15" hidden="false" customHeight="false" outlineLevel="0" collapsed="false">
      <c r="B3688" s="21" t="n">
        <v>44187</v>
      </c>
      <c r="C3688" s="22" t="n">
        <v>1876.848</v>
      </c>
      <c r="D3688" s="22" t="n">
        <v>1884.336</v>
      </c>
      <c r="E3688" s="22" t="n">
        <v>1859.032</v>
      </c>
      <c r="F3688" s="22" t="n">
        <v>1860.254</v>
      </c>
      <c r="G3688" s="23" t="n">
        <v>1884.48</v>
      </c>
      <c r="H3688" s="23" t="n">
        <v>1882.6</v>
      </c>
      <c r="I3688" s="23" t="n">
        <v>1858.43</v>
      </c>
      <c r="J3688" s="23" t="n">
        <v>1856.57</v>
      </c>
      <c r="K3688" s="29" t="str">
        <f aca="false">IF(N3688&lt;=$F$3,"HIT","MISS")</f>
        <v>HIT</v>
      </c>
      <c r="L3688" s="29" t="str">
        <f aca="false">IF(O3688&lt;=$F$3,"HIT","MISS")</f>
        <v>HIT</v>
      </c>
      <c r="M3688" s="17" t="str">
        <f aca="false">IF(AND(K3688="HIT",L3688="HIT"),"HOD ✓ | LOD ✓",IF(K3688="HIT","HOD ✓",IF(L3688="HIT","LOD ✓","✗ MISS")))</f>
        <v>HOD ✓ | LOD ✓</v>
      </c>
      <c r="N3688" s="26" t="n">
        <f aca="false">IF(D3688&lt;H3688,(H3688-D3688)/D3688,IF(D3688&gt;G3688,(D3688-G3688)/D3688,0))</f>
        <v>0</v>
      </c>
      <c r="O3688" s="26" t="n">
        <f aca="false">IF(E3688&lt;J3688,(J3688-E3688)/E3688,IF(E3688&gt;I3688,(E3688-I3688)/E3688,0))</f>
        <v>0.000323824441967573</v>
      </c>
      <c r="P3688" s="27" t="n">
        <f aca="false">LN(F3688/F3687)</f>
        <v>-0.00888073649605384</v>
      </c>
      <c r="Q3688" s="28" t="n">
        <f aca="false">STDEV(P3669:P3688)*SQRT(252)</f>
        <v>0.149204507069227</v>
      </c>
      <c r="R3688" s="26" t="n">
        <f aca="false">(G3688-H3688)/H3688</f>
        <v>0.00099861893126533</v>
      </c>
      <c r="S3688" s="17" t="n">
        <f aca="false">YEAR(B3688)</f>
        <v>2020</v>
      </c>
      <c r="T3688" s="17" t="n">
        <f aca="false">WEEKDAY(B3688)</f>
        <v>3</v>
      </c>
    </row>
    <row r="3689" customFormat="false" ht="15" hidden="false" customHeight="false" outlineLevel="0" collapsed="false">
      <c r="B3689" s="21" t="n">
        <v>44188</v>
      </c>
      <c r="C3689" s="22" t="n">
        <v>1860.254</v>
      </c>
      <c r="D3689" s="22" t="n">
        <v>1878.611</v>
      </c>
      <c r="E3689" s="22" t="n">
        <v>1857.132</v>
      </c>
      <c r="F3689" s="22" t="n">
        <v>1873.37</v>
      </c>
      <c r="G3689" s="23" t="n">
        <v>1880.97</v>
      </c>
      <c r="H3689" s="23" t="n">
        <v>1879.09</v>
      </c>
      <c r="I3689" s="23" t="n">
        <v>1857.61</v>
      </c>
      <c r="J3689" s="23" t="n">
        <v>1855.75</v>
      </c>
      <c r="K3689" s="29" t="str">
        <f aca="false">IF(N3689&lt;=$F$3,"HIT","MISS")</f>
        <v>HIT</v>
      </c>
      <c r="L3689" s="29" t="str">
        <f aca="false">IF(O3689&lt;=$F$3,"HIT","MISS")</f>
        <v>HIT</v>
      </c>
      <c r="M3689" s="17" t="str">
        <f aca="false">IF(AND(K3689="HIT",L3689="HIT"),"HOD ✓ | LOD ✓",IF(K3689="HIT","HOD ✓",IF(L3689="HIT","LOD ✓","✗ MISS")))</f>
        <v>HOD ✓ | LOD ✓</v>
      </c>
      <c r="N3689" s="26" t="n">
        <f aca="false">IF(D3689&lt;H3689,(H3689-D3689)/D3689,IF(D3689&gt;G3689,(D3689-G3689)/D3689,0))</f>
        <v>0.000254975617623773</v>
      </c>
      <c r="O3689" s="26" t="n">
        <f aca="false">IF(E3689&lt;J3689,(J3689-E3689)/E3689,IF(E3689&gt;I3689,(E3689-I3689)/E3689,0))</f>
        <v>0</v>
      </c>
      <c r="P3689" s="27" t="n">
        <f aca="false">LN(F3689/F3688)</f>
        <v>0.00702591045813458</v>
      </c>
      <c r="Q3689" s="28" t="n">
        <f aca="false">STDEV(P3670:P3689)*SQRT(252)</f>
        <v>0.15041676897583</v>
      </c>
      <c r="R3689" s="26" t="n">
        <f aca="false">(G3689-H3689)/H3689</f>
        <v>0.00100048427696391</v>
      </c>
      <c r="S3689" s="17" t="n">
        <f aca="false">YEAR(B3689)</f>
        <v>2020</v>
      </c>
      <c r="T3689" s="17" t="n">
        <f aca="false">WEEKDAY(B3689)</f>
        <v>4</v>
      </c>
    </row>
    <row r="3690" customFormat="false" ht="15" hidden="false" customHeight="false" outlineLevel="0" collapsed="false">
      <c r="B3690" s="21" t="n">
        <v>44189</v>
      </c>
      <c r="C3690" s="22" t="n">
        <v>1873.37</v>
      </c>
      <c r="D3690" s="22" t="n">
        <v>1883.725</v>
      </c>
      <c r="E3690" s="22" t="n">
        <v>1869.582</v>
      </c>
      <c r="F3690" s="22" t="n">
        <v>1879.555</v>
      </c>
      <c r="G3690" s="23" t="n">
        <v>1883.14</v>
      </c>
      <c r="H3690" s="23" t="n">
        <v>1881.26</v>
      </c>
      <c r="I3690" s="23" t="n">
        <v>1872.1</v>
      </c>
      <c r="J3690" s="23" t="n">
        <v>1870.23</v>
      </c>
      <c r="K3690" s="29" t="str">
        <f aca="false">IF(N3690&lt;=$F$3,"HIT","MISS")</f>
        <v>HIT</v>
      </c>
      <c r="L3690" s="29" t="str">
        <f aca="false">IF(O3690&lt;=$F$3,"HIT","MISS")</f>
        <v>HIT</v>
      </c>
      <c r="M3690" s="17" t="str">
        <f aca="false">IF(AND(K3690="HIT",L3690="HIT"),"HOD ✓ | LOD ✓",IF(K3690="HIT","HOD ✓",IF(L3690="HIT","LOD ✓","✗ MISS")))</f>
        <v>HOD ✓ | LOD ✓</v>
      </c>
      <c r="N3690" s="26" t="n">
        <f aca="false">IF(D3690&lt;H3690,(H3690-D3690)/D3690,IF(D3690&gt;G3690,(D3690-G3690)/D3690,0))</f>
        <v>0.000310554884603543</v>
      </c>
      <c r="O3690" s="26" t="n">
        <f aca="false">IF(E3690&lt;J3690,(J3690-E3690)/E3690,IF(E3690&gt;I3690,(E3690-I3690)/E3690,0))</f>
        <v>0.000346601539809386</v>
      </c>
      <c r="P3690" s="27" t="n">
        <f aca="false">LN(F3690/F3689)</f>
        <v>0.0032960986961494</v>
      </c>
      <c r="Q3690" s="28" t="n">
        <f aca="false">STDEV(P3671:P3690)*SQRT(252)</f>
        <v>0.150505840915465</v>
      </c>
      <c r="R3690" s="26" t="n">
        <f aca="false">(G3690-H3690)/H3690</f>
        <v>0.000999330236118404</v>
      </c>
      <c r="S3690" s="17" t="n">
        <f aca="false">YEAR(B3690)</f>
        <v>2020</v>
      </c>
      <c r="T3690" s="17" t="n">
        <f aca="false">WEEKDAY(B3690)</f>
        <v>5</v>
      </c>
    </row>
    <row r="3691" customFormat="false" ht="15" hidden="false" customHeight="false" outlineLevel="0" collapsed="false">
      <c r="B3691" s="21" t="n">
        <v>44193</v>
      </c>
      <c r="C3691" s="22" t="n">
        <v>1879.555</v>
      </c>
      <c r="D3691" s="22" t="n">
        <v>1900.296</v>
      </c>
      <c r="E3691" s="22" t="n">
        <v>1869.309</v>
      </c>
      <c r="F3691" s="22" t="n">
        <v>1873.694</v>
      </c>
      <c r="G3691" s="23" t="n">
        <v>1901.07</v>
      </c>
      <c r="H3691" s="23" t="n">
        <v>1899.17</v>
      </c>
      <c r="I3691" s="23" t="n">
        <v>1870.54</v>
      </c>
      <c r="J3691" s="23" t="n">
        <v>1868.67</v>
      </c>
      <c r="K3691" s="29" t="str">
        <f aca="false">IF(N3691&lt;=$F$3,"HIT","MISS")</f>
        <v>HIT</v>
      </c>
      <c r="L3691" s="29" t="str">
        <f aca="false">IF(O3691&lt;=$F$3,"HIT","MISS")</f>
        <v>HIT</v>
      </c>
      <c r="M3691" s="17" t="str">
        <f aca="false">IF(AND(K3691="HIT",L3691="HIT"),"HOD ✓ | LOD ✓",IF(K3691="HIT","HOD ✓",IF(L3691="HIT","LOD ✓","✗ MISS")))</f>
        <v>HOD ✓ | LOD ✓</v>
      </c>
      <c r="N3691" s="26" t="n">
        <f aca="false">IF(D3691&lt;H3691,(H3691-D3691)/D3691,IF(D3691&gt;G3691,(D3691-G3691)/D3691,0))</f>
        <v>0</v>
      </c>
      <c r="O3691" s="26" t="n">
        <f aca="false">IF(E3691&lt;J3691,(J3691-E3691)/E3691,IF(E3691&gt;I3691,(E3691-I3691)/E3691,0))</f>
        <v>0</v>
      </c>
      <c r="P3691" s="27" t="n">
        <f aca="false">LN(F3691/F3690)</f>
        <v>-0.00312316329883166</v>
      </c>
      <c r="Q3691" s="28" t="n">
        <f aca="false">STDEV(P3672:P3691)*SQRT(252)</f>
        <v>0.141229364902147</v>
      </c>
      <c r="R3691" s="26" t="n">
        <f aca="false">(G3691-H3691)/H3691</f>
        <v>0.00100043703301962</v>
      </c>
      <c r="S3691" s="17" t="n">
        <f aca="false">YEAR(B3691)</f>
        <v>2020</v>
      </c>
      <c r="T3691" s="17" t="n">
        <f aca="false">WEEKDAY(B3691)</f>
        <v>2</v>
      </c>
    </row>
    <row r="3692" customFormat="false" ht="15" hidden="false" customHeight="false" outlineLevel="0" collapsed="false">
      <c r="B3692" s="21" t="n">
        <v>44194</v>
      </c>
      <c r="C3692" s="22" t="n">
        <v>1873.694</v>
      </c>
      <c r="D3692" s="22" t="n">
        <v>1886.44</v>
      </c>
      <c r="E3692" s="22" t="n">
        <v>1871.868</v>
      </c>
      <c r="F3692" s="22" t="n">
        <v>1878.349</v>
      </c>
      <c r="G3692" s="23" t="n">
        <v>1889.05</v>
      </c>
      <c r="H3692" s="23" t="n">
        <v>1887.16</v>
      </c>
      <c r="I3692" s="23" t="n">
        <v>1872.05</v>
      </c>
      <c r="J3692" s="23" t="n">
        <v>1870.18</v>
      </c>
      <c r="K3692" s="29" t="str">
        <f aca="false">IF(N3692&lt;=$F$3,"HIT","MISS")</f>
        <v>HIT</v>
      </c>
      <c r="L3692" s="29" t="str">
        <f aca="false">IF(O3692&lt;=$F$3,"HIT","MISS")</f>
        <v>HIT</v>
      </c>
      <c r="M3692" s="17" t="str">
        <f aca="false">IF(AND(K3692="HIT",L3692="HIT"),"HOD ✓ | LOD ✓",IF(K3692="HIT","HOD ✓",IF(L3692="HIT","LOD ✓","✗ MISS")))</f>
        <v>HOD ✓ | LOD ✓</v>
      </c>
      <c r="N3692" s="26" t="n">
        <f aca="false">IF(D3692&lt;H3692,(H3692-D3692)/D3692,IF(D3692&gt;G3692,(D3692-G3692)/D3692,0))</f>
        <v>0.000381671296198144</v>
      </c>
      <c r="O3692" s="26" t="n">
        <f aca="false">IF(E3692&lt;J3692,(J3692-E3692)/E3692,IF(E3692&gt;I3692,(E3692-I3692)/E3692,0))</f>
        <v>0</v>
      </c>
      <c r="P3692" s="27" t="n">
        <f aca="false">LN(F3692/F3691)</f>
        <v>0.00248131611944509</v>
      </c>
      <c r="Q3692" s="28" t="n">
        <f aca="false">STDEV(P3673:P3692)*SQRT(252)</f>
        <v>0.138030283413306</v>
      </c>
      <c r="R3692" s="26" t="n">
        <f aca="false">(G3692-H3692)/H3692</f>
        <v>0.00100150490684408</v>
      </c>
      <c r="S3692" s="17" t="n">
        <f aca="false">YEAR(B3692)</f>
        <v>2020</v>
      </c>
      <c r="T3692" s="17" t="n">
        <f aca="false">WEEKDAY(B3692)</f>
        <v>3</v>
      </c>
    </row>
    <row r="3693" customFormat="false" ht="15" hidden="false" customHeight="false" outlineLevel="0" collapsed="false">
      <c r="B3693" s="21" t="n">
        <v>44195</v>
      </c>
      <c r="C3693" s="22" t="n">
        <v>1878.349</v>
      </c>
      <c r="D3693" s="22" t="n">
        <v>1894.581</v>
      </c>
      <c r="E3693" s="22" t="n">
        <v>1876.199</v>
      </c>
      <c r="F3693" s="22" t="n">
        <v>1894.508</v>
      </c>
      <c r="G3693" s="23" t="n">
        <v>1895.69</v>
      </c>
      <c r="H3693" s="23" t="n">
        <v>1893.8</v>
      </c>
      <c r="I3693" s="23" t="n">
        <v>1875.9</v>
      </c>
      <c r="J3693" s="23" t="n">
        <v>1874.03</v>
      </c>
      <c r="K3693" s="29" t="str">
        <f aca="false">IF(N3693&lt;=$F$3,"HIT","MISS")</f>
        <v>HIT</v>
      </c>
      <c r="L3693" s="29" t="str">
        <f aca="false">IF(O3693&lt;=$F$3,"HIT","MISS")</f>
        <v>HIT</v>
      </c>
      <c r="M3693" s="17" t="str">
        <f aca="false">IF(AND(K3693="HIT",L3693="HIT"),"HOD ✓ | LOD ✓",IF(K3693="HIT","HOD ✓",IF(L3693="HIT","LOD ✓","✗ MISS")))</f>
        <v>HOD ✓ | LOD ✓</v>
      </c>
      <c r="N3693" s="26" t="n">
        <f aca="false">IF(D3693&lt;H3693,(H3693-D3693)/D3693,IF(D3693&gt;G3693,(D3693-G3693)/D3693,0))</f>
        <v>0</v>
      </c>
      <c r="O3693" s="26" t="n">
        <f aca="false">IF(E3693&lt;J3693,(J3693-E3693)/E3693,IF(E3693&gt;I3693,(E3693-I3693)/E3693,0))</f>
        <v>0.000159364758215935</v>
      </c>
      <c r="P3693" s="27" t="n">
        <f aca="false">LN(F3693/F3692)</f>
        <v>0.00856597470122697</v>
      </c>
      <c r="Q3693" s="28" t="n">
        <f aca="false">STDEV(P3674:P3693)*SQRT(252)</f>
        <v>0.121810879031344</v>
      </c>
      <c r="R3693" s="26" t="n">
        <f aca="false">(G3693-H3693)/H3693</f>
        <v>0.000997993452318143</v>
      </c>
      <c r="S3693" s="17" t="n">
        <f aca="false">YEAR(B3693)</f>
        <v>2020</v>
      </c>
      <c r="T3693" s="17" t="n">
        <f aca="false">WEEKDAY(B3693)</f>
        <v>4</v>
      </c>
    </row>
    <row r="3694" customFormat="false" ht="15" hidden="false" customHeight="false" outlineLevel="0" collapsed="false">
      <c r="B3694" s="21" t="n">
        <v>44196</v>
      </c>
      <c r="C3694" s="22" t="n">
        <v>1894.508</v>
      </c>
      <c r="D3694" s="22" t="n">
        <v>1901.026</v>
      </c>
      <c r="E3694" s="22" t="n">
        <v>1885.528</v>
      </c>
      <c r="F3694" s="22" t="n">
        <v>1898.391</v>
      </c>
      <c r="G3694" s="23" t="n">
        <v>1903.67</v>
      </c>
      <c r="H3694" s="23" t="n">
        <v>1901.77</v>
      </c>
      <c r="I3694" s="23" t="n">
        <v>1885.27</v>
      </c>
      <c r="J3694" s="23" t="n">
        <v>1883.39</v>
      </c>
      <c r="K3694" s="29" t="str">
        <f aca="false">IF(N3694&lt;=$F$3,"HIT","MISS")</f>
        <v>HIT</v>
      </c>
      <c r="L3694" s="29" t="str">
        <f aca="false">IF(O3694&lt;=$F$3,"HIT","MISS")</f>
        <v>HIT</v>
      </c>
      <c r="M3694" s="17" t="str">
        <f aca="false">IF(AND(K3694="HIT",L3694="HIT"),"HOD ✓ | LOD ✓",IF(K3694="HIT","HOD ✓",IF(L3694="HIT","LOD ✓","✗ MISS")))</f>
        <v>HOD ✓ | LOD ✓</v>
      </c>
      <c r="N3694" s="26" t="n">
        <f aca="false">IF(D3694&lt;H3694,(H3694-D3694)/D3694,IF(D3694&gt;G3694,(D3694-G3694)/D3694,0))</f>
        <v>0.000391367608859592</v>
      </c>
      <c r="O3694" s="26" t="n">
        <f aca="false">IF(E3694&lt;J3694,(J3694-E3694)/E3694,IF(E3694&gt;I3694,(E3694-I3694)/E3694,0))</f>
        <v>0.00013683169913151</v>
      </c>
      <c r="P3694" s="27" t="n">
        <f aca="false">LN(F3694/F3693)</f>
        <v>0.00204751107612349</v>
      </c>
      <c r="Q3694" s="28" t="n">
        <f aca="false">STDEV(P3675:P3694)*SQRT(252)</f>
        <v>0.119443466163004</v>
      </c>
      <c r="R3694" s="26" t="n">
        <f aca="false">(G3694-H3694)/H3694</f>
        <v>0.000999069288084306</v>
      </c>
      <c r="S3694" s="17" t="n">
        <f aca="false">YEAR(B3694)</f>
        <v>2020</v>
      </c>
      <c r="T3694" s="17" t="n">
        <f aca="false">WEEKDAY(B3694)</f>
        <v>5</v>
      </c>
    </row>
    <row r="3695" customFormat="false" ht="15" hidden="false" customHeight="false" outlineLevel="0" collapsed="false">
      <c r="B3695" s="21" t="n">
        <v>44200</v>
      </c>
      <c r="C3695" s="22" t="n">
        <v>1898.391</v>
      </c>
      <c r="D3695" s="22" t="n">
        <v>1944.518</v>
      </c>
      <c r="E3695" s="22" t="n">
        <v>1898.391</v>
      </c>
      <c r="F3695" s="22" t="n">
        <v>1942.887</v>
      </c>
      <c r="G3695" s="23" t="n">
        <v>1944.22</v>
      </c>
      <c r="H3695" s="23" t="n">
        <v>1942.28</v>
      </c>
      <c r="I3695" s="23" t="n">
        <v>1899.21</v>
      </c>
      <c r="J3695" s="23" t="n">
        <v>1897.31</v>
      </c>
      <c r="K3695" s="29" t="str">
        <f aca="false">IF(N3695&lt;=$F$3,"HIT","MISS")</f>
        <v>HIT</v>
      </c>
      <c r="L3695" s="29" t="str">
        <f aca="false">IF(O3695&lt;=$F$3,"HIT","MISS")</f>
        <v>HIT</v>
      </c>
      <c r="M3695" s="17" t="str">
        <f aca="false">IF(AND(K3695="HIT",L3695="HIT"),"HOD ✓ | LOD ✓",IF(K3695="HIT","HOD ✓",IF(L3695="HIT","LOD ✓","✗ MISS")))</f>
        <v>HOD ✓ | LOD ✓</v>
      </c>
      <c r="N3695" s="26" t="n">
        <f aca="false">IF(D3695&lt;H3695,(H3695-D3695)/D3695,IF(D3695&gt;G3695,(D3695-G3695)/D3695,0))</f>
        <v>0.000153251345577671</v>
      </c>
      <c r="O3695" s="26" t="n">
        <f aca="false">IF(E3695&lt;J3695,(J3695-E3695)/E3695,IF(E3695&gt;I3695,(E3695-I3695)/E3695,0))</f>
        <v>0</v>
      </c>
      <c r="P3695" s="27" t="n">
        <f aca="false">LN(F3695/F3694)</f>
        <v>0.0231683259218786</v>
      </c>
      <c r="Q3695" s="28" t="n">
        <f aca="false">STDEV(P3676:P3695)*SQRT(252)</f>
        <v>0.141143619231138</v>
      </c>
      <c r="R3695" s="26" t="n">
        <f aca="false">(G3695-H3695)/H3695</f>
        <v>0.000998826121877409</v>
      </c>
      <c r="S3695" s="17" t="n">
        <f aca="false">YEAR(B3695)</f>
        <v>2021</v>
      </c>
      <c r="T3695" s="17" t="n">
        <f aca="false">WEEKDAY(B3695)</f>
        <v>2</v>
      </c>
    </row>
    <row r="3696" customFormat="false" ht="15" hidden="false" customHeight="false" outlineLevel="0" collapsed="false">
      <c r="B3696" s="21" t="n">
        <v>44201</v>
      </c>
      <c r="C3696" s="22" t="n">
        <v>1942.887</v>
      </c>
      <c r="D3696" s="22" t="n">
        <v>1953.093</v>
      </c>
      <c r="E3696" s="22" t="n">
        <v>1934.443</v>
      </c>
      <c r="F3696" s="22" t="n">
        <v>1950.076</v>
      </c>
      <c r="G3696" s="23" t="n">
        <v>1952.69</v>
      </c>
      <c r="H3696" s="23" t="n">
        <v>1950.74</v>
      </c>
      <c r="I3696" s="23" t="n">
        <v>1935.52</v>
      </c>
      <c r="J3696" s="23" t="n">
        <v>1933.59</v>
      </c>
      <c r="K3696" s="29" t="str">
        <f aca="false">IF(N3696&lt;=$F$3,"HIT","MISS")</f>
        <v>HIT</v>
      </c>
      <c r="L3696" s="29" t="str">
        <f aca="false">IF(O3696&lt;=$F$3,"HIT","MISS")</f>
        <v>HIT</v>
      </c>
      <c r="M3696" s="17" t="str">
        <f aca="false">IF(AND(K3696="HIT",L3696="HIT"),"HOD ✓ | LOD ✓",IF(K3696="HIT","HOD ✓",IF(L3696="HIT","LOD ✓","✗ MISS")))</f>
        <v>HOD ✓ | LOD ✓</v>
      </c>
      <c r="N3696" s="26" t="n">
        <f aca="false">IF(D3696&lt;H3696,(H3696-D3696)/D3696,IF(D3696&gt;G3696,(D3696-G3696)/D3696,0))</f>
        <v>0.000206339380664423</v>
      </c>
      <c r="O3696" s="26" t="n">
        <f aca="false">IF(E3696&lt;J3696,(J3696-E3696)/E3696,IF(E3696&gt;I3696,(E3696-I3696)/E3696,0))</f>
        <v>0</v>
      </c>
      <c r="P3696" s="27" t="n">
        <f aca="false">LN(F3696/F3695)</f>
        <v>0.00369333495947836</v>
      </c>
      <c r="Q3696" s="28" t="n">
        <f aca="false">STDEV(P3677:P3696)*SQRT(252)</f>
        <v>0.140432598263998</v>
      </c>
      <c r="R3696" s="26" t="n">
        <f aca="false">(G3696-H3696)/H3696</f>
        <v>0.000999620656776426</v>
      </c>
      <c r="S3696" s="17" t="n">
        <f aca="false">YEAR(B3696)</f>
        <v>2021</v>
      </c>
      <c r="T3696" s="17" t="n">
        <f aca="false">WEEKDAY(B3696)</f>
        <v>3</v>
      </c>
    </row>
    <row r="3697" customFormat="false" ht="15" hidden="false" customHeight="false" outlineLevel="0" collapsed="false">
      <c r="B3697" s="21" t="n">
        <v>44202</v>
      </c>
      <c r="C3697" s="22" t="n">
        <v>1950.076</v>
      </c>
      <c r="D3697" s="22" t="n">
        <v>1959.406</v>
      </c>
      <c r="E3697" s="22" t="n">
        <v>1900.9</v>
      </c>
      <c r="F3697" s="22" t="n">
        <v>1919.062</v>
      </c>
      <c r="G3697" s="23" t="n">
        <v>1959.96</v>
      </c>
      <c r="H3697" s="23" t="n">
        <v>1958</v>
      </c>
      <c r="I3697" s="23" t="n">
        <v>1902.62</v>
      </c>
      <c r="J3697" s="23" t="n">
        <v>1900.72</v>
      </c>
      <c r="K3697" s="29" t="str">
        <f aca="false">IF(N3697&lt;=$F$3,"HIT","MISS")</f>
        <v>HIT</v>
      </c>
      <c r="L3697" s="29" t="str">
        <f aca="false">IF(O3697&lt;=$F$3,"HIT","MISS")</f>
        <v>HIT</v>
      </c>
      <c r="M3697" s="17" t="str">
        <f aca="false">IF(AND(K3697="HIT",L3697="HIT"),"HOD ✓ | LOD ✓",IF(K3697="HIT","HOD ✓",IF(L3697="HIT","LOD ✓","✗ MISS")))</f>
        <v>HOD ✓ | LOD ✓</v>
      </c>
      <c r="N3697" s="26" t="n">
        <f aca="false">IF(D3697&lt;H3697,(H3697-D3697)/D3697,IF(D3697&gt;G3697,(D3697-G3697)/D3697,0))</f>
        <v>0</v>
      </c>
      <c r="O3697" s="26" t="n">
        <f aca="false">IF(E3697&lt;J3697,(J3697-E3697)/E3697,IF(E3697&gt;I3697,(E3697-I3697)/E3697,0))</f>
        <v>0</v>
      </c>
      <c r="P3697" s="27" t="n">
        <f aca="false">LN(F3697/F3696)</f>
        <v>-0.0160318211774873</v>
      </c>
      <c r="Q3697" s="28" t="n">
        <f aca="false">STDEV(P3678:P3697)*SQRT(252)</f>
        <v>0.150537569718959</v>
      </c>
      <c r="R3697" s="26" t="n">
        <f aca="false">(G3697-H3697)/H3697</f>
        <v>0.00100102145045967</v>
      </c>
      <c r="S3697" s="17" t="n">
        <f aca="false">YEAR(B3697)</f>
        <v>2021</v>
      </c>
      <c r="T3697" s="17" t="n">
        <f aca="false">WEEKDAY(B3697)</f>
        <v>4</v>
      </c>
    </row>
    <row r="3698" customFormat="false" ht="15" hidden="false" customHeight="false" outlineLevel="0" collapsed="false">
      <c r="B3698" s="21" t="n">
        <v>44203</v>
      </c>
      <c r="C3698" s="22" t="n">
        <v>1919.062</v>
      </c>
      <c r="D3698" s="22" t="n">
        <v>1927.725</v>
      </c>
      <c r="E3698" s="22" t="n">
        <v>1906.982</v>
      </c>
      <c r="F3698" s="22" t="n">
        <v>1913.589</v>
      </c>
      <c r="G3698" s="23" t="n">
        <v>1930.07</v>
      </c>
      <c r="H3698" s="23" t="n">
        <v>1928.14</v>
      </c>
      <c r="I3698" s="23" t="n">
        <v>1906.48</v>
      </c>
      <c r="J3698" s="23" t="n">
        <v>1904.58</v>
      </c>
      <c r="K3698" s="29" t="str">
        <f aca="false">IF(N3698&lt;=$F$3,"HIT","MISS")</f>
        <v>HIT</v>
      </c>
      <c r="L3698" s="29" t="str">
        <f aca="false">IF(O3698&lt;=$F$3,"HIT","MISS")</f>
        <v>HIT</v>
      </c>
      <c r="M3698" s="17" t="str">
        <f aca="false">IF(AND(K3698="HIT",L3698="HIT"),"HOD ✓ | LOD ✓",IF(K3698="HIT","HOD ✓",IF(L3698="HIT","LOD ✓","✗ MISS")))</f>
        <v>HOD ✓ | LOD ✓</v>
      </c>
      <c r="N3698" s="26" t="n">
        <f aca="false">IF(D3698&lt;H3698,(H3698-D3698)/D3698,IF(D3698&gt;G3698,(D3698-G3698)/D3698,0))</f>
        <v>0.00021527966904003</v>
      </c>
      <c r="O3698" s="26" t="n">
        <f aca="false">IF(E3698&lt;J3698,(J3698-E3698)/E3698,IF(E3698&gt;I3698,(E3698-I3698)/E3698,0))</f>
        <v>0.000263243176915122</v>
      </c>
      <c r="P3698" s="27" t="n">
        <f aca="false">LN(F3698/F3697)</f>
        <v>-0.00285598856776732</v>
      </c>
      <c r="Q3698" s="28" t="n">
        <f aca="false">STDEV(P3679:P3698)*SQRT(252)</f>
        <v>0.150915805835946</v>
      </c>
      <c r="R3698" s="26" t="n">
        <f aca="false">(G3698-H3698)/H3698</f>
        <v>0.00100096466024243</v>
      </c>
      <c r="S3698" s="17" t="n">
        <f aca="false">YEAR(B3698)</f>
        <v>2021</v>
      </c>
      <c r="T3698" s="17" t="n">
        <f aca="false">WEEKDAY(B3698)</f>
        <v>5</v>
      </c>
    </row>
    <row r="3699" customFormat="false" ht="15" hidden="false" customHeight="false" outlineLevel="0" collapsed="false">
      <c r="B3699" s="21" t="n">
        <v>44204</v>
      </c>
      <c r="C3699" s="22" t="n">
        <v>1913.589</v>
      </c>
      <c r="D3699" s="22" t="n">
        <v>1917.545</v>
      </c>
      <c r="E3699" s="22" t="n">
        <v>1828.276</v>
      </c>
      <c r="F3699" s="22" t="n">
        <v>1849.215</v>
      </c>
      <c r="G3699" s="23" t="n">
        <v>1918.73</v>
      </c>
      <c r="H3699" s="23" t="n">
        <v>1916.81</v>
      </c>
      <c r="I3699" s="23" t="n">
        <v>1827.82</v>
      </c>
      <c r="J3699" s="23" t="n">
        <v>1825.99</v>
      </c>
      <c r="K3699" s="29" t="str">
        <f aca="false">IF(N3699&lt;=$F$3,"HIT","MISS")</f>
        <v>HIT</v>
      </c>
      <c r="L3699" s="29" t="str">
        <f aca="false">IF(O3699&lt;=$F$3,"HIT","MISS")</f>
        <v>HIT</v>
      </c>
      <c r="M3699" s="17" t="str">
        <f aca="false">IF(AND(K3699="HIT",L3699="HIT"),"HOD ✓ | LOD ✓",IF(K3699="HIT","HOD ✓",IF(L3699="HIT","LOD ✓","✗ MISS")))</f>
        <v>HOD ✓ | LOD ✓</v>
      </c>
      <c r="N3699" s="26" t="n">
        <f aca="false">IF(D3699&lt;H3699,(H3699-D3699)/D3699,IF(D3699&gt;G3699,(D3699-G3699)/D3699,0))</f>
        <v>0</v>
      </c>
      <c r="O3699" s="26" t="n">
        <f aca="false">IF(E3699&lt;J3699,(J3699-E3699)/E3699,IF(E3699&gt;I3699,(E3699-I3699)/E3699,0))</f>
        <v>0.000249415296158857</v>
      </c>
      <c r="P3699" s="27" t="n">
        <f aca="false">LN(F3699/F3698)</f>
        <v>-0.0342193117150264</v>
      </c>
      <c r="Q3699" s="28" t="n">
        <f aca="false">STDEV(P3680:P3699)*SQRT(252)</f>
        <v>0.18731239658223</v>
      </c>
      <c r="R3699" s="26" t="n">
        <f aca="false">(G3699-H3699)/H3699</f>
        <v>0.00100166422337116</v>
      </c>
      <c r="S3699" s="17" t="n">
        <f aca="false">YEAR(B3699)</f>
        <v>2021</v>
      </c>
      <c r="T3699" s="17" t="n">
        <f aca="false">WEEKDAY(B3699)</f>
        <v>6</v>
      </c>
    </row>
    <row r="3700" customFormat="false" ht="15" hidden="false" customHeight="false" outlineLevel="0" collapsed="false">
      <c r="B3700" s="21" t="n">
        <v>44207</v>
      </c>
      <c r="C3700" s="22" t="n">
        <v>1849.215</v>
      </c>
      <c r="D3700" s="22" t="n">
        <v>1856.825</v>
      </c>
      <c r="E3700" s="22" t="n">
        <v>1817.16</v>
      </c>
      <c r="F3700" s="22" t="n">
        <v>1843.61</v>
      </c>
      <c r="G3700" s="23" t="n">
        <v>1857.88</v>
      </c>
      <c r="H3700" s="23" t="n">
        <v>1856.02</v>
      </c>
      <c r="I3700" s="23" t="n">
        <v>1818.16</v>
      </c>
      <c r="J3700" s="23" t="n">
        <v>1816.34</v>
      </c>
      <c r="K3700" s="29" t="str">
        <f aca="false">IF(N3700&lt;=$F$3,"HIT","MISS")</f>
        <v>HIT</v>
      </c>
      <c r="L3700" s="29" t="str">
        <f aca="false">IF(O3700&lt;=$F$3,"HIT","MISS")</f>
        <v>HIT</v>
      </c>
      <c r="M3700" s="17" t="str">
        <f aca="false">IF(AND(K3700="HIT",L3700="HIT"),"HOD ✓ | LOD ✓",IF(K3700="HIT","HOD ✓",IF(L3700="HIT","LOD ✓","✗ MISS")))</f>
        <v>HOD ✓ | LOD ✓</v>
      </c>
      <c r="N3700" s="26" t="n">
        <f aca="false">IF(D3700&lt;H3700,(H3700-D3700)/D3700,IF(D3700&gt;G3700,(D3700-G3700)/D3700,0))</f>
        <v>0</v>
      </c>
      <c r="O3700" s="26" t="n">
        <f aca="false">IF(E3700&lt;J3700,(J3700-E3700)/E3700,IF(E3700&gt;I3700,(E3700-I3700)/E3700,0))</f>
        <v>0</v>
      </c>
      <c r="P3700" s="27" t="n">
        <f aca="false">LN(F3700/F3699)</f>
        <v>-0.00303561869526091</v>
      </c>
      <c r="Q3700" s="28" t="n">
        <f aca="false">STDEV(P3681:P3700)*SQRT(252)</f>
        <v>0.187536252713157</v>
      </c>
      <c r="R3700" s="26" t="n">
        <f aca="false">(G3700-H3700)/H3700</f>
        <v>0.00100214437344432</v>
      </c>
      <c r="S3700" s="17" t="n">
        <f aca="false">YEAR(B3700)</f>
        <v>2021</v>
      </c>
      <c r="T3700" s="17" t="n">
        <f aca="false">WEEKDAY(B3700)</f>
        <v>2</v>
      </c>
    </row>
    <row r="3701" customFormat="false" ht="15" hidden="false" customHeight="false" outlineLevel="0" collapsed="false">
      <c r="B3701" s="21" t="n">
        <v>44208</v>
      </c>
      <c r="C3701" s="22" t="n">
        <v>1843.61</v>
      </c>
      <c r="D3701" s="22" t="n">
        <v>1863.87</v>
      </c>
      <c r="E3701" s="22" t="n">
        <v>1836.767</v>
      </c>
      <c r="F3701" s="22" t="n">
        <v>1854.738</v>
      </c>
      <c r="G3701" s="23" t="n">
        <v>1863.43</v>
      </c>
      <c r="H3701" s="23" t="n">
        <v>1861.57</v>
      </c>
      <c r="I3701" s="23" t="n">
        <v>1837.03</v>
      </c>
      <c r="J3701" s="23" t="n">
        <v>1835.19</v>
      </c>
      <c r="K3701" s="29" t="str">
        <f aca="false">IF(N3701&lt;=$F$3,"HIT","MISS")</f>
        <v>HIT</v>
      </c>
      <c r="L3701" s="29" t="str">
        <f aca="false">IF(O3701&lt;=$F$3,"HIT","MISS")</f>
        <v>HIT</v>
      </c>
      <c r="M3701" s="17" t="str">
        <f aca="false">IF(AND(K3701="HIT",L3701="HIT"),"HOD ✓ | LOD ✓",IF(K3701="HIT","HOD ✓",IF(L3701="HIT","LOD ✓","✗ MISS")))</f>
        <v>HOD ✓ | LOD ✓</v>
      </c>
      <c r="N3701" s="26" t="n">
        <f aca="false">IF(D3701&lt;H3701,(H3701-D3701)/D3701,IF(D3701&gt;G3701,(D3701-G3701)/D3701,0))</f>
        <v>0.000236067966113424</v>
      </c>
      <c r="O3701" s="26" t="n">
        <f aca="false">IF(E3701&lt;J3701,(J3701-E3701)/E3701,IF(E3701&gt;I3701,(E3701-I3701)/E3701,0))</f>
        <v>0</v>
      </c>
      <c r="P3701" s="27" t="n">
        <f aca="false">LN(F3701/F3700)</f>
        <v>0.00601784017231492</v>
      </c>
      <c r="Q3701" s="28" t="n">
        <f aca="false">STDEV(P3682:P3701)*SQRT(252)</f>
        <v>0.188643783359972</v>
      </c>
      <c r="R3701" s="26" t="n">
        <f aca="false">(G3701-H3701)/H3701</f>
        <v>0.000999156625858887</v>
      </c>
      <c r="S3701" s="17" t="n">
        <f aca="false">YEAR(B3701)</f>
        <v>2021</v>
      </c>
      <c r="T3701" s="17" t="n">
        <f aca="false">WEEKDAY(B3701)</f>
        <v>3</v>
      </c>
    </row>
    <row r="3702" customFormat="false" ht="15" hidden="false" customHeight="false" outlineLevel="0" collapsed="false">
      <c r="B3702" s="21" t="n">
        <v>44209</v>
      </c>
      <c r="C3702" s="22" t="n">
        <v>1854.738</v>
      </c>
      <c r="D3702" s="22" t="n">
        <v>1863.108</v>
      </c>
      <c r="E3702" s="22" t="n">
        <v>1842.094</v>
      </c>
      <c r="F3702" s="22" t="n">
        <v>1845.272</v>
      </c>
      <c r="G3702" s="23" t="n">
        <v>1865.17</v>
      </c>
      <c r="H3702" s="23" t="n">
        <v>1863.31</v>
      </c>
      <c r="I3702" s="23" t="n">
        <v>1843.37</v>
      </c>
      <c r="J3702" s="23" t="n">
        <v>1841.53</v>
      </c>
      <c r="K3702" s="29" t="str">
        <f aca="false">IF(N3702&lt;=$F$3,"HIT","MISS")</f>
        <v>HIT</v>
      </c>
      <c r="L3702" s="29" t="str">
        <f aca="false">IF(O3702&lt;=$F$3,"HIT","MISS")</f>
        <v>HIT</v>
      </c>
      <c r="M3702" s="17" t="str">
        <f aca="false">IF(AND(K3702="HIT",L3702="HIT"),"HOD ✓ | LOD ✓",IF(K3702="HIT","HOD ✓",IF(L3702="HIT","LOD ✓","✗ MISS")))</f>
        <v>HOD ✓ | LOD ✓</v>
      </c>
      <c r="N3702" s="26" t="n">
        <f aca="false">IF(D3702&lt;H3702,(H3702-D3702)/D3702,IF(D3702&gt;G3702,(D3702-G3702)/D3702,0))</f>
        <v>0.000108420982573205</v>
      </c>
      <c r="O3702" s="26" t="n">
        <f aca="false">IF(E3702&lt;J3702,(J3702-E3702)/E3702,IF(E3702&gt;I3702,(E3702-I3702)/E3702,0))</f>
        <v>0</v>
      </c>
      <c r="P3702" s="27" t="n">
        <f aca="false">LN(F3702/F3701)</f>
        <v>-0.00511675409124441</v>
      </c>
      <c r="Q3702" s="28" t="n">
        <f aca="false">STDEV(P3683:P3702)*SQRT(252)</f>
        <v>0.187944426543733</v>
      </c>
      <c r="R3702" s="26" t="n">
        <f aca="false">(G3702-H3702)/H3702</f>
        <v>0.000998223591350944</v>
      </c>
      <c r="S3702" s="17" t="n">
        <f aca="false">YEAR(B3702)</f>
        <v>2021</v>
      </c>
      <c r="T3702" s="17" t="n">
        <f aca="false">WEEKDAY(B3702)</f>
        <v>4</v>
      </c>
    </row>
    <row r="3703" customFormat="false" ht="15" hidden="false" customHeight="false" outlineLevel="0" collapsed="false">
      <c r="B3703" s="21" t="n">
        <v>44210</v>
      </c>
      <c r="C3703" s="22" t="n">
        <v>1845.272</v>
      </c>
      <c r="D3703" s="22" t="n">
        <v>1857.593</v>
      </c>
      <c r="E3703" s="22" t="n">
        <v>1829.486</v>
      </c>
      <c r="F3703" s="22" t="n">
        <v>1846.258</v>
      </c>
      <c r="G3703" s="23" t="n">
        <v>1857.87</v>
      </c>
      <c r="H3703" s="23" t="n">
        <v>1856.01</v>
      </c>
      <c r="I3703" s="23" t="n">
        <v>1829.19</v>
      </c>
      <c r="J3703" s="23" t="n">
        <v>1827.36</v>
      </c>
      <c r="K3703" s="29" t="str">
        <f aca="false">IF(N3703&lt;=$F$3,"HIT","MISS")</f>
        <v>HIT</v>
      </c>
      <c r="L3703" s="29" t="str">
        <f aca="false">IF(O3703&lt;=$F$3,"HIT","MISS")</f>
        <v>HIT</v>
      </c>
      <c r="M3703" s="17" t="str">
        <f aca="false">IF(AND(K3703="HIT",L3703="HIT"),"HOD ✓ | LOD ✓",IF(K3703="HIT","HOD ✓",IF(L3703="HIT","LOD ✓","✗ MISS")))</f>
        <v>HOD ✓ | LOD ✓</v>
      </c>
      <c r="N3703" s="26" t="n">
        <f aca="false">IF(D3703&lt;H3703,(H3703-D3703)/D3703,IF(D3703&gt;G3703,(D3703-G3703)/D3703,0))</f>
        <v>0</v>
      </c>
      <c r="O3703" s="26" t="n">
        <f aca="false">IF(E3703&lt;J3703,(J3703-E3703)/E3703,IF(E3703&gt;I3703,(E3703-I3703)/E3703,0))</f>
        <v>0.000161794077680862</v>
      </c>
      <c r="P3703" s="27" t="n">
        <f aca="false">LN(F3703/F3702)</f>
        <v>0.000534195861037415</v>
      </c>
      <c r="Q3703" s="28" t="n">
        <f aca="false">STDEV(P3684:P3703)*SQRT(252)</f>
        <v>0.180704961006799</v>
      </c>
      <c r="R3703" s="26" t="n">
        <f aca="false">(G3703-H3703)/H3703</f>
        <v>0.00100214977289988</v>
      </c>
      <c r="S3703" s="17" t="n">
        <f aca="false">YEAR(B3703)</f>
        <v>2021</v>
      </c>
      <c r="T3703" s="17" t="n">
        <f aca="false">WEEKDAY(B3703)</f>
        <v>5</v>
      </c>
    </row>
    <row r="3704" customFormat="false" ht="15" hidden="false" customHeight="false" outlineLevel="0" collapsed="false">
      <c r="B3704" s="21" t="n">
        <v>44211</v>
      </c>
      <c r="C3704" s="22" t="n">
        <v>1846.258</v>
      </c>
      <c r="D3704" s="22" t="n">
        <v>1856.992</v>
      </c>
      <c r="E3704" s="22" t="n">
        <v>1823.462</v>
      </c>
      <c r="F3704" s="22" t="n">
        <v>1828.586</v>
      </c>
      <c r="G3704" s="23" t="n">
        <v>1853.73</v>
      </c>
      <c r="H3704" s="23" t="n">
        <v>1851.88</v>
      </c>
      <c r="I3704" s="23" t="n">
        <v>1825.68</v>
      </c>
      <c r="J3704" s="23" t="n">
        <v>1823.86</v>
      </c>
      <c r="K3704" s="24" t="str">
        <f aca="false">IF(N3704&lt;=$F$3,"HIT","MISS")</f>
        <v>MISS</v>
      </c>
      <c r="L3704" s="24" t="str">
        <f aca="false">IF(O3704&lt;=$F$3,"HIT","MISS")</f>
        <v>HIT</v>
      </c>
      <c r="M3704" s="25" t="str">
        <f aca="false">IF(AND(K3704="HIT",L3704="HIT"),"HOD ✓ | LOD ✓",IF(K3704="HIT","HOD ✓",IF(L3704="HIT","LOD ✓","✗ MISS")))</f>
        <v>LOD ✓</v>
      </c>
      <c r="N3704" s="26" t="n">
        <f aca="false">IF(D3704&lt;H3704,(H3704-D3704)/D3704,IF(D3704&gt;G3704,(D3704-G3704)/D3704,0))</f>
        <v>0.00175660422877425</v>
      </c>
      <c r="O3704" s="26" t="n">
        <f aca="false">IF(E3704&lt;J3704,(J3704-E3704)/E3704,IF(E3704&gt;I3704,(E3704-I3704)/E3704,0))</f>
        <v>0.00021826613332217</v>
      </c>
      <c r="P3704" s="27" t="n">
        <f aca="false">LN(F3704/F3703)</f>
        <v>-0.00961789737320743</v>
      </c>
      <c r="Q3704" s="28" t="n">
        <f aca="false">STDEV(P3685:P3704)*SQRT(252)</f>
        <v>0.182116925664738</v>
      </c>
      <c r="R3704" s="26" t="n">
        <f aca="false">(G3704-H3704)/H3704</f>
        <v>0.000998984815430756</v>
      </c>
      <c r="S3704" s="17" t="n">
        <f aca="false">YEAR(B3704)</f>
        <v>2021</v>
      </c>
      <c r="T3704" s="17" t="n">
        <f aca="false">WEEKDAY(B3704)</f>
        <v>6</v>
      </c>
    </row>
    <row r="3705" customFormat="false" ht="15" hidden="false" customHeight="false" outlineLevel="0" collapsed="false">
      <c r="B3705" s="21" t="n">
        <v>44214</v>
      </c>
      <c r="C3705" s="22" t="n">
        <v>1828.586</v>
      </c>
      <c r="D3705" s="22" t="n">
        <v>1840.85</v>
      </c>
      <c r="E3705" s="22" t="n">
        <v>1802.955</v>
      </c>
      <c r="F3705" s="22" t="n">
        <v>1837.785</v>
      </c>
      <c r="G3705" s="23" t="n">
        <v>1841.48</v>
      </c>
      <c r="H3705" s="23" t="n">
        <v>1839.64</v>
      </c>
      <c r="I3705" s="23" t="n">
        <v>1806.29</v>
      </c>
      <c r="J3705" s="23" t="n">
        <v>1804.49</v>
      </c>
      <c r="K3705" s="24" t="str">
        <f aca="false">IF(N3705&lt;=$F$3,"HIT","MISS")</f>
        <v>HIT</v>
      </c>
      <c r="L3705" s="24" t="str">
        <f aca="false">IF(O3705&lt;=$F$3,"HIT","MISS")</f>
        <v>MISS</v>
      </c>
      <c r="M3705" s="25" t="str">
        <f aca="false">IF(AND(K3705="HIT",L3705="HIT"),"HOD ✓ | LOD ✓",IF(K3705="HIT","HOD ✓",IF(L3705="HIT","LOD ✓","✗ MISS")))</f>
        <v>HOD ✓</v>
      </c>
      <c r="N3705" s="26" t="n">
        <f aca="false">IF(D3705&lt;H3705,(H3705-D3705)/D3705,IF(D3705&gt;G3705,(D3705-G3705)/D3705,0))</f>
        <v>0</v>
      </c>
      <c r="O3705" s="26" t="n">
        <f aca="false">IF(E3705&lt;J3705,(J3705-E3705)/E3705,IF(E3705&gt;I3705,(E3705-I3705)/E3705,0))</f>
        <v>0.000851380095454452</v>
      </c>
      <c r="P3705" s="27" t="n">
        <f aca="false">LN(F3705/F3704)</f>
        <v>0.00501805153008522</v>
      </c>
      <c r="Q3705" s="28" t="n">
        <f aca="false">STDEV(P3686:P3705)*SQRT(252)</f>
        <v>0.177912598646186</v>
      </c>
      <c r="R3705" s="26" t="n">
        <f aca="false">(G3705-H3705)/H3705</f>
        <v>0.00100019569046113</v>
      </c>
      <c r="S3705" s="17" t="n">
        <f aca="false">YEAR(B3705)</f>
        <v>2021</v>
      </c>
      <c r="T3705" s="17" t="n">
        <f aca="false">WEEKDAY(B3705)</f>
        <v>2</v>
      </c>
    </row>
    <row r="3706" customFormat="false" ht="15" hidden="false" customHeight="false" outlineLevel="0" collapsed="false">
      <c r="B3706" s="21" t="n">
        <v>44215</v>
      </c>
      <c r="C3706" s="22" t="n">
        <v>1837.785</v>
      </c>
      <c r="D3706" s="22" t="n">
        <v>1845.67</v>
      </c>
      <c r="E3706" s="22" t="n">
        <v>1833.145</v>
      </c>
      <c r="F3706" s="22" t="n">
        <v>1840.025</v>
      </c>
      <c r="G3706" s="23" t="n">
        <v>1847.17</v>
      </c>
      <c r="H3706" s="23" t="n">
        <v>1845.32</v>
      </c>
      <c r="I3706" s="23" t="n">
        <v>1835.41</v>
      </c>
      <c r="J3706" s="23" t="n">
        <v>1833.58</v>
      </c>
      <c r="K3706" s="29" t="str">
        <f aca="false">IF(N3706&lt;=$F$3,"HIT","MISS")</f>
        <v>HIT</v>
      </c>
      <c r="L3706" s="29" t="str">
        <f aca="false">IF(O3706&lt;=$F$3,"HIT","MISS")</f>
        <v>HIT</v>
      </c>
      <c r="M3706" s="17" t="str">
        <f aca="false">IF(AND(K3706="HIT",L3706="HIT"),"HOD ✓ | LOD ✓",IF(K3706="HIT","HOD ✓",IF(L3706="HIT","LOD ✓","✗ MISS")))</f>
        <v>HOD ✓ | LOD ✓</v>
      </c>
      <c r="N3706" s="26" t="n">
        <f aca="false">IF(D3706&lt;H3706,(H3706-D3706)/D3706,IF(D3706&gt;G3706,(D3706-G3706)/D3706,0))</f>
        <v>0</v>
      </c>
      <c r="O3706" s="26" t="n">
        <f aca="false">IF(E3706&lt;J3706,(J3706-E3706)/E3706,IF(E3706&gt;I3706,(E3706-I3706)/E3706,0))</f>
        <v>0.000237297104157034</v>
      </c>
      <c r="P3706" s="27" t="n">
        <f aca="false">LN(F3706/F3705)</f>
        <v>0.00121811636652111</v>
      </c>
      <c r="Q3706" s="28" t="n">
        <f aca="false">STDEV(P3687:P3706)*SQRT(252)</f>
        <v>0.178095752229872</v>
      </c>
      <c r="R3706" s="26" t="n">
        <f aca="false">(G3706-H3706)/H3706</f>
        <v>0.00100253614549245</v>
      </c>
      <c r="S3706" s="17" t="n">
        <f aca="false">YEAR(B3706)</f>
        <v>2021</v>
      </c>
      <c r="T3706" s="17" t="n">
        <f aca="false">WEEKDAY(B3706)</f>
        <v>3</v>
      </c>
    </row>
    <row r="3707" customFormat="false" ht="15" hidden="false" customHeight="false" outlineLevel="0" collapsed="false">
      <c r="B3707" s="21" t="n">
        <v>44216</v>
      </c>
      <c r="C3707" s="22" t="n">
        <v>1840.025</v>
      </c>
      <c r="D3707" s="22" t="n">
        <v>1871.8</v>
      </c>
      <c r="E3707" s="22" t="n">
        <v>1832.57</v>
      </c>
      <c r="F3707" s="22" t="n">
        <v>1871.65</v>
      </c>
      <c r="G3707" s="23" t="n">
        <v>1874.01</v>
      </c>
      <c r="H3707" s="23" t="n">
        <v>1872.14</v>
      </c>
      <c r="I3707" s="23" t="n">
        <v>1833.1</v>
      </c>
      <c r="J3707" s="23" t="n">
        <v>1831.27</v>
      </c>
      <c r="K3707" s="29" t="str">
        <f aca="false">IF(N3707&lt;=$F$3,"HIT","MISS")</f>
        <v>HIT</v>
      </c>
      <c r="L3707" s="29" t="str">
        <f aca="false">IF(O3707&lt;=$F$3,"HIT","MISS")</f>
        <v>HIT</v>
      </c>
      <c r="M3707" s="17" t="str">
        <f aca="false">IF(AND(K3707="HIT",L3707="HIT"),"HOD ✓ | LOD ✓",IF(K3707="HIT","HOD ✓",IF(L3707="HIT","LOD ✓","✗ MISS")))</f>
        <v>HOD ✓ | LOD ✓</v>
      </c>
      <c r="N3707" s="26" t="n">
        <f aca="false">IF(D3707&lt;H3707,(H3707-D3707)/D3707,IF(D3707&gt;G3707,(D3707-G3707)/D3707,0))</f>
        <v>0.000181643337963535</v>
      </c>
      <c r="O3707" s="26" t="n">
        <f aca="false">IF(E3707&lt;J3707,(J3707-E3707)/E3707,IF(E3707&gt;I3707,(E3707-I3707)/E3707,0))</f>
        <v>0</v>
      </c>
      <c r="P3707" s="27" t="n">
        <f aca="false">LN(F3707/F3706)</f>
        <v>0.017041236278034</v>
      </c>
      <c r="Q3707" s="28" t="n">
        <f aca="false">STDEV(P3688:P3707)*SQRT(252)</f>
        <v>0.189243963314753</v>
      </c>
      <c r="R3707" s="26" t="n">
        <f aca="false">(G3707-H3707)/H3707</f>
        <v>0.0009988569230933</v>
      </c>
      <c r="S3707" s="17" t="n">
        <f aca="false">YEAR(B3707)</f>
        <v>2021</v>
      </c>
      <c r="T3707" s="17" t="n">
        <f aca="false">WEEKDAY(B3707)</f>
        <v>4</v>
      </c>
    </row>
    <row r="3708" customFormat="false" ht="15" hidden="false" customHeight="false" outlineLevel="0" collapsed="false">
      <c r="B3708" s="21" t="n">
        <v>44217</v>
      </c>
      <c r="C3708" s="22" t="n">
        <v>1871.65</v>
      </c>
      <c r="D3708" s="22" t="n">
        <v>1875.17</v>
      </c>
      <c r="E3708" s="22" t="n">
        <v>1858.28</v>
      </c>
      <c r="F3708" s="22" t="n">
        <v>1869.92</v>
      </c>
      <c r="G3708" s="23" t="n">
        <v>1876.67</v>
      </c>
      <c r="H3708" s="23" t="n">
        <v>1874.8</v>
      </c>
      <c r="I3708" s="23" t="n">
        <v>1857.85</v>
      </c>
      <c r="J3708" s="23" t="n">
        <v>1855.99</v>
      </c>
      <c r="K3708" s="29" t="str">
        <f aca="false">IF(N3708&lt;=$F$3,"HIT","MISS")</f>
        <v>HIT</v>
      </c>
      <c r="L3708" s="29" t="str">
        <f aca="false">IF(O3708&lt;=$F$3,"HIT","MISS")</f>
        <v>HIT</v>
      </c>
      <c r="M3708" s="17" t="str">
        <f aca="false">IF(AND(K3708="HIT",L3708="HIT"),"HOD ✓ | LOD ✓",IF(K3708="HIT","HOD ✓",IF(L3708="HIT","LOD ✓","✗ MISS")))</f>
        <v>HOD ✓ | LOD ✓</v>
      </c>
      <c r="N3708" s="26" t="n">
        <f aca="false">IF(D3708&lt;H3708,(H3708-D3708)/D3708,IF(D3708&gt;G3708,(D3708-G3708)/D3708,0))</f>
        <v>0</v>
      </c>
      <c r="O3708" s="26" t="n">
        <f aca="false">IF(E3708&lt;J3708,(J3708-E3708)/E3708,IF(E3708&gt;I3708,(E3708-I3708)/E3708,0))</f>
        <v>0.000231396775512874</v>
      </c>
      <c r="P3708" s="27" t="n">
        <f aca="false">LN(F3708/F3707)</f>
        <v>-0.000924745560438449</v>
      </c>
      <c r="Q3708" s="28" t="n">
        <f aca="false">STDEV(P3689:P3708)*SQRT(252)</f>
        <v>0.186456098184918</v>
      </c>
      <c r="R3708" s="26" t="n">
        <f aca="false">(G3708-H3708)/H3708</f>
        <v>0.000997439726904266</v>
      </c>
      <c r="S3708" s="17" t="n">
        <f aca="false">YEAR(B3708)</f>
        <v>2021</v>
      </c>
      <c r="T3708" s="17" t="n">
        <f aca="false">WEEKDAY(B3708)</f>
        <v>5</v>
      </c>
    </row>
    <row r="3709" customFormat="false" ht="15" hidden="false" customHeight="false" outlineLevel="0" collapsed="false">
      <c r="B3709" s="21" t="n">
        <v>44218</v>
      </c>
      <c r="C3709" s="22" t="n">
        <v>1869.92</v>
      </c>
      <c r="D3709" s="22" t="n">
        <v>1870.84</v>
      </c>
      <c r="E3709" s="22" t="n">
        <v>1837.46</v>
      </c>
      <c r="F3709" s="22" t="n">
        <v>1855.8</v>
      </c>
      <c r="G3709" s="23" t="n">
        <v>1872.91</v>
      </c>
      <c r="H3709" s="23" t="n">
        <v>1871.04</v>
      </c>
      <c r="I3709" s="23" t="n">
        <v>1837.18</v>
      </c>
      <c r="J3709" s="23" t="n">
        <v>1835.34</v>
      </c>
      <c r="K3709" s="29" t="str">
        <f aca="false">IF(N3709&lt;=$F$3,"HIT","MISS")</f>
        <v>HIT</v>
      </c>
      <c r="L3709" s="29" t="str">
        <f aca="false">IF(O3709&lt;=$F$3,"HIT","MISS")</f>
        <v>HIT</v>
      </c>
      <c r="M3709" s="17" t="str">
        <f aca="false">IF(AND(K3709="HIT",L3709="HIT"),"HOD ✓ | LOD ✓",IF(K3709="HIT","HOD ✓",IF(L3709="HIT","LOD ✓","✗ MISS")))</f>
        <v>HOD ✓ | LOD ✓</v>
      </c>
      <c r="N3709" s="26" t="n">
        <f aca="false">IF(D3709&lt;H3709,(H3709-D3709)/D3709,IF(D3709&gt;G3709,(D3709-G3709)/D3709,0))</f>
        <v>0.000106903850676726</v>
      </c>
      <c r="O3709" s="26" t="n">
        <f aca="false">IF(E3709&lt;J3709,(J3709-E3709)/E3709,IF(E3709&gt;I3709,(E3709-I3709)/E3709,0))</f>
        <v>0.000152384269589527</v>
      </c>
      <c r="P3709" s="27" t="n">
        <f aca="false">LN(F3709/F3708)</f>
        <v>-0.00757977926576798</v>
      </c>
      <c r="Q3709" s="28" t="n">
        <f aca="false">STDEV(P3690:P3709)*SQRT(252)</f>
        <v>0.186633592976067</v>
      </c>
      <c r="R3709" s="26" t="n">
        <f aca="false">(G3709-H3709)/H3709</f>
        <v>0.000999444159398045</v>
      </c>
      <c r="S3709" s="17" t="n">
        <f aca="false">YEAR(B3709)</f>
        <v>2021</v>
      </c>
      <c r="T3709" s="17" t="n">
        <f aca="false">WEEKDAY(B3709)</f>
        <v>6</v>
      </c>
    </row>
    <row r="3710" customFormat="false" ht="15" hidden="false" customHeight="false" outlineLevel="0" collapsed="false">
      <c r="B3710" s="21" t="n">
        <v>44221</v>
      </c>
      <c r="C3710" s="22" t="n">
        <v>1855.8</v>
      </c>
      <c r="D3710" s="22" t="n">
        <v>1867.95</v>
      </c>
      <c r="E3710" s="22" t="n">
        <v>1847.27</v>
      </c>
      <c r="F3710" s="22" t="n">
        <v>1855.99</v>
      </c>
      <c r="G3710" s="23" t="n">
        <v>1867.61</v>
      </c>
      <c r="H3710" s="23" t="n">
        <v>1865.74</v>
      </c>
      <c r="I3710" s="23" t="n">
        <v>1847.47</v>
      </c>
      <c r="J3710" s="23" t="n">
        <v>1845.62</v>
      </c>
      <c r="K3710" s="29" t="str">
        <f aca="false">IF(N3710&lt;=$F$3,"HIT","MISS")</f>
        <v>HIT</v>
      </c>
      <c r="L3710" s="29" t="str">
        <f aca="false">IF(O3710&lt;=$F$3,"HIT","MISS")</f>
        <v>HIT</v>
      </c>
      <c r="M3710" s="17" t="str">
        <f aca="false">IF(AND(K3710="HIT",L3710="HIT"),"HOD ✓ | LOD ✓",IF(K3710="HIT","HOD ✓",IF(L3710="HIT","LOD ✓","✗ MISS")))</f>
        <v>HOD ✓ | LOD ✓</v>
      </c>
      <c r="N3710" s="26" t="n">
        <f aca="false">IF(D3710&lt;H3710,(H3710-D3710)/D3710,IF(D3710&gt;G3710,(D3710-G3710)/D3710,0))</f>
        <v>0.000182017719960462</v>
      </c>
      <c r="O3710" s="26" t="n">
        <f aca="false">IF(E3710&lt;J3710,(J3710-E3710)/E3710,IF(E3710&gt;I3710,(E3710-I3710)/E3710,0))</f>
        <v>0</v>
      </c>
      <c r="P3710" s="27" t="n">
        <f aca="false">LN(F3710/F3709)</f>
        <v>0.000102376481517543</v>
      </c>
      <c r="Q3710" s="28" t="n">
        <f aca="false">STDEV(P3691:P3710)*SQRT(252)</f>
        <v>0.18612217322992</v>
      </c>
      <c r="R3710" s="26" t="n">
        <f aca="false">(G3710-H3710)/H3710</f>
        <v>0.0010022832763407</v>
      </c>
      <c r="S3710" s="17" t="n">
        <f aca="false">YEAR(B3710)</f>
        <v>2021</v>
      </c>
      <c r="T3710" s="17" t="n">
        <f aca="false">WEEKDAY(B3710)</f>
        <v>2</v>
      </c>
    </row>
    <row r="3711" customFormat="false" ht="15" hidden="false" customHeight="false" outlineLevel="0" collapsed="false">
      <c r="B3711" s="21" t="n">
        <v>44222</v>
      </c>
      <c r="C3711" s="22" t="n">
        <v>1855.99</v>
      </c>
      <c r="D3711" s="22" t="n">
        <v>1861.795</v>
      </c>
      <c r="E3711" s="22" t="n">
        <v>1848.44</v>
      </c>
      <c r="F3711" s="22" t="n">
        <v>1850.78</v>
      </c>
      <c r="G3711" s="23" t="n">
        <v>1862.06</v>
      </c>
      <c r="H3711" s="23" t="n">
        <v>1860.2</v>
      </c>
      <c r="I3711" s="23" t="n">
        <v>1848.2</v>
      </c>
      <c r="J3711" s="23" t="n">
        <v>1846.35</v>
      </c>
      <c r="K3711" s="29" t="str">
        <f aca="false">IF(N3711&lt;=$F$3,"HIT","MISS")</f>
        <v>HIT</v>
      </c>
      <c r="L3711" s="29" t="str">
        <f aca="false">IF(O3711&lt;=$F$3,"HIT","MISS")</f>
        <v>HIT</v>
      </c>
      <c r="M3711" s="17" t="str">
        <f aca="false">IF(AND(K3711="HIT",L3711="HIT"),"HOD ✓ | LOD ✓",IF(K3711="HIT","HOD ✓",IF(L3711="HIT","LOD ✓","✗ MISS")))</f>
        <v>HOD ✓ | LOD ✓</v>
      </c>
      <c r="N3711" s="26" t="n">
        <f aca="false">IF(D3711&lt;H3711,(H3711-D3711)/D3711,IF(D3711&gt;G3711,(D3711-G3711)/D3711,0))</f>
        <v>0</v>
      </c>
      <c r="O3711" s="26" t="n">
        <f aca="false">IF(E3711&lt;J3711,(J3711-E3711)/E3711,IF(E3711&gt;I3711,(E3711-I3711)/E3711,0))</f>
        <v>0.000129839215771142</v>
      </c>
      <c r="P3711" s="27" t="n">
        <f aca="false">LN(F3711/F3710)</f>
        <v>-0.00281107456402496</v>
      </c>
      <c r="Q3711" s="28" t="n">
        <f aca="false">STDEV(P3692:P3711)*SQRT(252)</f>
        <v>0.186070034506744</v>
      </c>
      <c r="R3711" s="26" t="n">
        <f aca="false">(G3711-H3711)/H3711</f>
        <v>0.000999892484679013</v>
      </c>
      <c r="S3711" s="17" t="n">
        <f aca="false">YEAR(B3711)</f>
        <v>2021</v>
      </c>
      <c r="T3711" s="17" t="n">
        <f aca="false">WEEKDAY(B3711)</f>
        <v>3</v>
      </c>
    </row>
    <row r="3712" customFormat="false" ht="15" hidden="false" customHeight="false" outlineLevel="0" collapsed="false">
      <c r="B3712" s="21" t="n">
        <v>44223</v>
      </c>
      <c r="C3712" s="22" t="n">
        <v>1850.78</v>
      </c>
      <c r="D3712" s="22" t="n">
        <v>1853.22</v>
      </c>
      <c r="E3712" s="22" t="n">
        <v>1831.426</v>
      </c>
      <c r="F3712" s="22" t="n">
        <v>1844.44</v>
      </c>
      <c r="G3712" s="23" t="n">
        <v>1852.75</v>
      </c>
      <c r="H3712" s="23" t="n">
        <v>1850.9</v>
      </c>
      <c r="I3712" s="23" t="n">
        <v>1831.31</v>
      </c>
      <c r="J3712" s="23" t="n">
        <v>1829.48</v>
      </c>
      <c r="K3712" s="29" t="str">
        <f aca="false">IF(N3712&lt;=$F$3,"HIT","MISS")</f>
        <v>HIT</v>
      </c>
      <c r="L3712" s="29" t="str">
        <f aca="false">IF(O3712&lt;=$F$3,"HIT","MISS")</f>
        <v>HIT</v>
      </c>
      <c r="M3712" s="17" t="str">
        <f aca="false">IF(AND(K3712="HIT",L3712="HIT"),"HOD ✓ | LOD ✓",IF(K3712="HIT","HOD ✓",IF(L3712="HIT","LOD ✓","✗ MISS")))</f>
        <v>HOD ✓ | LOD ✓</v>
      </c>
      <c r="N3712" s="26" t="n">
        <f aca="false">IF(D3712&lt;H3712,(H3712-D3712)/D3712,IF(D3712&gt;G3712,(D3712-G3712)/D3712,0))</f>
        <v>0.000253612630988241</v>
      </c>
      <c r="O3712" s="26" t="n">
        <f aca="false">IF(E3712&lt;J3712,(J3712-E3712)/E3712,IF(E3712&gt;I3712,(E3712-I3712)/E3712,0))</f>
        <v>6.33386224723169E-005</v>
      </c>
      <c r="P3712" s="27" t="n">
        <f aca="false">LN(F3712/F3711)</f>
        <v>-0.00343146346961366</v>
      </c>
      <c r="Q3712" s="28" t="n">
        <f aca="false">STDEV(P3693:P3712)*SQRT(252)</f>
        <v>0.185948620628027</v>
      </c>
      <c r="R3712" s="26" t="n">
        <f aca="false">(G3712-H3712)/H3712</f>
        <v>0.000999513750067486</v>
      </c>
      <c r="S3712" s="17" t="n">
        <f aca="false">YEAR(B3712)</f>
        <v>2021</v>
      </c>
      <c r="T3712" s="17" t="n">
        <f aca="false">WEEKDAY(B3712)</f>
        <v>4</v>
      </c>
    </row>
    <row r="3713" customFormat="false" ht="15" hidden="false" customHeight="false" outlineLevel="0" collapsed="false">
      <c r="B3713" s="21" t="n">
        <v>44224</v>
      </c>
      <c r="C3713" s="22" t="n">
        <v>1844.44</v>
      </c>
      <c r="D3713" s="22" t="n">
        <v>1864.22</v>
      </c>
      <c r="E3713" s="22" t="n">
        <v>1834.13</v>
      </c>
      <c r="F3713" s="22" t="n">
        <v>1842.66</v>
      </c>
      <c r="G3713" s="23" t="n">
        <v>1866.79</v>
      </c>
      <c r="H3713" s="23" t="n">
        <v>1864.93</v>
      </c>
      <c r="I3713" s="23" t="n">
        <v>1836.24</v>
      </c>
      <c r="J3713" s="23" t="n">
        <v>1834.41</v>
      </c>
      <c r="K3713" s="29" t="str">
        <f aca="false">IF(N3713&lt;=$F$3,"HIT","MISS")</f>
        <v>HIT</v>
      </c>
      <c r="L3713" s="29" t="str">
        <f aca="false">IF(O3713&lt;=$F$3,"HIT","MISS")</f>
        <v>HIT</v>
      </c>
      <c r="M3713" s="17" t="str">
        <f aca="false">IF(AND(K3713="HIT",L3713="HIT"),"HOD ✓ | LOD ✓",IF(K3713="HIT","HOD ✓",IF(L3713="HIT","LOD ✓","✗ MISS")))</f>
        <v>HOD ✓ | LOD ✓</v>
      </c>
      <c r="N3713" s="26" t="n">
        <f aca="false">IF(D3713&lt;H3713,(H3713-D3713)/D3713,IF(D3713&gt;G3713,(D3713-G3713)/D3713,0))</f>
        <v>0.000380856336698478</v>
      </c>
      <c r="O3713" s="26" t="n">
        <f aca="false">IF(E3713&lt;J3713,(J3713-E3713)/E3713,IF(E3713&gt;I3713,(E3713-I3713)/E3713,0))</f>
        <v>0.000152660934612036</v>
      </c>
      <c r="P3713" s="27" t="n">
        <f aca="false">LN(F3713/F3712)</f>
        <v>-0.000965528539113696</v>
      </c>
      <c r="Q3713" s="28" t="n">
        <f aca="false">STDEV(P3694:P3713)*SQRT(252)</f>
        <v>0.18255275514452</v>
      </c>
      <c r="R3713" s="26" t="n">
        <f aca="false">(G3713-H3713)/H3713</f>
        <v>0.00099735646914356</v>
      </c>
      <c r="S3713" s="17" t="n">
        <f aca="false">YEAR(B3713)</f>
        <v>2021</v>
      </c>
      <c r="T3713" s="17" t="n">
        <f aca="false">WEEKDAY(B3713)</f>
        <v>5</v>
      </c>
    </row>
    <row r="3714" customFormat="false" ht="15" hidden="false" customHeight="false" outlineLevel="0" collapsed="false">
      <c r="B3714" s="21" t="n">
        <v>44225</v>
      </c>
      <c r="C3714" s="22" t="n">
        <v>1842.66</v>
      </c>
      <c r="D3714" s="22" t="n">
        <v>1875.736</v>
      </c>
      <c r="E3714" s="22" t="n">
        <v>1839.646</v>
      </c>
      <c r="F3714" s="22" t="n">
        <v>1847.74</v>
      </c>
      <c r="G3714" s="23" t="n">
        <v>1877.93</v>
      </c>
      <c r="H3714" s="23" t="n">
        <v>1876.05</v>
      </c>
      <c r="I3714" s="23" t="n">
        <v>1840.97</v>
      </c>
      <c r="J3714" s="23" t="n">
        <v>1839.13</v>
      </c>
      <c r="K3714" s="29" t="str">
        <f aca="false">IF(N3714&lt;=$F$3,"HIT","MISS")</f>
        <v>HIT</v>
      </c>
      <c r="L3714" s="29" t="str">
        <f aca="false">IF(O3714&lt;=$F$3,"HIT","MISS")</f>
        <v>HIT</v>
      </c>
      <c r="M3714" s="17" t="str">
        <f aca="false">IF(AND(K3714="HIT",L3714="HIT"),"HOD ✓ | LOD ✓",IF(K3714="HIT","HOD ✓",IF(L3714="HIT","LOD ✓","✗ MISS")))</f>
        <v>HOD ✓ | LOD ✓</v>
      </c>
      <c r="N3714" s="26" t="n">
        <f aca="false">IF(D3714&lt;H3714,(H3714-D3714)/D3714,IF(D3714&gt;G3714,(D3714-G3714)/D3714,0))</f>
        <v>0.000167400956211242</v>
      </c>
      <c r="O3714" s="26" t="n">
        <f aca="false">IF(E3714&lt;J3714,(J3714-E3714)/E3714,IF(E3714&gt;I3714,(E3714-I3714)/E3714,0))</f>
        <v>0</v>
      </c>
      <c r="P3714" s="27" t="n">
        <f aca="false">LN(F3714/F3713)</f>
        <v>0.00275309083495473</v>
      </c>
      <c r="Q3714" s="28" t="n">
        <f aca="false">STDEV(P3695:P3714)*SQRT(252)</f>
        <v>0.182745920442828</v>
      </c>
      <c r="R3714" s="26" t="n">
        <f aca="false">(G3714-H3714)/H3714</f>
        <v>0.00100210548759367</v>
      </c>
      <c r="S3714" s="17" t="n">
        <f aca="false">YEAR(B3714)</f>
        <v>2021</v>
      </c>
      <c r="T3714" s="17" t="n">
        <f aca="false">WEEKDAY(B3714)</f>
        <v>6</v>
      </c>
    </row>
    <row r="3715" customFormat="false" ht="15" hidden="false" customHeight="false" outlineLevel="0" collapsed="false">
      <c r="B3715" s="21" t="n">
        <v>44228</v>
      </c>
      <c r="C3715" s="22" t="n">
        <v>1847.74</v>
      </c>
      <c r="D3715" s="22" t="n">
        <v>1871.89</v>
      </c>
      <c r="E3715" s="22" t="n">
        <v>1847.74</v>
      </c>
      <c r="F3715" s="22" t="n">
        <v>1860.77</v>
      </c>
      <c r="G3715" s="23" t="n">
        <v>1873.99</v>
      </c>
      <c r="H3715" s="23" t="n">
        <v>1872.12</v>
      </c>
      <c r="I3715" s="23" t="n">
        <v>1847.86</v>
      </c>
      <c r="J3715" s="23" t="n">
        <v>1846.01</v>
      </c>
      <c r="K3715" s="29" t="str">
        <f aca="false">IF(N3715&lt;=$F$3,"HIT","MISS")</f>
        <v>HIT</v>
      </c>
      <c r="L3715" s="29" t="str">
        <f aca="false">IF(O3715&lt;=$F$3,"HIT","MISS")</f>
        <v>HIT</v>
      </c>
      <c r="M3715" s="17" t="str">
        <f aca="false">IF(AND(K3715="HIT",L3715="HIT"),"HOD ✓ | LOD ✓",IF(K3715="HIT","HOD ✓",IF(L3715="HIT","LOD ✓","✗ MISS")))</f>
        <v>HOD ✓ | LOD ✓</v>
      </c>
      <c r="N3715" s="26" t="n">
        <f aca="false">IF(D3715&lt;H3715,(H3715-D3715)/D3715,IF(D3715&gt;G3715,(D3715-G3715)/D3715,0))</f>
        <v>0.000122870467815839</v>
      </c>
      <c r="O3715" s="26" t="n">
        <f aca="false">IF(E3715&lt;J3715,(J3715-E3715)/E3715,IF(E3715&gt;I3715,(E3715-I3715)/E3715,0))</f>
        <v>0</v>
      </c>
      <c r="P3715" s="27" t="n">
        <f aca="false">LN(F3715/F3714)</f>
        <v>0.00702710987361642</v>
      </c>
      <c r="Q3715" s="28" t="n">
        <f aca="false">STDEV(P3696:P3715)*SQRT(252)</f>
        <v>0.161802329006427</v>
      </c>
      <c r="R3715" s="26" t="n">
        <f aca="false">(G3715-H3715)/H3715</f>
        <v>0.000998867593957716</v>
      </c>
      <c r="S3715" s="17" t="n">
        <f aca="false">YEAR(B3715)</f>
        <v>2021</v>
      </c>
      <c r="T3715" s="17" t="n">
        <f aca="false">WEEKDAY(B3715)</f>
        <v>2</v>
      </c>
    </row>
    <row r="3716" customFormat="false" ht="15" hidden="false" customHeight="false" outlineLevel="0" collapsed="false">
      <c r="B3716" s="21" t="n">
        <v>44229</v>
      </c>
      <c r="C3716" s="22" t="n">
        <v>1860.77</v>
      </c>
      <c r="D3716" s="22" t="n">
        <v>1864.11</v>
      </c>
      <c r="E3716" s="22" t="n">
        <v>1829.605</v>
      </c>
      <c r="F3716" s="22" t="n">
        <v>1838.03</v>
      </c>
      <c r="G3716" s="23" t="n">
        <v>1863.66</v>
      </c>
      <c r="H3716" s="23" t="n">
        <v>1861.8</v>
      </c>
      <c r="I3716" s="23" t="n">
        <v>1831.09</v>
      </c>
      <c r="J3716" s="23" t="n">
        <v>1829.26</v>
      </c>
      <c r="K3716" s="29" t="str">
        <f aca="false">IF(N3716&lt;=$F$3,"HIT","MISS")</f>
        <v>HIT</v>
      </c>
      <c r="L3716" s="29" t="str">
        <f aca="false">IF(O3716&lt;=$F$3,"HIT","MISS")</f>
        <v>HIT</v>
      </c>
      <c r="M3716" s="17" t="str">
        <f aca="false">IF(AND(K3716="HIT",L3716="HIT"),"HOD ✓ | LOD ✓",IF(K3716="HIT","HOD ✓",IF(L3716="HIT","LOD ✓","✗ MISS")))</f>
        <v>HOD ✓ | LOD ✓</v>
      </c>
      <c r="N3716" s="26" t="n">
        <f aca="false">IF(D3716&lt;H3716,(H3716-D3716)/D3716,IF(D3716&gt;G3716,(D3716-G3716)/D3716,0))</f>
        <v>0.000241402063182869</v>
      </c>
      <c r="O3716" s="26" t="n">
        <f aca="false">IF(E3716&lt;J3716,(J3716-E3716)/E3716,IF(E3716&gt;I3716,(E3716-I3716)/E3716,0))</f>
        <v>0</v>
      </c>
      <c r="P3716" s="27" t="n">
        <f aca="false">LN(F3716/F3715)</f>
        <v>-0.0122960346647593</v>
      </c>
      <c r="Q3716" s="28" t="n">
        <f aca="false">STDEV(P3697:P3716)*SQRT(252)</f>
        <v>0.164070127784211</v>
      </c>
      <c r="R3716" s="26" t="n">
        <f aca="false">(G3716-H3716)/H3716</f>
        <v>0.000999033193683601</v>
      </c>
      <c r="S3716" s="17" t="n">
        <f aca="false">YEAR(B3716)</f>
        <v>2021</v>
      </c>
      <c r="T3716" s="17" t="n">
        <f aca="false">WEEKDAY(B3716)</f>
        <v>3</v>
      </c>
    </row>
    <row r="3717" customFormat="false" ht="15" hidden="false" customHeight="false" outlineLevel="0" collapsed="false">
      <c r="B3717" s="21" t="n">
        <v>44230</v>
      </c>
      <c r="C3717" s="22" t="n">
        <v>1838.03</v>
      </c>
      <c r="D3717" s="22" t="n">
        <v>1844.95</v>
      </c>
      <c r="E3717" s="22" t="n">
        <v>1829.8</v>
      </c>
      <c r="F3717" s="22" t="n">
        <v>1834.07</v>
      </c>
      <c r="G3717" s="23" t="n">
        <v>1847.4</v>
      </c>
      <c r="H3717" s="23" t="n">
        <v>1845.55</v>
      </c>
      <c r="I3717" s="23" t="n">
        <v>1830.19</v>
      </c>
      <c r="J3717" s="23" t="n">
        <v>1828.36</v>
      </c>
      <c r="K3717" s="29" t="str">
        <f aca="false">IF(N3717&lt;=$F$3,"HIT","MISS")</f>
        <v>HIT</v>
      </c>
      <c r="L3717" s="29" t="str">
        <f aca="false">IF(O3717&lt;=$F$3,"HIT","MISS")</f>
        <v>HIT</v>
      </c>
      <c r="M3717" s="17" t="str">
        <f aca="false">IF(AND(K3717="HIT",L3717="HIT"),"HOD ✓ | LOD ✓",IF(K3717="HIT","HOD ✓",IF(L3717="HIT","LOD ✓","✗ MISS")))</f>
        <v>HOD ✓ | LOD ✓</v>
      </c>
      <c r="N3717" s="26" t="n">
        <f aca="false">IF(D3717&lt;H3717,(H3717-D3717)/D3717,IF(D3717&gt;G3717,(D3717-G3717)/D3717,0))</f>
        <v>0.000325212065367576</v>
      </c>
      <c r="O3717" s="26" t="n">
        <f aca="false">IF(E3717&lt;J3717,(J3717-E3717)/E3717,IF(E3717&gt;I3717,(E3717-I3717)/E3717,0))</f>
        <v>0</v>
      </c>
      <c r="P3717" s="27" t="n">
        <f aca="false">LN(F3717/F3716)</f>
        <v>-0.00215680484469169</v>
      </c>
      <c r="Q3717" s="28" t="n">
        <f aca="false">STDEV(P3698:P3717)*SQRT(252)</f>
        <v>0.156630479492048</v>
      </c>
      <c r="R3717" s="26" t="n">
        <f aca="false">(G3717-H3717)/H3717</f>
        <v>0.00100241120533182</v>
      </c>
      <c r="S3717" s="17" t="n">
        <f aca="false">YEAR(B3717)</f>
        <v>2021</v>
      </c>
      <c r="T3717" s="17" t="n">
        <f aca="false">WEEKDAY(B3717)</f>
        <v>4</v>
      </c>
    </row>
    <row r="3718" customFormat="false" ht="15" hidden="false" customHeight="false" outlineLevel="0" collapsed="false">
      <c r="B3718" s="21" t="n">
        <v>44231</v>
      </c>
      <c r="C3718" s="22" t="n">
        <v>1834.07</v>
      </c>
      <c r="D3718" s="22" t="n">
        <v>1834.82</v>
      </c>
      <c r="E3718" s="22" t="n">
        <v>1785.02</v>
      </c>
      <c r="F3718" s="22" t="n">
        <v>1793.995</v>
      </c>
      <c r="G3718" s="23" t="n">
        <v>1836.27</v>
      </c>
      <c r="H3718" s="23" t="n">
        <v>1834.44</v>
      </c>
      <c r="I3718" s="23" t="n">
        <v>1786.19</v>
      </c>
      <c r="J3718" s="23" t="n">
        <v>1784.41</v>
      </c>
      <c r="K3718" s="29" t="str">
        <f aca="false">IF(N3718&lt;=$F$3,"HIT","MISS")</f>
        <v>HIT</v>
      </c>
      <c r="L3718" s="29" t="str">
        <f aca="false">IF(O3718&lt;=$F$3,"HIT","MISS")</f>
        <v>HIT</v>
      </c>
      <c r="M3718" s="17" t="str">
        <f aca="false">IF(AND(K3718="HIT",L3718="HIT"),"HOD ✓ | LOD ✓",IF(K3718="HIT","HOD ✓",IF(L3718="HIT","LOD ✓","✗ MISS")))</f>
        <v>HOD ✓ | LOD ✓</v>
      </c>
      <c r="N3718" s="26" t="n">
        <f aca="false">IF(D3718&lt;H3718,(H3718-D3718)/D3718,IF(D3718&gt;G3718,(D3718-G3718)/D3718,0))</f>
        <v>0</v>
      </c>
      <c r="O3718" s="26" t="n">
        <f aca="false">IF(E3718&lt;J3718,(J3718-E3718)/E3718,IF(E3718&gt;I3718,(E3718-I3718)/E3718,0))</f>
        <v>0</v>
      </c>
      <c r="P3718" s="27" t="n">
        <f aca="false">LN(F3718/F3717)</f>
        <v>-0.0220925644801111</v>
      </c>
      <c r="Q3718" s="28" t="n">
        <f aca="false">STDEV(P3699:P3718)*SQRT(252)</f>
        <v>0.171747715426504</v>
      </c>
      <c r="R3718" s="26" t="n">
        <f aca="false">(G3718-H3718)/H3718</f>
        <v>0.000997579642833741</v>
      </c>
      <c r="S3718" s="17" t="n">
        <f aca="false">YEAR(B3718)</f>
        <v>2021</v>
      </c>
      <c r="T3718" s="17" t="n">
        <f aca="false">WEEKDAY(B3718)</f>
        <v>5</v>
      </c>
    </row>
    <row r="3719" customFormat="false" ht="15" hidden="false" customHeight="false" outlineLevel="0" collapsed="false">
      <c r="B3719" s="21" t="n">
        <v>44232</v>
      </c>
      <c r="C3719" s="22" t="n">
        <v>1793.995</v>
      </c>
      <c r="D3719" s="22" t="n">
        <v>1815.2</v>
      </c>
      <c r="E3719" s="22" t="n">
        <v>1792.13</v>
      </c>
      <c r="F3719" s="22" t="n">
        <v>1814.2</v>
      </c>
      <c r="G3719" s="23" t="n">
        <v>1816.17</v>
      </c>
      <c r="H3719" s="23" t="n">
        <v>1814.36</v>
      </c>
      <c r="I3719" s="23" t="n">
        <v>1790.82</v>
      </c>
      <c r="J3719" s="23" t="n">
        <v>1789.03</v>
      </c>
      <c r="K3719" s="24" t="str">
        <f aca="false">IF(N3719&lt;=$F$3,"HIT","MISS")</f>
        <v>HIT</v>
      </c>
      <c r="L3719" s="24" t="str">
        <f aca="false">IF(O3719&lt;=$F$3,"HIT","MISS")</f>
        <v>MISS</v>
      </c>
      <c r="M3719" s="25" t="str">
        <f aca="false">IF(AND(K3719="HIT",L3719="HIT"),"HOD ✓ | LOD ✓",IF(K3719="HIT","HOD ✓",IF(L3719="HIT","LOD ✓","✗ MISS")))</f>
        <v>HOD ✓</v>
      </c>
      <c r="N3719" s="26" t="n">
        <f aca="false">IF(D3719&lt;H3719,(H3719-D3719)/D3719,IF(D3719&gt;G3719,(D3719-G3719)/D3719,0))</f>
        <v>0</v>
      </c>
      <c r="O3719" s="26" t="n">
        <f aca="false">IF(E3719&lt;J3719,(J3719-E3719)/E3719,IF(E3719&gt;I3719,(E3719-I3719)/E3719,0))</f>
        <v>0.000730973757484208</v>
      </c>
      <c r="P3719" s="27" t="n">
        <f aca="false">LN(F3719/F3718)</f>
        <v>0.0111996226339908</v>
      </c>
      <c r="Q3719" s="28" t="n">
        <f aca="false">STDEV(P3700:P3719)*SQRT(252)</f>
        <v>0.134721376087031</v>
      </c>
      <c r="R3719" s="26" t="n">
        <f aca="false">(G3719-H3719)/H3719</f>
        <v>0.000997596948786444</v>
      </c>
      <c r="S3719" s="17" t="n">
        <f aca="false">YEAR(B3719)</f>
        <v>2021</v>
      </c>
      <c r="T3719" s="17" t="n">
        <f aca="false">WEEKDAY(B3719)</f>
        <v>6</v>
      </c>
    </row>
    <row r="3720" customFormat="false" ht="15" hidden="false" customHeight="false" outlineLevel="0" collapsed="false">
      <c r="B3720" s="21" t="n">
        <v>44235</v>
      </c>
      <c r="C3720" s="22" t="n">
        <v>1814.2</v>
      </c>
      <c r="D3720" s="22" t="n">
        <v>1839.23</v>
      </c>
      <c r="E3720" s="22" t="n">
        <v>1807.865</v>
      </c>
      <c r="F3720" s="22" t="n">
        <v>1830.765</v>
      </c>
      <c r="G3720" s="23" t="n">
        <v>1840.07</v>
      </c>
      <c r="H3720" s="23" t="n">
        <v>1838.23</v>
      </c>
      <c r="I3720" s="23" t="n">
        <v>1810.13</v>
      </c>
      <c r="J3720" s="23" t="n">
        <v>1808.32</v>
      </c>
      <c r="K3720" s="29" t="str">
        <f aca="false">IF(N3720&lt;=$F$3,"HIT","MISS")</f>
        <v>HIT</v>
      </c>
      <c r="L3720" s="29" t="str">
        <f aca="false">IF(O3720&lt;=$F$3,"HIT","MISS")</f>
        <v>HIT</v>
      </c>
      <c r="M3720" s="17" t="str">
        <f aca="false">IF(AND(K3720="HIT",L3720="HIT"),"HOD ✓ | LOD ✓",IF(K3720="HIT","HOD ✓",IF(L3720="HIT","LOD ✓","✗ MISS")))</f>
        <v>HOD ✓ | LOD ✓</v>
      </c>
      <c r="N3720" s="26" t="n">
        <f aca="false">IF(D3720&lt;H3720,(H3720-D3720)/D3720,IF(D3720&gt;G3720,(D3720-G3720)/D3720,0))</f>
        <v>0</v>
      </c>
      <c r="O3720" s="26" t="n">
        <f aca="false">IF(E3720&lt;J3720,(J3720-E3720)/E3720,IF(E3720&gt;I3720,(E3720-I3720)/E3720,0))</f>
        <v>0.000251678084370198</v>
      </c>
      <c r="P3720" s="27" t="n">
        <f aca="false">LN(F3720/F3719)</f>
        <v>0.00908931309014566</v>
      </c>
      <c r="Q3720" s="28" t="n">
        <f aca="false">STDEV(P3701:P3720)*SQRT(252)</f>
        <v>0.139044250721189</v>
      </c>
      <c r="R3720" s="26" t="n">
        <f aca="false">(G3720-H3720)/H3720</f>
        <v>0.00100096288277306</v>
      </c>
      <c r="S3720" s="17" t="n">
        <f aca="false">YEAR(B3720)</f>
        <v>2021</v>
      </c>
      <c r="T3720" s="17" t="n">
        <f aca="false">WEEKDAY(B3720)</f>
        <v>2</v>
      </c>
    </row>
    <row r="3721" customFormat="false" ht="15" hidden="false" customHeight="false" outlineLevel="0" collapsed="false">
      <c r="B3721" s="21" t="n">
        <v>44236</v>
      </c>
      <c r="C3721" s="22" t="n">
        <v>1830.765</v>
      </c>
      <c r="D3721" s="22" t="n">
        <v>1848.63</v>
      </c>
      <c r="E3721" s="22" t="n">
        <v>1828.93</v>
      </c>
      <c r="F3721" s="22" t="n">
        <v>1838.77</v>
      </c>
      <c r="G3721" s="23" t="n">
        <v>1850.69</v>
      </c>
      <c r="H3721" s="23" t="n">
        <v>1848.84</v>
      </c>
      <c r="I3721" s="23" t="n">
        <v>1829.25</v>
      </c>
      <c r="J3721" s="23" t="n">
        <v>1827.42</v>
      </c>
      <c r="K3721" s="29" t="str">
        <f aca="false">IF(N3721&lt;=$F$3,"HIT","MISS")</f>
        <v>HIT</v>
      </c>
      <c r="L3721" s="29" t="str">
        <f aca="false">IF(O3721&lt;=$F$3,"HIT","MISS")</f>
        <v>HIT</v>
      </c>
      <c r="M3721" s="17" t="str">
        <f aca="false">IF(AND(K3721="HIT",L3721="HIT"),"HOD ✓ | LOD ✓",IF(K3721="HIT","HOD ✓",IF(L3721="HIT","LOD ✓","✗ MISS")))</f>
        <v>HOD ✓ | LOD ✓</v>
      </c>
      <c r="N3721" s="26" t="n">
        <f aca="false">IF(D3721&lt;H3721,(H3721-D3721)/D3721,IF(D3721&gt;G3721,(D3721-G3721)/D3721,0))</f>
        <v>0.000113597637169044</v>
      </c>
      <c r="O3721" s="26" t="n">
        <f aca="false">IF(E3721&lt;J3721,(J3721-E3721)/E3721,IF(E3721&gt;I3721,(E3721-I3721)/E3721,0))</f>
        <v>0</v>
      </c>
      <c r="P3721" s="27" t="n">
        <f aca="false">LN(F3721/F3720)</f>
        <v>0.00436295753995687</v>
      </c>
      <c r="Q3721" s="28" t="n">
        <f aca="false">STDEV(P3702:P3721)*SQRT(252)</f>
        <v>0.138160391027608</v>
      </c>
      <c r="R3721" s="26" t="n">
        <f aca="false">(G3721-H3721)/H3721</f>
        <v>0.00100062742043667</v>
      </c>
      <c r="S3721" s="17" t="n">
        <f aca="false">YEAR(B3721)</f>
        <v>2021</v>
      </c>
      <c r="T3721" s="17" t="n">
        <f aca="false">WEEKDAY(B3721)</f>
        <v>3</v>
      </c>
    </row>
    <row r="3722" customFormat="false" ht="15" hidden="false" customHeight="false" outlineLevel="0" collapsed="false">
      <c r="B3722" s="21" t="n">
        <v>44237</v>
      </c>
      <c r="C3722" s="22" t="n">
        <v>1838.77</v>
      </c>
      <c r="D3722" s="22" t="n">
        <v>1855.455</v>
      </c>
      <c r="E3722" s="22" t="n">
        <v>1834.175</v>
      </c>
      <c r="F3722" s="22" t="n">
        <v>1843.385</v>
      </c>
      <c r="G3722" s="23" t="n">
        <v>1854.94</v>
      </c>
      <c r="H3722" s="23" t="n">
        <v>1853.09</v>
      </c>
      <c r="I3722" s="23" t="n">
        <v>1836.44</v>
      </c>
      <c r="J3722" s="23" t="n">
        <v>1834.61</v>
      </c>
      <c r="K3722" s="29" t="str">
        <f aca="false">IF(N3722&lt;=$F$3,"HIT","MISS")</f>
        <v>HIT</v>
      </c>
      <c r="L3722" s="29" t="str">
        <f aca="false">IF(O3722&lt;=$F$3,"HIT","MISS")</f>
        <v>HIT</v>
      </c>
      <c r="M3722" s="17" t="str">
        <f aca="false">IF(AND(K3722="HIT",L3722="HIT"),"HOD ✓ | LOD ✓",IF(K3722="HIT","HOD ✓",IF(L3722="HIT","LOD ✓","✗ MISS")))</f>
        <v>HOD ✓ | LOD ✓</v>
      </c>
      <c r="N3722" s="26" t="n">
        <f aca="false">IF(D3722&lt;H3722,(H3722-D3722)/D3722,IF(D3722&gt;G3722,(D3722-G3722)/D3722,0))</f>
        <v>0.000277559951602099</v>
      </c>
      <c r="O3722" s="26" t="n">
        <f aca="false">IF(E3722&lt;J3722,(J3722-E3722)/E3722,IF(E3722&gt;I3722,(E3722-I3722)/E3722,0))</f>
        <v>0.000237163847506342</v>
      </c>
      <c r="P3722" s="27" t="n">
        <f aca="false">LN(F3722/F3721)</f>
        <v>0.00250668557761352</v>
      </c>
      <c r="Q3722" s="28" t="n">
        <f aca="false">STDEV(P3703:P3722)*SQRT(252)</f>
        <v>0.137380031212286</v>
      </c>
      <c r="R3722" s="26" t="n">
        <f aca="false">(G3722-H3722)/H3722</f>
        <v>0.000998332514880625</v>
      </c>
      <c r="S3722" s="17" t="n">
        <f aca="false">YEAR(B3722)</f>
        <v>2021</v>
      </c>
      <c r="T3722" s="17" t="n">
        <f aca="false">WEEKDAY(B3722)</f>
        <v>4</v>
      </c>
    </row>
    <row r="3723" customFormat="false" ht="15" hidden="false" customHeight="false" outlineLevel="0" collapsed="false">
      <c r="B3723" s="21" t="n">
        <v>44238</v>
      </c>
      <c r="C3723" s="22" t="n">
        <v>1843.385</v>
      </c>
      <c r="D3723" s="22" t="n">
        <v>1847.574</v>
      </c>
      <c r="E3723" s="22" t="n">
        <v>1821.18</v>
      </c>
      <c r="F3723" s="22" t="n">
        <v>1825.64</v>
      </c>
      <c r="G3723" s="23" t="n">
        <v>1848.76</v>
      </c>
      <c r="H3723" s="23" t="n">
        <v>1846.91</v>
      </c>
      <c r="I3723" s="23" t="n">
        <v>1823.12</v>
      </c>
      <c r="J3723" s="23" t="n">
        <v>1821.3</v>
      </c>
      <c r="K3723" s="29" t="str">
        <f aca="false">IF(N3723&lt;=$F$3,"HIT","MISS")</f>
        <v>HIT</v>
      </c>
      <c r="L3723" s="29" t="str">
        <f aca="false">IF(O3723&lt;=$F$3,"HIT","MISS")</f>
        <v>HIT</v>
      </c>
      <c r="M3723" s="17" t="str">
        <f aca="false">IF(AND(K3723="HIT",L3723="HIT"),"HOD ✓ | LOD ✓",IF(K3723="HIT","HOD ✓",IF(L3723="HIT","LOD ✓","✗ MISS")))</f>
        <v>HOD ✓ | LOD ✓</v>
      </c>
      <c r="N3723" s="26" t="n">
        <f aca="false">IF(D3723&lt;H3723,(H3723-D3723)/D3723,IF(D3723&gt;G3723,(D3723-G3723)/D3723,0))</f>
        <v>0</v>
      </c>
      <c r="O3723" s="26" t="n">
        <f aca="false">IF(E3723&lt;J3723,(J3723-E3723)/E3723,IF(E3723&gt;I3723,(E3723-I3723)/E3723,0))</f>
        <v>6.58913451717518E-005</v>
      </c>
      <c r="P3723" s="27" t="n">
        <f aca="false">LN(F3723/F3722)</f>
        <v>-0.00967294491604966</v>
      </c>
      <c r="Q3723" s="28" t="n">
        <f aca="false">STDEV(P3704:P3723)*SQRT(252)</f>
        <v>0.141518635707216</v>
      </c>
      <c r="R3723" s="26" t="n">
        <f aca="false">(G3723-H3723)/H3723</f>
        <v>0.00100167306474052</v>
      </c>
      <c r="S3723" s="17" t="n">
        <f aca="false">YEAR(B3723)</f>
        <v>2021</v>
      </c>
      <c r="T3723" s="17" t="n">
        <f aca="false">WEEKDAY(B3723)</f>
        <v>5</v>
      </c>
    </row>
    <row r="3724" customFormat="false" ht="15" hidden="false" customHeight="false" outlineLevel="0" collapsed="false">
      <c r="B3724" s="21" t="n">
        <v>44239</v>
      </c>
      <c r="C3724" s="22" t="n">
        <v>1825.64</v>
      </c>
      <c r="D3724" s="22" t="n">
        <v>1830.816</v>
      </c>
      <c r="E3724" s="22" t="n">
        <v>1810.605</v>
      </c>
      <c r="F3724" s="22" t="n">
        <v>1824.4</v>
      </c>
      <c r="G3724" s="23" t="n">
        <v>1832.55</v>
      </c>
      <c r="H3724" s="23" t="n">
        <v>1830.72</v>
      </c>
      <c r="I3724" s="23" t="n">
        <v>1811.55</v>
      </c>
      <c r="J3724" s="23" t="n">
        <v>1809.74</v>
      </c>
      <c r="K3724" s="29" t="str">
        <f aca="false">IF(N3724&lt;=$F$3,"HIT","MISS")</f>
        <v>HIT</v>
      </c>
      <c r="L3724" s="29" t="str">
        <f aca="false">IF(O3724&lt;=$F$3,"HIT","MISS")</f>
        <v>HIT</v>
      </c>
      <c r="M3724" s="17" t="str">
        <f aca="false">IF(AND(K3724="HIT",L3724="HIT"),"HOD ✓ | LOD ✓",IF(K3724="HIT","HOD ✓",IF(L3724="HIT","LOD ✓","✗ MISS")))</f>
        <v>HOD ✓ | LOD ✓</v>
      </c>
      <c r="N3724" s="26" t="n">
        <f aca="false">IF(D3724&lt;H3724,(H3724-D3724)/D3724,IF(D3724&gt;G3724,(D3724-G3724)/D3724,0))</f>
        <v>0</v>
      </c>
      <c r="O3724" s="26" t="n">
        <f aca="false">IF(E3724&lt;J3724,(J3724-E3724)/E3724,IF(E3724&gt;I3724,(E3724-I3724)/E3724,0))</f>
        <v>0</v>
      </c>
      <c r="P3724" s="27" t="n">
        <f aca="false">LN(F3724/F3723)</f>
        <v>-0.000679444634964745</v>
      </c>
      <c r="Q3724" s="28" t="n">
        <f aca="false">STDEV(P3705:P3724)*SQRT(252)</f>
        <v>0.137429641334579</v>
      </c>
      <c r="R3724" s="26" t="n">
        <f aca="false">(G3724-H3724)/H3724</f>
        <v>0.000999606712113227</v>
      </c>
      <c r="S3724" s="17" t="n">
        <f aca="false">YEAR(B3724)</f>
        <v>2021</v>
      </c>
      <c r="T3724" s="17" t="n">
        <f aca="false">WEEKDAY(B3724)</f>
        <v>6</v>
      </c>
    </row>
    <row r="3725" customFormat="false" ht="15" hidden="false" customHeight="false" outlineLevel="0" collapsed="false">
      <c r="B3725" s="21" t="n">
        <v>44242</v>
      </c>
      <c r="C3725" s="22" t="n">
        <v>1824.4</v>
      </c>
      <c r="D3725" s="22" t="n">
        <v>1827.1</v>
      </c>
      <c r="E3725" s="22" t="n">
        <v>1816.065</v>
      </c>
      <c r="F3725" s="22" t="n">
        <v>1818.776</v>
      </c>
      <c r="G3725" s="23" t="n">
        <v>1826.94</v>
      </c>
      <c r="H3725" s="23" t="n">
        <v>1825.11</v>
      </c>
      <c r="I3725" s="23" t="n">
        <v>1818.08</v>
      </c>
      <c r="J3725" s="23" t="n">
        <v>1816.26</v>
      </c>
      <c r="K3725" s="29" t="str">
        <f aca="false">IF(N3725&lt;=$F$3,"HIT","MISS")</f>
        <v>HIT</v>
      </c>
      <c r="L3725" s="29" t="str">
        <f aca="false">IF(O3725&lt;=$F$3,"HIT","MISS")</f>
        <v>HIT</v>
      </c>
      <c r="M3725" s="17" t="str">
        <f aca="false">IF(AND(K3725="HIT",L3725="HIT"),"HOD ✓ | LOD ✓",IF(K3725="HIT","HOD ✓",IF(L3725="HIT","LOD ✓","✗ MISS")))</f>
        <v>HOD ✓ | LOD ✓</v>
      </c>
      <c r="N3725" s="26" t="n">
        <f aca="false">IF(D3725&lt;H3725,(H3725-D3725)/D3725,IF(D3725&gt;G3725,(D3725-G3725)/D3725,0))</f>
        <v>8.75704668599718E-005</v>
      </c>
      <c r="O3725" s="26" t="n">
        <f aca="false">IF(E3725&lt;J3725,(J3725-E3725)/E3725,IF(E3725&gt;I3725,(E3725-I3725)/E3725,0))</f>
        <v>0.000107375011356937</v>
      </c>
      <c r="P3725" s="27" t="n">
        <f aca="false">LN(F3725/F3724)</f>
        <v>-0.00308741848727682</v>
      </c>
      <c r="Q3725" s="28" t="n">
        <f aca="false">STDEV(P3706:P3725)*SQRT(252)</f>
        <v>0.13642268380906</v>
      </c>
      <c r="R3725" s="26" t="n">
        <f aca="false">(G3725-H3725)/H3725</f>
        <v>0.00100267929056339</v>
      </c>
      <c r="S3725" s="17" t="n">
        <f aca="false">YEAR(B3725)</f>
        <v>2021</v>
      </c>
      <c r="T3725" s="17" t="n">
        <f aca="false">WEEKDAY(B3725)</f>
        <v>2</v>
      </c>
    </row>
    <row r="3726" customFormat="false" ht="15" hidden="false" customHeight="false" outlineLevel="0" collapsed="false">
      <c r="B3726" s="21" t="n">
        <v>44243</v>
      </c>
      <c r="C3726" s="22" t="n">
        <v>1818.776</v>
      </c>
      <c r="D3726" s="22" t="n">
        <v>1826.5</v>
      </c>
      <c r="E3726" s="22" t="n">
        <v>1789.576</v>
      </c>
      <c r="F3726" s="22" t="n">
        <v>1794.436</v>
      </c>
      <c r="G3726" s="23" t="n">
        <v>1826.63</v>
      </c>
      <c r="H3726" s="23" t="n">
        <v>1824.81</v>
      </c>
      <c r="I3726" s="23" t="n">
        <v>1790.33</v>
      </c>
      <c r="J3726" s="23" t="n">
        <v>1788.54</v>
      </c>
      <c r="K3726" s="29" t="str">
        <f aca="false">IF(N3726&lt;=$F$3,"HIT","MISS")</f>
        <v>HIT</v>
      </c>
      <c r="L3726" s="29" t="str">
        <f aca="false">IF(O3726&lt;=$F$3,"HIT","MISS")</f>
        <v>HIT</v>
      </c>
      <c r="M3726" s="17" t="str">
        <f aca="false">IF(AND(K3726="HIT",L3726="HIT"),"HOD ✓ | LOD ✓",IF(K3726="HIT","HOD ✓",IF(L3726="HIT","LOD ✓","✗ MISS")))</f>
        <v>HOD ✓ | LOD ✓</v>
      </c>
      <c r="N3726" s="26" t="n">
        <f aca="false">IF(D3726&lt;H3726,(H3726-D3726)/D3726,IF(D3726&gt;G3726,(D3726-G3726)/D3726,0))</f>
        <v>0</v>
      </c>
      <c r="O3726" s="26" t="n">
        <f aca="false">IF(E3726&lt;J3726,(J3726-E3726)/E3726,IF(E3726&gt;I3726,(E3726-I3726)/E3726,0))</f>
        <v>0</v>
      </c>
      <c r="P3726" s="27" t="n">
        <f aca="false">LN(F3726/F3725)</f>
        <v>-0.013472980929111</v>
      </c>
      <c r="Q3726" s="28" t="n">
        <f aca="false">STDEV(P3707:P3726)*SQRT(252)</f>
        <v>0.143712537065275</v>
      </c>
      <c r="R3726" s="26" t="n">
        <f aca="false">(G3726-H3726)/H3726</f>
        <v>0.000997364109140219</v>
      </c>
      <c r="S3726" s="17" t="n">
        <f aca="false">YEAR(B3726)</f>
        <v>2021</v>
      </c>
      <c r="T3726" s="17" t="n">
        <f aca="false">WEEKDAY(B3726)</f>
        <v>3</v>
      </c>
    </row>
    <row r="3727" customFormat="false" ht="15" hidden="false" customHeight="false" outlineLevel="0" collapsed="false">
      <c r="B3727" s="21" t="n">
        <v>44244</v>
      </c>
      <c r="C3727" s="22" t="n">
        <v>1794.436</v>
      </c>
      <c r="D3727" s="22" t="n">
        <v>1795.158</v>
      </c>
      <c r="E3727" s="22" t="n">
        <v>1769.526</v>
      </c>
      <c r="F3727" s="22" t="n">
        <v>1776.305</v>
      </c>
      <c r="G3727" s="23" t="n">
        <v>1797.14</v>
      </c>
      <c r="H3727" s="23" t="n">
        <v>1795.34</v>
      </c>
      <c r="I3727" s="23" t="n">
        <v>1769.08</v>
      </c>
      <c r="J3727" s="23" t="n">
        <v>1767.31</v>
      </c>
      <c r="K3727" s="29" t="str">
        <f aca="false">IF(N3727&lt;=$F$3,"HIT","MISS")</f>
        <v>HIT</v>
      </c>
      <c r="L3727" s="29" t="str">
        <f aca="false">IF(O3727&lt;=$F$3,"HIT","MISS")</f>
        <v>HIT</v>
      </c>
      <c r="M3727" s="17" t="str">
        <f aca="false">IF(AND(K3727="HIT",L3727="HIT"),"HOD ✓ | LOD ✓",IF(K3727="HIT","HOD ✓",IF(L3727="HIT","LOD ✓","✗ MISS")))</f>
        <v>HOD ✓ | LOD ✓</v>
      </c>
      <c r="N3727" s="26" t="n">
        <f aca="false">IF(D3727&lt;H3727,(H3727-D3727)/D3727,IF(D3727&gt;G3727,(D3727-G3727)/D3727,0))</f>
        <v>0.000101383833623568</v>
      </c>
      <c r="O3727" s="26" t="n">
        <f aca="false">IF(E3727&lt;J3727,(J3727-E3727)/E3727,IF(E3727&gt;I3727,(E3727-I3727)/E3727,0))</f>
        <v>0.000252044897899291</v>
      </c>
      <c r="P3727" s="27" t="n">
        <f aca="false">LN(F3727/F3726)</f>
        <v>-0.0101554023794434</v>
      </c>
      <c r="Q3727" s="28" t="n">
        <f aca="false">STDEV(P3708:P3727)*SQRT(252)</f>
        <v>0.129514478617294</v>
      </c>
      <c r="R3727" s="26" t="n">
        <f aca="false">(G3727-H3727)/H3727</f>
        <v>0.00100259560863134</v>
      </c>
      <c r="S3727" s="17" t="n">
        <f aca="false">YEAR(B3727)</f>
        <v>2021</v>
      </c>
      <c r="T3727" s="17" t="n">
        <f aca="false">WEEKDAY(B3727)</f>
        <v>4</v>
      </c>
    </row>
    <row r="3728" customFormat="false" ht="15" hidden="false" customHeight="false" outlineLevel="0" collapsed="false">
      <c r="B3728" s="21" t="n">
        <v>44245</v>
      </c>
      <c r="C3728" s="22" t="n">
        <v>1776.305</v>
      </c>
      <c r="D3728" s="22" t="n">
        <v>1789.69</v>
      </c>
      <c r="E3728" s="22" t="n">
        <v>1768.47</v>
      </c>
      <c r="F3728" s="22" t="n">
        <v>1775.865</v>
      </c>
      <c r="G3728" s="23" t="n">
        <v>1790.76</v>
      </c>
      <c r="H3728" s="23" t="n">
        <v>1788.97</v>
      </c>
      <c r="I3728" s="23" t="n">
        <v>1769.38</v>
      </c>
      <c r="J3728" s="23" t="n">
        <v>1767.61</v>
      </c>
      <c r="K3728" s="29" t="str">
        <f aca="false">IF(N3728&lt;=$F$3,"HIT","MISS")</f>
        <v>HIT</v>
      </c>
      <c r="L3728" s="29" t="str">
        <f aca="false">IF(O3728&lt;=$F$3,"HIT","MISS")</f>
        <v>HIT</v>
      </c>
      <c r="M3728" s="17" t="str">
        <f aca="false">IF(AND(K3728="HIT",L3728="HIT"),"HOD ✓ | LOD ✓",IF(K3728="HIT","HOD ✓",IF(L3728="HIT","LOD ✓","✗ MISS")))</f>
        <v>HOD ✓ | LOD ✓</v>
      </c>
      <c r="N3728" s="26" t="n">
        <f aca="false">IF(D3728&lt;H3728,(H3728-D3728)/D3728,IF(D3728&gt;G3728,(D3728-G3728)/D3728,0))</f>
        <v>0</v>
      </c>
      <c r="O3728" s="26" t="n">
        <f aca="false">IF(E3728&lt;J3728,(J3728-E3728)/E3728,IF(E3728&gt;I3728,(E3728-I3728)/E3728,0))</f>
        <v>0</v>
      </c>
      <c r="P3728" s="27" t="n">
        <f aca="false">LN(F3728/F3727)</f>
        <v>-0.000247735892285812</v>
      </c>
      <c r="Q3728" s="28" t="n">
        <f aca="false">STDEV(P3709:P3728)*SQRT(252)</f>
        <v>0.129653832943602</v>
      </c>
      <c r="R3728" s="26" t="n">
        <f aca="false">(G3728-H3728)/H3728</f>
        <v>0.00100057575029205</v>
      </c>
      <c r="S3728" s="17" t="n">
        <f aca="false">YEAR(B3728)</f>
        <v>2021</v>
      </c>
      <c r="T3728" s="17" t="n">
        <f aca="false">WEEKDAY(B3728)</f>
        <v>5</v>
      </c>
    </row>
    <row r="3729" customFormat="false" ht="15" hidden="false" customHeight="false" outlineLevel="0" collapsed="false">
      <c r="B3729" s="21" t="n">
        <v>44246</v>
      </c>
      <c r="C3729" s="22" t="n">
        <v>1775.865</v>
      </c>
      <c r="D3729" s="22" t="n">
        <v>1791.696</v>
      </c>
      <c r="E3729" s="22" t="n">
        <v>1760.754</v>
      </c>
      <c r="F3729" s="22" t="n">
        <v>1784.185</v>
      </c>
      <c r="G3729" s="23" t="n">
        <v>1792.07</v>
      </c>
      <c r="H3729" s="23" t="n">
        <v>1790.28</v>
      </c>
      <c r="I3729" s="23" t="n">
        <v>1760.56</v>
      </c>
      <c r="J3729" s="23" t="n">
        <v>1758.8</v>
      </c>
      <c r="K3729" s="29" t="str">
        <f aca="false">IF(N3729&lt;=$F$3,"HIT","MISS")</f>
        <v>HIT</v>
      </c>
      <c r="L3729" s="29" t="str">
        <f aca="false">IF(O3729&lt;=$F$3,"HIT","MISS")</f>
        <v>HIT</v>
      </c>
      <c r="M3729" s="17" t="str">
        <f aca="false">IF(AND(K3729="HIT",L3729="HIT"),"HOD ✓ | LOD ✓",IF(K3729="HIT","HOD ✓",IF(L3729="HIT","LOD ✓","✗ MISS")))</f>
        <v>HOD ✓ | LOD ✓</v>
      </c>
      <c r="N3729" s="26" t="n">
        <f aca="false">IF(D3729&lt;H3729,(H3729-D3729)/D3729,IF(D3729&gt;G3729,(D3729-G3729)/D3729,0))</f>
        <v>0</v>
      </c>
      <c r="O3729" s="26" t="n">
        <f aca="false">IF(E3729&lt;J3729,(J3729-E3729)/E3729,IF(E3729&gt;I3729,(E3729-I3729)/E3729,0))</f>
        <v>0.000110180070583375</v>
      </c>
      <c r="P3729" s="27" t="n">
        <f aca="false">LN(F3729/F3728)</f>
        <v>0.00467410016566902</v>
      </c>
      <c r="Q3729" s="28" t="n">
        <f aca="false">STDEV(P3710:P3729)*SQRT(252)</f>
        <v>0.130679196514101</v>
      </c>
      <c r="R3729" s="26" t="n">
        <f aca="false">(G3729-H3729)/H3729</f>
        <v>0.000999843599883797</v>
      </c>
      <c r="S3729" s="17" t="n">
        <f aca="false">YEAR(B3729)</f>
        <v>2021</v>
      </c>
      <c r="T3729" s="17" t="n">
        <f aca="false">WEEKDAY(B3729)</f>
        <v>6</v>
      </c>
    </row>
    <row r="3730" customFormat="false" ht="15" hidden="false" customHeight="false" outlineLevel="0" collapsed="false">
      <c r="B3730" s="21" t="n">
        <v>44249</v>
      </c>
      <c r="C3730" s="22" t="n">
        <v>1784.185</v>
      </c>
      <c r="D3730" s="22" t="n">
        <v>1812.722</v>
      </c>
      <c r="E3730" s="22" t="n">
        <v>1780.78</v>
      </c>
      <c r="F3730" s="22" t="n">
        <v>1809.9</v>
      </c>
      <c r="G3730" s="23" t="n">
        <v>1813.58</v>
      </c>
      <c r="H3730" s="23" t="n">
        <v>1811.77</v>
      </c>
      <c r="I3730" s="23" t="n">
        <v>1781.31</v>
      </c>
      <c r="J3730" s="23" t="n">
        <v>1779.53</v>
      </c>
      <c r="K3730" s="29" t="str">
        <f aca="false">IF(N3730&lt;=$F$3,"HIT","MISS")</f>
        <v>HIT</v>
      </c>
      <c r="L3730" s="29" t="str">
        <f aca="false">IF(O3730&lt;=$F$3,"HIT","MISS")</f>
        <v>HIT</v>
      </c>
      <c r="M3730" s="17" t="str">
        <f aca="false">IF(AND(K3730="HIT",L3730="HIT"),"HOD ✓ | LOD ✓",IF(K3730="HIT","HOD ✓",IF(L3730="HIT","LOD ✓","✗ MISS")))</f>
        <v>HOD ✓ | LOD ✓</v>
      </c>
      <c r="N3730" s="26" t="n">
        <f aca="false">IF(D3730&lt;H3730,(H3730-D3730)/D3730,IF(D3730&gt;G3730,(D3730-G3730)/D3730,0))</f>
        <v>0</v>
      </c>
      <c r="O3730" s="26" t="n">
        <f aca="false">IF(E3730&lt;J3730,(J3730-E3730)/E3730,IF(E3730&gt;I3730,(E3730-I3730)/E3730,0))</f>
        <v>0</v>
      </c>
      <c r="P3730" s="27" t="n">
        <f aca="false">LN(F3730/F3729)</f>
        <v>0.0143098667997285</v>
      </c>
      <c r="Q3730" s="28" t="n">
        <f aca="false">STDEV(P3711:P3730)*SQRT(252)</f>
        <v>0.142830510577433</v>
      </c>
      <c r="R3730" s="26" t="n">
        <f aca="false">(G3730-H3730)/H3730</f>
        <v>0.000999023054802732</v>
      </c>
      <c r="S3730" s="17" t="n">
        <f aca="false">YEAR(B3730)</f>
        <v>2021</v>
      </c>
      <c r="T3730" s="17" t="n">
        <f aca="false">WEEKDAY(B3730)</f>
        <v>2</v>
      </c>
    </row>
    <row r="3731" customFormat="false" ht="15" hidden="false" customHeight="false" outlineLevel="0" collapsed="false">
      <c r="B3731" s="21" t="n">
        <v>44250</v>
      </c>
      <c r="C3731" s="22" t="n">
        <v>1809.9</v>
      </c>
      <c r="D3731" s="22" t="n">
        <v>1816.1</v>
      </c>
      <c r="E3731" s="22" t="n">
        <v>1795.704</v>
      </c>
      <c r="F3731" s="22" t="n">
        <v>1805.88</v>
      </c>
      <c r="G3731" s="23" t="n">
        <v>1816.38</v>
      </c>
      <c r="H3731" s="23" t="n">
        <v>1814.57</v>
      </c>
      <c r="I3731" s="23" t="n">
        <v>1796.19</v>
      </c>
      <c r="J3731" s="23" t="n">
        <v>1794.4</v>
      </c>
      <c r="K3731" s="29" t="str">
        <f aca="false">IF(N3731&lt;=$F$3,"HIT","MISS")</f>
        <v>HIT</v>
      </c>
      <c r="L3731" s="29" t="str">
        <f aca="false">IF(O3731&lt;=$F$3,"HIT","MISS")</f>
        <v>HIT</v>
      </c>
      <c r="M3731" s="17" t="str">
        <f aca="false">IF(AND(K3731="HIT",L3731="HIT"),"HOD ✓ | LOD ✓",IF(K3731="HIT","HOD ✓",IF(L3731="HIT","LOD ✓","✗ MISS")))</f>
        <v>HOD ✓ | LOD ✓</v>
      </c>
      <c r="N3731" s="26" t="n">
        <f aca="false">IF(D3731&lt;H3731,(H3731-D3731)/D3731,IF(D3731&gt;G3731,(D3731-G3731)/D3731,0))</f>
        <v>0</v>
      </c>
      <c r="O3731" s="26" t="n">
        <f aca="false">IF(E3731&lt;J3731,(J3731-E3731)/E3731,IF(E3731&gt;I3731,(E3731-I3731)/E3731,0))</f>
        <v>0</v>
      </c>
      <c r="P3731" s="27" t="n">
        <f aca="false">LN(F3731/F3730)</f>
        <v>-0.00222358752819817</v>
      </c>
      <c r="Q3731" s="28" t="n">
        <f aca="false">STDEV(P3712:P3731)*SQRT(252)</f>
        <v>0.142760954817903</v>
      </c>
      <c r="R3731" s="26" t="n">
        <f aca="false">(G3731-H3731)/H3731</f>
        <v>0.000997481496993874</v>
      </c>
      <c r="S3731" s="17" t="n">
        <f aca="false">YEAR(B3731)</f>
        <v>2021</v>
      </c>
      <c r="T3731" s="17" t="n">
        <f aca="false">WEEKDAY(B3731)</f>
        <v>3</v>
      </c>
    </row>
    <row r="3732" customFormat="false" ht="15" hidden="false" customHeight="false" outlineLevel="0" collapsed="false">
      <c r="B3732" s="21" t="n">
        <v>44251</v>
      </c>
      <c r="C3732" s="22" t="n">
        <v>1805.88</v>
      </c>
      <c r="D3732" s="22" t="n">
        <v>1813.966</v>
      </c>
      <c r="E3732" s="22" t="n">
        <v>1783.65</v>
      </c>
      <c r="F3732" s="22" t="n">
        <v>1805.045</v>
      </c>
      <c r="G3732" s="23" t="n">
        <v>1815.09</v>
      </c>
      <c r="H3732" s="23" t="n">
        <v>1813.28</v>
      </c>
      <c r="I3732" s="23" t="n">
        <v>1784.29</v>
      </c>
      <c r="J3732" s="23" t="n">
        <v>1782.51</v>
      </c>
      <c r="K3732" s="29" t="str">
        <f aca="false">IF(N3732&lt;=$F$3,"HIT","MISS")</f>
        <v>HIT</v>
      </c>
      <c r="L3732" s="29" t="str">
        <f aca="false">IF(O3732&lt;=$F$3,"HIT","MISS")</f>
        <v>HIT</v>
      </c>
      <c r="M3732" s="17" t="str">
        <f aca="false">IF(AND(K3732="HIT",L3732="HIT"),"HOD ✓ | LOD ✓",IF(K3732="HIT","HOD ✓",IF(L3732="HIT","LOD ✓","✗ MISS")))</f>
        <v>HOD ✓ | LOD ✓</v>
      </c>
      <c r="N3732" s="26" t="n">
        <f aca="false">IF(D3732&lt;H3732,(H3732-D3732)/D3732,IF(D3732&gt;G3732,(D3732-G3732)/D3732,0))</f>
        <v>0</v>
      </c>
      <c r="O3732" s="26" t="n">
        <f aca="false">IF(E3732&lt;J3732,(J3732-E3732)/E3732,IF(E3732&gt;I3732,(E3732-I3732)/E3732,0))</f>
        <v>0</v>
      </c>
      <c r="P3732" s="27" t="n">
        <f aca="false">LN(F3732/F3731)</f>
        <v>-0.000462485382489806</v>
      </c>
      <c r="Q3732" s="28" t="n">
        <f aca="false">STDEV(P3713:P3732)*SQRT(252)</f>
        <v>0.142541985810287</v>
      </c>
      <c r="R3732" s="26" t="n">
        <f aca="false">(G3732-H3732)/H3732</f>
        <v>0.000998191123268301</v>
      </c>
      <c r="S3732" s="17" t="n">
        <f aca="false">YEAR(B3732)</f>
        <v>2021</v>
      </c>
      <c r="T3732" s="17" t="n">
        <f aca="false">WEEKDAY(B3732)</f>
        <v>4</v>
      </c>
    </row>
    <row r="3733" customFormat="false" ht="15" hidden="false" customHeight="false" outlineLevel="0" collapsed="false">
      <c r="B3733" s="21" t="n">
        <v>44252</v>
      </c>
      <c r="C3733" s="22" t="n">
        <v>1805.045</v>
      </c>
      <c r="D3733" s="22" t="n">
        <v>1805.53</v>
      </c>
      <c r="E3733" s="22" t="n">
        <v>1765.546</v>
      </c>
      <c r="F3733" s="22" t="n">
        <v>1770.55</v>
      </c>
      <c r="G3733" s="23" t="n">
        <v>1804.71</v>
      </c>
      <c r="H3733" s="23" t="n">
        <v>1802.91</v>
      </c>
      <c r="I3733" s="23" t="n">
        <v>1766.75</v>
      </c>
      <c r="J3733" s="23" t="n">
        <v>1764.99</v>
      </c>
      <c r="K3733" s="29" t="str">
        <f aca="false">IF(N3733&lt;=$F$3,"HIT","MISS")</f>
        <v>HIT</v>
      </c>
      <c r="L3733" s="29" t="str">
        <f aca="false">IF(O3733&lt;=$F$3,"HIT","MISS")</f>
        <v>HIT</v>
      </c>
      <c r="M3733" s="17" t="str">
        <f aca="false">IF(AND(K3733="HIT",L3733="HIT"),"HOD ✓ | LOD ✓",IF(K3733="HIT","HOD ✓",IF(L3733="HIT","LOD ✓","✗ MISS")))</f>
        <v>HOD ✓ | LOD ✓</v>
      </c>
      <c r="N3733" s="26" t="n">
        <f aca="false">IF(D3733&lt;H3733,(H3733-D3733)/D3733,IF(D3733&gt;G3733,(D3733-G3733)/D3733,0))</f>
        <v>0.000454160274268462</v>
      </c>
      <c r="O3733" s="26" t="n">
        <f aca="false">IF(E3733&lt;J3733,(J3733-E3733)/E3733,IF(E3733&gt;I3733,(E3733-I3733)/E3733,0))</f>
        <v>0</v>
      </c>
      <c r="P3733" s="27" t="n">
        <f aca="false">LN(F3733/F3732)</f>
        <v>-0.0192952894409408</v>
      </c>
      <c r="Q3733" s="28" t="n">
        <f aca="false">STDEV(P3714:P3733)*SQRT(252)</f>
        <v>0.156512451804081</v>
      </c>
      <c r="R3733" s="26" t="n">
        <f aca="false">(G3733-H3733)/H3733</f>
        <v>0.000998385942725901</v>
      </c>
      <c r="S3733" s="17" t="n">
        <f aca="false">YEAR(B3733)</f>
        <v>2021</v>
      </c>
      <c r="T3733" s="17" t="n">
        <f aca="false">WEEKDAY(B3733)</f>
        <v>5</v>
      </c>
    </row>
    <row r="3734" customFormat="false" ht="15" hidden="false" customHeight="false" outlineLevel="0" collapsed="false">
      <c r="B3734" s="21" t="n">
        <v>44253</v>
      </c>
      <c r="C3734" s="22" t="n">
        <v>1770.55</v>
      </c>
      <c r="D3734" s="22" t="n">
        <v>1775.904</v>
      </c>
      <c r="E3734" s="22" t="n">
        <v>1717.27</v>
      </c>
      <c r="F3734" s="22" t="n">
        <v>1734.375</v>
      </c>
      <c r="G3734" s="23" t="n">
        <v>1776.32</v>
      </c>
      <c r="H3734" s="23" t="n">
        <v>1774.55</v>
      </c>
      <c r="I3734" s="23" t="n">
        <v>1717.49</v>
      </c>
      <c r="J3734" s="23" t="n">
        <v>1715.77</v>
      </c>
      <c r="K3734" s="29" t="str">
        <f aca="false">IF(N3734&lt;=$F$3,"HIT","MISS")</f>
        <v>HIT</v>
      </c>
      <c r="L3734" s="29" t="str">
        <f aca="false">IF(O3734&lt;=$F$3,"HIT","MISS")</f>
        <v>HIT</v>
      </c>
      <c r="M3734" s="17" t="str">
        <f aca="false">IF(AND(K3734="HIT",L3734="HIT"),"HOD ✓ | LOD ✓",IF(K3734="HIT","HOD ✓",IF(L3734="HIT","LOD ✓","✗ MISS")))</f>
        <v>HOD ✓ | LOD ✓</v>
      </c>
      <c r="N3734" s="26" t="n">
        <f aca="false">IF(D3734&lt;H3734,(H3734-D3734)/D3734,IF(D3734&gt;G3734,(D3734-G3734)/D3734,0))</f>
        <v>0</v>
      </c>
      <c r="O3734" s="26" t="n">
        <f aca="false">IF(E3734&lt;J3734,(J3734-E3734)/E3734,IF(E3734&gt;I3734,(E3734-I3734)/E3734,0))</f>
        <v>0</v>
      </c>
      <c r="P3734" s="27" t="n">
        <f aca="false">LN(F3734/F3733)</f>
        <v>-0.0206431148283978</v>
      </c>
      <c r="Q3734" s="28" t="n">
        <f aca="false">STDEV(P3715:P3734)*SQRT(252)</f>
        <v>0.16865885769009</v>
      </c>
      <c r="R3734" s="26" t="n">
        <f aca="false">(G3734-H3734)/H3734</f>
        <v>0.000997435969682444</v>
      </c>
      <c r="S3734" s="17" t="n">
        <f aca="false">YEAR(B3734)</f>
        <v>2021</v>
      </c>
      <c r="T3734" s="17" t="n">
        <f aca="false">WEEKDAY(B3734)</f>
        <v>6</v>
      </c>
    </row>
    <row r="3735" customFormat="false" ht="15" hidden="false" customHeight="false" outlineLevel="0" collapsed="false">
      <c r="B3735" s="21" t="n">
        <v>44256</v>
      </c>
      <c r="C3735" s="22" t="n">
        <v>1734.375</v>
      </c>
      <c r="D3735" s="22" t="n">
        <v>1759.95</v>
      </c>
      <c r="E3735" s="22" t="n">
        <v>1719.78</v>
      </c>
      <c r="F3735" s="22" t="n">
        <v>1724.94</v>
      </c>
      <c r="G3735" s="23" t="n">
        <v>1759.69</v>
      </c>
      <c r="H3735" s="23" t="n">
        <v>1757.93</v>
      </c>
      <c r="I3735" s="23" t="n">
        <v>1720</v>
      </c>
      <c r="J3735" s="23" t="n">
        <v>1718.28</v>
      </c>
      <c r="K3735" s="29" t="str">
        <f aca="false">IF(N3735&lt;=$F$3,"HIT","MISS")</f>
        <v>HIT</v>
      </c>
      <c r="L3735" s="29" t="str">
        <f aca="false">IF(O3735&lt;=$F$3,"HIT","MISS")</f>
        <v>HIT</v>
      </c>
      <c r="M3735" s="17" t="str">
        <f aca="false">IF(AND(K3735="HIT",L3735="HIT"),"HOD ✓ | LOD ✓",IF(K3735="HIT","HOD ✓",IF(L3735="HIT","LOD ✓","✗ MISS")))</f>
        <v>HOD ✓ | LOD ✓</v>
      </c>
      <c r="N3735" s="26" t="n">
        <f aca="false">IF(D3735&lt;H3735,(H3735-D3735)/D3735,IF(D3735&gt;G3735,(D3735-G3735)/D3735,0))</f>
        <v>0.000147731469644019</v>
      </c>
      <c r="O3735" s="26" t="n">
        <f aca="false">IF(E3735&lt;J3735,(J3735-E3735)/E3735,IF(E3735&gt;I3735,(E3735-I3735)/E3735,0))</f>
        <v>0</v>
      </c>
      <c r="P3735" s="27" t="n">
        <f aca="false">LN(F3735/F3734)</f>
        <v>-0.00545485068296381</v>
      </c>
      <c r="Q3735" s="28" t="n">
        <f aca="false">STDEV(P3716:P3735)*SQRT(252)</f>
        <v>0.16442020134091</v>
      </c>
      <c r="R3735" s="26" t="n">
        <f aca="false">(G3735-H3735)/H3735</f>
        <v>0.00100117752128924</v>
      </c>
      <c r="S3735" s="17" t="n">
        <f aca="false">YEAR(B3735)</f>
        <v>2021</v>
      </c>
      <c r="T3735" s="17" t="n">
        <f aca="false">WEEKDAY(B3735)</f>
        <v>2</v>
      </c>
    </row>
    <row r="3736" customFormat="false" ht="15" hidden="false" customHeight="false" outlineLevel="0" collapsed="false">
      <c r="B3736" s="21" t="n">
        <v>44257</v>
      </c>
      <c r="C3736" s="22" t="n">
        <v>1724.94</v>
      </c>
      <c r="D3736" s="22" t="n">
        <v>1739.19</v>
      </c>
      <c r="E3736" s="22" t="n">
        <v>1707.336</v>
      </c>
      <c r="F3736" s="22" t="n">
        <v>1738.348</v>
      </c>
      <c r="G3736" s="23" t="n">
        <v>1738.63</v>
      </c>
      <c r="H3736" s="23" t="n">
        <v>1736.89</v>
      </c>
      <c r="I3736" s="23" t="n">
        <v>1707.18</v>
      </c>
      <c r="J3736" s="23" t="n">
        <v>1705.47</v>
      </c>
      <c r="K3736" s="29" t="str">
        <f aca="false">IF(N3736&lt;=$F$3,"HIT","MISS")</f>
        <v>HIT</v>
      </c>
      <c r="L3736" s="29" t="str">
        <f aca="false">IF(O3736&lt;=$F$3,"HIT","MISS")</f>
        <v>HIT</v>
      </c>
      <c r="M3736" s="17" t="str">
        <f aca="false">IF(AND(K3736="HIT",L3736="HIT"),"HOD ✓ | LOD ✓",IF(K3736="HIT","HOD ✓",IF(L3736="HIT","LOD ✓","✗ MISS")))</f>
        <v>HOD ✓ | LOD ✓</v>
      </c>
      <c r="N3736" s="26" t="n">
        <f aca="false">IF(D3736&lt;H3736,(H3736-D3736)/D3736,IF(D3736&gt;G3736,(D3736-G3736)/D3736,0))</f>
        <v>0.000321988971877682</v>
      </c>
      <c r="O3736" s="26" t="n">
        <f aca="false">IF(E3736&lt;J3736,(J3736-E3736)/E3736,IF(E3736&gt;I3736,(E3736-I3736)/E3736,0))</f>
        <v>9.13704156650765E-005</v>
      </c>
      <c r="P3736" s="27" t="n">
        <f aca="false">LN(F3736/F3735)</f>
        <v>0.00774296967971812</v>
      </c>
      <c r="Q3736" s="28" t="n">
        <f aca="false">STDEV(P3717:P3736)*SQRT(252)</f>
        <v>0.166048649174338</v>
      </c>
      <c r="R3736" s="26" t="n">
        <f aca="false">(G3736-H3736)/H3736</f>
        <v>0.00100179055668465</v>
      </c>
      <c r="S3736" s="17" t="n">
        <f aca="false">YEAR(B3736)</f>
        <v>2021</v>
      </c>
      <c r="T3736" s="17" t="n">
        <f aca="false">WEEKDAY(B3736)</f>
        <v>3</v>
      </c>
    </row>
    <row r="3737" customFormat="false" ht="15" hidden="false" customHeight="false" outlineLevel="0" collapsed="false">
      <c r="B3737" s="21" t="n">
        <v>44258</v>
      </c>
      <c r="C3737" s="22" t="n">
        <v>1738.348</v>
      </c>
      <c r="D3737" s="22" t="n">
        <v>1741.02</v>
      </c>
      <c r="E3737" s="22" t="n">
        <v>1701.964</v>
      </c>
      <c r="F3737" s="22" t="n">
        <v>1710.915</v>
      </c>
      <c r="G3737" s="23" t="n">
        <v>1742.01</v>
      </c>
      <c r="H3737" s="23" t="n">
        <v>1740.27</v>
      </c>
      <c r="I3737" s="23" t="n">
        <v>1703.29</v>
      </c>
      <c r="J3737" s="23" t="n">
        <v>1701.59</v>
      </c>
      <c r="K3737" s="29" t="str">
        <f aca="false">IF(N3737&lt;=$F$3,"HIT","MISS")</f>
        <v>HIT</v>
      </c>
      <c r="L3737" s="29" t="str">
        <f aca="false">IF(O3737&lt;=$F$3,"HIT","MISS")</f>
        <v>HIT</v>
      </c>
      <c r="M3737" s="17" t="str">
        <f aca="false">IF(AND(K3737="HIT",L3737="HIT"),"HOD ✓ | LOD ✓",IF(K3737="HIT","HOD ✓",IF(L3737="HIT","LOD ✓","✗ MISS")))</f>
        <v>HOD ✓ | LOD ✓</v>
      </c>
      <c r="N3737" s="26" t="n">
        <f aca="false">IF(D3737&lt;H3737,(H3737-D3737)/D3737,IF(D3737&gt;G3737,(D3737-G3737)/D3737,0))</f>
        <v>0</v>
      </c>
      <c r="O3737" s="26" t="n">
        <f aca="false">IF(E3737&lt;J3737,(J3737-E3737)/E3737,IF(E3737&gt;I3737,(E3737-I3737)/E3737,0))</f>
        <v>0</v>
      </c>
      <c r="P3737" s="27" t="n">
        <f aca="false">LN(F3737/F3736)</f>
        <v>-0.0159069218239354</v>
      </c>
      <c r="Q3737" s="28" t="n">
        <f aca="false">STDEV(P3718:P3737)*SQRT(252)</f>
        <v>0.172407007079306</v>
      </c>
      <c r="R3737" s="26" t="n">
        <f aca="false">(G3737-H3737)/H3737</f>
        <v>0.000999844851660954</v>
      </c>
      <c r="S3737" s="17" t="n">
        <f aca="false">YEAR(B3737)</f>
        <v>2021</v>
      </c>
      <c r="T3737" s="17" t="n">
        <f aca="false">WEEKDAY(B3737)</f>
        <v>4</v>
      </c>
    </row>
    <row r="3738" customFormat="false" ht="15" hidden="false" customHeight="false" outlineLevel="0" collapsed="false">
      <c r="B3738" s="21" t="n">
        <v>44259</v>
      </c>
      <c r="C3738" s="22" t="n">
        <v>1710.915</v>
      </c>
      <c r="D3738" s="22" t="n">
        <v>1723.27</v>
      </c>
      <c r="E3738" s="22" t="n">
        <v>1690.525</v>
      </c>
      <c r="F3738" s="22" t="n">
        <v>1697.635</v>
      </c>
      <c r="G3738" s="23" t="n">
        <v>1724.68</v>
      </c>
      <c r="H3738" s="23" t="n">
        <v>1722.96</v>
      </c>
      <c r="I3738" s="23" t="n">
        <v>1692.67</v>
      </c>
      <c r="J3738" s="23" t="n">
        <v>1690.98</v>
      </c>
      <c r="K3738" s="29" t="str">
        <f aca="false">IF(N3738&lt;=$F$3,"HIT","MISS")</f>
        <v>HIT</v>
      </c>
      <c r="L3738" s="29" t="str">
        <f aca="false">IF(O3738&lt;=$F$3,"HIT","MISS")</f>
        <v>HIT</v>
      </c>
      <c r="M3738" s="17" t="str">
        <f aca="false">IF(AND(K3738="HIT",L3738="HIT"),"HOD ✓ | LOD ✓",IF(K3738="HIT","HOD ✓",IF(L3738="HIT","LOD ✓","✗ MISS")))</f>
        <v>HOD ✓ | LOD ✓</v>
      </c>
      <c r="N3738" s="26" t="n">
        <f aca="false">IF(D3738&lt;H3738,(H3738-D3738)/D3738,IF(D3738&gt;G3738,(D3738-G3738)/D3738,0))</f>
        <v>0</v>
      </c>
      <c r="O3738" s="26" t="n">
        <f aca="false">IF(E3738&lt;J3738,(J3738-E3738)/E3738,IF(E3738&gt;I3738,(E3738-I3738)/E3738,0))</f>
        <v>0.000269147158427073</v>
      </c>
      <c r="P3738" s="27" t="n">
        <f aca="false">LN(F3738/F3737)</f>
        <v>-0.00779220911830388</v>
      </c>
      <c r="Q3738" s="28" t="n">
        <f aca="false">STDEV(P3719:P3738)*SQRT(252)</f>
        <v>0.158867068630679</v>
      </c>
      <c r="R3738" s="26" t="n">
        <f aca="false">(G3738-H3738)/H3738</f>
        <v>0.000998282026280371</v>
      </c>
      <c r="S3738" s="17" t="n">
        <f aca="false">YEAR(B3738)</f>
        <v>2021</v>
      </c>
      <c r="T3738" s="17" t="n">
        <f aca="false">WEEKDAY(B3738)</f>
        <v>5</v>
      </c>
    </row>
    <row r="3739" customFormat="false" ht="15" hidden="false" customHeight="false" outlineLevel="0" collapsed="false">
      <c r="B3739" s="21" t="n">
        <v>44260</v>
      </c>
      <c r="C3739" s="22" t="n">
        <v>1697.635</v>
      </c>
      <c r="D3739" s="22" t="n">
        <v>1707.84</v>
      </c>
      <c r="E3739" s="22" t="n">
        <v>1687.29</v>
      </c>
      <c r="F3739" s="22" t="n">
        <v>1703.12</v>
      </c>
      <c r="G3739" s="23" t="n">
        <v>1710.06</v>
      </c>
      <c r="H3739" s="23" t="n">
        <v>1708.35</v>
      </c>
      <c r="I3739" s="23" t="n">
        <v>1686.99</v>
      </c>
      <c r="J3739" s="23" t="n">
        <v>1685.3</v>
      </c>
      <c r="K3739" s="29" t="str">
        <f aca="false">IF(N3739&lt;=$F$3,"HIT","MISS")</f>
        <v>HIT</v>
      </c>
      <c r="L3739" s="29" t="str">
        <f aca="false">IF(O3739&lt;=$F$3,"HIT","MISS")</f>
        <v>HIT</v>
      </c>
      <c r="M3739" s="17" t="str">
        <f aca="false">IF(AND(K3739="HIT",L3739="HIT"),"HOD ✓ | LOD ✓",IF(K3739="HIT","HOD ✓",IF(L3739="HIT","LOD ✓","✗ MISS")))</f>
        <v>HOD ✓ | LOD ✓</v>
      </c>
      <c r="N3739" s="26" t="n">
        <f aca="false">IF(D3739&lt;H3739,(H3739-D3739)/D3739,IF(D3739&gt;G3739,(D3739-G3739)/D3739,0))</f>
        <v>0.00029862282181</v>
      </c>
      <c r="O3739" s="26" t="n">
        <f aca="false">IF(E3739&lt;J3739,(J3739-E3739)/E3739,IF(E3739&gt;I3739,(E3739-I3739)/E3739,0))</f>
        <v>0.000177799903988025</v>
      </c>
      <c r="P3739" s="27" t="n">
        <f aca="false">LN(F3739/F3738)</f>
        <v>0.00322575707816857</v>
      </c>
      <c r="Q3739" s="28" t="n">
        <f aca="false">STDEV(P3720:P3739)*SQRT(252)</f>
        <v>0.151944365584172</v>
      </c>
      <c r="R3739" s="26" t="n">
        <f aca="false">(G3739-H3739)/H3739</f>
        <v>0.00100096584423569</v>
      </c>
      <c r="S3739" s="17" t="n">
        <f aca="false">YEAR(B3739)</f>
        <v>2021</v>
      </c>
      <c r="T3739" s="17" t="n">
        <f aca="false">WEEKDAY(B3739)</f>
        <v>6</v>
      </c>
    </row>
    <row r="3740" customFormat="false" ht="15" hidden="false" customHeight="false" outlineLevel="0" collapsed="false">
      <c r="B3740" s="21" t="n">
        <v>44263</v>
      </c>
      <c r="C3740" s="22" t="n">
        <v>1703.12</v>
      </c>
      <c r="D3740" s="22" t="n">
        <v>1714.45</v>
      </c>
      <c r="E3740" s="22" t="n">
        <v>1676.866</v>
      </c>
      <c r="F3740" s="22" t="n">
        <v>1683.494</v>
      </c>
      <c r="G3740" s="23" t="n">
        <v>1714.94</v>
      </c>
      <c r="H3740" s="23" t="n">
        <v>1713.23</v>
      </c>
      <c r="I3740" s="23" t="n">
        <v>1678.76</v>
      </c>
      <c r="J3740" s="23" t="n">
        <v>1677.08</v>
      </c>
      <c r="K3740" s="29" t="str">
        <f aca="false">IF(N3740&lt;=$F$3,"HIT","MISS")</f>
        <v>HIT</v>
      </c>
      <c r="L3740" s="29" t="str">
        <f aca="false">IF(O3740&lt;=$F$3,"HIT","MISS")</f>
        <v>HIT</v>
      </c>
      <c r="M3740" s="17" t="str">
        <f aca="false">IF(AND(K3740="HIT",L3740="HIT"),"HOD ✓ | LOD ✓",IF(K3740="HIT","HOD ✓",IF(L3740="HIT","LOD ✓","✗ MISS")))</f>
        <v>HOD ✓ | LOD ✓</v>
      </c>
      <c r="N3740" s="26" t="n">
        <f aca="false">IF(D3740&lt;H3740,(H3740-D3740)/D3740,IF(D3740&gt;G3740,(D3740-G3740)/D3740,0))</f>
        <v>0</v>
      </c>
      <c r="O3740" s="26" t="n">
        <f aca="false">IF(E3740&lt;J3740,(J3740-E3740)/E3740,IF(E3740&gt;I3740,(E3740-I3740)/E3740,0))</f>
        <v>0.000127619022629084</v>
      </c>
      <c r="P3740" s="27" t="n">
        <f aca="false">LN(F3740/F3739)</f>
        <v>-0.0115904674762688</v>
      </c>
      <c r="Q3740" s="28" t="n">
        <f aca="false">STDEV(P3721:P3740)*SQRT(252)</f>
        <v>0.147500956494246</v>
      </c>
      <c r="R3740" s="26" t="n">
        <f aca="false">(G3740-H3740)/H3740</f>
        <v>0.000998114672285704</v>
      </c>
      <c r="S3740" s="17" t="n">
        <f aca="false">YEAR(B3740)</f>
        <v>2021</v>
      </c>
      <c r="T3740" s="17" t="n">
        <f aca="false">WEEKDAY(B3740)</f>
        <v>2</v>
      </c>
    </row>
    <row r="3741" customFormat="false" ht="15" hidden="false" customHeight="false" outlineLevel="0" collapsed="false">
      <c r="B3741" s="21" t="n">
        <v>44264</v>
      </c>
      <c r="C3741" s="22" t="n">
        <v>1683.494</v>
      </c>
      <c r="D3741" s="22" t="n">
        <v>1720.682</v>
      </c>
      <c r="E3741" s="22" t="n">
        <v>1680.25</v>
      </c>
      <c r="F3741" s="22" t="n">
        <v>1715.895</v>
      </c>
      <c r="G3741" s="23" t="n">
        <v>1720.26</v>
      </c>
      <c r="H3741" s="23" t="n">
        <v>1718.54</v>
      </c>
      <c r="I3741" s="23" t="n">
        <v>1679.7</v>
      </c>
      <c r="J3741" s="23" t="n">
        <v>1678.02</v>
      </c>
      <c r="K3741" s="29" t="str">
        <f aca="false">IF(N3741&lt;=$F$3,"HIT","MISS")</f>
        <v>HIT</v>
      </c>
      <c r="L3741" s="29" t="str">
        <f aca="false">IF(O3741&lt;=$F$3,"HIT","MISS")</f>
        <v>HIT</v>
      </c>
      <c r="M3741" s="17" t="str">
        <f aca="false">IF(AND(K3741="HIT",L3741="HIT"),"HOD ✓ | LOD ✓",IF(K3741="HIT","HOD ✓",IF(L3741="HIT","LOD ✓","✗ MISS")))</f>
        <v>HOD ✓ | LOD ✓</v>
      </c>
      <c r="N3741" s="26" t="n">
        <f aca="false">IF(D3741&lt;H3741,(H3741-D3741)/D3741,IF(D3741&gt;G3741,(D3741-G3741)/D3741,0))</f>
        <v>0.000245251592101286</v>
      </c>
      <c r="O3741" s="26" t="n">
        <f aca="false">IF(E3741&lt;J3741,(J3741-E3741)/E3741,IF(E3741&gt;I3741,(E3741-I3741)/E3741,0))</f>
        <v>0.000327332242225832</v>
      </c>
      <c r="P3741" s="27" t="n">
        <f aca="false">LN(F3741/F3740)</f>
        <v>0.019063414773393</v>
      </c>
      <c r="Q3741" s="28" t="n">
        <f aca="false">STDEV(P3722:P3741)*SQRT(252)</f>
        <v>0.166780908538292</v>
      </c>
      <c r="R3741" s="26" t="n">
        <f aca="false">(G3741-H3741)/H3741</f>
        <v>0.00100084955834605</v>
      </c>
      <c r="S3741" s="17" t="n">
        <f aca="false">YEAR(B3741)</f>
        <v>2021</v>
      </c>
      <c r="T3741" s="17" t="n">
        <f aca="false">WEEKDAY(B3741)</f>
        <v>3</v>
      </c>
    </row>
    <row r="3742" customFormat="false" ht="15" hidden="false" customHeight="false" outlineLevel="0" collapsed="false">
      <c r="B3742" s="21" t="n">
        <v>44265</v>
      </c>
      <c r="C3742" s="22" t="n">
        <v>1715.895</v>
      </c>
      <c r="D3742" s="22" t="n">
        <v>1726.845</v>
      </c>
      <c r="E3742" s="22" t="n">
        <v>1708.284</v>
      </c>
      <c r="F3742" s="22" t="n">
        <v>1726.745</v>
      </c>
      <c r="G3742" s="23" t="n">
        <v>1727.98</v>
      </c>
      <c r="H3742" s="23" t="n">
        <v>1726.25</v>
      </c>
      <c r="I3742" s="23" t="n">
        <v>1709.95</v>
      </c>
      <c r="J3742" s="23" t="n">
        <v>1708.24</v>
      </c>
      <c r="K3742" s="29" t="str">
        <f aca="false">IF(N3742&lt;=$F$3,"HIT","MISS")</f>
        <v>HIT</v>
      </c>
      <c r="L3742" s="29" t="str">
        <f aca="false">IF(O3742&lt;=$F$3,"HIT","MISS")</f>
        <v>HIT</v>
      </c>
      <c r="M3742" s="17" t="str">
        <f aca="false">IF(AND(K3742="HIT",L3742="HIT"),"HOD ✓ | LOD ✓",IF(K3742="HIT","HOD ✓",IF(L3742="HIT","LOD ✓","✗ MISS")))</f>
        <v>HOD ✓ | LOD ✓</v>
      </c>
      <c r="N3742" s="26" t="n">
        <f aca="false">IF(D3742&lt;H3742,(H3742-D3742)/D3742,IF(D3742&gt;G3742,(D3742-G3742)/D3742,0))</f>
        <v>0</v>
      </c>
      <c r="O3742" s="26" t="n">
        <f aca="false">IF(E3742&lt;J3742,(J3742-E3742)/E3742,IF(E3742&gt;I3742,(E3742-I3742)/E3742,0))</f>
        <v>0</v>
      </c>
      <c r="P3742" s="27" t="n">
        <f aca="false">LN(F3742/F3741)</f>
        <v>0.00630332298713675</v>
      </c>
      <c r="Q3742" s="28" t="n">
        <f aca="false">STDEV(P3723:P3742)*SQRT(252)</f>
        <v>0.169110059539446</v>
      </c>
      <c r="R3742" s="26" t="n">
        <f aca="false">(G3742-H3742)/H3742</f>
        <v>0.00100217233888488</v>
      </c>
      <c r="S3742" s="17" t="n">
        <f aca="false">YEAR(B3742)</f>
        <v>2021</v>
      </c>
      <c r="T3742" s="17" t="n">
        <f aca="false">WEEKDAY(B3742)</f>
        <v>4</v>
      </c>
    </row>
    <row r="3743" customFormat="false" ht="15" hidden="false" customHeight="false" outlineLevel="0" collapsed="false">
      <c r="B3743" s="21" t="n">
        <v>44266</v>
      </c>
      <c r="C3743" s="22" t="n">
        <v>1726.745</v>
      </c>
      <c r="D3743" s="22" t="n">
        <v>1739.89</v>
      </c>
      <c r="E3743" s="22" t="n">
        <v>1719.325</v>
      </c>
      <c r="F3743" s="22" t="n">
        <v>1722.625</v>
      </c>
      <c r="G3743" s="23" t="n">
        <v>1741.89</v>
      </c>
      <c r="H3743" s="23" t="n">
        <v>1740.15</v>
      </c>
      <c r="I3743" s="23" t="n">
        <v>1719.97</v>
      </c>
      <c r="J3743" s="23" t="n">
        <v>1718.25</v>
      </c>
      <c r="K3743" s="29" t="str">
        <f aca="false">IF(N3743&lt;=$F$3,"HIT","MISS")</f>
        <v>HIT</v>
      </c>
      <c r="L3743" s="29" t="str">
        <f aca="false">IF(O3743&lt;=$F$3,"HIT","MISS")</f>
        <v>HIT</v>
      </c>
      <c r="M3743" s="17" t="str">
        <f aca="false">IF(AND(K3743="HIT",L3743="HIT"),"HOD ✓ | LOD ✓",IF(K3743="HIT","HOD ✓",IF(L3743="HIT","LOD ✓","✗ MISS")))</f>
        <v>HOD ✓ | LOD ✓</v>
      </c>
      <c r="N3743" s="26" t="n">
        <f aca="false">IF(D3743&lt;H3743,(H3743-D3743)/D3743,IF(D3743&gt;G3743,(D3743-G3743)/D3743,0))</f>
        <v>0.000149434734379754</v>
      </c>
      <c r="O3743" s="26" t="n">
        <f aca="false">IF(E3743&lt;J3743,(J3743-E3743)/E3743,IF(E3743&gt;I3743,(E3743-I3743)/E3743,0))</f>
        <v>0</v>
      </c>
      <c r="P3743" s="27" t="n">
        <f aca="false">LN(F3743/F3742)</f>
        <v>-0.00238884315643492</v>
      </c>
      <c r="Q3743" s="28" t="n">
        <f aca="false">STDEV(P3724:P3743)*SQRT(252)</f>
        <v>0.167419327591363</v>
      </c>
      <c r="R3743" s="26" t="n">
        <f aca="false">(G3743-H3743)/H3743</f>
        <v>0.000999913800534442</v>
      </c>
      <c r="S3743" s="17" t="n">
        <f aca="false">YEAR(B3743)</f>
        <v>2021</v>
      </c>
      <c r="T3743" s="17" t="n">
        <f aca="false">WEEKDAY(B3743)</f>
        <v>5</v>
      </c>
    </row>
    <row r="3744" customFormat="false" ht="15" hidden="false" customHeight="false" outlineLevel="0" collapsed="false">
      <c r="B3744" s="21" t="n">
        <v>44267</v>
      </c>
      <c r="C3744" s="22" t="n">
        <v>1722.625</v>
      </c>
      <c r="D3744" s="22" t="n">
        <v>1729.386</v>
      </c>
      <c r="E3744" s="22" t="n">
        <v>1699.224</v>
      </c>
      <c r="F3744" s="22" t="n">
        <v>1726.965</v>
      </c>
      <c r="G3744" s="23" t="n">
        <v>1730.12</v>
      </c>
      <c r="H3744" s="23" t="n">
        <v>1728.39</v>
      </c>
      <c r="I3744" s="23" t="n">
        <v>1700.28</v>
      </c>
      <c r="J3744" s="23" t="n">
        <v>1698.58</v>
      </c>
      <c r="K3744" s="29" t="str">
        <f aca="false">IF(N3744&lt;=$F$3,"HIT","MISS")</f>
        <v>HIT</v>
      </c>
      <c r="L3744" s="29" t="str">
        <f aca="false">IF(O3744&lt;=$F$3,"HIT","MISS")</f>
        <v>HIT</v>
      </c>
      <c r="M3744" s="17" t="str">
        <f aca="false">IF(AND(K3744="HIT",L3744="HIT"),"HOD ✓ | LOD ✓",IF(K3744="HIT","HOD ✓",IF(L3744="HIT","LOD ✓","✗ MISS")))</f>
        <v>HOD ✓ | LOD ✓</v>
      </c>
      <c r="N3744" s="26" t="n">
        <f aca="false">IF(D3744&lt;H3744,(H3744-D3744)/D3744,IF(D3744&gt;G3744,(D3744-G3744)/D3744,0))</f>
        <v>0</v>
      </c>
      <c r="O3744" s="26" t="n">
        <f aca="false">IF(E3744&lt;J3744,(J3744-E3744)/E3744,IF(E3744&gt;I3744,(E3744-I3744)/E3744,0))</f>
        <v>0</v>
      </c>
      <c r="P3744" s="27" t="n">
        <f aca="false">LN(F3744/F3743)</f>
        <v>0.00251624238815828</v>
      </c>
      <c r="Q3744" s="28" t="n">
        <f aca="false">STDEV(P3725:P3744)*SQRT(252)</f>
        <v>0.168364154152303</v>
      </c>
      <c r="R3744" s="26" t="n">
        <f aca="false">(G3744-H3744)/H3744</f>
        <v>0.00100093150272785</v>
      </c>
      <c r="S3744" s="17" t="n">
        <f aca="false">YEAR(B3744)</f>
        <v>2021</v>
      </c>
      <c r="T3744" s="17" t="n">
        <f aca="false">WEEKDAY(B3744)</f>
        <v>6</v>
      </c>
    </row>
    <row r="3745" customFormat="false" ht="15" hidden="false" customHeight="false" outlineLevel="0" collapsed="false">
      <c r="B3745" s="21" t="n">
        <v>44270</v>
      </c>
      <c r="C3745" s="22" t="n">
        <v>1726.965</v>
      </c>
      <c r="D3745" s="22" t="n">
        <v>1734.583</v>
      </c>
      <c r="E3745" s="22" t="n">
        <v>1721.718</v>
      </c>
      <c r="F3745" s="22" t="n">
        <v>1731.756</v>
      </c>
      <c r="G3745" s="23" t="n">
        <v>1734.7</v>
      </c>
      <c r="H3745" s="23" t="n">
        <v>1732.97</v>
      </c>
      <c r="I3745" s="23" t="n">
        <v>1722.47</v>
      </c>
      <c r="J3745" s="23" t="n">
        <v>1720.75</v>
      </c>
      <c r="K3745" s="29" t="str">
        <f aca="false">IF(N3745&lt;=$F$3,"HIT","MISS")</f>
        <v>HIT</v>
      </c>
      <c r="L3745" s="29" t="str">
        <f aca="false">IF(O3745&lt;=$F$3,"HIT","MISS")</f>
        <v>HIT</v>
      </c>
      <c r="M3745" s="17" t="str">
        <f aca="false">IF(AND(K3745="HIT",L3745="HIT"),"HOD ✓ | LOD ✓",IF(K3745="HIT","HOD ✓",IF(L3745="HIT","LOD ✓","✗ MISS")))</f>
        <v>HOD ✓ | LOD ✓</v>
      </c>
      <c r="N3745" s="26" t="n">
        <f aca="false">IF(D3745&lt;H3745,(H3745-D3745)/D3745,IF(D3745&gt;G3745,(D3745-G3745)/D3745,0))</f>
        <v>0</v>
      </c>
      <c r="O3745" s="26" t="n">
        <f aca="false">IF(E3745&lt;J3745,(J3745-E3745)/E3745,IF(E3745&gt;I3745,(E3745-I3745)/E3745,0))</f>
        <v>0</v>
      </c>
      <c r="P3745" s="27" t="n">
        <f aca="false">LN(F3745/F3744)</f>
        <v>0.00277039001657991</v>
      </c>
      <c r="Q3745" s="28" t="n">
        <f aca="false">STDEV(P3726:P3745)*SQRT(252)</f>
        <v>0.169486061715577</v>
      </c>
      <c r="R3745" s="26" t="n">
        <f aca="false">(G3745-H3745)/H3745</f>
        <v>0.000998286179218347</v>
      </c>
      <c r="S3745" s="17" t="n">
        <f aca="false">YEAR(B3745)</f>
        <v>2021</v>
      </c>
      <c r="T3745" s="17" t="n">
        <f aca="false">WEEKDAY(B3745)</f>
        <v>2</v>
      </c>
    </row>
    <row r="3746" customFormat="false" ht="15" hidden="false" customHeight="false" outlineLevel="0" collapsed="false">
      <c r="B3746" s="21" t="n">
        <v>44271</v>
      </c>
      <c r="C3746" s="22" t="n">
        <v>1731.756</v>
      </c>
      <c r="D3746" s="22" t="n">
        <v>1741.196</v>
      </c>
      <c r="E3746" s="22" t="n">
        <v>1726.205</v>
      </c>
      <c r="F3746" s="22" t="n">
        <v>1731.69</v>
      </c>
      <c r="G3746" s="23" t="n">
        <v>1740.87</v>
      </c>
      <c r="H3746" s="23" t="n">
        <v>1739.13</v>
      </c>
      <c r="I3746" s="23" t="n">
        <v>1727.35</v>
      </c>
      <c r="J3746" s="23" t="n">
        <v>1725.62</v>
      </c>
      <c r="K3746" s="29" t="str">
        <f aca="false">IF(N3746&lt;=$F$3,"HIT","MISS")</f>
        <v>HIT</v>
      </c>
      <c r="L3746" s="29" t="str">
        <f aca="false">IF(O3746&lt;=$F$3,"HIT","MISS")</f>
        <v>HIT</v>
      </c>
      <c r="M3746" s="17" t="str">
        <f aca="false">IF(AND(K3746="HIT",L3746="HIT"),"HOD ✓ | LOD ✓",IF(K3746="HIT","HOD ✓",IF(L3746="HIT","LOD ✓","✗ MISS")))</f>
        <v>HOD ✓ | LOD ✓</v>
      </c>
      <c r="N3746" s="26" t="n">
        <f aca="false">IF(D3746&lt;H3746,(H3746-D3746)/D3746,IF(D3746&gt;G3746,(D3746-G3746)/D3746,0))</f>
        <v>0.000187227629744165</v>
      </c>
      <c r="O3746" s="26" t="n">
        <f aca="false">IF(E3746&lt;J3746,(J3746-E3746)/E3746,IF(E3746&gt;I3746,(E3746-I3746)/E3746,0))</f>
        <v>0</v>
      </c>
      <c r="P3746" s="27" t="n">
        <f aca="false">LN(F3746/F3745)</f>
        <v>-3.81123309028378E-005</v>
      </c>
      <c r="Q3746" s="28" t="n">
        <f aca="false">STDEV(P3727:P3746)*SQRT(252)</f>
        <v>0.164535478071957</v>
      </c>
      <c r="R3746" s="26" t="n">
        <f aca="false">(G3746-H3746)/H3746</f>
        <v>0.00100050025012494</v>
      </c>
      <c r="S3746" s="17" t="n">
        <f aca="false">YEAR(B3746)</f>
        <v>2021</v>
      </c>
      <c r="T3746" s="17" t="n">
        <f aca="false">WEEKDAY(B3746)</f>
        <v>3</v>
      </c>
    </row>
    <row r="3747" customFormat="false" ht="15" hidden="false" customHeight="false" outlineLevel="0" collapsed="false">
      <c r="B3747" s="21" t="n">
        <v>44272</v>
      </c>
      <c r="C3747" s="22" t="n">
        <v>1731.69</v>
      </c>
      <c r="D3747" s="22" t="n">
        <v>1751.7</v>
      </c>
      <c r="E3747" s="22" t="n">
        <v>1724.066</v>
      </c>
      <c r="F3747" s="22" t="n">
        <v>1745.355</v>
      </c>
      <c r="G3747" s="23" t="n">
        <v>1751.54</v>
      </c>
      <c r="H3747" s="23" t="n">
        <v>1749.79</v>
      </c>
      <c r="I3747" s="23" t="n">
        <v>1725.73</v>
      </c>
      <c r="J3747" s="23" t="n">
        <v>1724.01</v>
      </c>
      <c r="K3747" s="29" t="str">
        <f aca="false">IF(N3747&lt;=$F$3,"HIT","MISS")</f>
        <v>HIT</v>
      </c>
      <c r="L3747" s="29" t="str">
        <f aca="false">IF(O3747&lt;=$F$3,"HIT","MISS")</f>
        <v>HIT</v>
      </c>
      <c r="M3747" s="17" t="str">
        <f aca="false">IF(AND(K3747="HIT",L3747="HIT"),"HOD ✓ | LOD ✓",IF(K3747="HIT","HOD ✓",IF(L3747="HIT","LOD ✓","✗ MISS")))</f>
        <v>HOD ✓ | LOD ✓</v>
      </c>
      <c r="N3747" s="26" t="n">
        <f aca="false">IF(D3747&lt;H3747,(H3747-D3747)/D3747,IF(D3747&gt;G3747,(D3747-G3747)/D3747,0))</f>
        <v>9.13398412970725E-005</v>
      </c>
      <c r="O3747" s="26" t="n">
        <f aca="false">IF(E3747&lt;J3747,(J3747-E3747)/E3747,IF(E3747&gt;I3747,(E3747-I3747)/E3747,0))</f>
        <v>0</v>
      </c>
      <c r="P3747" s="27" t="n">
        <f aca="false">LN(F3747/F3746)</f>
        <v>0.00786016307201448</v>
      </c>
      <c r="Q3747" s="28" t="n">
        <f aca="false">STDEV(P3728:P3747)*SQRT(252)</f>
        <v>0.164799048519621</v>
      </c>
      <c r="R3747" s="26" t="n">
        <f aca="false">(G3747-H3747)/H3747</f>
        <v>0.00100012001440173</v>
      </c>
      <c r="S3747" s="17" t="n">
        <f aca="false">YEAR(B3747)</f>
        <v>2021</v>
      </c>
      <c r="T3747" s="17" t="n">
        <f aca="false">WEEKDAY(B3747)</f>
        <v>4</v>
      </c>
    </row>
    <row r="3748" customFormat="false" ht="15" hidden="false" customHeight="false" outlineLevel="0" collapsed="false">
      <c r="B3748" s="21" t="n">
        <v>44273</v>
      </c>
      <c r="C3748" s="22" t="n">
        <v>1745.355</v>
      </c>
      <c r="D3748" s="22" t="n">
        <v>1755.565</v>
      </c>
      <c r="E3748" s="22" t="n">
        <v>1719.25</v>
      </c>
      <c r="F3748" s="22" t="n">
        <v>1736.434</v>
      </c>
      <c r="G3748" s="23" t="n">
        <v>1757.57</v>
      </c>
      <c r="H3748" s="23" t="n">
        <v>1755.81</v>
      </c>
      <c r="I3748" s="23" t="n">
        <v>1718.66</v>
      </c>
      <c r="J3748" s="23" t="n">
        <v>1716.94</v>
      </c>
      <c r="K3748" s="29" t="str">
        <f aca="false">IF(N3748&lt;=$F$3,"HIT","MISS")</f>
        <v>HIT</v>
      </c>
      <c r="L3748" s="29" t="str">
        <f aca="false">IF(O3748&lt;=$F$3,"HIT","MISS")</f>
        <v>HIT</v>
      </c>
      <c r="M3748" s="17" t="str">
        <f aca="false">IF(AND(K3748="HIT",L3748="HIT"),"HOD ✓ | LOD ✓",IF(K3748="HIT","HOD ✓",IF(L3748="HIT","LOD ✓","✗ MISS")))</f>
        <v>HOD ✓ | LOD ✓</v>
      </c>
      <c r="N3748" s="26" t="n">
        <f aca="false">IF(D3748&lt;H3748,(H3748-D3748)/D3748,IF(D3748&gt;G3748,(D3748-G3748)/D3748,0))</f>
        <v>0.000139556211248168</v>
      </c>
      <c r="O3748" s="26" t="n">
        <f aca="false">IF(E3748&lt;J3748,(J3748-E3748)/E3748,IF(E3748&gt;I3748,(E3748-I3748)/E3748,0))</f>
        <v>0.000343172895157725</v>
      </c>
      <c r="P3748" s="27" t="n">
        <f aca="false">LN(F3748/F3747)</f>
        <v>-0.00512438836565602</v>
      </c>
      <c r="Q3748" s="28" t="n">
        <f aca="false">STDEV(P3729:P3748)*SQRT(252)</f>
        <v>0.165459158399669</v>
      </c>
      <c r="R3748" s="26" t="n">
        <f aca="false">(G3748-H3748)/H3748</f>
        <v>0.00100238636298916</v>
      </c>
      <c r="S3748" s="17" t="n">
        <f aca="false">YEAR(B3748)</f>
        <v>2021</v>
      </c>
      <c r="T3748" s="17" t="n">
        <f aca="false">WEEKDAY(B3748)</f>
        <v>5</v>
      </c>
    </row>
    <row r="3749" customFormat="false" ht="15" hidden="false" customHeight="false" outlineLevel="0" collapsed="false">
      <c r="B3749" s="21" t="n">
        <v>44274</v>
      </c>
      <c r="C3749" s="22" t="n">
        <v>1736.434</v>
      </c>
      <c r="D3749" s="22" t="n">
        <v>1746.77</v>
      </c>
      <c r="E3749" s="22" t="n">
        <v>1728.54</v>
      </c>
      <c r="F3749" s="22" t="n">
        <v>1745.054</v>
      </c>
      <c r="G3749" s="23" t="n">
        <v>1748.78</v>
      </c>
      <c r="H3749" s="23" t="n">
        <v>1747.03</v>
      </c>
      <c r="I3749" s="23" t="n">
        <v>1729.42</v>
      </c>
      <c r="J3749" s="23" t="n">
        <v>1727.69</v>
      </c>
      <c r="K3749" s="29" t="str">
        <f aca="false">IF(N3749&lt;=$F$3,"HIT","MISS")</f>
        <v>HIT</v>
      </c>
      <c r="L3749" s="29" t="str">
        <f aca="false">IF(O3749&lt;=$F$3,"HIT","MISS")</f>
        <v>HIT</v>
      </c>
      <c r="M3749" s="17" t="str">
        <f aca="false">IF(AND(K3749="HIT",L3749="HIT"),"HOD ✓ | LOD ✓",IF(K3749="HIT","HOD ✓",IF(L3749="HIT","LOD ✓","✗ MISS")))</f>
        <v>HOD ✓ | LOD ✓</v>
      </c>
      <c r="N3749" s="26" t="n">
        <f aca="false">IF(D3749&lt;H3749,(H3749-D3749)/D3749,IF(D3749&gt;G3749,(D3749-G3749)/D3749,0))</f>
        <v>0.000148846156048015</v>
      </c>
      <c r="O3749" s="26" t="n">
        <f aca="false">IF(E3749&lt;J3749,(J3749-E3749)/E3749,IF(E3749&gt;I3749,(E3749-I3749)/E3749,0))</f>
        <v>0</v>
      </c>
      <c r="P3749" s="27" t="n">
        <f aca="false">LN(F3749/F3748)</f>
        <v>0.00495191574096017</v>
      </c>
      <c r="Q3749" s="28" t="n">
        <f aca="false">STDEV(P3730:P3749)*SQRT(252)</f>
        <v>0.165591137074045</v>
      </c>
      <c r="R3749" s="26" t="n">
        <f aca="false">(G3749-H3749)/H3749</f>
        <v>0.0010017000280476</v>
      </c>
      <c r="S3749" s="17" t="n">
        <f aca="false">YEAR(B3749)</f>
        <v>2021</v>
      </c>
      <c r="T3749" s="17" t="n">
        <f aca="false">WEEKDAY(B3749)</f>
        <v>6</v>
      </c>
    </row>
    <row r="3750" customFormat="false" ht="15" hidden="false" customHeight="false" outlineLevel="0" collapsed="false">
      <c r="B3750" s="21" t="n">
        <v>44277</v>
      </c>
      <c r="C3750" s="22" t="n">
        <v>1745.054</v>
      </c>
      <c r="D3750" s="22" t="n">
        <v>1747.046</v>
      </c>
      <c r="E3750" s="22" t="n">
        <v>1727.345</v>
      </c>
      <c r="F3750" s="22" t="n">
        <v>1738.92</v>
      </c>
      <c r="G3750" s="23" t="n">
        <v>1748.3</v>
      </c>
      <c r="H3750" s="23" t="n">
        <v>1746.55</v>
      </c>
      <c r="I3750" s="23" t="n">
        <v>1727.17</v>
      </c>
      <c r="J3750" s="23" t="n">
        <v>1725.44</v>
      </c>
      <c r="K3750" s="29" t="str">
        <f aca="false">IF(N3750&lt;=$F$3,"HIT","MISS")</f>
        <v>HIT</v>
      </c>
      <c r="L3750" s="29" t="str">
        <f aca="false">IF(O3750&lt;=$F$3,"HIT","MISS")</f>
        <v>HIT</v>
      </c>
      <c r="M3750" s="17" t="str">
        <f aca="false">IF(AND(K3750="HIT",L3750="HIT"),"HOD ✓ | LOD ✓",IF(K3750="HIT","HOD ✓",IF(L3750="HIT","LOD ✓","✗ MISS")))</f>
        <v>HOD ✓ | LOD ✓</v>
      </c>
      <c r="N3750" s="26" t="n">
        <f aca="false">IF(D3750&lt;H3750,(H3750-D3750)/D3750,IF(D3750&gt;G3750,(D3750-G3750)/D3750,0))</f>
        <v>0</v>
      </c>
      <c r="O3750" s="26" t="n">
        <f aca="false">IF(E3750&lt;J3750,(J3750-E3750)/E3750,IF(E3750&gt;I3750,(E3750-I3750)/E3750,0))</f>
        <v>0.000101311550385102</v>
      </c>
      <c r="P3750" s="27" t="n">
        <f aca="false">LN(F3750/F3749)</f>
        <v>-0.00352126987062982</v>
      </c>
      <c r="Q3750" s="28" t="n">
        <f aca="false">STDEV(P3731:P3750)*SQRT(252)</f>
        <v>0.155350055379226</v>
      </c>
      <c r="R3750" s="26" t="n">
        <f aca="false">(G3750-H3750)/H3750</f>
        <v>0.00100197532277919</v>
      </c>
      <c r="S3750" s="17" t="n">
        <f aca="false">YEAR(B3750)</f>
        <v>2021</v>
      </c>
      <c r="T3750" s="17" t="n">
        <f aca="false">WEEKDAY(B3750)</f>
        <v>2</v>
      </c>
    </row>
    <row r="3751" customFormat="false" ht="15" hidden="false" customHeight="false" outlineLevel="0" collapsed="false">
      <c r="B3751" s="21" t="n">
        <v>44278</v>
      </c>
      <c r="C3751" s="22" t="n">
        <v>1738.92</v>
      </c>
      <c r="D3751" s="22" t="n">
        <v>1742.602</v>
      </c>
      <c r="E3751" s="22" t="n">
        <v>1724.755</v>
      </c>
      <c r="F3751" s="22" t="n">
        <v>1727.006</v>
      </c>
      <c r="G3751" s="23" t="n">
        <v>1744.46</v>
      </c>
      <c r="H3751" s="23" t="n">
        <v>1742.72</v>
      </c>
      <c r="I3751" s="23" t="n">
        <v>1724.21</v>
      </c>
      <c r="J3751" s="23" t="n">
        <v>1722.49</v>
      </c>
      <c r="K3751" s="29" t="str">
        <f aca="false">IF(N3751&lt;=$F$3,"HIT","MISS")</f>
        <v>HIT</v>
      </c>
      <c r="L3751" s="29" t="str">
        <f aca="false">IF(O3751&lt;=$F$3,"HIT","MISS")</f>
        <v>HIT</v>
      </c>
      <c r="M3751" s="17" t="str">
        <f aca="false">IF(AND(K3751="HIT",L3751="HIT"),"HOD ✓ | LOD ✓",IF(K3751="HIT","HOD ✓",IF(L3751="HIT","LOD ✓","✗ MISS")))</f>
        <v>HOD ✓ | LOD ✓</v>
      </c>
      <c r="N3751" s="26" t="n">
        <f aca="false">IF(D3751&lt;H3751,(H3751-D3751)/D3751,IF(D3751&gt;G3751,(D3751-G3751)/D3751,0))</f>
        <v>6.7714831039984E-005</v>
      </c>
      <c r="O3751" s="26" t="n">
        <f aca="false">IF(E3751&lt;J3751,(J3751-E3751)/E3751,IF(E3751&gt;I3751,(E3751-I3751)/E3751,0))</f>
        <v>0.000315986908285567</v>
      </c>
      <c r="P3751" s="27" t="n">
        <f aca="false">LN(F3751/F3750)</f>
        <v>-0.00687495747241605</v>
      </c>
      <c r="Q3751" s="28" t="n">
        <f aca="false">STDEV(P3732:P3751)*SQRT(252)</f>
        <v>0.156313100496371</v>
      </c>
      <c r="R3751" s="26" t="n">
        <f aca="false">(G3751-H3751)/H3751</f>
        <v>0.000998439221446939</v>
      </c>
      <c r="S3751" s="17" t="n">
        <f aca="false">YEAR(B3751)</f>
        <v>2021</v>
      </c>
      <c r="T3751" s="17" t="n">
        <f aca="false">WEEKDAY(B3751)</f>
        <v>3</v>
      </c>
    </row>
    <row r="3752" customFormat="false" ht="15" hidden="false" customHeight="false" outlineLevel="0" collapsed="false">
      <c r="B3752" s="21" t="n">
        <v>44279</v>
      </c>
      <c r="C3752" s="22" t="n">
        <v>1727.006</v>
      </c>
      <c r="D3752" s="22" t="n">
        <v>1738.615</v>
      </c>
      <c r="E3752" s="22" t="n">
        <v>1723.894</v>
      </c>
      <c r="F3752" s="22" t="n">
        <v>1734.24</v>
      </c>
      <c r="G3752" s="23" t="n">
        <v>1740.11</v>
      </c>
      <c r="H3752" s="23" t="n">
        <v>1738.37</v>
      </c>
      <c r="I3752" s="23" t="n">
        <v>1725.24</v>
      </c>
      <c r="J3752" s="23" t="n">
        <v>1723.52</v>
      </c>
      <c r="K3752" s="29" t="str">
        <f aca="false">IF(N3752&lt;=$F$3,"HIT","MISS")</f>
        <v>HIT</v>
      </c>
      <c r="L3752" s="29" t="str">
        <f aca="false">IF(O3752&lt;=$F$3,"HIT","MISS")</f>
        <v>HIT</v>
      </c>
      <c r="M3752" s="17" t="str">
        <f aca="false">IF(AND(K3752="HIT",L3752="HIT"),"HOD ✓ | LOD ✓",IF(K3752="HIT","HOD ✓",IF(L3752="HIT","LOD ✓","✗ MISS")))</f>
        <v>HOD ✓ | LOD ✓</v>
      </c>
      <c r="N3752" s="26" t="n">
        <f aca="false">IF(D3752&lt;H3752,(H3752-D3752)/D3752,IF(D3752&gt;G3752,(D3752-G3752)/D3752,0))</f>
        <v>0</v>
      </c>
      <c r="O3752" s="26" t="n">
        <f aca="false">IF(E3752&lt;J3752,(J3752-E3752)/E3752,IF(E3752&gt;I3752,(E3752-I3752)/E3752,0))</f>
        <v>0</v>
      </c>
      <c r="P3752" s="27" t="n">
        <f aca="false">LN(F3752/F3751)</f>
        <v>0.00418000369402267</v>
      </c>
      <c r="Q3752" s="28" t="n">
        <f aca="false">STDEV(P3733:P3752)*SQRT(252)</f>
        <v>0.157871394622963</v>
      </c>
      <c r="R3752" s="26" t="n">
        <f aca="false">(G3752-H3752)/H3752</f>
        <v>0.00100093765999184</v>
      </c>
      <c r="S3752" s="17" t="n">
        <f aca="false">YEAR(B3752)</f>
        <v>2021</v>
      </c>
      <c r="T3752" s="17" t="n">
        <f aca="false">WEEKDAY(B3752)</f>
        <v>4</v>
      </c>
    </row>
    <row r="3753" customFormat="false" ht="15" hidden="false" customHeight="false" outlineLevel="0" collapsed="false">
      <c r="B3753" s="21" t="n">
        <v>44280</v>
      </c>
      <c r="C3753" s="22" t="n">
        <v>1734.24</v>
      </c>
      <c r="D3753" s="22" t="n">
        <v>1745.532</v>
      </c>
      <c r="E3753" s="22" t="n">
        <v>1721.844</v>
      </c>
      <c r="F3753" s="22" t="n">
        <v>1726.655</v>
      </c>
      <c r="G3753" s="23" t="n">
        <v>1746.04</v>
      </c>
      <c r="H3753" s="23" t="n">
        <v>1744.3</v>
      </c>
      <c r="I3753" s="23" t="n">
        <v>1721.91</v>
      </c>
      <c r="J3753" s="23" t="n">
        <v>1720.19</v>
      </c>
      <c r="K3753" s="29" t="str">
        <f aca="false">IF(N3753&lt;=$F$3,"HIT","MISS")</f>
        <v>HIT</v>
      </c>
      <c r="L3753" s="29" t="str">
        <f aca="false">IF(O3753&lt;=$F$3,"HIT","MISS")</f>
        <v>HIT</v>
      </c>
      <c r="M3753" s="17" t="str">
        <f aca="false">IF(AND(K3753="HIT",L3753="HIT"),"HOD ✓ | LOD ✓",IF(K3753="HIT","HOD ✓",IF(L3753="HIT","LOD ✓","✗ MISS")))</f>
        <v>HOD ✓ | LOD ✓</v>
      </c>
      <c r="N3753" s="26" t="n">
        <f aca="false">IF(D3753&lt;H3753,(H3753-D3753)/D3753,IF(D3753&gt;G3753,(D3753-G3753)/D3753,0))</f>
        <v>0</v>
      </c>
      <c r="O3753" s="26" t="n">
        <f aca="false">IF(E3753&lt;J3753,(J3753-E3753)/E3753,IF(E3753&gt;I3753,(E3753-I3753)/E3753,0))</f>
        <v>0</v>
      </c>
      <c r="P3753" s="27" t="n">
        <f aca="false">LN(F3753/F3752)</f>
        <v>-0.00438326626160444</v>
      </c>
      <c r="Q3753" s="28" t="n">
        <f aca="false">STDEV(P3734:P3753)*SQRT(252)</f>
        <v>0.144513660995904</v>
      </c>
      <c r="R3753" s="26" t="n">
        <f aca="false">(G3753-H3753)/H3753</f>
        <v>0.000997534827724594</v>
      </c>
      <c r="S3753" s="17" t="n">
        <f aca="false">YEAR(B3753)</f>
        <v>2021</v>
      </c>
      <c r="T3753" s="17" t="n">
        <f aca="false">WEEKDAY(B3753)</f>
        <v>5</v>
      </c>
    </row>
    <row r="3754" customFormat="false" ht="15" hidden="false" customHeight="false" outlineLevel="0" collapsed="false">
      <c r="B3754" s="21" t="n">
        <v>44281</v>
      </c>
      <c r="C3754" s="22" t="n">
        <v>1726.655</v>
      </c>
      <c r="D3754" s="22" t="n">
        <v>1736.76</v>
      </c>
      <c r="E3754" s="22" t="n">
        <v>1721.695</v>
      </c>
      <c r="F3754" s="22" t="n">
        <v>1732.77</v>
      </c>
      <c r="G3754" s="23" t="n">
        <v>1739.15</v>
      </c>
      <c r="H3754" s="23" t="n">
        <v>1737.41</v>
      </c>
      <c r="I3754" s="23" t="n">
        <v>1722.14</v>
      </c>
      <c r="J3754" s="23" t="n">
        <v>1720.42</v>
      </c>
      <c r="K3754" s="29" t="str">
        <f aca="false">IF(N3754&lt;=$F$3,"HIT","MISS")</f>
        <v>HIT</v>
      </c>
      <c r="L3754" s="29" t="str">
        <f aca="false">IF(O3754&lt;=$F$3,"HIT","MISS")</f>
        <v>HIT</v>
      </c>
      <c r="M3754" s="17" t="str">
        <f aca="false">IF(AND(K3754="HIT",L3754="HIT"),"HOD ✓ | LOD ✓",IF(K3754="HIT","HOD ✓",IF(L3754="HIT","LOD ✓","✗ MISS")))</f>
        <v>HOD ✓ | LOD ✓</v>
      </c>
      <c r="N3754" s="26" t="n">
        <f aca="false">IF(D3754&lt;H3754,(H3754-D3754)/D3754,IF(D3754&gt;G3754,(D3754-G3754)/D3754,0))</f>
        <v>0.000374260116538895</v>
      </c>
      <c r="O3754" s="26" t="n">
        <f aca="false">IF(E3754&lt;J3754,(J3754-E3754)/E3754,IF(E3754&gt;I3754,(E3754-I3754)/E3754,0))</f>
        <v>0</v>
      </c>
      <c r="P3754" s="27" t="n">
        <f aca="false">LN(F3754/F3753)</f>
        <v>0.00353527327162817</v>
      </c>
      <c r="Q3754" s="28" t="n">
        <f aca="false">STDEV(P3735:P3754)*SQRT(252)</f>
        <v>0.125759267568234</v>
      </c>
      <c r="R3754" s="26" t="n">
        <f aca="false">(G3754-H3754)/H3754</f>
        <v>0.00100149072469941</v>
      </c>
      <c r="S3754" s="17" t="n">
        <f aca="false">YEAR(B3754)</f>
        <v>2021</v>
      </c>
      <c r="T3754" s="17" t="n">
        <f aca="false">WEEKDAY(B3754)</f>
        <v>6</v>
      </c>
    </row>
    <row r="3755" customFormat="false" ht="15" hidden="false" customHeight="false" outlineLevel="0" collapsed="false">
      <c r="B3755" s="21" t="n">
        <v>44284</v>
      </c>
      <c r="C3755" s="22" t="n">
        <v>1732.77</v>
      </c>
      <c r="D3755" s="22" t="n">
        <v>1733.371</v>
      </c>
      <c r="E3755" s="22" t="n">
        <v>1705.795</v>
      </c>
      <c r="F3755" s="22" t="n">
        <v>1711.976</v>
      </c>
      <c r="G3755" s="23" t="n">
        <v>1735.67</v>
      </c>
      <c r="H3755" s="23" t="n">
        <v>1733.94</v>
      </c>
      <c r="I3755" s="23" t="n">
        <v>1705.88</v>
      </c>
      <c r="J3755" s="23" t="n">
        <v>1704.18</v>
      </c>
      <c r="K3755" s="29" t="str">
        <f aca="false">IF(N3755&lt;=$F$3,"HIT","MISS")</f>
        <v>HIT</v>
      </c>
      <c r="L3755" s="29" t="str">
        <f aca="false">IF(O3755&lt;=$F$3,"HIT","MISS")</f>
        <v>HIT</v>
      </c>
      <c r="M3755" s="17" t="str">
        <f aca="false">IF(AND(K3755="HIT",L3755="HIT"),"HOD ✓ | LOD ✓",IF(K3755="HIT","HOD ✓",IF(L3755="HIT","LOD ✓","✗ MISS")))</f>
        <v>HOD ✓ | LOD ✓</v>
      </c>
      <c r="N3755" s="26" t="n">
        <f aca="false">IF(D3755&lt;H3755,(H3755-D3755)/D3755,IF(D3755&gt;G3755,(D3755-G3755)/D3755,0))</f>
        <v>0.000328262097381322</v>
      </c>
      <c r="O3755" s="26" t="n">
        <f aca="false">IF(E3755&lt;J3755,(J3755-E3755)/E3755,IF(E3755&gt;I3755,(E3755-I3755)/E3755,0))</f>
        <v>0</v>
      </c>
      <c r="P3755" s="27" t="n">
        <f aca="false">LN(F3755/F3754)</f>
        <v>-0.0120730251656276</v>
      </c>
      <c r="Q3755" s="28" t="n">
        <f aca="false">STDEV(P3736:P3755)*SQRT(252)</f>
        <v>0.131593237468025</v>
      </c>
      <c r="R3755" s="26" t="n">
        <f aca="false">(G3755-H3755)/H3755</f>
        <v>0.000997727718375502</v>
      </c>
      <c r="S3755" s="17" t="n">
        <f aca="false">YEAR(B3755)</f>
        <v>2021</v>
      </c>
      <c r="T3755" s="17" t="n">
        <f aca="false">WEEKDAY(B3755)</f>
        <v>2</v>
      </c>
    </row>
    <row r="3756" customFormat="false" ht="15" hidden="false" customHeight="false" outlineLevel="0" collapsed="false">
      <c r="B3756" s="21" t="n">
        <v>44285</v>
      </c>
      <c r="C3756" s="22" t="n">
        <v>1711.976</v>
      </c>
      <c r="D3756" s="22" t="n">
        <v>1714.446</v>
      </c>
      <c r="E3756" s="22" t="n">
        <v>1678.778</v>
      </c>
      <c r="F3756" s="22" t="n">
        <v>1684.81</v>
      </c>
      <c r="G3756" s="23" t="n">
        <v>1715</v>
      </c>
      <c r="H3756" s="23" t="n">
        <v>1713.29</v>
      </c>
      <c r="I3756" s="23" t="n">
        <v>1678.3</v>
      </c>
      <c r="J3756" s="23" t="n">
        <v>1676.62</v>
      </c>
      <c r="K3756" s="29" t="str">
        <f aca="false">IF(N3756&lt;=$F$3,"HIT","MISS")</f>
        <v>HIT</v>
      </c>
      <c r="L3756" s="29" t="str">
        <f aca="false">IF(O3756&lt;=$F$3,"HIT","MISS")</f>
        <v>HIT</v>
      </c>
      <c r="M3756" s="17" t="str">
        <f aca="false">IF(AND(K3756="HIT",L3756="HIT"),"HOD ✓ | LOD ✓",IF(K3756="HIT","HOD ✓",IF(L3756="HIT","LOD ✓","✗ MISS")))</f>
        <v>HOD ✓ | LOD ✓</v>
      </c>
      <c r="N3756" s="26" t="n">
        <f aca="false">IF(D3756&lt;H3756,(H3756-D3756)/D3756,IF(D3756&gt;G3756,(D3756-G3756)/D3756,0))</f>
        <v>0</v>
      </c>
      <c r="O3756" s="26" t="n">
        <f aca="false">IF(E3756&lt;J3756,(J3756-E3756)/E3756,IF(E3756&gt;I3756,(E3756-I3756)/E3756,0))</f>
        <v>0.000284730917369697</v>
      </c>
      <c r="P3756" s="27" t="n">
        <f aca="false">LN(F3756/F3755)</f>
        <v>-0.0159954611271374</v>
      </c>
      <c r="Q3756" s="28" t="n">
        <f aca="false">STDEV(P3737:P3756)*SQRT(252)</f>
        <v>0.138938223661038</v>
      </c>
      <c r="R3756" s="26" t="n">
        <f aca="false">(G3756-H3756)/H3756</f>
        <v>0.000998079717969542</v>
      </c>
      <c r="S3756" s="17" t="n">
        <f aca="false">YEAR(B3756)</f>
        <v>2021</v>
      </c>
      <c r="T3756" s="17" t="n">
        <f aca="false">WEEKDAY(B3756)</f>
        <v>3</v>
      </c>
    </row>
    <row r="3757" customFormat="false" ht="15" hidden="false" customHeight="false" outlineLevel="0" collapsed="false">
      <c r="B3757" s="21" t="n">
        <v>44286</v>
      </c>
      <c r="C3757" s="22" t="n">
        <v>1684.81</v>
      </c>
      <c r="D3757" s="22" t="n">
        <v>1715.284</v>
      </c>
      <c r="E3757" s="22" t="n">
        <v>1677.954</v>
      </c>
      <c r="F3757" s="22" t="n">
        <v>1707.475</v>
      </c>
      <c r="G3757" s="23" t="n">
        <v>1717.61</v>
      </c>
      <c r="H3757" s="23" t="n">
        <v>1715.89</v>
      </c>
      <c r="I3757" s="23" t="n">
        <v>1679.81</v>
      </c>
      <c r="J3757" s="23" t="n">
        <v>1678.13</v>
      </c>
      <c r="K3757" s="29" t="str">
        <f aca="false">IF(N3757&lt;=$F$3,"HIT","MISS")</f>
        <v>HIT</v>
      </c>
      <c r="L3757" s="29" t="str">
        <f aca="false">IF(O3757&lt;=$F$3,"HIT","MISS")</f>
        <v>HIT</v>
      </c>
      <c r="M3757" s="17" t="str">
        <f aca="false">IF(AND(K3757="HIT",L3757="HIT"),"HOD ✓ | LOD ✓",IF(K3757="HIT","HOD ✓",IF(L3757="HIT","LOD ✓","✗ MISS")))</f>
        <v>HOD ✓ | LOD ✓</v>
      </c>
      <c r="N3757" s="26" t="n">
        <f aca="false">IF(D3757&lt;H3757,(H3757-D3757)/D3757,IF(D3757&gt;G3757,(D3757-G3757)/D3757,0))</f>
        <v>0.000353294264973028</v>
      </c>
      <c r="O3757" s="26" t="n">
        <f aca="false">IF(E3757&lt;J3757,(J3757-E3757)/E3757,IF(E3757&gt;I3757,(E3757-I3757)/E3757,0))</f>
        <v>0.000104889645365819</v>
      </c>
      <c r="P3757" s="27" t="n">
        <f aca="false">LN(F3757/F3756)</f>
        <v>0.0133628732646284</v>
      </c>
      <c r="Q3757" s="28" t="n">
        <f aca="false">STDEV(P3738:P3757)*SQRT(252)</f>
        <v>0.137704317983203</v>
      </c>
      <c r="R3757" s="26" t="n">
        <f aca="false">(G3757-H3757)/H3757</f>
        <v>0.0010023952584372</v>
      </c>
      <c r="S3757" s="17" t="n">
        <f aca="false">YEAR(B3757)</f>
        <v>2021</v>
      </c>
      <c r="T3757" s="17" t="n">
        <f aca="false">WEEKDAY(B3757)</f>
        <v>4</v>
      </c>
    </row>
    <row r="3758" customFormat="false" ht="15" hidden="false" customHeight="false" outlineLevel="0" collapsed="false">
      <c r="B3758" s="21" t="n">
        <v>44287</v>
      </c>
      <c r="C3758" s="22" t="n">
        <v>1707.475</v>
      </c>
      <c r="D3758" s="22" t="n">
        <v>1730.64</v>
      </c>
      <c r="E3758" s="22" t="n">
        <v>1705.867</v>
      </c>
      <c r="F3758" s="22" t="n">
        <v>1729.88</v>
      </c>
      <c r="G3758" s="23" t="n">
        <v>1730.88</v>
      </c>
      <c r="H3758" s="23" t="n">
        <v>1729.15</v>
      </c>
      <c r="I3758" s="23" t="n">
        <v>1707.73</v>
      </c>
      <c r="J3758" s="23" t="n">
        <v>1706.02</v>
      </c>
      <c r="K3758" s="29" t="str">
        <f aca="false">IF(N3758&lt;=$F$3,"HIT","MISS")</f>
        <v>HIT</v>
      </c>
      <c r="L3758" s="29" t="str">
        <f aca="false">IF(O3758&lt;=$F$3,"HIT","MISS")</f>
        <v>HIT</v>
      </c>
      <c r="M3758" s="17" t="str">
        <f aca="false">IF(AND(K3758="HIT",L3758="HIT"),"HOD ✓ | LOD ✓",IF(K3758="HIT","HOD ✓",IF(L3758="HIT","LOD ✓","✗ MISS")))</f>
        <v>HOD ✓ | LOD ✓</v>
      </c>
      <c r="N3758" s="26" t="n">
        <f aca="false">IF(D3758&lt;H3758,(H3758-D3758)/D3758,IF(D3758&gt;G3758,(D3758-G3758)/D3758,0))</f>
        <v>0</v>
      </c>
      <c r="O3758" s="26" t="n">
        <f aca="false">IF(E3758&lt;J3758,(J3758-E3758)/E3758,IF(E3758&gt;I3758,(E3758-I3758)/E3758,0))</f>
        <v>8.9690462386587E-005</v>
      </c>
      <c r="P3758" s="27" t="n">
        <f aca="false">LN(F3758/F3757)</f>
        <v>0.0130363708748432</v>
      </c>
      <c r="Q3758" s="28" t="n">
        <f aca="false">STDEV(P3739:P3758)*SQRT(252)</f>
        <v>0.142053143214605</v>
      </c>
      <c r="R3758" s="26" t="n">
        <f aca="false">(G3758-H3758)/H3758</f>
        <v>0.0010004915710031</v>
      </c>
      <c r="S3758" s="17" t="n">
        <f aca="false">YEAR(B3758)</f>
        <v>2021</v>
      </c>
      <c r="T3758" s="17" t="n">
        <f aca="false">WEEKDAY(B3758)</f>
        <v>5</v>
      </c>
    </row>
    <row r="3759" customFormat="false" ht="15" hidden="false" customHeight="false" outlineLevel="0" collapsed="false">
      <c r="B3759" s="21" t="n">
        <v>44291</v>
      </c>
      <c r="C3759" s="22" t="n">
        <v>1729.88</v>
      </c>
      <c r="D3759" s="22" t="n">
        <v>1733.65</v>
      </c>
      <c r="E3759" s="22" t="n">
        <v>1721.366</v>
      </c>
      <c r="F3759" s="22" t="n">
        <v>1728.3</v>
      </c>
      <c r="G3759" s="23" t="n">
        <v>1734.34</v>
      </c>
      <c r="H3759" s="23" t="n">
        <v>1732.61</v>
      </c>
      <c r="I3759" s="23" t="n">
        <v>1721.15</v>
      </c>
      <c r="J3759" s="23" t="n">
        <v>1719.43</v>
      </c>
      <c r="K3759" s="29" t="str">
        <f aca="false">IF(N3759&lt;=$F$3,"HIT","MISS")</f>
        <v>HIT</v>
      </c>
      <c r="L3759" s="29" t="str">
        <f aca="false">IF(O3759&lt;=$F$3,"HIT","MISS")</f>
        <v>HIT</v>
      </c>
      <c r="M3759" s="17" t="str">
        <f aca="false">IF(AND(K3759="HIT",L3759="HIT"),"HOD ✓ | LOD ✓",IF(K3759="HIT","HOD ✓",IF(L3759="HIT","LOD ✓","✗ MISS")))</f>
        <v>HOD ✓ | LOD ✓</v>
      </c>
      <c r="N3759" s="26" t="n">
        <f aca="false">IF(D3759&lt;H3759,(H3759-D3759)/D3759,IF(D3759&gt;G3759,(D3759-G3759)/D3759,0))</f>
        <v>0</v>
      </c>
      <c r="O3759" s="26" t="n">
        <f aca="false">IF(E3759&lt;J3759,(J3759-E3759)/E3759,IF(E3759&gt;I3759,(E3759-I3759)/E3759,0))</f>
        <v>0.000125481739502171</v>
      </c>
      <c r="P3759" s="27" t="n">
        <f aca="false">LN(F3759/F3758)</f>
        <v>-0.000913775517723182</v>
      </c>
      <c r="Q3759" s="28" t="n">
        <f aca="false">STDEV(P3740:P3759)*SQRT(252)</f>
        <v>0.141929919656785</v>
      </c>
      <c r="R3759" s="26" t="n">
        <f aca="false">(G3759-H3759)/H3759</f>
        <v>0.000998493602137826</v>
      </c>
      <c r="S3759" s="17" t="n">
        <f aca="false">YEAR(B3759)</f>
        <v>2021</v>
      </c>
      <c r="T3759" s="17" t="n">
        <f aca="false">WEEKDAY(B3759)</f>
        <v>2</v>
      </c>
    </row>
    <row r="3760" customFormat="false" ht="15" hidden="false" customHeight="false" outlineLevel="0" collapsed="false">
      <c r="B3760" s="21" t="n">
        <v>44292</v>
      </c>
      <c r="C3760" s="22" t="n">
        <v>1728.3</v>
      </c>
      <c r="D3760" s="22" t="n">
        <v>1745.445</v>
      </c>
      <c r="E3760" s="22" t="n">
        <v>1727.305</v>
      </c>
      <c r="F3760" s="22" t="n">
        <v>1743.52</v>
      </c>
      <c r="G3760" s="23" t="n">
        <v>1747.84</v>
      </c>
      <c r="H3760" s="23" t="n">
        <v>1746.09</v>
      </c>
      <c r="I3760" s="23" t="n">
        <v>1728.9</v>
      </c>
      <c r="J3760" s="23" t="n">
        <v>1727.17</v>
      </c>
      <c r="K3760" s="29" t="str">
        <f aca="false">IF(N3760&lt;=$F$3,"HIT","MISS")</f>
        <v>HIT</v>
      </c>
      <c r="L3760" s="29" t="str">
        <f aca="false">IF(O3760&lt;=$F$3,"HIT","MISS")</f>
        <v>HIT</v>
      </c>
      <c r="M3760" s="17" t="str">
        <f aca="false">IF(AND(K3760="HIT",L3760="HIT"),"HOD ✓ | LOD ✓",IF(K3760="HIT","HOD ✓",IF(L3760="HIT","LOD ✓","✗ MISS")))</f>
        <v>HOD ✓ | LOD ✓</v>
      </c>
      <c r="N3760" s="26" t="n">
        <f aca="false">IF(D3760&lt;H3760,(H3760-D3760)/D3760,IF(D3760&gt;G3760,(D3760-G3760)/D3760,0))</f>
        <v>0.000369533270885065</v>
      </c>
      <c r="O3760" s="26" t="n">
        <f aca="false">IF(E3760&lt;J3760,(J3760-E3760)/E3760,IF(E3760&gt;I3760,(E3760-I3760)/E3760,0))</f>
        <v>0</v>
      </c>
      <c r="P3760" s="27" t="n">
        <f aca="false">LN(F3760/F3759)</f>
        <v>0.00876779182212896</v>
      </c>
      <c r="Q3760" s="28" t="n">
        <f aca="false">STDEV(P3741:P3760)*SQRT(252)</f>
        <v>0.136787432444244</v>
      </c>
      <c r="R3760" s="26" t="n">
        <f aca="false">(G3760-H3760)/H3760</f>
        <v>0.00100223928892554</v>
      </c>
      <c r="S3760" s="17" t="n">
        <f aca="false">YEAR(B3760)</f>
        <v>2021</v>
      </c>
      <c r="T3760" s="17" t="n">
        <f aca="false">WEEKDAY(B3760)</f>
        <v>3</v>
      </c>
    </row>
    <row r="3761" customFormat="false" ht="15" hidden="false" customHeight="false" outlineLevel="0" collapsed="false">
      <c r="B3761" s="21" t="n">
        <v>44293</v>
      </c>
      <c r="C3761" s="22" t="n">
        <v>1743.52</v>
      </c>
      <c r="D3761" s="22" t="n">
        <v>1744.46</v>
      </c>
      <c r="E3761" s="22" t="n">
        <v>1730.73</v>
      </c>
      <c r="F3761" s="22" t="n">
        <v>1737.765</v>
      </c>
      <c r="G3761" s="23" t="n">
        <v>1744.32</v>
      </c>
      <c r="H3761" s="23" t="n">
        <v>1742.58</v>
      </c>
      <c r="I3761" s="23" t="n">
        <v>1731.92</v>
      </c>
      <c r="J3761" s="23" t="n">
        <v>1730.19</v>
      </c>
      <c r="K3761" s="29" t="str">
        <f aca="false">IF(N3761&lt;=$F$3,"HIT","MISS")</f>
        <v>HIT</v>
      </c>
      <c r="L3761" s="29" t="str">
        <f aca="false">IF(O3761&lt;=$F$3,"HIT","MISS")</f>
        <v>HIT</v>
      </c>
      <c r="M3761" s="17" t="str">
        <f aca="false">IF(AND(K3761="HIT",L3761="HIT"),"HOD ✓ | LOD ✓",IF(K3761="HIT","HOD ✓",IF(L3761="HIT","LOD ✓","✗ MISS")))</f>
        <v>HOD ✓ | LOD ✓</v>
      </c>
      <c r="N3761" s="26" t="n">
        <f aca="false">IF(D3761&lt;H3761,(H3761-D3761)/D3761,IF(D3761&gt;G3761,(D3761-G3761)/D3761,0))</f>
        <v>8.02540614288089E-005</v>
      </c>
      <c r="O3761" s="26" t="n">
        <f aca="false">IF(E3761&lt;J3761,(J3761-E3761)/E3761,IF(E3761&gt;I3761,(E3761-I3761)/E3761,0))</f>
        <v>0</v>
      </c>
      <c r="P3761" s="27" t="n">
        <f aca="false">LN(F3761/F3760)</f>
        <v>-0.00330625343370268</v>
      </c>
      <c r="Q3761" s="28" t="n">
        <f aca="false">STDEV(P3742:P3761)*SQRT(252)</f>
        <v>0.121422310106633</v>
      </c>
      <c r="R3761" s="26" t="n">
        <f aca="false">(G3761-H3761)/H3761</f>
        <v>0.000998519436697316</v>
      </c>
      <c r="S3761" s="17" t="n">
        <f aca="false">YEAR(B3761)</f>
        <v>2021</v>
      </c>
      <c r="T3761" s="17" t="n">
        <f aca="false">WEEKDAY(B3761)</f>
        <v>4</v>
      </c>
    </row>
    <row r="3762" customFormat="false" ht="15" hidden="false" customHeight="false" outlineLevel="0" collapsed="false">
      <c r="B3762" s="21" t="n">
        <v>44294</v>
      </c>
      <c r="C3762" s="22" t="n">
        <v>1737.765</v>
      </c>
      <c r="D3762" s="22" t="n">
        <v>1758.724</v>
      </c>
      <c r="E3762" s="22" t="n">
        <v>1733.26</v>
      </c>
      <c r="F3762" s="22" t="n">
        <v>1755.61</v>
      </c>
      <c r="G3762" s="23" t="n">
        <v>1759.01</v>
      </c>
      <c r="H3762" s="23" t="n">
        <v>1757.25</v>
      </c>
      <c r="I3762" s="23" t="n">
        <v>1733.73</v>
      </c>
      <c r="J3762" s="23" t="n">
        <v>1732</v>
      </c>
      <c r="K3762" s="29" t="str">
        <f aca="false">IF(N3762&lt;=$F$3,"HIT","MISS")</f>
        <v>HIT</v>
      </c>
      <c r="L3762" s="29" t="str">
        <f aca="false">IF(O3762&lt;=$F$3,"HIT","MISS")</f>
        <v>HIT</v>
      </c>
      <c r="M3762" s="17" t="str">
        <f aca="false">IF(AND(K3762="HIT",L3762="HIT"),"HOD ✓ | LOD ✓",IF(K3762="HIT","HOD ✓",IF(L3762="HIT","LOD ✓","✗ MISS")))</f>
        <v>HOD ✓ | LOD ✓</v>
      </c>
      <c r="N3762" s="26" t="n">
        <f aca="false">IF(D3762&lt;H3762,(H3762-D3762)/D3762,IF(D3762&gt;G3762,(D3762-G3762)/D3762,0))</f>
        <v>0</v>
      </c>
      <c r="O3762" s="26" t="n">
        <f aca="false">IF(E3762&lt;J3762,(J3762-E3762)/E3762,IF(E3762&gt;I3762,(E3762-I3762)/E3762,0))</f>
        <v>0</v>
      </c>
      <c r="P3762" s="27" t="n">
        <f aca="false">LN(F3762/F3761)</f>
        <v>0.0102165700613107</v>
      </c>
      <c r="Q3762" s="28" t="n">
        <f aca="false">STDEV(P3743:P3762)*SQRT(252)</f>
        <v>0.124598972577001</v>
      </c>
      <c r="R3762" s="26" t="n">
        <f aca="false">(G3762-H3762)/H3762</f>
        <v>0.00100156494522691</v>
      </c>
      <c r="S3762" s="17" t="n">
        <f aca="false">YEAR(B3762)</f>
        <v>2021</v>
      </c>
      <c r="T3762" s="17" t="n">
        <f aca="false">WEEKDAY(B3762)</f>
        <v>5</v>
      </c>
    </row>
    <row r="3763" customFormat="false" ht="15" hidden="false" customHeight="false" outlineLevel="0" collapsed="false">
      <c r="B3763" s="21" t="n">
        <v>44295</v>
      </c>
      <c r="C3763" s="22" t="n">
        <v>1755.61</v>
      </c>
      <c r="D3763" s="22" t="n">
        <v>1757.435</v>
      </c>
      <c r="E3763" s="22" t="n">
        <v>1731.275</v>
      </c>
      <c r="F3763" s="22" t="n">
        <v>1743.775</v>
      </c>
      <c r="G3763" s="23" t="n">
        <v>1760.7</v>
      </c>
      <c r="H3763" s="23" t="n">
        <v>1758.94</v>
      </c>
      <c r="I3763" s="23" t="n">
        <v>1733.44</v>
      </c>
      <c r="J3763" s="23" t="n">
        <v>1731.71</v>
      </c>
      <c r="K3763" s="24" t="str">
        <f aca="false">IF(N3763&lt;=$F$3,"HIT","MISS")</f>
        <v>MISS</v>
      </c>
      <c r="L3763" s="24" t="str">
        <f aca="false">IF(O3763&lt;=$F$3,"HIT","MISS")</f>
        <v>HIT</v>
      </c>
      <c r="M3763" s="25" t="str">
        <f aca="false">IF(AND(K3763="HIT",L3763="HIT"),"HOD ✓ | LOD ✓",IF(K3763="HIT","HOD ✓",IF(L3763="HIT","LOD ✓","✗ MISS")))</f>
        <v>LOD ✓</v>
      </c>
      <c r="N3763" s="26" t="n">
        <f aca="false">IF(D3763&lt;H3763,(H3763-D3763)/D3763,IF(D3763&gt;G3763,(D3763-G3763)/D3763,0))</f>
        <v>0.000856361686207518</v>
      </c>
      <c r="O3763" s="26" t="n">
        <f aca="false">IF(E3763&lt;J3763,(J3763-E3763)/E3763,IF(E3763&gt;I3763,(E3763-I3763)/E3763,0))</f>
        <v>0.000251259909604162</v>
      </c>
      <c r="P3763" s="27" t="n">
        <f aca="false">LN(F3763/F3762)</f>
        <v>-0.00676407147171817</v>
      </c>
      <c r="Q3763" s="28" t="n">
        <f aca="false">STDEV(P3744:P3763)*SQRT(252)</f>
        <v>0.127041526537453</v>
      </c>
      <c r="R3763" s="26" t="n">
        <f aca="false">(G3763-H3763)/H3763</f>
        <v>0.0010006026356783</v>
      </c>
      <c r="S3763" s="17" t="n">
        <f aca="false">YEAR(B3763)</f>
        <v>2021</v>
      </c>
      <c r="T3763" s="17" t="n">
        <f aca="false">WEEKDAY(B3763)</f>
        <v>6</v>
      </c>
    </row>
    <row r="3764" customFormat="false" ht="15" hidden="false" customHeight="false" outlineLevel="0" collapsed="false">
      <c r="B3764" s="21" t="n">
        <v>44298</v>
      </c>
      <c r="C3764" s="22" t="n">
        <v>1743.775</v>
      </c>
      <c r="D3764" s="22" t="n">
        <v>1745.078</v>
      </c>
      <c r="E3764" s="22" t="n">
        <v>1727.5</v>
      </c>
      <c r="F3764" s="22" t="n">
        <v>1732.91</v>
      </c>
      <c r="G3764" s="23" t="n">
        <v>1745.69</v>
      </c>
      <c r="H3764" s="23" t="n">
        <v>1743.95</v>
      </c>
      <c r="I3764" s="23" t="n">
        <v>1729.38</v>
      </c>
      <c r="J3764" s="23" t="n">
        <v>1727.65</v>
      </c>
      <c r="K3764" s="29" t="str">
        <f aca="false">IF(N3764&lt;=$F$3,"HIT","MISS")</f>
        <v>HIT</v>
      </c>
      <c r="L3764" s="29" t="str">
        <f aca="false">IF(O3764&lt;=$F$3,"HIT","MISS")</f>
        <v>HIT</v>
      </c>
      <c r="M3764" s="17" t="str">
        <f aca="false">IF(AND(K3764="HIT",L3764="HIT"),"HOD ✓ | LOD ✓",IF(K3764="HIT","HOD ✓",IF(L3764="HIT","LOD ✓","✗ MISS")))</f>
        <v>HOD ✓ | LOD ✓</v>
      </c>
      <c r="N3764" s="26" t="n">
        <f aca="false">IF(D3764&lt;H3764,(H3764-D3764)/D3764,IF(D3764&gt;G3764,(D3764-G3764)/D3764,0))</f>
        <v>0</v>
      </c>
      <c r="O3764" s="26" t="n">
        <f aca="false">IF(E3764&lt;J3764,(J3764-E3764)/E3764,IF(E3764&gt;I3764,(E3764-I3764)/E3764,0))</f>
        <v>8.6830680173714E-005</v>
      </c>
      <c r="P3764" s="27" t="n">
        <f aca="false">LN(F3764/F3763)</f>
        <v>-0.00625022708147888</v>
      </c>
      <c r="Q3764" s="28" t="n">
        <f aca="false">STDEV(P3745:P3764)*SQRT(252)</f>
        <v>0.129091538281197</v>
      </c>
      <c r="R3764" s="26" t="n">
        <f aca="false">(G3764-H3764)/H3764</f>
        <v>0.000997735026806966</v>
      </c>
      <c r="S3764" s="17" t="n">
        <f aca="false">YEAR(B3764)</f>
        <v>2021</v>
      </c>
      <c r="T3764" s="17" t="n">
        <f aca="false">WEEKDAY(B3764)</f>
        <v>2</v>
      </c>
    </row>
    <row r="3765" customFormat="false" ht="15" hidden="false" customHeight="false" outlineLevel="0" collapsed="false">
      <c r="B3765" s="21" t="n">
        <v>44299</v>
      </c>
      <c r="C3765" s="22" t="n">
        <v>1732.91</v>
      </c>
      <c r="D3765" s="22" t="n">
        <v>1749</v>
      </c>
      <c r="E3765" s="22" t="n">
        <v>1723.792</v>
      </c>
      <c r="F3765" s="22" t="n">
        <v>1745.45</v>
      </c>
      <c r="G3765" s="23" t="n">
        <v>1749.12</v>
      </c>
      <c r="H3765" s="23" t="n">
        <v>1747.37</v>
      </c>
      <c r="I3765" s="23" t="n">
        <v>1725.82</v>
      </c>
      <c r="J3765" s="23" t="n">
        <v>1724.1</v>
      </c>
      <c r="K3765" s="29" t="str">
        <f aca="false">IF(N3765&lt;=$F$3,"HIT","MISS")</f>
        <v>HIT</v>
      </c>
      <c r="L3765" s="29" t="str">
        <f aca="false">IF(O3765&lt;=$F$3,"HIT","MISS")</f>
        <v>HIT</v>
      </c>
      <c r="M3765" s="17" t="str">
        <f aca="false">IF(AND(K3765="HIT",L3765="HIT"),"HOD ✓ | LOD ✓",IF(K3765="HIT","HOD ✓",IF(L3765="HIT","LOD ✓","✗ MISS")))</f>
        <v>HOD ✓ | LOD ✓</v>
      </c>
      <c r="N3765" s="26" t="n">
        <f aca="false">IF(D3765&lt;H3765,(H3765-D3765)/D3765,IF(D3765&gt;G3765,(D3765-G3765)/D3765,0))</f>
        <v>0</v>
      </c>
      <c r="O3765" s="26" t="n">
        <f aca="false">IF(E3765&lt;J3765,(J3765-E3765)/E3765,IF(E3765&gt;I3765,(E3765-I3765)/E3765,0))</f>
        <v>0.000178675849522444</v>
      </c>
      <c r="P3765" s="27" t="n">
        <f aca="false">LN(F3765/F3764)</f>
        <v>0.00721032574445775</v>
      </c>
      <c r="Q3765" s="28" t="n">
        <f aca="false">STDEV(P3746:P3765)*SQRT(252)</f>
        <v>0.131221398858886</v>
      </c>
      <c r="R3765" s="26" t="n">
        <f aca="false">(G3765-H3765)/H3765</f>
        <v>0.00100150511912188</v>
      </c>
      <c r="S3765" s="17" t="n">
        <f aca="false">YEAR(B3765)</f>
        <v>2021</v>
      </c>
      <c r="T3765" s="17" t="n">
        <f aca="false">WEEKDAY(B3765)</f>
        <v>3</v>
      </c>
    </row>
    <row r="3766" customFormat="false" ht="15" hidden="false" customHeight="false" outlineLevel="0" collapsed="false">
      <c r="B3766" s="21" t="n">
        <v>44300</v>
      </c>
      <c r="C3766" s="22" t="n">
        <v>1745.45</v>
      </c>
      <c r="D3766" s="22" t="n">
        <v>1749.56</v>
      </c>
      <c r="E3766" s="22" t="n">
        <v>1732.655</v>
      </c>
      <c r="F3766" s="22" t="n">
        <v>1736.45</v>
      </c>
      <c r="G3766" s="23" t="n">
        <v>1750.5</v>
      </c>
      <c r="H3766" s="23" t="n">
        <v>1748.75</v>
      </c>
      <c r="I3766" s="23" t="n">
        <v>1732.36</v>
      </c>
      <c r="J3766" s="23" t="n">
        <v>1730.63</v>
      </c>
      <c r="K3766" s="29" t="str">
        <f aca="false">IF(N3766&lt;=$F$3,"HIT","MISS")</f>
        <v>HIT</v>
      </c>
      <c r="L3766" s="29" t="str">
        <f aca="false">IF(O3766&lt;=$F$3,"HIT","MISS")</f>
        <v>HIT</v>
      </c>
      <c r="M3766" s="17" t="str">
        <f aca="false">IF(AND(K3766="HIT",L3766="HIT"),"HOD ✓ | LOD ✓",IF(K3766="HIT","HOD ✓",IF(L3766="HIT","LOD ✓","✗ MISS")))</f>
        <v>HOD ✓ | LOD ✓</v>
      </c>
      <c r="N3766" s="26" t="n">
        <f aca="false">IF(D3766&lt;H3766,(H3766-D3766)/D3766,IF(D3766&gt;G3766,(D3766-G3766)/D3766,0))</f>
        <v>0</v>
      </c>
      <c r="O3766" s="26" t="n">
        <f aca="false">IF(E3766&lt;J3766,(J3766-E3766)/E3766,IF(E3766&gt;I3766,(E3766-I3766)/E3766,0))</f>
        <v>0.000170258937872844</v>
      </c>
      <c r="P3766" s="27" t="n">
        <f aca="false">LN(F3766/F3765)</f>
        <v>-0.00516960282810309</v>
      </c>
      <c r="Q3766" s="28" t="n">
        <f aca="false">STDEV(P3747:P3766)*SQRT(252)</f>
        <v>0.132701304220336</v>
      </c>
      <c r="R3766" s="26" t="n">
        <f aca="false">(G3766-H3766)/H3766</f>
        <v>0.00100071479628306</v>
      </c>
      <c r="S3766" s="17" t="n">
        <f aca="false">YEAR(B3766)</f>
        <v>2021</v>
      </c>
      <c r="T3766" s="17" t="n">
        <f aca="false">WEEKDAY(B3766)</f>
        <v>4</v>
      </c>
    </row>
    <row r="3767" customFormat="false" ht="15" hidden="false" customHeight="false" outlineLevel="0" collapsed="false">
      <c r="B3767" s="21" t="n">
        <v>44301</v>
      </c>
      <c r="C3767" s="22" t="n">
        <v>1736.45</v>
      </c>
      <c r="D3767" s="22" t="n">
        <v>1769.662</v>
      </c>
      <c r="E3767" s="22" t="n">
        <v>1734.49</v>
      </c>
      <c r="F3767" s="22" t="n">
        <v>1763.8</v>
      </c>
      <c r="G3767" s="23" t="n">
        <v>1769.07</v>
      </c>
      <c r="H3767" s="23" t="n">
        <v>1767.3</v>
      </c>
      <c r="I3767" s="23" t="n">
        <v>1735.41</v>
      </c>
      <c r="J3767" s="23" t="n">
        <v>1733.68</v>
      </c>
      <c r="K3767" s="29" t="str">
        <f aca="false">IF(N3767&lt;=$F$3,"HIT","MISS")</f>
        <v>HIT</v>
      </c>
      <c r="L3767" s="29" t="str">
        <f aca="false">IF(O3767&lt;=$F$3,"HIT","MISS")</f>
        <v>HIT</v>
      </c>
      <c r="M3767" s="17" t="str">
        <f aca="false">IF(AND(K3767="HIT",L3767="HIT"),"HOD ✓ | LOD ✓",IF(K3767="HIT","HOD ✓",IF(L3767="HIT","LOD ✓","✗ MISS")))</f>
        <v>HOD ✓ | LOD ✓</v>
      </c>
      <c r="N3767" s="26" t="n">
        <f aca="false">IF(D3767&lt;H3767,(H3767-D3767)/D3767,IF(D3767&gt;G3767,(D3767-G3767)/D3767,0))</f>
        <v>0.00033452715829356</v>
      </c>
      <c r="O3767" s="26" t="n">
        <f aca="false">IF(E3767&lt;J3767,(J3767-E3767)/E3767,IF(E3767&gt;I3767,(E3767-I3767)/E3767,0))</f>
        <v>0</v>
      </c>
      <c r="P3767" s="27" t="n">
        <f aca="false">LN(F3767/F3766)</f>
        <v>0.0156277732347386</v>
      </c>
      <c r="Q3767" s="28" t="n">
        <f aca="false">STDEV(P3748:P3767)*SQRT(252)</f>
        <v>0.141283908826762</v>
      </c>
      <c r="R3767" s="26" t="n">
        <f aca="false">(G3767-H3767)/H3767</f>
        <v>0.00100152775420131</v>
      </c>
      <c r="S3767" s="17" t="n">
        <f aca="false">YEAR(B3767)</f>
        <v>2021</v>
      </c>
      <c r="T3767" s="17" t="n">
        <f aca="false">WEEKDAY(B3767)</f>
        <v>5</v>
      </c>
    </row>
    <row r="3768" customFormat="false" ht="15" hidden="false" customHeight="false" outlineLevel="0" collapsed="false">
      <c r="B3768" s="21" t="n">
        <v>44302</v>
      </c>
      <c r="C3768" s="22" t="n">
        <v>1763.8</v>
      </c>
      <c r="D3768" s="22" t="n">
        <v>1783.898</v>
      </c>
      <c r="E3768" s="22" t="n">
        <v>1759.915</v>
      </c>
      <c r="F3768" s="22" t="n">
        <v>1776.68</v>
      </c>
      <c r="G3768" s="23" t="n">
        <v>1783.61</v>
      </c>
      <c r="H3768" s="23" t="n">
        <v>1781.83</v>
      </c>
      <c r="I3768" s="23" t="n">
        <v>1761.92</v>
      </c>
      <c r="J3768" s="23" t="n">
        <v>1760.16</v>
      </c>
      <c r="K3768" s="29" t="str">
        <f aca="false">IF(N3768&lt;=$F$3,"HIT","MISS")</f>
        <v>HIT</v>
      </c>
      <c r="L3768" s="29" t="str">
        <f aca="false">IF(O3768&lt;=$F$3,"HIT","MISS")</f>
        <v>HIT</v>
      </c>
      <c r="M3768" s="17" t="str">
        <f aca="false">IF(AND(K3768="HIT",L3768="HIT"),"HOD ✓ | LOD ✓",IF(K3768="HIT","HOD ✓",IF(L3768="HIT","LOD ✓","✗ MISS")))</f>
        <v>HOD ✓ | LOD ✓</v>
      </c>
      <c r="N3768" s="26" t="n">
        <f aca="false">IF(D3768&lt;H3768,(H3768-D3768)/D3768,IF(D3768&gt;G3768,(D3768-G3768)/D3768,0))</f>
        <v>0.000161444208132982</v>
      </c>
      <c r="O3768" s="26" t="n">
        <f aca="false">IF(E3768&lt;J3768,(J3768-E3768)/E3768,IF(E3768&gt;I3768,(E3768-I3768)/E3768,0))</f>
        <v>0.000139211268726114</v>
      </c>
      <c r="P3768" s="27" t="n">
        <f aca="false">LN(F3768/F3767)</f>
        <v>0.00727588169997159</v>
      </c>
      <c r="Q3768" s="28" t="n">
        <f aca="false">STDEV(P3749:P3768)*SQRT(252)</f>
        <v>0.141563141735285</v>
      </c>
      <c r="R3768" s="26" t="n">
        <f aca="false">(G3768-H3768)/H3768</f>
        <v>0.000998972965995618</v>
      </c>
      <c r="S3768" s="17" t="n">
        <f aca="false">YEAR(B3768)</f>
        <v>2021</v>
      </c>
      <c r="T3768" s="17" t="n">
        <f aca="false">WEEKDAY(B3768)</f>
        <v>6</v>
      </c>
    </row>
    <row r="3769" customFormat="false" ht="15" hidden="false" customHeight="false" outlineLevel="0" collapsed="false">
      <c r="B3769" s="21" t="n">
        <v>44305</v>
      </c>
      <c r="C3769" s="22" t="n">
        <v>1776.68</v>
      </c>
      <c r="D3769" s="22" t="n">
        <v>1790.104</v>
      </c>
      <c r="E3769" s="22" t="n">
        <v>1766.826</v>
      </c>
      <c r="F3769" s="22" t="n">
        <v>1771.546</v>
      </c>
      <c r="G3769" s="23" t="n">
        <v>1790.62</v>
      </c>
      <c r="H3769" s="23" t="n">
        <v>1788.83</v>
      </c>
      <c r="I3769" s="23" t="n">
        <v>1767.28</v>
      </c>
      <c r="J3769" s="23" t="n">
        <v>1765.51</v>
      </c>
      <c r="K3769" s="29" t="str">
        <f aca="false">IF(N3769&lt;=$F$3,"HIT","MISS")</f>
        <v>HIT</v>
      </c>
      <c r="L3769" s="29" t="str">
        <f aca="false">IF(O3769&lt;=$F$3,"HIT","MISS")</f>
        <v>HIT</v>
      </c>
      <c r="M3769" s="17" t="str">
        <f aca="false">IF(AND(K3769="HIT",L3769="HIT"),"HOD ✓ | LOD ✓",IF(K3769="HIT","HOD ✓",IF(L3769="HIT","LOD ✓","✗ MISS")))</f>
        <v>HOD ✓ | LOD ✓</v>
      </c>
      <c r="N3769" s="26" t="n">
        <f aca="false">IF(D3769&lt;H3769,(H3769-D3769)/D3769,IF(D3769&gt;G3769,(D3769-G3769)/D3769,0))</f>
        <v>0</v>
      </c>
      <c r="O3769" s="26" t="n">
        <f aca="false">IF(E3769&lt;J3769,(J3769-E3769)/E3769,IF(E3769&gt;I3769,(E3769-I3769)/E3769,0))</f>
        <v>0</v>
      </c>
      <c r="P3769" s="27" t="n">
        <f aca="false">LN(F3769/F3768)</f>
        <v>-0.00289384249076277</v>
      </c>
      <c r="Q3769" s="28" t="n">
        <f aca="false">STDEV(P3750:P3769)*SQRT(252)</f>
        <v>0.141504663905008</v>
      </c>
      <c r="R3769" s="26" t="n">
        <f aca="false">(G3769-H3769)/H3769</f>
        <v>0.00100065405879819</v>
      </c>
      <c r="S3769" s="17" t="n">
        <f aca="false">YEAR(B3769)</f>
        <v>2021</v>
      </c>
      <c r="T3769" s="17" t="n">
        <f aca="false">WEEKDAY(B3769)</f>
        <v>2</v>
      </c>
    </row>
    <row r="3770" customFormat="false" ht="15" hidden="false" customHeight="false" outlineLevel="0" collapsed="false">
      <c r="B3770" s="21" t="n">
        <v>44306</v>
      </c>
      <c r="C3770" s="22" t="n">
        <v>1771.546</v>
      </c>
      <c r="D3770" s="22" t="n">
        <v>1780.512</v>
      </c>
      <c r="E3770" s="22" t="n">
        <v>1763.72</v>
      </c>
      <c r="F3770" s="22" t="n">
        <v>1778.82</v>
      </c>
      <c r="G3770" s="23" t="n">
        <v>1782.57</v>
      </c>
      <c r="H3770" s="23" t="n">
        <v>1780.79</v>
      </c>
      <c r="I3770" s="23" t="n">
        <v>1763.49</v>
      </c>
      <c r="J3770" s="23" t="n">
        <v>1761.73</v>
      </c>
      <c r="K3770" s="29" t="str">
        <f aca="false">IF(N3770&lt;=$F$3,"HIT","MISS")</f>
        <v>HIT</v>
      </c>
      <c r="L3770" s="29" t="str">
        <f aca="false">IF(O3770&lt;=$F$3,"HIT","MISS")</f>
        <v>HIT</v>
      </c>
      <c r="M3770" s="17" t="str">
        <f aca="false">IF(AND(K3770="HIT",L3770="HIT"),"HOD ✓ | LOD ✓",IF(K3770="HIT","HOD ✓",IF(L3770="HIT","LOD ✓","✗ MISS")))</f>
        <v>HOD ✓ | LOD ✓</v>
      </c>
      <c r="N3770" s="26" t="n">
        <f aca="false">IF(D3770&lt;H3770,(H3770-D3770)/D3770,IF(D3770&gt;G3770,(D3770-G3770)/D3770,0))</f>
        <v>0.00015613486457829</v>
      </c>
      <c r="O3770" s="26" t="n">
        <f aca="false">IF(E3770&lt;J3770,(J3770-E3770)/E3770,IF(E3770&gt;I3770,(E3770-I3770)/E3770,0))</f>
        <v>0.000130406186923105</v>
      </c>
      <c r="P3770" s="27" t="n">
        <f aca="false">LN(F3770/F3769)</f>
        <v>0.00409761144501131</v>
      </c>
      <c r="Q3770" s="28" t="n">
        <f aca="false">STDEV(P3751:P3770)*SQRT(252)</f>
        <v>0.14103567318429</v>
      </c>
      <c r="R3770" s="26" t="n">
        <f aca="false">(G3770-H3770)/H3770</f>
        <v>0.000999556376664274</v>
      </c>
      <c r="S3770" s="17" t="n">
        <f aca="false">YEAR(B3770)</f>
        <v>2021</v>
      </c>
      <c r="T3770" s="17" t="n">
        <f aca="false">WEEKDAY(B3770)</f>
        <v>3</v>
      </c>
    </row>
    <row r="3771" customFormat="false" ht="15" hidden="false" customHeight="false" outlineLevel="0" collapsed="false">
      <c r="B3771" s="21" t="n">
        <v>44307</v>
      </c>
      <c r="C3771" s="22" t="n">
        <v>1778.82</v>
      </c>
      <c r="D3771" s="22" t="n">
        <v>1797.724</v>
      </c>
      <c r="E3771" s="22" t="n">
        <v>1776.315</v>
      </c>
      <c r="F3771" s="22" t="n">
        <v>1793.69</v>
      </c>
      <c r="G3771" s="23" t="n">
        <v>1797.49</v>
      </c>
      <c r="H3771" s="23" t="n">
        <v>1795.69</v>
      </c>
      <c r="I3771" s="23" t="n">
        <v>1777.95</v>
      </c>
      <c r="J3771" s="23" t="n">
        <v>1776.17</v>
      </c>
      <c r="K3771" s="29" t="str">
        <f aca="false">IF(N3771&lt;=$F$3,"HIT","MISS")</f>
        <v>HIT</v>
      </c>
      <c r="L3771" s="29" t="str">
        <f aca="false">IF(O3771&lt;=$F$3,"HIT","MISS")</f>
        <v>HIT</v>
      </c>
      <c r="M3771" s="17" t="str">
        <f aca="false">IF(AND(K3771="HIT",L3771="HIT"),"HOD ✓ | LOD ✓",IF(K3771="HIT","HOD ✓",IF(L3771="HIT","LOD ✓","✗ MISS")))</f>
        <v>HOD ✓ | LOD ✓</v>
      </c>
      <c r="N3771" s="26" t="n">
        <f aca="false">IF(D3771&lt;H3771,(H3771-D3771)/D3771,IF(D3771&gt;G3771,(D3771-G3771)/D3771,0))</f>
        <v>0.000130164585887446</v>
      </c>
      <c r="O3771" s="26" t="n">
        <f aca="false">IF(E3771&lt;J3771,(J3771-E3771)/E3771,IF(E3771&gt;I3771,(E3771-I3771)/E3771,0))</f>
        <v>0</v>
      </c>
      <c r="P3771" s="27" t="n">
        <f aca="false">LN(F3771/F3770)</f>
        <v>0.00832472736283251</v>
      </c>
      <c r="Q3771" s="28" t="n">
        <f aca="false">STDEV(P3752:P3771)*SQRT(252)</f>
        <v>0.139902747981839</v>
      </c>
      <c r="R3771" s="26" t="n">
        <f aca="false">(G3771-H3771)/H3771</f>
        <v>0.00100240019156979</v>
      </c>
      <c r="S3771" s="17" t="n">
        <f aca="false">YEAR(B3771)</f>
        <v>2021</v>
      </c>
      <c r="T3771" s="17" t="n">
        <f aca="false">WEEKDAY(B3771)</f>
        <v>4</v>
      </c>
    </row>
    <row r="3772" customFormat="false" ht="15" hidden="false" customHeight="false" outlineLevel="0" collapsed="false">
      <c r="B3772" s="21" t="n">
        <v>44308</v>
      </c>
      <c r="C3772" s="22" t="n">
        <v>1793.69</v>
      </c>
      <c r="D3772" s="22" t="n">
        <v>1797.934</v>
      </c>
      <c r="E3772" s="22" t="n">
        <v>1777.473</v>
      </c>
      <c r="F3772" s="22" t="n">
        <v>1784.22</v>
      </c>
      <c r="G3772" s="23" t="n">
        <v>1799.62</v>
      </c>
      <c r="H3772" s="23" t="n">
        <v>1797.82</v>
      </c>
      <c r="I3772" s="23" t="n">
        <v>1778.74</v>
      </c>
      <c r="J3772" s="23" t="n">
        <v>1776.96</v>
      </c>
      <c r="K3772" s="29" t="str">
        <f aca="false">IF(N3772&lt;=$F$3,"HIT","MISS")</f>
        <v>HIT</v>
      </c>
      <c r="L3772" s="29" t="str">
        <f aca="false">IF(O3772&lt;=$F$3,"HIT","MISS")</f>
        <v>HIT</v>
      </c>
      <c r="M3772" s="17" t="str">
        <f aca="false">IF(AND(K3772="HIT",L3772="HIT"),"HOD ✓ | LOD ✓",IF(K3772="HIT","HOD ✓",IF(L3772="HIT","LOD ✓","✗ MISS")))</f>
        <v>HOD ✓ | LOD ✓</v>
      </c>
      <c r="N3772" s="26" t="n">
        <f aca="false">IF(D3772&lt;H3772,(H3772-D3772)/D3772,IF(D3772&gt;G3772,(D3772-G3772)/D3772,0))</f>
        <v>0</v>
      </c>
      <c r="O3772" s="26" t="n">
        <f aca="false">IF(E3772&lt;J3772,(J3772-E3772)/E3772,IF(E3772&gt;I3772,(E3772-I3772)/E3772,0))</f>
        <v>0</v>
      </c>
      <c r="P3772" s="27" t="n">
        <f aca="false">LN(F3772/F3771)</f>
        <v>-0.0052936055486152</v>
      </c>
      <c r="Q3772" s="28" t="n">
        <f aca="false">STDEV(P3753:P3772)*SQRT(252)</f>
        <v>0.141877476855275</v>
      </c>
      <c r="R3772" s="26" t="n">
        <f aca="false">(G3772-H3772)/H3772</f>
        <v>0.00100121257967981</v>
      </c>
      <c r="S3772" s="17" t="n">
        <f aca="false">YEAR(B3772)</f>
        <v>2021</v>
      </c>
      <c r="T3772" s="17" t="n">
        <f aca="false">WEEKDAY(B3772)</f>
        <v>5</v>
      </c>
    </row>
    <row r="3773" customFormat="false" ht="15" hidden="false" customHeight="false" outlineLevel="0" collapsed="false">
      <c r="B3773" s="21" t="n">
        <v>44309</v>
      </c>
      <c r="C3773" s="22" t="n">
        <v>1784.22</v>
      </c>
      <c r="D3773" s="22" t="n">
        <v>1796.046</v>
      </c>
      <c r="E3773" s="22" t="n">
        <v>1770.125</v>
      </c>
      <c r="F3773" s="22" t="n">
        <v>1777.35</v>
      </c>
      <c r="G3773" s="23" t="n">
        <v>1795.73</v>
      </c>
      <c r="H3773" s="23" t="n">
        <v>1793.94</v>
      </c>
      <c r="I3773" s="23" t="n">
        <v>1771.4</v>
      </c>
      <c r="J3773" s="23" t="n">
        <v>1769.63</v>
      </c>
      <c r="K3773" s="29" t="str">
        <f aca="false">IF(N3773&lt;=$F$3,"HIT","MISS")</f>
        <v>HIT</v>
      </c>
      <c r="L3773" s="29" t="str">
        <f aca="false">IF(O3773&lt;=$F$3,"HIT","MISS")</f>
        <v>HIT</v>
      </c>
      <c r="M3773" s="17" t="str">
        <f aca="false">IF(AND(K3773="HIT",L3773="HIT"),"HOD ✓ | LOD ✓",IF(K3773="HIT","HOD ✓",IF(L3773="HIT","LOD ✓","✗ MISS")))</f>
        <v>HOD ✓ | LOD ✓</v>
      </c>
      <c r="N3773" s="26" t="n">
        <f aca="false">IF(D3773&lt;H3773,(H3773-D3773)/D3773,IF(D3773&gt;G3773,(D3773-G3773)/D3773,0))</f>
        <v>0.000175942041573563</v>
      </c>
      <c r="O3773" s="26" t="n">
        <f aca="false">IF(E3773&lt;J3773,(J3773-E3773)/E3773,IF(E3773&gt;I3773,(E3773-I3773)/E3773,0))</f>
        <v>0</v>
      </c>
      <c r="P3773" s="27" t="n">
        <f aca="false">LN(F3773/F3772)</f>
        <v>-0.00385785399165929</v>
      </c>
      <c r="Q3773" s="28" t="n">
        <f aca="false">STDEV(P3754:P3773)*SQRT(252)</f>
        <v>0.141604402394664</v>
      </c>
      <c r="R3773" s="26" t="n">
        <f aca="false">(G3773-H3773)/H3773</f>
        <v>0.000997803716958183</v>
      </c>
      <c r="S3773" s="17" t="n">
        <f aca="false">YEAR(B3773)</f>
        <v>2021</v>
      </c>
      <c r="T3773" s="17" t="n">
        <f aca="false">WEEKDAY(B3773)</f>
        <v>6</v>
      </c>
    </row>
    <row r="3774" customFormat="false" ht="15" hidden="false" customHeight="false" outlineLevel="0" collapsed="false">
      <c r="B3774" s="21" t="n">
        <v>44312</v>
      </c>
      <c r="C3774" s="22" t="n">
        <v>1777.35</v>
      </c>
      <c r="D3774" s="22" t="n">
        <v>1783.56</v>
      </c>
      <c r="E3774" s="22" t="n">
        <v>1768.85</v>
      </c>
      <c r="F3774" s="22" t="n">
        <v>1781.376</v>
      </c>
      <c r="G3774" s="23" t="n">
        <v>1782.94</v>
      </c>
      <c r="H3774" s="23" t="n">
        <v>1781.16</v>
      </c>
      <c r="I3774" s="23" t="n">
        <v>1769.49</v>
      </c>
      <c r="J3774" s="23" t="n">
        <v>1767.72</v>
      </c>
      <c r="K3774" s="29" t="str">
        <f aca="false">IF(N3774&lt;=$F$3,"HIT","MISS")</f>
        <v>HIT</v>
      </c>
      <c r="L3774" s="29" t="str">
        <f aca="false">IF(O3774&lt;=$F$3,"HIT","MISS")</f>
        <v>HIT</v>
      </c>
      <c r="M3774" s="17" t="str">
        <f aca="false">IF(AND(K3774="HIT",L3774="HIT"),"HOD ✓ | LOD ✓",IF(K3774="HIT","HOD ✓",IF(L3774="HIT","LOD ✓","✗ MISS")))</f>
        <v>HOD ✓ | LOD ✓</v>
      </c>
      <c r="N3774" s="26" t="n">
        <f aca="false">IF(D3774&lt;H3774,(H3774-D3774)/D3774,IF(D3774&gt;G3774,(D3774-G3774)/D3774,0))</f>
        <v>0.000347619368005501</v>
      </c>
      <c r="O3774" s="26" t="n">
        <f aca="false">IF(E3774&lt;J3774,(J3774-E3774)/E3774,IF(E3774&gt;I3774,(E3774-I3774)/E3774,0))</f>
        <v>0</v>
      </c>
      <c r="P3774" s="27" t="n">
        <f aca="false">LN(F3774/F3773)</f>
        <v>0.00226260842647477</v>
      </c>
      <c r="Q3774" s="28" t="n">
        <f aca="false">STDEV(P3755:P3774)*SQRT(252)</f>
        <v>0.141427409624486</v>
      </c>
      <c r="R3774" s="26" t="n">
        <f aca="false">(G3774-H3774)/H3774</f>
        <v>0.000999348739023992</v>
      </c>
      <c r="S3774" s="17" t="n">
        <f aca="false">YEAR(B3774)</f>
        <v>2021</v>
      </c>
      <c r="T3774" s="17" t="n">
        <f aca="false">WEEKDAY(B3774)</f>
        <v>2</v>
      </c>
    </row>
    <row r="3775" customFormat="false" ht="15" hidden="false" customHeight="false" outlineLevel="0" collapsed="false">
      <c r="B3775" s="21" t="n">
        <v>44313</v>
      </c>
      <c r="C3775" s="22" t="n">
        <v>1781.376</v>
      </c>
      <c r="D3775" s="22" t="n">
        <v>1785.656</v>
      </c>
      <c r="E3775" s="22" t="n">
        <v>1773.823</v>
      </c>
      <c r="F3775" s="22" t="n">
        <v>1776.66</v>
      </c>
      <c r="G3775" s="23" t="n">
        <v>1786.76</v>
      </c>
      <c r="H3775" s="23" t="n">
        <v>1784.98</v>
      </c>
      <c r="I3775" s="23" t="n">
        <v>1775.93</v>
      </c>
      <c r="J3775" s="23" t="n">
        <v>1774.16</v>
      </c>
      <c r="K3775" s="29" t="str">
        <f aca="false">IF(N3775&lt;=$F$3,"HIT","MISS")</f>
        <v>HIT</v>
      </c>
      <c r="L3775" s="29" t="str">
        <f aca="false">IF(O3775&lt;=$F$3,"HIT","MISS")</f>
        <v>HIT</v>
      </c>
      <c r="M3775" s="17" t="str">
        <f aca="false">IF(AND(K3775="HIT",L3775="HIT"),"HOD ✓ | LOD ✓",IF(K3775="HIT","HOD ✓",IF(L3775="HIT","LOD ✓","✗ MISS")))</f>
        <v>HOD ✓ | LOD ✓</v>
      </c>
      <c r="N3775" s="26" t="n">
        <f aca="false">IF(D3775&lt;H3775,(H3775-D3775)/D3775,IF(D3775&gt;G3775,(D3775-G3775)/D3775,0))</f>
        <v>0</v>
      </c>
      <c r="O3775" s="26" t="n">
        <f aca="false">IF(E3775&lt;J3775,(J3775-E3775)/E3775,IF(E3775&gt;I3775,(E3775-I3775)/E3775,0))</f>
        <v>0.000189985133804212</v>
      </c>
      <c r="P3775" s="27" t="n">
        <f aca="false">LN(F3775/F3774)</f>
        <v>-0.00265090221780866</v>
      </c>
      <c r="Q3775" s="28" t="n">
        <f aca="false">STDEV(P3756:P3775)*SQRT(252)</f>
        <v>0.133255820384191</v>
      </c>
      <c r="R3775" s="26" t="n">
        <f aca="false">(G3775-H3775)/H3775</f>
        <v>0.000997210052773685</v>
      </c>
      <c r="S3775" s="17" t="n">
        <f aca="false">YEAR(B3775)</f>
        <v>2021</v>
      </c>
      <c r="T3775" s="17" t="n">
        <f aca="false">WEEKDAY(B3775)</f>
        <v>3</v>
      </c>
    </row>
    <row r="3776" customFormat="false" ht="15" hidden="false" customHeight="false" outlineLevel="0" collapsed="false">
      <c r="B3776" s="21" t="n">
        <v>44314</v>
      </c>
      <c r="C3776" s="22" t="n">
        <v>1776.66</v>
      </c>
      <c r="D3776" s="22" t="n">
        <v>1782.575</v>
      </c>
      <c r="E3776" s="22" t="n">
        <v>1762.763</v>
      </c>
      <c r="F3776" s="22" t="n">
        <v>1781.69</v>
      </c>
      <c r="G3776" s="23" t="n">
        <v>1783.28</v>
      </c>
      <c r="H3776" s="23" t="n">
        <v>1781.5</v>
      </c>
      <c r="I3776" s="23" t="n">
        <v>1765.1</v>
      </c>
      <c r="J3776" s="23" t="n">
        <v>1763.34</v>
      </c>
      <c r="K3776" s="29" t="str">
        <f aca="false">IF(N3776&lt;=$F$3,"HIT","MISS")</f>
        <v>HIT</v>
      </c>
      <c r="L3776" s="29" t="str">
        <f aca="false">IF(O3776&lt;=$F$3,"HIT","MISS")</f>
        <v>HIT</v>
      </c>
      <c r="M3776" s="17" t="str">
        <f aca="false">IF(AND(K3776="HIT",L3776="HIT"),"HOD ✓ | LOD ✓",IF(K3776="HIT","HOD ✓",IF(L3776="HIT","LOD ✓","✗ MISS")))</f>
        <v>HOD ✓ | LOD ✓</v>
      </c>
      <c r="N3776" s="26" t="n">
        <f aca="false">IF(D3776&lt;H3776,(H3776-D3776)/D3776,IF(D3776&gt;G3776,(D3776-G3776)/D3776,0))</f>
        <v>0</v>
      </c>
      <c r="O3776" s="26" t="n">
        <f aca="false">IF(E3776&lt;J3776,(J3776-E3776)/E3776,IF(E3776&gt;I3776,(E3776-I3776)/E3776,0))</f>
        <v>0.00032732704282992</v>
      </c>
      <c r="P3776" s="27" t="n">
        <f aca="false">LN(F3776/F3775)</f>
        <v>0.00282715491748535</v>
      </c>
      <c r="Q3776" s="28" t="n">
        <f aca="false">STDEV(P3757:P3776)*SQRT(252)</f>
        <v>0.115364053772798</v>
      </c>
      <c r="R3776" s="26" t="n">
        <f aca="false">(G3776-H3776)/H3776</f>
        <v>0.000999158012910453</v>
      </c>
      <c r="S3776" s="17" t="n">
        <f aca="false">YEAR(B3776)</f>
        <v>2021</v>
      </c>
      <c r="T3776" s="17" t="n">
        <f aca="false">WEEKDAY(B3776)</f>
        <v>4</v>
      </c>
    </row>
    <row r="3777" customFormat="false" ht="15" hidden="false" customHeight="false" outlineLevel="0" collapsed="false">
      <c r="B3777" s="21" t="n">
        <v>44315</v>
      </c>
      <c r="C3777" s="22" t="n">
        <v>1781.69</v>
      </c>
      <c r="D3777" s="22" t="n">
        <v>1790.03</v>
      </c>
      <c r="E3777" s="22" t="n">
        <v>1756.132</v>
      </c>
      <c r="F3777" s="22" t="n">
        <v>1772</v>
      </c>
      <c r="G3777" s="23" t="n">
        <v>1789.74</v>
      </c>
      <c r="H3777" s="23" t="n">
        <v>1787.95</v>
      </c>
      <c r="I3777" s="23" t="n">
        <v>1758.51</v>
      </c>
      <c r="J3777" s="23" t="n">
        <v>1756.75</v>
      </c>
      <c r="K3777" s="29" t="str">
        <f aca="false">IF(N3777&lt;=$F$3,"HIT","MISS")</f>
        <v>HIT</v>
      </c>
      <c r="L3777" s="29" t="str">
        <f aca="false">IF(O3777&lt;=$F$3,"HIT","MISS")</f>
        <v>HIT</v>
      </c>
      <c r="M3777" s="17" t="str">
        <f aca="false">IF(AND(K3777="HIT",L3777="HIT"),"HOD ✓ | LOD ✓",IF(K3777="HIT","HOD ✓",IF(L3777="HIT","LOD ✓","✗ MISS")))</f>
        <v>HOD ✓ | LOD ✓</v>
      </c>
      <c r="N3777" s="26" t="n">
        <f aca="false">IF(D3777&lt;H3777,(H3777-D3777)/D3777,IF(D3777&gt;G3777,(D3777-G3777)/D3777,0))</f>
        <v>0.000162008457958785</v>
      </c>
      <c r="O3777" s="26" t="n">
        <f aca="false">IF(E3777&lt;J3777,(J3777-E3777)/E3777,IF(E3777&gt;I3777,(E3777-I3777)/E3777,0))</f>
        <v>0.000351909765325123</v>
      </c>
      <c r="P3777" s="27" t="n">
        <f aca="false">LN(F3777/F3776)</f>
        <v>-0.00545349989198386</v>
      </c>
      <c r="Q3777" s="28" t="n">
        <f aca="false">STDEV(P3758:P3777)*SQRT(252)</f>
        <v>0.111783160886466</v>
      </c>
      <c r="R3777" s="26" t="n">
        <f aca="false">(G3777-H3777)/H3777</f>
        <v>0.00100114656450122</v>
      </c>
      <c r="S3777" s="17" t="n">
        <f aca="false">YEAR(B3777)</f>
        <v>2021</v>
      </c>
      <c r="T3777" s="17" t="n">
        <f aca="false">WEEKDAY(B3777)</f>
        <v>5</v>
      </c>
    </row>
    <row r="3778" customFormat="false" ht="15" hidden="false" customHeight="false" outlineLevel="0" collapsed="false">
      <c r="B3778" s="21" t="n">
        <v>44316</v>
      </c>
      <c r="C3778" s="22" t="n">
        <v>1772</v>
      </c>
      <c r="D3778" s="22" t="n">
        <v>1773.745</v>
      </c>
      <c r="E3778" s="22" t="n">
        <v>1764.31</v>
      </c>
      <c r="F3778" s="22" t="n">
        <v>1771.945</v>
      </c>
      <c r="G3778" s="23" t="n">
        <v>1775.32</v>
      </c>
      <c r="H3778" s="23" t="n">
        <v>1773.55</v>
      </c>
      <c r="I3778" s="23" t="n">
        <v>1763.73</v>
      </c>
      <c r="J3778" s="23" t="n">
        <v>1761.97</v>
      </c>
      <c r="K3778" s="29" t="str">
        <f aca="false">IF(N3778&lt;=$F$3,"HIT","MISS")</f>
        <v>HIT</v>
      </c>
      <c r="L3778" s="29" t="str">
        <f aca="false">IF(O3778&lt;=$F$3,"HIT","MISS")</f>
        <v>HIT</v>
      </c>
      <c r="M3778" s="17" t="str">
        <f aca="false">IF(AND(K3778="HIT",L3778="HIT"),"HOD ✓ | LOD ✓",IF(K3778="HIT","HOD ✓",IF(L3778="HIT","LOD ✓","✗ MISS")))</f>
        <v>HOD ✓ | LOD ✓</v>
      </c>
      <c r="N3778" s="26" t="n">
        <f aca="false">IF(D3778&lt;H3778,(H3778-D3778)/D3778,IF(D3778&gt;G3778,(D3778-G3778)/D3778,0))</f>
        <v>0</v>
      </c>
      <c r="O3778" s="26" t="n">
        <f aca="false">IF(E3778&lt;J3778,(J3778-E3778)/E3778,IF(E3778&gt;I3778,(E3778-I3778)/E3778,0))</f>
        <v>0.000328740414099522</v>
      </c>
      <c r="P3778" s="27" t="n">
        <f aca="false">LN(F3778/F3777)</f>
        <v>-3.10388564181711E-005</v>
      </c>
      <c r="Q3778" s="28" t="n">
        <f aca="false">STDEV(P3759:P3778)*SQRT(252)</f>
        <v>0.103783892402506</v>
      </c>
      <c r="R3778" s="26" t="n">
        <f aca="false">(G3778-H3778)/H3778</f>
        <v>0.000997998364861426</v>
      </c>
      <c r="S3778" s="17" t="n">
        <f aca="false">YEAR(B3778)</f>
        <v>2021</v>
      </c>
      <c r="T3778" s="17" t="n">
        <f aca="false">WEEKDAY(B3778)</f>
        <v>6</v>
      </c>
    </row>
    <row r="3779" customFormat="false" ht="15" hidden="false" customHeight="false" outlineLevel="0" collapsed="false">
      <c r="B3779" s="21" t="n">
        <v>44319</v>
      </c>
      <c r="C3779" s="22" t="n">
        <v>1771.945</v>
      </c>
      <c r="D3779" s="22" t="n">
        <v>1798.07</v>
      </c>
      <c r="E3779" s="22" t="n">
        <v>1766.29</v>
      </c>
      <c r="F3779" s="22" t="n">
        <v>1793.725</v>
      </c>
      <c r="G3779" s="23" t="n">
        <v>1800.29</v>
      </c>
      <c r="H3779" s="23" t="n">
        <v>1798.49</v>
      </c>
      <c r="I3779" s="23" t="n">
        <v>1768.45</v>
      </c>
      <c r="J3779" s="23" t="n">
        <v>1766.68</v>
      </c>
      <c r="K3779" s="29" t="str">
        <f aca="false">IF(N3779&lt;=$F$3,"HIT","MISS")</f>
        <v>HIT</v>
      </c>
      <c r="L3779" s="29" t="str">
        <f aca="false">IF(O3779&lt;=$F$3,"HIT","MISS")</f>
        <v>HIT</v>
      </c>
      <c r="M3779" s="17" t="str">
        <f aca="false">IF(AND(K3779="HIT",L3779="HIT"),"HOD ✓ | LOD ✓",IF(K3779="HIT","HOD ✓",IF(L3779="HIT","LOD ✓","✗ MISS")))</f>
        <v>HOD ✓ | LOD ✓</v>
      </c>
      <c r="N3779" s="26" t="n">
        <f aca="false">IF(D3779&lt;H3779,(H3779-D3779)/D3779,IF(D3779&gt;G3779,(D3779-G3779)/D3779,0))</f>
        <v>0.000233583787060611</v>
      </c>
      <c r="O3779" s="26" t="n">
        <f aca="false">IF(E3779&lt;J3779,(J3779-E3779)/E3779,IF(E3779&gt;I3779,(E3779-I3779)/E3779,0))</f>
        <v>0.000220801793590011</v>
      </c>
      <c r="P3779" s="27" t="n">
        <f aca="false">LN(F3779/F3778)</f>
        <v>0.0122166498199684</v>
      </c>
      <c r="Q3779" s="28" t="n">
        <f aca="false">STDEV(P3760:P3779)*SQRT(252)</f>
        <v>0.110484195027995</v>
      </c>
      <c r="R3779" s="26" t="n">
        <f aca="false">(G3779-H3779)/H3779</f>
        <v>0.00100083959321428</v>
      </c>
      <c r="S3779" s="17" t="n">
        <f aca="false">YEAR(B3779)</f>
        <v>2021</v>
      </c>
      <c r="T3779" s="17" t="n">
        <f aca="false">WEEKDAY(B3779)</f>
        <v>2</v>
      </c>
    </row>
    <row r="3780" customFormat="false" ht="15" hidden="false" customHeight="false" outlineLevel="0" collapsed="false">
      <c r="B3780" s="21" t="n">
        <v>44320</v>
      </c>
      <c r="C3780" s="22" t="n">
        <v>1793.725</v>
      </c>
      <c r="D3780" s="22" t="n">
        <v>1799.16</v>
      </c>
      <c r="E3780" s="22" t="n">
        <v>1770.96</v>
      </c>
      <c r="F3780" s="22" t="n">
        <v>1778.85</v>
      </c>
      <c r="G3780" s="23" t="n">
        <v>1800</v>
      </c>
      <c r="H3780" s="23" t="n">
        <v>1798.2</v>
      </c>
      <c r="I3780" s="23" t="n">
        <v>1771.42</v>
      </c>
      <c r="J3780" s="23" t="n">
        <v>1769.65</v>
      </c>
      <c r="K3780" s="29" t="str">
        <f aca="false">IF(N3780&lt;=$F$3,"HIT","MISS")</f>
        <v>HIT</v>
      </c>
      <c r="L3780" s="29" t="str">
        <f aca="false">IF(O3780&lt;=$F$3,"HIT","MISS")</f>
        <v>HIT</v>
      </c>
      <c r="M3780" s="17" t="str">
        <f aca="false">IF(AND(K3780="HIT",L3780="HIT"),"HOD ✓ | LOD ✓",IF(K3780="HIT","HOD ✓",IF(L3780="HIT","LOD ✓","✗ MISS")))</f>
        <v>HOD ✓ | LOD ✓</v>
      </c>
      <c r="N3780" s="26" t="n">
        <f aca="false">IF(D3780&lt;H3780,(H3780-D3780)/D3780,IF(D3780&gt;G3780,(D3780-G3780)/D3780,0))</f>
        <v>0</v>
      </c>
      <c r="O3780" s="26" t="n">
        <f aca="false">IF(E3780&lt;J3780,(J3780-E3780)/E3780,IF(E3780&gt;I3780,(E3780-I3780)/E3780,0))</f>
        <v>0</v>
      </c>
      <c r="P3780" s="27" t="n">
        <f aca="false">LN(F3780/F3779)</f>
        <v>-0.00832737504966251</v>
      </c>
      <c r="Q3780" s="28" t="n">
        <f aca="false">STDEV(P3761:P3780)*SQRT(252)</f>
        <v>0.112940510976665</v>
      </c>
      <c r="R3780" s="26" t="n">
        <f aca="false">(G3780-H3780)/H3780</f>
        <v>0.00100100100100098</v>
      </c>
      <c r="S3780" s="17" t="n">
        <f aca="false">YEAR(B3780)</f>
        <v>2021</v>
      </c>
      <c r="T3780" s="17" t="n">
        <f aca="false">WEEKDAY(B3780)</f>
        <v>3</v>
      </c>
    </row>
    <row r="3781" customFormat="false" ht="15" hidden="false" customHeight="false" outlineLevel="0" collapsed="false">
      <c r="B3781" s="21" t="n">
        <v>44321</v>
      </c>
      <c r="C3781" s="22" t="n">
        <v>1778.85</v>
      </c>
      <c r="D3781" s="22" t="n">
        <v>1788.03</v>
      </c>
      <c r="E3781" s="22" t="n">
        <v>1770.444</v>
      </c>
      <c r="F3781" s="22" t="n">
        <v>1786.935</v>
      </c>
      <c r="G3781" s="23" t="n">
        <v>1787.88</v>
      </c>
      <c r="H3781" s="23" t="n">
        <v>1786.09</v>
      </c>
      <c r="I3781" s="23" t="n">
        <v>1771.42</v>
      </c>
      <c r="J3781" s="23" t="n">
        <v>1769.65</v>
      </c>
      <c r="K3781" s="29" t="str">
        <f aca="false">IF(N3781&lt;=$F$3,"HIT","MISS")</f>
        <v>HIT</v>
      </c>
      <c r="L3781" s="29" t="str">
        <f aca="false">IF(O3781&lt;=$F$3,"HIT","MISS")</f>
        <v>HIT</v>
      </c>
      <c r="M3781" s="17" t="str">
        <f aca="false">IF(AND(K3781="HIT",L3781="HIT"),"HOD ✓ | LOD ✓",IF(K3781="HIT","HOD ✓",IF(L3781="HIT","LOD ✓","✗ MISS")))</f>
        <v>HOD ✓ | LOD ✓</v>
      </c>
      <c r="N3781" s="26" t="n">
        <f aca="false">IF(D3781&lt;H3781,(H3781-D3781)/D3781,IF(D3781&gt;G3781,(D3781-G3781)/D3781,0))</f>
        <v>8.38912098789526E-005</v>
      </c>
      <c r="O3781" s="26" t="n">
        <f aca="false">IF(E3781&lt;J3781,(J3781-E3781)/E3781,IF(E3781&gt;I3781,(E3781-I3781)/E3781,0))</f>
        <v>0</v>
      </c>
      <c r="P3781" s="27" t="n">
        <f aca="false">LN(F3781/F3780)</f>
        <v>0.00453477360811478</v>
      </c>
      <c r="Q3781" s="28" t="n">
        <f aca="false">STDEV(P3762:P3781)*SQRT(252)</f>
        <v>0.112400715448374</v>
      </c>
      <c r="R3781" s="26" t="n">
        <f aca="false">(G3781-H3781)/H3781</f>
        <v>0.00100218913940518</v>
      </c>
      <c r="S3781" s="17" t="n">
        <f aca="false">YEAR(B3781)</f>
        <v>2021</v>
      </c>
      <c r="T3781" s="17" t="n">
        <f aca="false">WEEKDAY(B3781)</f>
        <v>4</v>
      </c>
    </row>
    <row r="3782" customFormat="false" ht="15" hidden="false" customHeight="false" outlineLevel="0" collapsed="false">
      <c r="B3782" s="21" t="n">
        <v>44322</v>
      </c>
      <c r="C3782" s="22" t="n">
        <v>1786.935</v>
      </c>
      <c r="D3782" s="22" t="n">
        <v>1818.13</v>
      </c>
      <c r="E3782" s="22" t="n">
        <v>1782.048</v>
      </c>
      <c r="F3782" s="22" t="n">
        <v>1815.08</v>
      </c>
      <c r="G3782" s="23" t="n">
        <v>1818.79</v>
      </c>
      <c r="H3782" s="23" t="n">
        <v>1816.97</v>
      </c>
      <c r="I3782" s="23" t="n">
        <v>1784.28</v>
      </c>
      <c r="J3782" s="23" t="n">
        <v>1782.5</v>
      </c>
      <c r="K3782" s="29" t="str">
        <f aca="false">IF(N3782&lt;=$F$3,"HIT","MISS")</f>
        <v>HIT</v>
      </c>
      <c r="L3782" s="29" t="str">
        <f aca="false">IF(O3782&lt;=$F$3,"HIT","MISS")</f>
        <v>HIT</v>
      </c>
      <c r="M3782" s="17" t="str">
        <f aca="false">IF(AND(K3782="HIT",L3782="HIT"),"HOD ✓ | LOD ✓",IF(K3782="HIT","HOD ✓",IF(L3782="HIT","LOD ✓","✗ MISS")))</f>
        <v>HOD ✓ | LOD ✓</v>
      </c>
      <c r="N3782" s="26" t="n">
        <f aca="false">IF(D3782&lt;H3782,(H3782-D3782)/D3782,IF(D3782&gt;G3782,(D3782-G3782)/D3782,0))</f>
        <v>0</v>
      </c>
      <c r="O3782" s="26" t="n">
        <f aca="false">IF(E3782&lt;J3782,(J3782-E3782)/E3782,IF(E3782&gt;I3782,(E3782-I3782)/E3782,0))</f>
        <v>0.000253640754906713</v>
      </c>
      <c r="P3782" s="27" t="n">
        <f aca="false">LN(F3782/F3781)</f>
        <v>0.0156276821755402</v>
      </c>
      <c r="Q3782" s="28" t="n">
        <f aca="false">STDEV(P3763:P3782)*SQRT(252)</f>
        <v>0.119453155284398</v>
      </c>
      <c r="R3782" s="26" t="n">
        <f aca="false">(G3782-H3782)/H3782</f>
        <v>0.00100166761146301</v>
      </c>
      <c r="S3782" s="17" t="n">
        <f aca="false">YEAR(B3782)</f>
        <v>2021</v>
      </c>
      <c r="T3782" s="17" t="n">
        <f aca="false">WEEKDAY(B3782)</f>
        <v>5</v>
      </c>
    </row>
    <row r="3783" customFormat="false" ht="15" hidden="false" customHeight="false" outlineLevel="0" collapsed="false">
      <c r="B3783" s="21" t="n">
        <v>44323</v>
      </c>
      <c r="C3783" s="22" t="n">
        <v>1815.08</v>
      </c>
      <c r="D3783" s="22" t="n">
        <v>1843.4</v>
      </c>
      <c r="E3783" s="22" t="n">
        <v>1812.91</v>
      </c>
      <c r="F3783" s="22" t="n">
        <v>1831.355</v>
      </c>
      <c r="G3783" s="23" t="n">
        <v>1845.65</v>
      </c>
      <c r="H3783" s="23" t="n">
        <v>1843.81</v>
      </c>
      <c r="I3783" s="23" t="n">
        <v>1810.78</v>
      </c>
      <c r="J3783" s="23" t="n">
        <v>1808.97</v>
      </c>
      <c r="K3783" s="24" t="str">
        <f aca="false">IF(N3783&lt;=$F$3,"HIT","MISS")</f>
        <v>HIT</v>
      </c>
      <c r="L3783" s="24" t="str">
        <f aca="false">IF(O3783&lt;=$F$3,"HIT","MISS")</f>
        <v>MISS</v>
      </c>
      <c r="M3783" s="25" t="str">
        <f aca="false">IF(AND(K3783="HIT",L3783="HIT"),"HOD ✓ | LOD ✓",IF(K3783="HIT","HOD ✓",IF(L3783="HIT","LOD ✓","✗ MISS")))</f>
        <v>HOD ✓</v>
      </c>
      <c r="N3783" s="26" t="n">
        <f aca="false">IF(D3783&lt;H3783,(H3783-D3783)/D3783,IF(D3783&gt;G3783,(D3783-G3783)/D3783,0))</f>
        <v>0.000222415102527859</v>
      </c>
      <c r="O3783" s="26" t="n">
        <f aca="false">IF(E3783&lt;J3783,(J3783-E3783)/E3783,IF(E3783&gt;I3783,(E3783-I3783)/E3783,0))</f>
        <v>0.00117490664180798</v>
      </c>
      <c r="P3783" s="27" t="n">
        <f aca="false">LN(F3783/F3782)</f>
        <v>0.00892658614301382</v>
      </c>
      <c r="Q3783" s="28" t="n">
        <f aca="false">STDEV(P3764:P3783)*SQRT(252)</f>
        <v>0.117739340451909</v>
      </c>
      <c r="R3783" s="26" t="n">
        <f aca="false">(G3783-H3783)/H3783</f>
        <v>0.000997933626566808</v>
      </c>
      <c r="S3783" s="17" t="n">
        <f aca="false">YEAR(B3783)</f>
        <v>2021</v>
      </c>
      <c r="T3783" s="17" t="n">
        <f aca="false">WEEKDAY(B3783)</f>
        <v>6</v>
      </c>
    </row>
    <row r="3784" customFormat="false" ht="15" hidden="false" customHeight="false" outlineLevel="0" collapsed="false">
      <c r="B3784" s="21" t="n">
        <v>44326</v>
      </c>
      <c r="C3784" s="22" t="n">
        <v>1831.355</v>
      </c>
      <c r="D3784" s="22" t="n">
        <v>1845.54</v>
      </c>
      <c r="E3784" s="22" t="n">
        <v>1830.068</v>
      </c>
      <c r="F3784" s="22" t="n">
        <v>1835.69</v>
      </c>
      <c r="G3784" s="23" t="n">
        <v>1846.94</v>
      </c>
      <c r="H3784" s="23" t="n">
        <v>1845.09</v>
      </c>
      <c r="I3784" s="23" t="n">
        <v>1829.37</v>
      </c>
      <c r="J3784" s="23" t="n">
        <v>1827.54</v>
      </c>
      <c r="K3784" s="29" t="str">
        <f aca="false">IF(N3784&lt;=$F$3,"HIT","MISS")</f>
        <v>HIT</v>
      </c>
      <c r="L3784" s="29" t="str">
        <f aca="false">IF(O3784&lt;=$F$3,"HIT","MISS")</f>
        <v>HIT</v>
      </c>
      <c r="M3784" s="17" t="str">
        <f aca="false">IF(AND(K3784="HIT",L3784="HIT"),"HOD ✓ | LOD ✓",IF(K3784="HIT","HOD ✓",IF(L3784="HIT","LOD ✓","✗ MISS")))</f>
        <v>HOD ✓ | LOD ✓</v>
      </c>
      <c r="N3784" s="26" t="n">
        <f aca="false">IF(D3784&lt;H3784,(H3784-D3784)/D3784,IF(D3784&gt;G3784,(D3784-G3784)/D3784,0))</f>
        <v>0</v>
      </c>
      <c r="O3784" s="26" t="n">
        <f aca="false">IF(E3784&lt;J3784,(J3784-E3784)/E3784,IF(E3784&gt;I3784,(E3784-I3784)/E3784,0))</f>
        <v>0.000381406592541967</v>
      </c>
      <c r="P3784" s="27" t="n">
        <f aca="false">LN(F3784/F3783)</f>
        <v>0.00236430260297375</v>
      </c>
      <c r="Q3784" s="28" t="n">
        <f aca="false">STDEV(P3765:P3784)*SQRT(252)</f>
        <v>0.113178850137501</v>
      </c>
      <c r="R3784" s="26" t="n">
        <f aca="false">(G3784-H3784)/H3784</f>
        <v>0.00100266111680196</v>
      </c>
      <c r="S3784" s="17" t="n">
        <f aca="false">YEAR(B3784)</f>
        <v>2021</v>
      </c>
      <c r="T3784" s="17" t="n">
        <f aca="false">WEEKDAY(B3784)</f>
        <v>2</v>
      </c>
    </row>
    <row r="3785" customFormat="false" ht="15" hidden="false" customHeight="false" outlineLevel="0" collapsed="false">
      <c r="B3785" s="21" t="n">
        <v>44327</v>
      </c>
      <c r="C3785" s="22" t="n">
        <v>1835.69</v>
      </c>
      <c r="D3785" s="22" t="n">
        <v>1841.845</v>
      </c>
      <c r="E3785" s="22" t="n">
        <v>1818.022</v>
      </c>
      <c r="F3785" s="22" t="n">
        <v>1837.485</v>
      </c>
      <c r="G3785" s="23" t="n">
        <v>1843.16</v>
      </c>
      <c r="H3785" s="23" t="n">
        <v>1841.32</v>
      </c>
      <c r="I3785" s="23" t="n">
        <v>1817.53</v>
      </c>
      <c r="J3785" s="23" t="n">
        <v>1815.71</v>
      </c>
      <c r="K3785" s="29" t="str">
        <f aca="false">IF(N3785&lt;=$F$3,"HIT","MISS")</f>
        <v>HIT</v>
      </c>
      <c r="L3785" s="29" t="str">
        <f aca="false">IF(O3785&lt;=$F$3,"HIT","MISS")</f>
        <v>HIT</v>
      </c>
      <c r="M3785" s="17" t="str">
        <f aca="false">IF(AND(K3785="HIT",L3785="HIT"),"HOD ✓ | LOD ✓",IF(K3785="HIT","HOD ✓",IF(L3785="HIT","LOD ✓","✗ MISS")))</f>
        <v>HOD ✓ | LOD ✓</v>
      </c>
      <c r="N3785" s="26" t="n">
        <f aca="false">IF(D3785&lt;H3785,(H3785-D3785)/D3785,IF(D3785&gt;G3785,(D3785-G3785)/D3785,0))</f>
        <v>0</v>
      </c>
      <c r="O3785" s="26" t="n">
        <f aca="false">IF(E3785&lt;J3785,(J3785-E3785)/E3785,IF(E3785&gt;I3785,(E3785-I3785)/E3785,0))</f>
        <v>0.000270623787830929</v>
      </c>
      <c r="P3785" s="27" t="n">
        <f aca="false">LN(F3785/F3784)</f>
        <v>0.00097735617980945</v>
      </c>
      <c r="Q3785" s="28" t="n">
        <f aca="false">STDEV(P3766:P3785)*SQRT(252)</f>
        <v>0.112174625240262</v>
      </c>
      <c r="R3785" s="26" t="n">
        <f aca="false">(G3785-H3785)/H3785</f>
        <v>0.000999283122977074</v>
      </c>
      <c r="S3785" s="17" t="n">
        <f aca="false">YEAR(B3785)</f>
        <v>2021</v>
      </c>
      <c r="T3785" s="17" t="n">
        <f aca="false">WEEKDAY(B3785)</f>
        <v>3</v>
      </c>
    </row>
    <row r="3786" customFormat="false" ht="15" hidden="false" customHeight="false" outlineLevel="0" collapsed="false">
      <c r="B3786" s="21" t="n">
        <v>44328</v>
      </c>
      <c r="C3786" s="22" t="n">
        <v>1837.485</v>
      </c>
      <c r="D3786" s="22" t="n">
        <v>1843.716</v>
      </c>
      <c r="E3786" s="22" t="n">
        <v>1813.41</v>
      </c>
      <c r="F3786" s="22" t="n">
        <v>1815.55</v>
      </c>
      <c r="G3786" s="23" t="n">
        <v>1845.45</v>
      </c>
      <c r="H3786" s="23" t="n">
        <v>1843.61</v>
      </c>
      <c r="I3786" s="23" t="n">
        <v>1812.95</v>
      </c>
      <c r="J3786" s="23" t="n">
        <v>1811.14</v>
      </c>
      <c r="K3786" s="29" t="str">
        <f aca="false">IF(N3786&lt;=$F$3,"HIT","MISS")</f>
        <v>HIT</v>
      </c>
      <c r="L3786" s="29" t="str">
        <f aca="false">IF(O3786&lt;=$F$3,"HIT","MISS")</f>
        <v>HIT</v>
      </c>
      <c r="M3786" s="17" t="str">
        <f aca="false">IF(AND(K3786="HIT",L3786="HIT"),"HOD ✓ | LOD ✓",IF(K3786="HIT","HOD ✓",IF(L3786="HIT","LOD ✓","✗ MISS")))</f>
        <v>HOD ✓ | LOD ✓</v>
      </c>
      <c r="N3786" s="26" t="n">
        <f aca="false">IF(D3786&lt;H3786,(H3786-D3786)/D3786,IF(D3786&gt;G3786,(D3786-G3786)/D3786,0))</f>
        <v>0</v>
      </c>
      <c r="O3786" s="26" t="n">
        <f aca="false">IF(E3786&lt;J3786,(J3786-E3786)/E3786,IF(E3786&gt;I3786,(E3786-I3786)/E3786,0))</f>
        <v>0.00025366574574974</v>
      </c>
      <c r="P3786" s="27" t="n">
        <f aca="false">LN(F3786/F3785)</f>
        <v>-0.0120093366907934</v>
      </c>
      <c r="Q3786" s="28" t="n">
        <f aca="false">STDEV(P3767:P3786)*SQRT(252)</f>
        <v>0.120733945380349</v>
      </c>
      <c r="R3786" s="26" t="n">
        <f aca="false">(G3786-H3786)/H3786</f>
        <v>0.000998041885214414</v>
      </c>
      <c r="S3786" s="17" t="n">
        <f aca="false">YEAR(B3786)</f>
        <v>2021</v>
      </c>
      <c r="T3786" s="17" t="n">
        <f aca="false">WEEKDAY(B3786)</f>
        <v>4</v>
      </c>
    </row>
    <row r="3787" customFormat="false" ht="15" hidden="false" customHeight="false" outlineLevel="0" collapsed="false">
      <c r="B3787" s="21" t="n">
        <v>44329</v>
      </c>
      <c r="C3787" s="22" t="n">
        <v>1815.55</v>
      </c>
      <c r="D3787" s="22" t="n">
        <v>1828.835</v>
      </c>
      <c r="E3787" s="22" t="n">
        <v>1808.866</v>
      </c>
      <c r="F3787" s="22" t="n">
        <v>1826.525</v>
      </c>
      <c r="G3787" s="23" t="n">
        <v>1828.22</v>
      </c>
      <c r="H3787" s="23" t="n">
        <v>1826.39</v>
      </c>
      <c r="I3787" s="23" t="n">
        <v>1808.41</v>
      </c>
      <c r="J3787" s="23" t="n">
        <v>1806.6</v>
      </c>
      <c r="K3787" s="29" t="str">
        <f aca="false">IF(N3787&lt;=$F$3,"HIT","MISS")</f>
        <v>HIT</v>
      </c>
      <c r="L3787" s="29" t="str">
        <f aca="false">IF(O3787&lt;=$F$3,"HIT","MISS")</f>
        <v>HIT</v>
      </c>
      <c r="M3787" s="17" t="str">
        <f aca="false">IF(AND(K3787="HIT",L3787="HIT"),"HOD ✓ | LOD ✓",IF(K3787="HIT","HOD ✓",IF(L3787="HIT","LOD ✓","✗ MISS")))</f>
        <v>HOD ✓ | LOD ✓</v>
      </c>
      <c r="N3787" s="26" t="n">
        <f aca="false">IF(D3787&lt;H3787,(H3787-D3787)/D3787,IF(D3787&gt;G3787,(D3787-G3787)/D3787,0))</f>
        <v>0.000336279653440583</v>
      </c>
      <c r="O3787" s="26" t="n">
        <f aca="false">IF(E3787&lt;J3787,(J3787-E3787)/E3787,IF(E3787&gt;I3787,(E3787-I3787)/E3787,0))</f>
        <v>0.000252091641945785</v>
      </c>
      <c r="P3787" s="27" t="n">
        <f aca="false">LN(F3787/F3786)</f>
        <v>0.00602680242432888</v>
      </c>
      <c r="Q3787" s="28" t="n">
        <f aca="false">STDEV(P3768:P3787)*SQRT(252)</f>
        <v>0.111019462952596</v>
      </c>
      <c r="R3787" s="26" t="n">
        <f aca="false">(G3787-H3787)/H3787</f>
        <v>0.00100197657674425</v>
      </c>
      <c r="S3787" s="17" t="n">
        <f aca="false">YEAR(B3787)</f>
        <v>2021</v>
      </c>
      <c r="T3787" s="17" t="n">
        <f aca="false">WEEKDAY(B3787)</f>
        <v>5</v>
      </c>
    </row>
    <row r="3788" customFormat="false" ht="15" hidden="false" customHeight="false" outlineLevel="0" collapsed="false">
      <c r="B3788" s="21" t="n">
        <v>44330</v>
      </c>
      <c r="C3788" s="22" t="n">
        <v>1826.525</v>
      </c>
      <c r="D3788" s="22" t="n">
        <v>1846.296</v>
      </c>
      <c r="E3788" s="22" t="n">
        <v>1819.845</v>
      </c>
      <c r="F3788" s="22" t="n">
        <v>1843.165</v>
      </c>
      <c r="G3788" s="23" t="n">
        <v>1848.45</v>
      </c>
      <c r="H3788" s="23" t="n">
        <v>1846.6</v>
      </c>
      <c r="I3788" s="23" t="n">
        <v>1821.9</v>
      </c>
      <c r="J3788" s="23" t="n">
        <v>1820.08</v>
      </c>
      <c r="K3788" s="29" t="str">
        <f aca="false">IF(N3788&lt;=$F$3,"HIT","MISS")</f>
        <v>HIT</v>
      </c>
      <c r="L3788" s="29" t="str">
        <f aca="false">IF(O3788&lt;=$F$3,"HIT","MISS")</f>
        <v>HIT</v>
      </c>
      <c r="M3788" s="17" t="str">
        <f aca="false">IF(AND(K3788="HIT",L3788="HIT"),"HOD ✓ | LOD ✓",IF(K3788="HIT","HOD ✓",IF(L3788="HIT","LOD ✓","✗ MISS")))</f>
        <v>HOD ✓ | LOD ✓</v>
      </c>
      <c r="N3788" s="26" t="n">
        <f aca="false">IF(D3788&lt;H3788,(H3788-D3788)/D3788,IF(D3788&gt;G3788,(D3788-G3788)/D3788,0))</f>
        <v>0.000164653988309491</v>
      </c>
      <c r="O3788" s="26" t="n">
        <f aca="false">IF(E3788&lt;J3788,(J3788-E3788)/E3788,IF(E3788&gt;I3788,(E3788-I3788)/E3788,0))</f>
        <v>0.000129131876615811</v>
      </c>
      <c r="P3788" s="27" t="n">
        <f aca="false">LN(F3788/F3787)</f>
        <v>0.00906894808410504</v>
      </c>
      <c r="Q3788" s="28" t="n">
        <f aca="false">STDEV(P3769:P3788)*SQRT(252)</f>
        <v>0.112377901643759</v>
      </c>
      <c r="R3788" s="26" t="n">
        <f aca="false">(G3788-H3788)/H3788</f>
        <v>0.00100184122170483</v>
      </c>
      <c r="S3788" s="17" t="n">
        <f aca="false">YEAR(B3788)</f>
        <v>2021</v>
      </c>
      <c r="T3788" s="17" t="n">
        <f aca="false">WEEKDAY(B3788)</f>
        <v>6</v>
      </c>
    </row>
    <row r="3789" customFormat="false" ht="15" hidden="false" customHeight="false" outlineLevel="0" collapsed="false">
      <c r="B3789" s="21" t="n">
        <v>44333</v>
      </c>
      <c r="C3789" s="22" t="n">
        <v>1843.165</v>
      </c>
      <c r="D3789" s="22" t="n">
        <v>1868.525</v>
      </c>
      <c r="E3789" s="22" t="n">
        <v>1842.02</v>
      </c>
      <c r="F3789" s="22" t="n">
        <v>1866.955</v>
      </c>
      <c r="G3789" s="23" t="n">
        <v>1869.08</v>
      </c>
      <c r="H3789" s="23" t="n">
        <v>1867.21</v>
      </c>
      <c r="I3789" s="23" t="n">
        <v>1844.36</v>
      </c>
      <c r="J3789" s="23" t="n">
        <v>1842.52</v>
      </c>
      <c r="K3789" s="29" t="str">
        <f aca="false">IF(N3789&lt;=$F$3,"HIT","MISS")</f>
        <v>HIT</v>
      </c>
      <c r="L3789" s="29" t="str">
        <f aca="false">IF(O3789&lt;=$F$3,"HIT","MISS")</f>
        <v>HIT</v>
      </c>
      <c r="M3789" s="17" t="str">
        <f aca="false">IF(AND(K3789="HIT",L3789="HIT"),"HOD ✓ | LOD ✓",IF(K3789="HIT","HOD ✓",IF(L3789="HIT","LOD ✓","✗ MISS")))</f>
        <v>HOD ✓ | LOD ✓</v>
      </c>
      <c r="N3789" s="26" t="n">
        <f aca="false">IF(D3789&lt;H3789,(H3789-D3789)/D3789,IF(D3789&gt;G3789,(D3789-G3789)/D3789,0))</f>
        <v>0</v>
      </c>
      <c r="O3789" s="26" t="n">
        <f aca="false">IF(E3789&lt;J3789,(J3789-E3789)/E3789,IF(E3789&gt;I3789,(E3789-I3789)/E3789,0))</f>
        <v>0.000271441135275404</v>
      </c>
      <c r="P3789" s="27" t="n">
        <f aca="false">LN(F3789/F3788)</f>
        <v>0.0128245588064593</v>
      </c>
      <c r="Q3789" s="28" t="n">
        <f aca="false">STDEV(P3770:P3789)*SQRT(252)</f>
        <v>0.117342948051077</v>
      </c>
      <c r="R3789" s="26" t="n">
        <f aca="false">(G3789-H3789)/H3789</f>
        <v>0.00100149420793585</v>
      </c>
      <c r="S3789" s="17" t="n">
        <f aca="false">YEAR(B3789)</f>
        <v>2021</v>
      </c>
      <c r="T3789" s="17" t="n">
        <f aca="false">WEEKDAY(B3789)</f>
        <v>2</v>
      </c>
    </row>
    <row r="3790" customFormat="false" ht="15" hidden="false" customHeight="false" outlineLevel="0" collapsed="false">
      <c r="B3790" s="21" t="n">
        <v>44334</v>
      </c>
      <c r="C3790" s="22" t="n">
        <v>1866.955</v>
      </c>
      <c r="D3790" s="22" t="n">
        <v>1875.04</v>
      </c>
      <c r="E3790" s="22" t="n">
        <v>1863.285</v>
      </c>
      <c r="F3790" s="22" t="n">
        <v>1869.5</v>
      </c>
      <c r="G3790" s="23" t="n">
        <v>1875.24</v>
      </c>
      <c r="H3790" s="23" t="n">
        <v>1873.37</v>
      </c>
      <c r="I3790" s="23" t="n">
        <v>1863.96</v>
      </c>
      <c r="J3790" s="23" t="n">
        <v>1862.1</v>
      </c>
      <c r="K3790" s="29" t="str">
        <f aca="false">IF(N3790&lt;=$F$3,"HIT","MISS")</f>
        <v>HIT</v>
      </c>
      <c r="L3790" s="29" t="str">
        <f aca="false">IF(O3790&lt;=$F$3,"HIT","MISS")</f>
        <v>HIT</v>
      </c>
      <c r="M3790" s="17" t="str">
        <f aca="false">IF(AND(K3790="HIT",L3790="HIT"),"HOD ✓ | LOD ✓",IF(K3790="HIT","HOD ✓",IF(L3790="HIT","LOD ✓","✗ MISS")))</f>
        <v>HOD ✓ | LOD ✓</v>
      </c>
      <c r="N3790" s="26" t="n">
        <f aca="false">IF(D3790&lt;H3790,(H3790-D3790)/D3790,IF(D3790&gt;G3790,(D3790-G3790)/D3790,0))</f>
        <v>0</v>
      </c>
      <c r="O3790" s="26" t="n">
        <f aca="false">IF(E3790&lt;J3790,(J3790-E3790)/E3790,IF(E3790&gt;I3790,(E3790-I3790)/E3790,0))</f>
        <v>0</v>
      </c>
      <c r="P3790" s="27" t="n">
        <f aca="false">LN(F3790/F3789)</f>
        <v>0.00136225400470273</v>
      </c>
      <c r="Q3790" s="28" t="n">
        <f aca="false">STDEV(P3771:P3790)*SQRT(252)</f>
        <v>0.117288672492518</v>
      </c>
      <c r="R3790" s="26" t="n">
        <f aca="false">(G3790-H3790)/H3790</f>
        <v>0.000998201102825453</v>
      </c>
      <c r="S3790" s="17" t="n">
        <f aca="false">YEAR(B3790)</f>
        <v>2021</v>
      </c>
      <c r="T3790" s="17" t="n">
        <f aca="false">WEEKDAY(B3790)</f>
        <v>3</v>
      </c>
    </row>
    <row r="3791" customFormat="false" ht="15" hidden="false" customHeight="false" outlineLevel="0" collapsed="false">
      <c r="B3791" s="21" t="n">
        <v>44335</v>
      </c>
      <c r="C3791" s="22" t="n">
        <v>1869.5</v>
      </c>
      <c r="D3791" s="22" t="n">
        <v>1890.145</v>
      </c>
      <c r="E3791" s="22" t="n">
        <v>1852.23</v>
      </c>
      <c r="F3791" s="22" t="n">
        <v>1869.515</v>
      </c>
      <c r="G3791" s="23" t="n">
        <v>1892.67</v>
      </c>
      <c r="H3791" s="23" t="n">
        <v>1890.78</v>
      </c>
      <c r="I3791" s="23" t="n">
        <v>1853.67</v>
      </c>
      <c r="J3791" s="23" t="n">
        <v>1851.82</v>
      </c>
      <c r="K3791" s="29" t="str">
        <f aca="false">IF(N3791&lt;=$F$3,"HIT","MISS")</f>
        <v>HIT</v>
      </c>
      <c r="L3791" s="29" t="str">
        <f aca="false">IF(O3791&lt;=$F$3,"HIT","MISS")</f>
        <v>HIT</v>
      </c>
      <c r="M3791" s="17" t="str">
        <f aca="false">IF(AND(K3791="HIT",L3791="HIT"),"HOD ✓ | LOD ✓",IF(K3791="HIT","HOD ✓",IF(L3791="HIT","LOD ✓","✗ MISS")))</f>
        <v>HOD ✓ | LOD ✓</v>
      </c>
      <c r="N3791" s="26" t="n">
        <f aca="false">IF(D3791&lt;H3791,(H3791-D3791)/D3791,IF(D3791&gt;G3791,(D3791-G3791)/D3791,0))</f>
        <v>0.000335953061802132</v>
      </c>
      <c r="O3791" s="26" t="n">
        <f aca="false">IF(E3791&lt;J3791,(J3791-E3791)/E3791,IF(E3791&gt;I3791,(E3791-I3791)/E3791,0))</f>
        <v>0</v>
      </c>
      <c r="P3791" s="27" t="n">
        <f aca="false">LN(F3791/F3790)</f>
        <v>8.02350351633604E-006</v>
      </c>
      <c r="Q3791" s="28" t="n">
        <f aca="false">STDEV(P3772:P3791)*SQRT(252)</f>
        <v>0.115499187237873</v>
      </c>
      <c r="R3791" s="26" t="n">
        <f aca="false">(G3791-H3791)/H3791</f>
        <v>0.000999587471837073</v>
      </c>
      <c r="S3791" s="17" t="n">
        <f aca="false">YEAR(B3791)</f>
        <v>2021</v>
      </c>
      <c r="T3791" s="17" t="n">
        <f aca="false">WEEKDAY(B3791)</f>
        <v>4</v>
      </c>
    </row>
    <row r="3792" customFormat="false" ht="15" hidden="false" customHeight="false" outlineLevel="0" collapsed="false">
      <c r="B3792" s="21" t="n">
        <v>44336</v>
      </c>
      <c r="C3792" s="22" t="n">
        <v>1869.515</v>
      </c>
      <c r="D3792" s="22" t="n">
        <v>1883.985</v>
      </c>
      <c r="E3792" s="22" t="n">
        <v>1863.955</v>
      </c>
      <c r="F3792" s="22" t="n">
        <v>1877.04</v>
      </c>
      <c r="G3792" s="23" t="n">
        <v>1883.69</v>
      </c>
      <c r="H3792" s="23" t="n">
        <v>1881.81</v>
      </c>
      <c r="I3792" s="23" t="n">
        <v>1864.57</v>
      </c>
      <c r="J3792" s="23" t="n">
        <v>1862.71</v>
      </c>
      <c r="K3792" s="29" t="str">
        <f aca="false">IF(N3792&lt;=$F$3,"HIT","MISS")</f>
        <v>HIT</v>
      </c>
      <c r="L3792" s="29" t="str">
        <f aca="false">IF(O3792&lt;=$F$3,"HIT","MISS")</f>
        <v>HIT</v>
      </c>
      <c r="M3792" s="17" t="str">
        <f aca="false">IF(AND(K3792="HIT",L3792="HIT"),"HOD ✓ | LOD ✓",IF(K3792="HIT","HOD ✓",IF(L3792="HIT","LOD ✓","✗ MISS")))</f>
        <v>HOD ✓ | LOD ✓</v>
      </c>
      <c r="N3792" s="26" t="n">
        <f aca="false">IF(D3792&lt;H3792,(H3792-D3792)/D3792,IF(D3792&gt;G3792,(D3792-G3792)/D3792,0))</f>
        <v>0.000156582987656401</v>
      </c>
      <c r="O3792" s="26" t="n">
        <f aca="false">IF(E3792&lt;J3792,(J3792-E3792)/E3792,IF(E3792&gt;I3792,(E3792-I3792)/E3792,0))</f>
        <v>0</v>
      </c>
      <c r="P3792" s="27" t="n">
        <f aca="false">LN(F3792/F3791)</f>
        <v>0.00401702904078087</v>
      </c>
      <c r="Q3792" s="28" t="n">
        <f aca="false">STDEV(P3773:P3792)*SQRT(252)</f>
        <v>0.112310460475191</v>
      </c>
      <c r="R3792" s="26" t="n">
        <f aca="false">(G3792-H3792)/H3792</f>
        <v>0.000999038160069353</v>
      </c>
      <c r="S3792" s="17" t="n">
        <f aca="false">YEAR(B3792)</f>
        <v>2021</v>
      </c>
      <c r="T3792" s="17" t="n">
        <f aca="false">WEEKDAY(B3792)</f>
        <v>5</v>
      </c>
    </row>
    <row r="3793" customFormat="false" ht="15" hidden="false" customHeight="false" outlineLevel="0" collapsed="false">
      <c r="B3793" s="21" t="n">
        <v>44337</v>
      </c>
      <c r="C3793" s="22" t="n">
        <v>1877.04</v>
      </c>
      <c r="D3793" s="22" t="n">
        <v>1889.42</v>
      </c>
      <c r="E3793" s="22" t="n">
        <v>1870.19</v>
      </c>
      <c r="F3793" s="22" t="n">
        <v>1881.245</v>
      </c>
      <c r="G3793" s="23" t="n">
        <v>1891.25</v>
      </c>
      <c r="H3793" s="23" t="n">
        <v>1889.36</v>
      </c>
      <c r="I3793" s="23" t="n">
        <v>1870.03</v>
      </c>
      <c r="J3793" s="23" t="n">
        <v>1868.16</v>
      </c>
      <c r="K3793" s="29" t="str">
        <f aca="false">IF(N3793&lt;=$F$3,"HIT","MISS")</f>
        <v>HIT</v>
      </c>
      <c r="L3793" s="29" t="str">
        <f aca="false">IF(O3793&lt;=$F$3,"HIT","MISS")</f>
        <v>HIT</v>
      </c>
      <c r="M3793" s="17" t="str">
        <f aca="false">IF(AND(K3793="HIT",L3793="HIT"),"HOD ✓ | LOD ✓",IF(K3793="HIT","HOD ✓",IF(L3793="HIT","LOD ✓","✗ MISS")))</f>
        <v>HOD ✓ | LOD ✓</v>
      </c>
      <c r="N3793" s="26" t="n">
        <f aca="false">IF(D3793&lt;H3793,(H3793-D3793)/D3793,IF(D3793&gt;G3793,(D3793-G3793)/D3793,0))</f>
        <v>0</v>
      </c>
      <c r="O3793" s="26" t="n">
        <f aca="false">IF(E3793&lt;J3793,(J3793-E3793)/E3793,IF(E3793&gt;I3793,(E3793-I3793)/E3793,0))</f>
        <v>8.55528047952785E-005</v>
      </c>
      <c r="P3793" s="27" t="n">
        <f aca="false">LN(F3793/F3792)</f>
        <v>0.00223772372487917</v>
      </c>
      <c r="Q3793" s="28" t="n">
        <f aca="false">STDEV(P3774:P3793)*SQRT(252)</f>
        <v>0.109763408343239</v>
      </c>
      <c r="R3793" s="26" t="n">
        <f aca="false">(G3793-H3793)/H3793</f>
        <v>0.00100033873904396</v>
      </c>
      <c r="S3793" s="17" t="n">
        <f aca="false">YEAR(B3793)</f>
        <v>2021</v>
      </c>
      <c r="T3793" s="17" t="n">
        <f aca="false">WEEKDAY(B3793)</f>
        <v>6</v>
      </c>
    </row>
    <row r="3794" customFormat="false" ht="15" hidden="false" customHeight="false" outlineLevel="0" collapsed="false">
      <c r="B3794" s="21" t="n">
        <v>44340</v>
      </c>
      <c r="C3794" s="22" t="n">
        <v>1881.245</v>
      </c>
      <c r="D3794" s="22" t="n">
        <v>1887.07</v>
      </c>
      <c r="E3794" s="22" t="n">
        <v>1875.2</v>
      </c>
      <c r="F3794" s="22" t="n">
        <v>1880.68</v>
      </c>
      <c r="G3794" s="23" t="n">
        <v>1889.54</v>
      </c>
      <c r="H3794" s="23" t="n">
        <v>1887.65</v>
      </c>
      <c r="I3794" s="23" t="n">
        <v>1877.28</v>
      </c>
      <c r="J3794" s="23" t="n">
        <v>1875.4</v>
      </c>
      <c r="K3794" s="29" t="str">
        <f aca="false">IF(N3794&lt;=$F$3,"HIT","MISS")</f>
        <v>HIT</v>
      </c>
      <c r="L3794" s="29" t="str">
        <f aca="false">IF(O3794&lt;=$F$3,"HIT","MISS")</f>
        <v>HIT</v>
      </c>
      <c r="M3794" s="17" t="str">
        <f aca="false">IF(AND(K3794="HIT",L3794="HIT"),"HOD ✓ | LOD ✓",IF(K3794="HIT","HOD ✓",IF(L3794="HIT","LOD ✓","✗ MISS")))</f>
        <v>HOD ✓ | LOD ✓</v>
      </c>
      <c r="N3794" s="26" t="n">
        <f aca="false">IF(D3794&lt;H3794,(H3794-D3794)/D3794,IF(D3794&gt;G3794,(D3794-G3794)/D3794,0))</f>
        <v>0.000307354788110751</v>
      </c>
      <c r="O3794" s="26" t="n">
        <f aca="false">IF(E3794&lt;J3794,(J3794-E3794)/E3794,IF(E3794&gt;I3794,(E3794-I3794)/E3794,0))</f>
        <v>0.000106655290102413</v>
      </c>
      <c r="P3794" s="27" t="n">
        <f aca="false">LN(F3794/F3793)</f>
        <v>-0.000300378133135521</v>
      </c>
      <c r="Q3794" s="28" t="n">
        <f aca="false">STDEV(P3775:P3794)*SQRT(252)</f>
        <v>0.11031801236776</v>
      </c>
      <c r="R3794" s="26" t="n">
        <f aca="false">(G3794-H3794)/H3794</f>
        <v>0.00100124493417735</v>
      </c>
      <c r="S3794" s="17" t="n">
        <f aca="false">YEAR(B3794)</f>
        <v>2021</v>
      </c>
      <c r="T3794" s="17" t="n">
        <f aca="false">WEEKDAY(B3794)</f>
        <v>2</v>
      </c>
    </row>
    <row r="3795" customFormat="false" ht="15" hidden="false" customHeight="false" outlineLevel="0" collapsed="false">
      <c r="B3795" s="21" t="n">
        <v>44341</v>
      </c>
      <c r="C3795" s="22" t="n">
        <v>1880.68</v>
      </c>
      <c r="D3795" s="22" t="n">
        <v>1900.3</v>
      </c>
      <c r="E3795" s="22" t="n">
        <v>1872.755</v>
      </c>
      <c r="F3795" s="22" t="n">
        <v>1899.17</v>
      </c>
      <c r="G3795" s="23" t="n">
        <v>1901.5</v>
      </c>
      <c r="H3795" s="23" t="n">
        <v>1899.6</v>
      </c>
      <c r="I3795" s="23" t="n">
        <v>1873.45</v>
      </c>
      <c r="J3795" s="23" t="n">
        <v>1871.58</v>
      </c>
      <c r="K3795" s="29" t="str">
        <f aca="false">IF(N3795&lt;=$F$3,"HIT","MISS")</f>
        <v>HIT</v>
      </c>
      <c r="L3795" s="29" t="str">
        <f aca="false">IF(O3795&lt;=$F$3,"HIT","MISS")</f>
        <v>HIT</v>
      </c>
      <c r="M3795" s="17" t="str">
        <f aca="false">IF(AND(K3795="HIT",L3795="HIT"),"HOD ✓ | LOD ✓",IF(K3795="HIT","HOD ✓",IF(L3795="HIT","LOD ✓","✗ MISS")))</f>
        <v>HOD ✓ | LOD ✓</v>
      </c>
      <c r="N3795" s="26" t="n">
        <f aca="false">IF(D3795&lt;H3795,(H3795-D3795)/D3795,IF(D3795&gt;G3795,(D3795-G3795)/D3795,0))</f>
        <v>0</v>
      </c>
      <c r="O3795" s="26" t="n">
        <f aca="false">IF(E3795&lt;J3795,(J3795-E3795)/E3795,IF(E3795&gt;I3795,(E3795-I3795)/E3795,0))</f>
        <v>0</v>
      </c>
      <c r="P3795" s="27" t="n">
        <f aca="false">LN(F3795/F3794)</f>
        <v>0.00978353505275022</v>
      </c>
      <c r="Q3795" s="28" t="n">
        <f aca="false">STDEV(P3776:P3795)*SQRT(252)</f>
        <v>0.111126938593269</v>
      </c>
      <c r="R3795" s="26" t="n">
        <f aca="false">(G3795-H3795)/H3795</f>
        <v>0.0010002105706465</v>
      </c>
      <c r="S3795" s="17" t="n">
        <f aca="false">YEAR(B3795)</f>
        <v>2021</v>
      </c>
      <c r="T3795" s="17" t="n">
        <f aca="false">WEEKDAY(B3795)</f>
        <v>3</v>
      </c>
    </row>
    <row r="3796" customFormat="false" ht="15" hidden="false" customHeight="false" outlineLevel="0" collapsed="false">
      <c r="B3796" s="21" t="n">
        <v>44342</v>
      </c>
      <c r="C3796" s="22" t="n">
        <v>1899.17</v>
      </c>
      <c r="D3796" s="22" t="n">
        <v>1912.785</v>
      </c>
      <c r="E3796" s="22" t="n">
        <v>1890.74</v>
      </c>
      <c r="F3796" s="22" t="n">
        <v>1896.68</v>
      </c>
      <c r="G3796" s="23" t="n">
        <v>1914.39</v>
      </c>
      <c r="H3796" s="23" t="n">
        <v>1912.48</v>
      </c>
      <c r="I3796" s="23" t="n">
        <v>1892.8</v>
      </c>
      <c r="J3796" s="23" t="n">
        <v>1890.91</v>
      </c>
      <c r="K3796" s="29" t="str">
        <f aca="false">IF(N3796&lt;=$F$3,"HIT","MISS")</f>
        <v>HIT</v>
      </c>
      <c r="L3796" s="29" t="str">
        <f aca="false">IF(O3796&lt;=$F$3,"HIT","MISS")</f>
        <v>HIT</v>
      </c>
      <c r="M3796" s="17" t="str">
        <f aca="false">IF(AND(K3796="HIT",L3796="HIT"),"HOD ✓ | LOD ✓",IF(K3796="HIT","HOD ✓",IF(L3796="HIT","LOD ✓","✗ MISS")))</f>
        <v>HOD ✓ | LOD ✓</v>
      </c>
      <c r="N3796" s="26" t="n">
        <f aca="false">IF(D3796&lt;H3796,(H3796-D3796)/D3796,IF(D3796&gt;G3796,(D3796-G3796)/D3796,0))</f>
        <v>0</v>
      </c>
      <c r="O3796" s="26" t="n">
        <f aca="false">IF(E3796&lt;J3796,(J3796-E3796)/E3796,IF(E3796&gt;I3796,(E3796-I3796)/E3796,0))</f>
        <v>8.99118863514141E-005</v>
      </c>
      <c r="P3796" s="27" t="n">
        <f aca="false">LN(F3796/F3795)</f>
        <v>-0.00131195930142486</v>
      </c>
      <c r="Q3796" s="28" t="n">
        <f aca="false">STDEV(P3777:P3796)*SQRT(252)</f>
        <v>0.112341986535452</v>
      </c>
      <c r="R3796" s="26" t="n">
        <f aca="false">(G3796-H3796)/H3796</f>
        <v>0.000998703254413161</v>
      </c>
      <c r="S3796" s="17" t="n">
        <f aca="false">YEAR(B3796)</f>
        <v>2021</v>
      </c>
      <c r="T3796" s="17" t="n">
        <f aca="false">WEEKDAY(B3796)</f>
        <v>4</v>
      </c>
    </row>
    <row r="3797" customFormat="false" ht="15" hidden="false" customHeight="false" outlineLevel="0" collapsed="false">
      <c r="B3797" s="21" t="n">
        <v>44343</v>
      </c>
      <c r="C3797" s="22" t="n">
        <v>1896.68</v>
      </c>
      <c r="D3797" s="22" t="n">
        <v>1903.706</v>
      </c>
      <c r="E3797" s="22" t="n">
        <v>1888.315</v>
      </c>
      <c r="F3797" s="22" t="n">
        <v>1896.672</v>
      </c>
      <c r="G3797" s="23" t="n">
        <v>1903.52</v>
      </c>
      <c r="H3797" s="23" t="n">
        <v>1901.62</v>
      </c>
      <c r="I3797" s="23" t="n">
        <v>1890.35</v>
      </c>
      <c r="J3797" s="23" t="n">
        <v>1888.46</v>
      </c>
      <c r="K3797" s="29" t="str">
        <f aca="false">IF(N3797&lt;=$F$3,"HIT","MISS")</f>
        <v>HIT</v>
      </c>
      <c r="L3797" s="29" t="str">
        <f aca="false">IF(O3797&lt;=$F$3,"HIT","MISS")</f>
        <v>HIT</v>
      </c>
      <c r="M3797" s="17" t="str">
        <f aca="false">IF(AND(K3797="HIT",L3797="HIT"),"HOD ✓ | LOD ✓",IF(K3797="HIT","HOD ✓",IF(L3797="HIT","LOD ✓","✗ MISS")))</f>
        <v>HOD ✓ | LOD ✓</v>
      </c>
      <c r="N3797" s="26" t="n">
        <f aca="false">IF(D3797&lt;H3797,(H3797-D3797)/D3797,IF(D3797&gt;G3797,(D3797-G3797)/D3797,0))</f>
        <v>9.77041623023312E-005</v>
      </c>
      <c r="O3797" s="26" t="n">
        <f aca="false">IF(E3797&lt;J3797,(J3797-E3797)/E3797,IF(E3797&gt;I3797,(E3797-I3797)/E3797,0))</f>
        <v>7.67880358944254E-005</v>
      </c>
      <c r="P3797" s="27" t="n">
        <f aca="false">LN(F3797/F3796)</f>
        <v>-4.21790543039206E-006</v>
      </c>
      <c r="Q3797" s="28" t="n">
        <f aca="false">STDEV(P3778:P3797)*SQRT(252)</f>
        <v>0.108418401933291</v>
      </c>
      <c r="R3797" s="26" t="n">
        <f aca="false">(G3797-H3797)/H3797</f>
        <v>0.000999148094782391</v>
      </c>
      <c r="S3797" s="17" t="n">
        <f aca="false">YEAR(B3797)</f>
        <v>2021</v>
      </c>
      <c r="T3797" s="17" t="n">
        <f aca="false">WEEKDAY(B3797)</f>
        <v>5</v>
      </c>
    </row>
    <row r="3798" customFormat="false" ht="15" hidden="false" customHeight="false" outlineLevel="0" collapsed="false">
      <c r="B3798" s="21" t="n">
        <v>44344</v>
      </c>
      <c r="C3798" s="22" t="n">
        <v>1896.672</v>
      </c>
      <c r="D3798" s="22" t="n">
        <v>1906.12</v>
      </c>
      <c r="E3798" s="22" t="n">
        <v>1882.25</v>
      </c>
      <c r="F3798" s="22" t="n">
        <v>1903.456</v>
      </c>
      <c r="G3798" s="23" t="n">
        <v>1905.88</v>
      </c>
      <c r="H3798" s="23" t="n">
        <v>1903.98</v>
      </c>
      <c r="I3798" s="23" t="n">
        <v>1884.39</v>
      </c>
      <c r="J3798" s="23" t="n">
        <v>1882.51</v>
      </c>
      <c r="K3798" s="29" t="str">
        <f aca="false">IF(N3798&lt;=$F$3,"HIT","MISS")</f>
        <v>HIT</v>
      </c>
      <c r="L3798" s="29" t="str">
        <f aca="false">IF(O3798&lt;=$F$3,"HIT","MISS")</f>
        <v>HIT</v>
      </c>
      <c r="M3798" s="17" t="str">
        <f aca="false">IF(AND(K3798="HIT",L3798="HIT"),"HOD ✓ | LOD ✓",IF(K3798="HIT","HOD ✓",IF(L3798="HIT","LOD ✓","✗ MISS")))</f>
        <v>HOD ✓ | LOD ✓</v>
      </c>
      <c r="N3798" s="26" t="n">
        <f aca="false">IF(D3798&lt;H3798,(H3798-D3798)/D3798,IF(D3798&gt;G3798,(D3798-G3798)/D3798,0))</f>
        <v>0.000125910226008741</v>
      </c>
      <c r="O3798" s="26" t="n">
        <f aca="false">IF(E3798&lt;J3798,(J3798-E3798)/E3798,IF(E3798&gt;I3798,(E3798-I3798)/E3798,0))</f>
        <v>0.000138132554124049</v>
      </c>
      <c r="P3798" s="27" t="n">
        <f aca="false">LN(F3798/F3797)</f>
        <v>0.00357040984238931</v>
      </c>
      <c r="Q3798" s="28" t="n">
        <f aca="false">STDEV(P3779:P3798)*SQRT(252)</f>
        <v>0.107657967314886</v>
      </c>
      <c r="R3798" s="26" t="n">
        <f aca="false">(G3798-H3798)/H3798</f>
        <v>0.000997909641908051</v>
      </c>
      <c r="S3798" s="17" t="n">
        <f aca="false">YEAR(B3798)</f>
        <v>2021</v>
      </c>
      <c r="T3798" s="17" t="n">
        <f aca="false">WEEKDAY(B3798)</f>
        <v>6</v>
      </c>
    </row>
    <row r="3799" customFormat="false" ht="15" hidden="false" customHeight="false" outlineLevel="0" collapsed="false">
      <c r="B3799" s="21" t="n">
        <v>44347</v>
      </c>
      <c r="C3799" s="22" t="n">
        <v>1903.456</v>
      </c>
      <c r="D3799" s="22" t="n">
        <v>1910.655</v>
      </c>
      <c r="E3799" s="22" t="n">
        <v>1902.19</v>
      </c>
      <c r="F3799" s="22" t="n">
        <v>1906.676</v>
      </c>
      <c r="G3799" s="23" t="n">
        <v>1911.09</v>
      </c>
      <c r="H3799" s="23" t="n">
        <v>1909.18</v>
      </c>
      <c r="I3799" s="23" t="n">
        <v>1904.81</v>
      </c>
      <c r="J3799" s="23" t="n">
        <v>1902.91</v>
      </c>
      <c r="K3799" s="29" t="str">
        <f aca="false">IF(N3799&lt;=$F$3,"HIT","MISS")</f>
        <v>HIT</v>
      </c>
      <c r="L3799" s="29" t="str">
        <f aca="false">IF(O3799&lt;=$F$3,"HIT","MISS")</f>
        <v>HIT</v>
      </c>
      <c r="M3799" s="17" t="str">
        <f aca="false">IF(AND(K3799="HIT",L3799="HIT"),"HOD ✓ | LOD ✓",IF(K3799="HIT","HOD ✓",IF(L3799="HIT","LOD ✓","✗ MISS")))</f>
        <v>HOD ✓ | LOD ✓</v>
      </c>
      <c r="N3799" s="26" t="n">
        <f aca="false">IF(D3799&lt;H3799,(H3799-D3799)/D3799,IF(D3799&gt;G3799,(D3799-G3799)/D3799,0))</f>
        <v>0</v>
      </c>
      <c r="O3799" s="26" t="n">
        <f aca="false">IF(E3799&lt;J3799,(J3799-E3799)/E3799,IF(E3799&gt;I3799,(E3799-I3799)/E3799,0))</f>
        <v>0.000378511084591985</v>
      </c>
      <c r="P3799" s="27" t="n">
        <f aca="false">LN(F3799/F3798)</f>
        <v>0.00169023055715447</v>
      </c>
      <c r="Q3799" s="28" t="n">
        <f aca="false">STDEV(P3780:P3799)*SQRT(252)</f>
        <v>0.102833398254481</v>
      </c>
      <c r="R3799" s="26" t="n">
        <f aca="false">(G3799-H3799)/H3799</f>
        <v>0.00100042950376594</v>
      </c>
      <c r="S3799" s="17" t="n">
        <f aca="false">YEAR(B3799)</f>
        <v>2021</v>
      </c>
      <c r="T3799" s="17" t="n">
        <f aca="false">WEEKDAY(B3799)</f>
        <v>2</v>
      </c>
    </row>
    <row r="3800" customFormat="false" ht="15" hidden="false" customHeight="false" outlineLevel="0" collapsed="false">
      <c r="B3800" s="21" t="n">
        <v>44348</v>
      </c>
      <c r="C3800" s="22" t="n">
        <v>1906.676</v>
      </c>
      <c r="D3800" s="22" t="n">
        <v>1916.615</v>
      </c>
      <c r="E3800" s="22" t="n">
        <v>1892.445</v>
      </c>
      <c r="F3800" s="22" t="n">
        <v>1900.24</v>
      </c>
      <c r="G3800" s="23" t="n">
        <v>1917.33</v>
      </c>
      <c r="H3800" s="23" t="n">
        <v>1915.41</v>
      </c>
      <c r="I3800" s="23" t="n">
        <v>1894.18</v>
      </c>
      <c r="J3800" s="23" t="n">
        <v>1892.29</v>
      </c>
      <c r="K3800" s="29" t="str">
        <f aca="false">IF(N3800&lt;=$F$3,"HIT","MISS")</f>
        <v>HIT</v>
      </c>
      <c r="L3800" s="29" t="str">
        <f aca="false">IF(O3800&lt;=$F$3,"HIT","MISS")</f>
        <v>HIT</v>
      </c>
      <c r="M3800" s="17" t="str">
        <f aca="false">IF(AND(K3800="HIT",L3800="HIT"),"HOD ✓ | LOD ✓",IF(K3800="HIT","HOD ✓",IF(L3800="HIT","LOD ✓","✗ MISS")))</f>
        <v>HOD ✓ | LOD ✓</v>
      </c>
      <c r="N3800" s="26" t="n">
        <f aca="false">IF(D3800&lt;H3800,(H3800-D3800)/D3800,IF(D3800&gt;G3800,(D3800-G3800)/D3800,0))</f>
        <v>0</v>
      </c>
      <c r="O3800" s="26" t="n">
        <f aca="false">IF(E3800&lt;J3800,(J3800-E3800)/E3800,IF(E3800&gt;I3800,(E3800-I3800)/E3800,0))</f>
        <v>0</v>
      </c>
      <c r="P3800" s="27" t="n">
        <f aca="false">LN(F3800/F3799)</f>
        <v>-0.00338121783181009</v>
      </c>
      <c r="Q3800" s="28" t="n">
        <f aca="false">STDEV(P3781:P3800)*SQRT(252)</f>
        <v>0.0969008331526354</v>
      </c>
      <c r="R3800" s="26" t="n">
        <f aca="false">(G3800-H3800)/H3800</f>
        <v>0.00100239635378318</v>
      </c>
      <c r="S3800" s="17" t="n">
        <f aca="false">YEAR(B3800)</f>
        <v>2021</v>
      </c>
      <c r="T3800" s="17" t="n">
        <f aca="false">WEEKDAY(B3800)</f>
        <v>3</v>
      </c>
    </row>
    <row r="3801" customFormat="false" ht="15" hidden="false" customHeight="false" outlineLevel="0" collapsed="false">
      <c r="B3801" s="21" t="n">
        <v>44349</v>
      </c>
      <c r="C3801" s="22" t="n">
        <v>1900.24</v>
      </c>
      <c r="D3801" s="22" t="n">
        <v>1909.14</v>
      </c>
      <c r="E3801" s="22" t="n">
        <v>1894.455</v>
      </c>
      <c r="F3801" s="22" t="n">
        <v>1908.35</v>
      </c>
      <c r="G3801" s="23" t="n">
        <v>1911.32</v>
      </c>
      <c r="H3801" s="23" t="n">
        <v>1909.41</v>
      </c>
      <c r="I3801" s="23" t="n">
        <v>1894.66</v>
      </c>
      <c r="J3801" s="23" t="n">
        <v>1892.77</v>
      </c>
      <c r="K3801" s="29" t="str">
        <f aca="false">IF(N3801&lt;=$F$3,"HIT","MISS")</f>
        <v>HIT</v>
      </c>
      <c r="L3801" s="29" t="str">
        <f aca="false">IF(O3801&lt;=$F$3,"HIT","MISS")</f>
        <v>HIT</v>
      </c>
      <c r="M3801" s="17" t="str">
        <f aca="false">IF(AND(K3801="HIT",L3801="HIT"),"HOD ✓ | LOD ✓",IF(K3801="HIT","HOD ✓",IF(L3801="HIT","LOD ✓","✗ MISS")))</f>
        <v>HOD ✓ | LOD ✓</v>
      </c>
      <c r="N3801" s="26" t="n">
        <f aca="false">IF(D3801&lt;H3801,(H3801-D3801)/D3801,IF(D3801&gt;G3801,(D3801-G3801)/D3801,0))</f>
        <v>0.000141424934787382</v>
      </c>
      <c r="O3801" s="26" t="n">
        <f aca="false">IF(E3801&lt;J3801,(J3801-E3801)/E3801,IF(E3801&gt;I3801,(E3801-I3801)/E3801,0))</f>
        <v>0</v>
      </c>
      <c r="P3801" s="27" t="n">
        <f aca="false">LN(F3801/F3800)</f>
        <v>0.00425880037380901</v>
      </c>
      <c r="Q3801" s="28" t="n">
        <f aca="false">STDEV(P3782:P3801)*SQRT(252)</f>
        <v>0.096859158928821</v>
      </c>
      <c r="R3801" s="26" t="n">
        <f aca="false">(G3801-H3801)/H3801</f>
        <v>0.0010003089959725</v>
      </c>
      <c r="S3801" s="17" t="n">
        <f aca="false">YEAR(B3801)</f>
        <v>2021</v>
      </c>
      <c r="T3801" s="17" t="n">
        <f aca="false">WEEKDAY(B3801)</f>
        <v>4</v>
      </c>
    </row>
    <row r="3802" customFormat="false" ht="15" hidden="false" customHeight="false" outlineLevel="0" collapsed="false">
      <c r="B3802" s="21" t="n">
        <v>44350</v>
      </c>
      <c r="C3802" s="22" t="n">
        <v>1908.35</v>
      </c>
      <c r="D3802" s="22" t="n">
        <v>1909.69</v>
      </c>
      <c r="E3802" s="22" t="n">
        <v>1865.36</v>
      </c>
      <c r="F3802" s="22" t="n">
        <v>1870.545</v>
      </c>
      <c r="G3802" s="23" t="n">
        <v>1910.84</v>
      </c>
      <c r="H3802" s="23" t="n">
        <v>1908.93</v>
      </c>
      <c r="I3802" s="23" t="n">
        <v>1866.2</v>
      </c>
      <c r="J3802" s="23" t="n">
        <v>1864.34</v>
      </c>
      <c r="K3802" s="29" t="str">
        <f aca="false">IF(N3802&lt;=$F$3,"HIT","MISS")</f>
        <v>HIT</v>
      </c>
      <c r="L3802" s="29" t="str">
        <f aca="false">IF(O3802&lt;=$F$3,"HIT","MISS")</f>
        <v>HIT</v>
      </c>
      <c r="M3802" s="17" t="str">
        <f aca="false">IF(AND(K3802="HIT",L3802="HIT"),"HOD ✓ | LOD ✓",IF(K3802="HIT","HOD ✓",IF(L3802="HIT","LOD ✓","✗ MISS")))</f>
        <v>HOD ✓ | LOD ✓</v>
      </c>
      <c r="N3802" s="26" t="n">
        <f aca="false">IF(D3802&lt;H3802,(H3802-D3802)/D3802,IF(D3802&gt;G3802,(D3802-G3802)/D3802,0))</f>
        <v>0</v>
      </c>
      <c r="O3802" s="26" t="n">
        <f aca="false">IF(E3802&lt;J3802,(J3802-E3802)/E3802,IF(E3802&gt;I3802,(E3802-I3802)/E3802,0))</f>
        <v>0</v>
      </c>
      <c r="P3802" s="27" t="n">
        <f aca="false">LN(F3802/F3801)</f>
        <v>-0.0200091621032563</v>
      </c>
      <c r="Q3802" s="28" t="n">
        <f aca="false">STDEV(P3783:P3802)*SQRT(252)</f>
        <v>0.117121928224587</v>
      </c>
      <c r="R3802" s="26" t="n">
        <f aca="false">(G3802-H3802)/H3802</f>
        <v>0.00100056052343452</v>
      </c>
      <c r="S3802" s="17" t="n">
        <f aca="false">YEAR(B3802)</f>
        <v>2021</v>
      </c>
      <c r="T3802" s="17" t="n">
        <f aca="false">WEEKDAY(B3802)</f>
        <v>5</v>
      </c>
    </row>
    <row r="3803" customFormat="false" ht="15" hidden="false" customHeight="false" outlineLevel="0" collapsed="false">
      <c r="B3803" s="21" t="n">
        <v>44351</v>
      </c>
      <c r="C3803" s="22" t="n">
        <v>1870.545</v>
      </c>
      <c r="D3803" s="22" t="n">
        <v>1896.24</v>
      </c>
      <c r="E3803" s="22" t="n">
        <v>1856.04</v>
      </c>
      <c r="F3803" s="22" t="n">
        <v>1891.395</v>
      </c>
      <c r="G3803" s="23" t="n">
        <v>1896.04</v>
      </c>
      <c r="H3803" s="23" t="n">
        <v>1894.15</v>
      </c>
      <c r="I3803" s="23" t="n">
        <v>1855.55</v>
      </c>
      <c r="J3803" s="23" t="n">
        <v>1853.7</v>
      </c>
      <c r="K3803" s="29" t="str">
        <f aca="false">IF(N3803&lt;=$F$3,"HIT","MISS")</f>
        <v>HIT</v>
      </c>
      <c r="L3803" s="29" t="str">
        <f aca="false">IF(O3803&lt;=$F$3,"HIT","MISS")</f>
        <v>HIT</v>
      </c>
      <c r="M3803" s="17" t="str">
        <f aca="false">IF(AND(K3803="HIT",L3803="HIT"),"HOD ✓ | LOD ✓",IF(K3803="HIT","HOD ✓",IF(L3803="HIT","LOD ✓","✗ MISS")))</f>
        <v>HOD ✓ | LOD ✓</v>
      </c>
      <c r="N3803" s="26" t="n">
        <f aca="false">IF(D3803&lt;H3803,(H3803-D3803)/D3803,IF(D3803&gt;G3803,(D3803-G3803)/D3803,0))</f>
        <v>0.000105471881196497</v>
      </c>
      <c r="O3803" s="26" t="n">
        <f aca="false">IF(E3803&lt;J3803,(J3803-E3803)/E3803,IF(E3803&gt;I3803,(E3803-I3803)/E3803,0))</f>
        <v>0.00026400293097132</v>
      </c>
      <c r="P3803" s="27" t="n">
        <f aca="false">LN(F3803/F3802)</f>
        <v>0.0110848197960626</v>
      </c>
      <c r="Q3803" s="28" t="n">
        <f aca="false">STDEV(P3784:P3803)*SQRT(252)</f>
        <v>0.119168458127444</v>
      </c>
      <c r="R3803" s="26" t="n">
        <f aca="false">(G3803-H3803)/H3803</f>
        <v>0.000997809043634281</v>
      </c>
      <c r="S3803" s="17" t="n">
        <f aca="false">YEAR(B3803)</f>
        <v>2021</v>
      </c>
      <c r="T3803" s="17" t="n">
        <f aca="false">WEEKDAY(B3803)</f>
        <v>6</v>
      </c>
    </row>
    <row r="3804" customFormat="false" ht="15" hidden="false" customHeight="false" outlineLevel="0" collapsed="false">
      <c r="B3804" s="21" t="n">
        <v>44354</v>
      </c>
      <c r="C3804" s="22" t="n">
        <v>1891.395</v>
      </c>
      <c r="D3804" s="22" t="n">
        <v>1900.196</v>
      </c>
      <c r="E3804" s="22" t="n">
        <v>1881.606</v>
      </c>
      <c r="F3804" s="22" t="n">
        <v>1899.14</v>
      </c>
      <c r="G3804" s="23" t="n">
        <v>1901.39</v>
      </c>
      <c r="H3804" s="23" t="n">
        <v>1899.49</v>
      </c>
      <c r="I3804" s="23" t="n">
        <v>1882.43</v>
      </c>
      <c r="J3804" s="23" t="n">
        <v>1880.55</v>
      </c>
      <c r="K3804" s="29" t="str">
        <f aca="false">IF(N3804&lt;=$F$3,"HIT","MISS")</f>
        <v>HIT</v>
      </c>
      <c r="L3804" s="29" t="str">
        <f aca="false">IF(O3804&lt;=$F$3,"HIT","MISS")</f>
        <v>HIT</v>
      </c>
      <c r="M3804" s="17" t="str">
        <f aca="false">IF(AND(K3804="HIT",L3804="HIT"),"HOD ✓ | LOD ✓",IF(K3804="HIT","HOD ✓",IF(L3804="HIT","LOD ✓","✗ MISS")))</f>
        <v>HOD ✓ | LOD ✓</v>
      </c>
      <c r="N3804" s="26" t="n">
        <f aca="false">IF(D3804&lt;H3804,(H3804-D3804)/D3804,IF(D3804&gt;G3804,(D3804-G3804)/D3804,0))</f>
        <v>0</v>
      </c>
      <c r="O3804" s="26" t="n">
        <f aca="false">IF(E3804&lt;J3804,(J3804-E3804)/E3804,IF(E3804&gt;I3804,(E3804-I3804)/E3804,0))</f>
        <v>0</v>
      </c>
      <c r="P3804" s="27" t="n">
        <f aca="false">LN(F3804/F3803)</f>
        <v>0.00408650007353673</v>
      </c>
      <c r="Q3804" s="28" t="n">
        <f aca="false">STDEV(P3785:P3804)*SQRT(252)</f>
        <v>0.119468900176705</v>
      </c>
      <c r="R3804" s="26" t="n">
        <f aca="false">(G3804-H3804)/H3804</f>
        <v>0.00100026849312189</v>
      </c>
      <c r="S3804" s="17" t="n">
        <f aca="false">YEAR(B3804)</f>
        <v>2021</v>
      </c>
      <c r="T3804" s="17" t="n">
        <f aca="false">WEEKDAY(B3804)</f>
        <v>2</v>
      </c>
    </row>
    <row r="3805" customFormat="false" ht="15" hidden="false" customHeight="false" outlineLevel="0" collapsed="false">
      <c r="B3805" s="21" t="n">
        <v>44355</v>
      </c>
      <c r="C3805" s="22" t="n">
        <v>1899.14</v>
      </c>
      <c r="D3805" s="22" t="n">
        <v>1903.93</v>
      </c>
      <c r="E3805" s="22" t="n">
        <v>1883.785</v>
      </c>
      <c r="F3805" s="22" t="n">
        <v>1892.94</v>
      </c>
      <c r="G3805" s="23" t="n">
        <v>1903.38</v>
      </c>
      <c r="H3805" s="23" t="n">
        <v>1901.48</v>
      </c>
      <c r="I3805" s="23" t="n">
        <v>1886.38</v>
      </c>
      <c r="J3805" s="23" t="n">
        <v>1884.5</v>
      </c>
      <c r="K3805" s="29" t="str">
        <f aca="false">IF(N3805&lt;=$F$3,"HIT","MISS")</f>
        <v>HIT</v>
      </c>
      <c r="L3805" s="29" t="str">
        <f aca="false">IF(O3805&lt;=$F$3,"HIT","MISS")</f>
        <v>HIT</v>
      </c>
      <c r="M3805" s="17" t="str">
        <f aca="false">IF(AND(K3805="HIT",L3805="HIT"),"HOD ✓ | LOD ✓",IF(K3805="HIT","HOD ✓",IF(L3805="HIT","LOD ✓","✗ MISS")))</f>
        <v>HOD ✓ | LOD ✓</v>
      </c>
      <c r="N3805" s="26" t="n">
        <f aca="false">IF(D3805&lt;H3805,(H3805-D3805)/D3805,IF(D3805&gt;G3805,(D3805-G3805)/D3805,0))</f>
        <v>0.000288876166665767</v>
      </c>
      <c r="O3805" s="26" t="n">
        <f aca="false">IF(E3805&lt;J3805,(J3805-E3805)/E3805,IF(E3805&gt;I3805,(E3805-I3805)/E3805,0))</f>
        <v>0.000379554991678943</v>
      </c>
      <c r="P3805" s="27" t="n">
        <f aca="false">LN(F3805/F3804)</f>
        <v>-0.00326997612106466</v>
      </c>
      <c r="Q3805" s="28" t="n">
        <f aca="false">STDEV(P3786:P3805)*SQRT(252)</f>
        <v>0.120753587195255</v>
      </c>
      <c r="R3805" s="26" t="n">
        <f aca="false">(G3805-H3805)/H3805</f>
        <v>0.000999221658918364</v>
      </c>
      <c r="S3805" s="17" t="n">
        <f aca="false">YEAR(B3805)</f>
        <v>2021</v>
      </c>
      <c r="T3805" s="17" t="n">
        <f aca="false">WEEKDAY(B3805)</f>
        <v>3</v>
      </c>
    </row>
    <row r="3806" customFormat="false" ht="15" hidden="false" customHeight="false" outlineLevel="0" collapsed="false">
      <c r="B3806" s="21" t="n">
        <v>44356</v>
      </c>
      <c r="C3806" s="22" t="n">
        <v>1892.94</v>
      </c>
      <c r="D3806" s="22" t="n">
        <v>1899.076</v>
      </c>
      <c r="E3806" s="22" t="n">
        <v>1887.435</v>
      </c>
      <c r="F3806" s="22" t="n">
        <v>1888.685</v>
      </c>
      <c r="G3806" s="23" t="n">
        <v>1898.93</v>
      </c>
      <c r="H3806" s="23" t="n">
        <v>1897.03</v>
      </c>
      <c r="I3806" s="23" t="n">
        <v>1887.88</v>
      </c>
      <c r="J3806" s="23" t="n">
        <v>1885.99</v>
      </c>
      <c r="K3806" s="29" t="str">
        <f aca="false">IF(N3806&lt;=$F$3,"HIT","MISS")</f>
        <v>HIT</v>
      </c>
      <c r="L3806" s="29" t="str">
        <f aca="false">IF(O3806&lt;=$F$3,"HIT","MISS")</f>
        <v>HIT</v>
      </c>
      <c r="M3806" s="17" t="str">
        <f aca="false">IF(AND(K3806="HIT",L3806="HIT"),"HOD ✓ | LOD ✓",IF(K3806="HIT","HOD ✓",IF(L3806="HIT","LOD ✓","✗ MISS")))</f>
        <v>HOD ✓ | LOD ✓</v>
      </c>
      <c r="N3806" s="26" t="n">
        <f aca="false">IF(D3806&lt;H3806,(H3806-D3806)/D3806,IF(D3806&gt;G3806,(D3806-G3806)/D3806,0))</f>
        <v>7.68794929744561E-005</v>
      </c>
      <c r="O3806" s="26" t="n">
        <f aca="false">IF(E3806&lt;J3806,(J3806-E3806)/E3806,IF(E3806&gt;I3806,(E3806-I3806)/E3806,0))</f>
        <v>0</v>
      </c>
      <c r="P3806" s="27" t="n">
        <f aca="false">LN(F3806/F3805)</f>
        <v>-0.00225035628633016</v>
      </c>
      <c r="Q3806" s="28" t="n">
        <f aca="false">STDEV(P3787:P3806)*SQRT(252)</f>
        <v>0.110849968376243</v>
      </c>
      <c r="R3806" s="26" t="n">
        <f aca="false">(G3806-H3806)/H3806</f>
        <v>0.00100156560518289</v>
      </c>
      <c r="S3806" s="17" t="n">
        <f aca="false">YEAR(B3806)</f>
        <v>2021</v>
      </c>
      <c r="T3806" s="17" t="n">
        <f aca="false">WEEKDAY(B3806)</f>
        <v>4</v>
      </c>
    </row>
    <row r="3807" customFormat="false" ht="15" hidden="false" customHeight="false" outlineLevel="0" collapsed="false">
      <c r="B3807" s="21" t="n">
        <v>44357</v>
      </c>
      <c r="C3807" s="22" t="n">
        <v>1888.685</v>
      </c>
      <c r="D3807" s="22" t="n">
        <v>1899.99</v>
      </c>
      <c r="E3807" s="22" t="n">
        <v>1869.945</v>
      </c>
      <c r="F3807" s="22" t="n">
        <v>1898.445</v>
      </c>
      <c r="G3807" s="23" t="n">
        <v>1899.65</v>
      </c>
      <c r="H3807" s="23" t="n">
        <v>1897.75</v>
      </c>
      <c r="I3807" s="23" t="n">
        <v>1872.06</v>
      </c>
      <c r="J3807" s="23" t="n">
        <v>1870.19</v>
      </c>
      <c r="K3807" s="29" t="str">
        <f aca="false">IF(N3807&lt;=$F$3,"HIT","MISS")</f>
        <v>HIT</v>
      </c>
      <c r="L3807" s="29" t="str">
        <f aca="false">IF(O3807&lt;=$F$3,"HIT","MISS")</f>
        <v>HIT</v>
      </c>
      <c r="M3807" s="17" t="str">
        <f aca="false">IF(AND(K3807="HIT",L3807="HIT"),"HOD ✓ | LOD ✓",IF(K3807="HIT","HOD ✓",IF(L3807="HIT","LOD ✓","✗ MISS")))</f>
        <v>HOD ✓ | LOD ✓</v>
      </c>
      <c r="N3807" s="26" t="n">
        <f aca="false">IF(D3807&lt;H3807,(H3807-D3807)/D3807,IF(D3807&gt;G3807,(D3807-G3807)/D3807,0))</f>
        <v>0.000178948310254221</v>
      </c>
      <c r="O3807" s="26" t="n">
        <f aca="false">IF(E3807&lt;J3807,(J3807-E3807)/E3807,IF(E3807&gt;I3807,(E3807-I3807)/E3807,0))</f>
        <v>0.000131019896307174</v>
      </c>
      <c r="P3807" s="27" t="n">
        <f aca="false">LN(F3807/F3806)</f>
        <v>0.00515431031295339</v>
      </c>
      <c r="Q3807" s="28" t="n">
        <f aca="false">STDEV(P3788:P3807)*SQRT(252)</f>
        <v>0.110469558665051</v>
      </c>
      <c r="R3807" s="26" t="n">
        <f aca="false">(G3807-H3807)/H3807</f>
        <v>0.00100118561454359</v>
      </c>
      <c r="S3807" s="17" t="n">
        <f aca="false">YEAR(B3807)</f>
        <v>2021</v>
      </c>
      <c r="T3807" s="17" t="n">
        <f aca="false">WEEKDAY(B3807)</f>
        <v>5</v>
      </c>
    </row>
    <row r="3808" customFormat="false" ht="15" hidden="false" customHeight="false" outlineLevel="0" collapsed="false">
      <c r="B3808" s="21" t="n">
        <v>44358</v>
      </c>
      <c r="C3808" s="22" t="n">
        <v>1898.445</v>
      </c>
      <c r="D3808" s="22" t="n">
        <v>1903.12</v>
      </c>
      <c r="E3808" s="22" t="n">
        <v>1874.54</v>
      </c>
      <c r="F3808" s="22" t="n">
        <v>1877.82</v>
      </c>
      <c r="G3808" s="23" t="n">
        <v>1902.54</v>
      </c>
      <c r="H3808" s="23" t="n">
        <v>1900.64</v>
      </c>
      <c r="I3808" s="23" t="n">
        <v>1877.09</v>
      </c>
      <c r="J3808" s="23" t="n">
        <v>1875.21</v>
      </c>
      <c r="K3808" s="29" t="str">
        <f aca="false">IF(N3808&lt;=$F$3,"HIT","MISS")</f>
        <v>HIT</v>
      </c>
      <c r="L3808" s="29" t="str">
        <f aca="false">IF(O3808&lt;=$F$3,"HIT","MISS")</f>
        <v>HIT</v>
      </c>
      <c r="M3808" s="17" t="str">
        <f aca="false">IF(AND(K3808="HIT",L3808="HIT"),"HOD ✓ | LOD ✓",IF(K3808="HIT","HOD ✓",IF(L3808="HIT","LOD ✓","✗ MISS")))</f>
        <v>HOD ✓ | LOD ✓</v>
      </c>
      <c r="N3808" s="26" t="n">
        <f aca="false">IF(D3808&lt;H3808,(H3808-D3808)/D3808,IF(D3808&gt;G3808,(D3808-G3808)/D3808,0))</f>
        <v>0.000304762705452062</v>
      </c>
      <c r="O3808" s="26" t="n">
        <f aca="false">IF(E3808&lt;J3808,(J3808-E3808)/E3808,IF(E3808&gt;I3808,(E3808-I3808)/E3808,0))</f>
        <v>0.000357421020623765</v>
      </c>
      <c r="P3808" s="27" t="n">
        <f aca="false">LN(F3808/F3807)</f>
        <v>-0.010923600483291</v>
      </c>
      <c r="Q3808" s="28" t="n">
        <f aca="false">STDEV(P3789:P3808)*SQRT(252)</f>
        <v>0.11599270170311</v>
      </c>
      <c r="R3808" s="26" t="n">
        <f aca="false">(G3808-H3808)/H3808</f>
        <v>0.000999663271319063</v>
      </c>
      <c r="S3808" s="17" t="n">
        <f aca="false">YEAR(B3808)</f>
        <v>2021</v>
      </c>
      <c r="T3808" s="17" t="n">
        <f aca="false">WEEKDAY(B3808)</f>
        <v>6</v>
      </c>
    </row>
    <row r="3809" customFormat="false" ht="15" hidden="false" customHeight="false" outlineLevel="0" collapsed="false">
      <c r="B3809" s="21" t="n">
        <v>44361</v>
      </c>
      <c r="C3809" s="22" t="n">
        <v>1877.82</v>
      </c>
      <c r="D3809" s="22" t="n">
        <v>1878.08</v>
      </c>
      <c r="E3809" s="22" t="n">
        <v>1844.63</v>
      </c>
      <c r="F3809" s="22" t="n">
        <v>1866.14</v>
      </c>
      <c r="G3809" s="23" t="n">
        <v>1880.32</v>
      </c>
      <c r="H3809" s="23" t="n">
        <v>1878.44</v>
      </c>
      <c r="I3809" s="23" t="n">
        <v>1844.89</v>
      </c>
      <c r="J3809" s="23" t="n">
        <v>1843.05</v>
      </c>
      <c r="K3809" s="29" t="str">
        <f aca="false">IF(N3809&lt;=$F$3,"HIT","MISS")</f>
        <v>HIT</v>
      </c>
      <c r="L3809" s="29" t="str">
        <f aca="false">IF(O3809&lt;=$F$3,"HIT","MISS")</f>
        <v>HIT</v>
      </c>
      <c r="M3809" s="17" t="str">
        <f aca="false">IF(AND(K3809="HIT",L3809="HIT"),"HOD ✓ | LOD ✓",IF(K3809="HIT","HOD ✓",IF(L3809="HIT","LOD ✓","✗ MISS")))</f>
        <v>HOD ✓ | LOD ✓</v>
      </c>
      <c r="N3809" s="26" t="n">
        <f aca="false">IF(D3809&lt;H3809,(H3809-D3809)/D3809,IF(D3809&gt;G3809,(D3809-G3809)/D3809,0))</f>
        <v>0.00019168512523435</v>
      </c>
      <c r="O3809" s="26" t="n">
        <f aca="false">IF(E3809&lt;J3809,(J3809-E3809)/E3809,IF(E3809&gt;I3809,(E3809-I3809)/E3809,0))</f>
        <v>0</v>
      </c>
      <c r="P3809" s="27" t="n">
        <f aca="false">LN(F3809/F3808)</f>
        <v>-0.00623940314105357</v>
      </c>
      <c r="Q3809" s="28" t="n">
        <f aca="false">STDEV(P3790:P3809)*SQRT(252)</f>
        <v>0.109632273975129</v>
      </c>
      <c r="R3809" s="26" t="n">
        <f aca="false">(G3809-H3809)/H3809</f>
        <v>0.00100083047635266</v>
      </c>
      <c r="S3809" s="17" t="n">
        <f aca="false">YEAR(B3809)</f>
        <v>2021</v>
      </c>
      <c r="T3809" s="17" t="n">
        <f aca="false">WEEKDAY(B3809)</f>
        <v>2</v>
      </c>
    </row>
    <row r="3810" customFormat="false" ht="15" hidden="false" customHeight="false" outlineLevel="0" collapsed="false">
      <c r="B3810" s="21" t="n">
        <v>44362</v>
      </c>
      <c r="C3810" s="22" t="n">
        <v>1866.14</v>
      </c>
      <c r="D3810" s="22" t="n">
        <v>1869.205</v>
      </c>
      <c r="E3810" s="22" t="n">
        <v>1851.665</v>
      </c>
      <c r="F3810" s="22" t="n">
        <v>1858.82</v>
      </c>
      <c r="G3810" s="23" t="n">
        <v>1869.94</v>
      </c>
      <c r="H3810" s="23" t="n">
        <v>1868.07</v>
      </c>
      <c r="I3810" s="23" t="n">
        <v>1852.71</v>
      </c>
      <c r="J3810" s="23" t="n">
        <v>1850.86</v>
      </c>
      <c r="K3810" s="29" t="str">
        <f aca="false">IF(N3810&lt;=$F$3,"HIT","MISS")</f>
        <v>HIT</v>
      </c>
      <c r="L3810" s="29" t="str">
        <f aca="false">IF(O3810&lt;=$F$3,"HIT","MISS")</f>
        <v>HIT</v>
      </c>
      <c r="M3810" s="17" t="str">
        <f aca="false">IF(AND(K3810="HIT",L3810="HIT"),"HOD ✓ | LOD ✓",IF(K3810="HIT","HOD ✓",IF(L3810="HIT","LOD ✓","✗ MISS")))</f>
        <v>HOD ✓ | LOD ✓</v>
      </c>
      <c r="N3810" s="26" t="n">
        <f aca="false">IF(D3810&lt;H3810,(H3810-D3810)/D3810,IF(D3810&gt;G3810,(D3810-G3810)/D3810,0))</f>
        <v>0</v>
      </c>
      <c r="O3810" s="26" t="n">
        <f aca="false">IF(E3810&lt;J3810,(J3810-E3810)/E3810,IF(E3810&gt;I3810,(E3810-I3810)/E3810,0))</f>
        <v>0</v>
      </c>
      <c r="P3810" s="27" t="n">
        <f aca="false">LN(F3810/F3809)</f>
        <v>-0.00393024860539641</v>
      </c>
      <c r="Q3810" s="28" t="n">
        <f aca="false">STDEV(P3791:P3810)*SQRT(252)</f>
        <v>0.110353324509283</v>
      </c>
      <c r="R3810" s="26" t="n">
        <f aca="false">(G3810-H3810)/H3810</f>
        <v>0.00100103315186268</v>
      </c>
      <c r="S3810" s="17" t="n">
        <f aca="false">YEAR(B3810)</f>
        <v>2021</v>
      </c>
      <c r="T3810" s="17" t="n">
        <f aca="false">WEEKDAY(B3810)</f>
        <v>3</v>
      </c>
    </row>
    <row r="3811" customFormat="false" ht="15" hidden="false" customHeight="false" outlineLevel="0" collapsed="false">
      <c r="B3811" s="21" t="n">
        <v>44363</v>
      </c>
      <c r="C3811" s="22" t="n">
        <v>1858.82</v>
      </c>
      <c r="D3811" s="22" t="n">
        <v>1863.32</v>
      </c>
      <c r="E3811" s="22" t="n">
        <v>1803.636</v>
      </c>
      <c r="F3811" s="22" t="n">
        <v>1812.055</v>
      </c>
      <c r="G3811" s="23" t="n">
        <v>1862.74</v>
      </c>
      <c r="H3811" s="23" t="n">
        <v>1860.88</v>
      </c>
      <c r="I3811" s="23" t="n">
        <v>1803.31</v>
      </c>
      <c r="J3811" s="23" t="n">
        <v>1801.51</v>
      </c>
      <c r="K3811" s="29" t="str">
        <f aca="false">IF(N3811&lt;=$F$3,"HIT","MISS")</f>
        <v>HIT</v>
      </c>
      <c r="L3811" s="29" t="str">
        <f aca="false">IF(O3811&lt;=$F$3,"HIT","MISS")</f>
        <v>HIT</v>
      </c>
      <c r="M3811" s="17" t="str">
        <f aca="false">IF(AND(K3811="HIT",L3811="HIT"),"HOD ✓ | LOD ✓",IF(K3811="HIT","HOD ✓",IF(L3811="HIT","LOD ✓","✗ MISS")))</f>
        <v>HOD ✓ | LOD ✓</v>
      </c>
      <c r="N3811" s="26" t="n">
        <f aca="false">IF(D3811&lt;H3811,(H3811-D3811)/D3811,IF(D3811&gt;G3811,(D3811-G3811)/D3811,0))</f>
        <v>0.000311272352574935</v>
      </c>
      <c r="O3811" s="26" t="n">
        <f aca="false">IF(E3811&lt;J3811,(J3811-E3811)/E3811,IF(E3811&gt;I3811,(E3811-I3811)/E3811,0))</f>
        <v>0.000180746004182674</v>
      </c>
      <c r="P3811" s="27" t="n">
        <f aca="false">LN(F3811/F3810)</f>
        <v>-0.025480317439649</v>
      </c>
      <c r="Q3811" s="28" t="n">
        <f aca="false">STDEV(P3792:P3811)*SQRT(252)</f>
        <v>0.142001458356661</v>
      </c>
      <c r="R3811" s="26" t="n">
        <f aca="false">(G3811-H3811)/H3811</f>
        <v>0.00099952710545543</v>
      </c>
      <c r="S3811" s="17" t="n">
        <f aca="false">YEAR(B3811)</f>
        <v>2021</v>
      </c>
      <c r="T3811" s="17" t="n">
        <f aca="false">WEEKDAY(B3811)</f>
        <v>4</v>
      </c>
    </row>
    <row r="3812" customFormat="false" ht="15" hidden="false" customHeight="false" outlineLevel="0" collapsed="false">
      <c r="B3812" s="21" t="n">
        <v>44364</v>
      </c>
      <c r="C3812" s="22" t="n">
        <v>1812.055</v>
      </c>
      <c r="D3812" s="22" t="n">
        <v>1825.326</v>
      </c>
      <c r="E3812" s="22" t="n">
        <v>1767.295</v>
      </c>
      <c r="F3812" s="22" t="n">
        <v>1773.37</v>
      </c>
      <c r="G3812" s="23" t="n">
        <v>1825.61</v>
      </c>
      <c r="H3812" s="23" t="n">
        <v>1823.79</v>
      </c>
      <c r="I3812" s="23" t="n">
        <v>1769.36</v>
      </c>
      <c r="J3812" s="23" t="n">
        <v>1767.59</v>
      </c>
      <c r="K3812" s="29" t="str">
        <f aca="false">IF(N3812&lt;=$F$3,"HIT","MISS")</f>
        <v>HIT</v>
      </c>
      <c r="L3812" s="29" t="str">
        <f aca="false">IF(O3812&lt;=$F$3,"HIT","MISS")</f>
        <v>HIT</v>
      </c>
      <c r="M3812" s="17" t="str">
        <f aca="false">IF(AND(K3812="HIT",L3812="HIT"),"HOD ✓ | LOD ✓",IF(K3812="HIT","HOD ✓",IF(L3812="HIT","LOD ✓","✗ MISS")))</f>
        <v>HOD ✓ | LOD ✓</v>
      </c>
      <c r="N3812" s="26" t="n">
        <f aca="false">IF(D3812&lt;H3812,(H3812-D3812)/D3812,IF(D3812&gt;G3812,(D3812-G3812)/D3812,0))</f>
        <v>0</v>
      </c>
      <c r="O3812" s="26" t="n">
        <f aca="false">IF(E3812&lt;J3812,(J3812-E3812)/E3812,IF(E3812&gt;I3812,(E3812-I3812)/E3812,0))</f>
        <v>0.000166921764617591</v>
      </c>
      <c r="P3812" s="27" t="n">
        <f aca="false">LN(F3812/F3811)</f>
        <v>-0.0215798691976088</v>
      </c>
      <c r="Q3812" s="28" t="n">
        <f aca="false">STDEV(P3793:P3812)*SQRT(252)</f>
        <v>0.156947765542669</v>
      </c>
      <c r="R3812" s="26" t="n">
        <f aca="false">(G3812-H3812)/H3812</f>
        <v>0.000997921909868974</v>
      </c>
      <c r="S3812" s="17" t="n">
        <f aca="false">YEAR(B3812)</f>
        <v>2021</v>
      </c>
      <c r="T3812" s="17" t="n">
        <f aca="false">WEEKDAY(B3812)</f>
        <v>5</v>
      </c>
    </row>
    <row r="3813" customFormat="false" ht="15" hidden="false" customHeight="false" outlineLevel="0" collapsed="false">
      <c r="B3813" s="21" t="n">
        <v>44365</v>
      </c>
      <c r="C3813" s="22" t="n">
        <v>1773.37</v>
      </c>
      <c r="D3813" s="22" t="n">
        <v>1797.316</v>
      </c>
      <c r="E3813" s="22" t="n">
        <v>1761.04</v>
      </c>
      <c r="F3813" s="22" t="n">
        <v>1764.235</v>
      </c>
      <c r="G3813" s="23" t="n">
        <v>1797.1</v>
      </c>
      <c r="H3813" s="23" t="n">
        <v>1795.3</v>
      </c>
      <c r="I3813" s="23" t="n">
        <v>1762.98</v>
      </c>
      <c r="J3813" s="23" t="n">
        <v>1761.22</v>
      </c>
      <c r="K3813" s="29" t="str">
        <f aca="false">IF(N3813&lt;=$F$3,"HIT","MISS")</f>
        <v>HIT</v>
      </c>
      <c r="L3813" s="29" t="str">
        <f aca="false">IF(O3813&lt;=$F$3,"HIT","MISS")</f>
        <v>HIT</v>
      </c>
      <c r="M3813" s="17" t="str">
        <f aca="false">IF(AND(K3813="HIT",L3813="HIT"),"HOD ✓ | LOD ✓",IF(K3813="HIT","HOD ✓",IF(L3813="HIT","LOD ✓","✗ MISS")))</f>
        <v>HOD ✓ | LOD ✓</v>
      </c>
      <c r="N3813" s="26" t="n">
        <f aca="false">IF(D3813&lt;H3813,(H3813-D3813)/D3813,IF(D3813&gt;G3813,(D3813-G3813)/D3813,0))</f>
        <v>0.000120179200541319</v>
      </c>
      <c r="O3813" s="26" t="n">
        <f aca="false">IF(E3813&lt;J3813,(J3813-E3813)/E3813,IF(E3813&gt;I3813,(E3813-I3813)/E3813,0))</f>
        <v>0.000102212329078308</v>
      </c>
      <c r="P3813" s="27" t="n">
        <f aca="false">LN(F3813/F3812)</f>
        <v>-0.00516452249715487</v>
      </c>
      <c r="Q3813" s="28" t="n">
        <f aca="false">STDEV(P3794:P3813)*SQRT(252)</f>
        <v>0.155967374495443</v>
      </c>
      <c r="R3813" s="26" t="n">
        <f aca="false">(G3813-H3813)/H3813</f>
        <v>0.00100261794686122</v>
      </c>
      <c r="S3813" s="17" t="n">
        <f aca="false">YEAR(B3813)</f>
        <v>2021</v>
      </c>
      <c r="T3813" s="17" t="n">
        <f aca="false">WEEKDAY(B3813)</f>
        <v>6</v>
      </c>
    </row>
    <row r="3814" customFormat="false" ht="15" hidden="false" customHeight="false" outlineLevel="0" collapsed="false">
      <c r="B3814" s="21" t="n">
        <v>44368</v>
      </c>
      <c r="C3814" s="22" t="n">
        <v>1764.235</v>
      </c>
      <c r="D3814" s="22" t="n">
        <v>1786.625</v>
      </c>
      <c r="E3814" s="22" t="n">
        <v>1764.235</v>
      </c>
      <c r="F3814" s="22" t="n">
        <v>1782.995</v>
      </c>
      <c r="G3814" s="23" t="n">
        <v>1788.6</v>
      </c>
      <c r="H3814" s="23" t="n">
        <v>1786.81</v>
      </c>
      <c r="I3814" s="23" t="n">
        <v>1763.95</v>
      </c>
      <c r="J3814" s="23" t="n">
        <v>1762.19</v>
      </c>
      <c r="K3814" s="29" t="str">
        <f aca="false">IF(N3814&lt;=$F$3,"HIT","MISS")</f>
        <v>HIT</v>
      </c>
      <c r="L3814" s="29" t="str">
        <f aca="false">IF(O3814&lt;=$F$3,"HIT","MISS")</f>
        <v>HIT</v>
      </c>
      <c r="M3814" s="17" t="str">
        <f aca="false">IF(AND(K3814="HIT",L3814="HIT"),"HOD ✓ | LOD ✓",IF(K3814="HIT","HOD ✓",IF(L3814="HIT","LOD ✓","✗ MISS")))</f>
        <v>HOD ✓ | LOD ✓</v>
      </c>
      <c r="N3814" s="26" t="n">
        <f aca="false">IF(D3814&lt;H3814,(H3814-D3814)/D3814,IF(D3814&gt;G3814,(D3814-G3814)/D3814,0))</f>
        <v>0.000103547190932594</v>
      </c>
      <c r="O3814" s="26" t="n">
        <f aca="false">IF(E3814&lt;J3814,(J3814-E3814)/E3814,IF(E3814&gt;I3814,(E3814-I3814)/E3814,0))</f>
        <v>0.000161543105085124</v>
      </c>
      <c r="P3814" s="27" t="n">
        <f aca="false">LN(F3814/F3813)</f>
        <v>0.0105773659483346</v>
      </c>
      <c r="Q3814" s="28" t="n">
        <f aca="false">STDEV(P3795:P3814)*SQRT(252)</f>
        <v>0.163268251201534</v>
      </c>
      <c r="R3814" s="26" t="n">
        <f aca="false">(G3814-H3814)/H3814</f>
        <v>0.00100178530453712</v>
      </c>
      <c r="S3814" s="17" t="n">
        <f aca="false">YEAR(B3814)</f>
        <v>2021</v>
      </c>
      <c r="T3814" s="17" t="n">
        <f aca="false">WEEKDAY(B3814)</f>
        <v>2</v>
      </c>
    </row>
    <row r="3815" customFormat="false" ht="15" hidden="false" customHeight="false" outlineLevel="0" collapsed="false">
      <c r="B3815" s="21" t="n">
        <v>44369</v>
      </c>
      <c r="C3815" s="22" t="n">
        <v>1782.995</v>
      </c>
      <c r="D3815" s="22" t="n">
        <v>1790.2</v>
      </c>
      <c r="E3815" s="22" t="n">
        <v>1772.39</v>
      </c>
      <c r="F3815" s="22" t="n">
        <v>1778.865</v>
      </c>
      <c r="G3815" s="23" t="n">
        <v>1790.62</v>
      </c>
      <c r="H3815" s="23" t="n">
        <v>1788.83</v>
      </c>
      <c r="I3815" s="23" t="n">
        <v>1774.39</v>
      </c>
      <c r="J3815" s="23" t="n">
        <v>1772.62</v>
      </c>
      <c r="K3815" s="29" t="str">
        <f aca="false">IF(N3815&lt;=$F$3,"HIT","MISS")</f>
        <v>HIT</v>
      </c>
      <c r="L3815" s="29" t="str">
        <f aca="false">IF(O3815&lt;=$F$3,"HIT","MISS")</f>
        <v>HIT</v>
      </c>
      <c r="M3815" s="17" t="str">
        <f aca="false">IF(AND(K3815="HIT",L3815="HIT"),"HOD ✓ | LOD ✓",IF(K3815="HIT","HOD ✓",IF(L3815="HIT","LOD ✓","✗ MISS")))</f>
        <v>HOD ✓ | LOD ✓</v>
      </c>
      <c r="N3815" s="26" t="n">
        <f aca="false">IF(D3815&lt;H3815,(H3815-D3815)/D3815,IF(D3815&gt;G3815,(D3815-G3815)/D3815,0))</f>
        <v>0</v>
      </c>
      <c r="O3815" s="26" t="n">
        <f aca="false">IF(E3815&lt;J3815,(J3815-E3815)/E3815,IF(E3815&gt;I3815,(E3815-I3815)/E3815,0))</f>
        <v>0.000129768278990398</v>
      </c>
      <c r="P3815" s="27" t="n">
        <f aca="false">LN(F3815/F3814)</f>
        <v>-0.00231901413916796</v>
      </c>
      <c r="Q3815" s="28" t="n">
        <f aca="false">STDEV(P3796:P3815)*SQRT(252)</f>
        <v>0.156540770203782</v>
      </c>
      <c r="R3815" s="26" t="n">
        <f aca="false">(G3815-H3815)/H3815</f>
        <v>0.00100065405879819</v>
      </c>
      <c r="S3815" s="17" t="n">
        <f aca="false">YEAR(B3815)</f>
        <v>2021</v>
      </c>
      <c r="T3815" s="17" t="n">
        <f aca="false">WEEKDAY(B3815)</f>
        <v>3</v>
      </c>
    </row>
    <row r="3816" customFormat="false" ht="15" hidden="false" customHeight="false" outlineLevel="0" collapsed="false">
      <c r="B3816" s="21" t="n">
        <v>44370</v>
      </c>
      <c r="C3816" s="22" t="n">
        <v>1778.865</v>
      </c>
      <c r="D3816" s="22" t="n">
        <v>1794.985</v>
      </c>
      <c r="E3816" s="22" t="n">
        <v>1773.33</v>
      </c>
      <c r="F3816" s="22" t="n">
        <v>1779.05</v>
      </c>
      <c r="G3816" s="23" t="n">
        <v>1795.22</v>
      </c>
      <c r="H3816" s="23" t="n">
        <v>1793.43</v>
      </c>
      <c r="I3816" s="23" t="n">
        <v>1776.27</v>
      </c>
      <c r="J3816" s="23" t="n">
        <v>1774.5</v>
      </c>
      <c r="K3816" s="24" t="str">
        <f aca="false">IF(N3816&lt;=$F$3,"HIT","MISS")</f>
        <v>HIT</v>
      </c>
      <c r="L3816" s="24" t="str">
        <f aca="false">IF(O3816&lt;=$F$3,"HIT","MISS")</f>
        <v>MISS</v>
      </c>
      <c r="M3816" s="25" t="str">
        <f aca="false">IF(AND(K3816="HIT",L3816="HIT"),"HOD ✓ | LOD ✓",IF(K3816="HIT","HOD ✓",IF(L3816="HIT","LOD ✓","✗ MISS")))</f>
        <v>HOD ✓</v>
      </c>
      <c r="N3816" s="26" t="n">
        <f aca="false">IF(D3816&lt;H3816,(H3816-D3816)/D3816,IF(D3816&gt;G3816,(D3816-G3816)/D3816,0))</f>
        <v>0</v>
      </c>
      <c r="O3816" s="26" t="n">
        <f aca="false">IF(E3816&lt;J3816,(J3816-E3816)/E3816,IF(E3816&gt;I3816,(E3816-I3816)/E3816,0))</f>
        <v>0.000659775676270109</v>
      </c>
      <c r="P3816" s="27" t="n">
        <f aca="false">LN(F3816/F3815)</f>
        <v>0.000103993490663199</v>
      </c>
      <c r="Q3816" s="28" t="n">
        <f aca="false">STDEV(P3797:P3816)*SQRT(252)</f>
        <v>0.156856292794297</v>
      </c>
      <c r="R3816" s="26" t="n">
        <f aca="false">(G3816-H3816)/H3816</f>
        <v>0.000998087463686881</v>
      </c>
      <c r="S3816" s="17" t="n">
        <f aca="false">YEAR(B3816)</f>
        <v>2021</v>
      </c>
      <c r="T3816" s="17" t="n">
        <f aca="false">WEEKDAY(B3816)</f>
        <v>4</v>
      </c>
    </row>
    <row r="3817" customFormat="false" ht="15" hidden="false" customHeight="false" outlineLevel="0" collapsed="false">
      <c r="B3817" s="21" t="n">
        <v>44371</v>
      </c>
      <c r="C3817" s="22" t="n">
        <v>1779.05</v>
      </c>
      <c r="D3817" s="22" t="n">
        <v>1788.04</v>
      </c>
      <c r="E3817" s="22" t="n">
        <v>1772.875</v>
      </c>
      <c r="F3817" s="22" t="n">
        <v>1774.98</v>
      </c>
      <c r="G3817" s="23" t="n">
        <v>1787.38</v>
      </c>
      <c r="H3817" s="23" t="n">
        <v>1785.59</v>
      </c>
      <c r="I3817" s="23" t="n">
        <v>1773.73</v>
      </c>
      <c r="J3817" s="23" t="n">
        <v>1771.96</v>
      </c>
      <c r="K3817" s="29" t="str">
        <f aca="false">IF(N3817&lt;=$F$3,"HIT","MISS")</f>
        <v>HIT</v>
      </c>
      <c r="L3817" s="29" t="str">
        <f aca="false">IF(O3817&lt;=$F$3,"HIT","MISS")</f>
        <v>HIT</v>
      </c>
      <c r="M3817" s="17" t="str">
        <f aca="false">IF(AND(K3817="HIT",L3817="HIT"),"HOD ✓ | LOD ✓",IF(K3817="HIT","HOD ✓",IF(L3817="HIT","LOD ✓","✗ MISS")))</f>
        <v>HOD ✓ | LOD ✓</v>
      </c>
      <c r="N3817" s="26" t="n">
        <f aca="false">IF(D3817&lt;H3817,(H3817-D3817)/D3817,IF(D3817&gt;G3817,(D3817-G3817)/D3817,0))</f>
        <v>0.000369119259076897</v>
      </c>
      <c r="O3817" s="26" t="n">
        <f aca="false">IF(E3817&lt;J3817,(J3817-E3817)/E3817,IF(E3817&gt;I3817,(E3817-I3817)/E3817,0))</f>
        <v>0</v>
      </c>
      <c r="P3817" s="27" t="n">
        <f aca="false">LN(F3817/F3816)</f>
        <v>-0.00229035870782237</v>
      </c>
      <c r="Q3817" s="28" t="n">
        <f aca="false">STDEV(P3798:P3817)*SQRT(252)</f>
        <v>0.156447662220023</v>
      </c>
      <c r="R3817" s="26" t="n">
        <f aca="false">(G3817-H3817)/H3817</f>
        <v>0.00100246977189623</v>
      </c>
      <c r="S3817" s="17" t="n">
        <f aca="false">YEAR(B3817)</f>
        <v>2021</v>
      </c>
      <c r="T3817" s="17" t="n">
        <f aca="false">WEEKDAY(B3817)</f>
        <v>5</v>
      </c>
    </row>
    <row r="3818" customFormat="false" ht="15" hidden="false" customHeight="false" outlineLevel="0" collapsed="false">
      <c r="B3818" s="21" t="n">
        <v>44372</v>
      </c>
      <c r="C3818" s="22" t="n">
        <v>1774.98</v>
      </c>
      <c r="D3818" s="22" t="n">
        <v>1790.446</v>
      </c>
      <c r="E3818" s="22" t="n">
        <v>1773.795</v>
      </c>
      <c r="F3818" s="22" t="n">
        <v>1781.646</v>
      </c>
      <c r="G3818" s="23" t="n">
        <v>1791.65</v>
      </c>
      <c r="H3818" s="23" t="n">
        <v>1789.86</v>
      </c>
      <c r="I3818" s="23" t="n">
        <v>1775.78</v>
      </c>
      <c r="J3818" s="23" t="n">
        <v>1774.01</v>
      </c>
      <c r="K3818" s="29" t="str">
        <f aca="false">IF(N3818&lt;=$F$3,"HIT","MISS")</f>
        <v>HIT</v>
      </c>
      <c r="L3818" s="29" t="str">
        <f aca="false">IF(O3818&lt;=$F$3,"HIT","MISS")</f>
        <v>HIT</v>
      </c>
      <c r="M3818" s="17" t="str">
        <f aca="false">IF(AND(K3818="HIT",L3818="HIT"),"HOD ✓ | LOD ✓",IF(K3818="HIT","HOD ✓",IF(L3818="HIT","LOD ✓","✗ MISS")))</f>
        <v>HOD ✓ | LOD ✓</v>
      </c>
      <c r="N3818" s="26" t="n">
        <f aca="false">IF(D3818&lt;H3818,(H3818-D3818)/D3818,IF(D3818&gt;G3818,(D3818-G3818)/D3818,0))</f>
        <v>0</v>
      </c>
      <c r="O3818" s="26" t="n">
        <f aca="false">IF(E3818&lt;J3818,(J3818-E3818)/E3818,IF(E3818&gt;I3818,(E3818-I3818)/E3818,0))</f>
        <v>0.000121209046141137</v>
      </c>
      <c r="P3818" s="27" t="n">
        <f aca="false">LN(F3818/F3817)</f>
        <v>0.00374850085753882</v>
      </c>
      <c r="Q3818" s="28" t="n">
        <f aca="false">STDEV(P3799:P3818)*SQRT(252)</f>
        <v>0.156552868830385</v>
      </c>
      <c r="R3818" s="26" t="n">
        <f aca="false">(G3818-H3818)/H3818</f>
        <v>0.00100007821840825</v>
      </c>
      <c r="S3818" s="17" t="n">
        <f aca="false">YEAR(B3818)</f>
        <v>2021</v>
      </c>
      <c r="T3818" s="17" t="n">
        <f aca="false">WEEKDAY(B3818)</f>
        <v>6</v>
      </c>
    </row>
    <row r="3819" customFormat="false" ht="15" hidden="false" customHeight="false" outlineLevel="0" collapsed="false">
      <c r="B3819" s="21" t="n">
        <v>44375</v>
      </c>
      <c r="C3819" s="22" t="n">
        <v>1781.646</v>
      </c>
      <c r="D3819" s="22" t="n">
        <v>1785.83</v>
      </c>
      <c r="E3819" s="22" t="n">
        <v>1770.78</v>
      </c>
      <c r="F3819" s="22" t="n">
        <v>1778.26</v>
      </c>
      <c r="G3819" s="23" t="n">
        <v>1785.27</v>
      </c>
      <c r="H3819" s="23" t="n">
        <v>1783.49</v>
      </c>
      <c r="I3819" s="23" t="n">
        <v>1772.76</v>
      </c>
      <c r="J3819" s="23" t="n">
        <v>1770.99</v>
      </c>
      <c r="K3819" s="29" t="str">
        <f aca="false">IF(N3819&lt;=$F$3,"HIT","MISS")</f>
        <v>HIT</v>
      </c>
      <c r="L3819" s="29" t="str">
        <f aca="false">IF(O3819&lt;=$F$3,"HIT","MISS")</f>
        <v>HIT</v>
      </c>
      <c r="M3819" s="17" t="str">
        <f aca="false">IF(AND(K3819="HIT",L3819="HIT"),"HOD ✓ | LOD ✓",IF(K3819="HIT","HOD ✓",IF(L3819="HIT","LOD ✓","✗ MISS")))</f>
        <v>HOD ✓ | LOD ✓</v>
      </c>
      <c r="N3819" s="26" t="n">
        <f aca="false">IF(D3819&lt;H3819,(H3819-D3819)/D3819,IF(D3819&gt;G3819,(D3819-G3819)/D3819,0))</f>
        <v>0.000313579680036703</v>
      </c>
      <c r="O3819" s="26" t="n">
        <f aca="false">IF(E3819&lt;J3819,(J3819-E3819)/E3819,IF(E3819&gt;I3819,(E3819-I3819)/E3819,0))</f>
        <v>0.000118591807000326</v>
      </c>
      <c r="P3819" s="27" t="n">
        <f aca="false">LN(F3819/F3818)</f>
        <v>-0.00190229799387239</v>
      </c>
      <c r="Q3819" s="28" t="n">
        <f aca="false">STDEV(P3800:P3819)*SQRT(252)</f>
        <v>0.155548165107511</v>
      </c>
      <c r="R3819" s="26" t="n">
        <f aca="false">(G3819-H3819)/H3819</f>
        <v>0.000998043162563274</v>
      </c>
      <c r="S3819" s="17" t="n">
        <f aca="false">YEAR(B3819)</f>
        <v>2021</v>
      </c>
      <c r="T3819" s="17" t="n">
        <f aca="false">WEEKDAY(B3819)</f>
        <v>2</v>
      </c>
    </row>
    <row r="3820" customFormat="false" ht="15" hidden="false" customHeight="false" outlineLevel="0" collapsed="false">
      <c r="B3820" s="21" t="n">
        <v>44376</v>
      </c>
      <c r="C3820" s="22" t="n">
        <v>1778.26</v>
      </c>
      <c r="D3820" s="22" t="n">
        <v>1779.034</v>
      </c>
      <c r="E3820" s="22" t="n">
        <v>1750.74</v>
      </c>
      <c r="F3820" s="22" t="n">
        <v>1761.086</v>
      </c>
      <c r="G3820" s="23" t="n">
        <v>1778.6</v>
      </c>
      <c r="H3820" s="23" t="n">
        <v>1776.82</v>
      </c>
      <c r="I3820" s="23" t="n">
        <v>1750.98</v>
      </c>
      <c r="J3820" s="23" t="n">
        <v>1749.23</v>
      </c>
      <c r="K3820" s="29" t="str">
        <f aca="false">IF(N3820&lt;=$F$3,"HIT","MISS")</f>
        <v>HIT</v>
      </c>
      <c r="L3820" s="29" t="str">
        <f aca="false">IF(O3820&lt;=$F$3,"HIT","MISS")</f>
        <v>HIT</v>
      </c>
      <c r="M3820" s="17" t="str">
        <f aca="false">IF(AND(K3820="HIT",L3820="HIT"),"HOD ✓ | LOD ✓",IF(K3820="HIT","HOD ✓",IF(L3820="HIT","LOD ✓","✗ MISS")))</f>
        <v>HOD ✓ | LOD ✓</v>
      </c>
      <c r="N3820" s="26" t="n">
        <f aca="false">IF(D3820&lt;H3820,(H3820-D3820)/D3820,IF(D3820&gt;G3820,(D3820-G3820)/D3820,0))</f>
        <v>0.000243952616982136</v>
      </c>
      <c r="O3820" s="26" t="n">
        <f aca="false">IF(E3820&lt;J3820,(J3820-E3820)/E3820,IF(E3820&gt;I3820,(E3820-I3820)/E3820,0))</f>
        <v>0</v>
      </c>
      <c r="P3820" s="27" t="n">
        <f aca="false">LN(F3820/F3819)</f>
        <v>-0.00970469391159631</v>
      </c>
      <c r="Q3820" s="28" t="n">
        <f aca="false">STDEV(P3801:P3820)*SQRT(252)</f>
        <v>0.15710325552602</v>
      </c>
      <c r="R3820" s="26" t="n">
        <f aca="false">(G3820-H3820)/H3820</f>
        <v>0.00100178971420851</v>
      </c>
      <c r="S3820" s="17" t="n">
        <f aca="false">YEAR(B3820)</f>
        <v>2021</v>
      </c>
      <c r="T3820" s="17" t="n">
        <f aca="false">WEEKDAY(B3820)</f>
        <v>3</v>
      </c>
    </row>
    <row r="3821" customFormat="false" ht="15" hidden="false" customHeight="false" outlineLevel="0" collapsed="false">
      <c r="B3821" s="21" t="n">
        <v>44377</v>
      </c>
      <c r="C3821" s="22" t="n">
        <v>1761.086</v>
      </c>
      <c r="D3821" s="22" t="n">
        <v>1774.45</v>
      </c>
      <c r="E3821" s="22" t="n">
        <v>1753.44</v>
      </c>
      <c r="F3821" s="22" t="n">
        <v>1770.45</v>
      </c>
      <c r="G3821" s="23" t="n">
        <v>1774.71</v>
      </c>
      <c r="H3821" s="23" t="n">
        <v>1772.94</v>
      </c>
      <c r="I3821" s="23" t="n">
        <v>1752.71</v>
      </c>
      <c r="J3821" s="23" t="n">
        <v>1750.96</v>
      </c>
      <c r="K3821" s="29" t="str">
        <f aca="false">IF(N3821&lt;=$F$3,"HIT","MISS")</f>
        <v>HIT</v>
      </c>
      <c r="L3821" s="29" t="str">
        <f aca="false">IF(O3821&lt;=$F$3,"HIT","MISS")</f>
        <v>HIT</v>
      </c>
      <c r="M3821" s="17" t="str">
        <f aca="false">IF(AND(K3821="HIT",L3821="HIT"),"HOD ✓ | LOD ✓",IF(K3821="HIT","HOD ✓",IF(L3821="HIT","LOD ✓","✗ MISS")))</f>
        <v>HOD ✓ | LOD ✓</v>
      </c>
      <c r="N3821" s="26" t="n">
        <f aca="false">IF(D3821&lt;H3821,(H3821-D3821)/D3821,IF(D3821&gt;G3821,(D3821-G3821)/D3821,0))</f>
        <v>0</v>
      </c>
      <c r="O3821" s="26" t="n">
        <f aca="false">IF(E3821&lt;J3821,(J3821-E3821)/E3821,IF(E3821&gt;I3821,(E3821-I3821)/E3821,0))</f>
        <v>0.000416324482160791</v>
      </c>
      <c r="P3821" s="27" t="n">
        <f aca="false">LN(F3821/F3820)</f>
        <v>0.00530308735071519</v>
      </c>
      <c r="Q3821" s="28" t="n">
        <f aca="false">STDEV(P3802:P3821)*SQRT(252)</f>
        <v>0.157855882900099</v>
      </c>
      <c r="R3821" s="26" t="n">
        <f aca="false">(G3821-H3821)/H3821</f>
        <v>0.000998341737453034</v>
      </c>
      <c r="S3821" s="17" t="n">
        <f aca="false">YEAR(B3821)</f>
        <v>2021</v>
      </c>
      <c r="T3821" s="17" t="n">
        <f aca="false">WEEKDAY(B3821)</f>
        <v>4</v>
      </c>
    </row>
    <row r="3822" customFormat="false" ht="15" hidden="false" customHeight="false" outlineLevel="0" collapsed="false">
      <c r="B3822" s="21" t="n">
        <v>44378</v>
      </c>
      <c r="C3822" s="22" t="n">
        <v>1770.45</v>
      </c>
      <c r="D3822" s="22" t="n">
        <v>1782.89</v>
      </c>
      <c r="E3822" s="22" t="n">
        <v>1765.74</v>
      </c>
      <c r="F3822" s="22" t="n">
        <v>1776.655</v>
      </c>
      <c r="G3822" s="23" t="n">
        <v>1782.99</v>
      </c>
      <c r="H3822" s="23" t="n">
        <v>1781.21</v>
      </c>
      <c r="I3822" s="23" t="n">
        <v>1765.55</v>
      </c>
      <c r="J3822" s="23" t="n">
        <v>1763.79</v>
      </c>
      <c r="K3822" s="29" t="str">
        <f aca="false">IF(N3822&lt;=$F$3,"HIT","MISS")</f>
        <v>HIT</v>
      </c>
      <c r="L3822" s="29" t="str">
        <f aca="false">IF(O3822&lt;=$F$3,"HIT","MISS")</f>
        <v>HIT</v>
      </c>
      <c r="M3822" s="17" t="str">
        <f aca="false">IF(AND(K3822="HIT",L3822="HIT"),"HOD ✓ | LOD ✓",IF(K3822="HIT","HOD ✓",IF(L3822="HIT","LOD ✓","✗ MISS")))</f>
        <v>HOD ✓ | LOD ✓</v>
      </c>
      <c r="N3822" s="26" t="n">
        <f aca="false">IF(D3822&lt;H3822,(H3822-D3822)/D3822,IF(D3822&gt;G3822,(D3822-G3822)/D3822,0))</f>
        <v>0</v>
      </c>
      <c r="O3822" s="26" t="n">
        <f aca="false">IF(E3822&lt;J3822,(J3822-E3822)/E3822,IF(E3822&gt;I3822,(E3822-I3822)/E3822,0))</f>
        <v>0.00010760361095068</v>
      </c>
      <c r="P3822" s="27" t="n">
        <f aca="false">LN(F3822/F3821)</f>
        <v>0.0034986313229049</v>
      </c>
      <c r="Q3822" s="28" t="n">
        <f aca="false">STDEV(P3803:P3822)*SQRT(252)</f>
        <v>0.147454398996622</v>
      </c>
      <c r="R3822" s="26" t="n">
        <f aca="false">(G3822-H3822)/H3822</f>
        <v>0.000999320686499611</v>
      </c>
      <c r="S3822" s="17" t="n">
        <f aca="false">YEAR(B3822)</f>
        <v>2021</v>
      </c>
      <c r="T3822" s="17" t="n">
        <f aca="false">WEEKDAY(B3822)</f>
        <v>5</v>
      </c>
    </row>
    <row r="3823" customFormat="false" ht="15" hidden="false" customHeight="false" outlineLevel="0" collapsed="false">
      <c r="B3823" s="21" t="n">
        <v>44379</v>
      </c>
      <c r="C3823" s="22" t="n">
        <v>1776.655</v>
      </c>
      <c r="D3823" s="22" t="n">
        <v>1795.1</v>
      </c>
      <c r="E3823" s="22" t="n">
        <v>1774.356</v>
      </c>
      <c r="F3823" s="22" t="n">
        <v>1787.45</v>
      </c>
      <c r="G3823" s="23" t="n">
        <v>1796.41</v>
      </c>
      <c r="H3823" s="23" t="n">
        <v>1794.62</v>
      </c>
      <c r="I3823" s="23" t="n">
        <v>1778.25</v>
      </c>
      <c r="J3823" s="23" t="n">
        <v>1776.47</v>
      </c>
      <c r="K3823" s="24" t="str">
        <f aca="false">IF(N3823&lt;=$F$3,"HIT","MISS")</f>
        <v>HIT</v>
      </c>
      <c r="L3823" s="24" t="str">
        <f aca="false">IF(O3823&lt;=$F$3,"HIT","MISS")</f>
        <v>MISS</v>
      </c>
      <c r="M3823" s="25" t="str">
        <f aca="false">IF(AND(K3823="HIT",L3823="HIT"),"HOD ✓ | LOD ✓",IF(K3823="HIT","HOD ✓",IF(L3823="HIT","LOD ✓","✗ MISS")))</f>
        <v>HOD ✓</v>
      </c>
      <c r="N3823" s="26" t="n">
        <f aca="false">IF(D3823&lt;H3823,(H3823-D3823)/D3823,IF(D3823&gt;G3823,(D3823-G3823)/D3823,0))</f>
        <v>0</v>
      </c>
      <c r="O3823" s="26" t="n">
        <f aca="false">IF(E3823&lt;J3823,(J3823-E3823)/E3823,IF(E3823&gt;I3823,(E3823-I3823)/E3823,0))</f>
        <v>0.0011914181821461</v>
      </c>
      <c r="P3823" s="27" t="n">
        <f aca="false">LN(F3823/F3822)</f>
        <v>0.0060576402828736</v>
      </c>
      <c r="Q3823" s="28" t="n">
        <f aca="false">STDEV(P3804:P3823)*SQRT(252)</f>
        <v>0.142266225424872</v>
      </c>
      <c r="R3823" s="26" t="n">
        <f aca="false">(G3823-H3823)/H3823</f>
        <v>0.000997425638854014</v>
      </c>
      <c r="S3823" s="17" t="n">
        <f aca="false">YEAR(B3823)</f>
        <v>2021</v>
      </c>
      <c r="T3823" s="17" t="n">
        <f aca="false">WEEKDAY(B3823)</f>
        <v>6</v>
      </c>
    </row>
    <row r="3824" customFormat="false" ht="15" hidden="false" customHeight="false" outlineLevel="0" collapsed="false">
      <c r="B3824" s="21" t="n">
        <v>44382</v>
      </c>
      <c r="C3824" s="22" t="n">
        <v>1787.45</v>
      </c>
      <c r="D3824" s="22" t="n">
        <v>1794.745</v>
      </c>
      <c r="E3824" s="22" t="n">
        <v>1784.52</v>
      </c>
      <c r="F3824" s="22" t="n">
        <v>1791.97</v>
      </c>
      <c r="G3824" s="23" t="n">
        <v>1796.03</v>
      </c>
      <c r="H3824" s="23" t="n">
        <v>1794.24</v>
      </c>
      <c r="I3824" s="23" t="n">
        <v>1784.81</v>
      </c>
      <c r="J3824" s="23" t="n">
        <v>1783.03</v>
      </c>
      <c r="K3824" s="29" t="str">
        <f aca="false">IF(N3824&lt;=$F$3,"HIT","MISS")</f>
        <v>HIT</v>
      </c>
      <c r="L3824" s="29" t="str">
        <f aca="false">IF(O3824&lt;=$F$3,"HIT","MISS")</f>
        <v>HIT</v>
      </c>
      <c r="M3824" s="17" t="str">
        <f aca="false">IF(AND(K3824="HIT",L3824="HIT"),"HOD ✓ | LOD ✓",IF(K3824="HIT","HOD ✓",IF(L3824="HIT","LOD ✓","✗ MISS")))</f>
        <v>HOD ✓ | LOD ✓</v>
      </c>
      <c r="N3824" s="26" t="n">
        <f aca="false">IF(D3824&lt;H3824,(H3824-D3824)/D3824,IF(D3824&gt;G3824,(D3824-G3824)/D3824,0))</f>
        <v>0</v>
      </c>
      <c r="O3824" s="26" t="n">
        <f aca="false">IF(E3824&lt;J3824,(J3824-E3824)/E3824,IF(E3824&gt;I3824,(E3824-I3824)/E3824,0))</f>
        <v>0</v>
      </c>
      <c r="P3824" s="27" t="n">
        <f aca="false">LN(F3824/F3823)</f>
        <v>0.00252555017434778</v>
      </c>
      <c r="Q3824" s="28" t="n">
        <f aca="false">STDEV(P3805:P3824)*SQRT(252)</f>
        <v>0.141365304517528</v>
      </c>
      <c r="R3824" s="26" t="n">
        <f aca="false">(G3824-H3824)/H3824</f>
        <v>0.000997636882468323</v>
      </c>
      <c r="S3824" s="17" t="n">
        <f aca="false">YEAR(B3824)</f>
        <v>2021</v>
      </c>
      <c r="T3824" s="17" t="n">
        <f aca="false">WEEKDAY(B3824)</f>
        <v>2</v>
      </c>
    </row>
    <row r="3825" customFormat="false" ht="15" hidden="false" customHeight="false" outlineLevel="0" collapsed="false">
      <c r="B3825" s="21" t="n">
        <v>44383</v>
      </c>
      <c r="C3825" s="22" t="n">
        <v>1791.97</v>
      </c>
      <c r="D3825" s="22" t="n">
        <v>1815.046</v>
      </c>
      <c r="E3825" s="22" t="n">
        <v>1790.15</v>
      </c>
      <c r="F3825" s="22" t="n">
        <v>1797.21</v>
      </c>
      <c r="G3825" s="23" t="n">
        <v>1815.01</v>
      </c>
      <c r="H3825" s="23" t="n">
        <v>1813.2</v>
      </c>
      <c r="I3825" s="23" t="n">
        <v>1790.02</v>
      </c>
      <c r="J3825" s="23" t="n">
        <v>1788.23</v>
      </c>
      <c r="K3825" s="29" t="str">
        <f aca="false">IF(N3825&lt;=$F$3,"HIT","MISS")</f>
        <v>HIT</v>
      </c>
      <c r="L3825" s="29" t="str">
        <f aca="false">IF(O3825&lt;=$F$3,"HIT","MISS")</f>
        <v>HIT</v>
      </c>
      <c r="M3825" s="17" t="str">
        <f aca="false">IF(AND(K3825="HIT",L3825="HIT"),"HOD ✓ | LOD ✓",IF(K3825="HIT","HOD ✓",IF(L3825="HIT","LOD ✓","✗ MISS")))</f>
        <v>HOD ✓ | LOD ✓</v>
      </c>
      <c r="N3825" s="26" t="n">
        <f aca="false">IF(D3825&lt;H3825,(H3825-D3825)/D3825,IF(D3825&gt;G3825,(D3825-G3825)/D3825,0))</f>
        <v>1.98342080586708E-005</v>
      </c>
      <c r="O3825" s="26" t="n">
        <f aca="false">IF(E3825&lt;J3825,(J3825-E3825)/E3825,IF(E3825&gt;I3825,(E3825-I3825)/E3825,0))</f>
        <v>7.26196128816631E-005</v>
      </c>
      <c r="P3825" s="27" t="n">
        <f aca="false">LN(F3825/F3824)</f>
        <v>0.00291988906820579</v>
      </c>
      <c r="Q3825" s="28" t="n">
        <f aca="false">STDEV(P3806:P3825)*SQRT(252)</f>
        <v>0.14285260149215</v>
      </c>
      <c r="R3825" s="26" t="n">
        <f aca="false">(G3825-H3825)/H3825</f>
        <v>0.00099823516435029</v>
      </c>
      <c r="S3825" s="17" t="n">
        <f aca="false">YEAR(B3825)</f>
        <v>2021</v>
      </c>
      <c r="T3825" s="17" t="n">
        <f aca="false">WEEKDAY(B3825)</f>
        <v>3</v>
      </c>
    </row>
    <row r="3826" customFormat="false" ht="15" hidden="false" customHeight="false" outlineLevel="0" collapsed="false">
      <c r="B3826" s="21" t="n">
        <v>44384</v>
      </c>
      <c r="C3826" s="22" t="n">
        <v>1797.21</v>
      </c>
      <c r="D3826" s="22" t="n">
        <v>1809.89</v>
      </c>
      <c r="E3826" s="22" t="n">
        <v>1793.995</v>
      </c>
      <c r="F3826" s="22" t="n">
        <v>1803.716</v>
      </c>
      <c r="G3826" s="23" t="n">
        <v>1812.12</v>
      </c>
      <c r="H3826" s="23" t="n">
        <v>1810.31</v>
      </c>
      <c r="I3826" s="23" t="n">
        <v>1795.48</v>
      </c>
      <c r="J3826" s="23" t="n">
        <v>1793.69</v>
      </c>
      <c r="K3826" s="29" t="str">
        <f aca="false">IF(N3826&lt;=$F$3,"HIT","MISS")</f>
        <v>HIT</v>
      </c>
      <c r="L3826" s="29" t="str">
        <f aca="false">IF(O3826&lt;=$F$3,"HIT","MISS")</f>
        <v>HIT</v>
      </c>
      <c r="M3826" s="17" t="str">
        <f aca="false">IF(AND(K3826="HIT",L3826="HIT"),"HOD ✓ | LOD ✓",IF(K3826="HIT","HOD ✓",IF(L3826="HIT","LOD ✓","✗ MISS")))</f>
        <v>HOD ✓ | LOD ✓</v>
      </c>
      <c r="N3826" s="26" t="n">
        <f aca="false">IF(D3826&lt;H3826,(H3826-D3826)/D3826,IF(D3826&gt;G3826,(D3826-G3826)/D3826,0))</f>
        <v>0.000232058301885665</v>
      </c>
      <c r="O3826" s="26" t="n">
        <f aca="false">IF(E3826&lt;J3826,(J3826-E3826)/E3826,IF(E3826&gt;I3826,(E3826-I3826)/E3826,0))</f>
        <v>0</v>
      </c>
      <c r="P3826" s="27" t="n">
        <f aca="false">LN(F3826/F3825)</f>
        <v>0.00361351890005495</v>
      </c>
      <c r="Q3826" s="28" t="n">
        <f aca="false">STDEV(P3807:P3826)*SQRT(252)</f>
        <v>0.144546505040318</v>
      </c>
      <c r="R3826" s="26" t="n">
        <f aca="false">(G3826-H3826)/H3826</f>
        <v>0.000999828758610374</v>
      </c>
      <c r="S3826" s="17" t="n">
        <f aca="false">YEAR(B3826)</f>
        <v>2021</v>
      </c>
      <c r="T3826" s="17" t="n">
        <f aca="false">WEEKDAY(B3826)</f>
        <v>4</v>
      </c>
    </row>
    <row r="3827" customFormat="false" ht="15" hidden="false" customHeight="false" outlineLevel="0" collapsed="false">
      <c r="B3827" s="21" t="n">
        <v>44385</v>
      </c>
      <c r="C3827" s="22" t="n">
        <v>1803.716</v>
      </c>
      <c r="D3827" s="22" t="n">
        <v>1818.54</v>
      </c>
      <c r="E3827" s="22" t="n">
        <v>1794.215</v>
      </c>
      <c r="F3827" s="22" t="n">
        <v>1802.495</v>
      </c>
      <c r="G3827" s="23" t="n">
        <v>1819.92</v>
      </c>
      <c r="H3827" s="23" t="n">
        <v>1818.1</v>
      </c>
      <c r="I3827" s="23" t="n">
        <v>1794.99</v>
      </c>
      <c r="J3827" s="23" t="n">
        <v>1793.2</v>
      </c>
      <c r="K3827" s="29" t="str">
        <f aca="false">IF(N3827&lt;=$F$3,"HIT","MISS")</f>
        <v>HIT</v>
      </c>
      <c r="L3827" s="29" t="str">
        <f aca="false">IF(O3827&lt;=$F$3,"HIT","MISS")</f>
        <v>HIT</v>
      </c>
      <c r="M3827" s="17" t="str">
        <f aca="false">IF(AND(K3827="HIT",L3827="HIT"),"HOD ✓ | LOD ✓",IF(K3827="HIT","HOD ✓",IF(L3827="HIT","LOD ✓","✗ MISS")))</f>
        <v>HOD ✓ | LOD ✓</v>
      </c>
      <c r="N3827" s="26" t="n">
        <f aca="false">IF(D3827&lt;H3827,(H3827-D3827)/D3827,IF(D3827&gt;G3827,(D3827-G3827)/D3827,0))</f>
        <v>0</v>
      </c>
      <c r="O3827" s="26" t="n">
        <f aca="false">IF(E3827&lt;J3827,(J3827-E3827)/E3827,IF(E3827&gt;I3827,(E3827-I3827)/E3827,0))</f>
        <v>0</v>
      </c>
      <c r="P3827" s="27" t="n">
        <f aca="false">LN(F3827/F3826)</f>
        <v>-0.000677165061421987</v>
      </c>
      <c r="Q3827" s="28" t="n">
        <f aca="false">STDEV(P3808:P3827)*SQRT(252)</f>
        <v>0.142017019187701</v>
      </c>
      <c r="R3827" s="26" t="n">
        <f aca="false">(G3827-H3827)/H3827</f>
        <v>0.00100104504702721</v>
      </c>
      <c r="S3827" s="17" t="n">
        <f aca="false">YEAR(B3827)</f>
        <v>2021</v>
      </c>
      <c r="T3827" s="17" t="n">
        <f aca="false">WEEKDAY(B3827)</f>
        <v>5</v>
      </c>
    </row>
    <row r="3828" customFormat="false" ht="15" hidden="false" customHeight="false" outlineLevel="0" collapsed="false">
      <c r="B3828" s="21" t="n">
        <v>44386</v>
      </c>
      <c r="C3828" s="22" t="n">
        <v>1802.495</v>
      </c>
      <c r="D3828" s="22" t="n">
        <v>1812.445</v>
      </c>
      <c r="E3828" s="22" t="n">
        <v>1796.74</v>
      </c>
      <c r="F3828" s="22" t="n">
        <v>1808.465</v>
      </c>
      <c r="G3828" s="23" t="n">
        <v>1814.92</v>
      </c>
      <c r="H3828" s="23" t="n">
        <v>1813.11</v>
      </c>
      <c r="I3828" s="23" t="n">
        <v>1797.13</v>
      </c>
      <c r="J3828" s="23" t="n">
        <v>1795.33</v>
      </c>
      <c r="K3828" s="29" t="str">
        <f aca="false">IF(N3828&lt;=$F$3,"HIT","MISS")</f>
        <v>HIT</v>
      </c>
      <c r="L3828" s="29" t="str">
        <f aca="false">IF(O3828&lt;=$F$3,"HIT","MISS")</f>
        <v>HIT</v>
      </c>
      <c r="M3828" s="17" t="str">
        <f aca="false">IF(AND(K3828="HIT",L3828="HIT"),"HOD ✓ | LOD ✓",IF(K3828="HIT","HOD ✓",IF(L3828="HIT","LOD ✓","✗ MISS")))</f>
        <v>HOD ✓ | LOD ✓</v>
      </c>
      <c r="N3828" s="26" t="n">
        <f aca="false">IF(D3828&lt;H3828,(H3828-D3828)/D3828,IF(D3828&gt;G3828,(D3828-G3828)/D3828,0))</f>
        <v>0.000366907685474574</v>
      </c>
      <c r="O3828" s="26" t="n">
        <f aca="false">IF(E3828&lt;J3828,(J3828-E3828)/E3828,IF(E3828&gt;I3828,(E3828-I3828)/E3828,0))</f>
        <v>0</v>
      </c>
      <c r="P3828" s="27" t="n">
        <f aca="false">LN(F3828/F3827)</f>
        <v>0.00330660291970921</v>
      </c>
      <c r="Q3828" s="28" t="n">
        <f aca="false">STDEV(P3809:P3828)*SQRT(252)</f>
        <v>0.139913499829493</v>
      </c>
      <c r="R3828" s="26" t="n">
        <f aca="false">(G3828-H3828)/H3828</f>
        <v>0.000998284715213182</v>
      </c>
      <c r="S3828" s="17" t="n">
        <f aca="false">YEAR(B3828)</f>
        <v>2021</v>
      </c>
      <c r="T3828" s="17" t="n">
        <f aca="false">WEEKDAY(B3828)</f>
        <v>6</v>
      </c>
    </row>
    <row r="3829" customFormat="false" ht="15" hidden="false" customHeight="false" outlineLevel="0" collapsed="false">
      <c r="B3829" s="21" t="n">
        <v>44389</v>
      </c>
      <c r="C3829" s="22" t="n">
        <v>1808.465</v>
      </c>
      <c r="D3829" s="22" t="n">
        <v>1810.956</v>
      </c>
      <c r="E3829" s="22" t="n">
        <v>1791.645</v>
      </c>
      <c r="F3829" s="22" t="n">
        <v>1806.145</v>
      </c>
      <c r="G3829" s="23" t="n">
        <v>1811.42</v>
      </c>
      <c r="H3829" s="23" t="n">
        <v>1809.61</v>
      </c>
      <c r="I3829" s="23" t="n">
        <v>1793.52</v>
      </c>
      <c r="J3829" s="23" t="n">
        <v>1791.73</v>
      </c>
      <c r="K3829" s="29" t="str">
        <f aca="false">IF(N3829&lt;=$F$3,"HIT","MISS")</f>
        <v>HIT</v>
      </c>
      <c r="L3829" s="29" t="str">
        <f aca="false">IF(O3829&lt;=$F$3,"HIT","MISS")</f>
        <v>HIT</v>
      </c>
      <c r="M3829" s="17" t="str">
        <f aca="false">IF(AND(K3829="HIT",L3829="HIT"),"HOD ✓ | LOD ✓",IF(K3829="HIT","HOD ✓",IF(L3829="HIT","LOD ✓","✗ MISS")))</f>
        <v>HOD ✓ | LOD ✓</v>
      </c>
      <c r="N3829" s="26" t="n">
        <f aca="false">IF(D3829&lt;H3829,(H3829-D3829)/D3829,IF(D3829&gt;G3829,(D3829-G3829)/D3829,0))</f>
        <v>0</v>
      </c>
      <c r="O3829" s="26" t="n">
        <f aca="false">IF(E3829&lt;J3829,(J3829-E3829)/E3829,IF(E3829&gt;I3829,(E3829-I3829)/E3829,0))</f>
        <v>4.74424341875965E-005</v>
      </c>
      <c r="P3829" s="27" t="n">
        <f aca="false">LN(F3829/F3828)</f>
        <v>-0.00128367946670926</v>
      </c>
      <c r="Q3829" s="28" t="n">
        <f aca="false">STDEV(P3810:P3829)*SQRT(252)</f>
        <v>0.138968976725338</v>
      </c>
      <c r="R3829" s="26" t="n">
        <f aca="false">(G3829-H3829)/H3829</f>
        <v>0.00100021551605052</v>
      </c>
      <c r="S3829" s="17" t="n">
        <f aca="false">YEAR(B3829)</f>
        <v>2021</v>
      </c>
      <c r="T3829" s="17" t="n">
        <f aca="false">WEEKDAY(B3829)</f>
        <v>2</v>
      </c>
    </row>
    <row r="3830" customFormat="false" ht="15" hidden="false" customHeight="false" outlineLevel="0" collapsed="false">
      <c r="B3830" s="21" t="n">
        <v>44390</v>
      </c>
      <c r="C3830" s="22" t="n">
        <v>1806.145</v>
      </c>
      <c r="D3830" s="22" t="n">
        <v>1817.26</v>
      </c>
      <c r="E3830" s="22" t="n">
        <v>1798.67</v>
      </c>
      <c r="F3830" s="22" t="n">
        <v>1807.686</v>
      </c>
      <c r="G3830" s="23" t="n">
        <v>1818.04</v>
      </c>
      <c r="H3830" s="23" t="n">
        <v>1816.22</v>
      </c>
      <c r="I3830" s="23" t="n">
        <v>1799.37</v>
      </c>
      <c r="J3830" s="23" t="n">
        <v>1797.57</v>
      </c>
      <c r="K3830" s="29" t="str">
        <f aca="false">IF(N3830&lt;=$F$3,"HIT","MISS")</f>
        <v>HIT</v>
      </c>
      <c r="L3830" s="29" t="str">
        <f aca="false">IF(O3830&lt;=$F$3,"HIT","MISS")</f>
        <v>HIT</v>
      </c>
      <c r="M3830" s="17" t="str">
        <f aca="false">IF(AND(K3830="HIT",L3830="HIT"),"HOD ✓ | LOD ✓",IF(K3830="HIT","HOD ✓",IF(L3830="HIT","LOD ✓","✗ MISS")))</f>
        <v>HOD ✓ | LOD ✓</v>
      </c>
      <c r="N3830" s="26" t="n">
        <f aca="false">IF(D3830&lt;H3830,(H3830-D3830)/D3830,IF(D3830&gt;G3830,(D3830-G3830)/D3830,0))</f>
        <v>0</v>
      </c>
      <c r="O3830" s="26" t="n">
        <f aca="false">IF(E3830&lt;J3830,(J3830-E3830)/E3830,IF(E3830&gt;I3830,(E3830-I3830)/E3830,0))</f>
        <v>0</v>
      </c>
      <c r="P3830" s="27" t="n">
        <f aca="false">LN(F3830/F3829)</f>
        <v>0.000852834619770926</v>
      </c>
      <c r="Q3830" s="28" t="n">
        <f aca="false">STDEV(P3811:P3830)*SQRT(252)</f>
        <v>0.138957831046996</v>
      </c>
      <c r="R3830" s="26" t="n">
        <f aca="false">(G3830-H3830)/H3830</f>
        <v>0.00100208124566404</v>
      </c>
      <c r="S3830" s="17" t="n">
        <f aca="false">YEAR(B3830)</f>
        <v>2021</v>
      </c>
      <c r="T3830" s="17" t="n">
        <f aca="false">WEEKDAY(B3830)</f>
        <v>3</v>
      </c>
    </row>
    <row r="3831" customFormat="false" ht="15" hidden="false" customHeight="false" outlineLevel="0" collapsed="false">
      <c r="B3831" s="21" t="n">
        <v>44391</v>
      </c>
      <c r="C3831" s="22" t="n">
        <v>1807.686</v>
      </c>
      <c r="D3831" s="22" t="n">
        <v>1829.88</v>
      </c>
      <c r="E3831" s="22" t="n">
        <v>1804.586</v>
      </c>
      <c r="F3831" s="22" t="n">
        <v>1827.385</v>
      </c>
      <c r="G3831" s="23" t="n">
        <v>1829.15</v>
      </c>
      <c r="H3831" s="23" t="n">
        <v>1827.32</v>
      </c>
      <c r="I3831" s="23" t="n">
        <v>1804.92</v>
      </c>
      <c r="J3831" s="23" t="n">
        <v>1803.12</v>
      </c>
      <c r="K3831" s="29" t="str">
        <f aca="false">IF(N3831&lt;=$F$3,"HIT","MISS")</f>
        <v>HIT</v>
      </c>
      <c r="L3831" s="29" t="str">
        <f aca="false">IF(O3831&lt;=$F$3,"HIT","MISS")</f>
        <v>HIT</v>
      </c>
      <c r="M3831" s="17" t="str">
        <f aca="false">IF(AND(K3831="HIT",L3831="HIT"),"HOD ✓ | LOD ✓",IF(K3831="HIT","HOD ✓",IF(L3831="HIT","LOD ✓","✗ MISS")))</f>
        <v>HOD ✓ | LOD ✓</v>
      </c>
      <c r="N3831" s="26" t="n">
        <f aca="false">IF(D3831&lt;H3831,(H3831-D3831)/D3831,IF(D3831&gt;G3831,(D3831-G3831)/D3831,0))</f>
        <v>0.000398933263383401</v>
      </c>
      <c r="O3831" s="26" t="n">
        <f aca="false">IF(E3831&lt;J3831,(J3831-E3831)/E3831,IF(E3831&gt;I3831,(E3831-I3831)/E3831,0))</f>
        <v>0</v>
      </c>
      <c r="P3831" s="27" t="n">
        <f aca="false">LN(F3831/F3830)</f>
        <v>0.0108384088444119</v>
      </c>
      <c r="Q3831" s="28" t="n">
        <f aca="false">STDEV(P3812:P3831)*SQRT(252)</f>
        <v>0.112805983128795</v>
      </c>
      <c r="R3831" s="26" t="n">
        <f aca="false">(G3831-H3831)/H3831</f>
        <v>0.00100146662872412</v>
      </c>
      <c r="S3831" s="17" t="n">
        <f aca="false">YEAR(B3831)</f>
        <v>2021</v>
      </c>
      <c r="T3831" s="17" t="n">
        <f aca="false">WEEKDAY(B3831)</f>
        <v>4</v>
      </c>
    </row>
    <row r="3832" customFormat="false" ht="15" hidden="false" customHeight="false" outlineLevel="0" collapsed="false">
      <c r="B3832" s="21" t="n">
        <v>44392</v>
      </c>
      <c r="C3832" s="22" t="n">
        <v>1827.385</v>
      </c>
      <c r="D3832" s="22" t="n">
        <v>1834.195</v>
      </c>
      <c r="E3832" s="22" t="n">
        <v>1820.375</v>
      </c>
      <c r="F3832" s="22" t="n">
        <v>1829.53</v>
      </c>
      <c r="G3832" s="23" t="n">
        <v>1834.26</v>
      </c>
      <c r="H3832" s="23" t="n">
        <v>1832.43</v>
      </c>
      <c r="I3832" s="23" t="n">
        <v>1820.89</v>
      </c>
      <c r="J3832" s="23" t="n">
        <v>1819.07</v>
      </c>
      <c r="K3832" s="29" t="str">
        <f aca="false">IF(N3832&lt;=$F$3,"HIT","MISS")</f>
        <v>HIT</v>
      </c>
      <c r="L3832" s="29" t="str">
        <f aca="false">IF(O3832&lt;=$F$3,"HIT","MISS")</f>
        <v>HIT</v>
      </c>
      <c r="M3832" s="17" t="str">
        <f aca="false">IF(AND(K3832="HIT",L3832="HIT"),"HOD ✓ | LOD ✓",IF(K3832="HIT","HOD ✓",IF(L3832="HIT","LOD ✓","✗ MISS")))</f>
        <v>HOD ✓ | LOD ✓</v>
      </c>
      <c r="N3832" s="26" t="n">
        <f aca="false">IF(D3832&lt;H3832,(H3832-D3832)/D3832,IF(D3832&gt;G3832,(D3832-G3832)/D3832,0))</f>
        <v>0</v>
      </c>
      <c r="O3832" s="26" t="n">
        <f aca="false">IF(E3832&lt;J3832,(J3832-E3832)/E3832,IF(E3832&gt;I3832,(E3832-I3832)/E3832,0))</f>
        <v>0</v>
      </c>
      <c r="P3832" s="27" t="n">
        <f aca="false">LN(F3832/F3831)</f>
        <v>0.00117312010041128</v>
      </c>
      <c r="Q3832" s="28" t="n">
        <f aca="false">STDEV(P3813:P3832)*SQRT(252)</f>
        <v>0.0772616825220591</v>
      </c>
      <c r="R3832" s="26" t="n">
        <f aca="false">(G3832-H3832)/H3832</f>
        <v>0.00099867389204495</v>
      </c>
      <c r="S3832" s="17" t="n">
        <f aca="false">YEAR(B3832)</f>
        <v>2021</v>
      </c>
      <c r="T3832" s="17" t="n">
        <f aca="false">WEEKDAY(B3832)</f>
        <v>5</v>
      </c>
    </row>
    <row r="3833" customFormat="false" ht="15" hidden="false" customHeight="false" outlineLevel="0" collapsed="false">
      <c r="B3833" s="21" t="n">
        <v>44393</v>
      </c>
      <c r="C3833" s="22" t="n">
        <v>1829.53</v>
      </c>
      <c r="D3833" s="22" t="n">
        <v>1832.066</v>
      </c>
      <c r="E3833" s="22" t="n">
        <v>1809.03</v>
      </c>
      <c r="F3833" s="22" t="n">
        <v>1812.255</v>
      </c>
      <c r="G3833" s="23" t="n">
        <v>1832.5</v>
      </c>
      <c r="H3833" s="23" t="n">
        <v>1830.67</v>
      </c>
      <c r="I3833" s="23" t="n">
        <v>1809.22</v>
      </c>
      <c r="J3833" s="23" t="n">
        <v>1807.41</v>
      </c>
      <c r="K3833" s="29" t="str">
        <f aca="false">IF(N3833&lt;=$F$3,"HIT","MISS")</f>
        <v>HIT</v>
      </c>
      <c r="L3833" s="29" t="str">
        <f aca="false">IF(O3833&lt;=$F$3,"HIT","MISS")</f>
        <v>HIT</v>
      </c>
      <c r="M3833" s="17" t="str">
        <f aca="false">IF(AND(K3833="HIT",L3833="HIT"),"HOD ✓ | LOD ✓",IF(K3833="HIT","HOD ✓",IF(L3833="HIT","LOD ✓","✗ MISS")))</f>
        <v>HOD ✓ | LOD ✓</v>
      </c>
      <c r="N3833" s="26" t="n">
        <f aca="false">IF(D3833&lt;H3833,(H3833-D3833)/D3833,IF(D3833&gt;G3833,(D3833-G3833)/D3833,0))</f>
        <v>0</v>
      </c>
      <c r="O3833" s="26" t="n">
        <f aca="false">IF(E3833&lt;J3833,(J3833-E3833)/E3833,IF(E3833&gt;I3833,(E3833-I3833)/E3833,0))</f>
        <v>0</v>
      </c>
      <c r="P3833" s="27" t="n">
        <f aca="false">LN(F3833/F3832)</f>
        <v>-0.00948717706932409</v>
      </c>
      <c r="Q3833" s="28" t="n">
        <f aca="false">STDEV(P3814:P3833)*SQRT(252)</f>
        <v>0.083520863997196</v>
      </c>
      <c r="R3833" s="26" t="n">
        <f aca="false">(G3833-H3833)/H3833</f>
        <v>0.000999634013776337</v>
      </c>
      <c r="S3833" s="17" t="n">
        <f aca="false">YEAR(B3833)</f>
        <v>2021</v>
      </c>
      <c r="T3833" s="17" t="n">
        <f aca="false">WEEKDAY(B3833)</f>
        <v>6</v>
      </c>
    </row>
    <row r="3834" customFormat="false" ht="15" hidden="false" customHeight="false" outlineLevel="0" collapsed="false">
      <c r="B3834" s="21" t="n">
        <v>44396</v>
      </c>
      <c r="C3834" s="22" t="n">
        <v>1812.255</v>
      </c>
      <c r="D3834" s="22" t="n">
        <v>1817.42</v>
      </c>
      <c r="E3834" s="22" t="n">
        <v>1795.12</v>
      </c>
      <c r="F3834" s="22" t="n">
        <v>1812.845</v>
      </c>
      <c r="G3834" s="23" t="n">
        <v>1819.64</v>
      </c>
      <c r="H3834" s="23" t="n">
        <v>1817.82</v>
      </c>
      <c r="I3834" s="23" t="n">
        <v>1794.71</v>
      </c>
      <c r="J3834" s="23" t="n">
        <v>1792.92</v>
      </c>
      <c r="K3834" s="29" t="str">
        <f aca="false">IF(N3834&lt;=$F$3,"HIT","MISS")</f>
        <v>HIT</v>
      </c>
      <c r="L3834" s="29" t="str">
        <f aca="false">IF(O3834&lt;=$F$3,"HIT","MISS")</f>
        <v>HIT</v>
      </c>
      <c r="M3834" s="17" t="str">
        <f aca="false">IF(AND(K3834="HIT",L3834="HIT"),"HOD ✓ | LOD ✓",IF(K3834="HIT","HOD ✓",IF(L3834="HIT","LOD ✓","✗ MISS")))</f>
        <v>HOD ✓ | LOD ✓</v>
      </c>
      <c r="N3834" s="26" t="n">
        <f aca="false">IF(D3834&lt;H3834,(H3834-D3834)/D3834,IF(D3834&gt;G3834,(D3834-G3834)/D3834,0))</f>
        <v>0.000220092218639535</v>
      </c>
      <c r="O3834" s="26" t="n">
        <f aca="false">IF(E3834&lt;J3834,(J3834-E3834)/E3834,IF(E3834&gt;I3834,(E3834-I3834)/E3834,0))</f>
        <v>0.000228396987387949</v>
      </c>
      <c r="P3834" s="27" t="n">
        <f aca="false">LN(F3834/F3833)</f>
        <v>0.000325508264715188</v>
      </c>
      <c r="Q3834" s="28" t="n">
        <f aca="false">STDEV(P3815:P3834)*SQRT(252)</f>
        <v>0.0760835085755605</v>
      </c>
      <c r="R3834" s="26" t="n">
        <f aca="false">(G3834-H3834)/H3834</f>
        <v>0.00100119923864858</v>
      </c>
      <c r="S3834" s="17" t="n">
        <f aca="false">YEAR(B3834)</f>
        <v>2021</v>
      </c>
      <c r="T3834" s="17" t="n">
        <f aca="false">WEEKDAY(B3834)</f>
        <v>2</v>
      </c>
    </row>
    <row r="3835" customFormat="false" ht="15" hidden="false" customHeight="false" outlineLevel="0" collapsed="false">
      <c r="B3835" s="21" t="n">
        <v>44397</v>
      </c>
      <c r="C3835" s="22" t="n">
        <v>1812.845</v>
      </c>
      <c r="D3835" s="22" t="n">
        <v>1825.006</v>
      </c>
      <c r="E3835" s="22" t="n">
        <v>1805.13</v>
      </c>
      <c r="F3835" s="22" t="n">
        <v>1810.345</v>
      </c>
      <c r="G3835" s="23" t="n">
        <v>1827.19</v>
      </c>
      <c r="H3835" s="23" t="n">
        <v>1825.36</v>
      </c>
      <c r="I3835" s="23" t="n">
        <v>1807.34</v>
      </c>
      <c r="J3835" s="23" t="n">
        <v>1805.53</v>
      </c>
      <c r="K3835" s="29" t="str">
        <f aca="false">IF(N3835&lt;=$F$3,"HIT","MISS")</f>
        <v>HIT</v>
      </c>
      <c r="L3835" s="29" t="str">
        <f aca="false">IF(O3835&lt;=$F$3,"HIT","MISS")</f>
        <v>HIT</v>
      </c>
      <c r="M3835" s="17" t="str">
        <f aca="false">IF(AND(K3835="HIT",L3835="HIT"),"HOD ✓ | LOD ✓",IF(K3835="HIT","HOD ✓",IF(L3835="HIT","LOD ✓","✗ MISS")))</f>
        <v>HOD ✓ | LOD ✓</v>
      </c>
      <c r="N3835" s="26" t="n">
        <f aca="false">IF(D3835&lt;H3835,(H3835-D3835)/D3835,IF(D3835&gt;G3835,(D3835-G3835)/D3835,0))</f>
        <v>0.000193971965023575</v>
      </c>
      <c r="O3835" s="26" t="n">
        <f aca="false">IF(E3835&lt;J3835,(J3835-E3835)/E3835,IF(E3835&gt;I3835,(E3835-I3835)/E3835,0))</f>
        <v>0.000221590688759183</v>
      </c>
      <c r="P3835" s="27" t="n">
        <f aca="false">LN(F3835/F3834)</f>
        <v>-0.001379999611806</v>
      </c>
      <c r="Q3835" s="28" t="n">
        <f aca="false">STDEV(P3816:P3835)*SQRT(252)</f>
        <v>0.0756397327688852</v>
      </c>
      <c r="R3835" s="26" t="n">
        <f aca="false">(G3835-H3835)/H3835</f>
        <v>0.00100254196432493</v>
      </c>
      <c r="S3835" s="17" t="n">
        <f aca="false">YEAR(B3835)</f>
        <v>2021</v>
      </c>
      <c r="T3835" s="17" t="n">
        <f aca="false">WEEKDAY(B3835)</f>
        <v>3</v>
      </c>
    </row>
    <row r="3836" customFormat="false" ht="15" hidden="false" customHeight="false" outlineLevel="0" collapsed="false">
      <c r="B3836" s="21" t="n">
        <v>44398</v>
      </c>
      <c r="C3836" s="22" t="n">
        <v>1810.345</v>
      </c>
      <c r="D3836" s="22" t="n">
        <v>1813.795</v>
      </c>
      <c r="E3836" s="22" t="n">
        <v>1794.666</v>
      </c>
      <c r="F3836" s="22" t="n">
        <v>1803.505</v>
      </c>
      <c r="G3836" s="23" t="n">
        <v>1815.9</v>
      </c>
      <c r="H3836" s="23" t="n">
        <v>1814.09</v>
      </c>
      <c r="I3836" s="23" t="n">
        <v>1795.58</v>
      </c>
      <c r="J3836" s="23" t="n">
        <v>1793.79</v>
      </c>
      <c r="K3836" s="29" t="str">
        <f aca="false">IF(N3836&lt;=$F$3,"HIT","MISS")</f>
        <v>HIT</v>
      </c>
      <c r="L3836" s="29" t="str">
        <f aca="false">IF(O3836&lt;=$F$3,"HIT","MISS")</f>
        <v>HIT</v>
      </c>
      <c r="M3836" s="17" t="str">
        <f aca="false">IF(AND(K3836="HIT",L3836="HIT"),"HOD ✓ | LOD ✓",IF(K3836="HIT","HOD ✓",IF(L3836="HIT","LOD ✓","✗ MISS")))</f>
        <v>HOD ✓ | LOD ✓</v>
      </c>
      <c r="N3836" s="26" t="n">
        <f aca="false">IF(D3836&lt;H3836,(H3836-D3836)/D3836,IF(D3836&gt;G3836,(D3836-G3836)/D3836,0))</f>
        <v>0.000162642415487883</v>
      </c>
      <c r="O3836" s="26" t="n">
        <f aca="false">IF(E3836&lt;J3836,(J3836-E3836)/E3836,IF(E3836&gt;I3836,(E3836-I3836)/E3836,0))</f>
        <v>0</v>
      </c>
      <c r="P3836" s="27" t="n">
        <f aca="false">LN(F3836/F3835)</f>
        <v>-0.00378544110455594</v>
      </c>
      <c r="Q3836" s="28" t="n">
        <f aca="false">STDEV(P3817:P3836)*SQRT(252)</f>
        <v>0.0774063369578868</v>
      </c>
      <c r="R3836" s="26" t="n">
        <f aca="false">(G3836-H3836)/H3836</f>
        <v>0.000997745426081492</v>
      </c>
      <c r="S3836" s="17" t="n">
        <f aca="false">YEAR(B3836)</f>
        <v>2021</v>
      </c>
      <c r="T3836" s="17" t="n">
        <f aca="false">WEEKDAY(B3836)</f>
        <v>4</v>
      </c>
    </row>
    <row r="3837" customFormat="false" ht="15" hidden="false" customHeight="false" outlineLevel="0" collapsed="false">
      <c r="B3837" s="21" t="n">
        <v>44399</v>
      </c>
      <c r="C3837" s="22" t="n">
        <v>1803.505</v>
      </c>
      <c r="D3837" s="22" t="n">
        <v>1808.116</v>
      </c>
      <c r="E3837" s="22" t="n">
        <v>1792.835</v>
      </c>
      <c r="F3837" s="22" t="n">
        <v>1806.66</v>
      </c>
      <c r="G3837" s="23" t="n">
        <v>1810.11</v>
      </c>
      <c r="H3837" s="23" t="n">
        <v>1808.3</v>
      </c>
      <c r="I3837" s="23" t="n">
        <v>1792.24</v>
      </c>
      <c r="J3837" s="23" t="n">
        <v>1790.45</v>
      </c>
      <c r="K3837" s="29" t="str">
        <f aca="false">IF(N3837&lt;=$F$3,"HIT","MISS")</f>
        <v>HIT</v>
      </c>
      <c r="L3837" s="29" t="str">
        <f aca="false">IF(O3837&lt;=$F$3,"HIT","MISS")</f>
        <v>HIT</v>
      </c>
      <c r="M3837" s="17" t="str">
        <f aca="false">IF(AND(K3837="HIT",L3837="HIT"),"HOD ✓ | LOD ✓",IF(K3837="HIT","HOD ✓",IF(L3837="HIT","LOD ✓","✗ MISS")))</f>
        <v>HOD ✓ | LOD ✓</v>
      </c>
      <c r="N3837" s="26" t="n">
        <f aca="false">IF(D3837&lt;H3837,(H3837-D3837)/D3837,IF(D3837&gt;G3837,(D3837-G3837)/D3837,0))</f>
        <v>0.000101763382437835</v>
      </c>
      <c r="O3837" s="26" t="n">
        <f aca="false">IF(E3837&lt;J3837,(J3837-E3837)/E3837,IF(E3837&gt;I3837,(E3837-I3837)/E3837,0))</f>
        <v>0.000331876608834626</v>
      </c>
      <c r="P3837" s="27" t="n">
        <f aca="false">LN(F3837/F3836)</f>
        <v>0.00174784299509773</v>
      </c>
      <c r="Q3837" s="28" t="n">
        <f aca="false">STDEV(P3818:P3837)*SQRT(252)</f>
        <v>0.0766729961345129</v>
      </c>
      <c r="R3837" s="26" t="n">
        <f aca="false">(G3837-H3837)/H3837</f>
        <v>0.00100094010949508</v>
      </c>
      <c r="S3837" s="17" t="n">
        <f aca="false">YEAR(B3837)</f>
        <v>2021</v>
      </c>
      <c r="T3837" s="17" t="n">
        <f aca="false">WEEKDAY(B3837)</f>
        <v>5</v>
      </c>
    </row>
    <row r="3838" customFormat="false" ht="15" hidden="false" customHeight="false" outlineLevel="0" collapsed="false">
      <c r="B3838" s="21" t="n">
        <v>44400</v>
      </c>
      <c r="C3838" s="22" t="n">
        <v>1806.66</v>
      </c>
      <c r="D3838" s="22" t="n">
        <v>1810.37</v>
      </c>
      <c r="E3838" s="22" t="n">
        <v>1789.69</v>
      </c>
      <c r="F3838" s="22" t="n">
        <v>1801.975</v>
      </c>
      <c r="G3838" s="23" t="n">
        <v>1809.99</v>
      </c>
      <c r="H3838" s="23" t="n">
        <v>1808.18</v>
      </c>
      <c r="I3838" s="23" t="n">
        <v>1791.66</v>
      </c>
      <c r="J3838" s="23" t="n">
        <v>1789.87</v>
      </c>
      <c r="K3838" s="29" t="str">
        <f aca="false">IF(N3838&lt;=$F$3,"HIT","MISS")</f>
        <v>HIT</v>
      </c>
      <c r="L3838" s="29" t="str">
        <f aca="false">IF(O3838&lt;=$F$3,"HIT","MISS")</f>
        <v>HIT</v>
      </c>
      <c r="M3838" s="17" t="str">
        <f aca="false">IF(AND(K3838="HIT",L3838="HIT"),"HOD ✓ | LOD ✓",IF(K3838="HIT","HOD ✓",IF(L3838="HIT","LOD ✓","✗ MISS")))</f>
        <v>HOD ✓ | LOD ✓</v>
      </c>
      <c r="N3838" s="26" t="n">
        <f aca="false">IF(D3838&lt;H3838,(H3838-D3838)/D3838,IF(D3838&gt;G3838,(D3838-G3838)/D3838,0))</f>
        <v>0.000209901843269543</v>
      </c>
      <c r="O3838" s="26" t="n">
        <f aca="false">IF(E3838&lt;J3838,(J3838-E3838)/E3838,IF(E3838&gt;I3838,(E3838-I3838)/E3838,0))</f>
        <v>0.000100576077421138</v>
      </c>
      <c r="P3838" s="27" t="n">
        <f aca="false">LN(F3838/F3837)</f>
        <v>-0.00259655112374587</v>
      </c>
      <c r="Q3838" s="28" t="n">
        <f aca="false">STDEV(P3819:P3838)*SQRT(252)</f>
        <v>0.0768373845973103</v>
      </c>
      <c r="R3838" s="26" t="n">
        <f aca="false">(G3838-H3838)/H3838</f>
        <v>0.00100100653695979</v>
      </c>
      <c r="S3838" s="17" t="n">
        <f aca="false">YEAR(B3838)</f>
        <v>2021</v>
      </c>
      <c r="T3838" s="17" t="n">
        <f aca="false">WEEKDAY(B3838)</f>
        <v>6</v>
      </c>
    </row>
    <row r="3839" customFormat="false" ht="15" hidden="false" customHeight="false" outlineLevel="0" collapsed="false">
      <c r="B3839" s="21" t="n">
        <v>44403</v>
      </c>
      <c r="C3839" s="22" t="n">
        <v>1801.975</v>
      </c>
      <c r="D3839" s="22" t="n">
        <v>1811.605</v>
      </c>
      <c r="E3839" s="22" t="n">
        <v>1796.445</v>
      </c>
      <c r="F3839" s="22" t="n">
        <v>1797.575</v>
      </c>
      <c r="G3839" s="23" t="n">
        <v>1813.59</v>
      </c>
      <c r="H3839" s="23" t="n">
        <v>1811.78</v>
      </c>
      <c r="I3839" s="23" t="n">
        <v>1797.63</v>
      </c>
      <c r="J3839" s="23" t="n">
        <v>1795.83</v>
      </c>
      <c r="K3839" s="29" t="str">
        <f aca="false">IF(N3839&lt;=$F$3,"HIT","MISS")</f>
        <v>HIT</v>
      </c>
      <c r="L3839" s="29" t="str">
        <f aca="false">IF(O3839&lt;=$F$3,"HIT","MISS")</f>
        <v>HIT</v>
      </c>
      <c r="M3839" s="17" t="str">
        <f aca="false">IF(AND(K3839="HIT",L3839="HIT"),"HOD ✓ | LOD ✓",IF(K3839="HIT","HOD ✓",IF(L3839="HIT","LOD ✓","✗ MISS")))</f>
        <v>HOD ✓ | LOD ✓</v>
      </c>
      <c r="N3839" s="26" t="n">
        <f aca="false">IF(D3839&lt;H3839,(H3839-D3839)/D3839,IF(D3839&gt;G3839,(D3839-G3839)/D3839,0))</f>
        <v>9.65994242674063E-005</v>
      </c>
      <c r="O3839" s="26" t="n">
        <f aca="false">IF(E3839&lt;J3839,(J3839-E3839)/E3839,IF(E3839&gt;I3839,(E3839-I3839)/E3839,0))</f>
        <v>0</v>
      </c>
      <c r="P3839" s="27" t="n">
        <f aca="false">LN(F3839/F3838)</f>
        <v>-0.00244475125584935</v>
      </c>
      <c r="Q3839" s="28" t="n">
        <f aca="false">STDEV(P3820:P3839)*SQRT(252)</f>
        <v>0.077092326324732</v>
      </c>
      <c r="R3839" s="26" t="n">
        <f aca="false">(G3839-H3839)/H3839</f>
        <v>0.000999017540760989</v>
      </c>
      <c r="S3839" s="17" t="n">
        <f aca="false">YEAR(B3839)</f>
        <v>2021</v>
      </c>
      <c r="T3839" s="17" t="n">
        <f aca="false">WEEKDAY(B3839)</f>
        <v>2</v>
      </c>
    </row>
    <row r="3840" customFormat="false" ht="15" hidden="false" customHeight="false" outlineLevel="0" collapsed="false">
      <c r="B3840" s="21" t="n">
        <v>44404</v>
      </c>
      <c r="C3840" s="22" t="n">
        <v>1797.575</v>
      </c>
      <c r="D3840" s="22" t="n">
        <v>1805.29</v>
      </c>
      <c r="E3840" s="22" t="n">
        <v>1793.695</v>
      </c>
      <c r="F3840" s="22" t="n">
        <v>1798.995</v>
      </c>
      <c r="G3840" s="23" t="n">
        <v>1807.72</v>
      </c>
      <c r="H3840" s="23" t="n">
        <v>1805.91</v>
      </c>
      <c r="I3840" s="23" t="n">
        <v>1795.75</v>
      </c>
      <c r="J3840" s="23" t="n">
        <v>1793.96</v>
      </c>
      <c r="K3840" s="29" t="str">
        <f aca="false">IF(N3840&lt;=$F$3,"HIT","MISS")</f>
        <v>HIT</v>
      </c>
      <c r="L3840" s="29" t="str">
        <f aca="false">IF(O3840&lt;=$F$3,"HIT","MISS")</f>
        <v>HIT</v>
      </c>
      <c r="M3840" s="17" t="str">
        <f aca="false">IF(AND(K3840="HIT",L3840="HIT"),"HOD ✓ | LOD ✓",IF(K3840="HIT","HOD ✓",IF(L3840="HIT","LOD ✓","✗ MISS")))</f>
        <v>HOD ✓ | LOD ✓</v>
      </c>
      <c r="N3840" s="26" t="n">
        <f aca="false">IF(D3840&lt;H3840,(H3840-D3840)/D3840,IF(D3840&gt;G3840,(D3840-G3840)/D3840,0))</f>
        <v>0.000343435126766402</v>
      </c>
      <c r="O3840" s="26" t="n">
        <f aca="false">IF(E3840&lt;J3840,(J3840-E3840)/E3840,IF(E3840&gt;I3840,(E3840-I3840)/E3840,0))</f>
        <v>0.00014773972163612</v>
      </c>
      <c r="P3840" s="27" t="n">
        <f aca="false">LN(F3840/F3839)</f>
        <v>0.00078964128254678</v>
      </c>
      <c r="Q3840" s="28" t="n">
        <f aca="false">STDEV(P3821:P3840)*SQRT(252)</f>
        <v>0.0669250076385077</v>
      </c>
      <c r="R3840" s="26" t="n">
        <f aca="false">(G3840-H3840)/H3840</f>
        <v>0.00100226478617425</v>
      </c>
      <c r="S3840" s="17" t="n">
        <f aca="false">YEAR(B3840)</f>
        <v>2021</v>
      </c>
      <c r="T3840" s="17" t="n">
        <f aca="false">WEEKDAY(B3840)</f>
        <v>3</v>
      </c>
    </row>
    <row r="3841" customFormat="false" ht="15" hidden="false" customHeight="false" outlineLevel="0" collapsed="false">
      <c r="B3841" s="21" t="n">
        <v>44405</v>
      </c>
      <c r="C3841" s="22" t="n">
        <v>1798.995</v>
      </c>
      <c r="D3841" s="22" t="n">
        <v>1809.86</v>
      </c>
      <c r="E3841" s="22" t="n">
        <v>1792.795</v>
      </c>
      <c r="F3841" s="22" t="n">
        <v>1806.895</v>
      </c>
      <c r="G3841" s="23" t="n">
        <v>1809.36</v>
      </c>
      <c r="H3841" s="23" t="n">
        <v>1807.55</v>
      </c>
      <c r="I3841" s="23" t="n">
        <v>1794.07</v>
      </c>
      <c r="J3841" s="23" t="n">
        <v>1792.28</v>
      </c>
      <c r="K3841" s="29" t="str">
        <f aca="false">IF(N3841&lt;=$F$3,"HIT","MISS")</f>
        <v>HIT</v>
      </c>
      <c r="L3841" s="29" t="str">
        <f aca="false">IF(O3841&lt;=$F$3,"HIT","MISS")</f>
        <v>HIT</v>
      </c>
      <c r="M3841" s="17" t="str">
        <f aca="false">IF(AND(K3841="HIT",L3841="HIT"),"HOD ✓ | LOD ✓",IF(K3841="HIT","HOD ✓",IF(L3841="HIT","LOD ✓","✗ MISS")))</f>
        <v>HOD ✓ | LOD ✓</v>
      </c>
      <c r="N3841" s="26" t="n">
        <f aca="false">IF(D3841&lt;H3841,(H3841-D3841)/D3841,IF(D3841&gt;G3841,(D3841-G3841)/D3841,0))</f>
        <v>0.000276264462444609</v>
      </c>
      <c r="O3841" s="26" t="n">
        <f aca="false">IF(E3841&lt;J3841,(J3841-E3841)/E3841,IF(E3841&gt;I3841,(E3841-I3841)/E3841,0))</f>
        <v>0</v>
      </c>
      <c r="P3841" s="27" t="n">
        <f aca="false">LN(F3841/F3840)</f>
        <v>0.00438172691883955</v>
      </c>
      <c r="Q3841" s="28" t="n">
        <f aca="false">STDEV(P3822:P3841)*SQRT(252)</f>
        <v>0.0662274089262545</v>
      </c>
      <c r="R3841" s="26" t="n">
        <f aca="false">(G3841-H3841)/H3841</f>
        <v>0.00100135542585264</v>
      </c>
      <c r="S3841" s="17" t="n">
        <f aca="false">YEAR(B3841)</f>
        <v>2021</v>
      </c>
      <c r="T3841" s="17" t="n">
        <f aca="false">WEEKDAY(B3841)</f>
        <v>4</v>
      </c>
    </row>
    <row r="3842" customFormat="false" ht="15" hidden="false" customHeight="false" outlineLevel="0" collapsed="false">
      <c r="B3842" s="21" t="n">
        <v>44406</v>
      </c>
      <c r="C3842" s="22" t="n">
        <v>1806.895</v>
      </c>
      <c r="D3842" s="22" t="n">
        <v>1832.73</v>
      </c>
      <c r="E3842" s="22" t="n">
        <v>1806.895</v>
      </c>
      <c r="F3842" s="22" t="n">
        <v>1827.975</v>
      </c>
      <c r="G3842" s="23" t="n">
        <v>1834.13</v>
      </c>
      <c r="H3842" s="23" t="n">
        <v>1832.3</v>
      </c>
      <c r="I3842" s="23" t="n">
        <v>1807.58</v>
      </c>
      <c r="J3842" s="23" t="n">
        <v>1805.77</v>
      </c>
      <c r="K3842" s="29" t="str">
        <f aca="false">IF(N3842&lt;=$F$3,"HIT","MISS")</f>
        <v>HIT</v>
      </c>
      <c r="L3842" s="29" t="str">
        <f aca="false">IF(O3842&lt;=$F$3,"HIT","MISS")</f>
        <v>HIT</v>
      </c>
      <c r="M3842" s="17" t="str">
        <f aca="false">IF(AND(K3842="HIT",L3842="HIT"),"HOD ✓ | LOD ✓",IF(K3842="HIT","HOD ✓",IF(L3842="HIT","LOD ✓","✗ MISS")))</f>
        <v>HOD ✓ | LOD ✓</v>
      </c>
      <c r="N3842" s="26" t="n">
        <f aca="false">IF(D3842&lt;H3842,(H3842-D3842)/D3842,IF(D3842&gt;G3842,(D3842-G3842)/D3842,0))</f>
        <v>0</v>
      </c>
      <c r="O3842" s="26" t="n">
        <f aca="false">IF(E3842&lt;J3842,(J3842-E3842)/E3842,IF(E3842&gt;I3842,(E3842-I3842)/E3842,0))</f>
        <v>0</v>
      </c>
      <c r="P3842" s="27" t="n">
        <f aca="false">LN(F3842/F3841)</f>
        <v>0.0115988942281145</v>
      </c>
      <c r="Q3842" s="28" t="n">
        <f aca="false">STDEV(P3823:P3842)*SQRT(252)</f>
        <v>0.0758000621311796</v>
      </c>
      <c r="R3842" s="26" t="n">
        <f aca="false">(G3842-H3842)/H3842</f>
        <v>0.000998744747039325</v>
      </c>
      <c r="S3842" s="17" t="n">
        <f aca="false">YEAR(B3842)</f>
        <v>2021</v>
      </c>
      <c r="T3842" s="17" t="n">
        <f aca="false">WEEKDAY(B3842)</f>
        <v>5</v>
      </c>
    </row>
    <row r="3843" customFormat="false" ht="15" hidden="false" customHeight="false" outlineLevel="0" collapsed="false">
      <c r="B3843" s="21" t="n">
        <v>44407</v>
      </c>
      <c r="C3843" s="22" t="n">
        <v>1827.975</v>
      </c>
      <c r="D3843" s="22" t="n">
        <v>1831.41</v>
      </c>
      <c r="E3843" s="22" t="n">
        <v>1810.325</v>
      </c>
      <c r="F3843" s="22" t="n">
        <v>1814.18</v>
      </c>
      <c r="G3843" s="23" t="n">
        <v>1831.4</v>
      </c>
      <c r="H3843" s="23" t="n">
        <v>1829.57</v>
      </c>
      <c r="I3843" s="23" t="n">
        <v>1812.83</v>
      </c>
      <c r="J3843" s="23" t="n">
        <v>1811.02</v>
      </c>
      <c r="K3843" s="29" t="str">
        <f aca="false">IF(N3843&lt;=$F$3,"HIT","MISS")</f>
        <v>HIT</v>
      </c>
      <c r="L3843" s="29" t="str">
        <f aca="false">IF(O3843&lt;=$F$3,"HIT","MISS")</f>
        <v>HIT</v>
      </c>
      <c r="M3843" s="17" t="str">
        <f aca="false">IF(AND(K3843="HIT",L3843="HIT"),"HOD ✓ | LOD ✓",IF(K3843="HIT","HOD ✓",IF(L3843="HIT","LOD ✓","✗ MISS")))</f>
        <v>HOD ✓ | LOD ✓</v>
      </c>
      <c r="N3843" s="26" t="n">
        <f aca="false">IF(D3843&lt;H3843,(H3843-D3843)/D3843,IF(D3843&gt;G3843,(D3843-G3843)/D3843,0))</f>
        <v>5.46027377812227E-006</v>
      </c>
      <c r="O3843" s="26" t="n">
        <f aca="false">IF(E3843&lt;J3843,(J3843-E3843)/E3843,IF(E3843&gt;I3843,(E3843-I3843)/E3843,0))</f>
        <v>0.00038390896662198</v>
      </c>
      <c r="P3843" s="27" t="n">
        <f aca="false">LN(F3843/F3842)</f>
        <v>-0.00757522179457478</v>
      </c>
      <c r="Q3843" s="28" t="n">
        <f aca="false">STDEV(P3824:P3843)*SQRT(252)</f>
        <v>0.0800730614630084</v>
      </c>
      <c r="R3843" s="26" t="n">
        <f aca="false">(G3843-H3843)/H3843</f>
        <v>0.00100023502790282</v>
      </c>
      <c r="S3843" s="17" t="n">
        <f aca="false">YEAR(B3843)</f>
        <v>2021</v>
      </c>
      <c r="T3843" s="17" t="n">
        <f aca="false">WEEKDAY(B3843)</f>
        <v>6</v>
      </c>
    </row>
    <row r="3844" customFormat="false" ht="15" hidden="false" customHeight="false" outlineLevel="0" collapsed="false">
      <c r="B3844" s="21" t="n">
        <v>44410</v>
      </c>
      <c r="C3844" s="22" t="n">
        <v>1814.18</v>
      </c>
      <c r="D3844" s="22" t="n">
        <v>1819.56</v>
      </c>
      <c r="E3844" s="22" t="n">
        <v>1805.875</v>
      </c>
      <c r="F3844" s="22" t="n">
        <v>1813.494</v>
      </c>
      <c r="G3844" s="23" t="n">
        <v>1818.73</v>
      </c>
      <c r="H3844" s="23" t="n">
        <v>1816.91</v>
      </c>
      <c r="I3844" s="23" t="n">
        <v>1805.59</v>
      </c>
      <c r="J3844" s="23" t="n">
        <v>1803.79</v>
      </c>
      <c r="K3844" s="29" t="str">
        <f aca="false">IF(N3844&lt;=$F$3,"HIT","MISS")</f>
        <v>HIT</v>
      </c>
      <c r="L3844" s="29" t="str">
        <f aca="false">IF(O3844&lt;=$F$3,"HIT","MISS")</f>
        <v>HIT</v>
      </c>
      <c r="M3844" s="17" t="str">
        <f aca="false">IF(AND(K3844="HIT",L3844="HIT"),"HOD ✓ | LOD ✓",IF(K3844="HIT","HOD ✓",IF(L3844="HIT","LOD ✓","✗ MISS")))</f>
        <v>HOD ✓ | LOD ✓</v>
      </c>
      <c r="N3844" s="26" t="n">
        <f aca="false">IF(D3844&lt;H3844,(H3844-D3844)/D3844,IF(D3844&gt;G3844,(D3844-G3844)/D3844,0))</f>
        <v>0.000456154235089762</v>
      </c>
      <c r="O3844" s="26" t="n">
        <f aca="false">IF(E3844&lt;J3844,(J3844-E3844)/E3844,IF(E3844&gt;I3844,(E3844-I3844)/E3844,0))</f>
        <v>0.000157818232158971</v>
      </c>
      <c r="P3844" s="27" t="n">
        <f aca="false">LN(F3844/F3843)</f>
        <v>-0.000378203779158299</v>
      </c>
      <c r="Q3844" s="28" t="n">
        <f aca="false">STDEV(P3825:P3844)*SQRT(252)</f>
        <v>0.0798784690663894</v>
      </c>
      <c r="R3844" s="26" t="n">
        <f aca="false">(G3844-H3844)/H3844</f>
        <v>0.00100170068963236</v>
      </c>
      <c r="S3844" s="17" t="n">
        <f aca="false">YEAR(B3844)</f>
        <v>2021</v>
      </c>
      <c r="T3844" s="17" t="n">
        <f aca="false">WEEKDAY(B3844)</f>
        <v>2</v>
      </c>
    </row>
    <row r="3845" customFormat="false" ht="15" hidden="false" customHeight="false" outlineLevel="0" collapsed="false">
      <c r="B3845" s="21" t="n">
        <v>44411</v>
      </c>
      <c r="C3845" s="22" t="n">
        <v>1813.494</v>
      </c>
      <c r="D3845" s="22" t="n">
        <v>1815.065</v>
      </c>
      <c r="E3845" s="22" t="n">
        <v>1807.175</v>
      </c>
      <c r="F3845" s="22" t="n">
        <v>1810.45</v>
      </c>
      <c r="G3845" s="23" t="n">
        <v>1814.82</v>
      </c>
      <c r="H3845" s="23" t="n">
        <v>1813.01</v>
      </c>
      <c r="I3845" s="23" t="n">
        <v>1809.27</v>
      </c>
      <c r="J3845" s="23" t="n">
        <v>1807.46</v>
      </c>
      <c r="K3845" s="29" t="str">
        <f aca="false">IF(N3845&lt;=$F$3,"HIT","MISS")</f>
        <v>HIT</v>
      </c>
      <c r="L3845" s="29" t="str">
        <f aca="false">IF(O3845&lt;=$F$3,"HIT","MISS")</f>
        <v>HIT</v>
      </c>
      <c r="M3845" s="17" t="str">
        <f aca="false">IF(AND(K3845="HIT",L3845="HIT"),"HOD ✓ | LOD ✓",IF(K3845="HIT","HOD ✓",IF(L3845="HIT","LOD ✓","✗ MISS")))</f>
        <v>HOD ✓ | LOD ✓</v>
      </c>
      <c r="N3845" s="26" t="n">
        <f aca="false">IF(D3845&lt;H3845,(H3845-D3845)/D3845,IF(D3845&gt;G3845,(D3845-G3845)/D3845,0))</f>
        <v>0.000134981391851046</v>
      </c>
      <c r="O3845" s="26" t="n">
        <f aca="false">IF(E3845&lt;J3845,(J3845-E3845)/E3845,IF(E3845&gt;I3845,(E3845-I3845)/E3845,0))</f>
        <v>0.000157704704857074</v>
      </c>
      <c r="P3845" s="27" t="n">
        <f aca="false">LN(F3845/F3844)</f>
        <v>-0.00167993805417295</v>
      </c>
      <c r="Q3845" s="28" t="n">
        <f aca="false">STDEV(P3826:P3845)*SQRT(252)</f>
        <v>0.0797730144267655</v>
      </c>
      <c r="R3845" s="26" t="n">
        <f aca="false">(G3845-H3845)/H3845</f>
        <v>0.00099833977749706</v>
      </c>
      <c r="S3845" s="17" t="n">
        <f aca="false">YEAR(B3845)</f>
        <v>2021</v>
      </c>
      <c r="T3845" s="17" t="n">
        <f aca="false">WEEKDAY(B3845)</f>
        <v>3</v>
      </c>
    </row>
    <row r="3846" customFormat="false" ht="15" hidden="false" customHeight="false" outlineLevel="0" collapsed="false">
      <c r="B3846" s="21" t="n">
        <v>44412</v>
      </c>
      <c r="C3846" s="22" t="n">
        <v>1810.45</v>
      </c>
      <c r="D3846" s="22" t="n">
        <v>1831.77</v>
      </c>
      <c r="E3846" s="22" t="n">
        <v>1806.456</v>
      </c>
      <c r="F3846" s="22" t="n">
        <v>1811.86</v>
      </c>
      <c r="G3846" s="23" t="n">
        <v>1833.43</v>
      </c>
      <c r="H3846" s="23" t="n">
        <v>1831.6</v>
      </c>
      <c r="I3846" s="23" t="n">
        <v>1806.64</v>
      </c>
      <c r="J3846" s="23" t="n">
        <v>1804.84</v>
      </c>
      <c r="K3846" s="29" t="str">
        <f aca="false">IF(N3846&lt;=$F$3,"HIT","MISS")</f>
        <v>HIT</v>
      </c>
      <c r="L3846" s="29" t="str">
        <f aca="false">IF(O3846&lt;=$F$3,"HIT","MISS")</f>
        <v>HIT</v>
      </c>
      <c r="M3846" s="17" t="str">
        <f aca="false">IF(AND(K3846="HIT",L3846="HIT"),"HOD ✓ | LOD ✓",IF(K3846="HIT","HOD ✓",IF(L3846="HIT","LOD ✓","✗ MISS")))</f>
        <v>HOD ✓ | LOD ✓</v>
      </c>
      <c r="N3846" s="26" t="n">
        <f aca="false">IF(D3846&lt;H3846,(H3846-D3846)/D3846,IF(D3846&gt;G3846,(D3846-G3846)/D3846,0))</f>
        <v>0</v>
      </c>
      <c r="O3846" s="26" t="n">
        <f aca="false">IF(E3846&lt;J3846,(J3846-E3846)/E3846,IF(E3846&gt;I3846,(E3846-I3846)/E3846,0))</f>
        <v>0</v>
      </c>
      <c r="P3846" s="27" t="n">
        <f aca="false">LN(F3846/F3845)</f>
        <v>0.000778508780978858</v>
      </c>
      <c r="Q3846" s="28" t="n">
        <f aca="false">STDEV(P3827:P3846)*SQRT(252)</f>
        <v>0.0788724131188427</v>
      </c>
      <c r="R3846" s="26" t="n">
        <f aca="false">(G3846-H3846)/H3846</f>
        <v>0.000999126446822535</v>
      </c>
      <c r="S3846" s="17" t="n">
        <f aca="false">YEAR(B3846)</f>
        <v>2021</v>
      </c>
      <c r="T3846" s="17" t="n">
        <f aca="false">WEEKDAY(B3846)</f>
        <v>4</v>
      </c>
    </row>
    <row r="3847" customFormat="false" ht="15" hidden="false" customHeight="false" outlineLevel="0" collapsed="false">
      <c r="B3847" s="21" t="n">
        <v>44413</v>
      </c>
      <c r="C3847" s="22" t="n">
        <v>1811.86</v>
      </c>
      <c r="D3847" s="22" t="n">
        <v>1814.925</v>
      </c>
      <c r="E3847" s="22" t="n">
        <v>1797.9</v>
      </c>
      <c r="F3847" s="22" t="n">
        <v>1804.156</v>
      </c>
      <c r="G3847" s="23" t="n">
        <v>1816.17</v>
      </c>
      <c r="H3847" s="23" t="n">
        <v>1814.36</v>
      </c>
      <c r="I3847" s="23" t="n">
        <v>1797.68</v>
      </c>
      <c r="J3847" s="23" t="n">
        <v>1795.88</v>
      </c>
      <c r="K3847" s="29" t="str">
        <f aca="false">IF(N3847&lt;=$F$3,"HIT","MISS")</f>
        <v>HIT</v>
      </c>
      <c r="L3847" s="29" t="str">
        <f aca="false">IF(O3847&lt;=$F$3,"HIT","MISS")</f>
        <v>HIT</v>
      </c>
      <c r="M3847" s="17" t="str">
        <f aca="false">IF(AND(K3847="HIT",L3847="HIT"),"HOD ✓ | LOD ✓",IF(K3847="HIT","HOD ✓",IF(L3847="HIT","LOD ✓","✗ MISS")))</f>
        <v>HOD ✓ | LOD ✓</v>
      </c>
      <c r="N3847" s="26" t="n">
        <f aca="false">IF(D3847&lt;H3847,(H3847-D3847)/D3847,IF(D3847&gt;G3847,(D3847-G3847)/D3847,0))</f>
        <v>0</v>
      </c>
      <c r="O3847" s="26" t="n">
        <f aca="false">IF(E3847&lt;J3847,(J3847-E3847)/E3847,IF(E3847&gt;I3847,(E3847-I3847)/E3847,0))</f>
        <v>0.000122364981367166</v>
      </c>
      <c r="P3847" s="27" t="n">
        <f aca="false">LN(F3847/F3846)</f>
        <v>-0.00426104953987874</v>
      </c>
      <c r="Q3847" s="28" t="n">
        <f aca="false">STDEV(P3828:P3847)*SQRT(252)</f>
        <v>0.0804268907507572</v>
      </c>
      <c r="R3847" s="26" t="n">
        <f aca="false">(G3847-H3847)/H3847</f>
        <v>0.000997596948786444</v>
      </c>
      <c r="S3847" s="17" t="n">
        <f aca="false">YEAR(B3847)</f>
        <v>2021</v>
      </c>
      <c r="T3847" s="17" t="n">
        <f aca="false">WEEKDAY(B3847)</f>
        <v>5</v>
      </c>
    </row>
    <row r="3848" customFormat="false" ht="15" hidden="false" customHeight="false" outlineLevel="0" collapsed="false">
      <c r="B3848" s="21" t="n">
        <v>44414</v>
      </c>
      <c r="C3848" s="22" t="n">
        <v>1804.156</v>
      </c>
      <c r="D3848" s="22" t="n">
        <v>1804.965</v>
      </c>
      <c r="E3848" s="22" t="n">
        <v>1758.8</v>
      </c>
      <c r="F3848" s="22" t="n">
        <v>1763.085</v>
      </c>
      <c r="G3848" s="23" t="n">
        <v>1804.59</v>
      </c>
      <c r="H3848" s="23" t="n">
        <v>1802.79</v>
      </c>
      <c r="I3848" s="23" t="n">
        <v>1758.3</v>
      </c>
      <c r="J3848" s="23" t="n">
        <v>1756.54</v>
      </c>
      <c r="K3848" s="29" t="str">
        <f aca="false">IF(N3848&lt;=$F$3,"HIT","MISS")</f>
        <v>HIT</v>
      </c>
      <c r="L3848" s="29" t="str">
        <f aca="false">IF(O3848&lt;=$F$3,"HIT","MISS")</f>
        <v>HIT</v>
      </c>
      <c r="M3848" s="17" t="str">
        <f aca="false">IF(AND(K3848="HIT",L3848="HIT"),"HOD ✓ | LOD ✓",IF(K3848="HIT","HOD ✓",IF(L3848="HIT","LOD ✓","✗ MISS")))</f>
        <v>HOD ✓ | LOD ✓</v>
      </c>
      <c r="N3848" s="26" t="n">
        <f aca="false">IF(D3848&lt;H3848,(H3848-D3848)/D3848,IF(D3848&gt;G3848,(D3848-G3848)/D3848,0))</f>
        <v>0.000207760261279305</v>
      </c>
      <c r="O3848" s="26" t="n">
        <f aca="false">IF(E3848&lt;J3848,(J3848-E3848)/E3848,IF(E3848&gt;I3848,(E3848-I3848)/E3848,0))</f>
        <v>0.000284284739595179</v>
      </c>
      <c r="P3848" s="27" t="n">
        <f aca="false">LN(F3848/F3847)</f>
        <v>-0.0230277768764953</v>
      </c>
      <c r="Q3848" s="28" t="n">
        <f aca="false">STDEV(P3829:P3848)*SQRT(252)</f>
        <v>0.113705361943992</v>
      </c>
      <c r="R3848" s="26" t="n">
        <f aca="false">(G3848-H3848)/H3848</f>
        <v>0.000998452398781863</v>
      </c>
      <c r="S3848" s="17" t="n">
        <f aca="false">YEAR(B3848)</f>
        <v>2021</v>
      </c>
      <c r="T3848" s="17" t="n">
        <f aca="false">WEEKDAY(B3848)</f>
        <v>6</v>
      </c>
    </row>
    <row r="3849" customFormat="false" ht="15" hidden="false" customHeight="false" outlineLevel="0" collapsed="false">
      <c r="B3849" s="21" t="n">
        <v>44417</v>
      </c>
      <c r="C3849" s="22" t="n">
        <v>1763.085</v>
      </c>
      <c r="D3849" s="22" t="n">
        <v>1764.675</v>
      </c>
      <c r="E3849" s="22" t="n">
        <v>1677.686</v>
      </c>
      <c r="F3849" s="22" t="n">
        <v>1729.675</v>
      </c>
      <c r="G3849" s="23" t="n">
        <v>1765.26</v>
      </c>
      <c r="H3849" s="23" t="n">
        <v>1763.5</v>
      </c>
      <c r="I3849" s="23" t="n">
        <v>1679.76</v>
      </c>
      <c r="J3849" s="23" t="n">
        <v>1678.08</v>
      </c>
      <c r="K3849" s="29" t="str">
        <f aca="false">IF(N3849&lt;=$F$3,"HIT","MISS")</f>
        <v>HIT</v>
      </c>
      <c r="L3849" s="29" t="str">
        <f aca="false">IF(O3849&lt;=$F$3,"HIT","MISS")</f>
        <v>HIT</v>
      </c>
      <c r="M3849" s="17" t="str">
        <f aca="false">IF(AND(K3849="HIT",L3849="HIT"),"HOD ✓ | LOD ✓",IF(K3849="HIT","HOD ✓",IF(L3849="HIT","LOD ✓","✗ MISS")))</f>
        <v>HOD ✓ | LOD ✓</v>
      </c>
      <c r="N3849" s="26" t="n">
        <f aca="false">IF(D3849&lt;H3849,(H3849-D3849)/D3849,IF(D3849&gt;G3849,(D3849-G3849)/D3849,0))</f>
        <v>0</v>
      </c>
      <c r="O3849" s="26" t="n">
        <f aca="false">IF(E3849&lt;J3849,(J3849-E3849)/E3849,IF(E3849&gt;I3849,(E3849-I3849)/E3849,0))</f>
        <v>0.000234847283699098</v>
      </c>
      <c r="P3849" s="27" t="n">
        <f aca="false">LN(F3849/F3848)</f>
        <v>-0.0191315859364688</v>
      </c>
      <c r="Q3849" s="28" t="n">
        <f aca="false">STDEV(P3830:P3849)*SQRT(252)</f>
        <v>0.130187451971439</v>
      </c>
      <c r="R3849" s="26" t="n">
        <f aca="false">(G3849-H3849)/H3849</f>
        <v>0.000998015310462144</v>
      </c>
      <c r="S3849" s="17" t="n">
        <f aca="false">YEAR(B3849)</f>
        <v>2021</v>
      </c>
      <c r="T3849" s="17" t="n">
        <f aca="false">WEEKDAY(B3849)</f>
        <v>2</v>
      </c>
    </row>
    <row r="3850" customFormat="false" ht="15" hidden="false" customHeight="false" outlineLevel="0" collapsed="false">
      <c r="B3850" s="21" t="n">
        <v>44418</v>
      </c>
      <c r="C3850" s="22" t="n">
        <v>1729.675</v>
      </c>
      <c r="D3850" s="22" t="n">
        <v>1738.33</v>
      </c>
      <c r="E3850" s="22" t="n">
        <v>1717.785</v>
      </c>
      <c r="F3850" s="22" t="n">
        <v>1729.125</v>
      </c>
      <c r="G3850" s="23" t="n">
        <v>1738.49</v>
      </c>
      <c r="H3850" s="23" t="n">
        <v>1736.75</v>
      </c>
      <c r="I3850" s="23" t="n">
        <v>1718.24</v>
      </c>
      <c r="J3850" s="23" t="n">
        <v>1716.52</v>
      </c>
      <c r="K3850" s="29" t="str">
        <f aca="false">IF(N3850&lt;=$F$3,"HIT","MISS")</f>
        <v>HIT</v>
      </c>
      <c r="L3850" s="29" t="str">
        <f aca="false">IF(O3850&lt;=$F$3,"HIT","MISS")</f>
        <v>HIT</v>
      </c>
      <c r="M3850" s="17" t="str">
        <f aca="false">IF(AND(K3850="HIT",L3850="HIT"),"HOD ✓ | LOD ✓",IF(K3850="HIT","HOD ✓",IF(L3850="HIT","LOD ✓","✗ MISS")))</f>
        <v>HOD ✓ | LOD ✓</v>
      </c>
      <c r="N3850" s="26" t="n">
        <f aca="false">IF(D3850&lt;H3850,(H3850-D3850)/D3850,IF(D3850&gt;G3850,(D3850-G3850)/D3850,0))</f>
        <v>0</v>
      </c>
      <c r="O3850" s="26" t="n">
        <f aca="false">IF(E3850&lt;J3850,(J3850-E3850)/E3850,IF(E3850&gt;I3850,(E3850-I3850)/E3850,0))</f>
        <v>0</v>
      </c>
      <c r="P3850" s="27" t="n">
        <f aca="false">LN(F3850/F3849)</f>
        <v>-0.000318029377030032</v>
      </c>
      <c r="Q3850" s="28" t="n">
        <f aca="false">STDEV(P3831:P3850)*SQRT(252)</f>
        <v>0.129893712195272</v>
      </c>
      <c r="R3850" s="26" t="n">
        <f aca="false">(G3850-H3850)/H3850</f>
        <v>0.00100187131135743</v>
      </c>
      <c r="S3850" s="17" t="n">
        <f aca="false">YEAR(B3850)</f>
        <v>2021</v>
      </c>
      <c r="T3850" s="17" t="n">
        <f aca="false">WEEKDAY(B3850)</f>
        <v>3</v>
      </c>
    </row>
    <row r="3851" customFormat="false" ht="15" hidden="false" customHeight="false" outlineLevel="0" collapsed="false">
      <c r="B3851" s="21" t="n">
        <v>44419</v>
      </c>
      <c r="C3851" s="22" t="n">
        <v>1729.125</v>
      </c>
      <c r="D3851" s="22" t="n">
        <v>1754.534</v>
      </c>
      <c r="E3851" s="22" t="n">
        <v>1724.2</v>
      </c>
      <c r="F3851" s="22" t="n">
        <v>1751.55</v>
      </c>
      <c r="G3851" s="23" t="n">
        <v>1756.88</v>
      </c>
      <c r="H3851" s="23" t="n">
        <v>1755.12</v>
      </c>
      <c r="I3851" s="23" t="n">
        <v>1725.87</v>
      </c>
      <c r="J3851" s="23" t="n">
        <v>1724.15</v>
      </c>
      <c r="K3851" s="29" t="str">
        <f aca="false">IF(N3851&lt;=$F$3,"HIT","MISS")</f>
        <v>HIT</v>
      </c>
      <c r="L3851" s="29" t="str">
        <f aca="false">IF(O3851&lt;=$F$3,"HIT","MISS")</f>
        <v>HIT</v>
      </c>
      <c r="M3851" s="17" t="str">
        <f aca="false">IF(AND(K3851="HIT",L3851="HIT"),"HOD ✓ | LOD ✓",IF(K3851="HIT","HOD ✓",IF(L3851="HIT","LOD ✓","✗ MISS")))</f>
        <v>HOD ✓ | LOD ✓</v>
      </c>
      <c r="N3851" s="26" t="n">
        <f aca="false">IF(D3851&lt;H3851,(H3851-D3851)/D3851,IF(D3851&gt;G3851,(D3851-G3851)/D3851,0))</f>
        <v>0.000333991817770294</v>
      </c>
      <c r="O3851" s="26" t="n">
        <f aca="false">IF(E3851&lt;J3851,(J3851-E3851)/E3851,IF(E3851&gt;I3851,(E3851-I3851)/E3851,0))</f>
        <v>0</v>
      </c>
      <c r="P3851" s="27" t="n">
        <f aca="false">LN(F3851/F3850)</f>
        <v>0.0128856099948542</v>
      </c>
      <c r="Q3851" s="28" t="n">
        <f aca="false">STDEV(P3832:P3851)*SQRT(252)</f>
        <v>0.132794591743731</v>
      </c>
      <c r="R3851" s="26" t="n">
        <f aca="false">(G3851-H3851)/H3851</f>
        <v>0.00100278043666542</v>
      </c>
      <c r="S3851" s="17" t="n">
        <f aca="false">YEAR(B3851)</f>
        <v>2021</v>
      </c>
      <c r="T3851" s="17" t="n">
        <f aca="false">WEEKDAY(B3851)</f>
        <v>4</v>
      </c>
    </row>
    <row r="3852" customFormat="false" ht="15" hidden="false" customHeight="false" outlineLevel="0" collapsed="false">
      <c r="B3852" s="21" t="n">
        <v>44420</v>
      </c>
      <c r="C3852" s="22" t="n">
        <v>1751.55</v>
      </c>
      <c r="D3852" s="22" t="n">
        <v>1758.2</v>
      </c>
      <c r="E3852" s="22" t="n">
        <v>1741.655</v>
      </c>
      <c r="F3852" s="22" t="n">
        <v>1752.61</v>
      </c>
      <c r="G3852" s="23" t="n">
        <v>1759.26</v>
      </c>
      <c r="H3852" s="23" t="n">
        <v>1757.5</v>
      </c>
      <c r="I3852" s="23" t="n">
        <v>1741.27</v>
      </c>
      <c r="J3852" s="23" t="n">
        <v>1739.53</v>
      </c>
      <c r="K3852" s="29" t="str">
        <f aca="false">IF(N3852&lt;=$F$3,"HIT","MISS")</f>
        <v>HIT</v>
      </c>
      <c r="L3852" s="29" t="str">
        <f aca="false">IF(O3852&lt;=$F$3,"HIT","MISS")</f>
        <v>HIT</v>
      </c>
      <c r="M3852" s="17" t="str">
        <f aca="false">IF(AND(K3852="HIT",L3852="HIT"),"HOD ✓ | LOD ✓",IF(K3852="HIT","HOD ✓",IF(L3852="HIT","LOD ✓","✗ MISS")))</f>
        <v>HOD ✓ | LOD ✓</v>
      </c>
      <c r="N3852" s="26" t="n">
        <f aca="false">IF(D3852&lt;H3852,(H3852-D3852)/D3852,IF(D3852&gt;G3852,(D3852-G3852)/D3852,0))</f>
        <v>0</v>
      </c>
      <c r="O3852" s="26" t="n">
        <f aca="false">IF(E3852&lt;J3852,(J3852-E3852)/E3852,IF(E3852&gt;I3852,(E3852-I3852)/E3852,0))</f>
        <v>0.000221054112324192</v>
      </c>
      <c r="P3852" s="27" t="n">
        <f aca="false">LN(F3852/F3851)</f>
        <v>0.000604995224151559</v>
      </c>
      <c r="Q3852" s="28" t="n">
        <f aca="false">STDEV(P3833:P3852)*SQRT(252)</f>
        <v>0.132622975645693</v>
      </c>
      <c r="R3852" s="26" t="n">
        <f aca="false">(G3852-H3852)/H3852</f>
        <v>0.00100142247510668</v>
      </c>
      <c r="S3852" s="17" t="n">
        <f aca="false">YEAR(B3852)</f>
        <v>2021</v>
      </c>
      <c r="T3852" s="17" t="n">
        <f aca="false">WEEKDAY(B3852)</f>
        <v>5</v>
      </c>
    </row>
    <row r="3853" customFormat="false" ht="15" hidden="false" customHeight="false" outlineLevel="0" collapsed="false">
      <c r="B3853" s="21" t="n">
        <v>44421</v>
      </c>
      <c r="C3853" s="22" t="n">
        <v>1752.61</v>
      </c>
      <c r="D3853" s="22" t="n">
        <v>1780.095</v>
      </c>
      <c r="E3853" s="22" t="n">
        <v>1751.745</v>
      </c>
      <c r="F3853" s="22" t="n">
        <v>1779.9</v>
      </c>
      <c r="G3853" s="23" t="n">
        <v>1780.69</v>
      </c>
      <c r="H3853" s="23" t="n">
        <v>1778.91</v>
      </c>
      <c r="I3853" s="23" t="n">
        <v>1752.09</v>
      </c>
      <c r="J3853" s="23" t="n">
        <v>1750.34</v>
      </c>
      <c r="K3853" s="29" t="str">
        <f aca="false">IF(N3853&lt;=$F$3,"HIT","MISS")</f>
        <v>HIT</v>
      </c>
      <c r="L3853" s="29" t="str">
        <f aca="false">IF(O3853&lt;=$F$3,"HIT","MISS")</f>
        <v>HIT</v>
      </c>
      <c r="M3853" s="17" t="str">
        <f aca="false">IF(AND(K3853="HIT",L3853="HIT"),"HOD ✓ | LOD ✓",IF(K3853="HIT","HOD ✓",IF(L3853="HIT","LOD ✓","✗ MISS")))</f>
        <v>HOD ✓ | LOD ✓</v>
      </c>
      <c r="N3853" s="26" t="n">
        <f aca="false">IF(D3853&lt;H3853,(H3853-D3853)/D3853,IF(D3853&gt;G3853,(D3853-G3853)/D3853,0))</f>
        <v>0</v>
      </c>
      <c r="O3853" s="26" t="n">
        <f aca="false">IF(E3853&lt;J3853,(J3853-E3853)/E3853,IF(E3853&gt;I3853,(E3853-I3853)/E3853,0))</f>
        <v>0</v>
      </c>
      <c r="P3853" s="27" t="n">
        <f aca="false">LN(F3853/F3852)</f>
        <v>0.015451077518722</v>
      </c>
      <c r="Q3853" s="28" t="n">
        <f aca="false">STDEV(P3834:P3853)*SQRT(252)</f>
        <v>0.143421609103433</v>
      </c>
      <c r="R3853" s="26" t="n">
        <f aca="false">(G3853-H3853)/H3853</f>
        <v>0.00100061273476453</v>
      </c>
      <c r="S3853" s="17" t="n">
        <f aca="false">YEAR(B3853)</f>
        <v>2021</v>
      </c>
      <c r="T3853" s="17" t="n">
        <f aca="false">WEEKDAY(B3853)</f>
        <v>6</v>
      </c>
    </row>
    <row r="3854" customFormat="false" ht="15" hidden="false" customHeight="false" outlineLevel="0" collapsed="false">
      <c r="B3854" s="21" t="n">
        <v>44424</v>
      </c>
      <c r="C3854" s="22" t="n">
        <v>1779.9</v>
      </c>
      <c r="D3854" s="22" t="n">
        <v>1789.3</v>
      </c>
      <c r="E3854" s="22" t="n">
        <v>1770.876</v>
      </c>
      <c r="F3854" s="22" t="n">
        <v>1787.2</v>
      </c>
      <c r="G3854" s="23" t="n">
        <v>1788.7</v>
      </c>
      <c r="H3854" s="23" t="n">
        <v>1786.91</v>
      </c>
      <c r="I3854" s="23" t="n">
        <v>1772.59</v>
      </c>
      <c r="J3854" s="23" t="n">
        <v>1770.82</v>
      </c>
      <c r="K3854" s="29" t="str">
        <f aca="false">IF(N3854&lt;=$F$3,"HIT","MISS")</f>
        <v>HIT</v>
      </c>
      <c r="L3854" s="29" t="str">
        <f aca="false">IF(O3854&lt;=$F$3,"HIT","MISS")</f>
        <v>HIT</v>
      </c>
      <c r="M3854" s="17" t="str">
        <f aca="false">IF(AND(K3854="HIT",L3854="HIT"),"HOD ✓ | LOD ✓",IF(K3854="HIT","HOD ✓",IF(L3854="HIT","LOD ✓","✗ MISS")))</f>
        <v>HOD ✓ | LOD ✓</v>
      </c>
      <c r="N3854" s="26" t="n">
        <f aca="false">IF(D3854&lt;H3854,(H3854-D3854)/D3854,IF(D3854&gt;G3854,(D3854-G3854)/D3854,0))</f>
        <v>0.00033532666405852</v>
      </c>
      <c r="O3854" s="26" t="n">
        <f aca="false">IF(E3854&lt;J3854,(J3854-E3854)/E3854,IF(E3854&gt;I3854,(E3854-I3854)/E3854,0))</f>
        <v>0</v>
      </c>
      <c r="P3854" s="27" t="n">
        <f aca="false">LN(F3854/F3853)</f>
        <v>0.00409296638222892</v>
      </c>
      <c r="Q3854" s="28" t="n">
        <f aca="false">STDEV(P3835:P3854)*SQRT(252)</f>
        <v>0.144468495230919</v>
      </c>
      <c r="R3854" s="26" t="n">
        <f aca="false">(G3854-H3854)/H3854</f>
        <v>0.00100172924209947</v>
      </c>
      <c r="S3854" s="17" t="n">
        <f aca="false">YEAR(B3854)</f>
        <v>2021</v>
      </c>
      <c r="T3854" s="17" t="n">
        <f aca="false">WEEKDAY(B3854)</f>
        <v>2</v>
      </c>
    </row>
    <row r="3855" customFormat="false" ht="15" hidden="false" customHeight="false" outlineLevel="0" collapsed="false">
      <c r="B3855" s="21" t="n">
        <v>44425</v>
      </c>
      <c r="C3855" s="22" t="n">
        <v>1787.2</v>
      </c>
      <c r="D3855" s="22" t="n">
        <v>1795.6</v>
      </c>
      <c r="E3855" s="22" t="n">
        <v>1780.67</v>
      </c>
      <c r="F3855" s="22" t="n">
        <v>1786.07</v>
      </c>
      <c r="G3855" s="23" t="n">
        <v>1796.45</v>
      </c>
      <c r="H3855" s="23" t="n">
        <v>1794.66</v>
      </c>
      <c r="I3855" s="23" t="n">
        <v>1782.73</v>
      </c>
      <c r="J3855" s="23" t="n">
        <v>1780.95</v>
      </c>
      <c r="K3855" s="29" t="str">
        <f aca="false">IF(N3855&lt;=$F$3,"HIT","MISS")</f>
        <v>HIT</v>
      </c>
      <c r="L3855" s="29" t="str">
        <f aca="false">IF(O3855&lt;=$F$3,"HIT","MISS")</f>
        <v>HIT</v>
      </c>
      <c r="M3855" s="17" t="str">
        <f aca="false">IF(AND(K3855="HIT",L3855="HIT"),"HOD ✓ | LOD ✓",IF(K3855="HIT","HOD ✓",IF(L3855="HIT","LOD ✓","✗ MISS")))</f>
        <v>HOD ✓ | LOD ✓</v>
      </c>
      <c r="N3855" s="26" t="n">
        <f aca="false">IF(D3855&lt;H3855,(H3855-D3855)/D3855,IF(D3855&gt;G3855,(D3855-G3855)/D3855,0))</f>
        <v>0</v>
      </c>
      <c r="O3855" s="26" t="n">
        <f aca="false">IF(E3855&lt;J3855,(J3855-E3855)/E3855,IF(E3855&gt;I3855,(E3855-I3855)/E3855,0))</f>
        <v>0.000157244183369166</v>
      </c>
      <c r="P3855" s="27" t="n">
        <f aca="false">LN(F3855/F3854)</f>
        <v>-0.000632473917542775</v>
      </c>
      <c r="Q3855" s="28" t="n">
        <f aca="false">STDEV(P3836:P3855)*SQRT(252)</f>
        <v>0.144447043296385</v>
      </c>
      <c r="R3855" s="26" t="n">
        <f aca="false">(G3855-H3855)/H3855</f>
        <v>0.000997403407887825</v>
      </c>
      <c r="S3855" s="17" t="n">
        <f aca="false">YEAR(B3855)</f>
        <v>2021</v>
      </c>
      <c r="T3855" s="17" t="n">
        <f aca="false">WEEKDAY(B3855)</f>
        <v>3</v>
      </c>
    </row>
    <row r="3856" customFormat="false" ht="15" hidden="false" customHeight="false" outlineLevel="0" collapsed="false">
      <c r="B3856" s="21" t="n">
        <v>44426</v>
      </c>
      <c r="C3856" s="22" t="n">
        <v>1786.07</v>
      </c>
      <c r="D3856" s="22" t="n">
        <v>1793.833</v>
      </c>
      <c r="E3856" s="22" t="n">
        <v>1777.43</v>
      </c>
      <c r="F3856" s="22" t="n">
        <v>1787.326</v>
      </c>
      <c r="G3856" s="23" t="n">
        <v>1793.59</v>
      </c>
      <c r="H3856" s="23" t="n">
        <v>1791.8</v>
      </c>
      <c r="I3856" s="23" t="n">
        <v>1777.58</v>
      </c>
      <c r="J3856" s="23" t="n">
        <v>1775.8</v>
      </c>
      <c r="K3856" s="29" t="str">
        <f aca="false">IF(N3856&lt;=$F$3,"HIT","MISS")</f>
        <v>HIT</v>
      </c>
      <c r="L3856" s="29" t="str">
        <f aca="false">IF(O3856&lt;=$F$3,"HIT","MISS")</f>
        <v>HIT</v>
      </c>
      <c r="M3856" s="17" t="str">
        <f aca="false">IF(AND(K3856="HIT",L3856="HIT"),"HOD ✓ | LOD ✓",IF(K3856="HIT","HOD ✓",IF(L3856="HIT","LOD ✓","✗ MISS")))</f>
        <v>HOD ✓ | LOD ✓</v>
      </c>
      <c r="N3856" s="26" t="n">
        <f aca="false">IF(D3856&lt;H3856,(H3856-D3856)/D3856,IF(D3856&gt;G3856,(D3856-G3856)/D3856,0))</f>
        <v>0.000135464115110027</v>
      </c>
      <c r="O3856" s="26" t="n">
        <f aca="false">IF(E3856&lt;J3856,(J3856-E3856)/E3856,IF(E3856&gt;I3856,(E3856-I3856)/E3856,0))</f>
        <v>0</v>
      </c>
      <c r="P3856" s="27" t="n">
        <f aca="false">LN(F3856/F3855)</f>
        <v>0.000702972775322653</v>
      </c>
      <c r="Q3856" s="28" t="n">
        <f aca="false">STDEV(P3837:P3856)*SQRT(252)</f>
        <v>0.14404323038868</v>
      </c>
      <c r="R3856" s="26" t="n">
        <f aca="false">(G3856-H3856)/H3856</f>
        <v>0.000998995423596363</v>
      </c>
      <c r="S3856" s="17" t="n">
        <f aca="false">YEAR(B3856)</f>
        <v>2021</v>
      </c>
      <c r="T3856" s="17" t="n">
        <f aca="false">WEEKDAY(B3856)</f>
        <v>4</v>
      </c>
    </row>
    <row r="3857" customFormat="false" ht="15" hidden="false" customHeight="false" outlineLevel="0" collapsed="false">
      <c r="B3857" s="21" t="n">
        <v>44427</v>
      </c>
      <c r="C3857" s="22" t="n">
        <v>1787.326</v>
      </c>
      <c r="D3857" s="22" t="n">
        <v>1792.548</v>
      </c>
      <c r="E3857" s="22" t="n">
        <v>1774.215</v>
      </c>
      <c r="F3857" s="22" t="n">
        <v>1779.936</v>
      </c>
      <c r="G3857" s="23" t="n">
        <v>1794.79</v>
      </c>
      <c r="H3857" s="23" t="n">
        <v>1793</v>
      </c>
      <c r="I3857" s="23" t="n">
        <v>1774.18</v>
      </c>
      <c r="J3857" s="23" t="n">
        <v>1772.41</v>
      </c>
      <c r="K3857" s="29" t="str">
        <f aca="false">IF(N3857&lt;=$F$3,"HIT","MISS")</f>
        <v>HIT</v>
      </c>
      <c r="L3857" s="29" t="str">
        <f aca="false">IF(O3857&lt;=$F$3,"HIT","MISS")</f>
        <v>HIT</v>
      </c>
      <c r="M3857" s="17" t="str">
        <f aca="false">IF(AND(K3857="HIT",L3857="HIT"),"HOD ✓ | LOD ✓",IF(K3857="HIT","HOD ✓",IF(L3857="HIT","LOD ✓","✗ MISS")))</f>
        <v>HOD ✓ | LOD ✓</v>
      </c>
      <c r="N3857" s="26" t="n">
        <f aca="false">IF(D3857&lt;H3857,(H3857-D3857)/D3857,IF(D3857&gt;G3857,(D3857-G3857)/D3857,0))</f>
        <v>0.000252155032947513</v>
      </c>
      <c r="O3857" s="26" t="n">
        <f aca="false">IF(E3857&lt;J3857,(J3857-E3857)/E3857,IF(E3857&gt;I3857,(E3857-I3857)/E3857,0))</f>
        <v>1.97270342094135E-005</v>
      </c>
      <c r="P3857" s="27" t="n">
        <f aca="false">LN(F3857/F3856)</f>
        <v>-0.00414323958916368</v>
      </c>
      <c r="Q3857" s="28" t="n">
        <f aca="false">STDEV(P3838:P3857)*SQRT(252)</f>
        <v>0.144368246608046</v>
      </c>
      <c r="R3857" s="26" t="n">
        <f aca="false">(G3857-H3857)/H3857</f>
        <v>0.000998326826547665</v>
      </c>
      <c r="S3857" s="17" t="n">
        <f aca="false">YEAR(B3857)</f>
        <v>2021</v>
      </c>
      <c r="T3857" s="17" t="n">
        <f aca="false">WEEKDAY(B3857)</f>
        <v>5</v>
      </c>
    </row>
    <row r="3858" customFormat="false" ht="15" hidden="false" customHeight="false" outlineLevel="0" collapsed="false">
      <c r="B3858" s="21" t="n">
        <v>44428</v>
      </c>
      <c r="C3858" s="22" t="n">
        <v>1779.936</v>
      </c>
      <c r="D3858" s="22" t="n">
        <v>1788.495</v>
      </c>
      <c r="E3858" s="22" t="n">
        <v>1778.42</v>
      </c>
      <c r="F3858" s="22" t="n">
        <v>1781.24</v>
      </c>
      <c r="G3858" s="23" t="n">
        <v>1788.22</v>
      </c>
      <c r="H3858" s="23" t="n">
        <v>1786.43</v>
      </c>
      <c r="I3858" s="23" t="n">
        <v>1780.32</v>
      </c>
      <c r="J3858" s="23" t="n">
        <v>1778.54</v>
      </c>
      <c r="K3858" s="29" t="str">
        <f aca="false">IF(N3858&lt;=$F$3,"HIT","MISS")</f>
        <v>HIT</v>
      </c>
      <c r="L3858" s="29" t="str">
        <f aca="false">IF(O3858&lt;=$F$3,"HIT","MISS")</f>
        <v>HIT</v>
      </c>
      <c r="M3858" s="17" t="str">
        <f aca="false">IF(AND(K3858="HIT",L3858="HIT"),"HOD ✓ | LOD ✓",IF(K3858="HIT","HOD ✓",IF(L3858="HIT","LOD ✓","✗ MISS")))</f>
        <v>HOD ✓ | LOD ✓</v>
      </c>
      <c r="N3858" s="26" t="n">
        <f aca="false">IF(D3858&lt;H3858,(H3858-D3858)/D3858,IF(D3858&gt;G3858,(D3858-G3858)/D3858,0))</f>
        <v>0.000153760564049586</v>
      </c>
      <c r="O3858" s="26" t="n">
        <f aca="false">IF(E3858&lt;J3858,(J3858-E3858)/E3858,IF(E3858&gt;I3858,(E3858-I3858)/E3858,0))</f>
        <v>6.74756244306131E-005</v>
      </c>
      <c r="P3858" s="27" t="n">
        <f aca="false">LN(F3858/F3857)</f>
        <v>0.000732342382561675</v>
      </c>
      <c r="Q3858" s="28" t="n">
        <f aca="false">STDEV(P3839:P3858)*SQRT(252)</f>
        <v>0.144285586993983</v>
      </c>
      <c r="R3858" s="26" t="n">
        <f aca="false">(G3858-H3858)/H3858</f>
        <v>0.00100199839904164</v>
      </c>
      <c r="S3858" s="17" t="n">
        <f aca="false">YEAR(B3858)</f>
        <v>2021</v>
      </c>
      <c r="T3858" s="17" t="n">
        <f aca="false">WEEKDAY(B3858)</f>
        <v>6</v>
      </c>
    </row>
    <row r="3859" customFormat="false" ht="15" hidden="false" customHeight="false" outlineLevel="0" collapsed="false">
      <c r="B3859" s="21" t="n">
        <v>44431</v>
      </c>
      <c r="C3859" s="22" t="n">
        <v>1781.24</v>
      </c>
      <c r="D3859" s="22" t="n">
        <v>1806.445</v>
      </c>
      <c r="E3859" s="22" t="n">
        <v>1776.559</v>
      </c>
      <c r="F3859" s="22" t="n">
        <v>1805.445</v>
      </c>
      <c r="G3859" s="23" t="n">
        <v>1808.65</v>
      </c>
      <c r="H3859" s="23" t="n">
        <v>1806.84</v>
      </c>
      <c r="I3859" s="23" t="n">
        <v>1777.96</v>
      </c>
      <c r="J3859" s="23" t="n">
        <v>1776.18</v>
      </c>
      <c r="K3859" s="29" t="str">
        <f aca="false">IF(N3859&lt;=$F$3,"HIT","MISS")</f>
        <v>HIT</v>
      </c>
      <c r="L3859" s="29" t="str">
        <f aca="false">IF(O3859&lt;=$F$3,"HIT","MISS")</f>
        <v>HIT</v>
      </c>
      <c r="M3859" s="17" t="str">
        <f aca="false">IF(AND(K3859="HIT",L3859="HIT"),"HOD ✓ | LOD ✓",IF(K3859="HIT","HOD ✓",IF(L3859="HIT","LOD ✓","✗ MISS")))</f>
        <v>HOD ✓ | LOD ✓</v>
      </c>
      <c r="N3859" s="26" t="n">
        <f aca="false">IF(D3859&lt;H3859,(H3859-D3859)/D3859,IF(D3859&gt;G3859,(D3859-G3859)/D3859,0))</f>
        <v>0.000218661514743035</v>
      </c>
      <c r="O3859" s="26" t="n">
        <f aca="false">IF(E3859&lt;J3859,(J3859-E3859)/E3859,IF(E3859&gt;I3859,(E3859-I3859)/E3859,0))</f>
        <v>0</v>
      </c>
      <c r="P3859" s="27" t="n">
        <f aca="false">LN(F3859/F3858)</f>
        <v>0.0134973478116391</v>
      </c>
      <c r="Q3859" s="28" t="n">
        <f aca="false">STDEV(P3840:P3859)*SQRT(252)</f>
        <v>0.152418804571416</v>
      </c>
      <c r="R3859" s="26" t="n">
        <f aca="false">(G3859-H3859)/H3859</f>
        <v>0.0010017489096988</v>
      </c>
      <c r="S3859" s="17" t="n">
        <f aca="false">YEAR(B3859)</f>
        <v>2021</v>
      </c>
      <c r="T3859" s="17" t="n">
        <f aca="false">WEEKDAY(B3859)</f>
        <v>2</v>
      </c>
    </row>
    <row r="3860" customFormat="false" ht="15" hidden="false" customHeight="false" outlineLevel="0" collapsed="false">
      <c r="B3860" s="21" t="n">
        <v>44432</v>
      </c>
      <c r="C3860" s="22" t="n">
        <v>1805.445</v>
      </c>
      <c r="D3860" s="22" t="n">
        <v>1809.61</v>
      </c>
      <c r="E3860" s="22" t="n">
        <v>1800.765</v>
      </c>
      <c r="F3860" s="22" t="n">
        <v>1803.075</v>
      </c>
      <c r="G3860" s="23" t="n">
        <v>1809.23</v>
      </c>
      <c r="H3860" s="23" t="n">
        <v>1807.42</v>
      </c>
      <c r="I3860" s="23" t="n">
        <v>1800.62</v>
      </c>
      <c r="J3860" s="23" t="n">
        <v>1798.82</v>
      </c>
      <c r="K3860" s="29" t="str">
        <f aca="false">IF(N3860&lt;=$F$3,"HIT","MISS")</f>
        <v>HIT</v>
      </c>
      <c r="L3860" s="29" t="str">
        <f aca="false">IF(O3860&lt;=$F$3,"HIT","MISS")</f>
        <v>HIT</v>
      </c>
      <c r="M3860" s="17" t="str">
        <f aca="false">IF(AND(K3860="HIT",L3860="HIT"),"HOD ✓ | LOD ✓",IF(K3860="HIT","HOD ✓",IF(L3860="HIT","LOD ✓","✗ MISS")))</f>
        <v>HOD ✓ | LOD ✓</v>
      </c>
      <c r="N3860" s="26" t="n">
        <f aca="false">IF(D3860&lt;H3860,(H3860-D3860)/D3860,IF(D3860&gt;G3860,(D3860-G3860)/D3860,0))</f>
        <v>0.000209989997844774</v>
      </c>
      <c r="O3860" s="26" t="n">
        <f aca="false">IF(E3860&lt;J3860,(J3860-E3860)/E3860,IF(E3860&gt;I3860,(E3860-I3860)/E3860,0))</f>
        <v>8.05213339887266E-005</v>
      </c>
      <c r="P3860" s="27" t="n">
        <f aca="false">LN(F3860/F3859)</f>
        <v>-0.00131355810181083</v>
      </c>
      <c r="Q3860" s="28" t="n">
        <f aca="false">STDEV(P3841:P3860)*SQRT(252)</f>
        <v>0.152497079892905</v>
      </c>
      <c r="R3860" s="26" t="n">
        <f aca="false">(G3860-H3860)/H3860</f>
        <v>0.00100142744907102</v>
      </c>
      <c r="S3860" s="17" t="n">
        <f aca="false">YEAR(B3860)</f>
        <v>2021</v>
      </c>
      <c r="T3860" s="17" t="n">
        <f aca="false">WEEKDAY(B3860)</f>
        <v>3</v>
      </c>
    </row>
    <row r="3861" customFormat="false" ht="15" hidden="false" customHeight="false" outlineLevel="0" collapsed="false">
      <c r="B3861" s="21" t="n">
        <v>44433</v>
      </c>
      <c r="C3861" s="22" t="n">
        <v>1803.075</v>
      </c>
      <c r="D3861" s="22" t="n">
        <v>1803.125</v>
      </c>
      <c r="E3861" s="22" t="n">
        <v>1782.534</v>
      </c>
      <c r="F3861" s="22" t="n">
        <v>1790.57</v>
      </c>
      <c r="G3861" s="23" t="n">
        <v>1804.23</v>
      </c>
      <c r="H3861" s="23" t="n">
        <v>1802.43</v>
      </c>
      <c r="I3861" s="23" t="n">
        <v>1784.05</v>
      </c>
      <c r="J3861" s="23" t="n">
        <v>1782.27</v>
      </c>
      <c r="K3861" s="29" t="str">
        <f aca="false">IF(N3861&lt;=$F$3,"HIT","MISS")</f>
        <v>HIT</v>
      </c>
      <c r="L3861" s="29" t="str">
        <f aca="false">IF(O3861&lt;=$F$3,"HIT","MISS")</f>
        <v>HIT</v>
      </c>
      <c r="M3861" s="17" t="str">
        <f aca="false">IF(AND(K3861="HIT",L3861="HIT"),"HOD ✓ | LOD ✓",IF(K3861="HIT","HOD ✓",IF(L3861="HIT","LOD ✓","✗ MISS")))</f>
        <v>HOD ✓ | LOD ✓</v>
      </c>
      <c r="N3861" s="26" t="n">
        <f aca="false">IF(D3861&lt;H3861,(H3861-D3861)/D3861,IF(D3861&gt;G3861,(D3861-G3861)/D3861,0))</f>
        <v>0</v>
      </c>
      <c r="O3861" s="26" t="n">
        <f aca="false">IF(E3861&lt;J3861,(J3861-E3861)/E3861,IF(E3861&gt;I3861,(E3861-I3861)/E3861,0))</f>
        <v>0</v>
      </c>
      <c r="P3861" s="27" t="n">
        <f aca="false">LN(F3861/F3860)</f>
        <v>-0.00695953577685587</v>
      </c>
      <c r="Q3861" s="28" t="n">
        <f aca="false">STDEV(P3842:P3861)*SQRT(252)</f>
        <v>0.153596528319005</v>
      </c>
      <c r="R3861" s="26" t="n">
        <f aca="false">(G3861-H3861)/H3861</f>
        <v>0.000998651820042917</v>
      </c>
      <c r="S3861" s="17" t="n">
        <f aca="false">YEAR(B3861)</f>
        <v>2021</v>
      </c>
      <c r="T3861" s="17" t="n">
        <f aca="false">WEEKDAY(B3861)</f>
        <v>4</v>
      </c>
    </row>
    <row r="3862" customFormat="false" ht="15" hidden="false" customHeight="false" outlineLevel="0" collapsed="false">
      <c r="B3862" s="21" t="n">
        <v>44434</v>
      </c>
      <c r="C3862" s="22" t="n">
        <v>1790.57</v>
      </c>
      <c r="D3862" s="22" t="n">
        <v>1798.275</v>
      </c>
      <c r="E3862" s="22" t="n">
        <v>1780.138</v>
      </c>
      <c r="F3862" s="22" t="n">
        <v>1791.99</v>
      </c>
      <c r="G3862" s="23" t="n">
        <v>1799.78</v>
      </c>
      <c r="H3862" s="23" t="n">
        <v>1797.98</v>
      </c>
      <c r="I3862" s="23" t="n">
        <v>1781.37</v>
      </c>
      <c r="J3862" s="23" t="n">
        <v>1779.59</v>
      </c>
      <c r="K3862" s="29" t="str">
        <f aca="false">IF(N3862&lt;=$F$3,"HIT","MISS")</f>
        <v>HIT</v>
      </c>
      <c r="L3862" s="29" t="str">
        <f aca="false">IF(O3862&lt;=$F$3,"HIT","MISS")</f>
        <v>HIT</v>
      </c>
      <c r="M3862" s="17" t="str">
        <f aca="false">IF(AND(K3862="HIT",L3862="HIT"),"HOD ✓ | LOD ✓",IF(K3862="HIT","HOD ✓",IF(L3862="HIT","LOD ✓","✗ MISS")))</f>
        <v>HOD ✓ | LOD ✓</v>
      </c>
      <c r="N3862" s="26" t="n">
        <f aca="false">IF(D3862&lt;H3862,(H3862-D3862)/D3862,IF(D3862&gt;G3862,(D3862-G3862)/D3862,0))</f>
        <v>0</v>
      </c>
      <c r="O3862" s="26" t="n">
        <f aca="false">IF(E3862&lt;J3862,(J3862-E3862)/E3862,IF(E3862&gt;I3862,(E3862-I3862)/E3862,0))</f>
        <v>0</v>
      </c>
      <c r="P3862" s="27" t="n">
        <f aca="false">LN(F3862/F3861)</f>
        <v>0.000792729263076153</v>
      </c>
      <c r="Q3862" s="28" t="n">
        <f aca="false">STDEV(P3843:P3862)*SQRT(252)</f>
        <v>0.146997822095299</v>
      </c>
      <c r="R3862" s="26" t="n">
        <f aca="false">(G3862-H3862)/H3862</f>
        <v>0.00100112348301981</v>
      </c>
      <c r="S3862" s="17" t="n">
        <f aca="false">YEAR(B3862)</f>
        <v>2021</v>
      </c>
      <c r="T3862" s="17" t="n">
        <f aca="false">WEEKDAY(B3862)</f>
        <v>5</v>
      </c>
    </row>
    <row r="3863" customFormat="false" ht="15" hidden="false" customHeight="false" outlineLevel="0" collapsed="false">
      <c r="B3863" s="21" t="n">
        <v>44435</v>
      </c>
      <c r="C3863" s="22" t="n">
        <v>1791.99</v>
      </c>
      <c r="D3863" s="22" t="n">
        <v>1819.22</v>
      </c>
      <c r="E3863" s="22" t="n">
        <v>1784.96</v>
      </c>
      <c r="F3863" s="22" t="n">
        <v>1817.425</v>
      </c>
      <c r="G3863" s="23" t="n">
        <v>1819.65</v>
      </c>
      <c r="H3863" s="23" t="n">
        <v>1817.83</v>
      </c>
      <c r="I3863" s="23" t="n">
        <v>1787.11</v>
      </c>
      <c r="J3863" s="23" t="n">
        <v>1785.32</v>
      </c>
      <c r="K3863" s="29" t="str">
        <f aca="false">IF(N3863&lt;=$F$3,"HIT","MISS")</f>
        <v>HIT</v>
      </c>
      <c r="L3863" s="29" t="str">
        <f aca="false">IF(O3863&lt;=$F$3,"HIT","MISS")</f>
        <v>HIT</v>
      </c>
      <c r="M3863" s="17" t="str">
        <f aca="false">IF(AND(K3863="HIT",L3863="HIT"),"HOD ✓ | LOD ✓",IF(K3863="HIT","HOD ✓",IF(L3863="HIT","LOD ✓","✗ MISS")))</f>
        <v>HOD ✓ | LOD ✓</v>
      </c>
      <c r="N3863" s="26" t="n">
        <f aca="false">IF(D3863&lt;H3863,(H3863-D3863)/D3863,IF(D3863&gt;G3863,(D3863-G3863)/D3863,0))</f>
        <v>0</v>
      </c>
      <c r="O3863" s="26" t="n">
        <f aca="false">IF(E3863&lt;J3863,(J3863-E3863)/E3863,IF(E3863&gt;I3863,(E3863-I3863)/E3863,0))</f>
        <v>0.000201685191824971</v>
      </c>
      <c r="P3863" s="27" t="n">
        <f aca="false">LN(F3863/F3862)</f>
        <v>0.0140939299195156</v>
      </c>
      <c r="Q3863" s="28" t="n">
        <f aca="false">STDEV(P3844:P3863)*SQRT(252)</f>
        <v>0.154083975267313</v>
      </c>
      <c r="R3863" s="26" t="n">
        <f aca="false">(G3863-H3863)/H3863</f>
        <v>0.00100119373098704</v>
      </c>
      <c r="S3863" s="17" t="n">
        <f aca="false">YEAR(B3863)</f>
        <v>2021</v>
      </c>
      <c r="T3863" s="17" t="n">
        <f aca="false">WEEKDAY(B3863)</f>
        <v>6</v>
      </c>
    </row>
    <row r="3864" customFormat="false" ht="15" hidden="false" customHeight="false" outlineLevel="0" collapsed="false">
      <c r="B3864" s="21" t="n">
        <v>44438</v>
      </c>
      <c r="C3864" s="22" t="n">
        <v>1817.425</v>
      </c>
      <c r="D3864" s="22" t="n">
        <v>1823.275</v>
      </c>
      <c r="E3864" s="22" t="n">
        <v>1807.785</v>
      </c>
      <c r="F3864" s="22" t="n">
        <v>1810.36</v>
      </c>
      <c r="G3864" s="23" t="n">
        <v>1824.99</v>
      </c>
      <c r="H3864" s="23" t="n">
        <v>1823.17</v>
      </c>
      <c r="I3864" s="23" t="n">
        <v>1807.41</v>
      </c>
      <c r="J3864" s="23" t="n">
        <v>1805.6</v>
      </c>
      <c r="K3864" s="29" t="str">
        <f aca="false">IF(N3864&lt;=$F$3,"HIT","MISS")</f>
        <v>HIT</v>
      </c>
      <c r="L3864" s="29" t="str">
        <f aca="false">IF(O3864&lt;=$F$3,"HIT","MISS")</f>
        <v>HIT</v>
      </c>
      <c r="M3864" s="17" t="str">
        <f aca="false">IF(AND(K3864="HIT",L3864="HIT"),"HOD ✓ | LOD ✓",IF(K3864="HIT","HOD ✓",IF(L3864="HIT","LOD ✓","✗ MISS")))</f>
        <v>HOD ✓ | LOD ✓</v>
      </c>
      <c r="N3864" s="26" t="n">
        <f aca="false">IF(D3864&lt;H3864,(H3864-D3864)/D3864,IF(D3864&gt;G3864,(D3864-G3864)/D3864,0))</f>
        <v>0</v>
      </c>
      <c r="O3864" s="26" t="n">
        <f aca="false">IF(E3864&lt;J3864,(J3864-E3864)/E3864,IF(E3864&gt;I3864,(E3864-I3864)/E3864,0))</f>
        <v>0.000207436171889909</v>
      </c>
      <c r="P3864" s="27" t="n">
        <f aca="false">LN(F3864/F3863)</f>
        <v>-0.00389494357117637</v>
      </c>
      <c r="Q3864" s="28" t="n">
        <f aca="false">STDEV(P3845:P3864)*SQRT(252)</f>
        <v>0.154729822989388</v>
      </c>
      <c r="R3864" s="26" t="n">
        <f aca="false">(G3864-H3864)/H3864</f>
        <v>0.000998261270205157</v>
      </c>
      <c r="S3864" s="17" t="n">
        <f aca="false">YEAR(B3864)</f>
        <v>2021</v>
      </c>
      <c r="T3864" s="17" t="n">
        <f aca="false">WEEKDAY(B3864)</f>
        <v>2</v>
      </c>
    </row>
    <row r="3865" customFormat="false" ht="15" hidden="false" customHeight="false" outlineLevel="0" collapsed="false">
      <c r="B3865" s="21" t="n">
        <v>44439</v>
      </c>
      <c r="C3865" s="22" t="n">
        <v>1810.36</v>
      </c>
      <c r="D3865" s="22" t="n">
        <v>1819.245</v>
      </c>
      <c r="E3865" s="22" t="n">
        <v>1801.72</v>
      </c>
      <c r="F3865" s="22" t="n">
        <v>1813.795</v>
      </c>
      <c r="G3865" s="23" t="n">
        <v>1820.12</v>
      </c>
      <c r="H3865" s="23" t="n">
        <v>1818.3</v>
      </c>
      <c r="I3865" s="23" t="n">
        <v>1801.6</v>
      </c>
      <c r="J3865" s="23" t="n">
        <v>1799.8</v>
      </c>
      <c r="K3865" s="29" t="str">
        <f aca="false">IF(N3865&lt;=$F$3,"HIT","MISS")</f>
        <v>HIT</v>
      </c>
      <c r="L3865" s="29" t="str">
        <f aca="false">IF(O3865&lt;=$F$3,"HIT","MISS")</f>
        <v>HIT</v>
      </c>
      <c r="M3865" s="17" t="str">
        <f aca="false">IF(AND(K3865="HIT",L3865="HIT"),"HOD ✓ | LOD ✓",IF(K3865="HIT","HOD ✓",IF(L3865="HIT","LOD ✓","✗ MISS")))</f>
        <v>HOD ✓ | LOD ✓</v>
      </c>
      <c r="N3865" s="26" t="n">
        <f aca="false">IF(D3865&lt;H3865,(H3865-D3865)/D3865,IF(D3865&gt;G3865,(D3865-G3865)/D3865,0))</f>
        <v>0</v>
      </c>
      <c r="O3865" s="26" t="n">
        <f aca="false">IF(E3865&lt;J3865,(J3865-E3865)/E3865,IF(E3865&gt;I3865,(E3865-I3865)/E3865,0))</f>
        <v>6.66030237773451E-005</v>
      </c>
      <c r="P3865" s="27" t="n">
        <f aca="false">LN(F3865/F3864)</f>
        <v>0.001895614855655</v>
      </c>
      <c r="Q3865" s="28" t="n">
        <f aca="false">STDEV(P3846:P3865)*SQRT(252)</f>
        <v>0.154761980276907</v>
      </c>
      <c r="R3865" s="26" t="n">
        <f aca="false">(G3865-H3865)/H3865</f>
        <v>0.00100093493922892</v>
      </c>
      <c r="S3865" s="17" t="n">
        <f aca="false">YEAR(B3865)</f>
        <v>2021</v>
      </c>
      <c r="T3865" s="17" t="n">
        <f aca="false">WEEKDAY(B3865)</f>
        <v>3</v>
      </c>
    </row>
    <row r="3866" customFormat="false" ht="15" hidden="false" customHeight="false" outlineLevel="0" collapsed="false">
      <c r="B3866" s="21" t="n">
        <v>44440</v>
      </c>
      <c r="C3866" s="22" t="n">
        <v>1813.795</v>
      </c>
      <c r="D3866" s="22" t="n">
        <v>1820.075</v>
      </c>
      <c r="E3866" s="22" t="n">
        <v>1808.735</v>
      </c>
      <c r="F3866" s="22" t="n">
        <v>1814.145</v>
      </c>
      <c r="G3866" s="23" t="n">
        <v>1822.32</v>
      </c>
      <c r="H3866" s="23" t="n">
        <v>1820.5</v>
      </c>
      <c r="I3866" s="23" t="n">
        <v>1810.82</v>
      </c>
      <c r="J3866" s="23" t="n">
        <v>1809.01</v>
      </c>
      <c r="K3866" s="29" t="str">
        <f aca="false">IF(N3866&lt;=$F$3,"HIT","MISS")</f>
        <v>HIT</v>
      </c>
      <c r="L3866" s="29" t="str">
        <f aca="false">IF(O3866&lt;=$F$3,"HIT","MISS")</f>
        <v>HIT</v>
      </c>
      <c r="M3866" s="17" t="str">
        <f aca="false">IF(AND(K3866="HIT",L3866="HIT"),"HOD ✓ | LOD ✓",IF(K3866="HIT","HOD ✓",IF(L3866="HIT","LOD ✓","✗ MISS")))</f>
        <v>HOD ✓ | LOD ✓</v>
      </c>
      <c r="N3866" s="26" t="n">
        <f aca="false">IF(D3866&lt;H3866,(H3866-D3866)/D3866,IF(D3866&gt;G3866,(D3866-G3866)/D3866,0))</f>
        <v>0.000233506860980979</v>
      </c>
      <c r="O3866" s="26" t="n">
        <f aca="false">IF(E3866&lt;J3866,(J3866-E3866)/E3866,IF(E3866&gt;I3866,(E3866-I3866)/E3866,0))</f>
        <v>0.000152039961630693</v>
      </c>
      <c r="P3866" s="27" t="n">
        <f aca="false">LN(F3866/F3865)</f>
        <v>0.000192946962235182</v>
      </c>
      <c r="Q3866" s="28" t="n">
        <f aca="false">STDEV(P3847:P3866)*SQRT(252)</f>
        <v>0.15474150071139</v>
      </c>
      <c r="R3866" s="26" t="n">
        <f aca="false">(G3866-H3866)/H3866</f>
        <v>0.000999725350178488</v>
      </c>
      <c r="S3866" s="17" t="n">
        <f aca="false">YEAR(B3866)</f>
        <v>2021</v>
      </c>
      <c r="T3866" s="17" t="n">
        <f aca="false">WEEKDAY(B3866)</f>
        <v>4</v>
      </c>
    </row>
    <row r="3867" customFormat="false" ht="15" hidden="false" customHeight="false" outlineLevel="0" collapsed="false">
      <c r="B3867" s="21" t="n">
        <v>44441</v>
      </c>
      <c r="C3867" s="22" t="n">
        <v>1814.145</v>
      </c>
      <c r="D3867" s="22" t="n">
        <v>1817.185</v>
      </c>
      <c r="E3867" s="22" t="n">
        <v>1804.9</v>
      </c>
      <c r="F3867" s="22" t="n">
        <v>1809.565</v>
      </c>
      <c r="G3867" s="23" t="n">
        <v>1818.67</v>
      </c>
      <c r="H3867" s="23" t="n">
        <v>1816.85</v>
      </c>
      <c r="I3867" s="23" t="n">
        <v>1806.1</v>
      </c>
      <c r="J3867" s="23" t="n">
        <v>1804.3</v>
      </c>
      <c r="K3867" s="29" t="str">
        <f aca="false">IF(N3867&lt;=$F$3,"HIT","MISS")</f>
        <v>HIT</v>
      </c>
      <c r="L3867" s="29" t="str">
        <f aca="false">IF(O3867&lt;=$F$3,"HIT","MISS")</f>
        <v>HIT</v>
      </c>
      <c r="M3867" s="17" t="str">
        <f aca="false">IF(AND(K3867="HIT",L3867="HIT"),"HOD ✓ | LOD ✓",IF(K3867="HIT","HOD ✓",IF(L3867="HIT","LOD ✓","✗ MISS")))</f>
        <v>HOD ✓ | LOD ✓</v>
      </c>
      <c r="N3867" s="26" t="n">
        <f aca="false">IF(D3867&lt;H3867,(H3867-D3867)/D3867,IF(D3867&gt;G3867,(D3867-G3867)/D3867,0))</f>
        <v>0</v>
      </c>
      <c r="O3867" s="26" t="n">
        <f aca="false">IF(E3867&lt;J3867,(J3867-E3867)/E3867,IF(E3867&gt;I3867,(E3867-I3867)/E3867,0))</f>
        <v>0</v>
      </c>
      <c r="P3867" s="27" t="n">
        <f aca="false">LN(F3867/F3866)</f>
        <v>-0.00252779744447438</v>
      </c>
      <c r="Q3867" s="28" t="n">
        <f aca="false">STDEV(P3848:P3867)*SQRT(252)</f>
        <v>0.154220549160474</v>
      </c>
      <c r="R3867" s="26" t="n">
        <f aca="false">(G3867-H3867)/H3867</f>
        <v>0.00100173376998661</v>
      </c>
      <c r="S3867" s="17" t="n">
        <f aca="false">YEAR(B3867)</f>
        <v>2021</v>
      </c>
      <c r="T3867" s="17" t="n">
        <f aca="false">WEEKDAY(B3867)</f>
        <v>5</v>
      </c>
    </row>
    <row r="3868" customFormat="false" ht="15" hidden="false" customHeight="false" outlineLevel="0" collapsed="false">
      <c r="B3868" s="21" t="n">
        <v>44442</v>
      </c>
      <c r="C3868" s="22" t="n">
        <v>1809.565</v>
      </c>
      <c r="D3868" s="22" t="n">
        <v>1834.04</v>
      </c>
      <c r="E3868" s="22" t="n">
        <v>1809.05</v>
      </c>
      <c r="F3868" s="22" t="n">
        <v>1827.8</v>
      </c>
      <c r="G3868" s="23" t="n">
        <v>1835.82</v>
      </c>
      <c r="H3868" s="23" t="n">
        <v>1833.99</v>
      </c>
      <c r="I3868" s="23" t="n">
        <v>1808.77</v>
      </c>
      <c r="J3868" s="23" t="n">
        <v>1806.96</v>
      </c>
      <c r="K3868" s="29" t="str">
        <f aca="false">IF(N3868&lt;=$F$3,"HIT","MISS")</f>
        <v>HIT</v>
      </c>
      <c r="L3868" s="29" t="str">
        <f aca="false">IF(O3868&lt;=$F$3,"HIT","MISS")</f>
        <v>HIT</v>
      </c>
      <c r="M3868" s="17" t="str">
        <f aca="false">IF(AND(K3868="HIT",L3868="HIT"),"HOD ✓ | LOD ✓",IF(K3868="HIT","HOD ✓",IF(L3868="HIT","LOD ✓","✗ MISS")))</f>
        <v>HOD ✓ | LOD ✓</v>
      </c>
      <c r="N3868" s="26" t="n">
        <f aca="false">IF(D3868&lt;H3868,(H3868-D3868)/D3868,IF(D3868&gt;G3868,(D3868-G3868)/D3868,0))</f>
        <v>0</v>
      </c>
      <c r="O3868" s="26" t="n">
        <f aca="false">IF(E3868&lt;J3868,(J3868-E3868)/E3868,IF(E3868&gt;I3868,(E3868-I3868)/E3868,0))</f>
        <v>0.000154777369337483</v>
      </c>
      <c r="P3868" s="27" t="n">
        <f aca="false">LN(F3868/F3867)</f>
        <v>0.0100265729541834</v>
      </c>
      <c r="Q3868" s="28" t="n">
        <f aca="false">STDEV(P3849:P3868)*SQRT(252)</f>
        <v>0.131256938342834</v>
      </c>
      <c r="R3868" s="26" t="n">
        <f aca="false">(G3868-H3868)/H3868</f>
        <v>0.000997824415618366</v>
      </c>
      <c r="S3868" s="17" t="n">
        <f aca="false">YEAR(B3868)</f>
        <v>2021</v>
      </c>
      <c r="T3868" s="17" t="n">
        <f aca="false">WEEKDAY(B3868)</f>
        <v>6</v>
      </c>
    </row>
    <row r="3869" customFormat="false" ht="15" hidden="false" customHeight="false" outlineLevel="0" collapsed="false">
      <c r="B3869" s="21" t="n">
        <v>44445</v>
      </c>
      <c r="C3869" s="22" t="n">
        <v>1827.8</v>
      </c>
      <c r="D3869" s="22" t="n">
        <v>1830.305</v>
      </c>
      <c r="E3869" s="22" t="n">
        <v>1821.506</v>
      </c>
      <c r="F3869" s="22" t="n">
        <v>1823.34</v>
      </c>
      <c r="G3869" s="23" t="n">
        <v>1832.85</v>
      </c>
      <c r="H3869" s="23" t="n">
        <v>1831.02</v>
      </c>
      <c r="I3869" s="23" t="n">
        <v>1823.59</v>
      </c>
      <c r="J3869" s="23" t="n">
        <v>1821.77</v>
      </c>
      <c r="K3869" s="29" t="str">
        <f aca="false">IF(N3869&lt;=$F$3,"HIT","MISS")</f>
        <v>HIT</v>
      </c>
      <c r="L3869" s="29" t="str">
        <f aca="false">IF(O3869&lt;=$F$3,"HIT","MISS")</f>
        <v>HIT</v>
      </c>
      <c r="M3869" s="17" t="str">
        <f aca="false">IF(AND(K3869="HIT",L3869="HIT"),"HOD ✓ | LOD ✓",IF(K3869="HIT","HOD ✓",IF(L3869="HIT","LOD ✓","✗ MISS")))</f>
        <v>HOD ✓ | LOD ✓</v>
      </c>
      <c r="N3869" s="26" t="n">
        <f aca="false">IF(D3869&lt;H3869,(H3869-D3869)/D3869,IF(D3869&gt;G3869,(D3869-G3869)/D3869,0))</f>
        <v>0.000390645274967789</v>
      </c>
      <c r="O3869" s="26" t="n">
        <f aca="false">IF(E3869&lt;J3869,(J3869-E3869)/E3869,IF(E3869&gt;I3869,(E3869-I3869)/E3869,0))</f>
        <v>0.000144935015311449</v>
      </c>
      <c r="P3869" s="27" t="n">
        <f aca="false">LN(F3869/F3868)</f>
        <v>-0.00244307378973856</v>
      </c>
      <c r="Q3869" s="28" t="n">
        <f aca="false">STDEV(P3850:P3869)*SQRT(252)</f>
        <v>0.107100000301487</v>
      </c>
      <c r="R3869" s="26" t="n">
        <f aca="false">(G3869-H3869)/H3869</f>
        <v>0.000999442933446892</v>
      </c>
      <c r="S3869" s="17" t="n">
        <f aca="false">YEAR(B3869)</f>
        <v>2021</v>
      </c>
      <c r="T3869" s="17" t="n">
        <f aca="false">WEEKDAY(B3869)</f>
        <v>2</v>
      </c>
    </row>
    <row r="3870" customFormat="false" ht="15" hidden="false" customHeight="false" outlineLevel="0" collapsed="false">
      <c r="B3870" s="21" t="n">
        <v>44446</v>
      </c>
      <c r="C3870" s="22" t="n">
        <v>1823.34</v>
      </c>
      <c r="D3870" s="22" t="n">
        <v>1827.325</v>
      </c>
      <c r="E3870" s="22" t="n">
        <v>1792.46</v>
      </c>
      <c r="F3870" s="22" t="n">
        <v>1794.32</v>
      </c>
      <c r="G3870" s="23" t="n">
        <v>1829.36</v>
      </c>
      <c r="H3870" s="23" t="n">
        <v>1827.53</v>
      </c>
      <c r="I3870" s="23" t="n">
        <v>1794.46</v>
      </c>
      <c r="J3870" s="23" t="n">
        <v>1792.67</v>
      </c>
      <c r="K3870" s="29" t="str">
        <f aca="false">IF(N3870&lt;=$F$3,"HIT","MISS")</f>
        <v>HIT</v>
      </c>
      <c r="L3870" s="29" t="str">
        <f aca="false">IF(O3870&lt;=$F$3,"HIT","MISS")</f>
        <v>HIT</v>
      </c>
      <c r="M3870" s="17" t="str">
        <f aca="false">IF(AND(K3870="HIT",L3870="HIT"),"HOD ✓ | LOD ✓",IF(K3870="HIT","HOD ✓",IF(L3870="HIT","LOD ✓","✗ MISS")))</f>
        <v>HOD ✓ | LOD ✓</v>
      </c>
      <c r="N3870" s="26" t="n">
        <f aca="false">IF(D3870&lt;H3870,(H3870-D3870)/D3870,IF(D3870&gt;G3870,(D3870-G3870)/D3870,0))</f>
        <v>0.000112185845429755</v>
      </c>
      <c r="O3870" s="26" t="n">
        <f aca="false">IF(E3870&lt;J3870,(J3870-E3870)/E3870,IF(E3870&gt;I3870,(E3870-I3870)/E3870,0))</f>
        <v>0.000117157426107158</v>
      </c>
      <c r="P3870" s="27" t="n">
        <f aca="false">LN(F3870/F3869)</f>
        <v>-0.0160438639837924</v>
      </c>
      <c r="Q3870" s="28" t="n">
        <f aca="false">STDEV(P3851:P3870)*SQRT(252)</f>
        <v>0.125773708167099</v>
      </c>
      <c r="R3870" s="26" t="n">
        <f aca="false">(G3870-H3870)/H3870</f>
        <v>0.00100135155100049</v>
      </c>
      <c r="S3870" s="17" t="n">
        <f aca="false">YEAR(B3870)</f>
        <v>2021</v>
      </c>
      <c r="T3870" s="17" t="n">
        <f aca="false">WEEKDAY(B3870)</f>
        <v>3</v>
      </c>
    </row>
    <row r="3871" customFormat="false" ht="15" hidden="false" customHeight="false" outlineLevel="0" collapsed="false">
      <c r="B3871" s="21" t="n">
        <v>44447</v>
      </c>
      <c r="C3871" s="22" t="n">
        <v>1794.32</v>
      </c>
      <c r="D3871" s="22" t="n">
        <v>1802.18</v>
      </c>
      <c r="E3871" s="22" t="n">
        <v>1782.47</v>
      </c>
      <c r="F3871" s="22" t="n">
        <v>1789.245</v>
      </c>
      <c r="G3871" s="23" t="n">
        <v>1803.12</v>
      </c>
      <c r="H3871" s="23" t="n">
        <v>1801.32</v>
      </c>
      <c r="I3871" s="23" t="n">
        <v>1784.01</v>
      </c>
      <c r="J3871" s="23" t="n">
        <v>1782.23</v>
      </c>
      <c r="K3871" s="29" t="str">
        <f aca="false">IF(N3871&lt;=$F$3,"HIT","MISS")</f>
        <v>HIT</v>
      </c>
      <c r="L3871" s="29" t="str">
        <f aca="false">IF(O3871&lt;=$F$3,"HIT","MISS")</f>
        <v>HIT</v>
      </c>
      <c r="M3871" s="17" t="str">
        <f aca="false">IF(AND(K3871="HIT",L3871="HIT"),"HOD ✓ | LOD ✓",IF(K3871="HIT","HOD ✓",IF(L3871="HIT","LOD ✓","✗ MISS")))</f>
        <v>HOD ✓ | LOD ✓</v>
      </c>
      <c r="N3871" s="26" t="n">
        <f aca="false">IF(D3871&lt;H3871,(H3871-D3871)/D3871,IF(D3871&gt;G3871,(D3871-G3871)/D3871,0))</f>
        <v>0</v>
      </c>
      <c r="O3871" s="26" t="n">
        <f aca="false">IF(E3871&lt;J3871,(J3871-E3871)/E3871,IF(E3871&gt;I3871,(E3871-I3871)/E3871,0))</f>
        <v>0</v>
      </c>
      <c r="P3871" s="27" t="n">
        <f aca="false">LN(F3871/F3870)</f>
        <v>-0.00283237691672334</v>
      </c>
      <c r="Q3871" s="28" t="n">
        <f aca="false">STDEV(P3852:P3871)*SQRT(252)</f>
        <v>0.119711950561131</v>
      </c>
      <c r="R3871" s="26" t="n">
        <f aca="false">(G3871-H3871)/H3871</f>
        <v>0.000999267204050338</v>
      </c>
      <c r="S3871" s="17" t="n">
        <f aca="false">YEAR(B3871)</f>
        <v>2021</v>
      </c>
      <c r="T3871" s="17" t="n">
        <f aca="false">WEEKDAY(B3871)</f>
        <v>4</v>
      </c>
    </row>
    <row r="3872" customFormat="false" ht="15" hidden="false" customHeight="false" outlineLevel="0" collapsed="false">
      <c r="B3872" s="21" t="n">
        <v>44448</v>
      </c>
      <c r="C3872" s="22" t="n">
        <v>1789.245</v>
      </c>
      <c r="D3872" s="22" t="n">
        <v>1801.06</v>
      </c>
      <c r="E3872" s="22" t="n">
        <v>1783.905</v>
      </c>
      <c r="F3872" s="22" t="n">
        <v>1794.42</v>
      </c>
      <c r="G3872" s="23" t="n">
        <v>1801.4</v>
      </c>
      <c r="H3872" s="23" t="n">
        <v>1799.6</v>
      </c>
      <c r="I3872" s="23" t="n">
        <v>1786.12</v>
      </c>
      <c r="J3872" s="23" t="n">
        <v>1784.34</v>
      </c>
      <c r="K3872" s="29" t="str">
        <f aca="false">IF(N3872&lt;=$F$3,"HIT","MISS")</f>
        <v>HIT</v>
      </c>
      <c r="L3872" s="29" t="str">
        <f aca="false">IF(O3872&lt;=$F$3,"HIT","MISS")</f>
        <v>HIT</v>
      </c>
      <c r="M3872" s="17" t="str">
        <f aca="false">IF(AND(K3872="HIT",L3872="HIT"),"HOD ✓ | LOD ✓",IF(K3872="HIT","HOD ✓",IF(L3872="HIT","LOD ✓","✗ MISS")))</f>
        <v>HOD ✓ | LOD ✓</v>
      </c>
      <c r="N3872" s="26" t="n">
        <f aca="false">IF(D3872&lt;H3872,(H3872-D3872)/D3872,IF(D3872&gt;G3872,(D3872-G3872)/D3872,0))</f>
        <v>0</v>
      </c>
      <c r="O3872" s="26" t="n">
        <f aca="false">IF(E3872&lt;J3872,(J3872-E3872)/E3872,IF(E3872&gt;I3872,(E3872-I3872)/E3872,0))</f>
        <v>0.000243847065847086</v>
      </c>
      <c r="P3872" s="27" t="n">
        <f aca="false">LN(F3872/F3871)</f>
        <v>0.00288810678293047</v>
      </c>
      <c r="Q3872" s="28" t="n">
        <f aca="false">STDEV(P3853:P3872)*SQRT(252)</f>
        <v>0.119869900719052</v>
      </c>
      <c r="R3872" s="26" t="n">
        <f aca="false">(G3872-H3872)/H3872</f>
        <v>0.00100022227161602</v>
      </c>
      <c r="S3872" s="17" t="n">
        <f aca="false">YEAR(B3872)</f>
        <v>2021</v>
      </c>
      <c r="T3872" s="17" t="n">
        <f aca="false">WEEKDAY(B3872)</f>
        <v>5</v>
      </c>
    </row>
    <row r="3873" customFormat="false" ht="15" hidden="false" customHeight="false" outlineLevel="0" collapsed="false">
      <c r="B3873" s="21" t="n">
        <v>44449</v>
      </c>
      <c r="C3873" s="22" t="n">
        <v>1794.42</v>
      </c>
      <c r="D3873" s="22" t="n">
        <v>1803.92</v>
      </c>
      <c r="E3873" s="22" t="n">
        <v>1787.33</v>
      </c>
      <c r="F3873" s="22" t="n">
        <v>1787.55</v>
      </c>
      <c r="G3873" s="23" t="n">
        <v>1805.51</v>
      </c>
      <c r="H3873" s="23" t="n">
        <v>1803.71</v>
      </c>
      <c r="I3873" s="23" t="n">
        <v>1787.84</v>
      </c>
      <c r="J3873" s="23" t="n">
        <v>1786.05</v>
      </c>
      <c r="K3873" s="29" t="str">
        <f aca="false">IF(N3873&lt;=$F$3,"HIT","MISS")</f>
        <v>HIT</v>
      </c>
      <c r="L3873" s="29" t="str">
        <f aca="false">IF(O3873&lt;=$F$3,"HIT","MISS")</f>
        <v>HIT</v>
      </c>
      <c r="M3873" s="17" t="str">
        <f aca="false">IF(AND(K3873="HIT",L3873="HIT"),"HOD ✓ | LOD ✓",IF(K3873="HIT","HOD ✓",IF(L3873="HIT","LOD ✓","✗ MISS")))</f>
        <v>HOD ✓ | LOD ✓</v>
      </c>
      <c r="N3873" s="26" t="n">
        <f aca="false">IF(D3873&lt;H3873,(H3873-D3873)/D3873,IF(D3873&gt;G3873,(D3873-G3873)/D3873,0))</f>
        <v>0</v>
      </c>
      <c r="O3873" s="26" t="n">
        <f aca="false">IF(E3873&lt;J3873,(J3873-E3873)/E3873,IF(E3873&gt;I3873,(E3873-I3873)/E3873,0))</f>
        <v>0</v>
      </c>
      <c r="P3873" s="27" t="n">
        <f aca="false">LN(F3873/F3872)</f>
        <v>-0.00383588272585246</v>
      </c>
      <c r="Q3873" s="28" t="n">
        <f aca="false">STDEV(P3854:P3873)*SQRT(252)</f>
        <v>0.10841564588039</v>
      </c>
      <c r="R3873" s="26" t="n">
        <f aca="false">(G3873-H3873)/H3873</f>
        <v>0.000997943128329917</v>
      </c>
      <c r="S3873" s="17" t="n">
        <f aca="false">YEAR(B3873)</f>
        <v>2021</v>
      </c>
      <c r="T3873" s="17" t="n">
        <f aca="false">WEEKDAY(B3873)</f>
        <v>6</v>
      </c>
    </row>
    <row r="3874" customFormat="false" ht="15" hidden="false" customHeight="false" outlineLevel="0" collapsed="false">
      <c r="B3874" s="21" t="n">
        <v>44452</v>
      </c>
      <c r="C3874" s="22" t="n">
        <v>1787.55</v>
      </c>
      <c r="D3874" s="22" t="n">
        <v>1798.47</v>
      </c>
      <c r="E3874" s="22" t="n">
        <v>1783.8</v>
      </c>
      <c r="F3874" s="22" t="n">
        <v>1793.475</v>
      </c>
      <c r="G3874" s="23" t="n">
        <v>1801.06</v>
      </c>
      <c r="H3874" s="23" t="n">
        <v>1799.26</v>
      </c>
      <c r="I3874" s="23" t="n">
        <v>1784.31</v>
      </c>
      <c r="J3874" s="23" t="n">
        <v>1782.53</v>
      </c>
      <c r="K3874" s="29" t="str">
        <f aca="false">IF(N3874&lt;=$F$3,"HIT","MISS")</f>
        <v>HIT</v>
      </c>
      <c r="L3874" s="29" t="str">
        <f aca="false">IF(O3874&lt;=$F$3,"HIT","MISS")</f>
        <v>HIT</v>
      </c>
      <c r="M3874" s="17" t="str">
        <f aca="false">IF(AND(K3874="HIT",L3874="HIT"),"HOD ✓ | LOD ✓",IF(K3874="HIT","HOD ✓",IF(L3874="HIT","LOD ✓","✗ MISS")))</f>
        <v>HOD ✓ | LOD ✓</v>
      </c>
      <c r="N3874" s="26" t="n">
        <f aca="false">IF(D3874&lt;H3874,(H3874-D3874)/D3874,IF(D3874&gt;G3874,(D3874-G3874)/D3874,0))</f>
        <v>0.000439262261811408</v>
      </c>
      <c r="O3874" s="26" t="n">
        <f aca="false">IF(E3874&lt;J3874,(J3874-E3874)/E3874,IF(E3874&gt;I3874,(E3874-I3874)/E3874,0))</f>
        <v>0</v>
      </c>
      <c r="P3874" s="27" t="n">
        <f aca="false">LN(F3874/F3873)</f>
        <v>0.00330911144528149</v>
      </c>
      <c r="Q3874" s="28" t="n">
        <f aca="false">STDEV(P3855:P3874)*SQRT(252)</f>
        <v>0.108078900325078</v>
      </c>
      <c r="R3874" s="26" t="n">
        <f aca="false">(G3874-H3874)/H3874</f>
        <v>0.00100041128019294</v>
      </c>
      <c r="S3874" s="17" t="n">
        <f aca="false">YEAR(B3874)</f>
        <v>2021</v>
      </c>
      <c r="T3874" s="17" t="n">
        <f aca="false">WEEKDAY(B3874)</f>
        <v>2</v>
      </c>
    </row>
    <row r="3875" customFormat="false" ht="15" hidden="false" customHeight="false" outlineLevel="0" collapsed="false">
      <c r="B3875" s="21" t="n">
        <v>44453</v>
      </c>
      <c r="C3875" s="22" t="n">
        <v>1793.475</v>
      </c>
      <c r="D3875" s="22" t="n">
        <v>1808.66</v>
      </c>
      <c r="E3875" s="22" t="n">
        <v>1780.6</v>
      </c>
      <c r="F3875" s="22" t="n">
        <v>1804.63</v>
      </c>
      <c r="G3875" s="23" t="n">
        <v>1809.55</v>
      </c>
      <c r="H3875" s="23" t="n">
        <v>1807.74</v>
      </c>
      <c r="I3875" s="23" t="n">
        <v>1782.57</v>
      </c>
      <c r="J3875" s="23" t="n">
        <v>1780.79</v>
      </c>
      <c r="K3875" s="29" t="str">
        <f aca="false">IF(N3875&lt;=$F$3,"HIT","MISS")</f>
        <v>HIT</v>
      </c>
      <c r="L3875" s="29" t="str">
        <f aca="false">IF(O3875&lt;=$F$3,"HIT","MISS")</f>
        <v>HIT</v>
      </c>
      <c r="M3875" s="17" t="str">
        <f aca="false">IF(AND(K3875="HIT",L3875="HIT"),"HOD ✓ | LOD ✓",IF(K3875="HIT","HOD ✓",IF(L3875="HIT","LOD ✓","✗ MISS")))</f>
        <v>HOD ✓ | LOD ✓</v>
      </c>
      <c r="N3875" s="26" t="n">
        <f aca="false">IF(D3875&lt;H3875,(H3875-D3875)/D3875,IF(D3875&gt;G3875,(D3875-G3875)/D3875,0))</f>
        <v>0</v>
      </c>
      <c r="O3875" s="26" t="n">
        <f aca="false">IF(E3875&lt;J3875,(J3875-E3875)/E3875,IF(E3875&gt;I3875,(E3875-I3875)/E3875,0))</f>
        <v>0.000106705604852328</v>
      </c>
      <c r="P3875" s="27" t="n">
        <f aca="false">LN(F3875/F3874)</f>
        <v>0.00620050595465825</v>
      </c>
      <c r="Q3875" s="28" t="n">
        <f aca="false">STDEV(P3856:P3875)*SQRT(252)</f>
        <v>0.110104202720395</v>
      </c>
      <c r="R3875" s="26" t="n">
        <f aca="false">(G3875-H3875)/H3875</f>
        <v>0.00100125017978246</v>
      </c>
      <c r="S3875" s="17" t="n">
        <f aca="false">YEAR(B3875)</f>
        <v>2021</v>
      </c>
      <c r="T3875" s="17" t="n">
        <f aca="false">WEEKDAY(B3875)</f>
        <v>3</v>
      </c>
    </row>
    <row r="3876" customFormat="false" ht="15" hidden="false" customHeight="false" outlineLevel="0" collapsed="false">
      <c r="B3876" s="21" t="n">
        <v>44454</v>
      </c>
      <c r="C3876" s="22" t="n">
        <v>1804.63</v>
      </c>
      <c r="D3876" s="22" t="n">
        <v>1806.99</v>
      </c>
      <c r="E3876" s="22" t="n">
        <v>1790.705</v>
      </c>
      <c r="F3876" s="22" t="n">
        <v>1793.705</v>
      </c>
      <c r="G3876" s="23" t="n">
        <v>1807.09</v>
      </c>
      <c r="H3876" s="23" t="n">
        <v>1805.28</v>
      </c>
      <c r="I3876" s="23" t="n">
        <v>1792.84</v>
      </c>
      <c r="J3876" s="23" t="n">
        <v>1791.05</v>
      </c>
      <c r="K3876" s="29" t="str">
        <f aca="false">IF(N3876&lt;=$F$3,"HIT","MISS")</f>
        <v>HIT</v>
      </c>
      <c r="L3876" s="29" t="str">
        <f aca="false">IF(O3876&lt;=$F$3,"HIT","MISS")</f>
        <v>HIT</v>
      </c>
      <c r="M3876" s="17" t="str">
        <f aca="false">IF(AND(K3876="HIT",L3876="HIT"),"HOD ✓ | LOD ✓",IF(K3876="HIT","HOD ✓",IF(L3876="HIT","LOD ✓","✗ MISS")))</f>
        <v>HOD ✓ | LOD ✓</v>
      </c>
      <c r="N3876" s="26" t="n">
        <f aca="false">IF(D3876&lt;H3876,(H3876-D3876)/D3876,IF(D3876&gt;G3876,(D3876-G3876)/D3876,0))</f>
        <v>0</v>
      </c>
      <c r="O3876" s="26" t="n">
        <f aca="false">IF(E3876&lt;J3876,(J3876-E3876)/E3876,IF(E3876&gt;I3876,(E3876-I3876)/E3876,0))</f>
        <v>0.000192661549501469</v>
      </c>
      <c r="P3876" s="27" t="n">
        <f aca="false">LN(F3876/F3875)</f>
        <v>-0.006072271519634</v>
      </c>
      <c r="Q3876" s="28" t="n">
        <f aca="false">STDEV(P3857:P3876)*SQRT(252)</f>
        <v>0.112551689474383</v>
      </c>
      <c r="R3876" s="26" t="n">
        <f aca="false">(G3876-H3876)/H3876</f>
        <v>0.00100261455286712</v>
      </c>
      <c r="S3876" s="17" t="n">
        <f aca="false">YEAR(B3876)</f>
        <v>2021</v>
      </c>
      <c r="T3876" s="17" t="n">
        <f aca="false">WEEKDAY(B3876)</f>
        <v>4</v>
      </c>
    </row>
    <row r="3877" customFormat="false" ht="15" hidden="false" customHeight="false" outlineLevel="0" collapsed="false">
      <c r="B3877" s="21" t="n">
        <v>44455</v>
      </c>
      <c r="C3877" s="22" t="n">
        <v>1793.705</v>
      </c>
      <c r="D3877" s="22" t="n">
        <v>1796.25</v>
      </c>
      <c r="E3877" s="22" t="n">
        <v>1745.355</v>
      </c>
      <c r="F3877" s="22" t="n">
        <v>1753.5</v>
      </c>
      <c r="G3877" s="23" t="n">
        <v>1797.62</v>
      </c>
      <c r="H3877" s="23" t="n">
        <v>1795.82</v>
      </c>
      <c r="I3877" s="23" t="n">
        <v>1746.16</v>
      </c>
      <c r="J3877" s="23" t="n">
        <v>1744.42</v>
      </c>
      <c r="K3877" s="29" t="str">
        <f aca="false">IF(N3877&lt;=$F$3,"HIT","MISS")</f>
        <v>HIT</v>
      </c>
      <c r="L3877" s="29" t="str">
        <f aca="false">IF(O3877&lt;=$F$3,"HIT","MISS")</f>
        <v>HIT</v>
      </c>
      <c r="M3877" s="17" t="str">
        <f aca="false">IF(AND(K3877="HIT",L3877="HIT"),"HOD ✓ | LOD ✓",IF(K3877="HIT","HOD ✓",IF(L3877="HIT","LOD ✓","✗ MISS")))</f>
        <v>HOD ✓ | LOD ✓</v>
      </c>
      <c r="N3877" s="26" t="n">
        <f aca="false">IF(D3877&lt;H3877,(H3877-D3877)/D3877,IF(D3877&gt;G3877,(D3877-G3877)/D3877,0))</f>
        <v>0</v>
      </c>
      <c r="O3877" s="26" t="n">
        <f aca="false">IF(E3877&lt;J3877,(J3877-E3877)/E3877,IF(E3877&gt;I3877,(E3877-I3877)/E3877,0))</f>
        <v>0</v>
      </c>
      <c r="P3877" s="27" t="n">
        <f aca="false">LN(F3877/F3876)</f>
        <v>-0.0226695225049977</v>
      </c>
      <c r="Q3877" s="28" t="n">
        <f aca="false">STDEV(P3858:P3877)*SQRT(252)</f>
        <v>0.138261217536449</v>
      </c>
      <c r="R3877" s="26" t="n">
        <f aca="false">(G3877-H3877)/H3877</f>
        <v>0.00100232762749048</v>
      </c>
      <c r="S3877" s="17" t="n">
        <f aca="false">YEAR(B3877)</f>
        <v>2021</v>
      </c>
      <c r="T3877" s="17" t="n">
        <f aca="false">WEEKDAY(B3877)</f>
        <v>5</v>
      </c>
    </row>
    <row r="3878" customFormat="false" ht="15" hidden="false" customHeight="false" outlineLevel="0" collapsed="false">
      <c r="B3878" s="21" t="n">
        <v>44456</v>
      </c>
      <c r="C3878" s="22" t="n">
        <v>1753.5</v>
      </c>
      <c r="D3878" s="22" t="n">
        <v>1767.555</v>
      </c>
      <c r="E3878" s="22" t="n">
        <v>1747.396</v>
      </c>
      <c r="F3878" s="22" t="n">
        <v>1754.95</v>
      </c>
      <c r="G3878" s="23" t="n">
        <v>1768.45</v>
      </c>
      <c r="H3878" s="23" t="n">
        <v>1766.68</v>
      </c>
      <c r="I3878" s="23" t="n">
        <v>1748.12</v>
      </c>
      <c r="J3878" s="23" t="n">
        <v>1746.37</v>
      </c>
      <c r="K3878" s="29" t="str">
        <f aca="false">IF(N3878&lt;=$F$3,"HIT","MISS")</f>
        <v>HIT</v>
      </c>
      <c r="L3878" s="29" t="str">
        <f aca="false">IF(O3878&lt;=$F$3,"HIT","MISS")</f>
        <v>HIT</v>
      </c>
      <c r="M3878" s="17" t="str">
        <f aca="false">IF(AND(K3878="HIT",L3878="HIT"),"HOD ✓ | LOD ✓",IF(K3878="HIT","HOD ✓",IF(L3878="HIT","LOD ✓","✗ MISS")))</f>
        <v>HOD ✓ | LOD ✓</v>
      </c>
      <c r="N3878" s="26" t="n">
        <f aca="false">IF(D3878&lt;H3878,(H3878-D3878)/D3878,IF(D3878&gt;G3878,(D3878-G3878)/D3878,0))</f>
        <v>0</v>
      </c>
      <c r="O3878" s="26" t="n">
        <f aca="false">IF(E3878&lt;J3878,(J3878-E3878)/E3878,IF(E3878&gt;I3878,(E3878-I3878)/E3878,0))</f>
        <v>0</v>
      </c>
      <c r="P3878" s="27" t="n">
        <f aca="false">LN(F3878/F3877)</f>
        <v>0.000826575885394735</v>
      </c>
      <c r="Q3878" s="28" t="n">
        <f aca="false">STDEV(P3859:P3878)*SQRT(252)</f>
        <v>0.138275004893259</v>
      </c>
      <c r="R3878" s="26" t="n">
        <f aca="false">(G3878-H3878)/H3878</f>
        <v>0.00100187923110013</v>
      </c>
      <c r="S3878" s="17" t="n">
        <f aca="false">YEAR(B3878)</f>
        <v>2021</v>
      </c>
      <c r="T3878" s="17" t="n">
        <f aca="false">WEEKDAY(B3878)</f>
        <v>6</v>
      </c>
    </row>
    <row r="3879" customFormat="false" ht="15" hidden="false" customHeight="false" outlineLevel="0" collapsed="false">
      <c r="B3879" s="21" t="n">
        <v>44459</v>
      </c>
      <c r="C3879" s="22" t="n">
        <v>1754.95</v>
      </c>
      <c r="D3879" s="22" t="n">
        <v>1767.206</v>
      </c>
      <c r="E3879" s="22" t="n">
        <v>1742.08</v>
      </c>
      <c r="F3879" s="22" t="n">
        <v>1764.244</v>
      </c>
      <c r="G3879" s="23" t="n">
        <v>1766.9</v>
      </c>
      <c r="H3879" s="23" t="n">
        <v>1765.13</v>
      </c>
      <c r="I3879" s="23" t="n">
        <v>1742.59</v>
      </c>
      <c r="J3879" s="23" t="n">
        <v>1740.85</v>
      </c>
      <c r="K3879" s="29" t="str">
        <f aca="false">IF(N3879&lt;=$F$3,"HIT","MISS")</f>
        <v>HIT</v>
      </c>
      <c r="L3879" s="29" t="str">
        <f aca="false">IF(O3879&lt;=$F$3,"HIT","MISS")</f>
        <v>HIT</v>
      </c>
      <c r="M3879" s="17" t="str">
        <f aca="false">IF(AND(K3879="HIT",L3879="HIT"),"HOD ✓ | LOD ✓",IF(K3879="HIT","HOD ✓",IF(L3879="HIT","LOD ✓","✗ MISS")))</f>
        <v>HOD ✓ | LOD ✓</v>
      </c>
      <c r="N3879" s="26" t="n">
        <f aca="false">IF(D3879&lt;H3879,(H3879-D3879)/D3879,IF(D3879&gt;G3879,(D3879-G3879)/D3879,0))</f>
        <v>0.000173154685984437</v>
      </c>
      <c r="O3879" s="26" t="n">
        <f aca="false">IF(E3879&lt;J3879,(J3879-E3879)/E3879,IF(E3879&gt;I3879,(E3879-I3879)/E3879,0))</f>
        <v>0</v>
      </c>
      <c r="P3879" s="27" t="n">
        <f aca="false">LN(F3879/F3878)</f>
        <v>0.00528190353096864</v>
      </c>
      <c r="Q3879" s="28" t="n">
        <f aca="false">STDEV(P3860:P3879)*SQRT(252)</f>
        <v>0.129872855721722</v>
      </c>
      <c r="R3879" s="26" t="n">
        <f aca="false">(G3879-H3879)/H3879</f>
        <v>0.00100275900358613</v>
      </c>
      <c r="S3879" s="17" t="n">
        <f aca="false">YEAR(B3879)</f>
        <v>2021</v>
      </c>
      <c r="T3879" s="17" t="n">
        <f aca="false">WEEKDAY(B3879)</f>
        <v>2</v>
      </c>
    </row>
    <row r="3880" customFormat="false" ht="15" hidden="false" customHeight="false" outlineLevel="0" collapsed="false">
      <c r="B3880" s="21" t="n">
        <v>44460</v>
      </c>
      <c r="C3880" s="22" t="n">
        <v>1764.244</v>
      </c>
      <c r="D3880" s="22" t="n">
        <v>1781.835</v>
      </c>
      <c r="E3880" s="22" t="n">
        <v>1758</v>
      </c>
      <c r="F3880" s="22" t="n">
        <v>1774.365</v>
      </c>
      <c r="G3880" s="23" t="n">
        <v>1781.32</v>
      </c>
      <c r="H3880" s="23" t="n">
        <v>1779.54</v>
      </c>
      <c r="I3880" s="23" t="n">
        <v>1757.68</v>
      </c>
      <c r="J3880" s="23" t="n">
        <v>1755.92</v>
      </c>
      <c r="K3880" s="29" t="str">
        <f aca="false">IF(N3880&lt;=$F$3,"HIT","MISS")</f>
        <v>HIT</v>
      </c>
      <c r="L3880" s="29" t="str">
        <f aca="false">IF(O3880&lt;=$F$3,"HIT","MISS")</f>
        <v>HIT</v>
      </c>
      <c r="M3880" s="17" t="str">
        <f aca="false">IF(AND(K3880="HIT",L3880="HIT"),"HOD ✓ | LOD ✓",IF(K3880="HIT","HOD ✓",IF(L3880="HIT","LOD ✓","✗ MISS")))</f>
        <v>HOD ✓ | LOD ✓</v>
      </c>
      <c r="N3880" s="26" t="n">
        <f aca="false">IF(D3880&lt;H3880,(H3880-D3880)/D3880,IF(D3880&gt;G3880,(D3880-G3880)/D3880,0))</f>
        <v>0.000289027884175639</v>
      </c>
      <c r="O3880" s="26" t="n">
        <f aca="false">IF(E3880&lt;J3880,(J3880-E3880)/E3880,IF(E3880&gt;I3880,(E3880-I3880)/E3880,0))</f>
        <v>0.000182025028441375</v>
      </c>
      <c r="P3880" s="27" t="n">
        <f aca="false">LN(F3880/F3879)</f>
        <v>0.0057203424275092</v>
      </c>
      <c r="Q3880" s="28" t="n">
        <f aca="false">STDEV(P3861:P3880)*SQRT(252)</f>
        <v>0.132138667058323</v>
      </c>
      <c r="R3880" s="26" t="n">
        <f aca="false">(G3880-H3880)/H3880</f>
        <v>0.00100025849376804</v>
      </c>
      <c r="S3880" s="17" t="n">
        <f aca="false">YEAR(B3880)</f>
        <v>2021</v>
      </c>
      <c r="T3880" s="17" t="n">
        <f aca="false">WEEKDAY(B3880)</f>
        <v>3</v>
      </c>
    </row>
    <row r="3881" customFormat="false" ht="15" hidden="false" customHeight="false" outlineLevel="0" collapsed="false">
      <c r="B3881" s="21" t="n">
        <v>44461</v>
      </c>
      <c r="C3881" s="22" t="n">
        <v>1774.365</v>
      </c>
      <c r="D3881" s="22" t="n">
        <v>1787.32</v>
      </c>
      <c r="E3881" s="22" t="n">
        <v>1764.765</v>
      </c>
      <c r="F3881" s="22" t="n">
        <v>1768.13</v>
      </c>
      <c r="G3881" s="23" t="n">
        <v>1787.7</v>
      </c>
      <c r="H3881" s="23" t="n">
        <v>1785.91</v>
      </c>
      <c r="I3881" s="23" t="n">
        <v>1766.78</v>
      </c>
      <c r="J3881" s="23" t="n">
        <v>1765.01</v>
      </c>
      <c r="K3881" s="29" t="str">
        <f aca="false">IF(N3881&lt;=$F$3,"HIT","MISS")</f>
        <v>HIT</v>
      </c>
      <c r="L3881" s="29" t="str">
        <f aca="false">IF(O3881&lt;=$F$3,"HIT","MISS")</f>
        <v>HIT</v>
      </c>
      <c r="M3881" s="17" t="str">
        <f aca="false">IF(AND(K3881="HIT",L3881="HIT"),"HOD ✓ | LOD ✓",IF(K3881="HIT","HOD ✓",IF(L3881="HIT","LOD ✓","✗ MISS")))</f>
        <v>HOD ✓ | LOD ✓</v>
      </c>
      <c r="N3881" s="26" t="n">
        <f aca="false">IF(D3881&lt;H3881,(H3881-D3881)/D3881,IF(D3881&gt;G3881,(D3881-G3881)/D3881,0))</f>
        <v>0</v>
      </c>
      <c r="O3881" s="26" t="n">
        <f aca="false">IF(E3881&lt;J3881,(J3881-E3881)/E3881,IF(E3881&gt;I3881,(E3881-I3881)/E3881,0))</f>
        <v>0.000138828682572405</v>
      </c>
      <c r="P3881" s="27" t="n">
        <f aca="false">LN(F3881/F3880)</f>
        <v>-0.00352012151790667</v>
      </c>
      <c r="Q3881" s="28" t="n">
        <f aca="false">STDEV(P3862:P3881)*SQRT(252)</f>
        <v>0.130567787237458</v>
      </c>
      <c r="R3881" s="26" t="n">
        <f aca="false">(G3881-H3881)/H3881</f>
        <v>0.00100229014899965</v>
      </c>
      <c r="S3881" s="17" t="n">
        <f aca="false">YEAR(B3881)</f>
        <v>2021</v>
      </c>
      <c r="T3881" s="17" t="n">
        <f aca="false">WEEKDAY(B3881)</f>
        <v>4</v>
      </c>
    </row>
    <row r="3882" customFormat="false" ht="15" hidden="false" customHeight="false" outlineLevel="0" collapsed="false">
      <c r="B3882" s="21" t="n">
        <v>44462</v>
      </c>
      <c r="C3882" s="22" t="n">
        <v>1768.13</v>
      </c>
      <c r="D3882" s="22" t="n">
        <v>1776.635</v>
      </c>
      <c r="E3882" s="22" t="n">
        <v>1737.84</v>
      </c>
      <c r="F3882" s="22" t="n">
        <v>1742.31</v>
      </c>
      <c r="G3882" s="23" t="n">
        <v>1776.47</v>
      </c>
      <c r="H3882" s="23" t="n">
        <v>1774.7</v>
      </c>
      <c r="I3882" s="23" t="n">
        <v>1737.9</v>
      </c>
      <c r="J3882" s="23" t="n">
        <v>1736.16</v>
      </c>
      <c r="K3882" s="29" t="str">
        <f aca="false">IF(N3882&lt;=$F$3,"HIT","MISS")</f>
        <v>HIT</v>
      </c>
      <c r="L3882" s="29" t="str">
        <f aca="false">IF(O3882&lt;=$F$3,"HIT","MISS")</f>
        <v>HIT</v>
      </c>
      <c r="M3882" s="17" t="str">
        <f aca="false">IF(AND(K3882="HIT",L3882="HIT"),"HOD ✓ | LOD ✓",IF(K3882="HIT","HOD ✓",IF(L3882="HIT","LOD ✓","✗ MISS")))</f>
        <v>HOD ✓ | LOD ✓</v>
      </c>
      <c r="N3882" s="26" t="n">
        <f aca="false">IF(D3882&lt;H3882,(H3882-D3882)/D3882,IF(D3882&gt;G3882,(D3882-G3882)/D3882,0))</f>
        <v>9.28721994106632E-005</v>
      </c>
      <c r="O3882" s="26" t="n">
        <f aca="false">IF(E3882&lt;J3882,(J3882-E3882)/E3882,IF(E3882&gt;I3882,(E3882-I3882)/E3882,0))</f>
        <v>0</v>
      </c>
      <c r="P3882" s="27" t="n">
        <f aca="false">LN(F3882/F3881)</f>
        <v>-0.0147106719541214</v>
      </c>
      <c r="Q3882" s="28" t="n">
        <f aca="false">STDEV(P3863:P3882)*SQRT(252)</f>
        <v>0.139610509060609</v>
      </c>
      <c r="R3882" s="26" t="n">
        <f aca="false">(G3882-H3882)/H3882</f>
        <v>0.000997351665070143</v>
      </c>
      <c r="S3882" s="17" t="n">
        <f aca="false">YEAR(B3882)</f>
        <v>2021</v>
      </c>
      <c r="T3882" s="17" t="n">
        <f aca="false">WEEKDAY(B3882)</f>
        <v>5</v>
      </c>
    </row>
    <row r="3883" customFormat="false" ht="15" hidden="false" customHeight="false" outlineLevel="0" collapsed="false">
      <c r="B3883" s="21" t="n">
        <v>44463</v>
      </c>
      <c r="C3883" s="22" t="n">
        <v>1742.31</v>
      </c>
      <c r="D3883" s="22" t="n">
        <v>1757.65</v>
      </c>
      <c r="E3883" s="22" t="n">
        <v>1740.515</v>
      </c>
      <c r="F3883" s="22" t="n">
        <v>1750.465</v>
      </c>
      <c r="G3883" s="23" t="n">
        <v>1757.98</v>
      </c>
      <c r="H3883" s="23" t="n">
        <v>1756.22</v>
      </c>
      <c r="I3883" s="23" t="n">
        <v>1742.35</v>
      </c>
      <c r="J3883" s="23" t="n">
        <v>1740.61</v>
      </c>
      <c r="K3883" s="29" t="str">
        <f aca="false">IF(N3883&lt;=$F$3,"HIT","MISS")</f>
        <v>HIT</v>
      </c>
      <c r="L3883" s="29" t="str">
        <f aca="false">IF(O3883&lt;=$F$3,"HIT","MISS")</f>
        <v>HIT</v>
      </c>
      <c r="M3883" s="17" t="str">
        <f aca="false">IF(AND(K3883="HIT",L3883="HIT"),"HOD ✓ | LOD ✓",IF(K3883="HIT","HOD ✓",IF(L3883="HIT","LOD ✓","✗ MISS")))</f>
        <v>HOD ✓ | LOD ✓</v>
      </c>
      <c r="N3883" s="26" t="n">
        <f aca="false">IF(D3883&lt;H3883,(H3883-D3883)/D3883,IF(D3883&gt;G3883,(D3883-G3883)/D3883,0))</f>
        <v>0</v>
      </c>
      <c r="O3883" s="26" t="n">
        <f aca="false">IF(E3883&lt;J3883,(J3883-E3883)/E3883,IF(E3883&gt;I3883,(E3883-I3883)/E3883,0))</f>
        <v>5.45815462663636E-005</v>
      </c>
      <c r="P3883" s="27" t="n">
        <f aca="false">LN(F3883/F3882)</f>
        <v>0.00466964795540805</v>
      </c>
      <c r="Q3883" s="28" t="n">
        <f aca="false">STDEV(P3864:P3883)*SQRT(252)</f>
        <v>0.129365384575692</v>
      </c>
      <c r="R3883" s="26" t="n">
        <f aca="false">(G3883-H3883)/H3883</f>
        <v>0.00100215234993337</v>
      </c>
      <c r="S3883" s="17" t="n">
        <f aca="false">YEAR(B3883)</f>
        <v>2021</v>
      </c>
      <c r="T3883" s="17" t="n">
        <f aca="false">WEEKDAY(B3883)</f>
        <v>6</v>
      </c>
    </row>
    <row r="3884" customFormat="false" ht="15" hidden="false" customHeight="false" outlineLevel="0" collapsed="false">
      <c r="B3884" s="21" t="n">
        <v>44466</v>
      </c>
      <c r="C3884" s="22" t="n">
        <v>1750.465</v>
      </c>
      <c r="D3884" s="22" t="n">
        <v>1760.91</v>
      </c>
      <c r="E3884" s="22" t="n">
        <v>1744.885</v>
      </c>
      <c r="F3884" s="22" t="n">
        <v>1750.255</v>
      </c>
      <c r="G3884" s="23" t="n">
        <v>1762.11</v>
      </c>
      <c r="H3884" s="23" t="n">
        <v>1760.35</v>
      </c>
      <c r="I3884" s="23" t="n">
        <v>1746.87</v>
      </c>
      <c r="J3884" s="23" t="n">
        <v>1745.12</v>
      </c>
      <c r="K3884" s="29" t="str">
        <f aca="false">IF(N3884&lt;=$F$3,"HIT","MISS")</f>
        <v>HIT</v>
      </c>
      <c r="L3884" s="29" t="str">
        <f aca="false">IF(O3884&lt;=$F$3,"HIT","MISS")</f>
        <v>HIT</v>
      </c>
      <c r="M3884" s="17" t="str">
        <f aca="false">IF(AND(K3884="HIT",L3884="HIT"),"HOD ✓ | LOD ✓",IF(K3884="HIT","HOD ✓",IF(L3884="HIT","LOD ✓","✗ MISS")))</f>
        <v>HOD ✓ | LOD ✓</v>
      </c>
      <c r="N3884" s="26" t="n">
        <f aca="false">IF(D3884&lt;H3884,(H3884-D3884)/D3884,IF(D3884&gt;G3884,(D3884-G3884)/D3884,0))</f>
        <v>0</v>
      </c>
      <c r="O3884" s="26" t="n">
        <f aca="false">IF(E3884&lt;J3884,(J3884-E3884)/E3884,IF(E3884&gt;I3884,(E3884-I3884)/E3884,0))</f>
        <v>0.000134679362823281</v>
      </c>
      <c r="P3884" s="27" t="n">
        <f aca="false">LN(F3884/F3883)</f>
        <v>-0.000119975319506663</v>
      </c>
      <c r="Q3884" s="28" t="n">
        <f aca="false">STDEV(P3865:P3884)*SQRT(252)</f>
        <v>0.129278322870859</v>
      </c>
      <c r="R3884" s="26" t="n">
        <f aca="false">(G3884-H3884)/H3884</f>
        <v>0.000999801175902514</v>
      </c>
      <c r="S3884" s="17" t="n">
        <f aca="false">YEAR(B3884)</f>
        <v>2021</v>
      </c>
      <c r="T3884" s="17" t="n">
        <f aca="false">WEEKDAY(B3884)</f>
        <v>2</v>
      </c>
    </row>
    <row r="3885" customFormat="false" ht="15" hidden="false" customHeight="false" outlineLevel="0" collapsed="false">
      <c r="B3885" s="21" t="n">
        <v>44467</v>
      </c>
      <c r="C3885" s="22" t="n">
        <v>1750.255</v>
      </c>
      <c r="D3885" s="22" t="n">
        <v>1754.545</v>
      </c>
      <c r="E3885" s="22" t="n">
        <v>1728.19</v>
      </c>
      <c r="F3885" s="22" t="n">
        <v>1734.075</v>
      </c>
      <c r="G3885" s="23" t="n">
        <v>1755</v>
      </c>
      <c r="H3885" s="23" t="n">
        <v>1753.25</v>
      </c>
      <c r="I3885" s="23" t="n">
        <v>1728.48</v>
      </c>
      <c r="J3885" s="23" t="n">
        <v>1726.75</v>
      </c>
      <c r="K3885" s="29" t="str">
        <f aca="false">IF(N3885&lt;=$F$3,"HIT","MISS")</f>
        <v>HIT</v>
      </c>
      <c r="L3885" s="29" t="str">
        <f aca="false">IF(O3885&lt;=$F$3,"HIT","MISS")</f>
        <v>HIT</v>
      </c>
      <c r="M3885" s="17" t="str">
        <f aca="false">IF(AND(K3885="HIT",L3885="HIT"),"HOD ✓ | LOD ✓",IF(K3885="HIT","HOD ✓",IF(L3885="HIT","LOD ✓","✗ MISS")))</f>
        <v>HOD ✓ | LOD ✓</v>
      </c>
      <c r="N3885" s="26" t="n">
        <f aca="false">IF(D3885&lt;H3885,(H3885-D3885)/D3885,IF(D3885&gt;G3885,(D3885-G3885)/D3885,0))</f>
        <v>0</v>
      </c>
      <c r="O3885" s="26" t="n">
        <f aca="false">IF(E3885&lt;J3885,(J3885-E3885)/E3885,IF(E3885&gt;I3885,(E3885-I3885)/E3885,0))</f>
        <v>0</v>
      </c>
      <c r="P3885" s="27" t="n">
        <f aca="false">LN(F3885/F3884)</f>
        <v>-0.00928736158770241</v>
      </c>
      <c r="Q3885" s="28" t="n">
        <f aca="false">STDEV(P3866:P3885)*SQRT(252)</f>
        <v>0.131245990840205</v>
      </c>
      <c r="R3885" s="26" t="n">
        <f aca="false">(G3885-H3885)/H3885</f>
        <v>0.000998146299729075</v>
      </c>
      <c r="S3885" s="17" t="n">
        <f aca="false">YEAR(B3885)</f>
        <v>2021</v>
      </c>
      <c r="T3885" s="17" t="n">
        <f aca="false">WEEKDAY(B3885)</f>
        <v>3</v>
      </c>
    </row>
    <row r="3886" customFormat="false" ht="15" hidden="false" customHeight="false" outlineLevel="0" collapsed="false">
      <c r="B3886" s="21" t="n">
        <v>44468</v>
      </c>
      <c r="C3886" s="22" t="n">
        <v>1734.075</v>
      </c>
      <c r="D3886" s="22" t="n">
        <v>1745.53</v>
      </c>
      <c r="E3886" s="22" t="n">
        <v>1721.71</v>
      </c>
      <c r="F3886" s="22" t="n">
        <v>1726.605</v>
      </c>
      <c r="G3886" s="23" t="n">
        <v>1746.06</v>
      </c>
      <c r="H3886" s="23" t="n">
        <v>1744.32</v>
      </c>
      <c r="I3886" s="23" t="n">
        <v>1722.83</v>
      </c>
      <c r="J3886" s="23" t="n">
        <v>1721.11</v>
      </c>
      <c r="K3886" s="29" t="str">
        <f aca="false">IF(N3886&lt;=$F$3,"HIT","MISS")</f>
        <v>HIT</v>
      </c>
      <c r="L3886" s="29" t="str">
        <f aca="false">IF(O3886&lt;=$F$3,"HIT","MISS")</f>
        <v>HIT</v>
      </c>
      <c r="M3886" s="17" t="str">
        <f aca="false">IF(AND(K3886="HIT",L3886="HIT"),"HOD ✓ | LOD ✓",IF(K3886="HIT","HOD ✓",IF(L3886="HIT","LOD ✓","✗ MISS")))</f>
        <v>HOD ✓ | LOD ✓</v>
      </c>
      <c r="N3886" s="26" t="n">
        <f aca="false">IF(D3886&lt;H3886,(H3886-D3886)/D3886,IF(D3886&gt;G3886,(D3886-G3886)/D3886,0))</f>
        <v>0</v>
      </c>
      <c r="O3886" s="26" t="n">
        <f aca="false">IF(E3886&lt;J3886,(J3886-E3886)/E3886,IF(E3886&gt;I3886,(E3886-I3886)/E3886,0))</f>
        <v>0</v>
      </c>
      <c r="P3886" s="27" t="n">
        <f aca="false">LN(F3886/F3885)</f>
        <v>-0.0043170773383419</v>
      </c>
      <c r="Q3886" s="28" t="n">
        <f aca="false">STDEV(P3867:P3886)*SQRT(252)</f>
        <v>0.131110082052511</v>
      </c>
      <c r="R3886" s="26" t="n">
        <f aca="false">(G3886-H3886)/H3886</f>
        <v>0.000997523390203638</v>
      </c>
      <c r="S3886" s="17" t="n">
        <f aca="false">YEAR(B3886)</f>
        <v>2021</v>
      </c>
      <c r="T3886" s="17" t="n">
        <f aca="false">WEEKDAY(B3886)</f>
        <v>4</v>
      </c>
    </row>
    <row r="3887" customFormat="false" ht="15" hidden="false" customHeight="false" outlineLevel="0" collapsed="false">
      <c r="B3887" s="21" t="n">
        <v>44469</v>
      </c>
      <c r="C3887" s="22" t="n">
        <v>1726.605</v>
      </c>
      <c r="D3887" s="22" t="n">
        <v>1764.24</v>
      </c>
      <c r="E3887" s="22" t="n">
        <v>1722.29</v>
      </c>
      <c r="F3887" s="22" t="n">
        <v>1757.04</v>
      </c>
      <c r="G3887" s="23" t="n">
        <v>1764.69</v>
      </c>
      <c r="H3887" s="23" t="n">
        <v>1762.93</v>
      </c>
      <c r="I3887" s="23" t="n">
        <v>1723.36</v>
      </c>
      <c r="J3887" s="23" t="n">
        <v>1721.64</v>
      </c>
      <c r="K3887" s="29" t="str">
        <f aca="false">IF(N3887&lt;=$F$3,"HIT","MISS")</f>
        <v>HIT</v>
      </c>
      <c r="L3887" s="29" t="str">
        <f aca="false">IF(O3887&lt;=$F$3,"HIT","MISS")</f>
        <v>HIT</v>
      </c>
      <c r="M3887" s="17" t="str">
        <f aca="false">IF(AND(K3887="HIT",L3887="HIT"),"HOD ✓ | LOD ✓",IF(K3887="HIT","HOD ✓",IF(L3887="HIT","LOD ✓","✗ MISS")))</f>
        <v>HOD ✓ | LOD ✓</v>
      </c>
      <c r="N3887" s="26" t="n">
        <f aca="false">IF(D3887&lt;H3887,(H3887-D3887)/D3887,IF(D3887&gt;G3887,(D3887-G3887)/D3887,0))</f>
        <v>0</v>
      </c>
      <c r="O3887" s="26" t="n">
        <f aca="false">IF(E3887&lt;J3887,(J3887-E3887)/E3887,IF(E3887&gt;I3887,(E3887-I3887)/E3887,0))</f>
        <v>0</v>
      </c>
      <c r="P3887" s="27" t="n">
        <f aca="false">LN(F3887/F3886)</f>
        <v>0.0174735223445624</v>
      </c>
      <c r="Q3887" s="28" t="n">
        <f aca="false">STDEV(P3868:P3887)*SQRT(252)</f>
        <v>0.149001248032032</v>
      </c>
      <c r="R3887" s="26" t="n">
        <f aca="false">(G3887-H3887)/H3887</f>
        <v>0.000998337994134759</v>
      </c>
      <c r="S3887" s="17" t="n">
        <f aca="false">YEAR(B3887)</f>
        <v>2021</v>
      </c>
      <c r="T3887" s="17" t="n">
        <f aca="false">WEEKDAY(B3887)</f>
        <v>5</v>
      </c>
    </row>
    <row r="3888" customFormat="false" ht="15" hidden="false" customHeight="false" outlineLevel="0" collapsed="false">
      <c r="B3888" s="21" t="n">
        <v>44470</v>
      </c>
      <c r="C3888" s="22" t="n">
        <v>1757.04</v>
      </c>
      <c r="D3888" s="22" t="n">
        <v>1764.35</v>
      </c>
      <c r="E3888" s="22" t="n">
        <v>1749.71</v>
      </c>
      <c r="F3888" s="22" t="n">
        <v>1760.92</v>
      </c>
      <c r="G3888" s="23" t="n">
        <v>1765.7</v>
      </c>
      <c r="H3888" s="23" t="n">
        <v>1763.94</v>
      </c>
      <c r="I3888" s="23" t="n">
        <v>1750.07</v>
      </c>
      <c r="J3888" s="23" t="n">
        <v>1748.32</v>
      </c>
      <c r="K3888" s="29" t="str">
        <f aca="false">IF(N3888&lt;=$F$3,"HIT","MISS")</f>
        <v>HIT</v>
      </c>
      <c r="L3888" s="29" t="str">
        <f aca="false">IF(O3888&lt;=$F$3,"HIT","MISS")</f>
        <v>HIT</v>
      </c>
      <c r="M3888" s="17" t="str">
        <f aca="false">IF(AND(K3888="HIT",L3888="HIT"),"HOD ✓ | LOD ✓",IF(K3888="HIT","HOD ✓",IF(L3888="HIT","LOD ✓","✗ MISS")))</f>
        <v>HOD ✓ | LOD ✓</v>
      </c>
      <c r="N3888" s="26" t="n">
        <f aca="false">IF(D3888&lt;H3888,(H3888-D3888)/D3888,IF(D3888&gt;G3888,(D3888-G3888)/D3888,0))</f>
        <v>0</v>
      </c>
      <c r="O3888" s="26" t="n">
        <f aca="false">IF(E3888&lt;J3888,(J3888-E3888)/E3888,IF(E3888&gt;I3888,(E3888-I3888)/E3888,0))</f>
        <v>0</v>
      </c>
      <c r="P3888" s="27" t="n">
        <f aca="false">LN(F3888/F3887)</f>
        <v>0.00220582472411909</v>
      </c>
      <c r="Q3888" s="28" t="n">
        <f aca="false">STDEV(P3869:P3888)*SQRT(252)</f>
        <v>0.143479722615708</v>
      </c>
      <c r="R3888" s="26" t="n">
        <f aca="false">(G3888-H3888)/H3888</f>
        <v>0.000997766363935276</v>
      </c>
      <c r="S3888" s="17" t="n">
        <f aca="false">YEAR(B3888)</f>
        <v>2021</v>
      </c>
      <c r="T3888" s="17" t="n">
        <f aca="false">WEEKDAY(B3888)</f>
        <v>6</v>
      </c>
    </row>
    <row r="3889" customFormat="false" ht="15" hidden="false" customHeight="false" outlineLevel="0" collapsed="false">
      <c r="B3889" s="21" t="n">
        <v>44473</v>
      </c>
      <c r="C3889" s="22" t="n">
        <v>1760.92</v>
      </c>
      <c r="D3889" s="22" t="n">
        <v>1770.58</v>
      </c>
      <c r="E3889" s="22" t="n">
        <v>1747.785</v>
      </c>
      <c r="F3889" s="22" t="n">
        <v>1769.47</v>
      </c>
      <c r="G3889" s="23" t="n">
        <v>1770.94</v>
      </c>
      <c r="H3889" s="23" t="n">
        <v>1769.17</v>
      </c>
      <c r="I3889" s="23" t="n">
        <v>1749.97</v>
      </c>
      <c r="J3889" s="23" t="n">
        <v>1748.22</v>
      </c>
      <c r="K3889" s="29" t="str">
        <f aca="false">IF(N3889&lt;=$F$3,"HIT","MISS")</f>
        <v>HIT</v>
      </c>
      <c r="L3889" s="29" t="str">
        <f aca="false">IF(O3889&lt;=$F$3,"HIT","MISS")</f>
        <v>HIT</v>
      </c>
      <c r="M3889" s="17" t="str">
        <f aca="false">IF(AND(K3889="HIT",L3889="HIT"),"HOD ✓ | LOD ✓",IF(K3889="HIT","HOD ✓",IF(L3889="HIT","LOD ✓","✗ MISS")))</f>
        <v>HOD ✓ | LOD ✓</v>
      </c>
      <c r="N3889" s="26" t="n">
        <f aca="false">IF(D3889&lt;H3889,(H3889-D3889)/D3889,IF(D3889&gt;G3889,(D3889-G3889)/D3889,0))</f>
        <v>0</v>
      </c>
      <c r="O3889" s="26" t="n">
        <f aca="false">IF(E3889&lt;J3889,(J3889-E3889)/E3889,IF(E3889&gt;I3889,(E3889-I3889)/E3889,0))</f>
        <v>0.000248886447703777</v>
      </c>
      <c r="P3889" s="27" t="n">
        <f aca="false">LN(F3889/F3888)</f>
        <v>0.00484366696939097</v>
      </c>
      <c r="Q3889" s="28" t="n">
        <f aca="false">STDEV(P3870:P3889)*SQRT(252)</f>
        <v>0.145407998929619</v>
      </c>
      <c r="R3889" s="26" t="n">
        <f aca="false">(G3889-H3889)/H3889</f>
        <v>0.00100046914654894</v>
      </c>
      <c r="S3889" s="17" t="n">
        <f aca="false">YEAR(B3889)</f>
        <v>2021</v>
      </c>
      <c r="T3889" s="17" t="n">
        <f aca="false">WEEKDAY(B3889)</f>
        <v>2</v>
      </c>
    </row>
    <row r="3890" customFormat="false" ht="15" hidden="false" customHeight="false" outlineLevel="0" collapsed="false">
      <c r="B3890" s="21" t="n">
        <v>44474</v>
      </c>
      <c r="C3890" s="22" t="n">
        <v>1769.47</v>
      </c>
      <c r="D3890" s="22" t="n">
        <v>1770.15</v>
      </c>
      <c r="E3890" s="22" t="n">
        <v>1748.68</v>
      </c>
      <c r="F3890" s="22" t="n">
        <v>1759.956</v>
      </c>
      <c r="G3890" s="23" t="n">
        <v>1771.01</v>
      </c>
      <c r="H3890" s="23" t="n">
        <v>1769.24</v>
      </c>
      <c r="I3890" s="23" t="n">
        <v>1749.5</v>
      </c>
      <c r="J3890" s="23" t="n">
        <v>1747.75</v>
      </c>
      <c r="K3890" s="29" t="str">
        <f aca="false">IF(N3890&lt;=$F$3,"HIT","MISS")</f>
        <v>HIT</v>
      </c>
      <c r="L3890" s="29" t="str">
        <f aca="false">IF(O3890&lt;=$F$3,"HIT","MISS")</f>
        <v>HIT</v>
      </c>
      <c r="M3890" s="17" t="str">
        <f aca="false">IF(AND(K3890="HIT",L3890="HIT"),"HOD ✓ | LOD ✓",IF(K3890="HIT","HOD ✓",IF(L3890="HIT","LOD ✓","✗ MISS")))</f>
        <v>HOD ✓ | LOD ✓</v>
      </c>
      <c r="N3890" s="26" t="n">
        <f aca="false">IF(D3890&lt;H3890,(H3890-D3890)/D3890,IF(D3890&gt;G3890,(D3890-G3890)/D3890,0))</f>
        <v>0</v>
      </c>
      <c r="O3890" s="26" t="n">
        <f aca="false">IF(E3890&lt;J3890,(J3890-E3890)/E3890,IF(E3890&gt;I3890,(E3890-I3890)/E3890,0))</f>
        <v>0</v>
      </c>
      <c r="P3890" s="27" t="n">
        <f aca="false">LN(F3890/F3889)</f>
        <v>-0.00539125798031474</v>
      </c>
      <c r="Q3890" s="28" t="n">
        <f aca="false">STDEV(P3871:P3890)*SQRT(252)</f>
        <v>0.135880253079763</v>
      </c>
      <c r="R3890" s="26" t="n">
        <f aca="false">(G3890-H3890)/H3890</f>
        <v>0.00100042956297618</v>
      </c>
      <c r="S3890" s="17" t="n">
        <f aca="false">YEAR(B3890)</f>
        <v>2021</v>
      </c>
      <c r="T3890" s="17" t="n">
        <f aca="false">WEEKDAY(B3890)</f>
        <v>3</v>
      </c>
    </row>
    <row r="3891" customFormat="false" ht="15" hidden="false" customHeight="false" outlineLevel="0" collapsed="false">
      <c r="B3891" s="21" t="n">
        <v>44475</v>
      </c>
      <c r="C3891" s="22" t="n">
        <v>1759.956</v>
      </c>
      <c r="D3891" s="22" t="n">
        <v>1765.06</v>
      </c>
      <c r="E3891" s="22" t="n">
        <v>1745.99</v>
      </c>
      <c r="F3891" s="22" t="n">
        <v>1762.825</v>
      </c>
      <c r="G3891" s="23" t="n">
        <v>1764.93</v>
      </c>
      <c r="H3891" s="23" t="n">
        <v>1763.17</v>
      </c>
      <c r="I3891" s="23" t="n">
        <v>1748.17</v>
      </c>
      <c r="J3891" s="23" t="n">
        <v>1746.42</v>
      </c>
      <c r="K3891" s="29" t="str">
        <f aca="false">IF(N3891&lt;=$F$3,"HIT","MISS")</f>
        <v>HIT</v>
      </c>
      <c r="L3891" s="29" t="str">
        <f aca="false">IF(O3891&lt;=$F$3,"HIT","MISS")</f>
        <v>HIT</v>
      </c>
      <c r="M3891" s="17" t="str">
        <f aca="false">IF(AND(K3891="HIT",L3891="HIT"),"HOD ✓ | LOD ✓",IF(K3891="HIT","HOD ✓",IF(L3891="HIT","LOD ✓","✗ MISS")))</f>
        <v>HOD ✓ | LOD ✓</v>
      </c>
      <c r="N3891" s="26" t="n">
        <f aca="false">IF(D3891&lt;H3891,(H3891-D3891)/D3891,IF(D3891&gt;G3891,(D3891-G3891)/D3891,0))</f>
        <v>7.3651887187904E-005</v>
      </c>
      <c r="O3891" s="26" t="n">
        <f aca="false">IF(E3891&lt;J3891,(J3891-E3891)/E3891,IF(E3891&gt;I3891,(E3891-I3891)/E3891,0))</f>
        <v>0.000246278615570572</v>
      </c>
      <c r="P3891" s="27" t="n">
        <f aca="false">LN(F3891/F3890)</f>
        <v>0.00162882713078496</v>
      </c>
      <c r="Q3891" s="28" t="n">
        <f aca="false">STDEV(P3872:P3891)*SQRT(252)</f>
        <v>0.135990622322331</v>
      </c>
      <c r="R3891" s="26" t="n">
        <f aca="false">(G3891-H3891)/H3891</f>
        <v>0.000998202101896012</v>
      </c>
      <c r="S3891" s="17" t="n">
        <f aca="false">YEAR(B3891)</f>
        <v>2021</v>
      </c>
      <c r="T3891" s="17" t="n">
        <f aca="false">WEEKDAY(B3891)</f>
        <v>4</v>
      </c>
    </row>
    <row r="3892" customFormat="false" ht="15" hidden="false" customHeight="false" outlineLevel="0" collapsed="false">
      <c r="B3892" s="21" t="n">
        <v>44476</v>
      </c>
      <c r="C3892" s="22" t="n">
        <v>1762.825</v>
      </c>
      <c r="D3892" s="22" t="n">
        <v>1766.985</v>
      </c>
      <c r="E3892" s="22" t="n">
        <v>1752.03</v>
      </c>
      <c r="F3892" s="22" t="n">
        <v>1755.18</v>
      </c>
      <c r="G3892" s="23" t="n">
        <v>1767.07</v>
      </c>
      <c r="H3892" s="23" t="n">
        <v>1765.3</v>
      </c>
      <c r="I3892" s="23" t="n">
        <v>1752.85</v>
      </c>
      <c r="J3892" s="23" t="n">
        <v>1751.1</v>
      </c>
      <c r="K3892" s="29" t="str">
        <f aca="false">IF(N3892&lt;=$F$3,"HIT","MISS")</f>
        <v>HIT</v>
      </c>
      <c r="L3892" s="29" t="str">
        <f aca="false">IF(O3892&lt;=$F$3,"HIT","MISS")</f>
        <v>HIT</v>
      </c>
      <c r="M3892" s="17" t="str">
        <f aca="false">IF(AND(K3892="HIT",L3892="HIT"),"HOD ✓ | LOD ✓",IF(K3892="HIT","HOD ✓",IF(L3892="HIT","LOD ✓","✗ MISS")))</f>
        <v>HOD ✓ | LOD ✓</v>
      </c>
      <c r="N3892" s="26" t="n">
        <f aca="false">IF(D3892&lt;H3892,(H3892-D3892)/D3892,IF(D3892&gt;G3892,(D3892-G3892)/D3892,0))</f>
        <v>0</v>
      </c>
      <c r="O3892" s="26" t="n">
        <f aca="false">IF(E3892&lt;J3892,(J3892-E3892)/E3892,IF(E3892&gt;I3892,(E3892-I3892)/E3892,0))</f>
        <v>0</v>
      </c>
      <c r="P3892" s="27" t="n">
        <f aca="false">LN(F3892/F3891)</f>
        <v>-0.00434622010728477</v>
      </c>
      <c r="Q3892" s="28" t="n">
        <f aca="false">STDEV(P3873:P3892)*SQRT(252)</f>
        <v>0.135852539146546</v>
      </c>
      <c r="R3892" s="26" t="n">
        <f aca="false">(G3892-H3892)/H3892</f>
        <v>0.00100266243697954</v>
      </c>
      <c r="S3892" s="17" t="n">
        <f aca="false">YEAR(B3892)</f>
        <v>2021</v>
      </c>
      <c r="T3892" s="17" t="n">
        <f aca="false">WEEKDAY(B3892)</f>
        <v>5</v>
      </c>
    </row>
    <row r="3893" customFormat="false" ht="15" hidden="false" customHeight="false" outlineLevel="0" collapsed="false">
      <c r="B3893" s="21" t="n">
        <v>44477</v>
      </c>
      <c r="C3893" s="22" t="n">
        <v>1755.18</v>
      </c>
      <c r="D3893" s="22" t="n">
        <v>1781.405</v>
      </c>
      <c r="E3893" s="22" t="n">
        <v>1753.45</v>
      </c>
      <c r="F3893" s="22" t="n">
        <v>1757.17</v>
      </c>
      <c r="G3893" s="23" t="n">
        <v>1781.24</v>
      </c>
      <c r="H3893" s="23" t="n">
        <v>1779.46</v>
      </c>
      <c r="I3893" s="23" t="n">
        <v>1755.75</v>
      </c>
      <c r="J3893" s="23" t="n">
        <v>1754</v>
      </c>
      <c r="K3893" s="29" t="str">
        <f aca="false">IF(N3893&lt;=$F$3,"HIT","MISS")</f>
        <v>HIT</v>
      </c>
      <c r="L3893" s="29" t="str">
        <f aca="false">IF(O3893&lt;=$F$3,"HIT","MISS")</f>
        <v>HIT</v>
      </c>
      <c r="M3893" s="17" t="str">
        <f aca="false">IF(AND(K3893="HIT",L3893="HIT"),"HOD ✓ | LOD ✓",IF(K3893="HIT","HOD ✓",IF(L3893="HIT","LOD ✓","✗ MISS")))</f>
        <v>HOD ✓ | LOD ✓</v>
      </c>
      <c r="N3893" s="26" t="n">
        <f aca="false">IF(D3893&lt;H3893,(H3893-D3893)/D3893,IF(D3893&gt;G3893,(D3893-G3893)/D3893,0))</f>
        <v>9.26235190762144E-005</v>
      </c>
      <c r="O3893" s="26" t="n">
        <f aca="false">IF(E3893&lt;J3893,(J3893-E3893)/E3893,IF(E3893&gt;I3893,(E3893-I3893)/E3893,0))</f>
        <v>0.000313667341526679</v>
      </c>
      <c r="P3893" s="27" t="n">
        <f aca="false">LN(F3893/F3892)</f>
        <v>0.00113314459716868</v>
      </c>
      <c r="Q3893" s="28" t="n">
        <f aca="false">STDEV(P3874:P3893)*SQRT(252)</f>
        <v>0.135672889959211</v>
      </c>
      <c r="R3893" s="26" t="n">
        <f aca="false">(G3893-H3893)/H3893</f>
        <v>0.00100030346284826</v>
      </c>
      <c r="S3893" s="17" t="n">
        <f aca="false">YEAR(B3893)</f>
        <v>2021</v>
      </c>
      <c r="T3893" s="17" t="n">
        <f aca="false">WEEKDAY(B3893)</f>
        <v>6</v>
      </c>
    </row>
    <row r="3894" customFormat="false" ht="15" hidden="false" customHeight="false" outlineLevel="0" collapsed="false">
      <c r="B3894" s="21" t="n">
        <v>44480</v>
      </c>
      <c r="C3894" s="22" t="n">
        <v>1757.17</v>
      </c>
      <c r="D3894" s="22" t="n">
        <v>1761.095</v>
      </c>
      <c r="E3894" s="22" t="n">
        <v>1750.245</v>
      </c>
      <c r="F3894" s="22" t="n">
        <v>1754.306</v>
      </c>
      <c r="G3894" s="23" t="n">
        <v>1765.29</v>
      </c>
      <c r="H3894" s="23" t="n">
        <v>1763.53</v>
      </c>
      <c r="I3894" s="23" t="n">
        <v>1752.24</v>
      </c>
      <c r="J3894" s="23" t="n">
        <v>1750.49</v>
      </c>
      <c r="K3894" s="24" t="str">
        <f aca="false">IF(N3894&lt;=$F$3,"HIT","MISS")</f>
        <v>MISS</v>
      </c>
      <c r="L3894" s="24" t="str">
        <f aca="false">IF(O3894&lt;=$F$3,"HIT","MISS")</f>
        <v>HIT</v>
      </c>
      <c r="M3894" s="25" t="str">
        <f aca="false">IF(AND(K3894="HIT",L3894="HIT"),"HOD ✓ | LOD ✓",IF(K3894="HIT","HOD ✓",IF(L3894="HIT","LOD ✓","✗ MISS")))</f>
        <v>LOD ✓</v>
      </c>
      <c r="N3894" s="26" t="n">
        <f aca="false">IF(D3894&lt;H3894,(H3894-D3894)/D3894,IF(D3894&gt;G3894,(D3894-G3894)/D3894,0))</f>
        <v>0.00138266249123412</v>
      </c>
      <c r="O3894" s="26" t="n">
        <f aca="false">IF(E3894&lt;J3894,(J3894-E3894)/E3894,IF(E3894&gt;I3894,(E3894-I3894)/E3894,0))</f>
        <v>0.000139980402743683</v>
      </c>
      <c r="P3894" s="27" t="n">
        <f aca="false">LN(F3894/F3893)</f>
        <v>-0.00163122324348251</v>
      </c>
      <c r="Q3894" s="28" t="n">
        <f aca="false">STDEV(P3875:P3894)*SQRT(252)</f>
        <v>0.134791270662654</v>
      </c>
      <c r="R3894" s="26" t="n">
        <f aca="false">(G3894-H3894)/H3894</f>
        <v>0.000997998332889143</v>
      </c>
      <c r="S3894" s="17" t="n">
        <f aca="false">YEAR(B3894)</f>
        <v>2021</v>
      </c>
      <c r="T3894" s="17" t="n">
        <f aca="false">WEEKDAY(B3894)</f>
        <v>2</v>
      </c>
    </row>
    <row r="3895" customFormat="false" ht="15" hidden="false" customHeight="false" outlineLevel="0" collapsed="false">
      <c r="B3895" s="21" t="n">
        <v>44481</v>
      </c>
      <c r="C3895" s="22" t="n">
        <v>1754.306</v>
      </c>
      <c r="D3895" s="22" t="n">
        <v>1769.42</v>
      </c>
      <c r="E3895" s="22" t="n">
        <v>1750.805</v>
      </c>
      <c r="F3895" s="22" t="n">
        <v>1760.125</v>
      </c>
      <c r="G3895" s="23" t="n">
        <v>1771.36</v>
      </c>
      <c r="H3895" s="23" t="n">
        <v>1769.59</v>
      </c>
      <c r="I3895" s="23" t="n">
        <v>1752.71</v>
      </c>
      <c r="J3895" s="23" t="n">
        <v>1750.96</v>
      </c>
      <c r="K3895" s="29" t="str">
        <f aca="false">IF(N3895&lt;=$F$3,"HIT","MISS")</f>
        <v>HIT</v>
      </c>
      <c r="L3895" s="29" t="str">
        <f aca="false">IF(O3895&lt;=$F$3,"HIT","MISS")</f>
        <v>HIT</v>
      </c>
      <c r="M3895" s="17" t="str">
        <f aca="false">IF(AND(K3895="HIT",L3895="HIT"),"HOD ✓ | LOD ✓",IF(K3895="HIT","HOD ✓",IF(L3895="HIT","LOD ✓","✗ MISS")))</f>
        <v>HOD ✓ | LOD ✓</v>
      </c>
      <c r="N3895" s="26" t="n">
        <f aca="false">IF(D3895&lt;H3895,(H3895-D3895)/D3895,IF(D3895&gt;G3895,(D3895-G3895)/D3895,0))</f>
        <v>9.60766804940859E-005</v>
      </c>
      <c r="O3895" s="26" t="n">
        <f aca="false">IF(E3895&lt;J3895,(J3895-E3895)/E3895,IF(E3895&gt;I3895,(E3895-I3895)/E3895,0))</f>
        <v>8.85307044473672E-005</v>
      </c>
      <c r="P3895" s="27" t="n">
        <f aca="false">LN(F3895/F3894)</f>
        <v>0.00331149214059716</v>
      </c>
      <c r="Q3895" s="28" t="n">
        <f aca="false">STDEV(P3876:P3895)*SQRT(252)</f>
        <v>0.13309419443961</v>
      </c>
      <c r="R3895" s="26" t="n">
        <f aca="false">(G3895-H3895)/H3895</f>
        <v>0.00100023169208686</v>
      </c>
      <c r="S3895" s="17" t="n">
        <f aca="false">YEAR(B3895)</f>
        <v>2021</v>
      </c>
      <c r="T3895" s="17" t="n">
        <f aca="false">WEEKDAY(B3895)</f>
        <v>3</v>
      </c>
    </row>
    <row r="3896" customFormat="false" ht="15" hidden="false" customHeight="false" outlineLevel="0" collapsed="false">
      <c r="B3896" s="21" t="n">
        <v>44482</v>
      </c>
      <c r="C3896" s="22" t="n">
        <v>1760.125</v>
      </c>
      <c r="D3896" s="22" t="n">
        <v>1796.24</v>
      </c>
      <c r="E3896" s="22" t="n">
        <v>1757.89</v>
      </c>
      <c r="F3896" s="22" t="n">
        <v>1793.05</v>
      </c>
      <c r="G3896" s="23" t="n">
        <v>1796.35</v>
      </c>
      <c r="H3896" s="23" t="n">
        <v>1794.56</v>
      </c>
      <c r="I3896" s="23" t="n">
        <v>1759.13</v>
      </c>
      <c r="J3896" s="23" t="n">
        <v>1757.37</v>
      </c>
      <c r="K3896" s="29" t="str">
        <f aca="false">IF(N3896&lt;=$F$3,"HIT","MISS")</f>
        <v>HIT</v>
      </c>
      <c r="L3896" s="29" t="str">
        <f aca="false">IF(O3896&lt;=$F$3,"HIT","MISS")</f>
        <v>HIT</v>
      </c>
      <c r="M3896" s="17" t="str">
        <f aca="false">IF(AND(K3896="HIT",L3896="HIT"),"HOD ✓ | LOD ✓",IF(K3896="HIT","HOD ✓",IF(L3896="HIT","LOD ✓","✗ MISS")))</f>
        <v>HOD ✓ | LOD ✓</v>
      </c>
      <c r="N3896" s="26" t="n">
        <f aca="false">IF(D3896&lt;H3896,(H3896-D3896)/D3896,IF(D3896&gt;G3896,(D3896-G3896)/D3896,0))</f>
        <v>0</v>
      </c>
      <c r="O3896" s="26" t="n">
        <f aca="false">IF(E3896&lt;J3896,(J3896-E3896)/E3896,IF(E3896&gt;I3896,(E3896-I3896)/E3896,0))</f>
        <v>0</v>
      </c>
      <c r="P3896" s="27" t="n">
        <f aca="false">LN(F3896/F3895)</f>
        <v>0.0185332512030488</v>
      </c>
      <c r="Q3896" s="28" t="n">
        <f aca="false">STDEV(P3877:P3896)*SQRT(252)</f>
        <v>0.148976787433014</v>
      </c>
      <c r="R3896" s="26" t="n">
        <f aca="false">(G3896-H3896)/H3896</f>
        <v>0.000997458987161178</v>
      </c>
      <c r="S3896" s="17" t="n">
        <f aca="false">YEAR(B3896)</f>
        <v>2021</v>
      </c>
      <c r="T3896" s="17" t="n">
        <f aca="false">WEEKDAY(B3896)</f>
        <v>4</v>
      </c>
    </row>
    <row r="3897" customFormat="false" ht="15" hidden="false" customHeight="false" outlineLevel="0" collapsed="false">
      <c r="B3897" s="21" t="n">
        <v>44483</v>
      </c>
      <c r="C3897" s="22" t="n">
        <v>1793.05</v>
      </c>
      <c r="D3897" s="22" t="n">
        <v>1800.645</v>
      </c>
      <c r="E3897" s="22" t="n">
        <v>1786.77</v>
      </c>
      <c r="F3897" s="22" t="n">
        <v>1795.975</v>
      </c>
      <c r="G3897" s="23" t="n">
        <v>1798.65</v>
      </c>
      <c r="H3897" s="23" t="n">
        <v>1796.85</v>
      </c>
      <c r="I3897" s="23" t="n">
        <v>1786.91</v>
      </c>
      <c r="J3897" s="23" t="n">
        <v>1785.12</v>
      </c>
      <c r="K3897" s="24" t="str">
        <f aca="false">IF(N3897&lt;=$F$3,"HIT","MISS")</f>
        <v>MISS</v>
      </c>
      <c r="L3897" s="24" t="str">
        <f aca="false">IF(O3897&lt;=$F$3,"HIT","MISS")</f>
        <v>HIT</v>
      </c>
      <c r="M3897" s="25" t="str">
        <f aca="false">IF(AND(K3897="HIT",L3897="HIT"),"HOD ✓ | LOD ✓",IF(K3897="HIT","HOD ✓",IF(L3897="HIT","LOD ✓","✗ MISS")))</f>
        <v>LOD ✓</v>
      </c>
      <c r="N3897" s="26" t="n">
        <f aca="false">IF(D3897&lt;H3897,(H3897-D3897)/D3897,IF(D3897&gt;G3897,(D3897-G3897)/D3897,0))</f>
        <v>0.0011079363228176</v>
      </c>
      <c r="O3897" s="26" t="n">
        <f aca="false">IF(E3897&lt;J3897,(J3897-E3897)/E3897,IF(E3897&gt;I3897,(E3897-I3897)/E3897,0))</f>
        <v>0</v>
      </c>
      <c r="P3897" s="27" t="n">
        <f aca="false">LN(F3897/F3896)</f>
        <v>0.00162996950291229</v>
      </c>
      <c r="Q3897" s="28" t="n">
        <f aca="false">STDEV(P3878:P3897)*SQRT(252)</f>
        <v>0.12261112114385</v>
      </c>
      <c r="R3897" s="26" t="n">
        <f aca="false">(G3897-H3897)/H3897</f>
        <v>0.00100175306786887</v>
      </c>
      <c r="S3897" s="17" t="n">
        <f aca="false">YEAR(B3897)</f>
        <v>2021</v>
      </c>
      <c r="T3897" s="17" t="n">
        <f aca="false">WEEKDAY(B3897)</f>
        <v>5</v>
      </c>
    </row>
    <row r="3898" customFormat="false" ht="15" hidden="false" customHeight="false" outlineLevel="0" collapsed="false">
      <c r="B3898" s="21" t="n">
        <v>44484</v>
      </c>
      <c r="C3898" s="22" t="n">
        <v>1795.975</v>
      </c>
      <c r="D3898" s="22" t="n">
        <v>1796.494</v>
      </c>
      <c r="E3898" s="22" t="n">
        <v>1764.86</v>
      </c>
      <c r="F3898" s="22" t="n">
        <v>1767.475</v>
      </c>
      <c r="G3898" s="23" t="n">
        <v>1797.06</v>
      </c>
      <c r="H3898" s="23" t="n">
        <v>1795.26</v>
      </c>
      <c r="I3898" s="23" t="n">
        <v>1765.47</v>
      </c>
      <c r="J3898" s="23" t="n">
        <v>1763.71</v>
      </c>
      <c r="K3898" s="29" t="str">
        <f aca="false">IF(N3898&lt;=$F$3,"HIT","MISS")</f>
        <v>HIT</v>
      </c>
      <c r="L3898" s="29" t="str">
        <f aca="false">IF(O3898&lt;=$F$3,"HIT","MISS")</f>
        <v>HIT</v>
      </c>
      <c r="M3898" s="17" t="str">
        <f aca="false">IF(AND(K3898="HIT",L3898="HIT"),"HOD ✓ | LOD ✓",IF(K3898="HIT","HOD ✓",IF(L3898="HIT","LOD ✓","✗ MISS")))</f>
        <v>HOD ✓ | LOD ✓</v>
      </c>
      <c r="N3898" s="26" t="n">
        <f aca="false">IF(D3898&lt;H3898,(H3898-D3898)/D3898,IF(D3898&gt;G3898,(D3898-G3898)/D3898,0))</f>
        <v>0</v>
      </c>
      <c r="O3898" s="26" t="n">
        <f aca="false">IF(E3898&lt;J3898,(J3898-E3898)/E3898,IF(E3898&gt;I3898,(E3898-I3898)/E3898,0))</f>
        <v>0</v>
      </c>
      <c r="P3898" s="27" t="n">
        <f aca="false">LN(F3898/F3897)</f>
        <v>-0.0159960755443104</v>
      </c>
      <c r="Q3898" s="28" t="n">
        <f aca="false">STDEV(P3879:P3898)*SQRT(252)</f>
        <v>0.13698349634653</v>
      </c>
      <c r="R3898" s="26" t="n">
        <f aca="false">(G3898-H3898)/H3898</f>
        <v>0.00100264028608667</v>
      </c>
      <c r="S3898" s="17" t="n">
        <f aca="false">YEAR(B3898)</f>
        <v>2021</v>
      </c>
      <c r="T3898" s="17" t="n">
        <f aca="false">WEEKDAY(B3898)</f>
        <v>6</v>
      </c>
    </row>
    <row r="3899" customFormat="false" ht="15" hidden="false" customHeight="false" outlineLevel="0" collapsed="false">
      <c r="B3899" s="21" t="n">
        <v>44487</v>
      </c>
      <c r="C3899" s="22" t="n">
        <v>1767.475</v>
      </c>
      <c r="D3899" s="22" t="n">
        <v>1772.105</v>
      </c>
      <c r="E3899" s="22" t="n">
        <v>1760.375</v>
      </c>
      <c r="F3899" s="22" t="n">
        <v>1764.87</v>
      </c>
      <c r="G3899" s="23" t="n">
        <v>1772.16</v>
      </c>
      <c r="H3899" s="23" t="n">
        <v>1770.39</v>
      </c>
      <c r="I3899" s="23" t="n">
        <v>1762.6</v>
      </c>
      <c r="J3899" s="23" t="n">
        <v>1760.84</v>
      </c>
      <c r="K3899" s="29" t="str">
        <f aca="false">IF(N3899&lt;=$F$3,"HIT","MISS")</f>
        <v>HIT</v>
      </c>
      <c r="L3899" s="29" t="str">
        <f aca="false">IF(O3899&lt;=$F$3,"HIT","MISS")</f>
        <v>HIT</v>
      </c>
      <c r="M3899" s="17" t="str">
        <f aca="false">IF(AND(K3899="HIT",L3899="HIT"),"HOD ✓ | LOD ✓",IF(K3899="HIT","HOD ✓",IF(L3899="HIT","LOD ✓","✗ MISS")))</f>
        <v>HOD ✓ | LOD ✓</v>
      </c>
      <c r="N3899" s="26" t="n">
        <f aca="false">IF(D3899&lt;H3899,(H3899-D3899)/D3899,IF(D3899&gt;G3899,(D3899-G3899)/D3899,0))</f>
        <v>0</v>
      </c>
      <c r="O3899" s="26" t="n">
        <f aca="false">IF(E3899&lt;J3899,(J3899-E3899)/E3899,IF(E3899&gt;I3899,(E3899-I3899)/E3899,0))</f>
        <v>0.000264148263864187</v>
      </c>
      <c r="P3899" s="27" t="n">
        <f aca="false">LN(F3899/F3898)</f>
        <v>-0.00147494113528227</v>
      </c>
      <c r="Q3899" s="28" t="n">
        <f aca="false">STDEV(P3880:P3899)*SQRT(252)</f>
        <v>0.135855677379735</v>
      </c>
      <c r="R3899" s="26" t="n">
        <f aca="false">(G3899-H3899)/H3899</f>
        <v>0.000999779709555511</v>
      </c>
      <c r="S3899" s="17" t="n">
        <f aca="false">YEAR(B3899)</f>
        <v>2021</v>
      </c>
      <c r="T3899" s="17" t="n">
        <f aca="false">WEEKDAY(B3899)</f>
        <v>2</v>
      </c>
    </row>
    <row r="3900" customFormat="false" ht="15" hidden="false" customHeight="false" outlineLevel="0" collapsed="false">
      <c r="B3900" s="21" t="n">
        <v>44488</v>
      </c>
      <c r="C3900" s="22" t="n">
        <v>1764.87</v>
      </c>
      <c r="D3900" s="22" t="n">
        <v>1785.16</v>
      </c>
      <c r="E3900" s="22" t="n">
        <v>1762.955</v>
      </c>
      <c r="F3900" s="22" t="n">
        <v>1769.55</v>
      </c>
      <c r="G3900" s="23" t="n">
        <v>1785.69</v>
      </c>
      <c r="H3900" s="23" t="n">
        <v>1783.91</v>
      </c>
      <c r="I3900" s="23" t="n">
        <v>1762.49</v>
      </c>
      <c r="J3900" s="23" t="n">
        <v>1760.73</v>
      </c>
      <c r="K3900" s="29" t="str">
        <f aca="false">IF(N3900&lt;=$F$3,"HIT","MISS")</f>
        <v>HIT</v>
      </c>
      <c r="L3900" s="29" t="str">
        <f aca="false">IF(O3900&lt;=$F$3,"HIT","MISS")</f>
        <v>HIT</v>
      </c>
      <c r="M3900" s="17" t="str">
        <f aca="false">IF(AND(K3900="HIT",L3900="HIT"),"HOD ✓ | LOD ✓",IF(K3900="HIT","HOD ✓",IF(L3900="HIT","LOD ✓","✗ MISS")))</f>
        <v>HOD ✓ | LOD ✓</v>
      </c>
      <c r="N3900" s="26" t="n">
        <f aca="false">IF(D3900&lt;H3900,(H3900-D3900)/D3900,IF(D3900&gt;G3900,(D3900-G3900)/D3900,0))</f>
        <v>0</v>
      </c>
      <c r="O3900" s="26" t="n">
        <f aca="false">IF(E3900&lt;J3900,(J3900-E3900)/E3900,IF(E3900&gt;I3900,(E3900-I3900)/E3900,0))</f>
        <v>0.000263761695562234</v>
      </c>
      <c r="P3900" s="27" t="n">
        <f aca="false">LN(F3900/F3899)</f>
        <v>0.00264824369211673</v>
      </c>
      <c r="Q3900" s="28" t="n">
        <f aca="false">STDEV(P3881:P3900)*SQRT(252)</f>
        <v>0.134576995375468</v>
      </c>
      <c r="R3900" s="26" t="n">
        <f aca="false">(G3900-H3900)/H3900</f>
        <v>0.000997808185390503</v>
      </c>
      <c r="S3900" s="17" t="n">
        <f aca="false">YEAR(B3900)</f>
        <v>2021</v>
      </c>
      <c r="T3900" s="17" t="n">
        <f aca="false">WEEKDAY(B3900)</f>
        <v>3</v>
      </c>
    </row>
    <row r="3901" customFormat="false" ht="15" hidden="false" customHeight="false" outlineLevel="0" collapsed="false">
      <c r="B3901" s="21" t="n">
        <v>44489</v>
      </c>
      <c r="C3901" s="22" t="n">
        <v>1769.55</v>
      </c>
      <c r="D3901" s="22" t="n">
        <v>1788.47</v>
      </c>
      <c r="E3901" s="22" t="n">
        <v>1766.94</v>
      </c>
      <c r="F3901" s="22" t="n">
        <v>1781.93</v>
      </c>
      <c r="G3901" s="23" t="n">
        <v>1788.61</v>
      </c>
      <c r="H3901" s="23" t="n">
        <v>1786.82</v>
      </c>
      <c r="I3901" s="23" t="n">
        <v>1769.11</v>
      </c>
      <c r="J3901" s="23" t="n">
        <v>1767.34</v>
      </c>
      <c r="K3901" s="29" t="str">
        <f aca="false">IF(N3901&lt;=$F$3,"HIT","MISS")</f>
        <v>HIT</v>
      </c>
      <c r="L3901" s="29" t="str">
        <f aca="false">IF(O3901&lt;=$F$3,"HIT","MISS")</f>
        <v>HIT</v>
      </c>
      <c r="M3901" s="17" t="str">
        <f aca="false">IF(AND(K3901="HIT",L3901="HIT"),"HOD ✓ | LOD ✓",IF(K3901="HIT","HOD ✓",IF(L3901="HIT","LOD ✓","✗ MISS")))</f>
        <v>HOD ✓ | LOD ✓</v>
      </c>
      <c r="N3901" s="26" t="n">
        <f aca="false">IF(D3901&lt;H3901,(H3901-D3901)/D3901,IF(D3901&gt;G3901,(D3901-G3901)/D3901,0))</f>
        <v>0</v>
      </c>
      <c r="O3901" s="26" t="n">
        <f aca="false">IF(E3901&lt;J3901,(J3901-E3901)/E3901,IF(E3901&gt;I3901,(E3901-I3901)/E3901,0))</f>
        <v>0.000226380069498604</v>
      </c>
      <c r="P3901" s="27" t="n">
        <f aca="false">LN(F3901/F3900)</f>
        <v>0.00697176959729881</v>
      </c>
      <c r="Q3901" s="28" t="n">
        <f aca="false">STDEV(P3882:P3901)*SQRT(252)</f>
        <v>0.136220765103782</v>
      </c>
      <c r="R3901" s="26" t="n">
        <f aca="false">(G3901-H3901)/H3901</f>
        <v>0.00100177969801097</v>
      </c>
      <c r="S3901" s="17" t="n">
        <f aca="false">YEAR(B3901)</f>
        <v>2021</v>
      </c>
      <c r="T3901" s="17" t="n">
        <f aca="false">WEEKDAY(B3901)</f>
        <v>4</v>
      </c>
    </row>
    <row r="3902" customFormat="false" ht="15" hidden="false" customHeight="false" outlineLevel="0" collapsed="false">
      <c r="B3902" s="21" t="n">
        <v>44490</v>
      </c>
      <c r="C3902" s="22" t="n">
        <v>1781.93</v>
      </c>
      <c r="D3902" s="22" t="n">
        <v>1789.465</v>
      </c>
      <c r="E3902" s="22" t="n">
        <v>1776.555</v>
      </c>
      <c r="F3902" s="22" t="n">
        <v>1782.974</v>
      </c>
      <c r="G3902" s="23" t="n">
        <v>1789.26</v>
      </c>
      <c r="H3902" s="23" t="n">
        <v>1787.47</v>
      </c>
      <c r="I3902" s="23" t="n">
        <v>1776.09</v>
      </c>
      <c r="J3902" s="23" t="n">
        <v>1774.32</v>
      </c>
      <c r="K3902" s="29" t="str">
        <f aca="false">IF(N3902&lt;=$F$3,"HIT","MISS")</f>
        <v>HIT</v>
      </c>
      <c r="L3902" s="29" t="str">
        <f aca="false">IF(O3902&lt;=$F$3,"HIT","MISS")</f>
        <v>HIT</v>
      </c>
      <c r="M3902" s="17" t="str">
        <f aca="false">IF(AND(K3902="HIT",L3902="HIT"),"HOD ✓ | LOD ✓",IF(K3902="HIT","HOD ✓",IF(L3902="HIT","LOD ✓","✗ MISS")))</f>
        <v>HOD ✓ | LOD ✓</v>
      </c>
      <c r="N3902" s="26" t="n">
        <f aca="false">IF(D3902&lt;H3902,(H3902-D3902)/D3902,IF(D3902&gt;G3902,(D3902-G3902)/D3902,0))</f>
        <v>0.000114559379479301</v>
      </c>
      <c r="O3902" s="26" t="n">
        <f aca="false">IF(E3902&lt;J3902,(J3902-E3902)/E3902,IF(E3902&gt;I3902,(E3902-I3902)/E3902,0))</f>
        <v>0.000261742529783849</v>
      </c>
      <c r="P3902" s="27" t="n">
        <f aca="false">LN(F3902/F3901)</f>
        <v>0.00058571003866909</v>
      </c>
      <c r="Q3902" s="28" t="n">
        <f aca="false">STDEV(P3883:P3902)*SQRT(252)</f>
        <v>0.124006266208128</v>
      </c>
      <c r="R3902" s="26" t="n">
        <f aca="false">(G3902-H3902)/H3902</f>
        <v>0.00100141540837047</v>
      </c>
      <c r="S3902" s="17" t="n">
        <f aca="false">YEAR(B3902)</f>
        <v>2021</v>
      </c>
      <c r="T3902" s="17" t="n">
        <f aca="false">WEEKDAY(B3902)</f>
        <v>5</v>
      </c>
    </row>
    <row r="3903" customFormat="false" ht="15" hidden="false" customHeight="false" outlineLevel="0" collapsed="false">
      <c r="B3903" s="21" t="n">
        <v>44491</v>
      </c>
      <c r="C3903" s="22" t="n">
        <v>1782.974</v>
      </c>
      <c r="D3903" s="22" t="n">
        <v>1813.845</v>
      </c>
      <c r="E3903" s="22" t="n">
        <v>1782.88</v>
      </c>
      <c r="F3903" s="22" t="n">
        <v>1792.525</v>
      </c>
      <c r="G3903" s="23" t="n">
        <v>1813.55</v>
      </c>
      <c r="H3903" s="23" t="n">
        <v>1811.74</v>
      </c>
      <c r="I3903" s="23" t="n">
        <v>1785.09</v>
      </c>
      <c r="J3903" s="23" t="n">
        <v>1783.31</v>
      </c>
      <c r="K3903" s="29" t="str">
        <f aca="false">IF(N3903&lt;=$F$3,"HIT","MISS")</f>
        <v>HIT</v>
      </c>
      <c r="L3903" s="29" t="str">
        <f aca="false">IF(O3903&lt;=$F$3,"HIT","MISS")</f>
        <v>HIT</v>
      </c>
      <c r="M3903" s="17" t="str">
        <f aca="false">IF(AND(K3903="HIT",L3903="HIT"),"HOD ✓ | LOD ✓",IF(K3903="HIT","HOD ✓",IF(L3903="HIT","LOD ✓","✗ MISS")))</f>
        <v>HOD ✓ | LOD ✓</v>
      </c>
      <c r="N3903" s="26" t="n">
        <f aca="false">IF(D3903&lt;H3903,(H3903-D3903)/D3903,IF(D3903&gt;G3903,(D3903-G3903)/D3903,0))</f>
        <v>0.000162637932127647</v>
      </c>
      <c r="O3903" s="26" t="n">
        <f aca="false">IF(E3903&lt;J3903,(J3903-E3903)/E3903,IF(E3903&gt;I3903,(E3903-I3903)/E3903,0))</f>
        <v>0.000241182805348558</v>
      </c>
      <c r="P3903" s="27" t="n">
        <f aca="false">LN(F3903/F3902)</f>
        <v>0.00534248378598262</v>
      </c>
      <c r="Q3903" s="28" t="n">
        <f aca="false">STDEV(P3884:P3903)*SQRT(252)</f>
        <v>0.124281990026774</v>
      </c>
      <c r="R3903" s="26" t="n">
        <f aca="false">(G3903-H3903)/H3903</f>
        <v>0.00099903959729318</v>
      </c>
      <c r="S3903" s="17" t="n">
        <f aca="false">YEAR(B3903)</f>
        <v>2021</v>
      </c>
      <c r="T3903" s="17" t="n">
        <f aca="false">WEEKDAY(B3903)</f>
        <v>6</v>
      </c>
    </row>
    <row r="3904" customFormat="false" ht="15" hidden="false" customHeight="false" outlineLevel="0" collapsed="false">
      <c r="B3904" s="21" t="n">
        <v>44494</v>
      </c>
      <c r="C3904" s="22" t="n">
        <v>1792.525</v>
      </c>
      <c r="D3904" s="22" t="n">
        <v>1810.075</v>
      </c>
      <c r="E3904" s="22" t="n">
        <v>1792.286</v>
      </c>
      <c r="F3904" s="22" t="n">
        <v>1807.77</v>
      </c>
      <c r="G3904" s="23" t="n">
        <v>1812.42</v>
      </c>
      <c r="H3904" s="23" t="n">
        <v>1810.61</v>
      </c>
      <c r="I3904" s="23" t="n">
        <v>1792.54</v>
      </c>
      <c r="J3904" s="23" t="n">
        <v>1790.75</v>
      </c>
      <c r="K3904" s="29" t="str">
        <f aca="false">IF(N3904&lt;=$F$3,"HIT","MISS")</f>
        <v>HIT</v>
      </c>
      <c r="L3904" s="29" t="str">
        <f aca="false">IF(O3904&lt;=$F$3,"HIT","MISS")</f>
        <v>HIT</v>
      </c>
      <c r="M3904" s="17" t="str">
        <f aca="false">IF(AND(K3904="HIT",L3904="HIT"),"HOD ✓ | LOD ✓",IF(K3904="HIT","HOD ✓",IF(L3904="HIT","LOD ✓","✗ MISS")))</f>
        <v>HOD ✓ | LOD ✓</v>
      </c>
      <c r="N3904" s="26" t="n">
        <f aca="false">IF(D3904&lt;H3904,(H3904-D3904)/D3904,IF(D3904&gt;G3904,(D3904-G3904)/D3904,0))</f>
        <v>0.000295567863210008</v>
      </c>
      <c r="O3904" s="26" t="n">
        <f aca="false">IF(E3904&lt;J3904,(J3904-E3904)/E3904,IF(E3904&gt;I3904,(E3904-I3904)/E3904,0))</f>
        <v>0</v>
      </c>
      <c r="P3904" s="27" t="n">
        <f aca="false">LN(F3904/F3903)</f>
        <v>0.00846880109264727</v>
      </c>
      <c r="Q3904" s="28" t="n">
        <f aca="false">STDEV(P3885:P3904)*SQRT(252)</f>
        <v>0.126797748086615</v>
      </c>
      <c r="R3904" s="26" t="n">
        <f aca="false">(G3904-H3904)/H3904</f>
        <v>0.000999663096967416</v>
      </c>
      <c r="S3904" s="17" t="n">
        <f aca="false">YEAR(B3904)</f>
        <v>2021</v>
      </c>
      <c r="T3904" s="17" t="n">
        <f aca="false">WEEKDAY(B3904)</f>
        <v>2</v>
      </c>
    </row>
    <row r="3905" customFormat="false" ht="15" hidden="false" customHeight="false" outlineLevel="0" collapsed="false">
      <c r="B3905" s="21" t="n">
        <v>44495</v>
      </c>
      <c r="C3905" s="22" t="n">
        <v>1807.77</v>
      </c>
      <c r="D3905" s="22" t="n">
        <v>1808.366</v>
      </c>
      <c r="E3905" s="22" t="n">
        <v>1782.465</v>
      </c>
      <c r="F3905" s="22" t="n">
        <v>1792.815</v>
      </c>
      <c r="G3905" s="23" t="n">
        <v>1810.12</v>
      </c>
      <c r="H3905" s="23" t="n">
        <v>1808.31</v>
      </c>
      <c r="I3905" s="23" t="n">
        <v>1782.38</v>
      </c>
      <c r="J3905" s="23" t="n">
        <v>1780.6</v>
      </c>
      <c r="K3905" s="29" t="str">
        <f aca="false">IF(N3905&lt;=$F$3,"HIT","MISS")</f>
        <v>HIT</v>
      </c>
      <c r="L3905" s="29" t="str">
        <f aca="false">IF(O3905&lt;=$F$3,"HIT","MISS")</f>
        <v>HIT</v>
      </c>
      <c r="M3905" s="17" t="str">
        <f aca="false">IF(AND(K3905="HIT",L3905="HIT"),"HOD ✓ | LOD ✓",IF(K3905="HIT","HOD ✓",IF(L3905="HIT","LOD ✓","✗ MISS")))</f>
        <v>HOD ✓ | LOD ✓</v>
      </c>
      <c r="N3905" s="26" t="n">
        <f aca="false">IF(D3905&lt;H3905,(H3905-D3905)/D3905,IF(D3905&gt;G3905,(D3905-G3905)/D3905,0))</f>
        <v>0</v>
      </c>
      <c r="O3905" s="26" t="n">
        <f aca="false">IF(E3905&lt;J3905,(J3905-E3905)/E3905,IF(E3905&gt;I3905,(E3905-I3905)/E3905,0))</f>
        <v>4.76867708481283E-005</v>
      </c>
      <c r="P3905" s="27" t="n">
        <f aca="false">LN(F3905/F3904)</f>
        <v>-0.00830703121830774</v>
      </c>
      <c r="Q3905" s="28" t="n">
        <f aca="false">STDEV(P3886:P3905)*SQRT(252)</f>
        <v>0.125722809221311</v>
      </c>
      <c r="R3905" s="26" t="n">
        <f aca="false">(G3905-H3905)/H3905</f>
        <v>0.00100093457427097</v>
      </c>
      <c r="S3905" s="17" t="n">
        <f aca="false">YEAR(B3905)</f>
        <v>2021</v>
      </c>
      <c r="T3905" s="17" t="n">
        <f aca="false">WEEKDAY(B3905)</f>
        <v>3</v>
      </c>
    </row>
    <row r="3906" customFormat="false" ht="15" hidden="false" customHeight="false" outlineLevel="0" collapsed="false">
      <c r="B3906" s="21" t="n">
        <v>44496</v>
      </c>
      <c r="C3906" s="22" t="n">
        <v>1792.815</v>
      </c>
      <c r="D3906" s="22" t="n">
        <v>1799.06</v>
      </c>
      <c r="E3906" s="22" t="n">
        <v>1783.575</v>
      </c>
      <c r="F3906" s="22" t="n">
        <v>1796.965</v>
      </c>
      <c r="G3906" s="23" t="n">
        <v>1798.52</v>
      </c>
      <c r="H3906" s="23" t="n">
        <v>1796.72</v>
      </c>
      <c r="I3906" s="23" t="n">
        <v>1784.04</v>
      </c>
      <c r="J3906" s="23" t="n">
        <v>1782.26</v>
      </c>
      <c r="K3906" s="29" t="str">
        <f aca="false">IF(N3906&lt;=$F$3,"HIT","MISS")</f>
        <v>HIT</v>
      </c>
      <c r="L3906" s="29" t="str">
        <f aca="false">IF(O3906&lt;=$F$3,"HIT","MISS")</f>
        <v>HIT</v>
      </c>
      <c r="M3906" s="17" t="str">
        <f aca="false">IF(AND(K3906="HIT",L3906="HIT"),"HOD ✓ | LOD ✓",IF(K3906="HIT","HOD ✓",IF(L3906="HIT","LOD ✓","✗ MISS")))</f>
        <v>HOD ✓ | LOD ✓</v>
      </c>
      <c r="N3906" s="26" t="n">
        <f aca="false">IF(D3906&lt;H3906,(H3906-D3906)/D3906,IF(D3906&gt;G3906,(D3906-G3906)/D3906,0))</f>
        <v>0.000300156748524209</v>
      </c>
      <c r="O3906" s="26" t="n">
        <f aca="false">IF(E3906&lt;J3906,(J3906-E3906)/E3906,IF(E3906&gt;I3906,(E3906-I3906)/E3906,0))</f>
        <v>0</v>
      </c>
      <c r="P3906" s="27" t="n">
        <f aca="false">LN(F3906/F3905)</f>
        <v>0.00231212043567601</v>
      </c>
      <c r="Q3906" s="28" t="n">
        <f aca="false">STDEV(P3887:P3906)*SQRT(252)</f>
        <v>0.123725086104705</v>
      </c>
      <c r="R3906" s="26" t="n">
        <f aca="false">(G3906-H3906)/H3906</f>
        <v>0.00100182554877775</v>
      </c>
      <c r="S3906" s="17" t="n">
        <f aca="false">YEAR(B3906)</f>
        <v>2021</v>
      </c>
      <c r="T3906" s="17" t="n">
        <f aca="false">WEEKDAY(B3906)</f>
        <v>4</v>
      </c>
    </row>
    <row r="3907" customFormat="false" ht="15" hidden="false" customHeight="false" outlineLevel="0" collapsed="false">
      <c r="B3907" s="21" t="n">
        <v>44497</v>
      </c>
      <c r="C3907" s="22" t="n">
        <v>1796.965</v>
      </c>
      <c r="D3907" s="22" t="n">
        <v>1810.506</v>
      </c>
      <c r="E3907" s="22" t="n">
        <v>1792.425</v>
      </c>
      <c r="F3907" s="22" t="n">
        <v>1798.815</v>
      </c>
      <c r="G3907" s="23" t="n">
        <v>1812.73</v>
      </c>
      <c r="H3907" s="23" t="n">
        <v>1810.92</v>
      </c>
      <c r="I3907" s="23" t="n">
        <v>1792.32</v>
      </c>
      <c r="J3907" s="23" t="n">
        <v>1790.53</v>
      </c>
      <c r="K3907" s="29" t="str">
        <f aca="false">IF(N3907&lt;=$F$3,"HIT","MISS")</f>
        <v>HIT</v>
      </c>
      <c r="L3907" s="29" t="str">
        <f aca="false">IF(O3907&lt;=$F$3,"HIT","MISS")</f>
        <v>HIT</v>
      </c>
      <c r="M3907" s="17" t="str">
        <f aca="false">IF(AND(K3907="HIT",L3907="HIT"),"HOD ✓ | LOD ✓",IF(K3907="HIT","HOD ✓",IF(L3907="HIT","LOD ✓","✗ MISS")))</f>
        <v>HOD ✓ | LOD ✓</v>
      </c>
      <c r="N3907" s="26" t="n">
        <f aca="false">IF(D3907&lt;H3907,(H3907-D3907)/D3907,IF(D3907&gt;G3907,(D3907-G3907)/D3907,0))</f>
        <v>0.00022866535653568</v>
      </c>
      <c r="O3907" s="26" t="n">
        <f aca="false">IF(E3907&lt;J3907,(J3907-E3907)/E3907,IF(E3907&gt;I3907,(E3907-I3907)/E3907,0))</f>
        <v>5.85798568977883E-005</v>
      </c>
      <c r="P3907" s="27" t="n">
        <f aca="false">LN(F3907/F3906)</f>
        <v>0.00102898406645182</v>
      </c>
      <c r="Q3907" s="28" t="n">
        <f aca="false">STDEV(P3888:P3907)*SQRT(252)</f>
        <v>0.109381029200278</v>
      </c>
      <c r="R3907" s="26" t="n">
        <f aca="false">(G3907-H3907)/H3907</f>
        <v>0.000999491970931872</v>
      </c>
      <c r="S3907" s="17" t="n">
        <f aca="false">YEAR(B3907)</f>
        <v>2021</v>
      </c>
      <c r="T3907" s="17" t="n">
        <f aca="false">WEEKDAY(B3907)</f>
        <v>5</v>
      </c>
    </row>
    <row r="3908" customFormat="false" ht="15" hidden="false" customHeight="false" outlineLevel="0" collapsed="false">
      <c r="B3908" s="21" t="n">
        <v>44498</v>
      </c>
      <c r="C3908" s="22" t="n">
        <v>1798.815</v>
      </c>
      <c r="D3908" s="22" t="n">
        <v>1801.265</v>
      </c>
      <c r="E3908" s="22" t="n">
        <v>1771.98</v>
      </c>
      <c r="F3908" s="22" t="n">
        <v>1783.35</v>
      </c>
      <c r="G3908" s="23" t="n">
        <v>1801.79</v>
      </c>
      <c r="H3908" s="23" t="n">
        <v>1799.99</v>
      </c>
      <c r="I3908" s="23" t="n">
        <v>1773.67</v>
      </c>
      <c r="J3908" s="23" t="n">
        <v>1771.9</v>
      </c>
      <c r="K3908" s="29" t="str">
        <f aca="false">IF(N3908&lt;=$F$3,"HIT","MISS")</f>
        <v>HIT</v>
      </c>
      <c r="L3908" s="29" t="str">
        <f aca="false">IF(O3908&lt;=$F$3,"HIT","MISS")</f>
        <v>HIT</v>
      </c>
      <c r="M3908" s="17" t="str">
        <f aca="false">IF(AND(K3908="HIT",L3908="HIT"),"HOD ✓ | LOD ✓",IF(K3908="HIT","HOD ✓",IF(L3908="HIT","LOD ✓","✗ MISS")))</f>
        <v>HOD ✓ | LOD ✓</v>
      </c>
      <c r="N3908" s="26" t="n">
        <f aca="false">IF(D3908&lt;H3908,(H3908-D3908)/D3908,IF(D3908&gt;G3908,(D3908-G3908)/D3908,0))</f>
        <v>0</v>
      </c>
      <c r="O3908" s="26" t="n">
        <f aca="false">IF(E3908&lt;J3908,(J3908-E3908)/E3908,IF(E3908&gt;I3908,(E3908-I3908)/E3908,0))</f>
        <v>0</v>
      </c>
      <c r="P3908" s="27" t="n">
        <f aca="false">LN(F3908/F3907)</f>
        <v>-0.00863449678171575</v>
      </c>
      <c r="Q3908" s="28" t="n">
        <f aca="false">STDEV(P3889:P3908)*SQRT(252)</f>
        <v>0.11466653829589</v>
      </c>
      <c r="R3908" s="26" t="n">
        <f aca="false">(G3908-H3908)/H3908</f>
        <v>0.00100000555558639</v>
      </c>
      <c r="S3908" s="17" t="n">
        <f aca="false">YEAR(B3908)</f>
        <v>2021</v>
      </c>
      <c r="T3908" s="17" t="n">
        <f aca="false">WEEKDAY(B3908)</f>
        <v>6</v>
      </c>
    </row>
    <row r="3909" customFormat="false" ht="15" hidden="false" customHeight="false" outlineLevel="0" collapsed="false">
      <c r="B3909" s="21" t="n">
        <v>44501</v>
      </c>
      <c r="C3909" s="22" t="n">
        <v>1783.35</v>
      </c>
      <c r="D3909" s="22" t="n">
        <v>1795.84</v>
      </c>
      <c r="E3909" s="22" t="n">
        <v>1779.17</v>
      </c>
      <c r="F3909" s="22" t="n">
        <v>1793.235</v>
      </c>
      <c r="G3909" s="23" t="n">
        <v>1796.18</v>
      </c>
      <c r="H3909" s="23" t="n">
        <v>1794.39</v>
      </c>
      <c r="I3909" s="23" t="n">
        <v>1781.25</v>
      </c>
      <c r="J3909" s="23" t="n">
        <v>1779.47</v>
      </c>
      <c r="K3909" s="29" t="str">
        <f aca="false">IF(N3909&lt;=$F$3,"HIT","MISS")</f>
        <v>HIT</v>
      </c>
      <c r="L3909" s="29" t="str">
        <f aca="false">IF(O3909&lt;=$F$3,"HIT","MISS")</f>
        <v>HIT</v>
      </c>
      <c r="M3909" s="17" t="str">
        <f aca="false">IF(AND(K3909="HIT",L3909="HIT"),"HOD ✓ | LOD ✓",IF(K3909="HIT","HOD ✓",IF(L3909="HIT","LOD ✓","✗ MISS")))</f>
        <v>HOD ✓ | LOD ✓</v>
      </c>
      <c r="N3909" s="26" t="n">
        <f aca="false">IF(D3909&lt;H3909,(H3909-D3909)/D3909,IF(D3909&gt;G3909,(D3909-G3909)/D3909,0))</f>
        <v>0</v>
      </c>
      <c r="O3909" s="26" t="n">
        <f aca="false">IF(E3909&lt;J3909,(J3909-E3909)/E3909,IF(E3909&gt;I3909,(E3909-I3909)/E3909,0))</f>
        <v>0.000168617951067045</v>
      </c>
      <c r="P3909" s="27" t="n">
        <f aca="false">LN(F3909/F3908)</f>
        <v>0.00552763329793423</v>
      </c>
      <c r="Q3909" s="28" t="n">
        <f aca="false">STDEV(P3890:P3909)*SQRT(252)</f>
        <v>0.115024808254941</v>
      </c>
      <c r="R3909" s="26" t="n">
        <f aca="false">(G3909-H3909)/H3909</f>
        <v>0.000997553486142903</v>
      </c>
      <c r="S3909" s="17" t="n">
        <f aca="false">YEAR(B3909)</f>
        <v>2021</v>
      </c>
      <c r="T3909" s="17" t="n">
        <f aca="false">WEEKDAY(B3909)</f>
        <v>2</v>
      </c>
    </row>
    <row r="3910" customFormat="false" ht="15" hidden="false" customHeight="false" outlineLevel="0" collapsed="false">
      <c r="B3910" s="21" t="n">
        <v>44502</v>
      </c>
      <c r="C3910" s="22" t="n">
        <v>1793.235</v>
      </c>
      <c r="D3910" s="22" t="n">
        <v>1796.436</v>
      </c>
      <c r="E3910" s="22" t="n">
        <v>1786.45</v>
      </c>
      <c r="F3910" s="22" t="n">
        <v>1788</v>
      </c>
      <c r="G3910" s="23" t="n">
        <v>1798.41</v>
      </c>
      <c r="H3910" s="23" t="n">
        <v>1796.61</v>
      </c>
      <c r="I3910" s="23" t="n">
        <v>1786.3</v>
      </c>
      <c r="J3910" s="23" t="n">
        <v>1784.52</v>
      </c>
      <c r="K3910" s="29" t="str">
        <f aca="false">IF(N3910&lt;=$F$3,"HIT","MISS")</f>
        <v>HIT</v>
      </c>
      <c r="L3910" s="29" t="str">
        <f aca="false">IF(O3910&lt;=$F$3,"HIT","MISS")</f>
        <v>HIT</v>
      </c>
      <c r="M3910" s="17" t="str">
        <f aca="false">IF(AND(K3910="HIT",L3910="HIT"),"HOD ✓ | LOD ✓",IF(K3910="HIT","HOD ✓",IF(L3910="HIT","LOD ✓","✗ MISS")))</f>
        <v>HOD ✓ | LOD ✓</v>
      </c>
      <c r="N3910" s="26" t="n">
        <f aca="false">IF(D3910&lt;H3910,(H3910-D3910)/D3910,IF(D3910&gt;G3910,(D3910-G3910)/D3910,0))</f>
        <v>9.68584463905078E-005</v>
      </c>
      <c r="O3910" s="26" t="n">
        <f aca="false">IF(E3910&lt;J3910,(J3910-E3910)/E3910,IF(E3910&gt;I3910,(E3910-I3910)/E3910,0))</f>
        <v>8.39654062526748E-005</v>
      </c>
      <c r="P3910" s="27" t="n">
        <f aca="false">LN(F3910/F3909)</f>
        <v>-0.0029235745371381</v>
      </c>
      <c r="Q3910" s="28" t="n">
        <f aca="false">STDEV(P3891:P3910)*SQRT(252)</f>
        <v>0.113625987644991</v>
      </c>
      <c r="R3910" s="26" t="n">
        <f aca="false">(G3910-H3910)/H3910</f>
        <v>0.00100188688697056</v>
      </c>
      <c r="S3910" s="17" t="n">
        <f aca="false">YEAR(B3910)</f>
        <v>2021</v>
      </c>
      <c r="T3910" s="17" t="n">
        <f aca="false">WEEKDAY(B3910)</f>
        <v>3</v>
      </c>
    </row>
    <row r="3911" customFormat="false" ht="15" hidden="false" customHeight="false" outlineLevel="0" collapsed="false">
      <c r="B3911" s="21" t="n">
        <v>44503</v>
      </c>
      <c r="C3911" s="22" t="n">
        <v>1788</v>
      </c>
      <c r="D3911" s="22" t="n">
        <v>1788.285</v>
      </c>
      <c r="E3911" s="22" t="n">
        <v>1758.89</v>
      </c>
      <c r="F3911" s="22" t="n">
        <v>1769.69</v>
      </c>
      <c r="G3911" s="23" t="n">
        <v>1787.91</v>
      </c>
      <c r="H3911" s="23" t="n">
        <v>1786.12</v>
      </c>
      <c r="I3911" s="23" t="n">
        <v>1759.62</v>
      </c>
      <c r="J3911" s="23" t="n">
        <v>1757.86</v>
      </c>
      <c r="K3911" s="29" t="str">
        <f aca="false">IF(N3911&lt;=$F$3,"HIT","MISS")</f>
        <v>HIT</v>
      </c>
      <c r="L3911" s="29" t="str">
        <f aca="false">IF(O3911&lt;=$F$3,"HIT","MISS")</f>
        <v>HIT</v>
      </c>
      <c r="M3911" s="17" t="str">
        <f aca="false">IF(AND(K3911="HIT",L3911="HIT"),"HOD ✓ | LOD ✓",IF(K3911="HIT","HOD ✓",IF(L3911="HIT","LOD ✓","✗ MISS")))</f>
        <v>HOD ✓ | LOD ✓</v>
      </c>
      <c r="N3911" s="26" t="n">
        <f aca="false">IF(D3911&lt;H3911,(H3911-D3911)/D3911,IF(D3911&gt;G3911,(D3911-G3911)/D3911,0))</f>
        <v>0.00020969811858848</v>
      </c>
      <c r="O3911" s="26" t="n">
        <f aca="false">IF(E3911&lt;J3911,(J3911-E3911)/E3911,IF(E3911&gt;I3911,(E3911-I3911)/E3911,0))</f>
        <v>0</v>
      </c>
      <c r="P3911" s="27" t="n">
        <f aca="false">LN(F3911/F3910)</f>
        <v>-0.0102932867475409</v>
      </c>
      <c r="Q3911" s="28" t="n">
        <f aca="false">STDEV(P3892:P3911)*SQRT(252)</f>
        <v>0.120152611658668</v>
      </c>
      <c r="R3911" s="26" t="n">
        <f aca="false">(G3911-H3911)/H3911</f>
        <v>0.00100217230645208</v>
      </c>
      <c r="S3911" s="17" t="n">
        <f aca="false">YEAR(B3911)</f>
        <v>2021</v>
      </c>
      <c r="T3911" s="17" t="n">
        <f aca="false">WEEKDAY(B3911)</f>
        <v>4</v>
      </c>
    </row>
    <row r="3912" customFormat="false" ht="15" hidden="false" customHeight="false" outlineLevel="0" collapsed="false">
      <c r="B3912" s="21" t="n">
        <v>44504</v>
      </c>
      <c r="C3912" s="22" t="n">
        <v>1769.69</v>
      </c>
      <c r="D3912" s="22" t="n">
        <v>1798.95</v>
      </c>
      <c r="E3912" s="22" t="n">
        <v>1769.645</v>
      </c>
      <c r="F3912" s="22" t="n">
        <v>1791.78</v>
      </c>
      <c r="G3912" s="23" t="n">
        <v>1798.59</v>
      </c>
      <c r="H3912" s="23" t="n">
        <v>1796.79</v>
      </c>
      <c r="I3912" s="23" t="n">
        <v>1770.26</v>
      </c>
      <c r="J3912" s="23" t="n">
        <v>1768.49</v>
      </c>
      <c r="K3912" s="29" t="str">
        <f aca="false">IF(N3912&lt;=$F$3,"HIT","MISS")</f>
        <v>HIT</v>
      </c>
      <c r="L3912" s="29" t="str">
        <f aca="false">IF(O3912&lt;=$F$3,"HIT","MISS")</f>
        <v>HIT</v>
      </c>
      <c r="M3912" s="17" t="str">
        <f aca="false">IF(AND(K3912="HIT",L3912="HIT"),"HOD ✓ | LOD ✓",IF(K3912="HIT","HOD ✓",IF(L3912="HIT","LOD ✓","✗ MISS")))</f>
        <v>HOD ✓ | LOD ✓</v>
      </c>
      <c r="N3912" s="26" t="n">
        <f aca="false">IF(D3912&lt;H3912,(H3912-D3912)/D3912,IF(D3912&gt;G3912,(D3912-G3912)/D3912,0))</f>
        <v>0.000200116734762015</v>
      </c>
      <c r="O3912" s="26" t="n">
        <f aca="false">IF(E3912&lt;J3912,(J3912-E3912)/E3912,IF(E3912&gt;I3912,(E3912-I3912)/E3912,0))</f>
        <v>0</v>
      </c>
      <c r="P3912" s="27" t="n">
        <f aca="false">LN(F3912/F3911)</f>
        <v>0.0124051491552243</v>
      </c>
      <c r="Q3912" s="28" t="n">
        <f aca="false">STDEV(P3893:P3912)*SQRT(252)</f>
        <v>0.126311951643934</v>
      </c>
      <c r="R3912" s="26" t="n">
        <f aca="false">(G3912-H3912)/H3912</f>
        <v>0.00100178651929271</v>
      </c>
      <c r="S3912" s="17" t="n">
        <f aca="false">YEAR(B3912)</f>
        <v>2021</v>
      </c>
      <c r="T3912" s="17" t="n">
        <f aca="false">WEEKDAY(B3912)</f>
        <v>5</v>
      </c>
    </row>
    <row r="3913" customFormat="false" ht="15" hidden="false" customHeight="false" outlineLevel="0" collapsed="false">
      <c r="B3913" s="21" t="n">
        <v>44505</v>
      </c>
      <c r="C3913" s="22" t="n">
        <v>1791.78</v>
      </c>
      <c r="D3913" s="22" t="n">
        <v>1818.36</v>
      </c>
      <c r="E3913" s="22" t="n">
        <v>1785.06</v>
      </c>
      <c r="F3913" s="22" t="n">
        <v>1818.17</v>
      </c>
      <c r="G3913" s="23" t="n">
        <v>1817.78</v>
      </c>
      <c r="H3913" s="23" t="n">
        <v>1815.96</v>
      </c>
      <c r="I3913" s="23" t="n">
        <v>1784.6</v>
      </c>
      <c r="J3913" s="23" t="n">
        <v>1782.82</v>
      </c>
      <c r="K3913" s="29" t="str">
        <f aca="false">IF(N3913&lt;=$F$3,"HIT","MISS")</f>
        <v>HIT</v>
      </c>
      <c r="L3913" s="29" t="str">
        <f aca="false">IF(O3913&lt;=$F$3,"HIT","MISS")</f>
        <v>HIT</v>
      </c>
      <c r="M3913" s="17" t="str">
        <f aca="false">IF(AND(K3913="HIT",L3913="HIT"),"HOD ✓ | LOD ✓",IF(K3913="HIT","HOD ✓",IF(L3913="HIT","LOD ✓","✗ MISS")))</f>
        <v>HOD ✓ | LOD ✓</v>
      </c>
      <c r="N3913" s="26" t="n">
        <f aca="false">IF(D3913&lt;H3913,(H3913-D3913)/D3913,IF(D3913&gt;G3913,(D3913-G3913)/D3913,0))</f>
        <v>0.000318968741063336</v>
      </c>
      <c r="O3913" s="26" t="n">
        <f aca="false">IF(E3913&lt;J3913,(J3913-E3913)/E3913,IF(E3913&gt;I3913,(E3913-I3913)/E3913,0))</f>
        <v>0.000257694419235228</v>
      </c>
      <c r="P3913" s="27" t="n">
        <f aca="false">LN(F3913/F3912)</f>
        <v>0.0146209615754899</v>
      </c>
      <c r="Q3913" s="28" t="n">
        <f aca="false">STDEV(P3894:P3913)*SQRT(252)</f>
        <v>0.135215153110295</v>
      </c>
      <c r="R3913" s="26" t="n">
        <f aca="false">(G3913-H3913)/H3913</f>
        <v>0.0010022247186061</v>
      </c>
      <c r="S3913" s="17" t="n">
        <f aca="false">YEAR(B3913)</f>
        <v>2021</v>
      </c>
      <c r="T3913" s="17" t="n">
        <f aca="false">WEEKDAY(B3913)</f>
        <v>6</v>
      </c>
    </row>
    <row r="3914" customFormat="false" ht="15" hidden="false" customHeight="false" outlineLevel="0" collapsed="false">
      <c r="B3914" s="21" t="n">
        <v>44508</v>
      </c>
      <c r="C3914" s="22" t="n">
        <v>1818.17</v>
      </c>
      <c r="D3914" s="22" t="n">
        <v>1826.515</v>
      </c>
      <c r="E3914" s="22" t="n">
        <v>1812.495</v>
      </c>
      <c r="F3914" s="22" t="n">
        <v>1824.22</v>
      </c>
      <c r="G3914" s="23" t="n">
        <v>1826.4</v>
      </c>
      <c r="H3914" s="23" t="n">
        <v>1824.58</v>
      </c>
      <c r="I3914" s="23" t="n">
        <v>1812.29</v>
      </c>
      <c r="J3914" s="23" t="n">
        <v>1810.48</v>
      </c>
      <c r="K3914" s="29" t="str">
        <f aca="false">IF(N3914&lt;=$F$3,"HIT","MISS")</f>
        <v>HIT</v>
      </c>
      <c r="L3914" s="29" t="str">
        <f aca="false">IF(O3914&lt;=$F$3,"HIT","MISS")</f>
        <v>HIT</v>
      </c>
      <c r="M3914" s="17" t="str">
        <f aca="false">IF(AND(K3914="HIT",L3914="HIT"),"HOD ✓ | LOD ✓",IF(K3914="HIT","HOD ✓",IF(L3914="HIT","LOD ✓","✗ MISS")))</f>
        <v>HOD ✓ | LOD ✓</v>
      </c>
      <c r="N3914" s="26" t="n">
        <f aca="false">IF(D3914&lt;H3914,(H3914-D3914)/D3914,IF(D3914&gt;G3914,(D3914-G3914)/D3914,0))</f>
        <v>6.29614320167144E-005</v>
      </c>
      <c r="O3914" s="26" t="n">
        <f aca="false">IF(E3914&lt;J3914,(J3914-E3914)/E3914,IF(E3914&gt;I3914,(E3914-I3914)/E3914,0))</f>
        <v>0.000113103760286195</v>
      </c>
      <c r="P3914" s="27" t="n">
        <f aca="false">LN(F3914/F3913)</f>
        <v>0.00332199767944413</v>
      </c>
      <c r="Q3914" s="28" t="n">
        <f aca="false">STDEV(P3895:P3914)*SQRT(252)</f>
        <v>0.134735859769491</v>
      </c>
      <c r="R3914" s="26" t="n">
        <f aca="false">(G3914-H3914)/H3914</f>
        <v>0.000997489833276789</v>
      </c>
      <c r="S3914" s="17" t="n">
        <f aca="false">YEAR(B3914)</f>
        <v>2021</v>
      </c>
      <c r="T3914" s="17" t="n">
        <f aca="false">WEEKDAY(B3914)</f>
        <v>2</v>
      </c>
    </row>
    <row r="3915" customFormat="false" ht="15" hidden="false" customHeight="false" outlineLevel="0" collapsed="false">
      <c r="B3915" s="21" t="n">
        <v>44509</v>
      </c>
      <c r="C3915" s="22" t="n">
        <v>1824.22</v>
      </c>
      <c r="D3915" s="22" t="n">
        <v>1832.76</v>
      </c>
      <c r="E3915" s="22" t="n">
        <v>1819.19</v>
      </c>
      <c r="F3915" s="22" t="n">
        <v>1831.91</v>
      </c>
      <c r="G3915" s="23" t="n">
        <v>1833.22</v>
      </c>
      <c r="H3915" s="23" t="n">
        <v>1831.39</v>
      </c>
      <c r="I3915" s="23" t="n">
        <v>1819.44</v>
      </c>
      <c r="J3915" s="23" t="n">
        <v>1817.62</v>
      </c>
      <c r="K3915" s="29" t="str">
        <f aca="false">IF(N3915&lt;=$F$3,"HIT","MISS")</f>
        <v>HIT</v>
      </c>
      <c r="L3915" s="29" t="str">
        <f aca="false">IF(O3915&lt;=$F$3,"HIT","MISS")</f>
        <v>HIT</v>
      </c>
      <c r="M3915" s="17" t="str">
        <f aca="false">IF(AND(K3915="HIT",L3915="HIT"),"HOD ✓ | LOD ✓",IF(K3915="HIT","HOD ✓",IF(L3915="HIT","LOD ✓","✗ MISS")))</f>
        <v>HOD ✓ | LOD ✓</v>
      </c>
      <c r="N3915" s="26" t="n">
        <f aca="false">IF(D3915&lt;H3915,(H3915-D3915)/D3915,IF(D3915&gt;G3915,(D3915-G3915)/D3915,0))</f>
        <v>0</v>
      </c>
      <c r="O3915" s="26" t="n">
        <f aca="false">IF(E3915&lt;J3915,(J3915-E3915)/E3915,IF(E3915&gt;I3915,(E3915-I3915)/E3915,0))</f>
        <v>0</v>
      </c>
      <c r="P3915" s="27" t="n">
        <f aca="false">LN(F3915/F3914)</f>
        <v>0.00420663999369167</v>
      </c>
      <c r="Q3915" s="28" t="n">
        <f aca="false">STDEV(P3896:P3915)*SQRT(252)</f>
        <v>0.134892856630597</v>
      </c>
      <c r="R3915" s="26" t="n">
        <f aca="false">(G3915-H3915)/H3915</f>
        <v>0.000999241013656254</v>
      </c>
      <c r="S3915" s="17" t="n">
        <f aca="false">YEAR(B3915)</f>
        <v>2021</v>
      </c>
      <c r="T3915" s="17" t="n">
        <f aca="false">WEEKDAY(B3915)</f>
        <v>3</v>
      </c>
    </row>
    <row r="3916" customFormat="false" ht="15" hidden="false" customHeight="false" outlineLevel="0" collapsed="false">
      <c r="B3916" s="21" t="n">
        <v>44510</v>
      </c>
      <c r="C3916" s="22" t="n">
        <v>1831.91</v>
      </c>
      <c r="D3916" s="22" t="n">
        <v>1868.626</v>
      </c>
      <c r="E3916" s="22" t="n">
        <v>1822.4</v>
      </c>
      <c r="F3916" s="22" t="n">
        <v>1849.27</v>
      </c>
      <c r="G3916" s="23" t="n">
        <v>1868.49</v>
      </c>
      <c r="H3916" s="23" t="n">
        <v>1866.62</v>
      </c>
      <c r="I3916" s="23" t="n">
        <v>1824.53</v>
      </c>
      <c r="J3916" s="23" t="n">
        <v>1822.71</v>
      </c>
      <c r="K3916" s="29" t="str">
        <f aca="false">IF(N3916&lt;=$F$3,"HIT","MISS")</f>
        <v>HIT</v>
      </c>
      <c r="L3916" s="29" t="str">
        <f aca="false">IF(O3916&lt;=$F$3,"HIT","MISS")</f>
        <v>HIT</v>
      </c>
      <c r="M3916" s="17" t="str">
        <f aca="false">IF(AND(K3916="HIT",L3916="HIT"),"HOD ✓ | LOD ✓",IF(K3916="HIT","HOD ✓",IF(L3916="HIT","LOD ✓","✗ MISS")))</f>
        <v>HOD ✓ | LOD ✓</v>
      </c>
      <c r="N3916" s="26" t="n">
        <f aca="false">IF(D3916&lt;H3916,(H3916-D3916)/D3916,IF(D3916&gt;G3916,(D3916-G3916)/D3916,0))</f>
        <v>7.27807490637331E-005</v>
      </c>
      <c r="O3916" s="26" t="n">
        <f aca="false">IF(E3916&lt;J3916,(J3916-E3916)/E3916,IF(E3916&gt;I3916,(E3916-I3916)/E3916,0))</f>
        <v>0.000170105355575036</v>
      </c>
      <c r="P3916" s="27" t="n">
        <f aca="false">LN(F3916/F3915)</f>
        <v>0.00943182821507434</v>
      </c>
      <c r="Q3916" s="28" t="n">
        <f aca="false">STDEV(P3897:P3916)*SQRT(252)</f>
        <v>0.123482501233573</v>
      </c>
      <c r="R3916" s="26" t="n">
        <f aca="false">(G3916-H3916)/H3916</f>
        <v>0.00100181075955477</v>
      </c>
      <c r="S3916" s="17" t="n">
        <f aca="false">YEAR(B3916)</f>
        <v>2021</v>
      </c>
      <c r="T3916" s="17" t="n">
        <f aca="false">WEEKDAY(B3916)</f>
        <v>4</v>
      </c>
    </row>
    <row r="3917" customFormat="false" ht="15" hidden="false" customHeight="false" outlineLevel="0" collapsed="false">
      <c r="B3917" s="21" t="n">
        <v>44511</v>
      </c>
      <c r="C3917" s="22" t="n">
        <v>1849.27</v>
      </c>
      <c r="D3917" s="22" t="n">
        <v>1866.025</v>
      </c>
      <c r="E3917" s="22" t="n">
        <v>1842.95</v>
      </c>
      <c r="F3917" s="22" t="n">
        <v>1861.95</v>
      </c>
      <c r="G3917" s="23" t="n">
        <v>1867.81</v>
      </c>
      <c r="H3917" s="23" t="n">
        <v>1865.94</v>
      </c>
      <c r="I3917" s="23" t="n">
        <v>1844.93</v>
      </c>
      <c r="J3917" s="23" t="n">
        <v>1843.09</v>
      </c>
      <c r="K3917" s="29" t="str">
        <f aca="false">IF(N3917&lt;=$F$3,"HIT","MISS")</f>
        <v>HIT</v>
      </c>
      <c r="L3917" s="29" t="str">
        <f aca="false">IF(O3917&lt;=$F$3,"HIT","MISS")</f>
        <v>HIT</v>
      </c>
      <c r="M3917" s="17" t="str">
        <f aca="false">IF(AND(K3917="HIT",L3917="HIT"),"HOD ✓ | LOD ✓",IF(K3917="HIT","HOD ✓",IF(L3917="HIT","LOD ✓","✗ MISS")))</f>
        <v>HOD ✓ | LOD ✓</v>
      </c>
      <c r="N3917" s="26" t="n">
        <f aca="false">IF(D3917&lt;H3917,(H3917-D3917)/D3917,IF(D3917&gt;G3917,(D3917-G3917)/D3917,0))</f>
        <v>0</v>
      </c>
      <c r="O3917" s="26" t="n">
        <f aca="false">IF(E3917&lt;J3917,(J3917-E3917)/E3917,IF(E3917&gt;I3917,(E3917-I3917)/E3917,0))</f>
        <v>7.59651645459034E-005</v>
      </c>
      <c r="P3917" s="27" t="n">
        <f aca="false">LN(F3917/F3916)</f>
        <v>0.00683335902522377</v>
      </c>
      <c r="Q3917" s="28" t="n">
        <f aca="false">STDEV(P3898:P3917)*SQRT(252)</f>
        <v>0.124903929502016</v>
      </c>
      <c r="R3917" s="26" t="n">
        <f aca="false">(G3917-H3917)/H3917</f>
        <v>0.00100217584702611</v>
      </c>
      <c r="S3917" s="17" t="n">
        <f aca="false">YEAR(B3917)</f>
        <v>2021</v>
      </c>
      <c r="T3917" s="17" t="n">
        <f aca="false">WEEKDAY(B3917)</f>
        <v>5</v>
      </c>
    </row>
    <row r="3918" customFormat="false" ht="15" hidden="false" customHeight="false" outlineLevel="0" collapsed="false">
      <c r="B3918" s="21" t="n">
        <v>44512</v>
      </c>
      <c r="C3918" s="22" t="n">
        <v>1861.95</v>
      </c>
      <c r="D3918" s="22" t="n">
        <v>1868.76</v>
      </c>
      <c r="E3918" s="22" t="n">
        <v>1845.3</v>
      </c>
      <c r="F3918" s="22" t="n">
        <v>1864.9</v>
      </c>
      <c r="G3918" s="23" t="n">
        <v>1871.42</v>
      </c>
      <c r="H3918" s="23" t="n">
        <v>1869.55</v>
      </c>
      <c r="I3918" s="23" t="n">
        <v>1846.42</v>
      </c>
      <c r="J3918" s="23" t="n">
        <v>1844.58</v>
      </c>
      <c r="K3918" s="29" t="str">
        <f aca="false">IF(N3918&lt;=$F$3,"HIT","MISS")</f>
        <v>HIT</v>
      </c>
      <c r="L3918" s="29" t="str">
        <f aca="false">IF(O3918&lt;=$F$3,"HIT","MISS")</f>
        <v>HIT</v>
      </c>
      <c r="M3918" s="17" t="str">
        <f aca="false">IF(AND(K3918="HIT",L3918="HIT"),"HOD ✓ | LOD ✓",IF(K3918="HIT","HOD ✓",IF(L3918="HIT","LOD ✓","✗ MISS")))</f>
        <v>HOD ✓ | LOD ✓</v>
      </c>
      <c r="N3918" s="26" t="n">
        <f aca="false">IF(D3918&lt;H3918,(H3918-D3918)/D3918,IF(D3918&gt;G3918,(D3918-G3918)/D3918,0))</f>
        <v>0.000422740212761384</v>
      </c>
      <c r="O3918" s="26" t="n">
        <f aca="false">IF(E3918&lt;J3918,(J3918-E3918)/E3918,IF(E3918&gt;I3918,(E3918-I3918)/E3918,0))</f>
        <v>0</v>
      </c>
      <c r="P3918" s="27" t="n">
        <f aca="false">LN(F3918/F3917)</f>
        <v>0.00158310670733409</v>
      </c>
      <c r="Q3918" s="28" t="n">
        <f aca="false">STDEV(P3899:P3918)*SQRT(252)</f>
        <v>0.105803860316977</v>
      </c>
      <c r="R3918" s="26" t="n">
        <f aca="false">(G3918-H3918)/H3918</f>
        <v>0.00100024069963367</v>
      </c>
      <c r="S3918" s="17" t="n">
        <f aca="false">YEAR(B3918)</f>
        <v>2021</v>
      </c>
      <c r="T3918" s="17" t="n">
        <f aca="false">WEEKDAY(B3918)</f>
        <v>6</v>
      </c>
    </row>
    <row r="3919" customFormat="false" ht="15" hidden="false" customHeight="false" outlineLevel="0" collapsed="false">
      <c r="B3919" s="21" t="n">
        <v>44515</v>
      </c>
      <c r="C3919" s="22" t="n">
        <v>1864.9</v>
      </c>
      <c r="D3919" s="22" t="n">
        <v>1870.576</v>
      </c>
      <c r="E3919" s="22" t="n">
        <v>1856.375</v>
      </c>
      <c r="F3919" s="22" t="n">
        <v>1862.744</v>
      </c>
      <c r="G3919" s="23" t="n">
        <v>1870.97</v>
      </c>
      <c r="H3919" s="23" t="n">
        <v>1869.1</v>
      </c>
      <c r="I3919" s="23" t="n">
        <v>1855.8</v>
      </c>
      <c r="J3919" s="23" t="n">
        <v>1853.95</v>
      </c>
      <c r="K3919" s="29" t="str">
        <f aca="false">IF(N3919&lt;=$F$3,"HIT","MISS")</f>
        <v>HIT</v>
      </c>
      <c r="L3919" s="29" t="str">
        <f aca="false">IF(O3919&lt;=$F$3,"HIT","MISS")</f>
        <v>HIT</v>
      </c>
      <c r="M3919" s="17" t="str">
        <f aca="false">IF(AND(K3919="HIT",L3919="HIT"),"HOD ✓ | LOD ✓",IF(K3919="HIT","HOD ✓",IF(L3919="HIT","LOD ✓","✗ MISS")))</f>
        <v>HOD ✓ | LOD ✓</v>
      </c>
      <c r="N3919" s="26" t="n">
        <f aca="false">IF(D3919&lt;H3919,(H3919-D3919)/D3919,IF(D3919&gt;G3919,(D3919-G3919)/D3919,0))</f>
        <v>0</v>
      </c>
      <c r="O3919" s="26" t="n">
        <f aca="false">IF(E3919&lt;J3919,(J3919-E3919)/E3919,IF(E3919&gt;I3919,(E3919-I3919)/E3919,0))</f>
        <v>0.000309743451619444</v>
      </c>
      <c r="P3919" s="27" t="n">
        <f aca="false">LN(F3919/F3918)</f>
        <v>-0.00115676295290653</v>
      </c>
      <c r="Q3919" s="28" t="n">
        <f aca="false">STDEV(P3900:P3919)*SQRT(252)</f>
        <v>0.105643934740614</v>
      </c>
      <c r="R3919" s="26" t="n">
        <f aca="false">(G3919-H3919)/H3919</f>
        <v>0.00100048151516779</v>
      </c>
      <c r="S3919" s="17" t="n">
        <f aca="false">YEAR(B3919)</f>
        <v>2021</v>
      </c>
      <c r="T3919" s="17" t="n">
        <f aca="false">WEEKDAY(B3919)</f>
        <v>2</v>
      </c>
    </row>
    <row r="3920" customFormat="false" ht="15" hidden="false" customHeight="false" outlineLevel="0" collapsed="false">
      <c r="B3920" s="21" t="n">
        <v>44516</v>
      </c>
      <c r="C3920" s="22" t="n">
        <v>1862.744</v>
      </c>
      <c r="D3920" s="22" t="n">
        <v>1877.14</v>
      </c>
      <c r="E3920" s="22" t="n">
        <v>1849.77</v>
      </c>
      <c r="F3920" s="22" t="n">
        <v>1850.73</v>
      </c>
      <c r="G3920" s="23" t="n">
        <v>1879.35</v>
      </c>
      <c r="H3920" s="23" t="n">
        <v>1877.47</v>
      </c>
      <c r="I3920" s="23" t="n">
        <v>1849.04</v>
      </c>
      <c r="J3920" s="23" t="n">
        <v>1847.19</v>
      </c>
      <c r="K3920" s="29" t="str">
        <f aca="false">IF(N3920&lt;=$F$3,"HIT","MISS")</f>
        <v>HIT</v>
      </c>
      <c r="L3920" s="29" t="str">
        <f aca="false">IF(O3920&lt;=$F$3,"HIT","MISS")</f>
        <v>HIT</v>
      </c>
      <c r="M3920" s="17" t="str">
        <f aca="false">IF(AND(K3920="HIT",L3920="HIT"),"HOD ✓ | LOD ✓",IF(K3920="HIT","HOD ✓",IF(L3920="HIT","LOD ✓","✗ MISS")))</f>
        <v>HOD ✓ | LOD ✓</v>
      </c>
      <c r="N3920" s="26" t="n">
        <f aca="false">IF(D3920&lt;H3920,(H3920-D3920)/D3920,IF(D3920&gt;G3920,(D3920-G3920)/D3920,0))</f>
        <v>0.000175799354336878</v>
      </c>
      <c r="O3920" s="26" t="n">
        <f aca="false">IF(E3920&lt;J3920,(J3920-E3920)/E3920,IF(E3920&gt;I3920,(E3920-I3920)/E3920,0))</f>
        <v>0.000394643658400784</v>
      </c>
      <c r="P3920" s="27" t="n">
        <f aca="false">LN(F3920/F3919)</f>
        <v>-0.00647051354950197</v>
      </c>
      <c r="Q3920" s="28" t="n">
        <f aca="false">STDEV(P3901:P3920)*SQRT(252)</f>
        <v>0.110546610608478</v>
      </c>
      <c r="R3920" s="26" t="n">
        <f aca="false">(G3920-H3920)/H3920</f>
        <v>0.00100134755815</v>
      </c>
      <c r="S3920" s="17" t="n">
        <f aca="false">YEAR(B3920)</f>
        <v>2021</v>
      </c>
      <c r="T3920" s="17" t="n">
        <f aca="false">WEEKDAY(B3920)</f>
        <v>3</v>
      </c>
    </row>
    <row r="3921" customFormat="false" ht="15" hidden="false" customHeight="false" outlineLevel="0" collapsed="false">
      <c r="B3921" s="21" t="n">
        <v>44517</v>
      </c>
      <c r="C3921" s="22" t="n">
        <v>1850.73</v>
      </c>
      <c r="D3921" s="22" t="n">
        <v>1868.126</v>
      </c>
      <c r="E3921" s="22" t="n">
        <v>1849.675</v>
      </c>
      <c r="F3921" s="22" t="n">
        <v>1867.41</v>
      </c>
      <c r="G3921" s="23" t="n">
        <v>1869.61</v>
      </c>
      <c r="H3921" s="23" t="n">
        <v>1867.74</v>
      </c>
      <c r="I3921" s="23" t="n">
        <v>1853.02</v>
      </c>
      <c r="J3921" s="23" t="n">
        <v>1851.17</v>
      </c>
      <c r="K3921" s="24" t="str">
        <f aca="false">IF(N3921&lt;=$F$3,"HIT","MISS")</f>
        <v>HIT</v>
      </c>
      <c r="L3921" s="24" t="str">
        <f aca="false">IF(O3921&lt;=$F$3,"HIT","MISS")</f>
        <v>MISS</v>
      </c>
      <c r="M3921" s="25" t="str">
        <f aca="false">IF(AND(K3921="HIT",L3921="HIT"),"HOD ✓ | LOD ✓",IF(K3921="HIT","HOD ✓",IF(L3921="HIT","LOD ✓","✗ MISS")))</f>
        <v>HOD ✓</v>
      </c>
      <c r="N3921" s="26" t="n">
        <f aca="false">IF(D3921&lt;H3921,(H3921-D3921)/D3921,IF(D3921&gt;G3921,(D3921-G3921)/D3921,0))</f>
        <v>0</v>
      </c>
      <c r="O3921" s="26" t="n">
        <f aca="false">IF(E3921&lt;J3921,(J3921-E3921)/E3921,IF(E3921&gt;I3921,(E3921-I3921)/E3921,0))</f>
        <v>0.000808250097990251</v>
      </c>
      <c r="P3921" s="27" t="n">
        <f aca="false">LN(F3921/F3920)</f>
        <v>0.00897228823958714</v>
      </c>
      <c r="Q3921" s="28" t="n">
        <f aca="false">STDEV(P3902:P3921)*SQRT(252)</f>
        <v>0.111901436881158</v>
      </c>
      <c r="R3921" s="26" t="n">
        <f aca="false">(G3921-H3921)/H3921</f>
        <v>0.001001210018525</v>
      </c>
      <c r="S3921" s="17" t="n">
        <f aca="false">YEAR(B3921)</f>
        <v>2021</v>
      </c>
      <c r="T3921" s="17" t="n">
        <f aca="false">WEEKDAY(B3921)</f>
        <v>4</v>
      </c>
    </row>
    <row r="3922" customFormat="false" ht="15" hidden="false" customHeight="false" outlineLevel="0" collapsed="false">
      <c r="B3922" s="21" t="n">
        <v>44518</v>
      </c>
      <c r="C3922" s="22" t="n">
        <v>1867.41</v>
      </c>
      <c r="D3922" s="22" t="n">
        <v>1870.945</v>
      </c>
      <c r="E3922" s="22" t="n">
        <v>1855.205</v>
      </c>
      <c r="F3922" s="22" t="n">
        <v>1858.845</v>
      </c>
      <c r="G3922" s="23" t="n">
        <v>1871.24</v>
      </c>
      <c r="H3922" s="23" t="n">
        <v>1869.37</v>
      </c>
      <c r="I3922" s="23" t="n">
        <v>1856.97</v>
      </c>
      <c r="J3922" s="23" t="n">
        <v>1855.11</v>
      </c>
      <c r="K3922" s="29" t="str">
        <f aca="false">IF(N3922&lt;=$F$3,"HIT","MISS")</f>
        <v>HIT</v>
      </c>
      <c r="L3922" s="29" t="str">
        <f aca="false">IF(O3922&lt;=$F$3,"HIT","MISS")</f>
        <v>HIT</v>
      </c>
      <c r="M3922" s="17" t="str">
        <f aca="false">IF(AND(K3922="HIT",L3922="HIT"),"HOD ✓ | LOD ✓",IF(K3922="HIT","HOD ✓",IF(L3922="HIT","LOD ✓","✗ MISS")))</f>
        <v>HOD ✓ | LOD ✓</v>
      </c>
      <c r="N3922" s="26" t="n">
        <f aca="false">IF(D3922&lt;H3922,(H3922-D3922)/D3922,IF(D3922&gt;G3922,(D3922-G3922)/D3922,0))</f>
        <v>0</v>
      </c>
      <c r="O3922" s="26" t="n">
        <f aca="false">IF(E3922&lt;J3922,(J3922-E3922)/E3922,IF(E3922&gt;I3922,(E3922-I3922)/E3922,0))</f>
        <v>0</v>
      </c>
      <c r="P3922" s="27" t="n">
        <f aca="false">LN(F3922/F3921)</f>
        <v>-0.00459711698958844</v>
      </c>
      <c r="Q3922" s="28" t="n">
        <f aca="false">STDEV(P3903:P3922)*SQRT(252)</f>
        <v>0.114463757703722</v>
      </c>
      <c r="R3922" s="26" t="n">
        <f aca="false">(G3922-H3922)/H3922</f>
        <v>0.00100033701193457</v>
      </c>
      <c r="S3922" s="17" t="n">
        <f aca="false">YEAR(B3922)</f>
        <v>2021</v>
      </c>
      <c r="T3922" s="17" t="n">
        <f aca="false">WEEKDAY(B3922)</f>
        <v>5</v>
      </c>
    </row>
    <row r="3923" customFormat="false" ht="15" hidden="false" customHeight="false" outlineLevel="0" collapsed="false">
      <c r="B3923" s="21" t="n">
        <v>44519</v>
      </c>
      <c r="C3923" s="22" t="n">
        <v>1858.845</v>
      </c>
      <c r="D3923" s="22" t="n">
        <v>1865.836</v>
      </c>
      <c r="E3923" s="22" t="n">
        <v>1843.09</v>
      </c>
      <c r="F3923" s="22" t="n">
        <v>1845.885</v>
      </c>
      <c r="G3923" s="23" t="n">
        <v>1866.42</v>
      </c>
      <c r="H3923" s="23" t="n">
        <v>1864.56</v>
      </c>
      <c r="I3923" s="23" t="n">
        <v>1843.69</v>
      </c>
      <c r="J3923" s="23" t="n">
        <v>1841.85</v>
      </c>
      <c r="K3923" s="29" t="str">
        <f aca="false">IF(N3923&lt;=$F$3,"HIT","MISS")</f>
        <v>HIT</v>
      </c>
      <c r="L3923" s="29" t="str">
        <f aca="false">IF(O3923&lt;=$F$3,"HIT","MISS")</f>
        <v>HIT</v>
      </c>
      <c r="M3923" s="17" t="str">
        <f aca="false">IF(AND(K3923="HIT",L3923="HIT"),"HOD ✓ | LOD ✓",IF(K3923="HIT","HOD ✓",IF(L3923="HIT","LOD ✓","✗ MISS")))</f>
        <v>HOD ✓ | LOD ✓</v>
      </c>
      <c r="N3923" s="26" t="n">
        <f aca="false">IF(D3923&lt;H3923,(H3923-D3923)/D3923,IF(D3923&gt;G3923,(D3923-G3923)/D3923,0))</f>
        <v>0</v>
      </c>
      <c r="O3923" s="26" t="n">
        <f aca="false">IF(E3923&lt;J3923,(J3923-E3923)/E3923,IF(E3923&gt;I3923,(E3923-I3923)/E3923,0))</f>
        <v>0</v>
      </c>
      <c r="P3923" s="27" t="n">
        <f aca="false">LN(F3923/F3922)</f>
        <v>-0.00699648982079472</v>
      </c>
      <c r="Q3923" s="28" t="n">
        <f aca="false">STDEV(P3904:P3923)*SQRT(252)</f>
        <v>0.118125600202098</v>
      </c>
      <c r="R3923" s="26" t="n">
        <f aca="false">(G3923-H3923)/H3923</f>
        <v>0.000997554382803518</v>
      </c>
      <c r="S3923" s="17" t="n">
        <f aca="false">YEAR(B3923)</f>
        <v>2021</v>
      </c>
      <c r="T3923" s="17" t="n">
        <f aca="false">WEEKDAY(B3923)</f>
        <v>6</v>
      </c>
    </row>
    <row r="3924" customFormat="false" ht="15" hidden="false" customHeight="false" outlineLevel="0" collapsed="false">
      <c r="B3924" s="21" t="n">
        <v>44522</v>
      </c>
      <c r="C3924" s="22" t="n">
        <v>1845.885</v>
      </c>
      <c r="D3924" s="22" t="n">
        <v>1849.165</v>
      </c>
      <c r="E3924" s="22" t="n">
        <v>1802.31</v>
      </c>
      <c r="F3924" s="22" t="n">
        <v>1804.8</v>
      </c>
      <c r="G3924" s="23" t="n">
        <v>1849.38</v>
      </c>
      <c r="H3924" s="23" t="n">
        <v>1847.53</v>
      </c>
      <c r="I3924" s="23" t="n">
        <v>1803.5</v>
      </c>
      <c r="J3924" s="23" t="n">
        <v>1801.7</v>
      </c>
      <c r="K3924" s="29" t="str">
        <f aca="false">IF(N3924&lt;=$F$3,"HIT","MISS")</f>
        <v>HIT</v>
      </c>
      <c r="L3924" s="29" t="str">
        <f aca="false">IF(O3924&lt;=$F$3,"HIT","MISS")</f>
        <v>HIT</v>
      </c>
      <c r="M3924" s="17" t="str">
        <f aca="false">IF(AND(K3924="HIT",L3924="HIT"),"HOD ✓ | LOD ✓",IF(K3924="HIT","HOD ✓",IF(L3924="HIT","LOD ✓","✗ MISS")))</f>
        <v>HOD ✓ | LOD ✓</v>
      </c>
      <c r="N3924" s="26" t="n">
        <f aca="false">IF(D3924&lt;H3924,(H3924-D3924)/D3924,IF(D3924&gt;G3924,(D3924-G3924)/D3924,0))</f>
        <v>0</v>
      </c>
      <c r="O3924" s="26" t="n">
        <f aca="false">IF(E3924&lt;J3924,(J3924-E3924)/E3924,IF(E3924&gt;I3924,(E3924-I3924)/E3924,0))</f>
        <v>0</v>
      </c>
      <c r="P3924" s="27" t="n">
        <f aca="false">LN(F3924/F3923)</f>
        <v>-0.0225090549604564</v>
      </c>
      <c r="Q3924" s="28" t="n">
        <f aca="false">STDEV(P3905:P3924)*SQRT(252)</f>
        <v>0.142446912621002</v>
      </c>
      <c r="R3924" s="26" t="n">
        <f aca="false">(G3924-H3924)/H3924</f>
        <v>0.00100133692010421</v>
      </c>
      <c r="S3924" s="17" t="n">
        <f aca="false">YEAR(B3924)</f>
        <v>2021</v>
      </c>
      <c r="T3924" s="17" t="n">
        <f aca="false">WEEKDAY(B3924)</f>
        <v>2</v>
      </c>
    </row>
    <row r="3925" customFormat="false" ht="15" hidden="false" customHeight="false" outlineLevel="0" collapsed="false">
      <c r="B3925" s="21" t="n">
        <v>44523</v>
      </c>
      <c r="C3925" s="22" t="n">
        <v>1804.8</v>
      </c>
      <c r="D3925" s="22" t="n">
        <v>1812.43</v>
      </c>
      <c r="E3925" s="22" t="n">
        <v>1782.04</v>
      </c>
      <c r="F3925" s="22" t="n">
        <v>1789.076</v>
      </c>
      <c r="G3925" s="23" t="n">
        <v>1812.79</v>
      </c>
      <c r="H3925" s="23" t="n">
        <v>1810.98</v>
      </c>
      <c r="I3925" s="23" t="n">
        <v>1781.54</v>
      </c>
      <c r="J3925" s="23" t="n">
        <v>1779.76</v>
      </c>
      <c r="K3925" s="29" t="str">
        <f aca="false">IF(N3925&lt;=$F$3,"HIT","MISS")</f>
        <v>HIT</v>
      </c>
      <c r="L3925" s="29" t="str">
        <f aca="false">IF(O3925&lt;=$F$3,"HIT","MISS")</f>
        <v>HIT</v>
      </c>
      <c r="M3925" s="17" t="str">
        <f aca="false">IF(AND(K3925="HIT",L3925="HIT"),"HOD ✓ | LOD ✓",IF(K3925="HIT","HOD ✓",IF(L3925="HIT","LOD ✓","✗ MISS")))</f>
        <v>HOD ✓ | LOD ✓</v>
      </c>
      <c r="N3925" s="26" t="n">
        <f aca="false">IF(D3925&lt;H3925,(H3925-D3925)/D3925,IF(D3925&gt;G3925,(D3925-G3925)/D3925,0))</f>
        <v>0</v>
      </c>
      <c r="O3925" s="26" t="n">
        <f aca="false">IF(E3925&lt;J3925,(J3925-E3925)/E3925,IF(E3925&gt;I3925,(E3925-I3925)/E3925,0))</f>
        <v>0.000280577315885165</v>
      </c>
      <c r="P3925" s="27" t="n">
        <f aca="false">LN(F3925/F3924)</f>
        <v>-0.00875049686392159</v>
      </c>
      <c r="Q3925" s="28" t="n">
        <f aca="false">STDEV(P3906:P3925)*SQRT(252)</f>
        <v>0.142794795365665</v>
      </c>
      <c r="R3925" s="26" t="n">
        <f aca="false">(G3925-H3925)/H3925</f>
        <v>0.000999458856530688</v>
      </c>
      <c r="S3925" s="17" t="n">
        <f aca="false">YEAR(B3925)</f>
        <v>2021</v>
      </c>
      <c r="T3925" s="17" t="n">
        <f aca="false">WEEKDAY(B3925)</f>
        <v>3</v>
      </c>
    </row>
    <row r="3926" customFormat="false" ht="15" hidden="false" customHeight="false" outlineLevel="0" collapsed="false">
      <c r="B3926" s="21" t="n">
        <v>44524</v>
      </c>
      <c r="C3926" s="22" t="n">
        <v>1789.076</v>
      </c>
      <c r="D3926" s="22" t="n">
        <v>1796.456</v>
      </c>
      <c r="E3926" s="22" t="n">
        <v>1778.615</v>
      </c>
      <c r="F3926" s="22" t="n">
        <v>1788.575</v>
      </c>
      <c r="G3926" s="23" t="n">
        <v>1796.26</v>
      </c>
      <c r="H3926" s="23" t="n">
        <v>1794.47</v>
      </c>
      <c r="I3926" s="23" t="n">
        <v>1780.53</v>
      </c>
      <c r="J3926" s="23" t="n">
        <v>1778.75</v>
      </c>
      <c r="K3926" s="29" t="str">
        <f aca="false">IF(N3926&lt;=$F$3,"HIT","MISS")</f>
        <v>HIT</v>
      </c>
      <c r="L3926" s="29" t="str">
        <f aca="false">IF(O3926&lt;=$F$3,"HIT","MISS")</f>
        <v>HIT</v>
      </c>
      <c r="M3926" s="17" t="str">
        <f aca="false">IF(AND(K3926="HIT",L3926="HIT"),"HOD ✓ | LOD ✓",IF(K3926="HIT","HOD ✓",IF(L3926="HIT","LOD ✓","✗ MISS")))</f>
        <v>HOD ✓ | LOD ✓</v>
      </c>
      <c r="N3926" s="26" t="n">
        <f aca="false">IF(D3926&lt;H3926,(H3926-D3926)/D3926,IF(D3926&gt;G3926,(D3926-G3926)/D3926,0))</f>
        <v>0.000109103701955357</v>
      </c>
      <c r="O3926" s="26" t="n">
        <f aca="false">IF(E3926&lt;J3926,(J3926-E3926)/E3926,IF(E3926&gt;I3926,(E3926-I3926)/E3926,0))</f>
        <v>7.59017550172415E-005</v>
      </c>
      <c r="P3926" s="27" t="n">
        <f aca="false">LN(F3926/F3925)</f>
        <v>-0.000280072037923736</v>
      </c>
      <c r="Q3926" s="28" t="n">
        <f aca="false">STDEV(P3907:P3926)*SQRT(252)</f>
        <v>0.142509145751874</v>
      </c>
      <c r="R3926" s="26" t="n">
        <f aca="false">(G3926-H3926)/H3926</f>
        <v>0.000997509013803498</v>
      </c>
      <c r="S3926" s="17" t="n">
        <f aca="false">YEAR(B3926)</f>
        <v>2021</v>
      </c>
      <c r="T3926" s="17" t="n">
        <f aca="false">WEEKDAY(B3926)</f>
        <v>4</v>
      </c>
    </row>
    <row r="3927" customFormat="false" ht="15" hidden="false" customHeight="false" outlineLevel="0" collapsed="false">
      <c r="B3927" s="21" t="n">
        <v>44525</v>
      </c>
      <c r="C3927" s="22" t="n">
        <v>1788.575</v>
      </c>
      <c r="D3927" s="22" t="n">
        <v>1795.146</v>
      </c>
      <c r="E3927" s="22" t="n">
        <v>1786.12</v>
      </c>
      <c r="F3927" s="22" t="n">
        <v>1788.54</v>
      </c>
      <c r="G3927" s="23" t="n">
        <v>1794.31</v>
      </c>
      <c r="H3927" s="23" t="n">
        <v>1792.52</v>
      </c>
      <c r="I3927" s="23" t="n">
        <v>1788.68</v>
      </c>
      <c r="J3927" s="23" t="n">
        <v>1786.89</v>
      </c>
      <c r="K3927" s="29" t="str">
        <f aca="false">IF(N3927&lt;=$F$3,"HIT","MISS")</f>
        <v>HIT</v>
      </c>
      <c r="L3927" s="29" t="str">
        <f aca="false">IF(O3927&lt;=$F$3,"HIT","MISS")</f>
        <v>HIT</v>
      </c>
      <c r="M3927" s="17" t="str">
        <f aca="false">IF(AND(K3927="HIT",L3927="HIT"),"HOD ✓ | LOD ✓",IF(K3927="HIT","HOD ✓",IF(L3927="HIT","LOD ✓","✗ MISS")))</f>
        <v>HOD ✓ | LOD ✓</v>
      </c>
      <c r="N3927" s="26" t="n">
        <f aca="false">IF(D3927&lt;H3927,(H3927-D3927)/D3927,IF(D3927&gt;G3927,(D3927-G3927)/D3927,0))</f>
        <v>0.000465700282873935</v>
      </c>
      <c r="O3927" s="26" t="n">
        <f aca="false">IF(E3927&lt;J3927,(J3927-E3927)/E3927,IF(E3927&gt;I3927,(E3927-I3927)/E3927,0))</f>
        <v>0.000431102053613536</v>
      </c>
      <c r="P3927" s="27" t="n">
        <f aca="false">LN(F3927/F3926)</f>
        <v>-1.95688424897005E-005</v>
      </c>
      <c r="Q3927" s="28" t="n">
        <f aca="false">STDEV(P3908:P3927)*SQRT(252)</f>
        <v>0.14243447976288</v>
      </c>
      <c r="R3927" s="26" t="n">
        <f aca="false">(G3927-H3927)/H3927</f>
        <v>0.000998594157945219</v>
      </c>
      <c r="S3927" s="17" t="n">
        <f aca="false">YEAR(B3927)</f>
        <v>2021</v>
      </c>
      <c r="T3927" s="17" t="n">
        <f aca="false">WEEKDAY(B3927)</f>
        <v>5</v>
      </c>
    </row>
    <row r="3928" customFormat="false" ht="15" hidden="false" customHeight="false" outlineLevel="0" collapsed="false">
      <c r="B3928" s="21" t="n">
        <v>44526</v>
      </c>
      <c r="C3928" s="22" t="n">
        <v>1788.54</v>
      </c>
      <c r="D3928" s="22" t="n">
        <v>1815.57</v>
      </c>
      <c r="E3928" s="22" t="n">
        <v>1780.41</v>
      </c>
      <c r="F3928" s="22" t="n">
        <v>1793.035</v>
      </c>
      <c r="G3928" s="23" t="n">
        <v>1817.65</v>
      </c>
      <c r="H3928" s="23" t="n">
        <v>1815.83</v>
      </c>
      <c r="I3928" s="23" t="n">
        <v>1782.56</v>
      </c>
      <c r="J3928" s="23" t="n">
        <v>1780.78</v>
      </c>
      <c r="K3928" s="29" t="str">
        <f aca="false">IF(N3928&lt;=$F$3,"HIT","MISS")</f>
        <v>HIT</v>
      </c>
      <c r="L3928" s="29" t="str">
        <f aca="false">IF(O3928&lt;=$F$3,"HIT","MISS")</f>
        <v>HIT</v>
      </c>
      <c r="M3928" s="17" t="str">
        <f aca="false">IF(AND(K3928="HIT",L3928="HIT"),"HOD ✓ | LOD ✓",IF(K3928="HIT","HOD ✓",IF(L3928="HIT","LOD ✓","✗ MISS")))</f>
        <v>HOD ✓ | LOD ✓</v>
      </c>
      <c r="N3928" s="26" t="n">
        <f aca="false">IF(D3928&lt;H3928,(H3928-D3928)/D3928,IF(D3928&gt;G3928,(D3928-G3928)/D3928,0))</f>
        <v>0.000143205715009606</v>
      </c>
      <c r="O3928" s="26" t="n">
        <f aca="false">IF(E3928&lt;J3928,(J3928-E3928)/E3928,IF(E3928&gt;I3928,(E3928-I3928)/E3928,0))</f>
        <v>0.000207817300509372</v>
      </c>
      <c r="P3928" s="27" t="n">
        <f aca="false">LN(F3928/F3927)</f>
        <v>0.00251007021215213</v>
      </c>
      <c r="Q3928" s="28" t="n">
        <f aca="false">STDEV(P3909:P3928)*SQRT(252)</f>
        <v>0.13922867874575</v>
      </c>
      <c r="R3928" s="26" t="n">
        <f aca="false">(G3928-H3928)/H3928</f>
        <v>0.00100229647048466</v>
      </c>
      <c r="S3928" s="17" t="n">
        <f aca="false">YEAR(B3928)</f>
        <v>2021</v>
      </c>
      <c r="T3928" s="17" t="n">
        <f aca="false">WEEKDAY(B3928)</f>
        <v>6</v>
      </c>
    </row>
    <row r="3929" customFormat="false" ht="15" hidden="false" customHeight="false" outlineLevel="0" collapsed="false">
      <c r="B3929" s="21" t="n">
        <v>44529</v>
      </c>
      <c r="C3929" s="22" t="n">
        <v>1793.035</v>
      </c>
      <c r="D3929" s="22" t="n">
        <v>1799.495</v>
      </c>
      <c r="E3929" s="22" t="n">
        <v>1769.8</v>
      </c>
      <c r="F3929" s="22" t="n">
        <v>1784.84</v>
      </c>
      <c r="G3929" s="23" t="n">
        <v>1801.46</v>
      </c>
      <c r="H3929" s="23" t="n">
        <v>1799.66</v>
      </c>
      <c r="I3929" s="23" t="n">
        <v>1769.23</v>
      </c>
      <c r="J3929" s="23" t="n">
        <v>1767.46</v>
      </c>
      <c r="K3929" s="29" t="str">
        <f aca="false">IF(N3929&lt;=$F$3,"HIT","MISS")</f>
        <v>HIT</v>
      </c>
      <c r="L3929" s="29" t="str">
        <f aca="false">IF(O3929&lt;=$F$3,"HIT","MISS")</f>
        <v>HIT</v>
      </c>
      <c r="M3929" s="17" t="str">
        <f aca="false">IF(AND(K3929="HIT",L3929="HIT"),"HOD ✓ | LOD ✓",IF(K3929="HIT","HOD ✓",IF(L3929="HIT","LOD ✓","✗ MISS")))</f>
        <v>HOD ✓ | LOD ✓</v>
      </c>
      <c r="N3929" s="26" t="n">
        <f aca="false">IF(D3929&lt;H3929,(H3929-D3929)/D3929,IF(D3929&gt;G3929,(D3929-G3929)/D3929,0))</f>
        <v>9.16923914766037E-005</v>
      </c>
      <c r="O3929" s="26" t="n">
        <f aca="false">IF(E3929&lt;J3929,(J3929-E3929)/E3929,IF(E3929&gt;I3929,(E3929-I3929)/E3929,0))</f>
        <v>0.000322070290428261</v>
      </c>
      <c r="P3929" s="27" t="n">
        <f aca="false">LN(F3929/F3928)</f>
        <v>-0.00458093942969255</v>
      </c>
      <c r="Q3929" s="28" t="n">
        <f aca="false">STDEV(P3910:P3929)*SQRT(252)</f>
        <v>0.138789592828625</v>
      </c>
      <c r="R3929" s="26" t="n">
        <f aca="false">(G3929-H3929)/H3929</f>
        <v>0.00100018892457462</v>
      </c>
      <c r="S3929" s="17" t="n">
        <f aca="false">YEAR(B3929)</f>
        <v>2021</v>
      </c>
      <c r="T3929" s="17" t="n">
        <f aca="false">WEEKDAY(B3929)</f>
        <v>2</v>
      </c>
    </row>
    <row r="3930" customFormat="false" ht="15" hidden="false" customHeight="false" outlineLevel="0" collapsed="false">
      <c r="B3930" s="21" t="n">
        <v>44530</v>
      </c>
      <c r="C3930" s="22" t="n">
        <v>1784.84</v>
      </c>
      <c r="D3930" s="22" t="n">
        <v>1808.86</v>
      </c>
      <c r="E3930" s="22" t="n">
        <v>1769.975</v>
      </c>
      <c r="F3930" s="22" t="n">
        <v>1774.68</v>
      </c>
      <c r="G3930" s="23" t="n">
        <v>1811</v>
      </c>
      <c r="H3930" s="23" t="n">
        <v>1809.19</v>
      </c>
      <c r="I3930" s="23" t="n">
        <v>1769.88</v>
      </c>
      <c r="J3930" s="23" t="n">
        <v>1768.11</v>
      </c>
      <c r="K3930" s="29" t="str">
        <f aca="false">IF(N3930&lt;=$F$3,"HIT","MISS")</f>
        <v>HIT</v>
      </c>
      <c r="L3930" s="29" t="str">
        <f aca="false">IF(O3930&lt;=$F$3,"HIT","MISS")</f>
        <v>HIT</v>
      </c>
      <c r="M3930" s="17" t="str">
        <f aca="false">IF(AND(K3930="HIT",L3930="HIT"),"HOD ✓ | LOD ✓",IF(K3930="HIT","HOD ✓",IF(L3930="HIT","LOD ✓","✗ MISS")))</f>
        <v>HOD ✓ | LOD ✓</v>
      </c>
      <c r="N3930" s="26" t="n">
        <f aca="false">IF(D3930&lt;H3930,(H3930-D3930)/D3930,IF(D3930&gt;G3930,(D3930-G3930)/D3930,0))</f>
        <v>0.000182435346019125</v>
      </c>
      <c r="O3930" s="26" t="n">
        <f aca="false">IF(E3930&lt;J3930,(J3930-E3930)/E3930,IF(E3930&gt;I3930,(E3930-I3930)/E3930,0))</f>
        <v>5.367307447834E-005</v>
      </c>
      <c r="P3930" s="27" t="n">
        <f aca="false">LN(F3930/F3929)</f>
        <v>-0.00570865037518631</v>
      </c>
      <c r="Q3930" s="28" t="n">
        <f aca="false">STDEV(P3911:P3930)*SQRT(252)</f>
        <v>0.139853275268304</v>
      </c>
      <c r="R3930" s="26" t="n">
        <f aca="false">(G3930-H3930)/H3930</f>
        <v>0.0010004477141704</v>
      </c>
      <c r="S3930" s="17" t="n">
        <f aca="false">YEAR(B3930)</f>
        <v>2021</v>
      </c>
      <c r="T3930" s="17" t="n">
        <f aca="false">WEEKDAY(B3930)</f>
        <v>3</v>
      </c>
    </row>
    <row r="3931" customFormat="false" ht="15" hidden="false" customHeight="false" outlineLevel="0" collapsed="false">
      <c r="B3931" s="21" t="n">
        <v>44531</v>
      </c>
      <c r="C3931" s="22" t="n">
        <v>1774.68</v>
      </c>
      <c r="D3931" s="22" t="n">
        <v>1794.7</v>
      </c>
      <c r="E3931" s="22" t="n">
        <v>1772.304</v>
      </c>
      <c r="F3931" s="22" t="n">
        <v>1781.96</v>
      </c>
      <c r="G3931" s="23" t="n">
        <v>1794.95</v>
      </c>
      <c r="H3931" s="23" t="n">
        <v>1793.16</v>
      </c>
      <c r="I3931" s="23" t="n">
        <v>1772.59</v>
      </c>
      <c r="J3931" s="23" t="n">
        <v>1770.82</v>
      </c>
      <c r="K3931" s="29" t="str">
        <f aca="false">IF(N3931&lt;=$F$3,"HIT","MISS")</f>
        <v>HIT</v>
      </c>
      <c r="L3931" s="29" t="str">
        <f aca="false">IF(O3931&lt;=$F$3,"HIT","MISS")</f>
        <v>HIT</v>
      </c>
      <c r="M3931" s="17" t="str">
        <f aca="false">IF(AND(K3931="HIT",L3931="HIT"),"HOD ✓ | LOD ✓",IF(K3931="HIT","HOD ✓",IF(L3931="HIT","LOD ✓","✗ MISS")))</f>
        <v>HOD ✓ | LOD ✓</v>
      </c>
      <c r="N3931" s="26" t="n">
        <f aca="false">IF(D3931&lt;H3931,(H3931-D3931)/D3931,IF(D3931&gt;G3931,(D3931-G3931)/D3931,0))</f>
        <v>0</v>
      </c>
      <c r="O3931" s="26" t="n">
        <f aca="false">IF(E3931&lt;J3931,(J3931-E3931)/E3931,IF(E3931&gt;I3931,(E3931-I3931)/E3931,0))</f>
        <v>0</v>
      </c>
      <c r="P3931" s="27" t="n">
        <f aca="false">LN(F3931/F3930)</f>
        <v>0.00409375712303252</v>
      </c>
      <c r="Q3931" s="28" t="n">
        <f aca="false">STDEV(P3912:P3931)*SQRT(252)</f>
        <v>0.135577943690725</v>
      </c>
      <c r="R3931" s="26" t="n">
        <f aca="false">(G3931-H3931)/H3931</f>
        <v>0.000998237747886393</v>
      </c>
      <c r="S3931" s="17" t="n">
        <f aca="false">YEAR(B3931)</f>
        <v>2021</v>
      </c>
      <c r="T3931" s="17" t="n">
        <f aca="false">WEEKDAY(B3931)</f>
        <v>4</v>
      </c>
    </row>
    <row r="3932" customFormat="false" ht="15" hidden="false" customHeight="false" outlineLevel="0" collapsed="false">
      <c r="B3932" s="21" t="n">
        <v>44532</v>
      </c>
      <c r="C3932" s="22" t="n">
        <v>1781.96</v>
      </c>
      <c r="D3932" s="22" t="n">
        <v>1783.455</v>
      </c>
      <c r="E3932" s="22" t="n">
        <v>1761.94</v>
      </c>
      <c r="F3932" s="22" t="n">
        <v>1768.245</v>
      </c>
      <c r="G3932" s="23" t="n">
        <v>1783.91</v>
      </c>
      <c r="H3932" s="23" t="n">
        <v>1782.13</v>
      </c>
      <c r="I3932" s="23" t="n">
        <v>1762.54</v>
      </c>
      <c r="J3932" s="23" t="n">
        <v>1760.78</v>
      </c>
      <c r="K3932" s="29" t="str">
        <f aca="false">IF(N3932&lt;=$F$3,"HIT","MISS")</f>
        <v>HIT</v>
      </c>
      <c r="L3932" s="29" t="str">
        <f aca="false">IF(O3932&lt;=$F$3,"HIT","MISS")</f>
        <v>HIT</v>
      </c>
      <c r="M3932" s="17" t="str">
        <f aca="false">IF(AND(K3932="HIT",L3932="HIT"),"HOD ✓ | LOD ✓",IF(K3932="HIT","HOD ✓",IF(L3932="HIT","LOD ✓","✗ MISS")))</f>
        <v>HOD ✓ | LOD ✓</v>
      </c>
      <c r="N3932" s="26" t="n">
        <f aca="false">IF(D3932&lt;H3932,(H3932-D3932)/D3932,IF(D3932&gt;G3932,(D3932-G3932)/D3932,0))</f>
        <v>0</v>
      </c>
      <c r="O3932" s="26" t="n">
        <f aca="false">IF(E3932&lt;J3932,(J3932-E3932)/E3932,IF(E3932&gt;I3932,(E3932-I3932)/E3932,0))</f>
        <v>0</v>
      </c>
      <c r="P3932" s="27" t="n">
        <f aca="false">LN(F3932/F3931)</f>
        <v>-0.00772635283206983</v>
      </c>
      <c r="Q3932" s="28" t="n">
        <f aca="false">STDEV(P3913:P3932)*SQRT(252)</f>
        <v>0.130567345373355</v>
      </c>
      <c r="R3932" s="26" t="n">
        <f aca="false">(G3932-H3932)/H3932</f>
        <v>0.000998804800996545</v>
      </c>
      <c r="S3932" s="17" t="n">
        <f aca="false">YEAR(B3932)</f>
        <v>2021</v>
      </c>
      <c r="T3932" s="17" t="n">
        <f aca="false">WEEKDAY(B3932)</f>
        <v>5</v>
      </c>
    </row>
    <row r="3933" customFormat="false" ht="15" hidden="false" customHeight="false" outlineLevel="0" collapsed="false">
      <c r="B3933" s="21" t="n">
        <v>44533</v>
      </c>
      <c r="C3933" s="22" t="n">
        <v>1768.245</v>
      </c>
      <c r="D3933" s="22" t="n">
        <v>1786.125</v>
      </c>
      <c r="E3933" s="22" t="n">
        <v>1766.21</v>
      </c>
      <c r="F3933" s="22" t="n">
        <v>1783.795</v>
      </c>
      <c r="G3933" s="23" t="n">
        <v>1786</v>
      </c>
      <c r="H3933" s="23" t="n">
        <v>1784.22</v>
      </c>
      <c r="I3933" s="23" t="n">
        <v>1768.11</v>
      </c>
      <c r="J3933" s="23" t="n">
        <v>1766.34</v>
      </c>
      <c r="K3933" s="29" t="str">
        <f aca="false">IF(N3933&lt;=$F$3,"HIT","MISS")</f>
        <v>HIT</v>
      </c>
      <c r="L3933" s="29" t="str">
        <f aca="false">IF(O3933&lt;=$F$3,"HIT","MISS")</f>
        <v>HIT</v>
      </c>
      <c r="M3933" s="17" t="str">
        <f aca="false">IF(AND(K3933="HIT",L3933="HIT"),"HOD ✓ | LOD ✓",IF(K3933="HIT","HOD ✓",IF(L3933="HIT","LOD ✓","✗ MISS")))</f>
        <v>HOD ✓ | LOD ✓</v>
      </c>
      <c r="N3933" s="26" t="n">
        <f aca="false">IF(D3933&lt;H3933,(H3933-D3933)/D3933,IF(D3933&gt;G3933,(D3933-G3933)/D3933,0))</f>
        <v>6.99839037021485E-005</v>
      </c>
      <c r="O3933" s="26" t="n">
        <f aca="false">IF(E3933&lt;J3933,(J3933-E3933)/E3933,IF(E3933&gt;I3933,(E3933-I3933)/E3933,0))</f>
        <v>7.36039315822477E-005</v>
      </c>
      <c r="P3933" s="27" t="n">
        <f aca="false">LN(F3933/F3932)</f>
        <v>0.0087555879657166</v>
      </c>
      <c r="Q3933" s="28" t="n">
        <f aca="false">STDEV(P3914:P3933)*SQRT(252)</f>
        <v>0.122896778326326</v>
      </c>
      <c r="R3933" s="26" t="n">
        <f aca="false">(G3933-H3933)/H3933</f>
        <v>0.000997634820818045</v>
      </c>
      <c r="S3933" s="17" t="n">
        <f aca="false">YEAR(B3933)</f>
        <v>2021</v>
      </c>
      <c r="T3933" s="17" t="n">
        <f aca="false">WEEKDAY(B3933)</f>
        <v>6</v>
      </c>
    </row>
    <row r="3934" customFormat="false" ht="15" hidden="false" customHeight="false" outlineLevel="0" collapsed="false">
      <c r="B3934" s="21" t="n">
        <v>44536</v>
      </c>
      <c r="C3934" s="22" t="n">
        <v>1783.795</v>
      </c>
      <c r="D3934" s="22" t="n">
        <v>1787.784</v>
      </c>
      <c r="E3934" s="22" t="n">
        <v>1775.765</v>
      </c>
      <c r="F3934" s="22" t="n">
        <v>1778.59</v>
      </c>
      <c r="G3934" s="23" t="n">
        <v>1789.21</v>
      </c>
      <c r="H3934" s="23" t="n">
        <v>1787.42</v>
      </c>
      <c r="I3934" s="23" t="n">
        <v>1776.41</v>
      </c>
      <c r="J3934" s="23" t="n">
        <v>1774.64</v>
      </c>
      <c r="K3934" s="29" t="str">
        <f aca="false">IF(N3934&lt;=$F$3,"HIT","MISS")</f>
        <v>HIT</v>
      </c>
      <c r="L3934" s="29" t="str">
        <f aca="false">IF(O3934&lt;=$F$3,"HIT","MISS")</f>
        <v>HIT</v>
      </c>
      <c r="M3934" s="17" t="str">
        <f aca="false">IF(AND(K3934="HIT",L3934="HIT"),"HOD ✓ | LOD ✓",IF(K3934="HIT","HOD ✓",IF(L3934="HIT","LOD ✓","✗ MISS")))</f>
        <v>HOD ✓ | LOD ✓</v>
      </c>
      <c r="N3934" s="26" t="n">
        <f aca="false">IF(D3934&lt;H3934,(H3934-D3934)/D3934,IF(D3934&gt;G3934,(D3934-G3934)/D3934,0))</f>
        <v>0</v>
      </c>
      <c r="O3934" s="26" t="n">
        <f aca="false">IF(E3934&lt;J3934,(J3934-E3934)/E3934,IF(E3934&gt;I3934,(E3934-I3934)/E3934,0))</f>
        <v>0</v>
      </c>
      <c r="P3934" s="27" t="n">
        <f aca="false">LN(F3934/F3933)</f>
        <v>-0.00292220167326375</v>
      </c>
      <c r="Q3934" s="28" t="n">
        <f aca="false">STDEV(P3915:P3934)*SQRT(252)</f>
        <v>0.122010548063262</v>
      </c>
      <c r="R3934" s="26" t="n">
        <f aca="false">(G3934-H3934)/H3934</f>
        <v>0.00100144342124401</v>
      </c>
      <c r="S3934" s="17" t="n">
        <f aca="false">YEAR(B3934)</f>
        <v>2021</v>
      </c>
      <c r="T3934" s="17" t="n">
        <f aca="false">WEEKDAY(B3934)</f>
        <v>2</v>
      </c>
    </row>
    <row r="3935" customFormat="false" ht="15" hidden="false" customHeight="false" outlineLevel="0" collapsed="false">
      <c r="B3935" s="21" t="n">
        <v>44537</v>
      </c>
      <c r="C3935" s="22" t="n">
        <v>1778.59</v>
      </c>
      <c r="D3935" s="22" t="n">
        <v>1787.875</v>
      </c>
      <c r="E3935" s="22" t="n">
        <v>1772.25</v>
      </c>
      <c r="F3935" s="22" t="n">
        <v>1784.06</v>
      </c>
      <c r="G3935" s="23" t="n">
        <v>1788.68</v>
      </c>
      <c r="H3935" s="23" t="n">
        <v>1786.89</v>
      </c>
      <c r="I3935" s="23" t="n">
        <v>1771.85</v>
      </c>
      <c r="J3935" s="23" t="n">
        <v>1770.08</v>
      </c>
      <c r="K3935" s="29" t="str">
        <f aca="false">IF(N3935&lt;=$F$3,"HIT","MISS")</f>
        <v>HIT</v>
      </c>
      <c r="L3935" s="29" t="str">
        <f aca="false">IF(O3935&lt;=$F$3,"HIT","MISS")</f>
        <v>HIT</v>
      </c>
      <c r="M3935" s="17" t="str">
        <f aca="false">IF(AND(K3935="HIT",L3935="HIT"),"HOD ✓ | LOD ✓",IF(K3935="HIT","HOD ✓",IF(L3935="HIT","LOD ✓","✗ MISS")))</f>
        <v>HOD ✓ | LOD ✓</v>
      </c>
      <c r="N3935" s="26" t="n">
        <f aca="false">IF(D3935&lt;H3935,(H3935-D3935)/D3935,IF(D3935&gt;G3935,(D3935-G3935)/D3935,0))</f>
        <v>0</v>
      </c>
      <c r="O3935" s="26" t="n">
        <f aca="false">IF(E3935&lt;J3935,(J3935-E3935)/E3935,IF(E3935&gt;I3935,(E3935-I3935)/E3935,0))</f>
        <v>0.000225701791508021</v>
      </c>
      <c r="P3935" s="27" t="n">
        <f aca="false">LN(F3935/F3934)</f>
        <v>0.00307075031130387</v>
      </c>
      <c r="Q3935" s="28" t="n">
        <f aca="false">STDEV(P3916:P3935)*SQRT(252)</f>
        <v>0.121399825112891</v>
      </c>
      <c r="R3935" s="26" t="n">
        <f aca="false">(G3935-H3935)/H3935</f>
        <v>0.00100174045408501</v>
      </c>
      <c r="S3935" s="17" t="n">
        <f aca="false">YEAR(B3935)</f>
        <v>2021</v>
      </c>
      <c r="T3935" s="17" t="n">
        <f aca="false">WEEKDAY(B3935)</f>
        <v>3</v>
      </c>
    </row>
    <row r="3936" customFormat="false" ht="15" hidden="false" customHeight="false" outlineLevel="0" collapsed="false">
      <c r="B3936" s="21" t="n">
        <v>44538</v>
      </c>
      <c r="C3936" s="22" t="n">
        <v>1784.06</v>
      </c>
      <c r="D3936" s="22" t="n">
        <v>1793.155</v>
      </c>
      <c r="E3936" s="22" t="n">
        <v>1779.715</v>
      </c>
      <c r="F3936" s="22" t="n">
        <v>1782.765</v>
      </c>
      <c r="G3936" s="23" t="n">
        <v>1793.72</v>
      </c>
      <c r="H3936" s="23" t="n">
        <v>1791.93</v>
      </c>
      <c r="I3936" s="23" t="n">
        <v>1780.52</v>
      </c>
      <c r="J3936" s="23" t="n">
        <v>1778.74</v>
      </c>
      <c r="K3936" s="29" t="str">
        <f aca="false">IF(N3936&lt;=$F$3,"HIT","MISS")</f>
        <v>HIT</v>
      </c>
      <c r="L3936" s="29" t="str">
        <f aca="false">IF(O3936&lt;=$F$3,"HIT","MISS")</f>
        <v>HIT</v>
      </c>
      <c r="M3936" s="17" t="str">
        <f aca="false">IF(AND(K3936="HIT",L3936="HIT"),"HOD ✓ | LOD ✓",IF(K3936="HIT","HOD ✓",IF(L3936="HIT","LOD ✓","✗ MISS")))</f>
        <v>HOD ✓ | LOD ✓</v>
      </c>
      <c r="N3936" s="26" t="n">
        <f aca="false">IF(D3936&lt;H3936,(H3936-D3936)/D3936,IF(D3936&gt;G3936,(D3936-G3936)/D3936,0))</f>
        <v>0</v>
      </c>
      <c r="O3936" s="26" t="n">
        <f aca="false">IF(E3936&lt;J3936,(J3936-E3936)/E3936,IF(E3936&gt;I3936,(E3936-I3936)/E3936,0))</f>
        <v>0</v>
      </c>
      <c r="P3936" s="27" t="n">
        <f aca="false">LN(F3936/F3935)</f>
        <v>-0.000726136021196137</v>
      </c>
      <c r="Q3936" s="28" t="n">
        <f aca="false">STDEV(P3917:P3936)*SQRT(252)</f>
        <v>0.114629898276442</v>
      </c>
      <c r="R3936" s="26" t="n">
        <f aca="false">(G3936-H3936)/H3936</f>
        <v>0.000998922948999103</v>
      </c>
      <c r="S3936" s="17" t="n">
        <f aca="false">YEAR(B3936)</f>
        <v>2021</v>
      </c>
      <c r="T3936" s="17" t="n">
        <f aca="false">WEEKDAY(B3936)</f>
        <v>4</v>
      </c>
    </row>
    <row r="3937" customFormat="false" ht="15" hidden="false" customHeight="false" outlineLevel="0" collapsed="false">
      <c r="B3937" s="21" t="n">
        <v>44539</v>
      </c>
      <c r="C3937" s="22" t="n">
        <v>1782.765</v>
      </c>
      <c r="D3937" s="22" t="n">
        <v>1787.67</v>
      </c>
      <c r="E3937" s="22" t="n">
        <v>1773.31</v>
      </c>
      <c r="F3937" s="22" t="n">
        <v>1775.31</v>
      </c>
      <c r="G3937" s="23" t="n">
        <v>1788.19</v>
      </c>
      <c r="H3937" s="23" t="n">
        <v>1786.4</v>
      </c>
      <c r="I3937" s="23" t="n">
        <v>1772.85</v>
      </c>
      <c r="J3937" s="23" t="n">
        <v>1771.08</v>
      </c>
      <c r="K3937" s="29" t="str">
        <f aca="false">IF(N3937&lt;=$F$3,"HIT","MISS")</f>
        <v>HIT</v>
      </c>
      <c r="L3937" s="29" t="str">
        <f aca="false">IF(O3937&lt;=$F$3,"HIT","MISS")</f>
        <v>HIT</v>
      </c>
      <c r="M3937" s="17" t="str">
        <f aca="false">IF(AND(K3937="HIT",L3937="HIT"),"HOD ✓ | LOD ✓",IF(K3937="HIT","HOD ✓",IF(L3937="HIT","LOD ✓","✗ MISS")))</f>
        <v>HOD ✓ | LOD ✓</v>
      </c>
      <c r="N3937" s="26" t="n">
        <f aca="false">IF(D3937&lt;H3937,(H3937-D3937)/D3937,IF(D3937&gt;G3937,(D3937-G3937)/D3937,0))</f>
        <v>0</v>
      </c>
      <c r="O3937" s="26" t="n">
        <f aca="false">IF(E3937&lt;J3937,(J3937-E3937)/E3937,IF(E3937&gt;I3937,(E3937-I3937)/E3937,0))</f>
        <v>0.000259401909423641</v>
      </c>
      <c r="P3937" s="27" t="n">
        <f aca="false">LN(F3937/F3936)</f>
        <v>-0.00419047429252813</v>
      </c>
      <c r="Q3937" s="28" t="n">
        <f aca="false">STDEV(P3918:P3937)*SQRT(252)</f>
        <v>0.110170328968901</v>
      </c>
      <c r="R3937" s="26" t="n">
        <f aca="false">(G3937-H3937)/H3937</f>
        <v>0.00100201522615314</v>
      </c>
      <c r="S3937" s="17" t="n">
        <f aca="false">YEAR(B3937)</f>
        <v>2021</v>
      </c>
      <c r="T3937" s="17" t="n">
        <f aca="false">WEEKDAY(B3937)</f>
        <v>5</v>
      </c>
    </row>
    <row r="3938" customFormat="false" ht="15" hidden="false" customHeight="false" outlineLevel="0" collapsed="false">
      <c r="B3938" s="21" t="n">
        <v>44540</v>
      </c>
      <c r="C3938" s="22" t="n">
        <v>1775.31</v>
      </c>
      <c r="D3938" s="22" t="n">
        <v>1789.534</v>
      </c>
      <c r="E3938" s="22" t="n">
        <v>1770.215</v>
      </c>
      <c r="F3938" s="22" t="n">
        <v>1782.87</v>
      </c>
      <c r="G3938" s="23" t="n">
        <v>1789.22</v>
      </c>
      <c r="H3938" s="23" t="n">
        <v>1787.43</v>
      </c>
      <c r="I3938" s="23" t="n">
        <v>1769.91</v>
      </c>
      <c r="J3938" s="23" t="n">
        <v>1768.14</v>
      </c>
      <c r="K3938" s="29" t="str">
        <f aca="false">IF(N3938&lt;=$F$3,"HIT","MISS")</f>
        <v>HIT</v>
      </c>
      <c r="L3938" s="29" t="str">
        <f aca="false">IF(O3938&lt;=$F$3,"HIT","MISS")</f>
        <v>HIT</v>
      </c>
      <c r="M3938" s="17" t="str">
        <f aca="false">IF(AND(K3938="HIT",L3938="HIT"),"HOD ✓ | LOD ✓",IF(K3938="HIT","HOD ✓",IF(L3938="HIT","LOD ✓","✗ MISS")))</f>
        <v>HOD ✓ | LOD ✓</v>
      </c>
      <c r="N3938" s="26" t="n">
        <f aca="false">IF(D3938&lt;H3938,(H3938-D3938)/D3938,IF(D3938&gt;G3938,(D3938-G3938)/D3938,0))</f>
        <v>0.000175464674043677</v>
      </c>
      <c r="O3938" s="26" t="n">
        <f aca="false">IF(E3938&lt;J3938,(J3938-E3938)/E3938,IF(E3938&gt;I3938,(E3938-I3938)/E3938,0))</f>
        <v>0.000172295455636652</v>
      </c>
      <c r="P3938" s="27" t="n">
        <f aca="false">LN(F3938/F3937)</f>
        <v>0.0042493698328905</v>
      </c>
      <c r="Q3938" s="28" t="n">
        <f aca="false">STDEV(P3919:P3938)*SQRT(252)</f>
        <v>0.111837130389807</v>
      </c>
      <c r="R3938" s="26" t="n">
        <f aca="false">(G3938-H3938)/H3938</f>
        <v>0.00100143781854392</v>
      </c>
      <c r="S3938" s="17" t="n">
        <f aca="false">YEAR(B3938)</f>
        <v>2021</v>
      </c>
      <c r="T3938" s="17" t="n">
        <f aca="false">WEEKDAY(B3938)</f>
        <v>6</v>
      </c>
    </row>
    <row r="3939" customFormat="false" ht="15" hidden="false" customHeight="false" outlineLevel="0" collapsed="false">
      <c r="B3939" s="21" t="n">
        <v>44543</v>
      </c>
      <c r="C3939" s="22" t="n">
        <v>1782.87</v>
      </c>
      <c r="D3939" s="22" t="n">
        <v>1791.656</v>
      </c>
      <c r="E3939" s="22" t="n">
        <v>1781.89</v>
      </c>
      <c r="F3939" s="22" t="n">
        <v>1786.705</v>
      </c>
      <c r="G3939" s="23" t="n">
        <v>1792.07</v>
      </c>
      <c r="H3939" s="23" t="n">
        <v>1790.28</v>
      </c>
      <c r="I3939" s="23" t="n">
        <v>1782.56</v>
      </c>
      <c r="J3939" s="23" t="n">
        <v>1780.78</v>
      </c>
      <c r="K3939" s="29" t="str">
        <f aca="false">IF(N3939&lt;=$F$3,"HIT","MISS")</f>
        <v>HIT</v>
      </c>
      <c r="L3939" s="29" t="str">
        <f aca="false">IF(O3939&lt;=$F$3,"HIT","MISS")</f>
        <v>HIT</v>
      </c>
      <c r="M3939" s="17" t="str">
        <f aca="false">IF(AND(K3939="HIT",L3939="HIT"),"HOD ✓ | LOD ✓",IF(K3939="HIT","HOD ✓",IF(L3939="HIT","LOD ✓","✗ MISS")))</f>
        <v>HOD ✓ | LOD ✓</v>
      </c>
      <c r="N3939" s="26" t="n">
        <f aca="false">IF(D3939&lt;H3939,(H3939-D3939)/D3939,IF(D3939&gt;G3939,(D3939-G3939)/D3939,0))</f>
        <v>0</v>
      </c>
      <c r="O3939" s="26" t="n">
        <f aca="false">IF(E3939&lt;J3939,(J3939-E3939)/E3939,IF(E3939&gt;I3939,(E3939-I3939)/E3939,0))</f>
        <v>0</v>
      </c>
      <c r="P3939" s="27" t="n">
        <f aca="false">LN(F3939/F3938)</f>
        <v>0.00214871600989469</v>
      </c>
      <c r="Q3939" s="28" t="n">
        <f aca="false">STDEV(P3920:P3939)*SQRT(252)</f>
        <v>0.112876023359691</v>
      </c>
      <c r="R3939" s="26" t="n">
        <f aca="false">(G3939-H3939)/H3939</f>
        <v>0.000999843599883797</v>
      </c>
      <c r="S3939" s="17" t="n">
        <f aca="false">YEAR(B3939)</f>
        <v>2021</v>
      </c>
      <c r="T3939" s="17" t="n">
        <f aca="false">WEEKDAY(B3939)</f>
        <v>2</v>
      </c>
    </row>
    <row r="3940" customFormat="false" ht="15" hidden="false" customHeight="false" outlineLevel="0" collapsed="false">
      <c r="B3940" s="21" t="n">
        <v>44544</v>
      </c>
      <c r="C3940" s="22" t="n">
        <v>1786.705</v>
      </c>
      <c r="D3940" s="22" t="n">
        <v>1789.545</v>
      </c>
      <c r="E3940" s="22" t="n">
        <v>1766.585</v>
      </c>
      <c r="F3940" s="22" t="n">
        <v>1770.526</v>
      </c>
      <c r="G3940" s="23" t="n">
        <v>1790</v>
      </c>
      <c r="H3940" s="23" t="n">
        <v>1788.21</v>
      </c>
      <c r="I3940" s="23" t="n">
        <v>1766.62</v>
      </c>
      <c r="J3940" s="23" t="n">
        <v>1764.86</v>
      </c>
      <c r="K3940" s="29" t="str">
        <f aca="false">IF(N3940&lt;=$F$3,"HIT","MISS")</f>
        <v>HIT</v>
      </c>
      <c r="L3940" s="29" t="str">
        <f aca="false">IF(O3940&lt;=$F$3,"HIT","MISS")</f>
        <v>HIT</v>
      </c>
      <c r="M3940" s="17" t="str">
        <f aca="false">IF(AND(K3940="HIT",L3940="HIT"),"HOD ✓ | LOD ✓",IF(K3940="HIT","HOD ✓",IF(L3940="HIT","LOD ✓","✗ MISS")))</f>
        <v>HOD ✓ | LOD ✓</v>
      </c>
      <c r="N3940" s="26" t="n">
        <f aca="false">IF(D3940&lt;H3940,(H3940-D3940)/D3940,IF(D3940&gt;G3940,(D3940-G3940)/D3940,0))</f>
        <v>0</v>
      </c>
      <c r="O3940" s="26" t="n">
        <f aca="false">IF(E3940&lt;J3940,(J3940-E3940)/E3940,IF(E3940&gt;I3940,(E3940-I3940)/E3940,0))</f>
        <v>0</v>
      </c>
      <c r="P3940" s="27" t="n">
        <f aca="false">LN(F3940/F3939)</f>
        <v>-0.00909646382912678</v>
      </c>
      <c r="Q3940" s="28" t="n">
        <f aca="false">STDEV(P3921:P3940)*SQRT(252)</f>
        <v>0.114601223569718</v>
      </c>
      <c r="R3940" s="26" t="n">
        <f aca="false">(G3940-H3940)/H3940</f>
        <v>0.00100100100100098</v>
      </c>
      <c r="S3940" s="17" t="n">
        <f aca="false">YEAR(B3940)</f>
        <v>2021</v>
      </c>
      <c r="T3940" s="17" t="n">
        <f aca="false">WEEKDAY(B3940)</f>
        <v>3</v>
      </c>
    </row>
    <row r="3941" customFormat="false" ht="15" hidden="false" customHeight="false" outlineLevel="0" collapsed="false">
      <c r="B3941" s="21" t="n">
        <v>44545</v>
      </c>
      <c r="C3941" s="22" t="n">
        <v>1770.526</v>
      </c>
      <c r="D3941" s="22" t="n">
        <v>1780.935</v>
      </c>
      <c r="E3941" s="22" t="n">
        <v>1753.07</v>
      </c>
      <c r="F3941" s="22" t="n">
        <v>1777.22</v>
      </c>
      <c r="G3941" s="23" t="n">
        <v>1780.55</v>
      </c>
      <c r="H3941" s="23" t="n">
        <v>1778.77</v>
      </c>
      <c r="I3941" s="23" t="n">
        <v>1753.82</v>
      </c>
      <c r="J3941" s="23" t="n">
        <v>1752.07</v>
      </c>
      <c r="K3941" s="29" t="str">
        <f aca="false">IF(N3941&lt;=$F$3,"HIT","MISS")</f>
        <v>HIT</v>
      </c>
      <c r="L3941" s="29" t="str">
        <f aca="false">IF(O3941&lt;=$F$3,"HIT","MISS")</f>
        <v>HIT</v>
      </c>
      <c r="M3941" s="17" t="str">
        <f aca="false">IF(AND(K3941="HIT",L3941="HIT"),"HOD ✓ | LOD ✓",IF(K3941="HIT","HOD ✓",IF(L3941="HIT","LOD ✓","✗ MISS")))</f>
        <v>HOD ✓ | LOD ✓</v>
      </c>
      <c r="N3941" s="26" t="n">
        <f aca="false">IF(D3941&lt;H3941,(H3941-D3941)/D3941,IF(D3941&gt;G3941,(D3941-G3941)/D3941,0))</f>
        <v>0.00021617858035245</v>
      </c>
      <c r="O3941" s="26" t="n">
        <f aca="false">IF(E3941&lt;J3941,(J3941-E3941)/E3941,IF(E3941&gt;I3941,(E3941-I3941)/E3941,0))</f>
        <v>0</v>
      </c>
      <c r="P3941" s="27" t="n">
        <f aca="false">LN(F3941/F3940)</f>
        <v>0.00377366809453839</v>
      </c>
      <c r="Q3941" s="28" t="n">
        <f aca="false">STDEV(P3922:P3941)*SQRT(252)</f>
        <v>0.109230077998724</v>
      </c>
      <c r="R3941" s="26" t="n">
        <f aca="false">(G3941-H3941)/H3941</f>
        <v>0.00100069148906265</v>
      </c>
      <c r="S3941" s="17" t="n">
        <f aca="false">YEAR(B3941)</f>
        <v>2021</v>
      </c>
      <c r="T3941" s="17" t="n">
        <f aca="false">WEEKDAY(B3941)</f>
        <v>4</v>
      </c>
    </row>
    <row r="3942" customFormat="false" ht="15" hidden="false" customHeight="false" outlineLevel="0" collapsed="false">
      <c r="B3942" s="21" t="n">
        <v>44546</v>
      </c>
      <c r="C3942" s="22" t="n">
        <v>1777.22</v>
      </c>
      <c r="D3942" s="22" t="n">
        <v>1799.686</v>
      </c>
      <c r="E3942" s="22" t="n">
        <v>1775.6</v>
      </c>
      <c r="F3942" s="22" t="n">
        <v>1799.226</v>
      </c>
      <c r="G3942" s="23" t="n">
        <v>1799.98</v>
      </c>
      <c r="H3942" s="23" t="n">
        <v>1798.18</v>
      </c>
      <c r="I3942" s="23" t="n">
        <v>1776.01</v>
      </c>
      <c r="J3942" s="23" t="n">
        <v>1774.24</v>
      </c>
      <c r="K3942" s="29" t="str">
        <f aca="false">IF(N3942&lt;=$F$3,"HIT","MISS")</f>
        <v>HIT</v>
      </c>
      <c r="L3942" s="29" t="str">
        <f aca="false">IF(O3942&lt;=$F$3,"HIT","MISS")</f>
        <v>HIT</v>
      </c>
      <c r="M3942" s="17" t="str">
        <f aca="false">IF(AND(K3942="HIT",L3942="HIT"),"HOD ✓ | LOD ✓",IF(K3942="HIT","HOD ✓",IF(L3942="HIT","LOD ✓","✗ MISS")))</f>
        <v>HOD ✓ | LOD ✓</v>
      </c>
      <c r="N3942" s="26" t="n">
        <f aca="false">IF(D3942&lt;H3942,(H3942-D3942)/D3942,IF(D3942&gt;G3942,(D3942-G3942)/D3942,0))</f>
        <v>0</v>
      </c>
      <c r="O3942" s="26" t="n">
        <f aca="false">IF(E3942&lt;J3942,(J3942-E3942)/E3942,IF(E3942&gt;I3942,(E3942-I3942)/E3942,0))</f>
        <v>0</v>
      </c>
      <c r="P3942" s="27" t="n">
        <f aca="false">LN(F3942/F3941)</f>
        <v>0.0123062267518751</v>
      </c>
      <c r="Q3942" s="28" t="n">
        <f aca="false">STDEV(P3923:P3942)*SQRT(252)</f>
        <v>0.120747029175873</v>
      </c>
      <c r="R3942" s="26" t="n">
        <f aca="false">(G3942-H3942)/H3942</f>
        <v>0.00100101213449152</v>
      </c>
      <c r="S3942" s="17" t="n">
        <f aca="false">YEAR(B3942)</f>
        <v>2021</v>
      </c>
      <c r="T3942" s="17" t="n">
        <f aca="false">WEEKDAY(B3942)</f>
        <v>5</v>
      </c>
    </row>
    <row r="3943" customFormat="false" ht="15" hidden="false" customHeight="false" outlineLevel="0" collapsed="false">
      <c r="B3943" s="21" t="n">
        <v>44547</v>
      </c>
      <c r="C3943" s="22" t="n">
        <v>1799.226</v>
      </c>
      <c r="D3943" s="22" t="n">
        <v>1814.305</v>
      </c>
      <c r="E3943" s="22" t="n">
        <v>1795.835</v>
      </c>
      <c r="F3943" s="22" t="n">
        <v>1798.16</v>
      </c>
      <c r="G3943" s="23" t="n">
        <v>1816.46</v>
      </c>
      <c r="H3943" s="23" t="n">
        <v>1814.65</v>
      </c>
      <c r="I3943" s="23" t="n">
        <v>1796.63</v>
      </c>
      <c r="J3943" s="23" t="n">
        <v>1794.84</v>
      </c>
      <c r="K3943" s="29" t="str">
        <f aca="false">IF(N3943&lt;=$F$3,"HIT","MISS")</f>
        <v>HIT</v>
      </c>
      <c r="L3943" s="29" t="str">
        <f aca="false">IF(O3943&lt;=$F$3,"HIT","MISS")</f>
        <v>HIT</v>
      </c>
      <c r="M3943" s="17" t="str">
        <f aca="false">IF(AND(K3943="HIT",L3943="HIT"),"HOD ✓ | LOD ✓",IF(K3943="HIT","HOD ✓",IF(L3943="HIT","LOD ✓","✗ MISS")))</f>
        <v>HOD ✓ | LOD ✓</v>
      </c>
      <c r="N3943" s="26" t="n">
        <f aca="false">IF(D3943&lt;H3943,(H3943-D3943)/D3943,IF(D3943&gt;G3943,(D3943-G3943)/D3943,0))</f>
        <v>0.00019015545897742</v>
      </c>
      <c r="O3943" s="26" t="n">
        <f aca="false">IF(E3943&lt;J3943,(J3943-E3943)/E3943,IF(E3943&gt;I3943,(E3943-I3943)/E3943,0))</f>
        <v>0</v>
      </c>
      <c r="P3943" s="27" t="n">
        <f aca="false">LN(F3943/F3942)</f>
        <v>-0.000592652571173391</v>
      </c>
      <c r="Q3943" s="28" t="n">
        <f aca="false">STDEV(P3924:P3943)*SQRT(252)</f>
        <v>0.119100557456867</v>
      </c>
      <c r="R3943" s="26" t="n">
        <f aca="false">(G3943-H3943)/H3943</f>
        <v>0.000997437522387207</v>
      </c>
      <c r="S3943" s="17" t="n">
        <f aca="false">YEAR(B3943)</f>
        <v>2021</v>
      </c>
      <c r="T3943" s="17" t="n">
        <f aca="false">WEEKDAY(B3943)</f>
        <v>6</v>
      </c>
    </row>
    <row r="3944" customFormat="false" ht="15" hidden="false" customHeight="false" outlineLevel="0" collapsed="false">
      <c r="B3944" s="21" t="n">
        <v>44550</v>
      </c>
      <c r="C3944" s="22" t="n">
        <v>1798.16</v>
      </c>
      <c r="D3944" s="22" t="n">
        <v>1804.175</v>
      </c>
      <c r="E3944" s="22" t="n">
        <v>1788.385</v>
      </c>
      <c r="F3944" s="22" t="n">
        <v>1790.62</v>
      </c>
      <c r="G3944" s="23" t="n">
        <v>1804.74</v>
      </c>
      <c r="H3944" s="23" t="n">
        <v>1802.94</v>
      </c>
      <c r="I3944" s="23" t="n">
        <v>1788.84</v>
      </c>
      <c r="J3944" s="23" t="n">
        <v>1787.05</v>
      </c>
      <c r="K3944" s="29" t="str">
        <f aca="false">IF(N3944&lt;=$F$3,"HIT","MISS")</f>
        <v>HIT</v>
      </c>
      <c r="L3944" s="29" t="str">
        <f aca="false">IF(O3944&lt;=$F$3,"HIT","MISS")</f>
        <v>HIT</v>
      </c>
      <c r="M3944" s="17" t="str">
        <f aca="false">IF(AND(K3944="HIT",L3944="HIT"),"HOD ✓ | LOD ✓",IF(K3944="HIT","HOD ✓",IF(L3944="HIT","LOD ✓","✗ MISS")))</f>
        <v>HOD ✓ | LOD ✓</v>
      </c>
      <c r="N3944" s="26" t="n">
        <f aca="false">IF(D3944&lt;H3944,(H3944-D3944)/D3944,IF(D3944&gt;G3944,(D3944-G3944)/D3944,0))</f>
        <v>0</v>
      </c>
      <c r="O3944" s="26" t="n">
        <f aca="false">IF(E3944&lt;J3944,(J3944-E3944)/E3944,IF(E3944&gt;I3944,(E3944-I3944)/E3944,0))</f>
        <v>0</v>
      </c>
      <c r="P3944" s="27" t="n">
        <f aca="false">LN(F3944/F3943)</f>
        <v>-0.00420199125848303</v>
      </c>
      <c r="Q3944" s="28" t="n">
        <f aca="false">STDEV(P3925:P3944)*SQRT(252)</f>
        <v>0.0900723521909558</v>
      </c>
      <c r="R3944" s="26" t="n">
        <f aca="false">(G3944-H3944)/H3944</f>
        <v>0.000998369330094154</v>
      </c>
      <c r="S3944" s="17" t="n">
        <f aca="false">YEAR(B3944)</f>
        <v>2021</v>
      </c>
      <c r="T3944" s="17" t="n">
        <f aca="false">WEEKDAY(B3944)</f>
        <v>2</v>
      </c>
    </row>
    <row r="3945" customFormat="false" ht="15" hidden="false" customHeight="false" outlineLevel="0" collapsed="false">
      <c r="B3945" s="21" t="n">
        <v>44551</v>
      </c>
      <c r="C3945" s="22" t="n">
        <v>1790.62</v>
      </c>
      <c r="D3945" s="22" t="n">
        <v>1800.51</v>
      </c>
      <c r="E3945" s="22" t="n">
        <v>1784.905</v>
      </c>
      <c r="F3945" s="22" t="n">
        <v>1788.955</v>
      </c>
      <c r="G3945" s="23" t="n">
        <v>1800.36</v>
      </c>
      <c r="H3945" s="23" t="n">
        <v>1798.56</v>
      </c>
      <c r="I3945" s="23" t="n">
        <v>1786.55</v>
      </c>
      <c r="J3945" s="23" t="n">
        <v>1784.77</v>
      </c>
      <c r="K3945" s="29" t="str">
        <f aca="false">IF(N3945&lt;=$F$3,"HIT","MISS")</f>
        <v>HIT</v>
      </c>
      <c r="L3945" s="29" t="str">
        <f aca="false">IF(O3945&lt;=$F$3,"HIT","MISS")</f>
        <v>HIT</v>
      </c>
      <c r="M3945" s="17" t="str">
        <f aca="false">IF(AND(K3945="HIT",L3945="HIT"),"HOD ✓ | LOD ✓",IF(K3945="HIT","HOD ✓",IF(L3945="HIT","LOD ✓","✗ MISS")))</f>
        <v>HOD ✓ | LOD ✓</v>
      </c>
      <c r="N3945" s="26" t="n">
        <f aca="false">IF(D3945&lt;H3945,(H3945-D3945)/D3945,IF(D3945&gt;G3945,(D3945-G3945)/D3945,0))</f>
        <v>8.33097289101927E-005</v>
      </c>
      <c r="O3945" s="26" t="n">
        <f aca="false">IF(E3945&lt;J3945,(J3945-E3945)/E3945,IF(E3945&gt;I3945,(E3945-I3945)/E3945,0))</f>
        <v>0</v>
      </c>
      <c r="P3945" s="27" t="n">
        <f aca="false">LN(F3945/F3944)</f>
        <v>-0.000930278102890261</v>
      </c>
      <c r="Q3945" s="28" t="n">
        <f aca="false">STDEV(P3926:P3945)*SQRT(252)</f>
        <v>0.0845587867869827</v>
      </c>
      <c r="R3945" s="26" t="n">
        <f aca="false">(G3945-H3945)/H3945</f>
        <v>0.00100080064051238</v>
      </c>
      <c r="S3945" s="17" t="n">
        <f aca="false">YEAR(B3945)</f>
        <v>2021</v>
      </c>
      <c r="T3945" s="17" t="n">
        <f aca="false">WEEKDAY(B3945)</f>
        <v>3</v>
      </c>
    </row>
    <row r="3946" customFormat="false" ht="15" hidden="false" customHeight="false" outlineLevel="0" collapsed="false">
      <c r="B3946" s="21" t="n">
        <v>44552</v>
      </c>
      <c r="C3946" s="22" t="n">
        <v>1788.955</v>
      </c>
      <c r="D3946" s="22" t="n">
        <v>1805.05</v>
      </c>
      <c r="E3946" s="22" t="n">
        <v>1785.95</v>
      </c>
      <c r="F3946" s="22" t="n">
        <v>1803.59</v>
      </c>
      <c r="G3946" s="23" t="n">
        <v>1807.03</v>
      </c>
      <c r="H3946" s="23" t="n">
        <v>1805.22</v>
      </c>
      <c r="I3946" s="23" t="n">
        <v>1786.18</v>
      </c>
      <c r="J3946" s="23" t="n">
        <v>1784.4</v>
      </c>
      <c r="K3946" s="29" t="str">
        <f aca="false">IF(N3946&lt;=$F$3,"HIT","MISS")</f>
        <v>HIT</v>
      </c>
      <c r="L3946" s="29" t="str">
        <f aca="false">IF(O3946&lt;=$F$3,"HIT","MISS")</f>
        <v>HIT</v>
      </c>
      <c r="M3946" s="17" t="str">
        <f aca="false">IF(AND(K3946="HIT",L3946="HIT"),"HOD ✓ | LOD ✓",IF(K3946="HIT","HOD ✓",IF(L3946="HIT","LOD ✓","✗ MISS")))</f>
        <v>HOD ✓ | LOD ✓</v>
      </c>
      <c r="N3946" s="26" t="n">
        <f aca="false">IF(D3946&lt;H3946,(H3946-D3946)/D3946,IF(D3946&gt;G3946,(D3946-G3946)/D3946,0))</f>
        <v>9.41802166145385E-005</v>
      </c>
      <c r="O3946" s="26" t="n">
        <f aca="false">IF(E3946&lt;J3946,(J3946-E3946)/E3946,IF(E3946&gt;I3946,(E3946-I3946)/E3946,0))</f>
        <v>0</v>
      </c>
      <c r="P3946" s="27" t="n">
        <f aca="false">LN(F3946/F3945)</f>
        <v>0.00814747258973744</v>
      </c>
      <c r="Q3946" s="28" t="n">
        <f aca="false">STDEV(P3927:P3946)*SQRT(252)</f>
        <v>0.089348923003786</v>
      </c>
      <c r="R3946" s="26" t="n">
        <f aca="false">(G3946-H3946)/H3946</f>
        <v>0.00100264787671306</v>
      </c>
      <c r="S3946" s="17" t="n">
        <f aca="false">YEAR(B3946)</f>
        <v>2021</v>
      </c>
      <c r="T3946" s="17" t="n">
        <f aca="false">WEEKDAY(B3946)</f>
        <v>4</v>
      </c>
    </row>
    <row r="3947" customFormat="false" ht="15" hidden="false" customHeight="false" outlineLevel="0" collapsed="false">
      <c r="B3947" s="21" t="n">
        <v>44553</v>
      </c>
      <c r="C3947" s="22" t="n">
        <v>1803.59</v>
      </c>
      <c r="D3947" s="22" t="n">
        <v>1810.744</v>
      </c>
      <c r="E3947" s="22" t="n">
        <v>1798.91</v>
      </c>
      <c r="F3947" s="22" t="n">
        <v>1808.47</v>
      </c>
      <c r="G3947" s="23" t="n">
        <v>1810.59</v>
      </c>
      <c r="H3947" s="23" t="n">
        <v>1808.78</v>
      </c>
      <c r="I3947" s="23" t="n">
        <v>1799.12</v>
      </c>
      <c r="J3947" s="23" t="n">
        <v>1797.32</v>
      </c>
      <c r="K3947" s="29" t="str">
        <f aca="false">IF(N3947&lt;=$F$3,"HIT","MISS")</f>
        <v>HIT</v>
      </c>
      <c r="L3947" s="29" t="str">
        <f aca="false">IF(O3947&lt;=$F$3,"HIT","MISS")</f>
        <v>HIT</v>
      </c>
      <c r="M3947" s="17" t="str">
        <f aca="false">IF(AND(K3947="HIT",L3947="HIT"),"HOD ✓ | LOD ✓",IF(K3947="HIT","HOD ✓",IF(L3947="HIT","LOD ✓","✗ MISS")))</f>
        <v>HOD ✓ | LOD ✓</v>
      </c>
      <c r="N3947" s="26" t="n">
        <f aca="false">IF(D3947&lt;H3947,(H3947-D3947)/D3947,IF(D3947&gt;G3947,(D3947-G3947)/D3947,0))</f>
        <v>8.50479140066163E-005</v>
      </c>
      <c r="O3947" s="26" t="n">
        <f aca="false">IF(E3947&lt;J3947,(J3947-E3947)/E3947,IF(E3947&gt;I3947,(E3947-I3947)/E3947,0))</f>
        <v>0</v>
      </c>
      <c r="P3947" s="27" t="n">
        <f aca="false">LN(F3947/F3946)</f>
        <v>0.00270206085675595</v>
      </c>
      <c r="Q3947" s="28" t="n">
        <f aca="false">STDEV(P3928:P3947)*SQRT(252)</f>
        <v>0.0896937664982949</v>
      </c>
      <c r="R3947" s="26" t="n">
        <f aca="false">(G3947-H3947)/H3947</f>
        <v>0.00100067448777626</v>
      </c>
      <c r="S3947" s="17" t="n">
        <f aca="false">YEAR(B3947)</f>
        <v>2021</v>
      </c>
      <c r="T3947" s="17" t="n">
        <f aca="false">WEEKDAY(B3947)</f>
        <v>5</v>
      </c>
    </row>
    <row r="3948" customFormat="false" ht="15" hidden="false" customHeight="false" outlineLevel="0" collapsed="false">
      <c r="B3948" s="21" t="n">
        <v>44557</v>
      </c>
      <c r="C3948" s="22" t="n">
        <v>1808.47</v>
      </c>
      <c r="D3948" s="22" t="n">
        <v>1813.515</v>
      </c>
      <c r="E3948" s="22" t="n">
        <v>1803.015</v>
      </c>
      <c r="F3948" s="22" t="n">
        <v>1812.075</v>
      </c>
      <c r="G3948" s="23" t="n">
        <v>1813.25</v>
      </c>
      <c r="H3948" s="23" t="n">
        <v>1811.44</v>
      </c>
      <c r="I3948" s="23" t="n">
        <v>1805.34</v>
      </c>
      <c r="J3948" s="23" t="n">
        <v>1803.54</v>
      </c>
      <c r="K3948" s="29" t="str">
        <f aca="false">IF(N3948&lt;=$F$3,"HIT","MISS")</f>
        <v>HIT</v>
      </c>
      <c r="L3948" s="29" t="str">
        <f aca="false">IF(O3948&lt;=$F$3,"HIT","MISS")</f>
        <v>HIT</v>
      </c>
      <c r="M3948" s="17" t="str">
        <f aca="false">IF(AND(K3948="HIT",L3948="HIT"),"HOD ✓ | LOD ✓",IF(K3948="HIT","HOD ✓",IF(L3948="HIT","LOD ✓","✗ MISS")))</f>
        <v>HOD ✓ | LOD ✓</v>
      </c>
      <c r="N3948" s="26" t="n">
        <f aca="false">IF(D3948&lt;H3948,(H3948-D3948)/D3948,IF(D3948&gt;G3948,(D3948-G3948)/D3948,0))</f>
        <v>0.000146125066514531</v>
      </c>
      <c r="O3948" s="26" t="n">
        <f aca="false">IF(E3948&lt;J3948,(J3948-E3948)/E3948,IF(E3948&gt;I3948,(E3948-I3948)/E3948,0))</f>
        <v>0.000291178941938843</v>
      </c>
      <c r="P3948" s="27" t="n">
        <f aca="false">LN(F3948/F3947)</f>
        <v>0.00199141355313667</v>
      </c>
      <c r="Q3948" s="28" t="n">
        <f aca="false">STDEV(P3929:P3948)*SQRT(252)</f>
        <v>0.0895625510733381</v>
      </c>
      <c r="R3948" s="26" t="n">
        <f aca="false">(G3948-H3948)/H3948</f>
        <v>0.000999205052334025</v>
      </c>
      <c r="S3948" s="17" t="n">
        <f aca="false">YEAR(B3948)</f>
        <v>2021</v>
      </c>
      <c r="T3948" s="17" t="n">
        <f aca="false">WEEKDAY(B3948)</f>
        <v>2</v>
      </c>
    </row>
    <row r="3949" customFormat="false" ht="15" hidden="false" customHeight="false" outlineLevel="0" collapsed="false">
      <c r="B3949" s="21" t="n">
        <v>44558</v>
      </c>
      <c r="C3949" s="22" t="n">
        <v>1812.075</v>
      </c>
      <c r="D3949" s="22" t="n">
        <v>1820.305</v>
      </c>
      <c r="E3949" s="22" t="n">
        <v>1805.095</v>
      </c>
      <c r="F3949" s="22" t="n">
        <v>1806.06</v>
      </c>
      <c r="G3949" s="23" t="n">
        <v>1820.07</v>
      </c>
      <c r="H3949" s="23" t="n">
        <v>1818.25</v>
      </c>
      <c r="I3949" s="23" t="n">
        <v>1807.39</v>
      </c>
      <c r="J3949" s="23" t="n">
        <v>1805.58</v>
      </c>
      <c r="K3949" s="29" t="str">
        <f aca="false">IF(N3949&lt;=$F$3,"HIT","MISS")</f>
        <v>HIT</v>
      </c>
      <c r="L3949" s="29" t="str">
        <f aca="false">IF(O3949&lt;=$F$3,"HIT","MISS")</f>
        <v>HIT</v>
      </c>
      <c r="M3949" s="17" t="str">
        <f aca="false">IF(AND(K3949="HIT",L3949="HIT"),"HOD ✓ | LOD ✓",IF(K3949="HIT","HOD ✓",IF(L3949="HIT","LOD ✓","✗ MISS")))</f>
        <v>HOD ✓ | LOD ✓</v>
      </c>
      <c r="N3949" s="26" t="n">
        <f aca="false">IF(D3949&lt;H3949,(H3949-D3949)/D3949,IF(D3949&gt;G3949,(D3949-G3949)/D3949,0))</f>
        <v>0.000129099244357472</v>
      </c>
      <c r="O3949" s="26" t="n">
        <f aca="false">IF(E3949&lt;J3949,(J3949-E3949)/E3949,IF(E3949&gt;I3949,(E3949-I3949)/E3949,0))</f>
        <v>0.000268683919682842</v>
      </c>
      <c r="P3949" s="27" t="n">
        <f aca="false">LN(F3949/F3948)</f>
        <v>-0.0033249204583942</v>
      </c>
      <c r="Q3949" s="28" t="n">
        <f aca="false">STDEV(P3930:P3949)*SQRT(252)</f>
        <v>0.0887192534443084</v>
      </c>
      <c r="R3949" s="26" t="n">
        <f aca="false">(G3949-H3949)/H3949</f>
        <v>0.00100096246390757</v>
      </c>
      <c r="S3949" s="17" t="n">
        <f aca="false">YEAR(B3949)</f>
        <v>2021</v>
      </c>
      <c r="T3949" s="17" t="n">
        <f aca="false">WEEKDAY(B3949)</f>
        <v>3</v>
      </c>
    </row>
    <row r="3950" customFormat="false" ht="15" hidden="false" customHeight="false" outlineLevel="0" collapsed="false">
      <c r="B3950" s="21" t="n">
        <v>44559</v>
      </c>
      <c r="C3950" s="22" t="n">
        <v>1806.06</v>
      </c>
      <c r="D3950" s="22" t="n">
        <v>1807.756</v>
      </c>
      <c r="E3950" s="22" t="n">
        <v>1789.494</v>
      </c>
      <c r="F3950" s="22" t="n">
        <v>1804.12</v>
      </c>
      <c r="G3950" s="23" t="n">
        <v>1807.31</v>
      </c>
      <c r="H3950" s="23" t="n">
        <v>1805.5</v>
      </c>
      <c r="I3950" s="23" t="n">
        <v>1791.87</v>
      </c>
      <c r="J3950" s="23" t="n">
        <v>1790.08</v>
      </c>
      <c r="K3950" s="29" t="str">
        <f aca="false">IF(N3950&lt;=$F$3,"HIT","MISS")</f>
        <v>HIT</v>
      </c>
      <c r="L3950" s="29" t="str">
        <f aca="false">IF(O3950&lt;=$F$3,"HIT","MISS")</f>
        <v>HIT</v>
      </c>
      <c r="M3950" s="17" t="str">
        <f aca="false">IF(AND(K3950="HIT",L3950="HIT"),"HOD ✓ | LOD ✓",IF(K3950="HIT","HOD ✓",IF(L3950="HIT","LOD ✓","✗ MISS")))</f>
        <v>HOD ✓ | LOD ✓</v>
      </c>
      <c r="N3950" s="26" t="n">
        <f aca="false">IF(D3950&lt;H3950,(H3950-D3950)/D3950,IF(D3950&gt;G3950,(D3950-G3950)/D3950,0))</f>
        <v>0.000246714711498753</v>
      </c>
      <c r="O3950" s="26" t="n">
        <f aca="false">IF(E3950&lt;J3950,(J3950-E3950)/E3950,IF(E3950&gt;I3950,(E3950-I3950)/E3950,0))</f>
        <v>0.000327466870523183</v>
      </c>
      <c r="P3950" s="27" t="n">
        <f aca="false">LN(F3950/F3949)</f>
        <v>-0.00107473875913962</v>
      </c>
      <c r="Q3950" s="28" t="n">
        <f aca="false">STDEV(P3931:P3950)*SQRT(252)</f>
        <v>0.085833078615332</v>
      </c>
      <c r="R3950" s="26" t="n">
        <f aca="false">(G3950-H3950)/H3950</f>
        <v>0.00100249238438103</v>
      </c>
      <c r="S3950" s="17" t="n">
        <f aca="false">YEAR(B3950)</f>
        <v>2021</v>
      </c>
      <c r="T3950" s="17" t="n">
        <f aca="false">WEEKDAY(B3950)</f>
        <v>4</v>
      </c>
    </row>
    <row r="3951" customFormat="false" ht="15" hidden="false" customHeight="false" outlineLevel="0" collapsed="false">
      <c r="B3951" s="21" t="n">
        <v>44560</v>
      </c>
      <c r="C3951" s="22" t="n">
        <v>1804.12</v>
      </c>
      <c r="D3951" s="22" t="n">
        <v>1817.196</v>
      </c>
      <c r="E3951" s="22" t="n">
        <v>1796.28</v>
      </c>
      <c r="F3951" s="22" t="n">
        <v>1814.76</v>
      </c>
      <c r="G3951" s="23" t="n">
        <v>1819.37</v>
      </c>
      <c r="H3951" s="23" t="n">
        <v>1817.55</v>
      </c>
      <c r="I3951" s="23" t="n">
        <v>1796.18</v>
      </c>
      <c r="J3951" s="23" t="n">
        <v>1794.39</v>
      </c>
      <c r="K3951" s="29" t="str">
        <f aca="false">IF(N3951&lt;=$F$3,"HIT","MISS")</f>
        <v>HIT</v>
      </c>
      <c r="L3951" s="29" t="str">
        <f aca="false">IF(O3951&lt;=$F$3,"HIT","MISS")</f>
        <v>HIT</v>
      </c>
      <c r="M3951" s="17" t="str">
        <f aca="false">IF(AND(K3951="HIT",L3951="HIT"),"HOD ✓ | LOD ✓",IF(K3951="HIT","HOD ✓",IF(L3951="HIT","LOD ✓","✗ MISS")))</f>
        <v>HOD ✓ | LOD ✓</v>
      </c>
      <c r="N3951" s="26" t="n">
        <f aca="false">IF(D3951&lt;H3951,(H3951-D3951)/D3951,IF(D3951&gt;G3951,(D3951-G3951)/D3951,0))</f>
        <v>0.000194805623609144</v>
      </c>
      <c r="O3951" s="26" t="n">
        <f aca="false">IF(E3951&lt;J3951,(J3951-E3951)/E3951,IF(E3951&gt;I3951,(E3951-I3951)/E3951,0))</f>
        <v>5.56706081456728E-005</v>
      </c>
      <c r="P3951" s="27" t="n">
        <f aca="false">LN(F3951/F3950)</f>
        <v>0.00588028929335431</v>
      </c>
      <c r="Q3951" s="28" t="n">
        <f aca="false">STDEV(P3932:P3951)*SQRT(252)</f>
        <v>0.086962930949702</v>
      </c>
      <c r="R3951" s="26" t="n">
        <f aca="false">(G3951-H3951)/H3951</f>
        <v>0.00100134796841899</v>
      </c>
      <c r="S3951" s="17" t="n">
        <f aca="false">YEAR(B3951)</f>
        <v>2021</v>
      </c>
      <c r="T3951" s="17" t="n">
        <f aca="false">WEEKDAY(B3951)</f>
        <v>5</v>
      </c>
    </row>
    <row r="3952" customFormat="false" ht="15" hidden="false" customHeight="false" outlineLevel="0" collapsed="false">
      <c r="B3952" s="21" t="n">
        <v>44561</v>
      </c>
      <c r="C3952" s="22" t="n">
        <v>1814.76</v>
      </c>
      <c r="D3952" s="22" t="n">
        <v>1830.385</v>
      </c>
      <c r="E3952" s="22" t="n">
        <v>1814.525</v>
      </c>
      <c r="F3952" s="22" t="n">
        <v>1828.775</v>
      </c>
      <c r="G3952" s="23" t="n">
        <v>1831.13</v>
      </c>
      <c r="H3952" s="23" t="n">
        <v>1829.3</v>
      </c>
      <c r="I3952" s="23" t="n">
        <v>1816.59</v>
      </c>
      <c r="J3952" s="23" t="n">
        <v>1814.78</v>
      </c>
      <c r="K3952" s="29" t="str">
        <f aca="false">IF(N3952&lt;=$F$3,"HIT","MISS")</f>
        <v>HIT</v>
      </c>
      <c r="L3952" s="29" t="str">
        <f aca="false">IF(O3952&lt;=$F$3,"HIT","MISS")</f>
        <v>HIT</v>
      </c>
      <c r="M3952" s="17" t="str">
        <f aca="false">IF(AND(K3952="HIT",L3952="HIT"),"HOD ✓ | LOD ✓",IF(K3952="HIT","HOD ✓",IF(L3952="HIT","LOD ✓","✗ MISS")))</f>
        <v>HOD ✓ | LOD ✓</v>
      </c>
      <c r="N3952" s="26" t="n">
        <f aca="false">IF(D3952&lt;H3952,(H3952-D3952)/D3952,IF(D3952&gt;G3952,(D3952-G3952)/D3952,0))</f>
        <v>0</v>
      </c>
      <c r="O3952" s="26" t="n">
        <f aca="false">IF(E3952&lt;J3952,(J3952-E3952)/E3952,IF(E3952&gt;I3952,(E3952-I3952)/E3952,0))</f>
        <v>0.000140532646284775</v>
      </c>
      <c r="P3952" s="27" t="n">
        <f aca="false">LN(F3952/F3951)</f>
        <v>0.00769311623022989</v>
      </c>
      <c r="Q3952" s="28" t="n">
        <f aca="false">STDEV(P3933:P3952)*SQRT(252)</f>
        <v>0.0838156743434743</v>
      </c>
      <c r="R3952" s="26" t="n">
        <f aca="false">(G3952-H3952)/H3952</f>
        <v>0.00100038266003398</v>
      </c>
      <c r="S3952" s="17" t="n">
        <f aca="false">YEAR(B3952)</f>
        <v>2021</v>
      </c>
      <c r="T3952" s="17" t="n">
        <f aca="false">WEEKDAY(B3952)</f>
        <v>6</v>
      </c>
    </row>
    <row r="3953" customFormat="false" ht="15" hidden="false" customHeight="false" outlineLevel="0" collapsed="false">
      <c r="B3953" s="21" t="n">
        <v>44564</v>
      </c>
      <c r="C3953" s="22" t="n">
        <v>1828.775</v>
      </c>
      <c r="D3953" s="22" t="n">
        <v>1831.835</v>
      </c>
      <c r="E3953" s="22" t="n">
        <v>1798.38</v>
      </c>
      <c r="F3953" s="22" t="n">
        <v>1801.19</v>
      </c>
      <c r="G3953" s="23" t="n">
        <v>1831.66</v>
      </c>
      <c r="H3953" s="23" t="n">
        <v>1829.83</v>
      </c>
      <c r="I3953" s="23" t="n">
        <v>1799.69</v>
      </c>
      <c r="J3953" s="23" t="n">
        <v>1797.89</v>
      </c>
      <c r="K3953" s="29" t="str">
        <f aca="false">IF(N3953&lt;=$F$3,"HIT","MISS")</f>
        <v>HIT</v>
      </c>
      <c r="L3953" s="29" t="str">
        <f aca="false">IF(O3953&lt;=$F$3,"HIT","MISS")</f>
        <v>HIT</v>
      </c>
      <c r="M3953" s="17" t="str">
        <f aca="false">IF(AND(K3953="HIT",L3953="HIT"),"HOD ✓ | LOD ✓",IF(K3953="HIT","HOD ✓",IF(L3953="HIT","LOD ✓","✗ MISS")))</f>
        <v>HOD ✓ | LOD ✓</v>
      </c>
      <c r="N3953" s="26" t="n">
        <f aca="false">IF(D3953&lt;H3953,(H3953-D3953)/D3953,IF(D3953&gt;G3953,(D3953-G3953)/D3953,0))</f>
        <v>9.55326216607689E-005</v>
      </c>
      <c r="O3953" s="26" t="n">
        <f aca="false">IF(E3953&lt;J3953,(J3953-E3953)/E3953,IF(E3953&gt;I3953,(E3953-I3953)/E3953,0))</f>
        <v>0</v>
      </c>
      <c r="P3953" s="27" t="n">
        <f aca="false">LN(F3953/F3952)</f>
        <v>-0.0151987862231938</v>
      </c>
      <c r="Q3953" s="28" t="n">
        <f aca="false">STDEV(P3934:P3953)*SQRT(252)</f>
        <v>0.0987977142539527</v>
      </c>
      <c r="R3953" s="26" t="n">
        <f aca="false">(G3953-H3953)/H3953</f>
        <v>0.00100009290480545</v>
      </c>
      <c r="S3953" s="17" t="n">
        <f aca="false">YEAR(B3953)</f>
        <v>2022</v>
      </c>
      <c r="T3953" s="17" t="n">
        <f aca="false">WEEKDAY(B3953)</f>
        <v>2</v>
      </c>
    </row>
    <row r="3954" customFormat="false" ht="15" hidden="false" customHeight="false" outlineLevel="0" collapsed="false">
      <c r="B3954" s="21" t="n">
        <v>44565</v>
      </c>
      <c r="C3954" s="22" t="n">
        <v>1801.19</v>
      </c>
      <c r="D3954" s="22" t="n">
        <v>1816.81</v>
      </c>
      <c r="E3954" s="22" t="n">
        <v>1798.51</v>
      </c>
      <c r="F3954" s="22" t="n">
        <v>1814.5</v>
      </c>
      <c r="G3954" s="23" t="n">
        <v>1816.18</v>
      </c>
      <c r="H3954" s="23" t="n">
        <v>1814.37</v>
      </c>
      <c r="I3954" s="23" t="n">
        <v>1800.06</v>
      </c>
      <c r="J3954" s="23" t="n">
        <v>1798.26</v>
      </c>
      <c r="K3954" s="29" t="str">
        <f aca="false">IF(N3954&lt;=$F$3,"HIT","MISS")</f>
        <v>HIT</v>
      </c>
      <c r="L3954" s="29" t="str">
        <f aca="false">IF(O3954&lt;=$F$3,"HIT","MISS")</f>
        <v>HIT</v>
      </c>
      <c r="M3954" s="17" t="str">
        <f aca="false">IF(AND(K3954="HIT",L3954="HIT"),"HOD ✓ | LOD ✓",IF(K3954="HIT","HOD ✓",IF(L3954="HIT","LOD ✓","✗ MISS")))</f>
        <v>HOD ✓ | LOD ✓</v>
      </c>
      <c r="N3954" s="26" t="n">
        <f aca="false">IF(D3954&lt;H3954,(H3954-D3954)/D3954,IF(D3954&gt;G3954,(D3954-G3954)/D3954,0))</f>
        <v>0.000346761631651016</v>
      </c>
      <c r="O3954" s="26" t="n">
        <f aca="false">IF(E3954&lt;J3954,(J3954-E3954)/E3954,IF(E3954&gt;I3954,(E3954-I3954)/E3954,0))</f>
        <v>0</v>
      </c>
      <c r="P3954" s="27" t="n">
        <f aca="false">LN(F3954/F3953)</f>
        <v>0.00736239009543933</v>
      </c>
      <c r="Q3954" s="28" t="n">
        <f aca="false">STDEV(P3935:P3954)*SQRT(252)</f>
        <v>0.100817353565107</v>
      </c>
      <c r="R3954" s="26" t="n">
        <f aca="false">(G3954-H3954)/H3954</f>
        <v>0.000997591450476018</v>
      </c>
      <c r="S3954" s="17" t="n">
        <f aca="false">YEAR(B3954)</f>
        <v>2022</v>
      </c>
      <c r="T3954" s="17" t="n">
        <f aca="false">WEEKDAY(B3954)</f>
        <v>3</v>
      </c>
    </row>
    <row r="3955" customFormat="false" ht="15" hidden="false" customHeight="false" outlineLevel="0" collapsed="false">
      <c r="B3955" s="21" t="n">
        <v>44566</v>
      </c>
      <c r="C3955" s="22" t="n">
        <v>1814.5</v>
      </c>
      <c r="D3955" s="22" t="n">
        <v>1829.63</v>
      </c>
      <c r="E3955" s="22" t="n">
        <v>1808.33</v>
      </c>
      <c r="F3955" s="22" t="n">
        <v>1810.31</v>
      </c>
      <c r="G3955" s="23" t="n">
        <v>1831.34</v>
      </c>
      <c r="H3955" s="23" t="n">
        <v>1829.51</v>
      </c>
      <c r="I3955" s="23" t="n">
        <v>1807.57</v>
      </c>
      <c r="J3955" s="23" t="n">
        <v>1805.76</v>
      </c>
      <c r="K3955" s="29" t="str">
        <f aca="false">IF(N3955&lt;=$F$3,"HIT","MISS")</f>
        <v>HIT</v>
      </c>
      <c r="L3955" s="29" t="str">
        <f aca="false">IF(O3955&lt;=$F$3,"HIT","MISS")</f>
        <v>HIT</v>
      </c>
      <c r="M3955" s="17" t="str">
        <f aca="false">IF(AND(K3955="HIT",L3955="HIT"),"HOD ✓ | LOD ✓",IF(K3955="HIT","HOD ✓",IF(L3955="HIT","LOD ✓","✗ MISS")))</f>
        <v>HOD ✓ | LOD ✓</v>
      </c>
      <c r="N3955" s="26" t="n">
        <f aca="false">IF(D3955&lt;H3955,(H3955-D3955)/D3955,IF(D3955&gt;G3955,(D3955-G3955)/D3955,0))</f>
        <v>0</v>
      </c>
      <c r="O3955" s="26" t="n">
        <f aca="false">IF(E3955&lt;J3955,(J3955-E3955)/E3955,IF(E3955&gt;I3955,(E3955-I3955)/E3955,0))</f>
        <v>0.000420277272400497</v>
      </c>
      <c r="P3955" s="27" t="n">
        <f aca="false">LN(F3955/F3954)</f>
        <v>-0.00231184634017661</v>
      </c>
      <c r="Q3955" s="28" t="n">
        <f aca="false">STDEV(P3936:P3955)*SQRT(252)</f>
        <v>0.101160512896103</v>
      </c>
      <c r="R3955" s="26" t="n">
        <f aca="false">(G3955-H3955)/H3955</f>
        <v>0.00100026783127719</v>
      </c>
      <c r="S3955" s="17" t="n">
        <f aca="false">YEAR(B3955)</f>
        <v>2022</v>
      </c>
      <c r="T3955" s="17" t="n">
        <f aca="false">WEEKDAY(B3955)</f>
        <v>4</v>
      </c>
    </row>
    <row r="3956" customFormat="false" ht="15" hidden="false" customHeight="false" outlineLevel="0" collapsed="false">
      <c r="B3956" s="21" t="n">
        <v>44567</v>
      </c>
      <c r="C3956" s="22" t="n">
        <v>1810.31</v>
      </c>
      <c r="D3956" s="22" t="n">
        <v>1811.58</v>
      </c>
      <c r="E3956" s="22" t="n">
        <v>1786.42</v>
      </c>
      <c r="F3956" s="22" t="n">
        <v>1790.85</v>
      </c>
      <c r="G3956" s="23" t="n">
        <v>1812.56</v>
      </c>
      <c r="H3956" s="23" t="n">
        <v>1810.75</v>
      </c>
      <c r="I3956" s="23" t="n">
        <v>1786.12</v>
      </c>
      <c r="J3956" s="23" t="n">
        <v>1784.34</v>
      </c>
      <c r="K3956" s="29" t="str">
        <f aca="false">IF(N3956&lt;=$F$3,"HIT","MISS")</f>
        <v>HIT</v>
      </c>
      <c r="L3956" s="29" t="str">
        <f aca="false">IF(O3956&lt;=$F$3,"HIT","MISS")</f>
        <v>HIT</v>
      </c>
      <c r="M3956" s="17" t="str">
        <f aca="false">IF(AND(K3956="HIT",L3956="HIT"),"HOD ✓ | LOD ✓",IF(K3956="HIT","HOD ✓",IF(L3956="HIT","LOD ✓","✗ MISS")))</f>
        <v>HOD ✓ | LOD ✓</v>
      </c>
      <c r="N3956" s="26" t="n">
        <f aca="false">IF(D3956&lt;H3956,(H3956-D3956)/D3956,IF(D3956&gt;G3956,(D3956-G3956)/D3956,0))</f>
        <v>0</v>
      </c>
      <c r="O3956" s="26" t="n">
        <f aca="false">IF(E3956&lt;J3956,(J3956-E3956)/E3956,IF(E3956&gt;I3956,(E3956-I3956)/E3956,0))</f>
        <v>0.000167933632628487</v>
      </c>
      <c r="P3956" s="27" t="n">
        <f aca="false">LN(F3956/F3955)</f>
        <v>-0.0108077338534415</v>
      </c>
      <c r="Q3956" s="28" t="n">
        <f aca="false">STDEV(P3937:P3956)*SQRT(252)</f>
        <v>0.109103588384518</v>
      </c>
      <c r="R3956" s="26" t="n">
        <f aca="false">(G3956-H3956)/H3956</f>
        <v>0.000999585806986025</v>
      </c>
      <c r="S3956" s="17" t="n">
        <f aca="false">YEAR(B3956)</f>
        <v>2022</v>
      </c>
      <c r="T3956" s="17" t="n">
        <f aca="false">WEEKDAY(B3956)</f>
        <v>5</v>
      </c>
    </row>
    <row r="3957" customFormat="false" ht="15" hidden="false" customHeight="false" outlineLevel="0" collapsed="false">
      <c r="B3957" s="21" t="n">
        <v>44568</v>
      </c>
      <c r="C3957" s="22" t="n">
        <v>1790.85</v>
      </c>
      <c r="D3957" s="22" t="n">
        <v>1798.705</v>
      </c>
      <c r="E3957" s="22" t="n">
        <v>1782.675</v>
      </c>
      <c r="F3957" s="22" t="n">
        <v>1796.58</v>
      </c>
      <c r="G3957" s="23" t="n">
        <v>1799.2</v>
      </c>
      <c r="H3957" s="23" t="n">
        <v>1797.4</v>
      </c>
      <c r="I3957" s="23" t="n">
        <v>1783.04</v>
      </c>
      <c r="J3957" s="23" t="n">
        <v>1781.26</v>
      </c>
      <c r="K3957" s="29" t="str">
        <f aca="false">IF(N3957&lt;=$F$3,"HIT","MISS")</f>
        <v>HIT</v>
      </c>
      <c r="L3957" s="29" t="str">
        <f aca="false">IF(O3957&lt;=$F$3,"HIT","MISS")</f>
        <v>HIT</v>
      </c>
      <c r="M3957" s="17" t="str">
        <f aca="false">IF(AND(K3957="HIT",L3957="HIT"),"HOD ✓ | LOD ✓",IF(K3957="HIT","HOD ✓",IF(L3957="HIT","LOD ✓","✗ MISS")))</f>
        <v>HOD ✓ | LOD ✓</v>
      </c>
      <c r="N3957" s="26" t="n">
        <f aca="false">IF(D3957&lt;H3957,(H3957-D3957)/D3957,IF(D3957&gt;G3957,(D3957-G3957)/D3957,0))</f>
        <v>0</v>
      </c>
      <c r="O3957" s="26" t="n">
        <f aca="false">IF(E3957&lt;J3957,(J3957-E3957)/E3957,IF(E3957&gt;I3957,(E3957-I3957)/E3957,0))</f>
        <v>0</v>
      </c>
      <c r="P3957" s="27" t="n">
        <f aca="false">LN(F3957/F3956)</f>
        <v>0.00319449013515279</v>
      </c>
      <c r="Q3957" s="28" t="n">
        <f aca="false">STDEV(P3938:P3957)*SQRT(252)</f>
        <v>0.108284585376113</v>
      </c>
      <c r="R3957" s="26" t="n">
        <f aca="false">(G3957-H3957)/H3957</f>
        <v>0.00100144653388225</v>
      </c>
      <c r="S3957" s="17" t="n">
        <f aca="false">YEAR(B3957)</f>
        <v>2022</v>
      </c>
      <c r="T3957" s="17" t="n">
        <f aca="false">WEEKDAY(B3957)</f>
        <v>6</v>
      </c>
    </row>
    <row r="3958" customFormat="false" ht="15" hidden="false" customHeight="false" outlineLevel="0" collapsed="false">
      <c r="B3958" s="21" t="n">
        <v>44571</v>
      </c>
      <c r="C3958" s="22" t="n">
        <v>1796.58</v>
      </c>
      <c r="D3958" s="22" t="n">
        <v>1802.37</v>
      </c>
      <c r="E3958" s="22" t="n">
        <v>1790.436</v>
      </c>
      <c r="F3958" s="22" t="n">
        <v>1801.78</v>
      </c>
      <c r="G3958" s="23" t="n">
        <v>1804.25</v>
      </c>
      <c r="H3958" s="23" t="n">
        <v>1802.45</v>
      </c>
      <c r="I3958" s="23" t="n">
        <v>1790.52</v>
      </c>
      <c r="J3958" s="23" t="n">
        <v>1788.73</v>
      </c>
      <c r="K3958" s="29" t="str">
        <f aca="false">IF(N3958&lt;=$F$3,"HIT","MISS")</f>
        <v>HIT</v>
      </c>
      <c r="L3958" s="29" t="str">
        <f aca="false">IF(O3958&lt;=$F$3,"HIT","MISS")</f>
        <v>HIT</v>
      </c>
      <c r="M3958" s="17" t="str">
        <f aca="false">IF(AND(K3958="HIT",L3958="HIT"),"HOD ✓ | LOD ✓",IF(K3958="HIT","HOD ✓",IF(L3958="HIT","LOD ✓","✗ MISS")))</f>
        <v>HOD ✓ | LOD ✓</v>
      </c>
      <c r="N3958" s="26" t="n">
        <f aca="false">IF(D3958&lt;H3958,(H3958-D3958)/D3958,IF(D3958&gt;G3958,(D3958-G3958)/D3958,0))</f>
        <v>4.43860028740795E-005</v>
      </c>
      <c r="O3958" s="26" t="n">
        <f aca="false">IF(E3958&lt;J3958,(J3958-E3958)/E3958,IF(E3958&gt;I3958,(E3958-I3958)/E3958,0))</f>
        <v>0</v>
      </c>
      <c r="P3958" s="27" t="n">
        <f aca="false">LN(F3958/F3957)</f>
        <v>0.00289020754997431</v>
      </c>
      <c r="Q3958" s="28" t="n">
        <f aca="false">STDEV(P3939:P3958)*SQRT(252)</f>
        <v>0.10778261588782</v>
      </c>
      <c r="R3958" s="26" t="n">
        <f aca="false">(G3958-H3958)/H3958</f>
        <v>0.000998640738994122</v>
      </c>
      <c r="S3958" s="17" t="n">
        <f aca="false">YEAR(B3958)</f>
        <v>2022</v>
      </c>
      <c r="T3958" s="17" t="n">
        <f aca="false">WEEKDAY(B3958)</f>
        <v>2</v>
      </c>
    </row>
    <row r="3959" customFormat="false" ht="15" hidden="false" customHeight="false" outlineLevel="0" collapsed="false">
      <c r="B3959" s="21" t="n">
        <v>44572</v>
      </c>
      <c r="C3959" s="22" t="n">
        <v>1801.78</v>
      </c>
      <c r="D3959" s="22" t="n">
        <v>1823.35</v>
      </c>
      <c r="E3959" s="22" t="n">
        <v>1800.195</v>
      </c>
      <c r="F3959" s="22" t="n">
        <v>1821.63</v>
      </c>
      <c r="G3959" s="23" t="n">
        <v>1824.23</v>
      </c>
      <c r="H3959" s="23" t="n">
        <v>1822.41</v>
      </c>
      <c r="I3959" s="23" t="n">
        <v>1801.6</v>
      </c>
      <c r="J3959" s="23" t="n">
        <v>1799.8</v>
      </c>
      <c r="K3959" s="29" t="str">
        <f aca="false">IF(N3959&lt;=$F$3,"HIT","MISS")</f>
        <v>HIT</v>
      </c>
      <c r="L3959" s="29" t="str">
        <f aca="false">IF(O3959&lt;=$F$3,"HIT","MISS")</f>
        <v>HIT</v>
      </c>
      <c r="M3959" s="17" t="str">
        <f aca="false">IF(AND(K3959="HIT",L3959="HIT"),"HOD ✓ | LOD ✓",IF(K3959="HIT","HOD ✓",IF(L3959="HIT","LOD ✓","✗ MISS")))</f>
        <v>HOD ✓ | LOD ✓</v>
      </c>
      <c r="N3959" s="26" t="n">
        <f aca="false">IF(D3959&lt;H3959,(H3959-D3959)/D3959,IF(D3959&gt;G3959,(D3959-G3959)/D3959,0))</f>
        <v>0</v>
      </c>
      <c r="O3959" s="26" t="n">
        <f aca="false">IF(E3959&lt;J3959,(J3959-E3959)/E3959,IF(E3959&gt;I3959,(E3959-I3959)/E3959,0))</f>
        <v>0</v>
      </c>
      <c r="P3959" s="27" t="n">
        <f aca="false">LN(F3959/F3958)</f>
        <v>0.010956639507491</v>
      </c>
      <c r="Q3959" s="28" t="n">
        <f aca="false">STDEV(P3940:P3959)*SQRT(252)</f>
        <v>0.11390070448355</v>
      </c>
      <c r="R3959" s="26" t="n">
        <f aca="false">(G3959-H3959)/H3959</f>
        <v>0.000998677575298608</v>
      </c>
      <c r="S3959" s="17" t="n">
        <f aca="false">YEAR(B3959)</f>
        <v>2022</v>
      </c>
      <c r="T3959" s="17" t="n">
        <f aca="false">WEEKDAY(B3959)</f>
        <v>3</v>
      </c>
    </row>
    <row r="3960" customFormat="false" ht="15" hidden="false" customHeight="false" outlineLevel="0" collapsed="false">
      <c r="B3960" s="21" t="n">
        <v>44573</v>
      </c>
      <c r="C3960" s="22" t="n">
        <v>1821.63</v>
      </c>
      <c r="D3960" s="22" t="n">
        <v>1828.095</v>
      </c>
      <c r="E3960" s="22" t="n">
        <v>1814.78</v>
      </c>
      <c r="F3960" s="22" t="n">
        <v>1826.255</v>
      </c>
      <c r="G3960" s="23" t="n">
        <v>1827.74</v>
      </c>
      <c r="H3960" s="23" t="n">
        <v>1825.91</v>
      </c>
      <c r="I3960" s="23" t="n">
        <v>1815.64</v>
      </c>
      <c r="J3960" s="23" t="n">
        <v>1813.83</v>
      </c>
      <c r="K3960" s="29" t="str">
        <f aca="false">IF(N3960&lt;=$F$3,"HIT","MISS")</f>
        <v>HIT</v>
      </c>
      <c r="L3960" s="29" t="str">
        <f aca="false">IF(O3960&lt;=$F$3,"HIT","MISS")</f>
        <v>HIT</v>
      </c>
      <c r="M3960" s="17" t="str">
        <f aca="false">IF(AND(K3960="HIT",L3960="HIT"),"HOD ✓ | LOD ✓",IF(K3960="HIT","HOD ✓",IF(L3960="HIT","LOD ✓","✗ MISS")))</f>
        <v>HOD ✓ | LOD ✓</v>
      </c>
      <c r="N3960" s="26" t="n">
        <f aca="false">IF(D3960&lt;H3960,(H3960-D3960)/D3960,IF(D3960&gt;G3960,(D3960-G3960)/D3960,0))</f>
        <v>0.000194191220915772</v>
      </c>
      <c r="O3960" s="26" t="n">
        <f aca="false">IF(E3960&lt;J3960,(J3960-E3960)/E3960,IF(E3960&gt;I3960,(E3960-I3960)/E3960,0))</f>
        <v>0</v>
      </c>
      <c r="P3960" s="27" t="n">
        <f aca="false">LN(F3960/F3959)</f>
        <v>0.00253571725982365</v>
      </c>
      <c r="Q3960" s="28" t="n">
        <f aca="false">STDEV(P3941:P3960)*SQRT(252)</f>
        <v>0.107576897589113</v>
      </c>
      <c r="R3960" s="26" t="n">
        <f aca="false">(G3960-H3960)/H3960</f>
        <v>0.00100223997896935</v>
      </c>
      <c r="S3960" s="17" t="n">
        <f aca="false">YEAR(B3960)</f>
        <v>2022</v>
      </c>
      <c r="T3960" s="17" t="n">
        <f aca="false">WEEKDAY(B3960)</f>
        <v>4</v>
      </c>
    </row>
    <row r="3961" customFormat="false" ht="15" hidden="false" customHeight="false" outlineLevel="0" collapsed="false">
      <c r="B3961" s="21" t="n">
        <v>44574</v>
      </c>
      <c r="C3961" s="22" t="n">
        <v>1826.255</v>
      </c>
      <c r="D3961" s="22" t="n">
        <v>1828.18</v>
      </c>
      <c r="E3961" s="22" t="n">
        <v>1812.425</v>
      </c>
      <c r="F3961" s="22" t="n">
        <v>1822.86</v>
      </c>
      <c r="G3961" s="23" t="n">
        <v>1830.14</v>
      </c>
      <c r="H3961" s="23" t="n">
        <v>1828.31</v>
      </c>
      <c r="I3961" s="23" t="n">
        <v>1813.32</v>
      </c>
      <c r="J3961" s="23" t="n">
        <v>1811.51</v>
      </c>
      <c r="K3961" s="29" t="str">
        <f aca="false">IF(N3961&lt;=$F$3,"HIT","MISS")</f>
        <v>HIT</v>
      </c>
      <c r="L3961" s="29" t="str">
        <f aca="false">IF(O3961&lt;=$F$3,"HIT","MISS")</f>
        <v>HIT</v>
      </c>
      <c r="M3961" s="17" t="str">
        <f aca="false">IF(AND(K3961="HIT",L3961="HIT"),"HOD ✓ | LOD ✓",IF(K3961="HIT","HOD ✓",IF(L3961="HIT","LOD ✓","✗ MISS")))</f>
        <v>HOD ✓ | LOD ✓</v>
      </c>
      <c r="N3961" s="26" t="n">
        <f aca="false">IF(D3961&lt;H3961,(H3961-D3961)/D3961,IF(D3961&gt;G3961,(D3961-G3961)/D3961,0))</f>
        <v>7.11089717642036E-005</v>
      </c>
      <c r="O3961" s="26" t="n">
        <f aca="false">IF(E3961&lt;J3961,(J3961-E3961)/E3961,IF(E3961&gt;I3961,(E3961-I3961)/E3961,0))</f>
        <v>0</v>
      </c>
      <c r="P3961" s="27" t="n">
        <f aca="false">LN(F3961/F3960)</f>
        <v>-0.00186072567159028</v>
      </c>
      <c r="Q3961" s="28" t="n">
        <f aca="false">STDEV(P3942:P3961)*SQRT(252)</f>
        <v>0.107890571858519</v>
      </c>
      <c r="R3961" s="26" t="n">
        <f aca="false">(G3961-H3961)/H3961</f>
        <v>0.00100092435090338</v>
      </c>
      <c r="S3961" s="17" t="n">
        <f aca="false">YEAR(B3961)</f>
        <v>2022</v>
      </c>
      <c r="T3961" s="17" t="n">
        <f aca="false">WEEKDAY(B3961)</f>
        <v>5</v>
      </c>
    </row>
    <row r="3962" customFormat="false" ht="15" hidden="false" customHeight="false" outlineLevel="0" collapsed="false">
      <c r="B3962" s="21" t="n">
        <v>44575</v>
      </c>
      <c r="C3962" s="22" t="n">
        <v>1822.86</v>
      </c>
      <c r="D3962" s="22" t="n">
        <v>1829.21</v>
      </c>
      <c r="E3962" s="22" t="n">
        <v>1814.75</v>
      </c>
      <c r="F3962" s="22" t="n">
        <v>1817.93</v>
      </c>
      <c r="G3962" s="23" t="n">
        <v>1828.57</v>
      </c>
      <c r="H3962" s="23" t="n">
        <v>1826.74</v>
      </c>
      <c r="I3962" s="23" t="n">
        <v>1814.89</v>
      </c>
      <c r="J3962" s="23" t="n">
        <v>1813.08</v>
      </c>
      <c r="K3962" s="29" t="str">
        <f aca="false">IF(N3962&lt;=$F$3,"HIT","MISS")</f>
        <v>HIT</v>
      </c>
      <c r="L3962" s="29" t="str">
        <f aca="false">IF(O3962&lt;=$F$3,"HIT","MISS")</f>
        <v>HIT</v>
      </c>
      <c r="M3962" s="17" t="str">
        <f aca="false">IF(AND(K3962="HIT",L3962="HIT"),"HOD ✓ | LOD ✓",IF(K3962="HIT","HOD ✓",IF(L3962="HIT","LOD ✓","✗ MISS")))</f>
        <v>HOD ✓ | LOD ✓</v>
      </c>
      <c r="N3962" s="26" t="n">
        <f aca="false">IF(D3962&lt;H3962,(H3962-D3962)/D3962,IF(D3962&gt;G3962,(D3962-G3962)/D3962,0))</f>
        <v>0.000349877816106461</v>
      </c>
      <c r="O3962" s="26" t="n">
        <f aca="false">IF(E3962&lt;J3962,(J3962-E3962)/E3962,IF(E3962&gt;I3962,(E3962-I3962)/E3962,0))</f>
        <v>0</v>
      </c>
      <c r="P3962" s="27" t="n">
        <f aca="false">LN(F3962/F3961)</f>
        <v>-0.00270820509461146</v>
      </c>
      <c r="Q3962" s="28" t="n">
        <f aca="false">STDEV(P3943:P3962)*SQRT(252)</f>
        <v>0.100421524886756</v>
      </c>
      <c r="R3962" s="26" t="n">
        <f aca="false">(G3962-H3962)/H3962</f>
        <v>0.00100178459988829</v>
      </c>
      <c r="S3962" s="17" t="n">
        <f aca="false">YEAR(B3962)</f>
        <v>2022</v>
      </c>
      <c r="T3962" s="17" t="n">
        <f aca="false">WEEKDAY(B3962)</f>
        <v>6</v>
      </c>
    </row>
    <row r="3963" customFormat="false" ht="15" hidden="false" customHeight="false" outlineLevel="0" collapsed="false">
      <c r="B3963" s="21" t="n">
        <v>44578</v>
      </c>
      <c r="C3963" s="22" t="n">
        <v>1817.93</v>
      </c>
      <c r="D3963" s="22" t="n">
        <v>1823.21</v>
      </c>
      <c r="E3963" s="22" t="n">
        <v>1813.205</v>
      </c>
      <c r="F3963" s="22" t="n">
        <v>1819.33</v>
      </c>
      <c r="G3963" s="23" t="n">
        <v>1825.46</v>
      </c>
      <c r="H3963" s="23" t="n">
        <v>1823.64</v>
      </c>
      <c r="I3963" s="23" t="n">
        <v>1812.84</v>
      </c>
      <c r="J3963" s="23" t="n">
        <v>1811.03</v>
      </c>
      <c r="K3963" s="29" t="str">
        <f aca="false">IF(N3963&lt;=$F$3,"HIT","MISS")</f>
        <v>HIT</v>
      </c>
      <c r="L3963" s="29" t="str">
        <f aca="false">IF(O3963&lt;=$F$3,"HIT","MISS")</f>
        <v>HIT</v>
      </c>
      <c r="M3963" s="17" t="str">
        <f aca="false">IF(AND(K3963="HIT",L3963="HIT"),"HOD ✓ | LOD ✓",IF(K3963="HIT","HOD ✓",IF(L3963="HIT","LOD ✓","✗ MISS")))</f>
        <v>HOD ✓ | LOD ✓</v>
      </c>
      <c r="N3963" s="26" t="n">
        <f aca="false">IF(D3963&lt;H3963,(H3963-D3963)/D3963,IF(D3963&gt;G3963,(D3963-G3963)/D3963,0))</f>
        <v>0.000235847763011427</v>
      </c>
      <c r="O3963" s="26" t="n">
        <f aca="false">IF(E3963&lt;J3963,(J3963-E3963)/E3963,IF(E3963&gt;I3963,(E3963-I3963)/E3963,0))</f>
        <v>0.000201301011192893</v>
      </c>
      <c r="P3963" s="27" t="n">
        <f aca="false">LN(F3963/F3962)</f>
        <v>0.000769810279791609</v>
      </c>
      <c r="Q3963" s="28" t="n">
        <f aca="false">STDEV(P3944:P3963)*SQRT(252)</f>
        <v>0.100338250682471</v>
      </c>
      <c r="R3963" s="26" t="n">
        <f aca="false">(G3963-H3963)/H3963</f>
        <v>0.000998003992015933</v>
      </c>
      <c r="S3963" s="17" t="n">
        <f aca="false">YEAR(B3963)</f>
        <v>2022</v>
      </c>
      <c r="T3963" s="17" t="n">
        <f aca="false">WEEKDAY(B3963)</f>
        <v>2</v>
      </c>
    </row>
    <row r="3964" customFormat="false" ht="15" hidden="false" customHeight="false" outlineLevel="0" collapsed="false">
      <c r="B3964" s="21" t="n">
        <v>44579</v>
      </c>
      <c r="C3964" s="22" t="n">
        <v>1819.33</v>
      </c>
      <c r="D3964" s="22" t="n">
        <v>1822.796</v>
      </c>
      <c r="E3964" s="22" t="n">
        <v>1805.84</v>
      </c>
      <c r="F3964" s="22" t="n">
        <v>1813.82</v>
      </c>
      <c r="G3964" s="23" t="n">
        <v>1818.87</v>
      </c>
      <c r="H3964" s="23" t="n">
        <v>1817.05</v>
      </c>
      <c r="I3964" s="23" t="n">
        <v>1806.76</v>
      </c>
      <c r="J3964" s="23" t="n">
        <v>1804.96</v>
      </c>
      <c r="K3964" s="24" t="str">
        <f aca="false">IF(N3964&lt;=$F$3,"HIT","MISS")</f>
        <v>MISS</v>
      </c>
      <c r="L3964" s="24" t="str">
        <f aca="false">IF(O3964&lt;=$F$3,"HIT","MISS")</f>
        <v>HIT</v>
      </c>
      <c r="M3964" s="25" t="str">
        <f aca="false">IF(AND(K3964="HIT",L3964="HIT"),"HOD ✓ | LOD ✓",IF(K3964="HIT","HOD ✓",IF(L3964="HIT","LOD ✓","✗ MISS")))</f>
        <v>LOD ✓</v>
      </c>
      <c r="N3964" s="26" t="n">
        <f aca="false">IF(D3964&lt;H3964,(H3964-D3964)/D3964,IF(D3964&gt;G3964,(D3964-G3964)/D3964,0))</f>
        <v>0.0021538340000747</v>
      </c>
      <c r="O3964" s="26" t="n">
        <f aca="false">IF(E3964&lt;J3964,(J3964-E3964)/E3964,IF(E3964&gt;I3964,(E3964-I3964)/E3964,0))</f>
        <v>0</v>
      </c>
      <c r="P3964" s="27" t="n">
        <f aca="false">LN(F3964/F3963)</f>
        <v>-0.0030331828988199</v>
      </c>
      <c r="Q3964" s="28" t="n">
        <f aca="false">STDEV(P3945:P3964)*SQRT(252)</f>
        <v>0.0996822654450997</v>
      </c>
      <c r="R3964" s="26" t="n">
        <f aca="false">(G3964-H3964)/H3964</f>
        <v>0.00100162351063534</v>
      </c>
      <c r="S3964" s="17" t="n">
        <f aca="false">YEAR(B3964)</f>
        <v>2022</v>
      </c>
      <c r="T3964" s="17" t="n">
        <f aca="false">WEEKDAY(B3964)</f>
        <v>3</v>
      </c>
    </row>
    <row r="3965" customFormat="false" ht="15" hidden="false" customHeight="false" outlineLevel="0" collapsed="false">
      <c r="B3965" s="21" t="n">
        <v>44580</v>
      </c>
      <c r="C3965" s="22" t="n">
        <v>1813.82</v>
      </c>
      <c r="D3965" s="22" t="n">
        <v>1843.375</v>
      </c>
      <c r="E3965" s="22" t="n">
        <v>1810.345</v>
      </c>
      <c r="F3965" s="22" t="n">
        <v>1840.635</v>
      </c>
      <c r="G3965" s="23" t="n">
        <v>1844.61</v>
      </c>
      <c r="H3965" s="23" t="n">
        <v>1842.77</v>
      </c>
      <c r="I3965" s="23" t="n">
        <v>1810.02</v>
      </c>
      <c r="J3965" s="23" t="n">
        <v>1808.21</v>
      </c>
      <c r="K3965" s="29" t="str">
        <f aca="false">IF(N3965&lt;=$F$3,"HIT","MISS")</f>
        <v>HIT</v>
      </c>
      <c r="L3965" s="29" t="str">
        <f aca="false">IF(O3965&lt;=$F$3,"HIT","MISS")</f>
        <v>HIT</v>
      </c>
      <c r="M3965" s="17" t="str">
        <f aca="false">IF(AND(K3965="HIT",L3965="HIT"),"HOD ✓ | LOD ✓",IF(K3965="HIT","HOD ✓",IF(L3965="HIT","LOD ✓","✗ MISS")))</f>
        <v>HOD ✓ | LOD ✓</v>
      </c>
      <c r="N3965" s="26" t="n">
        <f aca="false">IF(D3965&lt;H3965,(H3965-D3965)/D3965,IF(D3965&gt;G3965,(D3965-G3965)/D3965,0))</f>
        <v>0</v>
      </c>
      <c r="O3965" s="26" t="n">
        <f aca="false">IF(E3965&lt;J3965,(J3965-E3965)/E3965,IF(E3965&gt;I3965,(E3965-I3965)/E3965,0))</f>
        <v>0.000179523792426331</v>
      </c>
      <c r="P3965" s="27" t="n">
        <f aca="false">LN(F3965/F3964)</f>
        <v>0.0146755022356563</v>
      </c>
      <c r="Q3965" s="28" t="n">
        <f aca="false">STDEV(P3946:P3965)*SQRT(252)</f>
        <v>0.111146792808491</v>
      </c>
      <c r="R3965" s="26" t="n">
        <f aca="false">(G3965-H3965)/H3965</f>
        <v>0.000998496828144542</v>
      </c>
      <c r="S3965" s="17" t="n">
        <f aca="false">YEAR(B3965)</f>
        <v>2022</v>
      </c>
      <c r="T3965" s="17" t="n">
        <f aca="false">WEEKDAY(B3965)</f>
        <v>4</v>
      </c>
    </row>
    <row r="3966" customFormat="false" ht="15" hidden="false" customHeight="false" outlineLevel="0" collapsed="false">
      <c r="B3966" s="21" t="n">
        <v>44581</v>
      </c>
      <c r="C3966" s="22" t="n">
        <v>1840.635</v>
      </c>
      <c r="D3966" s="22" t="n">
        <v>1847.946</v>
      </c>
      <c r="E3966" s="22" t="n">
        <v>1836</v>
      </c>
      <c r="F3966" s="22" t="n">
        <v>1839.475</v>
      </c>
      <c r="G3966" s="23" t="n">
        <v>1850.14</v>
      </c>
      <c r="H3966" s="23" t="n">
        <v>1848.29</v>
      </c>
      <c r="I3966" s="23" t="n">
        <v>1835.72</v>
      </c>
      <c r="J3966" s="23" t="n">
        <v>1833.89</v>
      </c>
      <c r="K3966" s="29" t="str">
        <f aca="false">IF(N3966&lt;=$F$3,"HIT","MISS")</f>
        <v>HIT</v>
      </c>
      <c r="L3966" s="29" t="str">
        <f aca="false">IF(O3966&lt;=$F$3,"HIT","MISS")</f>
        <v>HIT</v>
      </c>
      <c r="M3966" s="17" t="str">
        <f aca="false">IF(AND(K3966="HIT",L3966="HIT"),"HOD ✓ | LOD ✓",IF(K3966="HIT","HOD ✓",IF(L3966="HIT","LOD ✓","✗ MISS")))</f>
        <v>HOD ✓ | LOD ✓</v>
      </c>
      <c r="N3966" s="26" t="n">
        <f aca="false">IF(D3966&lt;H3966,(H3966-D3966)/D3966,IF(D3966&gt;G3966,(D3966-G3966)/D3966,0))</f>
        <v>0.00018615262567199</v>
      </c>
      <c r="O3966" s="26" t="n">
        <f aca="false">IF(E3966&lt;J3966,(J3966-E3966)/E3966,IF(E3966&gt;I3966,(E3966-I3966)/E3966,0))</f>
        <v>0.000152505446623079</v>
      </c>
      <c r="P3966" s="27" t="n">
        <f aca="false">LN(F3966/F3965)</f>
        <v>-0.000630415959532638</v>
      </c>
      <c r="Q3966" s="28" t="n">
        <f aca="false">STDEV(P3947:P3966)*SQRT(252)</f>
        <v>0.108438540289024</v>
      </c>
      <c r="R3966" s="26" t="n">
        <f aca="false">(G3966-H3966)/H3966</f>
        <v>0.00100092517949031</v>
      </c>
      <c r="S3966" s="17" t="n">
        <f aca="false">YEAR(B3966)</f>
        <v>2022</v>
      </c>
      <c r="T3966" s="17" t="n">
        <f aca="false">WEEKDAY(B3966)</f>
        <v>5</v>
      </c>
    </row>
    <row r="3967" customFormat="false" ht="15" hidden="false" customHeight="false" outlineLevel="0" collapsed="false">
      <c r="B3967" s="21" t="n">
        <v>44582</v>
      </c>
      <c r="C3967" s="22" t="n">
        <v>1839.475</v>
      </c>
      <c r="D3967" s="22" t="n">
        <v>1843.245</v>
      </c>
      <c r="E3967" s="22" t="n">
        <v>1828.55</v>
      </c>
      <c r="F3967" s="22" t="n">
        <v>1834.65</v>
      </c>
      <c r="G3967" s="23" t="n">
        <v>1843.48</v>
      </c>
      <c r="H3967" s="23" t="n">
        <v>1841.64</v>
      </c>
      <c r="I3967" s="23" t="n">
        <v>1830.51</v>
      </c>
      <c r="J3967" s="23" t="n">
        <v>1828.68</v>
      </c>
      <c r="K3967" s="29" t="str">
        <f aca="false">IF(N3967&lt;=$F$3,"HIT","MISS")</f>
        <v>HIT</v>
      </c>
      <c r="L3967" s="29" t="str">
        <f aca="false">IF(O3967&lt;=$F$3,"HIT","MISS")</f>
        <v>HIT</v>
      </c>
      <c r="M3967" s="17" t="str">
        <f aca="false">IF(AND(K3967="HIT",L3967="HIT"),"HOD ✓ | LOD ✓",IF(K3967="HIT","HOD ✓",IF(L3967="HIT","LOD ✓","✗ MISS")))</f>
        <v>HOD ✓ | LOD ✓</v>
      </c>
      <c r="N3967" s="26" t="n">
        <f aca="false">IF(D3967&lt;H3967,(H3967-D3967)/D3967,IF(D3967&gt;G3967,(D3967-G3967)/D3967,0))</f>
        <v>0</v>
      </c>
      <c r="O3967" s="26" t="n">
        <f aca="false">IF(E3967&lt;J3967,(J3967-E3967)/E3967,IF(E3967&gt;I3967,(E3967-I3967)/E3967,0))</f>
        <v>7.10945831397059E-005</v>
      </c>
      <c r="P3967" s="27" t="n">
        <f aca="false">LN(F3967/F3966)</f>
        <v>-0.00262647720136045</v>
      </c>
      <c r="Q3967" s="28" t="n">
        <f aca="false">STDEV(P3948:P3967)*SQRT(252)</f>
        <v>0.108967793205898</v>
      </c>
      <c r="R3967" s="26" t="n">
        <f aca="false">(G3967-H3967)/H3967</f>
        <v>0.000999109489368127</v>
      </c>
      <c r="S3967" s="17" t="n">
        <f aca="false">YEAR(B3967)</f>
        <v>2022</v>
      </c>
      <c r="T3967" s="17" t="n">
        <f aca="false">WEEKDAY(B3967)</f>
        <v>6</v>
      </c>
    </row>
    <row r="3968" customFormat="false" ht="15" hidden="false" customHeight="false" outlineLevel="0" collapsed="false">
      <c r="B3968" s="21" t="n">
        <v>44585</v>
      </c>
      <c r="C3968" s="22" t="n">
        <v>1834.65</v>
      </c>
      <c r="D3968" s="22" t="n">
        <v>1844.376</v>
      </c>
      <c r="E3968" s="22" t="n">
        <v>1829.765</v>
      </c>
      <c r="F3968" s="22" t="n">
        <v>1843.086</v>
      </c>
      <c r="G3968" s="23" t="n">
        <v>1845.46</v>
      </c>
      <c r="H3968" s="23" t="n">
        <v>1843.62</v>
      </c>
      <c r="I3968" s="23" t="n">
        <v>1832.1</v>
      </c>
      <c r="J3968" s="23" t="n">
        <v>1830.27</v>
      </c>
      <c r="K3968" s="29" t="str">
        <f aca="false">IF(N3968&lt;=$F$3,"HIT","MISS")</f>
        <v>HIT</v>
      </c>
      <c r="L3968" s="29" t="str">
        <f aca="false">IF(O3968&lt;=$F$3,"HIT","MISS")</f>
        <v>HIT</v>
      </c>
      <c r="M3968" s="17" t="str">
        <f aca="false">IF(AND(K3968="HIT",L3968="HIT"),"HOD ✓ | LOD ✓",IF(K3968="HIT","HOD ✓",IF(L3968="HIT","LOD ✓","✗ MISS")))</f>
        <v>HOD ✓ | LOD ✓</v>
      </c>
      <c r="N3968" s="26" t="n">
        <f aca="false">IF(D3968&lt;H3968,(H3968-D3968)/D3968,IF(D3968&gt;G3968,(D3968-G3968)/D3968,0))</f>
        <v>0</v>
      </c>
      <c r="O3968" s="26" t="n">
        <f aca="false">IF(E3968&lt;J3968,(J3968-E3968)/E3968,IF(E3968&gt;I3968,(E3968-I3968)/E3968,0))</f>
        <v>0.000275991725713347</v>
      </c>
      <c r="P3968" s="27" t="n">
        <f aca="false">LN(F3968/F3967)</f>
        <v>0.00458761302903132</v>
      </c>
      <c r="Q3968" s="28" t="n">
        <f aca="false">STDEV(P3949:P3968)*SQRT(252)</f>
        <v>0.109756826117898</v>
      </c>
      <c r="R3968" s="26" t="n">
        <f aca="false">(G3968-H3968)/H3968</f>
        <v>0.000998036471724187</v>
      </c>
      <c r="S3968" s="17" t="n">
        <f aca="false">YEAR(B3968)</f>
        <v>2022</v>
      </c>
      <c r="T3968" s="17" t="n">
        <f aca="false">WEEKDAY(B3968)</f>
        <v>2</v>
      </c>
    </row>
    <row r="3969" customFormat="false" ht="15" hidden="false" customHeight="false" outlineLevel="0" collapsed="false">
      <c r="B3969" s="21" t="n">
        <v>44586</v>
      </c>
      <c r="C3969" s="22" t="n">
        <v>1843.086</v>
      </c>
      <c r="D3969" s="22" t="n">
        <v>1853.885</v>
      </c>
      <c r="E3969" s="22" t="n">
        <v>1834.955</v>
      </c>
      <c r="F3969" s="22" t="n">
        <v>1848.02</v>
      </c>
      <c r="G3969" s="23" t="n">
        <v>1853.31</v>
      </c>
      <c r="H3969" s="23" t="n">
        <v>1851.46</v>
      </c>
      <c r="I3969" s="23" t="n">
        <v>1842.58</v>
      </c>
      <c r="J3969" s="23" t="n">
        <v>1840.74</v>
      </c>
      <c r="K3969" s="24" t="str">
        <f aca="false">IF(N3969&lt;=$F$3,"HIT","MISS")</f>
        <v>HIT</v>
      </c>
      <c r="L3969" s="24" t="str">
        <f aca="false">IF(O3969&lt;=$F$3,"HIT","MISS")</f>
        <v>MISS</v>
      </c>
      <c r="M3969" s="25" t="str">
        <f aca="false">IF(AND(K3969="HIT",L3969="HIT"),"HOD ✓ | LOD ✓",IF(K3969="HIT","HOD ✓",IF(L3969="HIT","LOD ✓","✗ MISS")))</f>
        <v>HOD ✓</v>
      </c>
      <c r="N3969" s="26" t="n">
        <f aca="false">IF(D3969&lt;H3969,(H3969-D3969)/D3969,IF(D3969&gt;G3969,(D3969-G3969)/D3969,0))</f>
        <v>0.000310159475911421</v>
      </c>
      <c r="O3969" s="26" t="n">
        <f aca="false">IF(E3969&lt;J3969,(J3969-E3969)/E3969,IF(E3969&gt;I3969,(E3969-I3969)/E3969,0))</f>
        <v>0.0031526658691903</v>
      </c>
      <c r="P3969" s="27" t="n">
        <f aca="false">LN(F3969/F3968)</f>
        <v>0.00267345502337588</v>
      </c>
      <c r="Q3969" s="28" t="n">
        <f aca="false">STDEV(P3950:P3969)*SQRT(252)</f>
        <v>0.108792795320921</v>
      </c>
      <c r="R3969" s="26" t="n">
        <f aca="false">(G3969-H3969)/H3969</f>
        <v>0.000999211433139203</v>
      </c>
      <c r="S3969" s="17" t="n">
        <f aca="false">YEAR(B3969)</f>
        <v>2022</v>
      </c>
      <c r="T3969" s="17" t="n">
        <f aca="false">WEEKDAY(B3969)</f>
        <v>3</v>
      </c>
    </row>
    <row r="3970" customFormat="false" ht="15" hidden="false" customHeight="false" outlineLevel="0" collapsed="false">
      <c r="B3970" s="21" t="n">
        <v>44587</v>
      </c>
      <c r="C3970" s="22" t="n">
        <v>1848.02</v>
      </c>
      <c r="D3970" s="22" t="n">
        <v>1850.115</v>
      </c>
      <c r="E3970" s="22" t="n">
        <v>1814.98</v>
      </c>
      <c r="F3970" s="22" t="n">
        <v>1819.38</v>
      </c>
      <c r="G3970" s="23" t="n">
        <v>1852.48</v>
      </c>
      <c r="H3970" s="23" t="n">
        <v>1850.63</v>
      </c>
      <c r="I3970" s="23" t="n">
        <v>1817.43</v>
      </c>
      <c r="J3970" s="23" t="n">
        <v>1815.61</v>
      </c>
      <c r="K3970" s="29" t="str">
        <f aca="false">IF(N3970&lt;=$F$3,"HIT","MISS")</f>
        <v>HIT</v>
      </c>
      <c r="L3970" s="29" t="str">
        <f aca="false">IF(O3970&lt;=$F$3,"HIT","MISS")</f>
        <v>HIT</v>
      </c>
      <c r="M3970" s="17" t="str">
        <f aca="false">IF(AND(K3970="HIT",L3970="HIT"),"HOD ✓ | LOD ✓",IF(K3970="HIT","HOD ✓",IF(L3970="HIT","LOD ✓","✗ MISS")))</f>
        <v>HOD ✓ | LOD ✓</v>
      </c>
      <c r="N3970" s="26" t="n">
        <f aca="false">IF(D3970&lt;H3970,(H3970-D3970)/D3970,IF(D3970&gt;G3970,(D3970-G3970)/D3970,0))</f>
        <v>0.000278361074852158</v>
      </c>
      <c r="O3970" s="26" t="n">
        <f aca="false">IF(E3970&lt;J3970,(J3970-E3970)/E3970,IF(E3970&gt;I3970,(E3970-I3970)/E3970,0))</f>
        <v>0.000347111262933962</v>
      </c>
      <c r="P3970" s="27" t="n">
        <f aca="false">LN(F3970/F3969)</f>
        <v>-0.0156190119612815</v>
      </c>
      <c r="Q3970" s="28" t="n">
        <f aca="false">STDEV(P3951:P3970)*SQRT(252)</f>
        <v>0.123931060165773</v>
      </c>
      <c r="R3970" s="26" t="n">
        <f aca="false">(G3970-H3970)/H3970</f>
        <v>0.000999659575387792</v>
      </c>
      <c r="S3970" s="17" t="n">
        <f aca="false">YEAR(B3970)</f>
        <v>2022</v>
      </c>
      <c r="T3970" s="17" t="n">
        <f aca="false">WEEKDAY(B3970)</f>
        <v>4</v>
      </c>
    </row>
    <row r="3971" customFormat="false" ht="15" hidden="false" customHeight="false" outlineLevel="0" collapsed="false">
      <c r="B3971" s="21" t="n">
        <v>44588</v>
      </c>
      <c r="C3971" s="22" t="n">
        <v>1819.38</v>
      </c>
      <c r="D3971" s="22" t="n">
        <v>1822.18</v>
      </c>
      <c r="E3971" s="22" t="n">
        <v>1791.86</v>
      </c>
      <c r="F3971" s="22" t="n">
        <v>1796.985</v>
      </c>
      <c r="G3971" s="23" t="n">
        <v>1823.78</v>
      </c>
      <c r="H3971" s="23" t="n">
        <v>1821.96</v>
      </c>
      <c r="I3971" s="23" t="n">
        <v>1793.84</v>
      </c>
      <c r="J3971" s="23" t="n">
        <v>1792.05</v>
      </c>
      <c r="K3971" s="29" t="str">
        <f aca="false">IF(N3971&lt;=$F$3,"HIT","MISS")</f>
        <v>HIT</v>
      </c>
      <c r="L3971" s="29" t="str">
        <f aca="false">IF(O3971&lt;=$F$3,"HIT","MISS")</f>
        <v>HIT</v>
      </c>
      <c r="M3971" s="17" t="str">
        <f aca="false">IF(AND(K3971="HIT",L3971="HIT"),"HOD ✓ | LOD ✓",IF(K3971="HIT","HOD ✓",IF(L3971="HIT","LOD ✓","✗ MISS")))</f>
        <v>HOD ✓ | LOD ✓</v>
      </c>
      <c r="N3971" s="26" t="n">
        <f aca="false">IF(D3971&lt;H3971,(H3971-D3971)/D3971,IF(D3971&gt;G3971,(D3971-G3971)/D3971,0))</f>
        <v>0</v>
      </c>
      <c r="O3971" s="26" t="n">
        <f aca="false">IF(E3971&lt;J3971,(J3971-E3971)/E3971,IF(E3971&gt;I3971,(E3971-I3971)/E3971,0))</f>
        <v>0.000106035069704137</v>
      </c>
      <c r="P3971" s="27" t="n">
        <f aca="false">LN(F3971/F3970)</f>
        <v>-0.0123855231892959</v>
      </c>
      <c r="Q3971" s="28" t="n">
        <f aca="false">STDEV(P3952:P3971)*SQRT(252)</f>
        <v>0.130067977831502</v>
      </c>
      <c r="R3971" s="26" t="n">
        <f aca="false">(G3971-H3971)/H3971</f>
        <v>0.000998924235438723</v>
      </c>
      <c r="S3971" s="17" t="n">
        <f aca="false">YEAR(B3971)</f>
        <v>2022</v>
      </c>
      <c r="T3971" s="17" t="n">
        <f aca="false">WEEKDAY(B3971)</f>
        <v>5</v>
      </c>
    </row>
    <row r="3972" customFormat="false" ht="15" hidden="false" customHeight="false" outlineLevel="0" collapsed="false">
      <c r="B3972" s="21" t="n">
        <v>44589</v>
      </c>
      <c r="C3972" s="22" t="n">
        <v>1796.985</v>
      </c>
      <c r="D3972" s="22" t="n">
        <v>1799.44</v>
      </c>
      <c r="E3972" s="22" t="n">
        <v>1780.33</v>
      </c>
      <c r="F3972" s="22" t="n">
        <v>1791.655</v>
      </c>
      <c r="G3972" s="23" t="n">
        <v>1799.04</v>
      </c>
      <c r="H3972" s="23" t="n">
        <v>1797.24</v>
      </c>
      <c r="I3972" s="23" t="n">
        <v>1780.6</v>
      </c>
      <c r="J3972" s="23" t="n">
        <v>1778.82</v>
      </c>
      <c r="K3972" s="29" t="str">
        <f aca="false">IF(N3972&lt;=$F$3,"HIT","MISS")</f>
        <v>HIT</v>
      </c>
      <c r="L3972" s="29" t="str">
        <f aca="false">IF(O3972&lt;=$F$3,"HIT","MISS")</f>
        <v>HIT</v>
      </c>
      <c r="M3972" s="17" t="str">
        <f aca="false">IF(AND(K3972="HIT",L3972="HIT"),"HOD ✓ | LOD ✓",IF(K3972="HIT","HOD ✓",IF(L3972="HIT","LOD ✓","✗ MISS")))</f>
        <v>HOD ✓ | LOD ✓</v>
      </c>
      <c r="N3972" s="26" t="n">
        <f aca="false">IF(D3972&lt;H3972,(H3972-D3972)/D3972,IF(D3972&gt;G3972,(D3972-G3972)/D3972,0))</f>
        <v>0.000222291379540352</v>
      </c>
      <c r="O3972" s="26" t="n">
        <f aca="false">IF(E3972&lt;J3972,(J3972-E3972)/E3972,IF(E3972&gt;I3972,(E3972-I3972)/E3972,0))</f>
        <v>0</v>
      </c>
      <c r="P3972" s="27" t="n">
        <f aca="false">LN(F3972/F3971)</f>
        <v>-0.00297048682466545</v>
      </c>
      <c r="Q3972" s="28" t="n">
        <f aca="false">STDEV(P3953:P3972)*SQRT(252)</f>
        <v>0.126629860576232</v>
      </c>
      <c r="R3972" s="26" t="n">
        <f aca="false">(G3972-H3972)/H3972</f>
        <v>0.00100153568805499</v>
      </c>
      <c r="S3972" s="17" t="n">
        <f aca="false">YEAR(B3972)</f>
        <v>2022</v>
      </c>
      <c r="T3972" s="17" t="n">
        <f aca="false">WEEKDAY(B3972)</f>
        <v>6</v>
      </c>
    </row>
    <row r="3973" customFormat="false" ht="15" hidden="false" customHeight="false" outlineLevel="0" collapsed="false">
      <c r="B3973" s="21" t="n">
        <v>44592</v>
      </c>
      <c r="C3973" s="22" t="n">
        <v>1791.655</v>
      </c>
      <c r="D3973" s="22" t="n">
        <v>1799.88</v>
      </c>
      <c r="E3973" s="22" t="n">
        <v>1785.61</v>
      </c>
      <c r="F3973" s="22" t="n">
        <v>1797.166</v>
      </c>
      <c r="G3973" s="23" t="n">
        <v>1799.19</v>
      </c>
      <c r="H3973" s="23" t="n">
        <v>1797.39</v>
      </c>
      <c r="I3973" s="23" t="n">
        <v>1785.24</v>
      </c>
      <c r="J3973" s="23" t="n">
        <v>1783.46</v>
      </c>
      <c r="K3973" s="29" t="str">
        <f aca="false">IF(N3973&lt;=$F$3,"HIT","MISS")</f>
        <v>HIT</v>
      </c>
      <c r="L3973" s="29" t="str">
        <f aca="false">IF(O3973&lt;=$F$3,"HIT","MISS")</f>
        <v>HIT</v>
      </c>
      <c r="M3973" s="17" t="str">
        <f aca="false">IF(AND(K3973="HIT",L3973="HIT"),"HOD ✓ | LOD ✓",IF(K3973="HIT","HOD ✓",IF(L3973="HIT","LOD ✓","✗ MISS")))</f>
        <v>HOD ✓ | LOD ✓</v>
      </c>
      <c r="N3973" s="26" t="n">
        <f aca="false">IF(D3973&lt;H3973,(H3973-D3973)/D3973,IF(D3973&gt;G3973,(D3973-G3973)/D3973,0))</f>
        <v>0.000383358890592737</v>
      </c>
      <c r="O3973" s="26" t="n">
        <f aca="false">IF(E3973&lt;J3973,(J3973-E3973)/E3973,IF(E3973&gt;I3973,(E3973-I3973)/E3973,0))</f>
        <v>0.000207212101186648</v>
      </c>
      <c r="P3973" s="27" t="n">
        <f aca="false">LN(F3973/F3972)</f>
        <v>0.00307120602102253</v>
      </c>
      <c r="Q3973" s="28" t="n">
        <f aca="false">STDEV(P3954:P3973)*SQRT(252)</f>
        <v>0.115637133326312</v>
      </c>
      <c r="R3973" s="26" t="n">
        <f aca="false">(G3973-H3973)/H3973</f>
        <v>0.00100145210555303</v>
      </c>
      <c r="S3973" s="17" t="n">
        <f aca="false">YEAR(B3973)</f>
        <v>2022</v>
      </c>
      <c r="T3973" s="17" t="n">
        <f aca="false">WEEKDAY(B3973)</f>
        <v>2</v>
      </c>
    </row>
    <row r="3974" customFormat="false" ht="15" hidden="false" customHeight="false" outlineLevel="0" collapsed="false">
      <c r="B3974" s="21" t="n">
        <v>44593</v>
      </c>
      <c r="C3974" s="22" t="n">
        <v>1797.166</v>
      </c>
      <c r="D3974" s="22" t="n">
        <v>1808.79</v>
      </c>
      <c r="E3974" s="22" t="n">
        <v>1795.815</v>
      </c>
      <c r="F3974" s="22" t="n">
        <v>1801.005</v>
      </c>
      <c r="G3974" s="23" t="n">
        <v>1810.34</v>
      </c>
      <c r="H3974" s="23" t="n">
        <v>1808.53</v>
      </c>
      <c r="I3974" s="23" t="n">
        <v>1795.46</v>
      </c>
      <c r="J3974" s="23" t="n">
        <v>1793.67</v>
      </c>
      <c r="K3974" s="29" t="str">
        <f aca="false">IF(N3974&lt;=$F$3,"HIT","MISS")</f>
        <v>HIT</v>
      </c>
      <c r="L3974" s="29" t="str">
        <f aca="false">IF(O3974&lt;=$F$3,"HIT","MISS")</f>
        <v>HIT</v>
      </c>
      <c r="M3974" s="17" t="str">
        <f aca="false">IF(AND(K3974="HIT",L3974="HIT"),"HOD ✓ | LOD ✓",IF(K3974="HIT","HOD ✓",IF(L3974="HIT","LOD ✓","✗ MISS")))</f>
        <v>HOD ✓ | LOD ✓</v>
      </c>
      <c r="N3974" s="26" t="n">
        <f aca="false">IF(D3974&lt;H3974,(H3974-D3974)/D3974,IF(D3974&gt;G3974,(D3974-G3974)/D3974,0))</f>
        <v>0</v>
      </c>
      <c r="O3974" s="26" t="n">
        <f aca="false">IF(E3974&lt;J3974,(J3974-E3974)/E3974,IF(E3974&gt;I3974,(E3974-I3974)/E3974,0))</f>
        <v>0.000197681832482755</v>
      </c>
      <c r="P3974" s="27" t="n">
        <f aca="false">LN(F3974/F3973)</f>
        <v>0.00213386270785864</v>
      </c>
      <c r="Q3974" s="28" t="n">
        <f aca="false">STDEV(P3955:P3974)*SQRT(252)</f>
        <v>0.112604498057837</v>
      </c>
      <c r="R3974" s="26" t="n">
        <f aca="false">(G3974-H3974)/H3974</f>
        <v>0.00100081281482748</v>
      </c>
      <c r="S3974" s="17" t="n">
        <f aca="false">YEAR(B3974)</f>
        <v>2022</v>
      </c>
      <c r="T3974" s="17" t="n">
        <f aca="false">WEEKDAY(B3974)</f>
        <v>3</v>
      </c>
    </row>
    <row r="3975" customFormat="false" ht="15" hidden="false" customHeight="false" outlineLevel="0" collapsed="false">
      <c r="B3975" s="21" t="n">
        <v>44594</v>
      </c>
      <c r="C3975" s="22" t="n">
        <v>1801.005</v>
      </c>
      <c r="D3975" s="22" t="n">
        <v>1811.026</v>
      </c>
      <c r="E3975" s="22" t="n">
        <v>1794.534</v>
      </c>
      <c r="F3975" s="22" t="n">
        <v>1806.85</v>
      </c>
      <c r="G3975" s="23" t="n">
        <v>1812.04</v>
      </c>
      <c r="H3975" s="23" t="n">
        <v>1810.23</v>
      </c>
      <c r="I3975" s="23" t="n">
        <v>1797.68</v>
      </c>
      <c r="J3975" s="23" t="n">
        <v>1795.88</v>
      </c>
      <c r="K3975" s="24" t="str">
        <f aca="false">IF(N3975&lt;=$F$3,"HIT","MISS")</f>
        <v>HIT</v>
      </c>
      <c r="L3975" s="24" t="str">
        <f aca="false">IF(O3975&lt;=$F$3,"HIT","MISS")</f>
        <v>MISS</v>
      </c>
      <c r="M3975" s="25" t="str">
        <f aca="false">IF(AND(K3975="HIT",L3975="HIT"),"HOD ✓ | LOD ✓",IF(K3975="HIT","HOD ✓",IF(L3975="HIT","LOD ✓","✗ MISS")))</f>
        <v>HOD ✓</v>
      </c>
      <c r="N3975" s="26" t="n">
        <f aca="false">IF(D3975&lt;H3975,(H3975-D3975)/D3975,IF(D3975&gt;G3975,(D3975-G3975)/D3975,0))</f>
        <v>0</v>
      </c>
      <c r="O3975" s="26" t="n">
        <f aca="false">IF(E3975&lt;J3975,(J3975-E3975)/E3975,IF(E3975&gt;I3975,(E3975-I3975)/E3975,0))</f>
        <v>0.000750055446149253</v>
      </c>
      <c r="P3975" s="27" t="n">
        <f aca="false">LN(F3975/F3974)</f>
        <v>0.00324015522447262</v>
      </c>
      <c r="Q3975" s="28" t="n">
        <f aca="false">STDEV(P3956:P3975)*SQRT(252)</f>
        <v>0.113060426875365</v>
      </c>
      <c r="R3975" s="26" t="n">
        <f aca="false">(G3975-H3975)/H3975</f>
        <v>0.000999872944321962</v>
      </c>
      <c r="S3975" s="17" t="n">
        <f aca="false">YEAR(B3975)</f>
        <v>2022</v>
      </c>
      <c r="T3975" s="17" t="n">
        <f aca="false">WEEKDAY(B3975)</f>
        <v>4</v>
      </c>
    </row>
    <row r="3976" customFormat="false" ht="15" hidden="false" customHeight="false" outlineLevel="0" collapsed="false">
      <c r="B3976" s="21" t="n">
        <v>44595</v>
      </c>
      <c r="C3976" s="22" t="n">
        <v>1806.85</v>
      </c>
      <c r="D3976" s="22" t="n">
        <v>1809.03</v>
      </c>
      <c r="E3976" s="22" t="n">
        <v>1788.685</v>
      </c>
      <c r="F3976" s="22" t="n">
        <v>1804.9</v>
      </c>
      <c r="G3976" s="23" t="n">
        <v>1811.17</v>
      </c>
      <c r="H3976" s="23" t="n">
        <v>1809.36</v>
      </c>
      <c r="I3976" s="23" t="n">
        <v>1789.31</v>
      </c>
      <c r="J3976" s="23" t="n">
        <v>1787.52</v>
      </c>
      <c r="K3976" s="29" t="str">
        <f aca="false">IF(N3976&lt;=$F$3,"HIT","MISS")</f>
        <v>HIT</v>
      </c>
      <c r="L3976" s="29" t="str">
        <f aca="false">IF(O3976&lt;=$F$3,"HIT","MISS")</f>
        <v>HIT</v>
      </c>
      <c r="M3976" s="17" t="str">
        <f aca="false">IF(AND(K3976="HIT",L3976="HIT"),"HOD ✓ | LOD ✓",IF(K3976="HIT","HOD ✓",IF(L3976="HIT","LOD ✓","✗ MISS")))</f>
        <v>HOD ✓ | LOD ✓</v>
      </c>
      <c r="N3976" s="26" t="n">
        <f aca="false">IF(D3976&lt;H3976,(H3976-D3976)/D3976,IF(D3976&gt;G3976,(D3976-G3976)/D3976,0))</f>
        <v>0.000182418202019827</v>
      </c>
      <c r="O3976" s="26" t="n">
        <f aca="false">IF(E3976&lt;J3976,(J3976-E3976)/E3976,IF(E3976&gt;I3976,(E3976-I3976)/E3976,0))</f>
        <v>0</v>
      </c>
      <c r="P3976" s="27" t="n">
        <f aca="false">LN(F3976/F3975)</f>
        <v>-0.00107980906179706</v>
      </c>
      <c r="Q3976" s="28" t="n">
        <f aca="false">STDEV(P3957:P3976)*SQRT(252)</f>
        <v>0.105881163484527</v>
      </c>
      <c r="R3976" s="26" t="n">
        <f aca="false">(G3976-H3976)/H3976</f>
        <v>0.00100035371623125</v>
      </c>
      <c r="S3976" s="17" t="n">
        <f aca="false">YEAR(B3976)</f>
        <v>2022</v>
      </c>
      <c r="T3976" s="17" t="n">
        <f aca="false">WEEKDAY(B3976)</f>
        <v>5</v>
      </c>
    </row>
    <row r="3977" customFormat="false" ht="15" hidden="false" customHeight="false" outlineLevel="0" collapsed="false">
      <c r="B3977" s="21" t="n">
        <v>44596</v>
      </c>
      <c r="C3977" s="22" t="n">
        <v>1804.9</v>
      </c>
      <c r="D3977" s="22" t="n">
        <v>1814.95</v>
      </c>
      <c r="E3977" s="22" t="n">
        <v>1792.23</v>
      </c>
      <c r="F3977" s="22" t="n">
        <v>1807.97</v>
      </c>
      <c r="G3977" s="23" t="n">
        <v>1816.33</v>
      </c>
      <c r="H3977" s="23" t="n">
        <v>1814.52</v>
      </c>
      <c r="I3977" s="23" t="n">
        <v>1792.82</v>
      </c>
      <c r="J3977" s="23" t="n">
        <v>1791.03</v>
      </c>
      <c r="K3977" s="29" t="str">
        <f aca="false">IF(N3977&lt;=$F$3,"HIT","MISS")</f>
        <v>HIT</v>
      </c>
      <c r="L3977" s="29" t="str">
        <f aca="false">IF(O3977&lt;=$F$3,"HIT","MISS")</f>
        <v>HIT</v>
      </c>
      <c r="M3977" s="17" t="str">
        <f aca="false">IF(AND(K3977="HIT",L3977="HIT"),"HOD ✓ | LOD ✓",IF(K3977="HIT","HOD ✓",IF(L3977="HIT","LOD ✓","✗ MISS")))</f>
        <v>HOD ✓ | LOD ✓</v>
      </c>
      <c r="N3977" s="26" t="n">
        <f aca="false">IF(D3977&lt;H3977,(H3977-D3977)/D3977,IF(D3977&gt;G3977,(D3977-G3977)/D3977,0))</f>
        <v>0</v>
      </c>
      <c r="O3977" s="26" t="n">
        <f aca="false">IF(E3977&lt;J3977,(J3977-E3977)/E3977,IF(E3977&gt;I3977,(E3977-I3977)/E3977,0))</f>
        <v>0</v>
      </c>
      <c r="P3977" s="27" t="n">
        <f aca="false">LN(F3977/F3976)</f>
        <v>0.001699480323901</v>
      </c>
      <c r="Q3977" s="28" t="n">
        <f aca="false">STDEV(P3958:P3977)*SQRT(252)</f>
        <v>0.105488359079193</v>
      </c>
      <c r="R3977" s="26" t="n">
        <f aca="false">(G3977-H3977)/H3977</f>
        <v>0.000997508983091917</v>
      </c>
      <c r="S3977" s="17" t="n">
        <f aca="false">YEAR(B3977)</f>
        <v>2022</v>
      </c>
      <c r="T3977" s="17" t="n">
        <f aca="false">WEEKDAY(B3977)</f>
        <v>6</v>
      </c>
    </row>
    <row r="3978" customFormat="false" ht="15" hidden="false" customHeight="false" outlineLevel="0" collapsed="false">
      <c r="B3978" s="21" t="n">
        <v>44599</v>
      </c>
      <c r="C3978" s="22" t="n">
        <v>1807.97</v>
      </c>
      <c r="D3978" s="22" t="n">
        <v>1823.59</v>
      </c>
      <c r="E3978" s="22" t="n">
        <v>1807.934</v>
      </c>
      <c r="F3978" s="22" t="n">
        <v>1820.395</v>
      </c>
      <c r="G3978" s="23" t="n">
        <v>1825</v>
      </c>
      <c r="H3978" s="23" t="n">
        <v>1823.18</v>
      </c>
      <c r="I3978" s="23" t="n">
        <v>1809.94</v>
      </c>
      <c r="J3978" s="23" t="n">
        <v>1808.13</v>
      </c>
      <c r="K3978" s="29" t="str">
        <f aca="false">IF(N3978&lt;=$F$3,"HIT","MISS")</f>
        <v>HIT</v>
      </c>
      <c r="L3978" s="29" t="str">
        <f aca="false">IF(O3978&lt;=$F$3,"HIT","MISS")</f>
        <v>HIT</v>
      </c>
      <c r="M3978" s="17" t="str">
        <f aca="false">IF(AND(K3978="HIT",L3978="HIT"),"HOD ✓ | LOD ✓",IF(K3978="HIT","HOD ✓",IF(L3978="HIT","LOD ✓","✗ MISS")))</f>
        <v>HOD ✓ | LOD ✓</v>
      </c>
      <c r="N3978" s="26" t="n">
        <f aca="false">IF(D3978&lt;H3978,(H3978-D3978)/D3978,IF(D3978&gt;G3978,(D3978-G3978)/D3978,0))</f>
        <v>0</v>
      </c>
      <c r="O3978" s="26" t="n">
        <f aca="false">IF(E3978&lt;J3978,(J3978-E3978)/E3978,IF(E3978&gt;I3978,(E3978-I3978)/E3978,0))</f>
        <v>0.000108411037128645</v>
      </c>
      <c r="P3978" s="27" t="n">
        <f aca="false">LN(F3978/F3977)</f>
        <v>0.00684884159552288</v>
      </c>
      <c r="Q3978" s="28" t="n">
        <f aca="false">STDEV(P3959:P3978)*SQRT(252)</f>
        <v>0.107682677765785</v>
      </c>
      <c r="R3978" s="26" t="n">
        <f aca="false">(G3978-H3978)/H3978</f>
        <v>0.000998255794820005</v>
      </c>
      <c r="S3978" s="17" t="n">
        <f aca="false">YEAR(B3978)</f>
        <v>2022</v>
      </c>
      <c r="T3978" s="17" t="n">
        <f aca="false">WEEKDAY(B3978)</f>
        <v>2</v>
      </c>
    </row>
    <row r="3979" customFormat="false" ht="15" hidden="false" customHeight="false" outlineLevel="0" collapsed="false">
      <c r="B3979" s="21" t="n">
        <v>44600</v>
      </c>
      <c r="C3979" s="22" t="n">
        <v>1820.395</v>
      </c>
      <c r="D3979" s="22" t="n">
        <v>1828.805</v>
      </c>
      <c r="E3979" s="22" t="n">
        <v>1815.495</v>
      </c>
      <c r="F3979" s="22" t="n">
        <v>1826.11</v>
      </c>
      <c r="G3979" s="23" t="n">
        <v>1828.49</v>
      </c>
      <c r="H3979" s="23" t="n">
        <v>1826.66</v>
      </c>
      <c r="I3979" s="23" t="n">
        <v>1815.08</v>
      </c>
      <c r="J3979" s="23" t="n">
        <v>1813.27</v>
      </c>
      <c r="K3979" s="29" t="str">
        <f aca="false">IF(N3979&lt;=$F$3,"HIT","MISS")</f>
        <v>HIT</v>
      </c>
      <c r="L3979" s="29" t="str">
        <f aca="false">IF(O3979&lt;=$F$3,"HIT","MISS")</f>
        <v>HIT</v>
      </c>
      <c r="M3979" s="17" t="str">
        <f aca="false">IF(AND(K3979="HIT",L3979="HIT"),"HOD ✓ | LOD ✓",IF(K3979="HIT","HOD ✓",IF(L3979="HIT","LOD ✓","✗ MISS")))</f>
        <v>HOD ✓ | LOD ✓</v>
      </c>
      <c r="N3979" s="26" t="n">
        <f aca="false">IF(D3979&lt;H3979,(H3979-D3979)/D3979,IF(D3979&gt;G3979,(D3979-G3979)/D3979,0))</f>
        <v>0.000172243623568426</v>
      </c>
      <c r="O3979" s="26" t="n">
        <f aca="false">IF(E3979&lt;J3979,(J3979-E3979)/E3979,IF(E3979&gt;I3979,(E3979-I3979)/E3979,0))</f>
        <v>0.00022858779561495</v>
      </c>
      <c r="P3979" s="27" t="n">
        <f aca="false">LN(F3979/F3978)</f>
        <v>0.00313451081472838</v>
      </c>
      <c r="Q3979" s="28" t="n">
        <f aca="false">STDEV(P3960:P3979)*SQRT(252)</f>
        <v>0.100993642964459</v>
      </c>
      <c r="R3979" s="26" t="n">
        <f aca="false">(G3979-H3979)/H3979</f>
        <v>0.00100182847382651</v>
      </c>
      <c r="S3979" s="17" t="n">
        <f aca="false">YEAR(B3979)</f>
        <v>2022</v>
      </c>
      <c r="T3979" s="17" t="n">
        <f aca="false">WEEKDAY(B3979)</f>
        <v>3</v>
      </c>
    </row>
    <row r="3980" customFormat="false" ht="15" hidden="false" customHeight="false" outlineLevel="0" collapsed="false">
      <c r="B3980" s="21" t="n">
        <v>44601</v>
      </c>
      <c r="C3980" s="22" t="n">
        <v>1826.11</v>
      </c>
      <c r="D3980" s="22" t="n">
        <v>1835.845</v>
      </c>
      <c r="E3980" s="22" t="n">
        <v>1824.76</v>
      </c>
      <c r="F3980" s="22" t="n">
        <v>1833.195</v>
      </c>
      <c r="G3980" s="23" t="n">
        <v>1837.17</v>
      </c>
      <c r="H3980" s="23" t="n">
        <v>1835.33</v>
      </c>
      <c r="I3980" s="23" t="n">
        <v>1825.5</v>
      </c>
      <c r="J3980" s="23" t="n">
        <v>1823.68</v>
      </c>
      <c r="K3980" s="29" t="str">
        <f aca="false">IF(N3980&lt;=$F$3,"HIT","MISS")</f>
        <v>HIT</v>
      </c>
      <c r="L3980" s="29" t="str">
        <f aca="false">IF(O3980&lt;=$F$3,"HIT","MISS")</f>
        <v>HIT</v>
      </c>
      <c r="M3980" s="17" t="str">
        <f aca="false">IF(AND(K3980="HIT",L3980="HIT"),"HOD ✓ | LOD ✓",IF(K3980="HIT","HOD ✓",IF(L3980="HIT","LOD ✓","✗ MISS")))</f>
        <v>HOD ✓ | LOD ✓</v>
      </c>
      <c r="N3980" s="26" t="n">
        <f aca="false">IF(D3980&lt;H3980,(H3980-D3980)/D3980,IF(D3980&gt;G3980,(D3980-G3980)/D3980,0))</f>
        <v>0</v>
      </c>
      <c r="O3980" s="26" t="n">
        <f aca="false">IF(E3980&lt;J3980,(J3980-E3980)/E3980,IF(E3980&gt;I3980,(E3980-I3980)/E3980,0))</f>
        <v>0</v>
      </c>
      <c r="P3980" s="27" t="n">
        <f aca="false">LN(F3980/F3979)</f>
        <v>0.00387232485580548</v>
      </c>
      <c r="Q3980" s="28" t="n">
        <f aca="false">STDEV(P3961:P3980)*SQRT(252)</f>
        <v>0.101527218782048</v>
      </c>
      <c r="R3980" s="26" t="n">
        <f aca="false">(G3980-H3980)/H3980</f>
        <v>0.00100254450153386</v>
      </c>
      <c r="S3980" s="17" t="n">
        <f aca="false">YEAR(B3980)</f>
        <v>2022</v>
      </c>
      <c r="T3980" s="17" t="n">
        <f aca="false">WEEKDAY(B3980)</f>
        <v>4</v>
      </c>
    </row>
    <row r="3981" customFormat="false" ht="15" hidden="false" customHeight="false" outlineLevel="0" collapsed="false">
      <c r="B3981" s="21" t="n">
        <v>44602</v>
      </c>
      <c r="C3981" s="22" t="n">
        <v>1833.195</v>
      </c>
      <c r="D3981" s="22" t="n">
        <v>1841.965</v>
      </c>
      <c r="E3981" s="22" t="n">
        <v>1821.67</v>
      </c>
      <c r="F3981" s="22" t="n">
        <v>1826.725</v>
      </c>
      <c r="G3981" s="23" t="n">
        <v>1844.02</v>
      </c>
      <c r="H3981" s="23" t="n">
        <v>1842.18</v>
      </c>
      <c r="I3981" s="23" t="n">
        <v>1823.91</v>
      </c>
      <c r="J3981" s="23" t="n">
        <v>1822.09</v>
      </c>
      <c r="K3981" s="29" t="str">
        <f aca="false">IF(N3981&lt;=$F$3,"HIT","MISS")</f>
        <v>HIT</v>
      </c>
      <c r="L3981" s="29" t="str">
        <f aca="false">IF(O3981&lt;=$F$3,"HIT","MISS")</f>
        <v>HIT</v>
      </c>
      <c r="M3981" s="17" t="str">
        <f aca="false">IF(AND(K3981="HIT",L3981="HIT"),"HOD ✓ | LOD ✓",IF(K3981="HIT","HOD ✓",IF(L3981="HIT","LOD ✓","✗ MISS")))</f>
        <v>HOD ✓ | LOD ✓</v>
      </c>
      <c r="N3981" s="26" t="n">
        <f aca="false">IF(D3981&lt;H3981,(H3981-D3981)/D3981,IF(D3981&gt;G3981,(D3981-G3981)/D3981,0))</f>
        <v>0.000116723173350278</v>
      </c>
      <c r="O3981" s="26" t="n">
        <f aca="false">IF(E3981&lt;J3981,(J3981-E3981)/E3981,IF(E3981&gt;I3981,(E3981-I3981)/E3981,0))</f>
        <v>0.000230557675100235</v>
      </c>
      <c r="P3981" s="27" t="n">
        <f aca="false">LN(F3981/F3980)</f>
        <v>-0.00353560008952891</v>
      </c>
      <c r="Q3981" s="28" t="n">
        <f aca="false">STDEV(P3962:P3981)*SQRT(252)</f>
        <v>0.102148011032883</v>
      </c>
      <c r="R3981" s="26" t="n">
        <f aca="false">(G3981-H3981)/H3981</f>
        <v>0.000998816619439967</v>
      </c>
      <c r="S3981" s="17" t="n">
        <f aca="false">YEAR(B3981)</f>
        <v>2022</v>
      </c>
      <c r="T3981" s="17" t="n">
        <f aca="false">WEEKDAY(B3981)</f>
        <v>5</v>
      </c>
    </row>
    <row r="3982" customFormat="false" ht="15" hidden="false" customHeight="false" outlineLevel="0" collapsed="false">
      <c r="B3982" s="21" t="n">
        <v>44603</v>
      </c>
      <c r="C3982" s="22" t="n">
        <v>1826.725</v>
      </c>
      <c r="D3982" s="22" t="n">
        <v>1865.465</v>
      </c>
      <c r="E3982" s="22" t="n">
        <v>1820.99</v>
      </c>
      <c r="F3982" s="22" t="n">
        <v>1858.98</v>
      </c>
      <c r="G3982" s="23" t="n">
        <v>1867.41</v>
      </c>
      <c r="H3982" s="23" t="n">
        <v>1865.54</v>
      </c>
      <c r="I3982" s="23" t="n">
        <v>1820.76</v>
      </c>
      <c r="J3982" s="23" t="n">
        <v>1818.94</v>
      </c>
      <c r="K3982" s="29" t="str">
        <f aca="false">IF(N3982&lt;=$F$3,"HIT","MISS")</f>
        <v>HIT</v>
      </c>
      <c r="L3982" s="29" t="str">
        <f aca="false">IF(O3982&lt;=$F$3,"HIT","MISS")</f>
        <v>HIT</v>
      </c>
      <c r="M3982" s="17" t="str">
        <f aca="false">IF(AND(K3982="HIT",L3982="HIT"),"HOD ✓ | LOD ✓",IF(K3982="HIT","HOD ✓",IF(L3982="HIT","LOD ✓","✗ MISS")))</f>
        <v>HOD ✓ | LOD ✓</v>
      </c>
      <c r="N3982" s="26" t="n">
        <f aca="false">IF(D3982&lt;H3982,(H3982-D3982)/D3982,IF(D3982&gt;G3982,(D3982-G3982)/D3982,0))</f>
        <v>4.02044530452437E-005</v>
      </c>
      <c r="O3982" s="26" t="n">
        <f aca="false">IF(E3982&lt;J3982,(J3982-E3982)/E3982,IF(E3982&gt;I3982,(E3982-I3982)/E3982,0))</f>
        <v>0.000126304922047907</v>
      </c>
      <c r="P3982" s="27" t="n">
        <f aca="false">LN(F3982/F3981)</f>
        <v>0.0175032041206425</v>
      </c>
      <c r="Q3982" s="28" t="n">
        <f aca="false">STDEV(P3963:P3982)*SQRT(252)</f>
        <v>0.11862794847681</v>
      </c>
      <c r="R3982" s="26" t="n">
        <f aca="false">(G3982-H3982)/H3982</f>
        <v>0.00100239072868988</v>
      </c>
      <c r="S3982" s="17" t="n">
        <f aca="false">YEAR(B3982)</f>
        <v>2022</v>
      </c>
      <c r="T3982" s="17" t="n">
        <f aca="false">WEEKDAY(B3982)</f>
        <v>6</v>
      </c>
    </row>
    <row r="3983" customFormat="false" ht="15" hidden="false" customHeight="false" outlineLevel="0" collapsed="false">
      <c r="B3983" s="21" t="n">
        <v>44606</v>
      </c>
      <c r="C3983" s="22" t="n">
        <v>1858.98</v>
      </c>
      <c r="D3983" s="22" t="n">
        <v>1874.19</v>
      </c>
      <c r="E3983" s="22" t="n">
        <v>1850.845</v>
      </c>
      <c r="F3983" s="22" t="n">
        <v>1871.66</v>
      </c>
      <c r="G3983" s="23" t="n">
        <v>1875.9</v>
      </c>
      <c r="H3983" s="23" t="n">
        <v>1874.03</v>
      </c>
      <c r="I3983" s="23" t="n">
        <v>1852.95</v>
      </c>
      <c r="J3983" s="23" t="n">
        <v>1851.1</v>
      </c>
      <c r="K3983" s="29" t="str">
        <f aca="false">IF(N3983&lt;=$F$3,"HIT","MISS")</f>
        <v>HIT</v>
      </c>
      <c r="L3983" s="29" t="str">
        <f aca="false">IF(O3983&lt;=$F$3,"HIT","MISS")</f>
        <v>HIT</v>
      </c>
      <c r="M3983" s="17" t="str">
        <f aca="false">IF(AND(K3983="HIT",L3983="HIT"),"HOD ✓ | LOD ✓",IF(K3983="HIT","HOD ✓",IF(L3983="HIT","LOD ✓","✗ MISS")))</f>
        <v>HOD ✓ | LOD ✓</v>
      </c>
      <c r="N3983" s="26" t="n">
        <f aca="false">IF(D3983&lt;H3983,(H3983-D3983)/D3983,IF(D3983&gt;G3983,(D3983-G3983)/D3983,0))</f>
        <v>0</v>
      </c>
      <c r="O3983" s="26" t="n">
        <f aca="false">IF(E3983&lt;J3983,(J3983-E3983)/E3983,IF(E3983&gt;I3983,(E3983-I3983)/E3983,0))</f>
        <v>0.000137774908217534</v>
      </c>
      <c r="P3983" s="27" t="n">
        <f aca="false">LN(F3983/F3982)</f>
        <v>0.00679778741901559</v>
      </c>
      <c r="Q3983" s="28" t="n">
        <f aca="false">STDEV(P3964:P3983)*SQRT(252)</f>
        <v>0.120312089149381</v>
      </c>
      <c r="R3983" s="26" t="n">
        <f aca="false">(G3983-H3983)/H3983</f>
        <v>0.00099784955416942</v>
      </c>
      <c r="S3983" s="17" t="n">
        <f aca="false">YEAR(B3983)</f>
        <v>2022</v>
      </c>
      <c r="T3983" s="17" t="n">
        <f aca="false">WEEKDAY(B3983)</f>
        <v>2</v>
      </c>
    </row>
    <row r="3984" customFormat="false" ht="15" hidden="false" customHeight="false" outlineLevel="0" collapsed="false">
      <c r="B3984" s="21" t="n">
        <v>44607</v>
      </c>
      <c r="C3984" s="22" t="n">
        <v>1871.66</v>
      </c>
      <c r="D3984" s="22" t="n">
        <v>1879.55</v>
      </c>
      <c r="E3984" s="22" t="n">
        <v>1844.61</v>
      </c>
      <c r="F3984" s="22" t="n">
        <v>1853.655</v>
      </c>
      <c r="G3984" s="23" t="n">
        <v>1879.87</v>
      </c>
      <c r="H3984" s="23" t="n">
        <v>1877.99</v>
      </c>
      <c r="I3984" s="23" t="n">
        <v>1845.52</v>
      </c>
      <c r="J3984" s="23" t="n">
        <v>1843.68</v>
      </c>
      <c r="K3984" s="29" t="str">
        <f aca="false">IF(N3984&lt;=$F$3,"HIT","MISS")</f>
        <v>HIT</v>
      </c>
      <c r="L3984" s="29" t="str">
        <f aca="false">IF(O3984&lt;=$F$3,"HIT","MISS")</f>
        <v>HIT</v>
      </c>
      <c r="M3984" s="17" t="str">
        <f aca="false">IF(AND(K3984="HIT",L3984="HIT"),"HOD ✓ | LOD ✓",IF(K3984="HIT","HOD ✓",IF(L3984="HIT","LOD ✓","✗ MISS")))</f>
        <v>HOD ✓ | LOD ✓</v>
      </c>
      <c r="N3984" s="26" t="n">
        <f aca="false">IF(D3984&lt;H3984,(H3984-D3984)/D3984,IF(D3984&gt;G3984,(D3984-G3984)/D3984,0))</f>
        <v>0</v>
      </c>
      <c r="O3984" s="26" t="n">
        <f aca="false">IF(E3984&lt;J3984,(J3984-E3984)/E3984,IF(E3984&gt;I3984,(E3984-I3984)/E3984,0))</f>
        <v>0</v>
      </c>
      <c r="P3984" s="27" t="n">
        <f aca="false">LN(F3984/F3983)</f>
        <v>-0.00966637194268641</v>
      </c>
      <c r="Q3984" s="28" t="n">
        <f aca="false">STDEV(P3965:P3984)*SQRT(252)</f>
        <v>0.125748041161057</v>
      </c>
      <c r="R3984" s="26" t="n">
        <f aca="false">(G3984-H3984)/H3984</f>
        <v>0.00100107029323899</v>
      </c>
      <c r="S3984" s="17" t="n">
        <f aca="false">YEAR(B3984)</f>
        <v>2022</v>
      </c>
      <c r="T3984" s="17" t="n">
        <f aca="false">WEEKDAY(B3984)</f>
        <v>3</v>
      </c>
    </row>
    <row r="3985" customFormat="false" ht="15" hidden="false" customHeight="false" outlineLevel="0" collapsed="false">
      <c r="B3985" s="21" t="n">
        <v>44608</v>
      </c>
      <c r="C3985" s="22" t="n">
        <v>1853.655</v>
      </c>
      <c r="D3985" s="22" t="n">
        <v>1872.6</v>
      </c>
      <c r="E3985" s="22" t="n">
        <v>1850.32</v>
      </c>
      <c r="F3985" s="22" t="n">
        <v>1869.49</v>
      </c>
      <c r="G3985" s="23" t="n">
        <v>1873.61</v>
      </c>
      <c r="H3985" s="23" t="n">
        <v>1871.74</v>
      </c>
      <c r="I3985" s="23" t="n">
        <v>1852.09</v>
      </c>
      <c r="J3985" s="23" t="n">
        <v>1850.24</v>
      </c>
      <c r="K3985" s="29" t="str">
        <f aca="false">IF(N3985&lt;=$F$3,"HIT","MISS")</f>
        <v>HIT</v>
      </c>
      <c r="L3985" s="29" t="str">
        <f aca="false">IF(O3985&lt;=$F$3,"HIT","MISS")</f>
        <v>HIT</v>
      </c>
      <c r="M3985" s="17" t="str">
        <f aca="false">IF(AND(K3985="HIT",L3985="HIT"),"HOD ✓ | LOD ✓",IF(K3985="HIT","HOD ✓",IF(L3985="HIT","LOD ✓","✗ MISS")))</f>
        <v>HOD ✓ | LOD ✓</v>
      </c>
      <c r="N3985" s="26" t="n">
        <f aca="false">IF(D3985&lt;H3985,(H3985-D3985)/D3985,IF(D3985&gt;G3985,(D3985-G3985)/D3985,0))</f>
        <v>0</v>
      </c>
      <c r="O3985" s="26" t="n">
        <f aca="false">IF(E3985&lt;J3985,(J3985-E3985)/E3985,IF(E3985&gt;I3985,(E3985-I3985)/E3985,0))</f>
        <v>0</v>
      </c>
      <c r="P3985" s="27" t="n">
        <f aca="false">LN(F3985/F3984)</f>
        <v>0.00850630071145574</v>
      </c>
      <c r="Q3985" s="28" t="n">
        <f aca="false">STDEV(P3966:P3985)*SQRT(252)</f>
        <v>0.118609773501693</v>
      </c>
      <c r="R3985" s="26" t="n">
        <f aca="false">(G3985-H3985)/H3985</f>
        <v>0.000999070383707081</v>
      </c>
      <c r="S3985" s="17" t="n">
        <f aca="false">YEAR(B3985)</f>
        <v>2022</v>
      </c>
      <c r="T3985" s="17" t="n">
        <f aca="false">WEEKDAY(B3985)</f>
        <v>4</v>
      </c>
    </row>
    <row r="3986" customFormat="false" ht="15" hidden="false" customHeight="false" outlineLevel="0" collapsed="false">
      <c r="B3986" s="21" t="n">
        <v>44609</v>
      </c>
      <c r="C3986" s="22" t="n">
        <v>1869.49</v>
      </c>
      <c r="D3986" s="22" t="n">
        <v>1901.16</v>
      </c>
      <c r="E3986" s="22" t="n">
        <v>1867.89</v>
      </c>
      <c r="F3986" s="22" t="n">
        <v>1898.205</v>
      </c>
      <c r="G3986" s="23" t="n">
        <v>1902.82</v>
      </c>
      <c r="H3986" s="23" t="n">
        <v>1900.92</v>
      </c>
      <c r="I3986" s="23" t="n">
        <v>1870.43</v>
      </c>
      <c r="J3986" s="23" t="n">
        <v>1868.56</v>
      </c>
      <c r="K3986" s="29" t="str">
        <f aca="false">IF(N3986&lt;=$F$3,"HIT","MISS")</f>
        <v>HIT</v>
      </c>
      <c r="L3986" s="29" t="str">
        <f aca="false">IF(O3986&lt;=$F$3,"HIT","MISS")</f>
        <v>HIT</v>
      </c>
      <c r="M3986" s="17" t="str">
        <f aca="false">IF(AND(K3986="HIT",L3986="HIT"),"HOD ✓ | LOD ✓",IF(K3986="HIT","HOD ✓",IF(L3986="HIT","LOD ✓","✗ MISS")))</f>
        <v>HOD ✓ | LOD ✓</v>
      </c>
      <c r="N3986" s="26" t="n">
        <f aca="false">IF(D3986&lt;H3986,(H3986-D3986)/D3986,IF(D3986&gt;G3986,(D3986-G3986)/D3986,0))</f>
        <v>0</v>
      </c>
      <c r="O3986" s="26" t="n">
        <f aca="false">IF(E3986&lt;J3986,(J3986-E3986)/E3986,IF(E3986&gt;I3986,(E3986-I3986)/E3986,0))</f>
        <v>0.000358693499081769</v>
      </c>
      <c r="P3986" s="27" t="n">
        <f aca="false">LN(F3986/F3985)</f>
        <v>0.0152430363882497</v>
      </c>
      <c r="Q3986" s="28" t="n">
        <f aca="false">STDEV(P3967:P3986)*SQRT(252)</f>
        <v>0.129035370692899</v>
      </c>
      <c r="R3986" s="26" t="n">
        <f aca="false">(G3986-H3986)/H3986</f>
        <v>0.000999516023819973</v>
      </c>
      <c r="S3986" s="17" t="n">
        <f aca="false">YEAR(B3986)</f>
        <v>2022</v>
      </c>
      <c r="T3986" s="17" t="n">
        <f aca="false">WEEKDAY(B3986)</f>
        <v>5</v>
      </c>
    </row>
    <row r="3987" customFormat="false" ht="15" hidden="false" customHeight="false" outlineLevel="0" collapsed="false">
      <c r="B3987" s="21" t="n">
        <v>44610</v>
      </c>
      <c r="C3987" s="22" t="n">
        <v>1898.205</v>
      </c>
      <c r="D3987" s="22" t="n">
        <v>1902.545</v>
      </c>
      <c r="E3987" s="22" t="n">
        <v>1886.664</v>
      </c>
      <c r="F3987" s="22" t="n">
        <v>1897.295</v>
      </c>
      <c r="G3987" s="23" t="n">
        <v>1904.36</v>
      </c>
      <c r="H3987" s="23" t="n">
        <v>1902.46</v>
      </c>
      <c r="I3987" s="23" t="n">
        <v>1888.7</v>
      </c>
      <c r="J3987" s="23" t="n">
        <v>1886.81</v>
      </c>
      <c r="K3987" s="29" t="str">
        <f aca="false">IF(N3987&lt;=$F$3,"HIT","MISS")</f>
        <v>HIT</v>
      </c>
      <c r="L3987" s="29" t="str">
        <f aca="false">IF(O3987&lt;=$F$3,"HIT","MISS")</f>
        <v>HIT</v>
      </c>
      <c r="M3987" s="17" t="str">
        <f aca="false">IF(AND(K3987="HIT",L3987="HIT"),"HOD ✓ | LOD ✓",IF(K3987="HIT","HOD ✓",IF(L3987="HIT","LOD ✓","✗ MISS")))</f>
        <v>HOD ✓ | LOD ✓</v>
      </c>
      <c r="N3987" s="26" t="n">
        <f aca="false">IF(D3987&lt;H3987,(H3987-D3987)/D3987,IF(D3987&gt;G3987,(D3987-G3987)/D3987,0))</f>
        <v>0</v>
      </c>
      <c r="O3987" s="26" t="n">
        <f aca="false">IF(E3987&lt;J3987,(J3987-E3987)/E3987,IF(E3987&gt;I3987,(E3987-I3987)/E3987,0))</f>
        <v>7.73852683890498E-005</v>
      </c>
      <c r="P3987" s="27" t="n">
        <f aca="false">LN(F3987/F3986)</f>
        <v>-0.000479515224574693</v>
      </c>
      <c r="Q3987" s="28" t="n">
        <f aca="false">STDEV(P3968:P3987)*SQRT(252)</f>
        <v>0.128332112971554</v>
      </c>
      <c r="R3987" s="26" t="n">
        <f aca="false">(G3987-H3987)/H3987</f>
        <v>0.000998706937333696</v>
      </c>
      <c r="S3987" s="17" t="n">
        <f aca="false">YEAR(B3987)</f>
        <v>2022</v>
      </c>
      <c r="T3987" s="17" t="n">
        <f aca="false">WEEKDAY(B3987)</f>
        <v>6</v>
      </c>
    </row>
    <row r="3988" customFormat="false" ht="15" hidden="false" customHeight="false" outlineLevel="0" collapsed="false">
      <c r="B3988" s="21" t="n">
        <v>44613</v>
      </c>
      <c r="C3988" s="22" t="n">
        <v>1897.295</v>
      </c>
      <c r="D3988" s="22" t="n">
        <v>1908.325</v>
      </c>
      <c r="E3988" s="22" t="n">
        <v>1887.665</v>
      </c>
      <c r="F3988" s="22" t="n">
        <v>1904.035</v>
      </c>
      <c r="G3988" s="23" t="n">
        <v>1910.36</v>
      </c>
      <c r="H3988" s="23" t="n">
        <v>1908.45</v>
      </c>
      <c r="I3988" s="23" t="n">
        <v>1890.25</v>
      </c>
      <c r="J3988" s="23" t="n">
        <v>1888.36</v>
      </c>
      <c r="K3988" s="29" t="str">
        <f aca="false">IF(N3988&lt;=$F$3,"HIT","MISS")</f>
        <v>HIT</v>
      </c>
      <c r="L3988" s="29" t="str">
        <f aca="false">IF(O3988&lt;=$F$3,"HIT","MISS")</f>
        <v>HIT</v>
      </c>
      <c r="M3988" s="17" t="str">
        <f aca="false">IF(AND(K3988="HIT",L3988="HIT"),"HOD ✓ | LOD ✓",IF(K3988="HIT","HOD ✓",IF(L3988="HIT","LOD ✓","✗ MISS")))</f>
        <v>HOD ✓ | LOD ✓</v>
      </c>
      <c r="N3988" s="26" t="n">
        <f aca="false">IF(D3988&lt;H3988,(H3988-D3988)/D3988,IF(D3988&gt;G3988,(D3988-G3988)/D3988,0))</f>
        <v>6.5502469443098E-005</v>
      </c>
      <c r="O3988" s="26" t="n">
        <f aca="false">IF(E3988&lt;J3988,(J3988-E3988)/E3988,IF(E3988&gt;I3988,(E3988-I3988)/E3988,0))</f>
        <v>0.000368179735281385</v>
      </c>
      <c r="P3988" s="27" t="n">
        <f aca="false">LN(F3988/F3987)</f>
        <v>0.00354613099256416</v>
      </c>
      <c r="Q3988" s="28" t="n">
        <f aca="false">STDEV(P3969:P3988)*SQRT(252)</f>
        <v>0.128071997922487</v>
      </c>
      <c r="R3988" s="26" t="n">
        <f aca="false">(G3988-H3988)/H3988</f>
        <v>0.00100081217742139</v>
      </c>
      <c r="S3988" s="17" t="n">
        <f aca="false">YEAR(B3988)</f>
        <v>2022</v>
      </c>
      <c r="T3988" s="17" t="n">
        <f aca="false">WEEKDAY(B3988)</f>
        <v>2</v>
      </c>
    </row>
    <row r="3989" customFormat="false" ht="15" hidden="false" customHeight="false" outlineLevel="0" collapsed="false">
      <c r="B3989" s="21" t="n">
        <v>44614</v>
      </c>
      <c r="C3989" s="22" t="n">
        <v>1904.035</v>
      </c>
      <c r="D3989" s="22" t="n">
        <v>1914.32</v>
      </c>
      <c r="E3989" s="22" t="n">
        <v>1891.47</v>
      </c>
      <c r="F3989" s="22" t="n">
        <v>1898.405</v>
      </c>
      <c r="G3989" s="23" t="n">
        <v>1914.16</v>
      </c>
      <c r="H3989" s="23" t="n">
        <v>1912.25</v>
      </c>
      <c r="I3989" s="23" t="n">
        <v>1890.86</v>
      </c>
      <c r="J3989" s="23" t="n">
        <v>1888.97</v>
      </c>
      <c r="K3989" s="29" t="str">
        <f aca="false">IF(N3989&lt;=$F$3,"HIT","MISS")</f>
        <v>HIT</v>
      </c>
      <c r="L3989" s="29" t="str">
        <f aca="false">IF(O3989&lt;=$F$3,"HIT","MISS")</f>
        <v>HIT</v>
      </c>
      <c r="M3989" s="17" t="str">
        <f aca="false">IF(AND(K3989="HIT",L3989="HIT"),"HOD ✓ | LOD ✓",IF(K3989="HIT","HOD ✓",IF(L3989="HIT","LOD ✓","✗ MISS")))</f>
        <v>HOD ✓ | LOD ✓</v>
      </c>
      <c r="N3989" s="26" t="n">
        <f aca="false">IF(D3989&lt;H3989,(H3989-D3989)/D3989,IF(D3989&gt;G3989,(D3989-G3989)/D3989,0))</f>
        <v>8.35805925863254E-005</v>
      </c>
      <c r="O3989" s="26" t="n">
        <f aca="false">IF(E3989&lt;J3989,(J3989-E3989)/E3989,IF(E3989&gt;I3989,(E3989-I3989)/E3989,0))</f>
        <v>0.000322500489037694</v>
      </c>
      <c r="P3989" s="27" t="n">
        <f aca="false">LN(F3989/F3988)</f>
        <v>-0.00296125862033152</v>
      </c>
      <c r="Q3989" s="28" t="n">
        <f aca="false">STDEV(P3970:P3989)*SQRT(252)</f>
        <v>0.129019494175186</v>
      </c>
      <c r="R3989" s="26" t="n">
        <f aca="false">(G3989-H3989)/H3989</f>
        <v>0.000998823375604697</v>
      </c>
      <c r="S3989" s="17" t="n">
        <f aca="false">YEAR(B3989)</f>
        <v>2022</v>
      </c>
      <c r="T3989" s="17" t="n">
        <f aca="false">WEEKDAY(B3989)</f>
        <v>3</v>
      </c>
    </row>
    <row r="3990" customFormat="false" ht="15" hidden="false" customHeight="false" outlineLevel="0" collapsed="false">
      <c r="B3990" s="21" t="n">
        <v>44615</v>
      </c>
      <c r="C3990" s="22" t="n">
        <v>1898.405</v>
      </c>
      <c r="D3990" s="22" t="n">
        <v>1910.5</v>
      </c>
      <c r="E3990" s="22" t="n">
        <v>1889.68</v>
      </c>
      <c r="F3990" s="22" t="n">
        <v>1909.075</v>
      </c>
      <c r="G3990" s="23" t="n">
        <v>1910.21</v>
      </c>
      <c r="H3990" s="23" t="n">
        <v>1908.3</v>
      </c>
      <c r="I3990" s="23" t="n">
        <v>1890.67</v>
      </c>
      <c r="J3990" s="23" t="n">
        <v>1888.78</v>
      </c>
      <c r="K3990" s="29" t="str">
        <f aca="false">IF(N3990&lt;=$F$3,"HIT","MISS")</f>
        <v>HIT</v>
      </c>
      <c r="L3990" s="29" t="str">
        <f aca="false">IF(O3990&lt;=$F$3,"HIT","MISS")</f>
        <v>HIT</v>
      </c>
      <c r="M3990" s="17" t="str">
        <f aca="false">IF(AND(K3990="HIT",L3990="HIT"),"HOD ✓ | LOD ✓",IF(K3990="HIT","HOD ✓",IF(L3990="HIT","LOD ✓","✗ MISS")))</f>
        <v>HOD ✓ | LOD ✓</v>
      </c>
      <c r="N3990" s="26" t="n">
        <f aca="false">IF(D3990&lt;H3990,(H3990-D3990)/D3990,IF(D3990&gt;G3990,(D3990-G3990)/D3990,0))</f>
        <v>0.000151792724417673</v>
      </c>
      <c r="O3990" s="26" t="n">
        <f aca="false">IF(E3990&lt;J3990,(J3990-E3990)/E3990,IF(E3990&gt;I3990,(E3990-I3990)/E3990,0))</f>
        <v>0</v>
      </c>
      <c r="P3990" s="27" t="n">
        <f aca="false">LN(F3990/F3989)</f>
        <v>0.00560477162416675</v>
      </c>
      <c r="Q3990" s="28" t="n">
        <f aca="false">STDEV(P3971:P3990)*SQRT(252)</f>
        <v>0.113009554305249</v>
      </c>
      <c r="R3990" s="26" t="n">
        <f aca="false">(G3990-H3990)/H3990</f>
        <v>0.00100089084525498</v>
      </c>
      <c r="S3990" s="17" t="n">
        <f aca="false">YEAR(B3990)</f>
        <v>2022</v>
      </c>
      <c r="T3990" s="17" t="n">
        <f aca="false">WEEKDAY(B3990)</f>
        <v>4</v>
      </c>
    </row>
    <row r="3991" customFormat="false" ht="15" hidden="false" customHeight="false" outlineLevel="0" collapsed="false">
      <c r="B3991" s="21" t="n">
        <v>44616</v>
      </c>
      <c r="C3991" s="22" t="n">
        <v>1909.075</v>
      </c>
      <c r="D3991" s="22" t="n">
        <v>1974.485</v>
      </c>
      <c r="E3991" s="22" t="n">
        <v>1878.095</v>
      </c>
      <c r="F3991" s="22" t="n">
        <v>1904.015</v>
      </c>
      <c r="G3991" s="23" t="n">
        <v>1970.5</v>
      </c>
      <c r="H3991" s="23" t="n">
        <v>1968.53</v>
      </c>
      <c r="I3991" s="23" t="n">
        <v>1877.92</v>
      </c>
      <c r="J3991" s="23" t="n">
        <v>1876.04</v>
      </c>
      <c r="K3991" s="24" t="str">
        <f aca="false">IF(N3991&lt;=$F$3,"HIT","MISS")</f>
        <v>MISS</v>
      </c>
      <c r="L3991" s="24" t="str">
        <f aca="false">IF(O3991&lt;=$F$3,"HIT","MISS")</f>
        <v>HIT</v>
      </c>
      <c r="M3991" s="25" t="str">
        <f aca="false">IF(AND(K3991="HIT",L3991="HIT"),"HOD ✓ | LOD ✓",IF(K3991="HIT","HOD ✓",IF(L3991="HIT","LOD ✓","✗ MISS")))</f>
        <v>LOD ✓</v>
      </c>
      <c r="N3991" s="26" t="n">
        <f aca="false">IF(D3991&lt;H3991,(H3991-D3991)/D3991,IF(D3991&gt;G3991,(D3991-G3991)/D3991,0))</f>
        <v>0.00201824779626075</v>
      </c>
      <c r="O3991" s="26" t="n">
        <f aca="false">IF(E3991&lt;J3991,(J3991-E3991)/E3991,IF(E3991&gt;I3991,(E3991-I3991)/E3991,0))</f>
        <v>9.31795249973801E-005</v>
      </c>
      <c r="P3991" s="27" t="n">
        <f aca="false">LN(F3991/F3990)</f>
        <v>-0.00265401706759508</v>
      </c>
      <c r="Q3991" s="28" t="n">
        <f aca="false">STDEV(P3972:P3991)*SQRT(252)</f>
        <v>0.100727698450417</v>
      </c>
      <c r="R3991" s="26" t="n">
        <f aca="false">(G3991-H3991)/H3991</f>
        <v>0.00100074675011304</v>
      </c>
      <c r="S3991" s="17" t="n">
        <f aca="false">YEAR(B3991)</f>
        <v>2022</v>
      </c>
      <c r="T3991" s="17" t="n">
        <f aca="false">WEEKDAY(B3991)</f>
        <v>5</v>
      </c>
    </row>
    <row r="3992" customFormat="false" ht="15" hidden="false" customHeight="false" outlineLevel="0" collapsed="false">
      <c r="B3992" s="21" t="n">
        <v>44617</v>
      </c>
      <c r="C3992" s="22" t="n">
        <v>1904.015</v>
      </c>
      <c r="D3992" s="22" t="n">
        <v>1921.91</v>
      </c>
      <c r="E3992" s="22" t="n">
        <v>1882.995</v>
      </c>
      <c r="F3992" s="22" t="n">
        <v>1889.324</v>
      </c>
      <c r="G3992" s="23" t="n">
        <v>1924.08</v>
      </c>
      <c r="H3992" s="23" t="n">
        <v>1922.16</v>
      </c>
      <c r="I3992" s="23" t="n">
        <v>1885.62</v>
      </c>
      <c r="J3992" s="23" t="n">
        <v>1883.74</v>
      </c>
      <c r="K3992" s="29" t="str">
        <f aca="false">IF(N3992&lt;=$F$3,"HIT","MISS")</f>
        <v>HIT</v>
      </c>
      <c r="L3992" s="29" t="str">
        <f aca="false">IF(O3992&lt;=$F$3,"HIT","MISS")</f>
        <v>HIT</v>
      </c>
      <c r="M3992" s="17" t="str">
        <f aca="false">IF(AND(K3992="HIT",L3992="HIT"),"HOD ✓ | LOD ✓",IF(K3992="HIT","HOD ✓",IF(L3992="HIT","LOD ✓","✗ MISS")))</f>
        <v>HOD ✓ | LOD ✓</v>
      </c>
      <c r="N3992" s="26" t="n">
        <f aca="false">IF(D3992&lt;H3992,(H3992-D3992)/D3992,IF(D3992&gt;G3992,(D3992-G3992)/D3992,0))</f>
        <v>0.000130078931895874</v>
      </c>
      <c r="O3992" s="26" t="n">
        <f aca="false">IF(E3992&lt;J3992,(J3992-E3992)/E3992,IF(E3992&gt;I3992,(E3992-I3992)/E3992,0))</f>
        <v>0.000395646297520768</v>
      </c>
      <c r="P3992" s="27" t="n">
        <f aca="false">LN(F3992/F3991)</f>
        <v>-0.00774572135539351</v>
      </c>
      <c r="Q3992" s="28" t="n">
        <f aca="false">STDEV(P3973:P3992)*SQRT(252)</f>
        <v>0.105716957368452</v>
      </c>
      <c r="R3992" s="26" t="n">
        <f aca="false">(G3992-H3992)/H3992</f>
        <v>0.000998876264202691</v>
      </c>
      <c r="S3992" s="17" t="n">
        <f aca="false">YEAR(B3992)</f>
        <v>2022</v>
      </c>
      <c r="T3992" s="17" t="n">
        <f aca="false">WEEKDAY(B3992)</f>
        <v>6</v>
      </c>
    </row>
    <row r="3993" customFormat="false" ht="15" hidden="false" customHeight="false" outlineLevel="0" collapsed="false">
      <c r="B3993" s="21" t="n">
        <v>44620</v>
      </c>
      <c r="C3993" s="22" t="n">
        <v>1889.324</v>
      </c>
      <c r="D3993" s="22" t="n">
        <v>1927.48</v>
      </c>
      <c r="E3993" s="22" t="n">
        <v>1889.324</v>
      </c>
      <c r="F3993" s="22" t="n">
        <v>1909.525</v>
      </c>
      <c r="G3993" s="23" t="n">
        <v>1926.78</v>
      </c>
      <c r="H3993" s="23" t="n">
        <v>1924.86</v>
      </c>
      <c r="I3993" s="23" t="n">
        <v>1889.88</v>
      </c>
      <c r="J3993" s="23" t="n">
        <v>1887.99</v>
      </c>
      <c r="K3993" s="29" t="str">
        <f aca="false">IF(N3993&lt;=$F$3,"HIT","MISS")</f>
        <v>HIT</v>
      </c>
      <c r="L3993" s="29" t="str">
        <f aca="false">IF(O3993&lt;=$F$3,"HIT","MISS")</f>
        <v>HIT</v>
      </c>
      <c r="M3993" s="17" t="str">
        <f aca="false">IF(AND(K3993="HIT",L3993="HIT"),"HOD ✓ | LOD ✓",IF(K3993="HIT","HOD ✓",IF(L3993="HIT","LOD ✓","✗ MISS")))</f>
        <v>HOD ✓ | LOD ✓</v>
      </c>
      <c r="N3993" s="26" t="n">
        <f aca="false">IF(D3993&lt;H3993,(H3993-D3993)/D3993,IF(D3993&gt;G3993,(D3993-G3993)/D3993,0))</f>
        <v>0.000363168489426632</v>
      </c>
      <c r="O3993" s="26" t="n">
        <f aca="false">IF(E3993&lt;J3993,(J3993-E3993)/E3993,IF(E3993&gt;I3993,(E3993-I3993)/E3993,0))</f>
        <v>0</v>
      </c>
      <c r="P3993" s="27" t="n">
        <f aca="false">LN(F3993/F3992)</f>
        <v>0.0106354268962946</v>
      </c>
      <c r="Q3993" s="28" t="n">
        <f aca="false">STDEV(P3974:P3993)*SQRT(252)</f>
        <v>0.109456541071539</v>
      </c>
      <c r="R3993" s="26" t="n">
        <f aca="false">(G3993-H3993)/H3993</f>
        <v>0.000997475141049257</v>
      </c>
      <c r="S3993" s="17" t="n">
        <f aca="false">YEAR(B3993)</f>
        <v>2022</v>
      </c>
      <c r="T3993" s="17" t="n">
        <f aca="false">WEEKDAY(B3993)</f>
        <v>2</v>
      </c>
    </row>
    <row r="3994" customFormat="false" ht="15" hidden="false" customHeight="false" outlineLevel="0" collapsed="false">
      <c r="B3994" s="21" t="n">
        <v>44621</v>
      </c>
      <c r="C3994" s="22" t="n">
        <v>1909.525</v>
      </c>
      <c r="D3994" s="22" t="n">
        <v>1950.306</v>
      </c>
      <c r="E3994" s="22" t="n">
        <v>1901.47</v>
      </c>
      <c r="F3994" s="22" t="n">
        <v>1945.675</v>
      </c>
      <c r="G3994" s="23" t="n">
        <v>1949.89</v>
      </c>
      <c r="H3994" s="23" t="n">
        <v>1947.94</v>
      </c>
      <c r="I3994" s="23" t="n">
        <v>1903.56</v>
      </c>
      <c r="J3994" s="23" t="n">
        <v>1901.66</v>
      </c>
      <c r="K3994" s="29" t="str">
        <f aca="false">IF(N3994&lt;=$F$3,"HIT","MISS")</f>
        <v>HIT</v>
      </c>
      <c r="L3994" s="29" t="str">
        <f aca="false">IF(O3994&lt;=$F$3,"HIT","MISS")</f>
        <v>HIT</v>
      </c>
      <c r="M3994" s="17" t="str">
        <f aca="false">IF(AND(K3994="HIT",L3994="HIT"),"HOD ✓ | LOD ✓",IF(K3994="HIT","HOD ✓",IF(L3994="HIT","LOD ✓","✗ MISS")))</f>
        <v>HOD ✓ | LOD ✓</v>
      </c>
      <c r="N3994" s="26" t="n">
        <f aca="false">IF(D3994&lt;H3994,(H3994-D3994)/D3994,IF(D3994&gt;G3994,(D3994-G3994)/D3994,0))</f>
        <v>0.000213299861662703</v>
      </c>
      <c r="O3994" s="26" t="n">
        <f aca="false">IF(E3994&lt;J3994,(J3994-E3994)/E3994,IF(E3994&gt;I3994,(E3994-I3994)/E3994,0))</f>
        <v>9.99226913914259E-005</v>
      </c>
      <c r="P3994" s="27" t="n">
        <f aca="false">LN(F3994/F3993)</f>
        <v>0.0187544405361699</v>
      </c>
      <c r="Q3994" s="28" t="n">
        <f aca="false">STDEV(P3975:P3994)*SQRT(252)</f>
        <v>0.122740998048648</v>
      </c>
      <c r="R3994" s="26" t="n">
        <f aca="false">(G3994-H3994)/H3994</f>
        <v>0.00100105752743927</v>
      </c>
      <c r="S3994" s="17" t="n">
        <f aca="false">YEAR(B3994)</f>
        <v>2022</v>
      </c>
      <c r="T3994" s="17" t="n">
        <f aca="false">WEEKDAY(B3994)</f>
        <v>3</v>
      </c>
    </row>
    <row r="3995" customFormat="false" ht="15" hidden="false" customHeight="false" outlineLevel="0" collapsed="false">
      <c r="B3995" s="21" t="n">
        <v>44622</v>
      </c>
      <c r="C3995" s="22" t="n">
        <v>1945.675</v>
      </c>
      <c r="D3995" s="22" t="n">
        <v>1948.01</v>
      </c>
      <c r="E3995" s="22" t="n">
        <v>1913.75</v>
      </c>
      <c r="F3995" s="22" t="n">
        <v>1928.555</v>
      </c>
      <c r="G3995" s="23" t="n">
        <v>1950.17</v>
      </c>
      <c r="H3995" s="23" t="n">
        <v>1948.22</v>
      </c>
      <c r="I3995" s="23" t="n">
        <v>1913.8</v>
      </c>
      <c r="J3995" s="23" t="n">
        <v>1911.89</v>
      </c>
      <c r="K3995" s="29" t="str">
        <f aca="false">IF(N3995&lt;=$F$3,"HIT","MISS")</f>
        <v>HIT</v>
      </c>
      <c r="L3995" s="29" t="str">
        <f aca="false">IF(O3995&lt;=$F$3,"HIT","MISS")</f>
        <v>HIT</v>
      </c>
      <c r="M3995" s="17" t="str">
        <f aca="false">IF(AND(K3995="HIT",L3995="HIT"),"HOD ✓ | LOD ✓",IF(K3995="HIT","HOD ✓",IF(L3995="HIT","LOD ✓","✗ MISS")))</f>
        <v>HOD ✓ | LOD ✓</v>
      </c>
      <c r="N3995" s="26" t="n">
        <f aca="false">IF(D3995&lt;H3995,(H3995-D3995)/D3995,IF(D3995&gt;G3995,(D3995-G3995)/D3995,0))</f>
        <v>0.000107802321343338</v>
      </c>
      <c r="O3995" s="26" t="n">
        <f aca="false">IF(E3995&lt;J3995,(J3995-E3995)/E3995,IF(E3995&gt;I3995,(E3995-I3995)/E3995,0))</f>
        <v>0</v>
      </c>
      <c r="P3995" s="27" t="n">
        <f aca="false">LN(F3995/F3994)</f>
        <v>-0.00883794273220338</v>
      </c>
      <c r="Q3995" s="28" t="n">
        <f aca="false">STDEV(P3976:P3995)*SQRT(252)</f>
        <v>0.130778682852587</v>
      </c>
      <c r="R3995" s="26" t="n">
        <f aca="false">(G3995-H3995)/H3995</f>
        <v>0.00100091365451543</v>
      </c>
      <c r="S3995" s="17" t="n">
        <f aca="false">YEAR(B3995)</f>
        <v>2022</v>
      </c>
      <c r="T3995" s="17" t="n">
        <f aca="false">WEEKDAY(B3995)</f>
        <v>4</v>
      </c>
    </row>
    <row r="3996" customFormat="false" ht="15" hidden="false" customHeight="false" outlineLevel="0" collapsed="false">
      <c r="B3996" s="21" t="n">
        <v>44623</v>
      </c>
      <c r="C3996" s="22" t="n">
        <v>1928.555</v>
      </c>
      <c r="D3996" s="22" t="n">
        <v>1941.295</v>
      </c>
      <c r="E3996" s="22" t="n">
        <v>1922.11</v>
      </c>
      <c r="F3996" s="22" t="n">
        <v>1936.47</v>
      </c>
      <c r="G3996" s="23" t="n">
        <v>1942.19</v>
      </c>
      <c r="H3996" s="23" t="n">
        <v>1940.25</v>
      </c>
      <c r="I3996" s="23" t="n">
        <v>1923.29</v>
      </c>
      <c r="J3996" s="23" t="n">
        <v>1921.37</v>
      </c>
      <c r="K3996" s="29" t="str">
        <f aca="false">IF(N3996&lt;=$F$3,"HIT","MISS")</f>
        <v>HIT</v>
      </c>
      <c r="L3996" s="29" t="str">
        <f aca="false">IF(O3996&lt;=$F$3,"HIT","MISS")</f>
        <v>HIT</v>
      </c>
      <c r="M3996" s="17" t="str">
        <f aca="false">IF(AND(K3996="HIT",L3996="HIT"),"HOD ✓ | LOD ✓",IF(K3996="HIT","HOD ✓",IF(L3996="HIT","LOD ✓","✗ MISS")))</f>
        <v>HOD ✓ | LOD ✓</v>
      </c>
      <c r="N3996" s="26" t="n">
        <f aca="false">IF(D3996&lt;H3996,(H3996-D3996)/D3996,IF(D3996&gt;G3996,(D3996-G3996)/D3996,0))</f>
        <v>0</v>
      </c>
      <c r="O3996" s="26" t="n">
        <f aca="false">IF(E3996&lt;J3996,(J3996-E3996)/E3996,IF(E3996&gt;I3996,(E3996-I3996)/E3996,0))</f>
        <v>0</v>
      </c>
      <c r="P3996" s="27" t="n">
        <f aca="false">LN(F3996/F3995)</f>
        <v>0.00409571015163054</v>
      </c>
      <c r="Q3996" s="28" t="n">
        <f aca="false">STDEV(P3977:P3996)*SQRT(252)</f>
        <v>0.129787757859725</v>
      </c>
      <c r="R3996" s="26" t="n">
        <f aca="false">(G3996-H3996)/H3996</f>
        <v>0.000999871150624948</v>
      </c>
      <c r="S3996" s="17" t="n">
        <f aca="false">YEAR(B3996)</f>
        <v>2022</v>
      </c>
      <c r="T3996" s="17" t="n">
        <f aca="false">WEEKDAY(B3996)</f>
        <v>5</v>
      </c>
    </row>
    <row r="3997" customFormat="false" ht="15" hidden="false" customHeight="false" outlineLevel="0" collapsed="false">
      <c r="B3997" s="21" t="n">
        <v>44624</v>
      </c>
      <c r="C3997" s="22" t="n">
        <v>1936.47</v>
      </c>
      <c r="D3997" s="22" t="n">
        <v>1970.95</v>
      </c>
      <c r="E3997" s="22" t="n">
        <v>1929.715</v>
      </c>
      <c r="F3997" s="22" t="n">
        <v>1970.84</v>
      </c>
      <c r="G3997" s="23" t="n">
        <v>1973.83</v>
      </c>
      <c r="H3997" s="23" t="n">
        <v>1971.86</v>
      </c>
      <c r="I3997" s="23" t="n">
        <v>1929.51</v>
      </c>
      <c r="J3997" s="23" t="n">
        <v>1927.58</v>
      </c>
      <c r="K3997" s="29" t="str">
        <f aca="false">IF(N3997&lt;=$F$3,"HIT","MISS")</f>
        <v>HIT</v>
      </c>
      <c r="L3997" s="29" t="str">
        <f aca="false">IF(O3997&lt;=$F$3,"HIT","MISS")</f>
        <v>HIT</v>
      </c>
      <c r="M3997" s="17" t="str">
        <f aca="false">IF(AND(K3997="HIT",L3997="HIT"),"HOD ✓ | LOD ✓",IF(K3997="HIT","HOD ✓",IF(L3997="HIT","LOD ✓","✗ MISS")))</f>
        <v>HOD ✓ | LOD ✓</v>
      </c>
      <c r="N3997" s="26" t="n">
        <f aca="false">IF(D3997&lt;H3997,(H3997-D3997)/D3997,IF(D3997&gt;G3997,(D3997-G3997)/D3997,0))</f>
        <v>0.000461706283771711</v>
      </c>
      <c r="O3997" s="26" t="n">
        <f aca="false">IF(E3997&lt;J3997,(J3997-E3997)/E3997,IF(E3997&gt;I3997,(E3997-I3997)/E3997,0))</f>
        <v>0.000106233303881624</v>
      </c>
      <c r="P3997" s="27" t="n">
        <f aca="false">LN(F3997/F3996)</f>
        <v>0.0175931198221686</v>
      </c>
      <c r="Q3997" s="28" t="n">
        <f aca="false">STDEV(P3978:P3997)*SQRT(252)</f>
        <v>0.138784005826007</v>
      </c>
      <c r="R3997" s="26" t="n">
        <f aca="false">(G3997-H3997)/H3997</f>
        <v>0.000999056728165299</v>
      </c>
      <c r="S3997" s="17" t="n">
        <f aca="false">YEAR(B3997)</f>
        <v>2022</v>
      </c>
      <c r="T3997" s="17" t="n">
        <f aca="false">WEEKDAY(B3997)</f>
        <v>6</v>
      </c>
    </row>
    <row r="3998" customFormat="false" ht="15" hidden="false" customHeight="false" outlineLevel="0" collapsed="false">
      <c r="B3998" s="21" t="n">
        <v>44627</v>
      </c>
      <c r="C3998" s="22" t="n">
        <v>1970.84</v>
      </c>
      <c r="D3998" s="22" t="n">
        <v>2002.67</v>
      </c>
      <c r="E3998" s="22" t="n">
        <v>1961.075</v>
      </c>
      <c r="F3998" s="22" t="n">
        <v>1997.585</v>
      </c>
      <c r="G3998" s="23" t="n">
        <v>2002.42</v>
      </c>
      <c r="H3998" s="23" t="n">
        <v>2000.42</v>
      </c>
      <c r="I3998" s="23" t="n">
        <v>1960.31</v>
      </c>
      <c r="J3998" s="23" t="n">
        <v>1958.35</v>
      </c>
      <c r="K3998" s="29" t="str">
        <f aca="false">IF(N3998&lt;=$F$3,"HIT","MISS")</f>
        <v>HIT</v>
      </c>
      <c r="L3998" s="29" t="str">
        <f aca="false">IF(O3998&lt;=$F$3,"HIT","MISS")</f>
        <v>HIT</v>
      </c>
      <c r="M3998" s="17" t="str">
        <f aca="false">IF(AND(K3998="HIT",L3998="HIT"),"HOD ✓ | LOD ✓",IF(K3998="HIT","HOD ✓",IF(L3998="HIT","LOD ✓","✗ MISS")))</f>
        <v>HOD ✓ | LOD ✓</v>
      </c>
      <c r="N3998" s="26" t="n">
        <f aca="false">IF(D3998&lt;H3998,(H3998-D3998)/D3998,IF(D3998&gt;G3998,(D3998-G3998)/D3998,0))</f>
        <v>0.000124833347481113</v>
      </c>
      <c r="O3998" s="26" t="n">
        <f aca="false">IF(E3998&lt;J3998,(J3998-E3998)/E3998,IF(E3998&gt;I3998,(E3998-I3998)/E3998,0))</f>
        <v>0.000390092168836021</v>
      </c>
      <c r="P3998" s="27" t="n">
        <f aca="false">LN(F3998/F3997)</f>
        <v>0.0134791031363525</v>
      </c>
      <c r="Q3998" s="28" t="n">
        <f aca="false">STDEV(P3979:P3998)*SQRT(252)</f>
        <v>0.142340921827807</v>
      </c>
      <c r="R3998" s="26" t="n">
        <f aca="false">(G3998-H3998)/H3998</f>
        <v>0.000999790044090741</v>
      </c>
      <c r="S3998" s="17" t="n">
        <f aca="false">YEAR(B3998)</f>
        <v>2022</v>
      </c>
      <c r="T3998" s="17" t="n">
        <f aca="false">WEEKDAY(B3998)</f>
        <v>2</v>
      </c>
    </row>
    <row r="3999" customFormat="false" ht="15" hidden="false" customHeight="false" outlineLevel="0" collapsed="false">
      <c r="B3999" s="21" t="n">
        <v>44628</v>
      </c>
      <c r="C3999" s="22" t="n">
        <v>1997.585</v>
      </c>
      <c r="D3999" s="22" t="n">
        <v>2070.63</v>
      </c>
      <c r="E3999" s="22" t="n">
        <v>1981.105</v>
      </c>
      <c r="F3999" s="22" t="n">
        <v>2050.05</v>
      </c>
      <c r="G3999" s="23" t="n">
        <v>2072.48</v>
      </c>
      <c r="H3999" s="23" t="n">
        <v>2070.41</v>
      </c>
      <c r="I3999" s="23" t="n">
        <v>1983.17</v>
      </c>
      <c r="J3999" s="23" t="n">
        <v>1981.19</v>
      </c>
      <c r="K3999" s="29" t="str">
        <f aca="false">IF(N3999&lt;=$F$3,"HIT","MISS")</f>
        <v>HIT</v>
      </c>
      <c r="L3999" s="29" t="str">
        <f aca="false">IF(O3999&lt;=$F$3,"HIT","MISS")</f>
        <v>HIT</v>
      </c>
      <c r="M3999" s="17" t="str">
        <f aca="false">IF(AND(K3999="HIT",L3999="HIT"),"HOD ✓ | LOD ✓",IF(K3999="HIT","HOD ✓",IF(L3999="HIT","LOD ✓","✗ MISS")))</f>
        <v>HOD ✓ | LOD ✓</v>
      </c>
      <c r="N3999" s="26" t="n">
        <f aca="false">IF(D3999&lt;H3999,(H3999-D3999)/D3999,IF(D3999&gt;G3999,(D3999-G3999)/D3999,0))</f>
        <v>0</v>
      </c>
      <c r="O3999" s="26" t="n">
        <f aca="false">IF(E3999&lt;J3999,(J3999-E3999)/E3999,IF(E3999&gt;I3999,(E3999-I3999)/E3999,0))</f>
        <v>4.29053482778734E-005</v>
      </c>
      <c r="P3999" s="27" t="n">
        <f aca="false">LN(F3999/F3998)</f>
        <v>0.0259252321523615</v>
      </c>
      <c r="Q3999" s="28" t="n">
        <f aca="false">STDEV(P3980:P3999)*SQRT(252)</f>
        <v>0.160912584905158</v>
      </c>
      <c r="R3999" s="26" t="n">
        <f aca="false">(G3999-H3999)/H3999</f>
        <v>0.000999801971590247</v>
      </c>
      <c r="S3999" s="17" t="n">
        <f aca="false">YEAR(B3999)</f>
        <v>2022</v>
      </c>
      <c r="T3999" s="17" t="n">
        <f aca="false">WEEKDAY(B3999)</f>
        <v>3</v>
      </c>
    </row>
    <row r="4000" customFormat="false" ht="15" hidden="false" customHeight="false" outlineLevel="0" collapsed="false">
      <c r="B4000" s="21" t="n">
        <v>44629</v>
      </c>
      <c r="C4000" s="22" t="n">
        <v>2050.05</v>
      </c>
      <c r="D4000" s="22" t="n">
        <v>2059.245</v>
      </c>
      <c r="E4000" s="22" t="n">
        <v>1976.16</v>
      </c>
      <c r="F4000" s="22" t="n">
        <v>1992.505</v>
      </c>
      <c r="G4000" s="23" t="n">
        <v>2059.03</v>
      </c>
      <c r="H4000" s="23" t="n">
        <v>2056.97</v>
      </c>
      <c r="I4000" s="23" t="n">
        <v>1977.23</v>
      </c>
      <c r="J4000" s="23" t="n">
        <v>1975.25</v>
      </c>
      <c r="K4000" s="29" t="str">
        <f aca="false">IF(N4000&lt;=$F$3,"HIT","MISS")</f>
        <v>HIT</v>
      </c>
      <c r="L4000" s="29" t="str">
        <f aca="false">IF(O4000&lt;=$F$3,"HIT","MISS")</f>
        <v>HIT</v>
      </c>
      <c r="M4000" s="17" t="str">
        <f aca="false">IF(AND(K4000="HIT",L4000="HIT"),"HOD ✓ | LOD ✓",IF(K4000="HIT","HOD ✓",IF(L4000="HIT","LOD ✓","✗ MISS")))</f>
        <v>HOD ✓ | LOD ✓</v>
      </c>
      <c r="N4000" s="26" t="n">
        <f aca="false">IF(D4000&lt;H4000,(H4000-D4000)/D4000,IF(D4000&gt;G4000,(D4000-G4000)/D4000,0))</f>
        <v>0.000104407197783504</v>
      </c>
      <c r="O4000" s="26" t="n">
        <f aca="false">IF(E4000&lt;J4000,(J4000-E4000)/E4000,IF(E4000&gt;I4000,(E4000-I4000)/E4000,0))</f>
        <v>0</v>
      </c>
      <c r="P4000" s="27" t="n">
        <f aca="false">LN(F4000/F3999)</f>
        <v>-0.028471542007409</v>
      </c>
      <c r="Q4000" s="28" t="n">
        <f aca="false">STDEV(P3981:P4000)*SQRT(252)</f>
        <v>0.201777172110992</v>
      </c>
      <c r="R4000" s="26" t="n">
        <f aca="false">(G4000-H4000)/H4000</f>
        <v>0.00100147304044318</v>
      </c>
      <c r="S4000" s="17" t="n">
        <f aca="false">YEAR(B4000)</f>
        <v>2022</v>
      </c>
      <c r="T4000" s="17" t="n">
        <f aca="false">WEEKDAY(B4000)</f>
        <v>4</v>
      </c>
    </row>
    <row r="4001" customFormat="false" ht="15" hidden="false" customHeight="false" outlineLevel="0" collapsed="false">
      <c r="B4001" s="21" t="n">
        <v>44630</v>
      </c>
      <c r="C4001" s="22" t="n">
        <v>1992.505</v>
      </c>
      <c r="D4001" s="22" t="n">
        <v>2009.225</v>
      </c>
      <c r="E4001" s="22" t="n">
        <v>1970.525</v>
      </c>
      <c r="F4001" s="22" t="n">
        <v>1996.255</v>
      </c>
      <c r="G4001" s="23" t="n">
        <v>2008.37</v>
      </c>
      <c r="H4001" s="23" t="n">
        <v>2006.36</v>
      </c>
      <c r="I4001" s="23" t="n">
        <v>1970.04</v>
      </c>
      <c r="J4001" s="23" t="n">
        <v>1968.07</v>
      </c>
      <c r="K4001" s="29" t="str">
        <f aca="false">IF(N4001&lt;=$F$3,"HIT","MISS")</f>
        <v>HIT</v>
      </c>
      <c r="L4001" s="29" t="str">
        <f aca="false">IF(O4001&lt;=$F$3,"HIT","MISS")</f>
        <v>HIT</v>
      </c>
      <c r="M4001" s="17" t="str">
        <f aca="false">IF(AND(K4001="HIT",L4001="HIT"),"HOD ✓ | LOD ✓",IF(K4001="HIT","HOD ✓",IF(L4001="HIT","LOD ✓","✗ MISS")))</f>
        <v>HOD ✓ | LOD ✓</v>
      </c>
      <c r="N4001" s="26" t="n">
        <f aca="false">IF(D4001&lt;H4001,(H4001-D4001)/D4001,IF(D4001&gt;G4001,(D4001-G4001)/D4001,0))</f>
        <v>0.000425537209620634</v>
      </c>
      <c r="O4001" s="26" t="n">
        <f aca="false">IF(E4001&lt;J4001,(J4001-E4001)/E4001,IF(E4001&gt;I4001,(E4001-I4001)/E4001,0))</f>
        <v>0.000246127301100025</v>
      </c>
      <c r="P4001" s="27" t="n">
        <f aca="false">LN(F4001/F4000)</f>
        <v>0.00188028415088086</v>
      </c>
      <c r="Q4001" s="28" t="n">
        <f aca="false">STDEV(P3982:P4001)*SQRT(252)</f>
        <v>0.199942694521065</v>
      </c>
      <c r="R4001" s="26" t="n">
        <f aca="false">(G4001-H4001)/H4001</f>
        <v>0.00100181423074622</v>
      </c>
      <c r="S4001" s="17" t="n">
        <f aca="false">YEAR(B4001)</f>
        <v>2022</v>
      </c>
      <c r="T4001" s="17" t="n">
        <f aca="false">WEEKDAY(B4001)</f>
        <v>5</v>
      </c>
    </row>
    <row r="4002" customFormat="false" ht="15" hidden="false" customHeight="false" outlineLevel="0" collapsed="false">
      <c r="B4002" s="21" t="n">
        <v>44631</v>
      </c>
      <c r="C4002" s="22" t="n">
        <v>1996.255</v>
      </c>
      <c r="D4002" s="22" t="n">
        <v>1999.026</v>
      </c>
      <c r="E4002" s="22" t="n">
        <v>1958.68</v>
      </c>
      <c r="F4002" s="22" t="n">
        <v>1988.52</v>
      </c>
      <c r="G4002" s="23" t="n">
        <v>2001.18</v>
      </c>
      <c r="H4002" s="23" t="n">
        <v>1999.18</v>
      </c>
      <c r="I4002" s="23" t="n">
        <v>1960.91</v>
      </c>
      <c r="J4002" s="23" t="n">
        <v>1958.95</v>
      </c>
      <c r="K4002" s="29" t="str">
        <f aca="false">IF(N4002&lt;=$F$3,"HIT","MISS")</f>
        <v>HIT</v>
      </c>
      <c r="L4002" s="29" t="str">
        <f aca="false">IF(O4002&lt;=$F$3,"HIT","MISS")</f>
        <v>HIT</v>
      </c>
      <c r="M4002" s="17" t="str">
        <f aca="false">IF(AND(K4002="HIT",L4002="HIT"),"HOD ✓ | LOD ✓",IF(K4002="HIT","HOD ✓",IF(L4002="HIT","LOD ✓","✗ MISS")))</f>
        <v>HOD ✓ | LOD ✓</v>
      </c>
      <c r="N4002" s="26" t="n">
        <f aca="false">IF(D4002&lt;H4002,(H4002-D4002)/D4002,IF(D4002&gt;G4002,(D4002-G4002)/D4002,0))</f>
        <v>7.70375172709091E-005</v>
      </c>
      <c r="O4002" s="26" t="n">
        <f aca="false">IF(E4002&lt;J4002,(J4002-E4002)/E4002,IF(E4002&gt;I4002,(E4002-I4002)/E4002,0))</f>
        <v>0.00013784793840749</v>
      </c>
      <c r="P4002" s="27" t="n">
        <f aca="false">LN(F4002/F4001)</f>
        <v>-0.00388228179268832</v>
      </c>
      <c r="Q4002" s="28" t="n">
        <f aca="false">STDEV(P3983:P4002)*SQRT(252)</f>
        <v>0.195774391703832</v>
      </c>
      <c r="R4002" s="26" t="n">
        <f aca="false">(G4002-H4002)/H4002</f>
        <v>0.00100041016816895</v>
      </c>
      <c r="S4002" s="17" t="n">
        <f aca="false">YEAR(B4002)</f>
        <v>2022</v>
      </c>
      <c r="T4002" s="17" t="n">
        <f aca="false">WEEKDAY(B4002)</f>
        <v>6</v>
      </c>
    </row>
    <row r="4003" customFormat="false" ht="15" hidden="false" customHeight="false" outlineLevel="0" collapsed="false">
      <c r="B4003" s="21" t="n">
        <v>44634</v>
      </c>
      <c r="C4003" s="22" t="n">
        <v>1988.52</v>
      </c>
      <c r="D4003" s="22" t="n">
        <v>1988.52</v>
      </c>
      <c r="E4003" s="22" t="n">
        <v>1949.744</v>
      </c>
      <c r="F4003" s="22" t="n">
        <v>1950.505</v>
      </c>
      <c r="G4003" s="23" t="n">
        <v>1990.88</v>
      </c>
      <c r="H4003" s="23" t="n">
        <v>1988.89</v>
      </c>
      <c r="I4003" s="23" t="n">
        <v>1949.5</v>
      </c>
      <c r="J4003" s="23" t="n">
        <v>1947.55</v>
      </c>
      <c r="K4003" s="29" t="str">
        <f aca="false">IF(N4003&lt;=$F$3,"HIT","MISS")</f>
        <v>HIT</v>
      </c>
      <c r="L4003" s="29" t="str">
        <f aca="false">IF(O4003&lt;=$F$3,"HIT","MISS")</f>
        <v>HIT</v>
      </c>
      <c r="M4003" s="17" t="str">
        <f aca="false">IF(AND(K4003="HIT",L4003="HIT"),"HOD ✓ | LOD ✓",IF(K4003="HIT","HOD ✓",IF(L4003="HIT","LOD ✓","✗ MISS")))</f>
        <v>HOD ✓ | LOD ✓</v>
      </c>
      <c r="N4003" s="26" t="n">
        <f aca="false">IF(D4003&lt;H4003,(H4003-D4003)/D4003,IF(D4003&gt;G4003,(D4003-G4003)/D4003,0))</f>
        <v>0.000186068030495101</v>
      </c>
      <c r="O4003" s="26" t="n">
        <f aca="false">IF(E4003&lt;J4003,(J4003-E4003)/E4003,IF(E4003&gt;I4003,(E4003-I4003)/E4003,0))</f>
        <v>0.000125144634372469</v>
      </c>
      <c r="P4003" s="27" t="n">
        <f aca="false">LN(F4003/F4002)</f>
        <v>-0.0193023300410067</v>
      </c>
      <c r="Q4003" s="28" t="n">
        <f aca="false">STDEV(P3984:P4003)*SQRT(252)</f>
        <v>0.211036608335075</v>
      </c>
      <c r="R4003" s="26" t="n">
        <f aca="false">(G4003-H4003)/H4003</f>
        <v>0.00100055810024688</v>
      </c>
      <c r="S4003" s="17" t="n">
        <f aca="false">YEAR(B4003)</f>
        <v>2022</v>
      </c>
      <c r="T4003" s="17" t="n">
        <f aca="false">WEEKDAY(B4003)</f>
        <v>2</v>
      </c>
    </row>
    <row r="4004" customFormat="false" ht="15" hidden="false" customHeight="false" outlineLevel="0" collapsed="false">
      <c r="B4004" s="21" t="n">
        <v>44635</v>
      </c>
      <c r="C4004" s="22" t="n">
        <v>1950.505</v>
      </c>
      <c r="D4004" s="22" t="n">
        <v>1954.725</v>
      </c>
      <c r="E4004" s="22" t="n">
        <v>1907.086</v>
      </c>
      <c r="F4004" s="22" t="n">
        <v>1917.7</v>
      </c>
      <c r="G4004" s="23" t="n">
        <v>1954.34</v>
      </c>
      <c r="H4004" s="23" t="n">
        <v>1952.39</v>
      </c>
      <c r="I4004" s="23" t="n">
        <v>1908.88</v>
      </c>
      <c r="J4004" s="23" t="n">
        <v>1906.97</v>
      </c>
      <c r="K4004" s="29" t="str">
        <f aca="false">IF(N4004&lt;=$F$3,"HIT","MISS")</f>
        <v>HIT</v>
      </c>
      <c r="L4004" s="29" t="str">
        <f aca="false">IF(O4004&lt;=$F$3,"HIT","MISS")</f>
        <v>HIT</v>
      </c>
      <c r="M4004" s="17" t="str">
        <f aca="false">IF(AND(K4004="HIT",L4004="HIT"),"HOD ✓ | LOD ✓",IF(K4004="HIT","HOD ✓",IF(L4004="HIT","LOD ✓","✗ MISS")))</f>
        <v>HOD ✓ | LOD ✓</v>
      </c>
      <c r="N4004" s="26" t="n">
        <f aca="false">IF(D4004&lt;H4004,(H4004-D4004)/D4004,IF(D4004&gt;G4004,(D4004-G4004)/D4004,0))</f>
        <v>0.000196958651472709</v>
      </c>
      <c r="O4004" s="26" t="n">
        <f aca="false">IF(E4004&lt;J4004,(J4004-E4004)/E4004,IF(E4004&gt;I4004,(E4004-I4004)/E4004,0))</f>
        <v>0</v>
      </c>
      <c r="P4004" s="27" t="n">
        <f aca="false">LN(F4004/F4003)</f>
        <v>-0.0169617621092261</v>
      </c>
      <c r="Q4004" s="28" t="n">
        <f aca="false">STDEV(P3985:P4004)*SQRT(252)</f>
        <v>0.217892054031592</v>
      </c>
      <c r="R4004" s="26" t="n">
        <f aca="false">(G4004-H4004)/H4004</f>
        <v>0.00099877585933129</v>
      </c>
      <c r="S4004" s="17" t="n">
        <f aca="false">YEAR(B4004)</f>
        <v>2022</v>
      </c>
      <c r="T4004" s="17" t="n">
        <f aca="false">WEEKDAY(B4004)</f>
        <v>3</v>
      </c>
    </row>
    <row r="4005" customFormat="false" ht="15" hidden="false" customHeight="false" outlineLevel="0" collapsed="false">
      <c r="B4005" s="21" t="n">
        <v>44636</v>
      </c>
      <c r="C4005" s="22" t="n">
        <v>1917.7</v>
      </c>
      <c r="D4005" s="22" t="n">
        <v>1929.615</v>
      </c>
      <c r="E4005" s="22" t="n">
        <v>1895.065</v>
      </c>
      <c r="F4005" s="22" t="n">
        <v>1927.385</v>
      </c>
      <c r="G4005" s="23" t="n">
        <v>1931.78</v>
      </c>
      <c r="H4005" s="23" t="n">
        <v>1929.85</v>
      </c>
      <c r="I4005" s="23" t="n">
        <v>1895.95</v>
      </c>
      <c r="J4005" s="23" t="n">
        <v>1894.06</v>
      </c>
      <c r="K4005" s="29" t="str">
        <f aca="false">IF(N4005&lt;=$F$3,"HIT","MISS")</f>
        <v>HIT</v>
      </c>
      <c r="L4005" s="29" t="str">
        <f aca="false">IF(O4005&lt;=$F$3,"HIT","MISS")</f>
        <v>HIT</v>
      </c>
      <c r="M4005" s="17" t="str">
        <f aca="false">IF(AND(K4005="HIT",L4005="HIT"),"HOD ✓ | LOD ✓",IF(K4005="HIT","HOD ✓",IF(L4005="HIT","LOD ✓","✗ MISS")))</f>
        <v>HOD ✓ | LOD ✓</v>
      </c>
      <c r="N4005" s="26" t="n">
        <f aca="false">IF(D4005&lt;H4005,(H4005-D4005)/D4005,IF(D4005&gt;G4005,(D4005-G4005)/D4005,0))</f>
        <v>0.000121785952119931</v>
      </c>
      <c r="O4005" s="26" t="n">
        <f aca="false">IF(E4005&lt;J4005,(J4005-E4005)/E4005,IF(E4005&gt;I4005,(E4005-I4005)/E4005,0))</f>
        <v>0</v>
      </c>
      <c r="P4005" s="27" t="n">
        <f aca="false">LN(F4005/F4004)</f>
        <v>0.00503761060250437</v>
      </c>
      <c r="Q4005" s="28" t="n">
        <f aca="false">STDEV(P3986:P4005)*SQRT(252)</f>
        <v>0.216799766271778</v>
      </c>
      <c r="R4005" s="26" t="n">
        <f aca="false">(G4005-H4005)/H4005</f>
        <v>0.00100007772624819</v>
      </c>
      <c r="S4005" s="17" t="n">
        <f aca="false">YEAR(B4005)</f>
        <v>2022</v>
      </c>
      <c r="T4005" s="17" t="n">
        <f aca="false">WEEKDAY(B4005)</f>
        <v>4</v>
      </c>
    </row>
    <row r="4006" customFormat="false" ht="15" hidden="false" customHeight="false" outlineLevel="0" collapsed="false">
      <c r="B4006" s="21" t="n">
        <v>44637</v>
      </c>
      <c r="C4006" s="22" t="n">
        <v>1927.385</v>
      </c>
      <c r="D4006" s="22" t="n">
        <v>1949.865</v>
      </c>
      <c r="E4006" s="22" t="n">
        <v>1923.39</v>
      </c>
      <c r="F4006" s="22" t="n">
        <v>1942.385</v>
      </c>
      <c r="G4006" s="23" t="n">
        <v>1949.7</v>
      </c>
      <c r="H4006" s="23" t="n">
        <v>1947.75</v>
      </c>
      <c r="I4006" s="23" t="n">
        <v>1923.37</v>
      </c>
      <c r="J4006" s="23" t="n">
        <v>1921.45</v>
      </c>
      <c r="K4006" s="29" t="str">
        <f aca="false">IF(N4006&lt;=$F$3,"HIT","MISS")</f>
        <v>HIT</v>
      </c>
      <c r="L4006" s="29" t="str">
        <f aca="false">IF(O4006&lt;=$F$3,"HIT","MISS")</f>
        <v>HIT</v>
      </c>
      <c r="M4006" s="17" t="str">
        <f aca="false">IF(AND(K4006="HIT",L4006="HIT"),"HOD ✓ | LOD ✓",IF(K4006="HIT","HOD ✓",IF(L4006="HIT","LOD ✓","✗ MISS")))</f>
        <v>HOD ✓ | LOD ✓</v>
      </c>
      <c r="N4006" s="26" t="n">
        <f aca="false">IF(D4006&lt;H4006,(H4006-D4006)/D4006,IF(D4006&gt;G4006,(D4006-G4006)/D4006,0))</f>
        <v>8.46212430091127E-005</v>
      </c>
      <c r="O4006" s="26" t="n">
        <f aca="false">IF(E4006&lt;J4006,(J4006-E4006)/E4006,IF(E4006&gt;I4006,(E4006-I4006)/E4006,0))</f>
        <v>1.03983071557038E-005</v>
      </c>
      <c r="P4006" s="27" t="n">
        <f aca="false">LN(F4006/F4005)</f>
        <v>0.007752437548115</v>
      </c>
      <c r="Q4006" s="28" t="n">
        <f aca="false">STDEV(P3987:P4006)*SQRT(252)</f>
        <v>0.212092790405179</v>
      </c>
      <c r="R4006" s="26" t="n">
        <f aca="false">(G4006-H4006)/H4006</f>
        <v>0.00100115517905278</v>
      </c>
      <c r="S4006" s="17" t="n">
        <f aca="false">YEAR(B4006)</f>
        <v>2022</v>
      </c>
      <c r="T4006" s="17" t="n">
        <f aca="false">WEEKDAY(B4006)</f>
        <v>5</v>
      </c>
    </row>
    <row r="4007" customFormat="false" ht="15" hidden="false" customHeight="false" outlineLevel="0" collapsed="false">
      <c r="B4007" s="21" t="n">
        <v>44638</v>
      </c>
      <c r="C4007" s="22" t="n">
        <v>1942.385</v>
      </c>
      <c r="D4007" s="22" t="n">
        <v>1945.41</v>
      </c>
      <c r="E4007" s="22" t="n">
        <v>1918.01</v>
      </c>
      <c r="F4007" s="22" t="n">
        <v>1920.575</v>
      </c>
      <c r="G4007" s="23" t="n">
        <v>1946.25</v>
      </c>
      <c r="H4007" s="23" t="n">
        <v>1944.31</v>
      </c>
      <c r="I4007" s="23" t="n">
        <v>1917.37</v>
      </c>
      <c r="J4007" s="23" t="n">
        <v>1915.45</v>
      </c>
      <c r="K4007" s="29" t="str">
        <f aca="false">IF(N4007&lt;=$F$3,"HIT","MISS")</f>
        <v>HIT</v>
      </c>
      <c r="L4007" s="29" t="str">
        <f aca="false">IF(O4007&lt;=$F$3,"HIT","MISS")</f>
        <v>HIT</v>
      </c>
      <c r="M4007" s="17" t="str">
        <f aca="false">IF(AND(K4007="HIT",L4007="HIT"),"HOD ✓ | LOD ✓",IF(K4007="HIT","HOD ✓",IF(L4007="HIT","LOD ✓","✗ MISS")))</f>
        <v>HOD ✓ | LOD ✓</v>
      </c>
      <c r="N4007" s="26" t="n">
        <f aca="false">IF(D4007&lt;H4007,(H4007-D4007)/D4007,IF(D4007&gt;G4007,(D4007-G4007)/D4007,0))</f>
        <v>0</v>
      </c>
      <c r="O4007" s="26" t="n">
        <f aca="false">IF(E4007&lt;J4007,(J4007-E4007)/E4007,IF(E4007&gt;I4007,(E4007-I4007)/E4007,0))</f>
        <v>0.000333679177897978</v>
      </c>
      <c r="P4007" s="27" t="n">
        <f aca="false">LN(F4007/F4006)</f>
        <v>-0.0112919790765298</v>
      </c>
      <c r="Q4007" s="28" t="n">
        <f aca="false">STDEV(P3988:P4007)*SQRT(252)</f>
        <v>0.21661923330646</v>
      </c>
      <c r="R4007" s="26" t="n">
        <f aca="false">(G4007-H4007)/H4007</f>
        <v>0.000997783275300778</v>
      </c>
      <c r="S4007" s="17" t="n">
        <f aca="false">YEAR(B4007)</f>
        <v>2022</v>
      </c>
      <c r="T4007" s="17" t="n">
        <f aca="false">WEEKDAY(B4007)</f>
        <v>6</v>
      </c>
    </row>
    <row r="4008" customFormat="false" ht="15" hidden="false" customHeight="false" outlineLevel="0" collapsed="false">
      <c r="B4008" s="21" t="n">
        <v>44641</v>
      </c>
      <c r="C4008" s="22" t="n">
        <v>1920.575</v>
      </c>
      <c r="D4008" s="22" t="n">
        <v>1941.53</v>
      </c>
      <c r="E4008" s="22" t="n">
        <v>1918.026</v>
      </c>
      <c r="F4008" s="22" t="n">
        <v>1935.76</v>
      </c>
      <c r="G4008" s="23" t="n">
        <v>1941.8</v>
      </c>
      <c r="H4008" s="23" t="n">
        <v>1939.86</v>
      </c>
      <c r="I4008" s="23" t="n">
        <v>1924.46</v>
      </c>
      <c r="J4008" s="23" t="n">
        <v>1922.54</v>
      </c>
      <c r="K4008" s="24" t="str">
        <f aca="false">IF(N4008&lt;=$F$3,"HIT","MISS")</f>
        <v>HIT</v>
      </c>
      <c r="L4008" s="24" t="str">
        <f aca="false">IF(O4008&lt;=$F$3,"HIT","MISS")</f>
        <v>MISS</v>
      </c>
      <c r="M4008" s="25" t="str">
        <f aca="false">IF(AND(K4008="HIT",L4008="HIT"),"HOD ✓ | LOD ✓",IF(K4008="HIT","HOD ✓",IF(L4008="HIT","LOD ✓","✗ MISS")))</f>
        <v>HOD ✓</v>
      </c>
      <c r="N4008" s="26" t="n">
        <f aca="false">IF(D4008&lt;H4008,(H4008-D4008)/D4008,IF(D4008&gt;G4008,(D4008-G4008)/D4008,0))</f>
        <v>0</v>
      </c>
      <c r="O4008" s="26" t="n">
        <f aca="false">IF(E4008&lt;J4008,(J4008-E4008)/E4008,IF(E4008&gt;I4008,(E4008-I4008)/E4008,0))</f>
        <v>0.0023534613190853</v>
      </c>
      <c r="P4008" s="27" t="n">
        <f aca="false">LN(F4008/F4007)</f>
        <v>0.00787539385627755</v>
      </c>
      <c r="Q4008" s="28" t="n">
        <f aca="false">STDEV(P3989:P4008)*SQRT(252)</f>
        <v>0.217938655772442</v>
      </c>
      <c r="R4008" s="26" t="n">
        <f aca="false">(G4008-H4008)/H4008</f>
        <v>0.00100007217015664</v>
      </c>
      <c r="S4008" s="17" t="n">
        <f aca="false">YEAR(B4008)</f>
        <v>2022</v>
      </c>
      <c r="T4008" s="17" t="n">
        <f aca="false">WEEKDAY(B4008)</f>
        <v>2</v>
      </c>
    </row>
    <row r="4009" customFormat="false" ht="15" hidden="false" customHeight="false" outlineLevel="0" collapsed="false">
      <c r="B4009" s="21" t="n">
        <v>44642</v>
      </c>
      <c r="C4009" s="22" t="n">
        <v>1935.76</v>
      </c>
      <c r="D4009" s="22" t="n">
        <v>1938.485</v>
      </c>
      <c r="E4009" s="22" t="n">
        <v>1910.73</v>
      </c>
      <c r="F4009" s="22" t="n">
        <v>1921.04</v>
      </c>
      <c r="G4009" s="23" t="n">
        <v>1940</v>
      </c>
      <c r="H4009" s="23" t="n">
        <v>1938.06</v>
      </c>
      <c r="I4009" s="23" t="n">
        <v>1912.73</v>
      </c>
      <c r="J4009" s="23" t="n">
        <v>1910.82</v>
      </c>
      <c r="K4009" s="29" t="str">
        <f aca="false">IF(N4009&lt;=$F$3,"HIT","MISS")</f>
        <v>HIT</v>
      </c>
      <c r="L4009" s="29" t="str">
        <f aca="false">IF(O4009&lt;=$F$3,"HIT","MISS")</f>
        <v>HIT</v>
      </c>
      <c r="M4009" s="17" t="str">
        <f aca="false">IF(AND(K4009="HIT",L4009="HIT"),"HOD ✓ | LOD ✓",IF(K4009="HIT","HOD ✓",IF(L4009="HIT","LOD ✓","✗ MISS")))</f>
        <v>HOD ✓ | LOD ✓</v>
      </c>
      <c r="N4009" s="26" t="n">
        <f aca="false">IF(D4009&lt;H4009,(H4009-D4009)/D4009,IF(D4009&gt;G4009,(D4009-G4009)/D4009,0))</f>
        <v>0</v>
      </c>
      <c r="O4009" s="26" t="n">
        <f aca="false">IF(E4009&lt;J4009,(J4009-E4009)/E4009,IF(E4009&gt;I4009,(E4009-I4009)/E4009,0))</f>
        <v>4.71024163539161E-005</v>
      </c>
      <c r="P4009" s="27" t="n">
        <f aca="false">LN(F4009/F4008)</f>
        <v>-0.00763330816977811</v>
      </c>
      <c r="Q4009" s="28" t="n">
        <f aca="false">STDEV(P3990:P4009)*SQRT(252)</f>
        <v>0.219639895501402</v>
      </c>
      <c r="R4009" s="26" t="n">
        <f aca="false">(G4009-H4009)/H4009</f>
        <v>0.00100100100100103</v>
      </c>
      <c r="S4009" s="17" t="n">
        <f aca="false">YEAR(B4009)</f>
        <v>2022</v>
      </c>
      <c r="T4009" s="17" t="n">
        <f aca="false">WEEKDAY(B4009)</f>
        <v>3</v>
      </c>
    </row>
    <row r="4010" customFormat="false" ht="15" hidden="false" customHeight="false" outlineLevel="0" collapsed="false">
      <c r="B4010" s="21" t="n">
        <v>44643</v>
      </c>
      <c r="C4010" s="22" t="n">
        <v>1921.04</v>
      </c>
      <c r="D4010" s="22" t="n">
        <v>1948.39</v>
      </c>
      <c r="E4010" s="22" t="n">
        <v>1915.64</v>
      </c>
      <c r="F4010" s="22" t="n">
        <v>1944.625</v>
      </c>
      <c r="G4010" s="23" t="n">
        <v>1949.33</v>
      </c>
      <c r="H4010" s="23" t="n">
        <v>1947.38</v>
      </c>
      <c r="I4010" s="23" t="n">
        <v>1917.9</v>
      </c>
      <c r="J4010" s="23" t="n">
        <v>1915.98</v>
      </c>
      <c r="K4010" s="29" t="str">
        <f aca="false">IF(N4010&lt;=$F$3,"HIT","MISS")</f>
        <v>HIT</v>
      </c>
      <c r="L4010" s="29" t="str">
        <f aca="false">IF(O4010&lt;=$F$3,"HIT","MISS")</f>
        <v>HIT</v>
      </c>
      <c r="M4010" s="17" t="str">
        <f aca="false">IF(AND(K4010="HIT",L4010="HIT"),"HOD ✓ | LOD ✓",IF(K4010="HIT","HOD ✓",IF(L4010="HIT","LOD ✓","✗ MISS")))</f>
        <v>HOD ✓ | LOD ✓</v>
      </c>
      <c r="N4010" s="26" t="n">
        <f aca="false">IF(D4010&lt;H4010,(H4010-D4010)/D4010,IF(D4010&gt;G4010,(D4010-G4010)/D4010,0))</f>
        <v>0</v>
      </c>
      <c r="O4010" s="26" t="n">
        <f aca="false">IF(E4010&lt;J4010,(J4010-E4010)/E4010,IF(E4010&gt;I4010,(E4010-I4010)/E4010,0))</f>
        <v>0.000177486375310558</v>
      </c>
      <c r="P4010" s="27" t="n">
        <f aca="false">LN(F4010/F4009)</f>
        <v>0.0122024503672265</v>
      </c>
      <c r="Q4010" s="28" t="n">
        <f aca="false">STDEV(P3991:P4010)*SQRT(252)</f>
        <v>0.222861703235489</v>
      </c>
      <c r="R4010" s="26" t="n">
        <f aca="false">(G4010-H4010)/H4010</f>
        <v>0.00100134539740565</v>
      </c>
      <c r="S4010" s="17" t="n">
        <f aca="false">YEAR(B4010)</f>
        <v>2022</v>
      </c>
      <c r="T4010" s="17" t="n">
        <f aca="false">WEEKDAY(B4010)</f>
        <v>4</v>
      </c>
    </row>
    <row r="4011" customFormat="false" ht="15" hidden="false" customHeight="false" outlineLevel="0" collapsed="false">
      <c r="B4011" s="21" t="n">
        <v>44644</v>
      </c>
      <c r="C4011" s="22" t="n">
        <v>1944.625</v>
      </c>
      <c r="D4011" s="22" t="n">
        <v>1966.206</v>
      </c>
      <c r="E4011" s="22" t="n">
        <v>1937.505</v>
      </c>
      <c r="F4011" s="22" t="n">
        <v>1957.88</v>
      </c>
      <c r="G4011" s="23" t="n">
        <v>1968.41</v>
      </c>
      <c r="H4011" s="23" t="n">
        <v>1966.44</v>
      </c>
      <c r="I4011" s="23" t="n">
        <v>1939.53</v>
      </c>
      <c r="J4011" s="23" t="n">
        <v>1937.59</v>
      </c>
      <c r="K4011" s="29" t="str">
        <f aca="false">IF(N4011&lt;=$F$3,"HIT","MISS")</f>
        <v>HIT</v>
      </c>
      <c r="L4011" s="29" t="str">
        <f aca="false">IF(O4011&lt;=$F$3,"HIT","MISS")</f>
        <v>HIT</v>
      </c>
      <c r="M4011" s="17" t="str">
        <f aca="false">IF(AND(K4011="HIT",L4011="HIT"),"HOD ✓ | LOD ✓",IF(K4011="HIT","HOD ✓",IF(L4011="HIT","LOD ✓","✗ MISS")))</f>
        <v>HOD ✓ | LOD ✓</v>
      </c>
      <c r="N4011" s="26" t="n">
        <f aca="false">IF(D4011&lt;H4011,(H4011-D4011)/D4011,IF(D4011&gt;G4011,(D4011-G4011)/D4011,0))</f>
        <v>0.000119010927644484</v>
      </c>
      <c r="O4011" s="26" t="n">
        <f aca="false">IF(E4011&lt;J4011,(J4011-E4011)/E4011,IF(E4011&gt;I4011,(E4011-I4011)/E4011,0))</f>
        <v>4.38708545267285E-005</v>
      </c>
      <c r="P4011" s="27" t="n">
        <f aca="false">LN(F4011/F4010)</f>
        <v>0.00679309877746452</v>
      </c>
      <c r="Q4011" s="28" t="n">
        <f aca="false">STDEV(P3992:P4011)*SQRT(252)</f>
        <v>0.223373217700065</v>
      </c>
      <c r="R4011" s="26" t="n">
        <f aca="false">(G4011-H4011)/H4011</f>
        <v>0.00100181037814529</v>
      </c>
      <c r="S4011" s="17" t="n">
        <f aca="false">YEAR(B4011)</f>
        <v>2022</v>
      </c>
      <c r="T4011" s="17" t="n">
        <f aca="false">WEEKDAY(B4011)</f>
        <v>5</v>
      </c>
    </row>
    <row r="4012" customFormat="false" ht="15" hidden="false" customHeight="false" outlineLevel="0" collapsed="false">
      <c r="B4012" s="21" t="n">
        <v>44645</v>
      </c>
      <c r="C4012" s="22" t="n">
        <v>1957.88</v>
      </c>
      <c r="D4012" s="22" t="n">
        <v>1964.38</v>
      </c>
      <c r="E4012" s="22" t="n">
        <v>1943.195</v>
      </c>
      <c r="F4012" s="22" t="n">
        <v>1958.02</v>
      </c>
      <c r="G4012" s="23" t="n">
        <v>1965.28</v>
      </c>
      <c r="H4012" s="23" t="n">
        <v>1963.32</v>
      </c>
      <c r="I4012" s="23" t="n">
        <v>1943.5</v>
      </c>
      <c r="J4012" s="23" t="n">
        <v>1941.56</v>
      </c>
      <c r="K4012" s="29" t="str">
        <f aca="false">IF(N4012&lt;=$F$3,"HIT","MISS")</f>
        <v>HIT</v>
      </c>
      <c r="L4012" s="29" t="str">
        <f aca="false">IF(O4012&lt;=$F$3,"HIT","MISS")</f>
        <v>HIT</v>
      </c>
      <c r="M4012" s="17" t="str">
        <f aca="false">IF(AND(K4012="HIT",L4012="HIT"),"HOD ✓ | LOD ✓",IF(K4012="HIT","HOD ✓",IF(L4012="HIT","LOD ✓","✗ MISS")))</f>
        <v>HOD ✓ | LOD ✓</v>
      </c>
      <c r="N4012" s="26" t="n">
        <f aca="false">IF(D4012&lt;H4012,(H4012-D4012)/D4012,IF(D4012&gt;G4012,(D4012-G4012)/D4012,0))</f>
        <v>0</v>
      </c>
      <c r="O4012" s="26" t="n">
        <f aca="false">IF(E4012&lt;J4012,(J4012-E4012)/E4012,IF(E4012&gt;I4012,(E4012-I4012)/E4012,0))</f>
        <v>0</v>
      </c>
      <c r="P4012" s="27" t="n">
        <f aca="false">LN(F4012/F4011)</f>
        <v>7.15033581345783E-005</v>
      </c>
      <c r="Q4012" s="28" t="n">
        <f aca="false">STDEV(P3993:P4012)*SQRT(252)</f>
        <v>0.220839657943709</v>
      </c>
      <c r="R4012" s="26" t="n">
        <f aca="false">(G4012-H4012)/H4012</f>
        <v>0.000998308986818265</v>
      </c>
      <c r="S4012" s="17" t="n">
        <f aca="false">YEAR(B4012)</f>
        <v>2022</v>
      </c>
      <c r="T4012" s="17" t="n">
        <f aca="false">WEEKDAY(B4012)</f>
        <v>6</v>
      </c>
    </row>
    <row r="4013" customFormat="false" ht="15" hidden="false" customHeight="false" outlineLevel="0" collapsed="false">
      <c r="B4013" s="21" t="n">
        <v>44648</v>
      </c>
      <c r="C4013" s="22" t="n">
        <v>1958.02</v>
      </c>
      <c r="D4013" s="22" t="n">
        <v>1958.47</v>
      </c>
      <c r="E4013" s="22" t="n">
        <v>1917.13</v>
      </c>
      <c r="F4013" s="22" t="n">
        <v>1922.8</v>
      </c>
      <c r="G4013" s="23" t="n">
        <v>1958.22</v>
      </c>
      <c r="H4013" s="23" t="n">
        <v>1956.26</v>
      </c>
      <c r="I4013" s="23" t="n">
        <v>1917.66</v>
      </c>
      <c r="J4013" s="23" t="n">
        <v>1915.74</v>
      </c>
      <c r="K4013" s="29" t="str">
        <f aca="false">IF(N4013&lt;=$F$3,"HIT","MISS")</f>
        <v>HIT</v>
      </c>
      <c r="L4013" s="29" t="str">
        <f aca="false">IF(O4013&lt;=$F$3,"HIT","MISS")</f>
        <v>HIT</v>
      </c>
      <c r="M4013" s="17" t="str">
        <f aca="false">IF(AND(K4013="HIT",L4013="HIT"),"HOD ✓ | LOD ✓",IF(K4013="HIT","HOD ✓",IF(L4013="HIT","LOD ✓","✗ MISS")))</f>
        <v>HOD ✓ | LOD ✓</v>
      </c>
      <c r="N4013" s="26" t="n">
        <f aca="false">IF(D4013&lt;H4013,(H4013-D4013)/D4013,IF(D4013&gt;G4013,(D4013-G4013)/D4013,0))</f>
        <v>0.000127650666081176</v>
      </c>
      <c r="O4013" s="26" t="n">
        <f aca="false">IF(E4013&lt;J4013,(J4013-E4013)/E4013,IF(E4013&gt;I4013,(E4013-I4013)/E4013,0))</f>
        <v>0</v>
      </c>
      <c r="P4013" s="27" t="n">
        <f aca="false">LN(F4013/F4012)</f>
        <v>-0.0181513015230789</v>
      </c>
      <c r="Q4013" s="28" t="n">
        <f aca="false">STDEV(P3994:P4013)*SQRT(252)</f>
        <v>0.229027926129803</v>
      </c>
      <c r="R4013" s="26" t="n">
        <f aca="false">(G4013-H4013)/H4013</f>
        <v>0.00100191181131344</v>
      </c>
      <c r="S4013" s="17" t="n">
        <f aca="false">YEAR(B4013)</f>
        <v>2022</v>
      </c>
      <c r="T4013" s="17" t="n">
        <f aca="false">WEEKDAY(B4013)</f>
        <v>2</v>
      </c>
    </row>
    <row r="4014" customFormat="false" ht="15" hidden="false" customHeight="false" outlineLevel="0" collapsed="false">
      <c r="B4014" s="21" t="n">
        <v>44649</v>
      </c>
      <c r="C4014" s="22" t="n">
        <v>1922.8</v>
      </c>
      <c r="D4014" s="22" t="n">
        <v>1929.455</v>
      </c>
      <c r="E4014" s="22" t="n">
        <v>1890.155</v>
      </c>
      <c r="F4014" s="22" t="n">
        <v>1919.505</v>
      </c>
      <c r="G4014" s="23" t="n">
        <v>1929.77</v>
      </c>
      <c r="H4014" s="23" t="n">
        <v>1927.84</v>
      </c>
      <c r="I4014" s="23" t="n">
        <v>1890.47</v>
      </c>
      <c r="J4014" s="23" t="n">
        <v>1888.58</v>
      </c>
      <c r="K4014" s="29" t="str">
        <f aca="false">IF(N4014&lt;=$F$3,"HIT","MISS")</f>
        <v>HIT</v>
      </c>
      <c r="L4014" s="29" t="str">
        <f aca="false">IF(O4014&lt;=$F$3,"HIT","MISS")</f>
        <v>HIT</v>
      </c>
      <c r="M4014" s="17" t="str">
        <f aca="false">IF(AND(K4014="HIT",L4014="HIT"),"HOD ✓ | LOD ✓",IF(K4014="HIT","HOD ✓",IF(L4014="HIT","LOD ✓","✗ MISS")))</f>
        <v>HOD ✓ | LOD ✓</v>
      </c>
      <c r="N4014" s="26" t="n">
        <f aca="false">IF(D4014&lt;H4014,(H4014-D4014)/D4014,IF(D4014&gt;G4014,(D4014-G4014)/D4014,0))</f>
        <v>0</v>
      </c>
      <c r="O4014" s="26" t="n">
        <f aca="false">IF(E4014&lt;J4014,(J4014-E4014)/E4014,IF(E4014&gt;I4014,(E4014-I4014)/E4014,0))</f>
        <v>0</v>
      </c>
      <c r="P4014" s="27" t="n">
        <f aca="false">LN(F4014/F4013)</f>
        <v>-0.00171511673733401</v>
      </c>
      <c r="Q4014" s="28" t="n">
        <f aca="false">STDEV(P3995:P4014)*SQRT(252)</f>
        <v>0.218490252950095</v>
      </c>
      <c r="R4014" s="26" t="n">
        <f aca="false">(G4014-H4014)/H4014</f>
        <v>0.00100112042493156</v>
      </c>
      <c r="S4014" s="17" t="n">
        <f aca="false">YEAR(B4014)</f>
        <v>2022</v>
      </c>
      <c r="T4014" s="17" t="n">
        <f aca="false">WEEKDAY(B4014)</f>
        <v>3</v>
      </c>
    </row>
    <row r="4015" customFormat="false" ht="15" hidden="false" customHeight="false" outlineLevel="0" collapsed="false">
      <c r="B4015" s="21" t="n">
        <v>44650</v>
      </c>
      <c r="C4015" s="22" t="n">
        <v>1919.505</v>
      </c>
      <c r="D4015" s="22" t="n">
        <v>1938.62</v>
      </c>
      <c r="E4015" s="22" t="n">
        <v>1916.01</v>
      </c>
      <c r="F4015" s="22" t="n">
        <v>1932.58</v>
      </c>
      <c r="G4015" s="23" t="n">
        <v>1938.42</v>
      </c>
      <c r="H4015" s="23" t="n">
        <v>1936.48</v>
      </c>
      <c r="I4015" s="23" t="n">
        <v>1918.12</v>
      </c>
      <c r="J4015" s="23" t="n">
        <v>1916.2</v>
      </c>
      <c r="K4015" s="29" t="str">
        <f aca="false">IF(N4015&lt;=$F$3,"HIT","MISS")</f>
        <v>HIT</v>
      </c>
      <c r="L4015" s="29" t="str">
        <f aca="false">IF(O4015&lt;=$F$3,"HIT","MISS")</f>
        <v>HIT</v>
      </c>
      <c r="M4015" s="17" t="str">
        <f aca="false">IF(AND(K4015="HIT",L4015="HIT"),"HOD ✓ | LOD ✓",IF(K4015="HIT","HOD ✓",IF(L4015="HIT","LOD ✓","✗ MISS")))</f>
        <v>HOD ✓ | LOD ✓</v>
      </c>
      <c r="N4015" s="26" t="n">
        <f aca="false">IF(D4015&lt;H4015,(H4015-D4015)/D4015,IF(D4015&gt;G4015,(D4015-G4015)/D4015,0))</f>
        <v>0.000103166169749522</v>
      </c>
      <c r="O4015" s="26" t="n">
        <f aca="false">IF(E4015&lt;J4015,(J4015-E4015)/E4015,IF(E4015&gt;I4015,(E4015-I4015)/E4015,0))</f>
        <v>9.91644093715871E-005</v>
      </c>
      <c r="P4015" s="27" t="n">
        <f aca="false">LN(F4015/F4014)</f>
        <v>0.00678855747621266</v>
      </c>
      <c r="Q4015" s="28" t="n">
        <f aca="false">STDEV(P3996:P4015)*SQRT(252)</f>
        <v>0.217788810686281</v>
      </c>
      <c r="R4015" s="26" t="n">
        <f aca="false">(G4015-H4015)/H4015</f>
        <v>0.00100181773114107</v>
      </c>
      <c r="S4015" s="17" t="n">
        <f aca="false">YEAR(B4015)</f>
        <v>2022</v>
      </c>
      <c r="T4015" s="17" t="n">
        <f aca="false">WEEKDAY(B4015)</f>
        <v>4</v>
      </c>
    </row>
    <row r="4016" customFormat="false" ht="15" hidden="false" customHeight="false" outlineLevel="0" collapsed="false">
      <c r="B4016" s="21" t="n">
        <v>44651</v>
      </c>
      <c r="C4016" s="22" t="n">
        <v>1932.58</v>
      </c>
      <c r="D4016" s="22" t="n">
        <v>1949.86</v>
      </c>
      <c r="E4016" s="22" t="n">
        <v>1919.27</v>
      </c>
      <c r="F4016" s="22" t="n">
        <v>1937.1</v>
      </c>
      <c r="G4016" s="23" t="n">
        <v>1952.12</v>
      </c>
      <c r="H4016" s="23" t="n">
        <v>1950.17</v>
      </c>
      <c r="I4016" s="23" t="n">
        <v>1920.69</v>
      </c>
      <c r="J4016" s="23" t="n">
        <v>1918.77</v>
      </c>
      <c r="K4016" s="29" t="str">
        <f aca="false">IF(N4016&lt;=$F$3,"HIT","MISS")</f>
        <v>HIT</v>
      </c>
      <c r="L4016" s="29" t="str">
        <f aca="false">IF(O4016&lt;=$F$3,"HIT","MISS")</f>
        <v>HIT</v>
      </c>
      <c r="M4016" s="17" t="str">
        <f aca="false">IF(AND(K4016="HIT",L4016="HIT"),"HOD ✓ | LOD ✓",IF(K4016="HIT","HOD ✓",IF(L4016="HIT","LOD ✓","✗ MISS")))</f>
        <v>HOD ✓ | LOD ✓</v>
      </c>
      <c r="N4016" s="26" t="n">
        <f aca="false">IF(D4016&lt;H4016,(H4016-D4016)/D4016,IF(D4016&gt;G4016,(D4016-G4016)/D4016,0))</f>
        <v>0.000158985773337662</v>
      </c>
      <c r="O4016" s="26" t="n">
        <f aca="false">IF(E4016&lt;J4016,(J4016-E4016)/E4016,IF(E4016&gt;I4016,(E4016-I4016)/E4016,0))</f>
        <v>0</v>
      </c>
      <c r="P4016" s="27" t="n">
        <f aca="false">LN(F4016/F4015)</f>
        <v>0.00233611154184688</v>
      </c>
      <c r="Q4016" s="28" t="n">
        <f aca="false">STDEV(P3997:P4016)*SQRT(252)</f>
        <v>0.217450393582339</v>
      </c>
      <c r="R4016" s="26" t="n">
        <f aca="false">(G4016-H4016)/H4016</f>
        <v>0.000999912828112328</v>
      </c>
      <c r="S4016" s="17" t="n">
        <f aca="false">YEAR(B4016)</f>
        <v>2022</v>
      </c>
      <c r="T4016" s="17" t="n">
        <f aca="false">WEEKDAY(B4016)</f>
        <v>5</v>
      </c>
    </row>
    <row r="4017" customFormat="false" ht="15" hidden="false" customHeight="false" outlineLevel="0" collapsed="false">
      <c r="B4017" s="21" t="n">
        <v>44652</v>
      </c>
      <c r="C4017" s="22" t="n">
        <v>1937.1</v>
      </c>
      <c r="D4017" s="22" t="n">
        <v>1939.62</v>
      </c>
      <c r="E4017" s="22" t="n">
        <v>1918.1</v>
      </c>
      <c r="F4017" s="22" t="n">
        <v>1925</v>
      </c>
      <c r="G4017" s="23" t="n">
        <v>1939.38</v>
      </c>
      <c r="H4017" s="23" t="n">
        <v>1937.44</v>
      </c>
      <c r="I4017" s="23" t="n">
        <v>1919.36</v>
      </c>
      <c r="J4017" s="23" t="n">
        <v>1917.44</v>
      </c>
      <c r="K4017" s="29" t="str">
        <f aca="false">IF(N4017&lt;=$F$3,"HIT","MISS")</f>
        <v>HIT</v>
      </c>
      <c r="L4017" s="29" t="str">
        <f aca="false">IF(O4017&lt;=$F$3,"HIT","MISS")</f>
        <v>HIT</v>
      </c>
      <c r="M4017" s="17" t="str">
        <f aca="false">IF(AND(K4017="HIT",L4017="HIT"),"HOD ✓ | LOD ✓",IF(K4017="HIT","HOD ✓",IF(L4017="HIT","LOD ✓","✗ MISS")))</f>
        <v>HOD ✓ | LOD ✓</v>
      </c>
      <c r="N4017" s="26" t="n">
        <f aca="false">IF(D4017&lt;H4017,(H4017-D4017)/D4017,IF(D4017&gt;G4017,(D4017-G4017)/D4017,0))</f>
        <v>0.000123735577071685</v>
      </c>
      <c r="O4017" s="26" t="n">
        <f aca="false">IF(E4017&lt;J4017,(J4017-E4017)/E4017,IF(E4017&gt;I4017,(E4017-I4017)/E4017,0))</f>
        <v>0</v>
      </c>
      <c r="P4017" s="27" t="n">
        <f aca="false">LN(F4017/F4016)</f>
        <v>-0.00626604157864641</v>
      </c>
      <c r="Q4017" s="28" t="n">
        <f aca="false">STDEV(P3998:P4017)*SQRT(252)</f>
        <v>0.20816586864108</v>
      </c>
      <c r="R4017" s="26" t="n">
        <f aca="false">(G4017-H4017)/H4017</f>
        <v>0.00100132133124125</v>
      </c>
      <c r="S4017" s="17" t="n">
        <f aca="false">YEAR(B4017)</f>
        <v>2022</v>
      </c>
      <c r="T4017" s="17" t="n">
        <f aca="false">WEEKDAY(B4017)</f>
        <v>6</v>
      </c>
    </row>
    <row r="4018" customFormat="false" ht="15" hidden="false" customHeight="false" outlineLevel="0" collapsed="false">
      <c r="B4018" s="21" t="n">
        <v>44655</v>
      </c>
      <c r="C4018" s="22" t="n">
        <v>1925</v>
      </c>
      <c r="D4018" s="22" t="n">
        <v>1936.94</v>
      </c>
      <c r="E4018" s="22" t="n">
        <v>1915.57</v>
      </c>
      <c r="F4018" s="22" t="n">
        <v>1932.57</v>
      </c>
      <c r="G4018" s="23" t="n">
        <v>1938.76</v>
      </c>
      <c r="H4018" s="23" t="n">
        <v>1936.82</v>
      </c>
      <c r="I4018" s="23" t="n">
        <v>1916.68</v>
      </c>
      <c r="J4018" s="23" t="n">
        <v>1914.77</v>
      </c>
      <c r="K4018" s="29" t="str">
        <f aca="false">IF(N4018&lt;=$F$3,"HIT","MISS")</f>
        <v>HIT</v>
      </c>
      <c r="L4018" s="29" t="str">
        <f aca="false">IF(O4018&lt;=$F$3,"HIT","MISS")</f>
        <v>HIT</v>
      </c>
      <c r="M4018" s="17" t="str">
        <f aca="false">IF(AND(K4018="HIT",L4018="HIT"),"HOD ✓ | LOD ✓",IF(K4018="HIT","HOD ✓",IF(L4018="HIT","LOD ✓","✗ MISS")))</f>
        <v>HOD ✓ | LOD ✓</v>
      </c>
      <c r="N4018" s="26" t="n">
        <f aca="false">IF(D4018&lt;H4018,(H4018-D4018)/D4018,IF(D4018&gt;G4018,(D4018-G4018)/D4018,0))</f>
        <v>0</v>
      </c>
      <c r="O4018" s="26" t="n">
        <f aca="false">IF(E4018&lt;J4018,(J4018-E4018)/E4018,IF(E4018&gt;I4018,(E4018-I4018)/E4018,0))</f>
        <v>0</v>
      </c>
      <c r="P4018" s="27" t="n">
        <f aca="false">LN(F4018/F4017)</f>
        <v>0.00392475559337555</v>
      </c>
      <c r="Q4018" s="28" t="n">
        <f aca="false">STDEV(P3999:P4018)*SQRT(252)</f>
        <v>0.201912945649979</v>
      </c>
      <c r="R4018" s="26" t="n">
        <f aca="false">(G4018-H4018)/H4018</f>
        <v>0.00100164186656481</v>
      </c>
      <c r="S4018" s="17" t="n">
        <f aca="false">YEAR(B4018)</f>
        <v>2022</v>
      </c>
      <c r="T4018" s="17" t="n">
        <f aca="false">WEEKDAY(B4018)</f>
        <v>2</v>
      </c>
    </row>
    <row r="4019" customFormat="false" ht="15" hidden="false" customHeight="false" outlineLevel="0" collapsed="false">
      <c r="B4019" s="21" t="n">
        <v>44656</v>
      </c>
      <c r="C4019" s="22" t="n">
        <v>1932.57</v>
      </c>
      <c r="D4019" s="22" t="n">
        <v>1944.636</v>
      </c>
      <c r="E4019" s="22" t="n">
        <v>1917.955</v>
      </c>
      <c r="F4019" s="22" t="n">
        <v>1923.215</v>
      </c>
      <c r="G4019" s="23" t="n">
        <v>1944.46</v>
      </c>
      <c r="H4019" s="23" t="n">
        <v>1942.52</v>
      </c>
      <c r="I4019" s="23" t="n">
        <v>1920.72</v>
      </c>
      <c r="J4019" s="23" t="n">
        <v>1918.8</v>
      </c>
      <c r="K4019" s="29" t="str">
        <f aca="false">IF(N4019&lt;=$F$3,"HIT","MISS")</f>
        <v>HIT</v>
      </c>
      <c r="L4019" s="29" t="str">
        <f aca="false">IF(O4019&lt;=$F$3,"HIT","MISS")</f>
        <v>HIT</v>
      </c>
      <c r="M4019" s="17" t="str">
        <f aca="false">IF(AND(K4019="HIT",L4019="HIT"),"HOD ✓ | LOD ✓",IF(K4019="HIT","HOD ✓",IF(L4019="HIT","LOD ✓","✗ MISS")))</f>
        <v>HOD ✓ | LOD ✓</v>
      </c>
      <c r="N4019" s="26" t="n">
        <f aca="false">IF(D4019&lt;H4019,(H4019-D4019)/D4019,IF(D4019&gt;G4019,(D4019-G4019)/D4019,0))</f>
        <v>9.05053696424065E-005</v>
      </c>
      <c r="O4019" s="26" t="n">
        <f aca="false">IF(E4019&lt;J4019,(J4019-E4019)/E4019,IF(E4019&gt;I4019,(E4019-I4019)/E4019,0))</f>
        <v>0.000440573423255513</v>
      </c>
      <c r="P4019" s="27" t="n">
        <f aca="false">LN(F4019/F4018)</f>
        <v>-0.0048524585039558</v>
      </c>
      <c r="Q4019" s="28" t="n">
        <f aca="false">STDEV(P4000:P4019)*SQRT(252)</f>
        <v>0.173746523431345</v>
      </c>
      <c r="R4019" s="26" t="n">
        <f aca="false">(G4019-H4019)/H4019</f>
        <v>0.00099870271605958</v>
      </c>
      <c r="S4019" s="17" t="n">
        <f aca="false">YEAR(B4019)</f>
        <v>2022</v>
      </c>
      <c r="T4019" s="17" t="n">
        <f aca="false">WEEKDAY(B4019)</f>
        <v>3</v>
      </c>
    </row>
    <row r="4020" customFormat="false" ht="15" hidden="false" customHeight="false" outlineLevel="0" collapsed="false">
      <c r="B4020" s="21" t="n">
        <v>44657</v>
      </c>
      <c r="C4020" s="22" t="n">
        <v>1923.215</v>
      </c>
      <c r="D4020" s="22" t="n">
        <v>1933.58</v>
      </c>
      <c r="E4020" s="22" t="n">
        <v>1915.08</v>
      </c>
      <c r="F4020" s="22" t="n">
        <v>1925.88</v>
      </c>
      <c r="G4020" s="23" t="n">
        <v>1935.84</v>
      </c>
      <c r="H4020" s="23" t="n">
        <v>1933.91</v>
      </c>
      <c r="I4020" s="23" t="n">
        <v>1917.29</v>
      </c>
      <c r="J4020" s="23" t="n">
        <v>1915.37</v>
      </c>
      <c r="K4020" s="29" t="str">
        <f aca="false">IF(N4020&lt;=$F$3,"HIT","MISS")</f>
        <v>HIT</v>
      </c>
      <c r="L4020" s="29" t="str">
        <f aca="false">IF(O4020&lt;=$F$3,"HIT","MISS")</f>
        <v>HIT</v>
      </c>
      <c r="M4020" s="17" t="str">
        <f aca="false">IF(AND(K4020="HIT",L4020="HIT"),"HOD ✓ | LOD ✓",IF(K4020="HIT","HOD ✓",IF(L4020="HIT","LOD ✓","✗ MISS")))</f>
        <v>HOD ✓ | LOD ✓</v>
      </c>
      <c r="N4020" s="26" t="n">
        <f aca="false">IF(D4020&lt;H4020,(H4020-D4020)/D4020,IF(D4020&gt;G4020,(D4020-G4020)/D4020,0))</f>
        <v>0.000170667880305007</v>
      </c>
      <c r="O4020" s="26" t="n">
        <f aca="false">IF(E4020&lt;J4020,(J4020-E4020)/E4020,IF(E4020&gt;I4020,(E4020-I4020)/E4020,0))</f>
        <v>0.000151429705286444</v>
      </c>
      <c r="P4020" s="27" t="n">
        <f aca="false">LN(F4020/F4019)</f>
        <v>0.0013847413097608</v>
      </c>
      <c r="Q4020" s="28" t="n">
        <f aca="false">STDEV(P4001:P4020)*SQRT(252)</f>
        <v>0.14628626144361</v>
      </c>
      <c r="R4020" s="26" t="n">
        <f aca="false">(G4020-H4020)/H4020</f>
        <v>0.000997978189264152</v>
      </c>
      <c r="S4020" s="17" t="n">
        <f aca="false">YEAR(B4020)</f>
        <v>2022</v>
      </c>
      <c r="T4020" s="17" t="n">
        <f aca="false">WEEKDAY(B4020)</f>
        <v>4</v>
      </c>
    </row>
    <row r="4021" customFormat="false" ht="15" hidden="false" customHeight="false" outlineLevel="0" collapsed="false">
      <c r="B4021" s="21" t="n">
        <v>44658</v>
      </c>
      <c r="C4021" s="22" t="n">
        <v>1925.88</v>
      </c>
      <c r="D4021" s="22" t="n">
        <v>1937.85</v>
      </c>
      <c r="E4021" s="22" t="n">
        <v>1920.625</v>
      </c>
      <c r="F4021" s="22" t="n">
        <v>1931.676</v>
      </c>
      <c r="G4021" s="23" t="n">
        <v>1939.62</v>
      </c>
      <c r="H4021" s="23" t="n">
        <v>1937.68</v>
      </c>
      <c r="I4021" s="23" t="n">
        <v>1920.33</v>
      </c>
      <c r="J4021" s="23" t="n">
        <v>1918.41</v>
      </c>
      <c r="K4021" s="29" t="str">
        <f aca="false">IF(N4021&lt;=$F$3,"HIT","MISS")</f>
        <v>HIT</v>
      </c>
      <c r="L4021" s="29" t="str">
        <f aca="false">IF(O4021&lt;=$F$3,"HIT","MISS")</f>
        <v>HIT</v>
      </c>
      <c r="M4021" s="17" t="str">
        <f aca="false">IF(AND(K4021="HIT",L4021="HIT"),"HOD ✓ | LOD ✓",IF(K4021="HIT","HOD ✓",IF(L4021="HIT","LOD ✓","✗ MISS")))</f>
        <v>HOD ✓ | LOD ✓</v>
      </c>
      <c r="N4021" s="26" t="n">
        <f aca="false">IF(D4021&lt;H4021,(H4021-D4021)/D4021,IF(D4021&gt;G4021,(D4021-G4021)/D4021,0))</f>
        <v>0</v>
      </c>
      <c r="O4021" s="26" t="n">
        <f aca="false">IF(E4021&lt;J4021,(J4021-E4021)/E4021,IF(E4021&gt;I4021,(E4021-I4021)/E4021,0))</f>
        <v>0.000153595834689267</v>
      </c>
      <c r="P4021" s="27" t="n">
        <f aca="false">LN(F4021/F4020)</f>
        <v>0.00300501372451428</v>
      </c>
      <c r="Q4021" s="28" t="n">
        <f aca="false">STDEV(P4002:P4021)*SQRT(252)</f>
        <v>0.146705287576912</v>
      </c>
      <c r="R4021" s="26" t="n">
        <f aca="false">(G4021-H4021)/H4021</f>
        <v>0.00100119730812096</v>
      </c>
      <c r="S4021" s="17" t="n">
        <f aca="false">YEAR(B4021)</f>
        <v>2022</v>
      </c>
      <c r="T4021" s="17" t="n">
        <f aca="false">WEEKDAY(B4021)</f>
        <v>5</v>
      </c>
    </row>
    <row r="4022" customFormat="false" ht="15" hidden="false" customHeight="false" outlineLevel="0" collapsed="false">
      <c r="B4022" s="21" t="n">
        <v>44659</v>
      </c>
      <c r="C4022" s="22" t="n">
        <v>1931.676</v>
      </c>
      <c r="D4022" s="22" t="n">
        <v>1948.22</v>
      </c>
      <c r="E4022" s="22" t="n">
        <v>1927.775</v>
      </c>
      <c r="F4022" s="22" t="n">
        <v>1947.68</v>
      </c>
      <c r="G4022" s="23" t="n">
        <v>1949.09</v>
      </c>
      <c r="H4022" s="23" t="n">
        <v>1947.14</v>
      </c>
      <c r="I4022" s="23" t="n">
        <v>1926.9</v>
      </c>
      <c r="J4022" s="23" t="n">
        <v>1924.98</v>
      </c>
      <c r="K4022" s="29" t="str">
        <f aca="false">IF(N4022&lt;=$F$3,"HIT","MISS")</f>
        <v>HIT</v>
      </c>
      <c r="L4022" s="29" t="str">
        <f aca="false">IF(O4022&lt;=$F$3,"HIT","MISS")</f>
        <v>HIT</v>
      </c>
      <c r="M4022" s="17" t="str">
        <f aca="false">IF(AND(K4022="HIT",L4022="HIT"),"HOD ✓ | LOD ✓",IF(K4022="HIT","HOD ✓",IF(L4022="HIT","LOD ✓","✗ MISS")))</f>
        <v>HOD ✓ | LOD ✓</v>
      </c>
      <c r="N4022" s="26" t="n">
        <f aca="false">IF(D4022&lt;H4022,(H4022-D4022)/D4022,IF(D4022&gt;G4022,(D4022-G4022)/D4022,0))</f>
        <v>0</v>
      </c>
      <c r="O4022" s="26" t="n">
        <f aca="false">IF(E4022&lt;J4022,(J4022-E4022)/E4022,IF(E4022&gt;I4022,(E4022-I4022)/E4022,0))</f>
        <v>0.000453891143935366</v>
      </c>
      <c r="P4022" s="27" t="n">
        <f aca="false">LN(F4022/F4021)</f>
        <v>0.00825090081570677</v>
      </c>
      <c r="Q4022" s="28" t="n">
        <f aca="false">STDEV(P4003:P4022)*SQRT(252)</f>
        <v>0.150522524297695</v>
      </c>
      <c r="R4022" s="26" t="n">
        <f aca="false">(G4022-H4022)/H4022</f>
        <v>0.00100146882093728</v>
      </c>
      <c r="S4022" s="17" t="n">
        <f aca="false">YEAR(B4022)</f>
        <v>2022</v>
      </c>
      <c r="T4022" s="17" t="n">
        <f aca="false">WEEKDAY(B4022)</f>
        <v>6</v>
      </c>
    </row>
    <row r="4023" customFormat="false" ht="15" hidden="false" customHeight="false" outlineLevel="0" collapsed="false">
      <c r="B4023" s="21" t="n">
        <v>44662</v>
      </c>
      <c r="C4023" s="22" t="n">
        <v>1947.68</v>
      </c>
      <c r="D4023" s="22" t="n">
        <v>1970.026</v>
      </c>
      <c r="E4023" s="22" t="n">
        <v>1940.035</v>
      </c>
      <c r="F4023" s="22" t="n">
        <v>1954.275</v>
      </c>
      <c r="G4023" s="23" t="n">
        <v>1970.33</v>
      </c>
      <c r="H4023" s="23" t="n">
        <v>1968.36</v>
      </c>
      <c r="I4023" s="23" t="n">
        <v>1942.61</v>
      </c>
      <c r="J4023" s="23" t="n">
        <v>1940.67</v>
      </c>
      <c r="K4023" s="29" t="str">
        <f aca="false">IF(N4023&lt;=$F$3,"HIT","MISS")</f>
        <v>HIT</v>
      </c>
      <c r="L4023" s="29" t="str">
        <f aca="false">IF(O4023&lt;=$F$3,"HIT","MISS")</f>
        <v>HIT</v>
      </c>
      <c r="M4023" s="17" t="str">
        <f aca="false">IF(AND(K4023="HIT",L4023="HIT"),"HOD ✓ | LOD ✓",IF(K4023="HIT","HOD ✓",IF(L4023="HIT","LOD ✓","✗ MISS")))</f>
        <v>HOD ✓ | LOD ✓</v>
      </c>
      <c r="N4023" s="26" t="n">
        <f aca="false">IF(D4023&lt;H4023,(H4023-D4023)/D4023,IF(D4023&gt;G4023,(D4023-G4023)/D4023,0))</f>
        <v>0</v>
      </c>
      <c r="O4023" s="26" t="n">
        <f aca="false">IF(E4023&lt;J4023,(J4023-E4023)/E4023,IF(E4023&gt;I4023,(E4023-I4023)/E4023,0))</f>
        <v>0.000327313682485105</v>
      </c>
      <c r="P4023" s="27" t="n">
        <f aca="false">LN(F4023/F4022)</f>
        <v>0.00338035998877294</v>
      </c>
      <c r="Q4023" s="28" t="n">
        <f aca="false">STDEV(P4004:P4023)*SQRT(252)</f>
        <v>0.134722326445186</v>
      </c>
      <c r="R4023" s="26" t="n">
        <f aca="false">(G4023-H4023)/H4023</f>
        <v>0.0010008331809222</v>
      </c>
      <c r="S4023" s="17" t="n">
        <f aca="false">YEAR(B4023)</f>
        <v>2022</v>
      </c>
      <c r="T4023" s="17" t="n">
        <f aca="false">WEEKDAY(B4023)</f>
        <v>2</v>
      </c>
    </row>
    <row r="4024" customFormat="false" ht="15" hidden="false" customHeight="false" outlineLevel="0" collapsed="false">
      <c r="B4024" s="21" t="n">
        <v>44663</v>
      </c>
      <c r="C4024" s="22" t="n">
        <v>1954.275</v>
      </c>
      <c r="D4024" s="22" t="n">
        <v>1978.685</v>
      </c>
      <c r="E4024" s="22" t="n">
        <v>1949.755</v>
      </c>
      <c r="F4024" s="22" t="n">
        <v>1966.585</v>
      </c>
      <c r="G4024" s="23" t="n">
        <v>1978.14</v>
      </c>
      <c r="H4024" s="23" t="n">
        <v>1976.16</v>
      </c>
      <c r="I4024" s="23" t="n">
        <v>1949.64</v>
      </c>
      <c r="J4024" s="23" t="n">
        <v>1947.69</v>
      </c>
      <c r="K4024" s="29" t="str">
        <f aca="false">IF(N4024&lt;=$F$3,"HIT","MISS")</f>
        <v>HIT</v>
      </c>
      <c r="L4024" s="29" t="str">
        <f aca="false">IF(O4024&lt;=$F$3,"HIT","MISS")</f>
        <v>HIT</v>
      </c>
      <c r="M4024" s="17" t="str">
        <f aca="false">IF(AND(K4024="HIT",L4024="HIT"),"HOD ✓ | LOD ✓",IF(K4024="HIT","HOD ✓",IF(L4024="HIT","LOD ✓","✗ MISS")))</f>
        <v>HOD ✓ | LOD ✓</v>
      </c>
      <c r="N4024" s="26" t="n">
        <f aca="false">IF(D4024&lt;H4024,(H4024-D4024)/D4024,IF(D4024&gt;G4024,(D4024-G4024)/D4024,0))</f>
        <v>0.000275435453343936</v>
      </c>
      <c r="O4024" s="26" t="n">
        <f aca="false">IF(E4024&lt;J4024,(J4024-E4024)/E4024,IF(E4024&gt;I4024,(E4024-I4024)/E4024,0))</f>
        <v>5.89817695043783E-005</v>
      </c>
      <c r="P4024" s="27" t="n">
        <f aca="false">LN(F4024/F4023)</f>
        <v>0.00627925528970891</v>
      </c>
      <c r="Q4024" s="28" t="n">
        <f aca="false">STDEV(P4005:P4024)*SQRT(252)</f>
        <v>0.120164499314153</v>
      </c>
      <c r="R4024" s="26" t="n">
        <f aca="false">(G4024-H4024)/H4024</f>
        <v>0.00100194316249697</v>
      </c>
      <c r="S4024" s="17" t="n">
        <f aca="false">YEAR(B4024)</f>
        <v>2022</v>
      </c>
      <c r="T4024" s="17" t="n">
        <f aca="false">WEEKDAY(B4024)</f>
        <v>3</v>
      </c>
    </row>
    <row r="4025" customFormat="false" ht="15" hidden="false" customHeight="false" outlineLevel="0" collapsed="false">
      <c r="B4025" s="21" t="n">
        <v>44664</v>
      </c>
      <c r="C4025" s="22" t="n">
        <v>1966.585</v>
      </c>
      <c r="D4025" s="22" t="n">
        <v>1981.566</v>
      </c>
      <c r="E4025" s="22" t="n">
        <v>1962.955</v>
      </c>
      <c r="F4025" s="22" t="n">
        <v>1977.835</v>
      </c>
      <c r="G4025" s="23" t="n">
        <v>1980.83</v>
      </c>
      <c r="H4025" s="23" t="n">
        <v>1978.85</v>
      </c>
      <c r="I4025" s="23" t="n">
        <v>1965.02</v>
      </c>
      <c r="J4025" s="23" t="n">
        <v>1963.06</v>
      </c>
      <c r="K4025" s="29" t="str">
        <f aca="false">IF(N4025&lt;=$F$3,"HIT","MISS")</f>
        <v>HIT</v>
      </c>
      <c r="L4025" s="29" t="str">
        <f aca="false">IF(O4025&lt;=$F$3,"HIT","MISS")</f>
        <v>HIT</v>
      </c>
      <c r="M4025" s="17" t="str">
        <f aca="false">IF(AND(K4025="HIT",L4025="HIT"),"HOD ✓ | LOD ✓",IF(K4025="HIT","HOD ✓",IF(L4025="HIT","LOD ✓","✗ MISS")))</f>
        <v>HOD ✓ | LOD ✓</v>
      </c>
      <c r="N4025" s="26" t="n">
        <f aca="false">IF(D4025&lt;H4025,(H4025-D4025)/D4025,IF(D4025&gt;G4025,(D4025-G4025)/D4025,0))</f>
        <v>0.000371423409566022</v>
      </c>
      <c r="O4025" s="26" t="n">
        <f aca="false">IF(E4025&lt;J4025,(J4025-E4025)/E4025,IF(E4025&gt;I4025,(E4025-I4025)/E4025,0))</f>
        <v>5.34907830286574E-005</v>
      </c>
      <c r="P4025" s="27" t="n">
        <f aca="false">LN(F4025/F4024)</f>
        <v>0.0057042761699196</v>
      </c>
      <c r="Q4025" s="28" t="n">
        <f aca="false">STDEV(P4006:P4025)*SQRT(252)</f>
        <v>0.120465495472357</v>
      </c>
      <c r="R4025" s="26" t="n">
        <f aca="false">(G4025-H4025)/H4025</f>
        <v>0.00100058114561489</v>
      </c>
      <c r="S4025" s="17" t="n">
        <f aca="false">YEAR(B4025)</f>
        <v>2022</v>
      </c>
      <c r="T4025" s="17" t="n">
        <f aca="false">WEEKDAY(B4025)</f>
        <v>4</v>
      </c>
    </row>
    <row r="4026" customFormat="false" ht="15" hidden="false" customHeight="false" outlineLevel="0" collapsed="false">
      <c r="B4026" s="21" t="n">
        <v>44665</v>
      </c>
      <c r="C4026" s="22" t="n">
        <v>1977.835</v>
      </c>
      <c r="D4026" s="22" t="n">
        <v>1980.435</v>
      </c>
      <c r="E4026" s="22" t="n">
        <v>1960.6</v>
      </c>
      <c r="F4026" s="22" t="n">
        <v>1973.395</v>
      </c>
      <c r="G4026" s="23" t="n">
        <v>1981.29</v>
      </c>
      <c r="H4026" s="23" t="n">
        <v>1979.31</v>
      </c>
      <c r="I4026" s="23" t="n">
        <v>1961.28</v>
      </c>
      <c r="J4026" s="23" t="n">
        <v>1959.32</v>
      </c>
      <c r="K4026" s="29" t="str">
        <f aca="false">IF(N4026&lt;=$F$3,"HIT","MISS")</f>
        <v>HIT</v>
      </c>
      <c r="L4026" s="29" t="str">
        <f aca="false">IF(O4026&lt;=$F$3,"HIT","MISS")</f>
        <v>HIT</v>
      </c>
      <c r="M4026" s="17" t="str">
        <f aca="false">IF(AND(K4026="HIT",L4026="HIT"),"HOD ✓ | LOD ✓",IF(K4026="HIT","HOD ✓",IF(L4026="HIT","LOD ✓","✗ MISS")))</f>
        <v>HOD ✓ | LOD ✓</v>
      </c>
      <c r="N4026" s="26" t="n">
        <f aca="false">IF(D4026&lt;H4026,(H4026-D4026)/D4026,IF(D4026&gt;G4026,(D4026-G4026)/D4026,0))</f>
        <v>0</v>
      </c>
      <c r="O4026" s="26" t="n">
        <f aca="false">IF(E4026&lt;J4026,(J4026-E4026)/E4026,IF(E4026&gt;I4026,(E4026-I4026)/E4026,0))</f>
        <v>0</v>
      </c>
      <c r="P4026" s="27" t="n">
        <f aca="false">LN(F4026/F4025)</f>
        <v>-0.00224740238801705</v>
      </c>
      <c r="Q4026" s="28" t="n">
        <f aca="false">STDEV(P4007:P4026)*SQRT(252)</f>
        <v>0.118567232938446</v>
      </c>
      <c r="R4026" s="26" t="n">
        <f aca="false">(G4026-H4026)/H4026</f>
        <v>0.00100034860633252</v>
      </c>
      <c r="S4026" s="17" t="n">
        <f aca="false">YEAR(B4026)</f>
        <v>2022</v>
      </c>
      <c r="T4026" s="17" t="n">
        <f aca="false">WEEKDAY(B4026)</f>
        <v>5</v>
      </c>
    </row>
    <row r="4027" customFormat="false" ht="15" hidden="false" customHeight="false" outlineLevel="0" collapsed="false">
      <c r="B4027" s="21" t="n">
        <v>44669</v>
      </c>
      <c r="C4027" s="22" t="n">
        <v>1973.395</v>
      </c>
      <c r="D4027" s="22" t="n">
        <v>1998.46</v>
      </c>
      <c r="E4027" s="22" t="n">
        <v>1972.086</v>
      </c>
      <c r="F4027" s="22" t="n">
        <v>1978.69</v>
      </c>
      <c r="G4027" s="23" t="n">
        <v>2000.91</v>
      </c>
      <c r="H4027" s="23" t="n">
        <v>1998.91</v>
      </c>
      <c r="I4027" s="23" t="n">
        <v>1973.96</v>
      </c>
      <c r="J4027" s="23" t="n">
        <v>1971.99</v>
      </c>
      <c r="K4027" s="29" t="str">
        <f aca="false">IF(N4027&lt;=$F$3,"HIT","MISS")</f>
        <v>HIT</v>
      </c>
      <c r="L4027" s="29" t="str">
        <f aca="false">IF(O4027&lt;=$F$3,"HIT","MISS")</f>
        <v>HIT</v>
      </c>
      <c r="M4027" s="17" t="str">
        <f aca="false">IF(AND(K4027="HIT",L4027="HIT"),"HOD ✓ | LOD ✓",IF(K4027="HIT","HOD ✓",IF(L4027="HIT","LOD ✓","✗ MISS")))</f>
        <v>HOD ✓ | LOD ✓</v>
      </c>
      <c r="N4027" s="26" t="n">
        <f aca="false">IF(D4027&lt;H4027,(H4027-D4027)/D4027,IF(D4027&gt;G4027,(D4027-G4027)/D4027,0))</f>
        <v>0.000225173383505322</v>
      </c>
      <c r="O4027" s="26" t="n">
        <f aca="false">IF(E4027&lt;J4027,(J4027-E4027)/E4027,IF(E4027&gt;I4027,(E4027-I4027)/E4027,0))</f>
        <v>0</v>
      </c>
      <c r="P4027" s="27" t="n">
        <f aca="false">LN(F4027/F4026)</f>
        <v>0.00267959984073581</v>
      </c>
      <c r="Q4027" s="28" t="n">
        <f aca="false">STDEV(P4008:P4027)*SQRT(252)</f>
        <v>0.109723725577867</v>
      </c>
      <c r="R4027" s="26" t="n">
        <f aca="false">(G4027-H4027)/H4027</f>
        <v>0.00100054529718697</v>
      </c>
      <c r="S4027" s="17" t="n">
        <f aca="false">YEAR(B4027)</f>
        <v>2022</v>
      </c>
      <c r="T4027" s="17" t="n">
        <f aca="false">WEEKDAY(B4027)</f>
        <v>2</v>
      </c>
    </row>
    <row r="4028" customFormat="false" ht="15" hidden="false" customHeight="false" outlineLevel="0" collapsed="false">
      <c r="B4028" s="21" t="n">
        <v>44670</v>
      </c>
      <c r="C4028" s="22" t="n">
        <v>1978.69</v>
      </c>
      <c r="D4028" s="22" t="n">
        <v>1982.036</v>
      </c>
      <c r="E4028" s="22" t="n">
        <v>1943.66</v>
      </c>
      <c r="F4028" s="22" t="n">
        <v>1949.775</v>
      </c>
      <c r="G4028" s="23" t="n">
        <v>1981.94</v>
      </c>
      <c r="H4028" s="23" t="n">
        <v>1979.96</v>
      </c>
      <c r="I4028" s="23" t="n">
        <v>1943.01</v>
      </c>
      <c r="J4028" s="23" t="n">
        <v>1941.07</v>
      </c>
      <c r="K4028" s="29" t="str">
        <f aca="false">IF(N4028&lt;=$F$3,"HIT","MISS")</f>
        <v>HIT</v>
      </c>
      <c r="L4028" s="29" t="str">
        <f aca="false">IF(O4028&lt;=$F$3,"HIT","MISS")</f>
        <v>HIT</v>
      </c>
      <c r="M4028" s="17" t="str">
        <f aca="false">IF(AND(K4028="HIT",L4028="HIT"),"HOD ✓ | LOD ✓",IF(K4028="HIT","HOD ✓",IF(L4028="HIT","LOD ✓","✗ MISS")))</f>
        <v>HOD ✓ | LOD ✓</v>
      </c>
      <c r="N4028" s="26" t="n">
        <f aca="false">IF(D4028&lt;H4028,(H4028-D4028)/D4028,IF(D4028&gt;G4028,(D4028-G4028)/D4028,0))</f>
        <v>4.84350435612691E-005</v>
      </c>
      <c r="O4028" s="26" t="n">
        <f aca="false">IF(E4028&lt;J4028,(J4028-E4028)/E4028,IF(E4028&gt;I4028,(E4028-I4028)/E4028,0))</f>
        <v>0.000334420629122424</v>
      </c>
      <c r="P4028" s="27" t="n">
        <f aca="false">LN(F4028/F4027)</f>
        <v>-0.0147210282773154</v>
      </c>
      <c r="Q4028" s="28" t="n">
        <f aca="false">STDEV(P4009:P4028)*SQRT(252)</f>
        <v>0.121019592740183</v>
      </c>
      <c r="R4028" s="26" t="n">
        <f aca="false">(G4028-H4028)/H4028</f>
        <v>0.00100002020242834</v>
      </c>
      <c r="S4028" s="17" t="n">
        <f aca="false">YEAR(B4028)</f>
        <v>2022</v>
      </c>
      <c r="T4028" s="17" t="n">
        <f aca="false">WEEKDAY(B4028)</f>
        <v>3</v>
      </c>
    </row>
    <row r="4029" customFormat="false" ht="15" hidden="false" customHeight="false" outlineLevel="0" collapsed="false">
      <c r="B4029" s="21" t="n">
        <v>44671</v>
      </c>
      <c r="C4029" s="22" t="n">
        <v>1949.775</v>
      </c>
      <c r="D4029" s="22" t="n">
        <v>1958.405</v>
      </c>
      <c r="E4029" s="22" t="n">
        <v>1939.404</v>
      </c>
      <c r="F4029" s="22" t="n">
        <v>1957.546</v>
      </c>
      <c r="G4029" s="23" t="n">
        <v>1959.58</v>
      </c>
      <c r="H4029" s="23" t="n">
        <v>1957.62</v>
      </c>
      <c r="I4029" s="23" t="n">
        <v>1941.55</v>
      </c>
      <c r="J4029" s="23" t="n">
        <v>1939.61</v>
      </c>
      <c r="K4029" s="29" t="str">
        <f aca="false">IF(N4029&lt;=$F$3,"HIT","MISS")</f>
        <v>HIT</v>
      </c>
      <c r="L4029" s="29" t="str">
        <f aca="false">IF(O4029&lt;=$F$3,"HIT","MISS")</f>
        <v>HIT</v>
      </c>
      <c r="M4029" s="17" t="str">
        <f aca="false">IF(AND(K4029="HIT",L4029="HIT"),"HOD ✓ | LOD ✓",IF(K4029="HIT","HOD ✓",IF(L4029="HIT","LOD ✓","✗ MISS")))</f>
        <v>HOD ✓ | LOD ✓</v>
      </c>
      <c r="N4029" s="26" t="n">
        <f aca="false">IF(D4029&lt;H4029,(H4029-D4029)/D4029,IF(D4029&gt;G4029,(D4029-G4029)/D4029,0))</f>
        <v>0</v>
      </c>
      <c r="O4029" s="26" t="n">
        <f aca="false">IF(E4029&lt;J4029,(J4029-E4029)/E4029,IF(E4029&gt;I4029,(E4029-I4029)/E4029,0))</f>
        <v>0.000106218198993043</v>
      </c>
      <c r="P4029" s="27" t="n">
        <f aca="false">LN(F4029/F4028)</f>
        <v>0.00397766666519195</v>
      </c>
      <c r="Q4029" s="28" t="n">
        <f aca="false">STDEV(P4010:P4029)*SQRT(252)</f>
        <v>0.117823097891312</v>
      </c>
      <c r="R4029" s="26" t="n">
        <f aca="false">(G4029-H4029)/H4029</f>
        <v>0.00100121576199673</v>
      </c>
      <c r="S4029" s="17" t="n">
        <f aca="false">YEAR(B4029)</f>
        <v>2022</v>
      </c>
      <c r="T4029" s="17" t="n">
        <f aca="false">WEEKDAY(B4029)</f>
        <v>4</v>
      </c>
    </row>
    <row r="4030" customFormat="false" ht="15" hidden="false" customHeight="false" outlineLevel="0" collapsed="false">
      <c r="B4030" s="21" t="n">
        <v>44672</v>
      </c>
      <c r="C4030" s="22" t="n">
        <v>1957.546</v>
      </c>
      <c r="D4030" s="22" t="n">
        <v>1957.546</v>
      </c>
      <c r="E4030" s="22" t="n">
        <v>1936.824</v>
      </c>
      <c r="F4030" s="22" t="n">
        <v>1951.625</v>
      </c>
      <c r="G4030" s="23" t="n">
        <v>1957.32</v>
      </c>
      <c r="H4030" s="23" t="n">
        <v>1955.36</v>
      </c>
      <c r="I4030" s="23" t="n">
        <v>1937.37</v>
      </c>
      <c r="J4030" s="23" t="n">
        <v>1935.43</v>
      </c>
      <c r="K4030" s="29" t="str">
        <f aca="false">IF(N4030&lt;=$F$3,"HIT","MISS")</f>
        <v>HIT</v>
      </c>
      <c r="L4030" s="29" t="str">
        <f aca="false">IF(O4030&lt;=$F$3,"HIT","MISS")</f>
        <v>HIT</v>
      </c>
      <c r="M4030" s="17" t="str">
        <f aca="false">IF(AND(K4030="HIT",L4030="HIT"),"HOD ✓ | LOD ✓",IF(K4030="HIT","HOD ✓",IF(L4030="HIT","LOD ✓","✗ MISS")))</f>
        <v>HOD ✓ | LOD ✓</v>
      </c>
      <c r="N4030" s="26" t="n">
        <f aca="false">IF(D4030&lt;H4030,(H4030-D4030)/D4030,IF(D4030&gt;G4030,(D4030-G4030)/D4030,0))</f>
        <v>0.000115450671401905</v>
      </c>
      <c r="O4030" s="26" t="n">
        <f aca="false">IF(E4030&lt;J4030,(J4030-E4030)/E4030,IF(E4030&gt;I4030,(E4030-I4030)/E4030,0))</f>
        <v>0</v>
      </c>
      <c r="P4030" s="27" t="n">
        <f aca="false">LN(F4030/F4029)</f>
        <v>-0.00302928908859853</v>
      </c>
      <c r="Q4030" s="28" t="n">
        <f aca="false">STDEV(P4011:P4030)*SQRT(252)</f>
        <v>0.110704824906888</v>
      </c>
      <c r="R4030" s="26" t="n">
        <f aca="false">(G4030-H4030)/H4030</f>
        <v>0.0010023729645692</v>
      </c>
      <c r="S4030" s="17" t="n">
        <f aca="false">YEAR(B4030)</f>
        <v>2022</v>
      </c>
      <c r="T4030" s="17" t="n">
        <f aca="false">WEEKDAY(B4030)</f>
        <v>5</v>
      </c>
    </row>
    <row r="4031" customFormat="false" ht="15" hidden="false" customHeight="false" outlineLevel="0" collapsed="false">
      <c r="B4031" s="21" t="n">
        <v>44673</v>
      </c>
      <c r="C4031" s="22" t="n">
        <v>1951.625</v>
      </c>
      <c r="D4031" s="22" t="n">
        <v>1955.71</v>
      </c>
      <c r="E4031" s="22" t="n">
        <v>1926.636</v>
      </c>
      <c r="F4031" s="22" t="n">
        <v>1932.35</v>
      </c>
      <c r="G4031" s="23" t="n">
        <v>1956.17</v>
      </c>
      <c r="H4031" s="23" t="n">
        <v>1954.22</v>
      </c>
      <c r="I4031" s="23" t="n">
        <v>1928.15</v>
      </c>
      <c r="J4031" s="23" t="n">
        <v>1926.22</v>
      </c>
      <c r="K4031" s="29" t="str">
        <f aca="false">IF(N4031&lt;=$F$3,"HIT","MISS")</f>
        <v>HIT</v>
      </c>
      <c r="L4031" s="29" t="str">
        <f aca="false">IF(O4031&lt;=$F$3,"HIT","MISS")</f>
        <v>HIT</v>
      </c>
      <c r="M4031" s="17" t="str">
        <f aca="false">IF(AND(K4031="HIT",L4031="HIT"),"HOD ✓ | LOD ✓",IF(K4031="HIT","HOD ✓",IF(L4031="HIT","LOD ✓","✗ MISS")))</f>
        <v>HOD ✓ | LOD ✓</v>
      </c>
      <c r="N4031" s="26" t="n">
        <f aca="false">IF(D4031&lt;H4031,(H4031-D4031)/D4031,IF(D4031&gt;G4031,(D4031-G4031)/D4031,0))</f>
        <v>0</v>
      </c>
      <c r="O4031" s="26" t="n">
        <f aca="false">IF(E4031&lt;J4031,(J4031-E4031)/E4031,IF(E4031&gt;I4031,(E4031-I4031)/E4031,0))</f>
        <v>0</v>
      </c>
      <c r="P4031" s="27" t="n">
        <f aca="false">LN(F4031/F4030)</f>
        <v>-0.0099254800763175</v>
      </c>
      <c r="Q4031" s="28" t="n">
        <f aca="false">STDEV(P4012:P4031)*SQRT(252)</f>
        <v>0.113333368128895</v>
      </c>
      <c r="R4031" s="26" t="n">
        <f aca="false">(G4031-H4031)/H4031</f>
        <v>0.000997840570662487</v>
      </c>
      <c r="S4031" s="17" t="n">
        <f aca="false">YEAR(B4031)</f>
        <v>2022</v>
      </c>
      <c r="T4031" s="17" t="n">
        <f aca="false">WEEKDAY(B4031)</f>
        <v>6</v>
      </c>
    </row>
    <row r="4032" customFormat="false" ht="15" hidden="false" customHeight="false" outlineLevel="0" collapsed="false">
      <c r="B4032" s="21" t="n">
        <v>44676</v>
      </c>
      <c r="C4032" s="22" t="n">
        <v>1932.35</v>
      </c>
      <c r="D4032" s="22" t="n">
        <v>1934.545</v>
      </c>
      <c r="E4032" s="22" t="n">
        <v>1891.56</v>
      </c>
      <c r="F4032" s="22" t="n">
        <v>1898.045</v>
      </c>
      <c r="G4032" s="23" t="n">
        <v>1934.68</v>
      </c>
      <c r="H4032" s="23" t="n">
        <v>1932.75</v>
      </c>
      <c r="I4032" s="23" t="n">
        <v>1891.21</v>
      </c>
      <c r="J4032" s="23" t="n">
        <v>1889.32</v>
      </c>
      <c r="K4032" s="29" t="str">
        <f aca="false">IF(N4032&lt;=$F$3,"HIT","MISS")</f>
        <v>HIT</v>
      </c>
      <c r="L4032" s="29" t="str">
        <f aca="false">IF(O4032&lt;=$F$3,"HIT","MISS")</f>
        <v>HIT</v>
      </c>
      <c r="M4032" s="17" t="str">
        <f aca="false">IF(AND(K4032="HIT",L4032="HIT"),"HOD ✓ | LOD ✓",IF(K4032="HIT","HOD ✓",IF(L4032="HIT","LOD ✓","✗ MISS")))</f>
        <v>HOD ✓ | LOD ✓</v>
      </c>
      <c r="N4032" s="26" t="n">
        <f aca="false">IF(D4032&lt;H4032,(H4032-D4032)/D4032,IF(D4032&gt;G4032,(D4032-G4032)/D4032,0))</f>
        <v>0</v>
      </c>
      <c r="O4032" s="26" t="n">
        <f aca="false">IF(E4032&lt;J4032,(J4032-E4032)/E4032,IF(E4032&gt;I4032,(E4032-I4032)/E4032,0))</f>
        <v>0.000185032459980074</v>
      </c>
      <c r="P4032" s="27" t="n">
        <f aca="false">LN(F4032/F4031)</f>
        <v>-0.0179124697290067</v>
      </c>
      <c r="Q4032" s="28" t="n">
        <f aca="false">STDEV(P4013:P4032)*SQRT(252)</f>
        <v>0.128733845970948</v>
      </c>
      <c r="R4032" s="26" t="n">
        <f aca="false">(G4032-H4032)/H4032</f>
        <v>0.000998577156900822</v>
      </c>
      <c r="S4032" s="17" t="n">
        <f aca="false">YEAR(B4032)</f>
        <v>2022</v>
      </c>
      <c r="T4032" s="17" t="n">
        <f aca="false">WEEKDAY(B4032)</f>
        <v>2</v>
      </c>
    </row>
    <row r="4033" customFormat="false" ht="15" hidden="false" customHeight="false" outlineLevel="0" collapsed="false">
      <c r="B4033" s="21" t="n">
        <v>44677</v>
      </c>
      <c r="C4033" s="22" t="n">
        <v>1898.045</v>
      </c>
      <c r="D4033" s="22" t="n">
        <v>1911.305</v>
      </c>
      <c r="E4033" s="22" t="n">
        <v>1895.79</v>
      </c>
      <c r="F4033" s="22" t="n">
        <v>1905.45</v>
      </c>
      <c r="G4033" s="23" t="n">
        <v>1913.78</v>
      </c>
      <c r="H4033" s="23" t="n">
        <v>1911.87</v>
      </c>
      <c r="I4033" s="23" t="n">
        <v>1896.97</v>
      </c>
      <c r="J4033" s="23" t="n">
        <v>1895.07</v>
      </c>
      <c r="K4033" s="29" t="str">
        <f aca="false">IF(N4033&lt;=$F$3,"HIT","MISS")</f>
        <v>HIT</v>
      </c>
      <c r="L4033" s="29" t="str">
        <f aca="false">IF(O4033&lt;=$F$3,"HIT","MISS")</f>
        <v>HIT</v>
      </c>
      <c r="M4033" s="17" t="str">
        <f aca="false">IF(AND(K4033="HIT",L4033="HIT"),"HOD ✓ | LOD ✓",IF(K4033="HIT","HOD ✓",IF(L4033="HIT","LOD ✓","✗ MISS")))</f>
        <v>HOD ✓ | LOD ✓</v>
      </c>
      <c r="N4033" s="26" t="n">
        <f aca="false">IF(D4033&lt;H4033,(H4033-D4033)/D4033,IF(D4033&gt;G4033,(D4033-G4033)/D4033,0))</f>
        <v>0.000295609544264169</v>
      </c>
      <c r="O4033" s="26" t="n">
        <f aca="false">IF(E4033&lt;J4033,(J4033-E4033)/E4033,IF(E4033&gt;I4033,(E4033-I4033)/E4033,0))</f>
        <v>0</v>
      </c>
      <c r="P4033" s="27" t="n">
        <f aca="false">LN(F4033/F4032)</f>
        <v>0.00389379208121922</v>
      </c>
      <c r="Q4033" s="28" t="n">
        <f aca="false">STDEV(P4014:P4033)*SQRT(252)</f>
        <v>0.113978058664546</v>
      </c>
      <c r="R4033" s="26" t="n">
        <f aca="false">(G4033-H4033)/H4033</f>
        <v>0.000999021900024626</v>
      </c>
      <c r="S4033" s="17" t="n">
        <f aca="false">YEAR(B4033)</f>
        <v>2022</v>
      </c>
      <c r="T4033" s="17" t="n">
        <f aca="false">WEEKDAY(B4033)</f>
        <v>3</v>
      </c>
    </row>
    <row r="4034" customFormat="false" ht="15" hidden="false" customHeight="false" outlineLevel="0" collapsed="false">
      <c r="B4034" s="21" t="n">
        <v>44678</v>
      </c>
      <c r="C4034" s="22" t="n">
        <v>1905.45</v>
      </c>
      <c r="D4034" s="22" t="n">
        <v>1907.086</v>
      </c>
      <c r="E4034" s="22" t="n">
        <v>1881.395</v>
      </c>
      <c r="F4034" s="22" t="n">
        <v>1885.76</v>
      </c>
      <c r="G4034" s="23" t="n">
        <v>1909.3</v>
      </c>
      <c r="H4034" s="23" t="n">
        <v>1907.39</v>
      </c>
      <c r="I4034" s="23" t="n">
        <v>1882.5</v>
      </c>
      <c r="J4034" s="23" t="n">
        <v>1880.62</v>
      </c>
      <c r="K4034" s="29" t="str">
        <f aca="false">IF(N4034&lt;=$F$3,"HIT","MISS")</f>
        <v>HIT</v>
      </c>
      <c r="L4034" s="29" t="str">
        <f aca="false">IF(O4034&lt;=$F$3,"HIT","MISS")</f>
        <v>HIT</v>
      </c>
      <c r="M4034" s="17" t="str">
        <f aca="false">IF(AND(K4034="HIT",L4034="HIT"),"HOD ✓ | LOD ✓",IF(K4034="HIT","HOD ✓",IF(L4034="HIT","LOD ✓","✗ MISS")))</f>
        <v>HOD ✓ | LOD ✓</v>
      </c>
      <c r="N4034" s="26" t="n">
        <f aca="false">IF(D4034&lt;H4034,(H4034-D4034)/D4034,IF(D4034&gt;G4034,(D4034-G4034)/D4034,0))</f>
        <v>0.00015940550137754</v>
      </c>
      <c r="O4034" s="26" t="n">
        <f aca="false">IF(E4034&lt;J4034,(J4034-E4034)/E4034,IF(E4034&gt;I4034,(E4034-I4034)/E4034,0))</f>
        <v>0</v>
      </c>
      <c r="P4034" s="27" t="n">
        <f aca="false">LN(F4034/F4033)</f>
        <v>-0.0103872784880309</v>
      </c>
      <c r="Q4034" s="28" t="n">
        <f aca="false">STDEV(P4015:P4034)*SQRT(252)</f>
        <v>0.119284900047304</v>
      </c>
      <c r="R4034" s="26" t="n">
        <f aca="false">(G4034-H4034)/H4034</f>
        <v>0.00100136836200245</v>
      </c>
      <c r="S4034" s="17" t="n">
        <f aca="false">YEAR(B4034)</f>
        <v>2022</v>
      </c>
      <c r="T4034" s="17" t="n">
        <f aca="false">WEEKDAY(B4034)</f>
        <v>4</v>
      </c>
    </row>
    <row r="4035" customFormat="false" ht="15" hidden="false" customHeight="false" outlineLevel="0" collapsed="false">
      <c r="B4035" s="21" t="n">
        <v>44679</v>
      </c>
      <c r="C4035" s="22" t="n">
        <v>1885.76</v>
      </c>
      <c r="D4035" s="22" t="n">
        <v>1896.795</v>
      </c>
      <c r="E4035" s="22" t="n">
        <v>1872.215</v>
      </c>
      <c r="F4035" s="22" t="n">
        <v>1894.456</v>
      </c>
      <c r="G4035" s="23" t="n">
        <v>1898.94</v>
      </c>
      <c r="H4035" s="23" t="n">
        <v>1897.04</v>
      </c>
      <c r="I4035" s="23" t="n">
        <v>1872.06</v>
      </c>
      <c r="J4035" s="23" t="n">
        <v>1870.19</v>
      </c>
      <c r="K4035" s="29" t="str">
        <f aca="false">IF(N4035&lt;=$F$3,"HIT","MISS")</f>
        <v>HIT</v>
      </c>
      <c r="L4035" s="29" t="str">
        <f aca="false">IF(O4035&lt;=$F$3,"HIT","MISS")</f>
        <v>HIT</v>
      </c>
      <c r="M4035" s="17" t="str">
        <f aca="false">IF(AND(K4035="HIT",L4035="HIT"),"HOD ✓ | LOD ✓",IF(K4035="HIT","HOD ✓",IF(L4035="HIT","LOD ✓","✗ MISS")))</f>
        <v>HOD ✓ | LOD ✓</v>
      </c>
      <c r="N4035" s="26" t="n">
        <f aca="false">IF(D4035&lt;H4035,(H4035-D4035)/D4035,IF(D4035&gt;G4035,(D4035-G4035)/D4035,0))</f>
        <v>0.0001291652498029</v>
      </c>
      <c r="O4035" s="26" t="n">
        <f aca="false">IF(E4035&lt;J4035,(J4035-E4035)/E4035,IF(E4035&gt;I4035,(E4035-I4035)/E4035,0))</f>
        <v>8.27896368739556E-005</v>
      </c>
      <c r="P4035" s="27" t="n">
        <f aca="false">LN(F4035/F4034)</f>
        <v>0.00460080341403663</v>
      </c>
      <c r="Q4035" s="28" t="n">
        <f aca="false">STDEV(P4016:P4035)*SQRT(252)</f>
        <v>0.117659545718588</v>
      </c>
      <c r="R4035" s="26" t="n">
        <f aca="false">(G4035-H4035)/H4035</f>
        <v>0.00100156032555987</v>
      </c>
      <c r="S4035" s="17" t="n">
        <f aca="false">YEAR(B4035)</f>
        <v>2022</v>
      </c>
      <c r="T4035" s="17" t="n">
        <f aca="false">WEEKDAY(B4035)</f>
        <v>5</v>
      </c>
    </row>
    <row r="4036" customFormat="false" ht="15" hidden="false" customHeight="false" outlineLevel="0" collapsed="false">
      <c r="B4036" s="21" t="n">
        <v>44680</v>
      </c>
      <c r="C4036" s="22" t="n">
        <v>1894.456</v>
      </c>
      <c r="D4036" s="22" t="n">
        <v>1919.98</v>
      </c>
      <c r="E4036" s="22" t="n">
        <v>1892.595</v>
      </c>
      <c r="F4036" s="22" t="n">
        <v>1896.99</v>
      </c>
      <c r="G4036" s="23" t="n">
        <v>1921.55</v>
      </c>
      <c r="H4036" s="23" t="n">
        <v>1919.63</v>
      </c>
      <c r="I4036" s="23" t="n">
        <v>1893.27</v>
      </c>
      <c r="J4036" s="23" t="n">
        <v>1891.38</v>
      </c>
      <c r="K4036" s="29" t="str">
        <f aca="false">IF(N4036&lt;=$F$3,"HIT","MISS")</f>
        <v>HIT</v>
      </c>
      <c r="L4036" s="29" t="str">
        <f aca="false">IF(O4036&lt;=$F$3,"HIT","MISS")</f>
        <v>HIT</v>
      </c>
      <c r="M4036" s="17" t="str">
        <f aca="false">IF(AND(K4036="HIT",L4036="HIT"),"HOD ✓ | LOD ✓",IF(K4036="HIT","HOD ✓",IF(L4036="HIT","LOD ✓","✗ MISS")))</f>
        <v>HOD ✓ | LOD ✓</v>
      </c>
      <c r="N4036" s="26" t="n">
        <f aca="false">IF(D4036&lt;H4036,(H4036-D4036)/D4036,IF(D4036&gt;G4036,(D4036-G4036)/D4036,0))</f>
        <v>0</v>
      </c>
      <c r="O4036" s="26" t="n">
        <f aca="false">IF(E4036&lt;J4036,(J4036-E4036)/E4036,IF(E4036&gt;I4036,(E4036-I4036)/E4036,0))</f>
        <v>0</v>
      </c>
      <c r="P4036" s="27" t="n">
        <f aca="false">LN(F4036/F4035)</f>
        <v>0.00133669337624858</v>
      </c>
      <c r="Q4036" s="28" t="n">
        <f aca="false">STDEV(P4017:P4036)*SQRT(252)</f>
        <v>0.11733716928376</v>
      </c>
      <c r="R4036" s="26" t="n">
        <f aca="false">(G4036-H4036)/H4036</f>
        <v>0.00100019274547691</v>
      </c>
      <c r="S4036" s="17" t="n">
        <f aca="false">YEAR(B4036)</f>
        <v>2022</v>
      </c>
      <c r="T4036" s="17" t="n">
        <f aca="false">WEEKDAY(B4036)</f>
        <v>6</v>
      </c>
    </row>
    <row r="4037" customFormat="false" ht="15" hidden="false" customHeight="false" outlineLevel="0" collapsed="false">
      <c r="B4037" s="21" t="n">
        <v>44683</v>
      </c>
      <c r="C4037" s="22" t="n">
        <v>1896.99</v>
      </c>
      <c r="D4037" s="22" t="n">
        <v>1900.13</v>
      </c>
      <c r="E4037" s="22" t="n">
        <v>1854.48</v>
      </c>
      <c r="F4037" s="22" t="n">
        <v>1862.956</v>
      </c>
      <c r="G4037" s="23" t="n">
        <v>1902.56</v>
      </c>
      <c r="H4037" s="23" t="n">
        <v>1900.66</v>
      </c>
      <c r="I4037" s="23" t="n">
        <v>1854.14</v>
      </c>
      <c r="J4037" s="23" t="n">
        <v>1852.29</v>
      </c>
      <c r="K4037" s="29" t="str">
        <f aca="false">IF(N4037&lt;=$F$3,"HIT","MISS")</f>
        <v>HIT</v>
      </c>
      <c r="L4037" s="29" t="str">
        <f aca="false">IF(O4037&lt;=$F$3,"HIT","MISS")</f>
        <v>HIT</v>
      </c>
      <c r="M4037" s="17" t="str">
        <f aca="false">IF(AND(K4037="HIT",L4037="HIT"),"HOD ✓ | LOD ✓",IF(K4037="HIT","HOD ✓",IF(L4037="HIT","LOD ✓","✗ MISS")))</f>
        <v>HOD ✓ | LOD ✓</v>
      </c>
      <c r="N4037" s="26" t="n">
        <f aca="false">IF(D4037&lt;H4037,(H4037-D4037)/D4037,IF(D4037&gt;G4037,(D4037-G4037)/D4037,0))</f>
        <v>0.000278928283854248</v>
      </c>
      <c r="O4037" s="26" t="n">
        <f aca="false">IF(E4037&lt;J4037,(J4037-E4037)/E4037,IF(E4037&gt;I4037,(E4037-I4037)/E4037,0))</f>
        <v>0.000183339804149906</v>
      </c>
      <c r="P4037" s="27" t="n">
        <f aca="false">LN(F4037/F4036)</f>
        <v>-0.0181039459378696</v>
      </c>
      <c r="Q4037" s="28" t="n">
        <f aca="false">STDEV(P4018:P4037)*SQRT(252)</f>
        <v>0.131045201345309</v>
      </c>
      <c r="R4037" s="26" t="n">
        <f aca="false">(G4037-H4037)/H4037</f>
        <v>0.000999652752201795</v>
      </c>
      <c r="S4037" s="17" t="n">
        <f aca="false">YEAR(B4037)</f>
        <v>2022</v>
      </c>
      <c r="T4037" s="17" t="n">
        <f aca="false">WEEKDAY(B4037)</f>
        <v>2</v>
      </c>
    </row>
    <row r="4038" customFormat="false" ht="15" hidden="false" customHeight="false" outlineLevel="0" collapsed="false">
      <c r="B4038" s="21" t="n">
        <v>44684</v>
      </c>
      <c r="C4038" s="22" t="n">
        <v>1862.956</v>
      </c>
      <c r="D4038" s="22" t="n">
        <v>1878.145</v>
      </c>
      <c r="E4038" s="22" t="n">
        <v>1850.47</v>
      </c>
      <c r="F4038" s="22" t="n">
        <v>1867.95</v>
      </c>
      <c r="G4038" s="23" t="n">
        <v>1879.24</v>
      </c>
      <c r="H4038" s="23" t="n">
        <v>1877.36</v>
      </c>
      <c r="I4038" s="23" t="n">
        <v>1850.4</v>
      </c>
      <c r="J4038" s="23" t="n">
        <v>1848.55</v>
      </c>
      <c r="K4038" s="29" t="str">
        <f aca="false">IF(N4038&lt;=$F$3,"HIT","MISS")</f>
        <v>HIT</v>
      </c>
      <c r="L4038" s="29" t="str">
        <f aca="false">IF(O4038&lt;=$F$3,"HIT","MISS")</f>
        <v>HIT</v>
      </c>
      <c r="M4038" s="17" t="str">
        <f aca="false">IF(AND(K4038="HIT",L4038="HIT"),"HOD ✓ | LOD ✓",IF(K4038="HIT","HOD ✓",IF(L4038="HIT","LOD ✓","✗ MISS")))</f>
        <v>HOD ✓ | LOD ✓</v>
      </c>
      <c r="N4038" s="26" t="n">
        <f aca="false">IF(D4038&lt;H4038,(H4038-D4038)/D4038,IF(D4038&gt;G4038,(D4038-G4038)/D4038,0))</f>
        <v>0</v>
      </c>
      <c r="O4038" s="26" t="n">
        <f aca="false">IF(E4038&lt;J4038,(J4038-E4038)/E4038,IF(E4038&gt;I4038,(E4038-I4038)/E4038,0))</f>
        <v>3.78282274232689E-005</v>
      </c>
      <c r="P4038" s="27" t="n">
        <f aca="false">LN(F4038/F4037)</f>
        <v>0.00267709933330316</v>
      </c>
      <c r="Q4038" s="28" t="n">
        <f aca="false">STDEV(P4019:P4038)*SQRT(252)</f>
        <v>0.130416075086227</v>
      </c>
      <c r="R4038" s="26" t="n">
        <f aca="false">(G4038-H4038)/H4038</f>
        <v>0.0010014062300252</v>
      </c>
      <c r="S4038" s="17" t="n">
        <f aca="false">YEAR(B4038)</f>
        <v>2022</v>
      </c>
      <c r="T4038" s="17" t="n">
        <f aca="false">WEEKDAY(B4038)</f>
        <v>3</v>
      </c>
    </row>
    <row r="4039" customFormat="false" ht="15" hidden="false" customHeight="false" outlineLevel="0" collapsed="false">
      <c r="B4039" s="21" t="n">
        <v>44685</v>
      </c>
      <c r="C4039" s="22" t="n">
        <v>1867.95</v>
      </c>
      <c r="D4039" s="22" t="n">
        <v>1890.01</v>
      </c>
      <c r="E4039" s="22" t="n">
        <v>1861.48</v>
      </c>
      <c r="F4039" s="22" t="n">
        <v>1881.47</v>
      </c>
      <c r="G4039" s="23" t="n">
        <v>1890.68</v>
      </c>
      <c r="H4039" s="23" t="n">
        <v>1888.79</v>
      </c>
      <c r="I4039" s="23" t="n">
        <v>1862.96</v>
      </c>
      <c r="J4039" s="23" t="n">
        <v>1861.1</v>
      </c>
      <c r="K4039" s="29" t="str">
        <f aca="false">IF(N4039&lt;=$F$3,"HIT","MISS")</f>
        <v>HIT</v>
      </c>
      <c r="L4039" s="29" t="str">
        <f aca="false">IF(O4039&lt;=$F$3,"HIT","MISS")</f>
        <v>HIT</v>
      </c>
      <c r="M4039" s="17" t="str">
        <f aca="false">IF(AND(K4039="HIT",L4039="HIT"),"HOD ✓ | LOD ✓",IF(K4039="HIT","HOD ✓",IF(L4039="HIT","LOD ✓","✗ MISS")))</f>
        <v>HOD ✓ | LOD ✓</v>
      </c>
      <c r="N4039" s="26" t="n">
        <f aca="false">IF(D4039&lt;H4039,(H4039-D4039)/D4039,IF(D4039&gt;G4039,(D4039-G4039)/D4039,0))</f>
        <v>0</v>
      </c>
      <c r="O4039" s="26" t="n">
        <f aca="false">IF(E4039&lt;J4039,(J4039-E4039)/E4039,IF(E4039&gt;I4039,(E4039-I4039)/E4039,0))</f>
        <v>0</v>
      </c>
      <c r="P4039" s="27" t="n">
        <f aca="false">LN(F4039/F4038)</f>
        <v>0.00721181334615288</v>
      </c>
      <c r="Q4039" s="28" t="n">
        <f aca="false">STDEV(P4020:P4039)*SQRT(252)</f>
        <v>0.133542259173028</v>
      </c>
      <c r="R4039" s="26" t="n">
        <f aca="false">(G4039-H4039)/H4039</f>
        <v>0.00100064062177378</v>
      </c>
      <c r="S4039" s="17" t="n">
        <f aca="false">YEAR(B4039)</f>
        <v>2022</v>
      </c>
      <c r="T4039" s="17" t="n">
        <f aca="false">WEEKDAY(B4039)</f>
        <v>4</v>
      </c>
    </row>
    <row r="4040" customFormat="false" ht="15" hidden="false" customHeight="false" outlineLevel="0" collapsed="false">
      <c r="B4040" s="21" t="n">
        <v>44686</v>
      </c>
      <c r="C4040" s="22" t="n">
        <v>1881.47</v>
      </c>
      <c r="D4040" s="22" t="n">
        <v>1909.82</v>
      </c>
      <c r="E4040" s="22" t="n">
        <v>1872.545</v>
      </c>
      <c r="F4040" s="22" t="n">
        <v>1877.166</v>
      </c>
      <c r="G4040" s="23" t="n">
        <v>1911.54</v>
      </c>
      <c r="H4040" s="23" t="n">
        <v>1909.63</v>
      </c>
      <c r="I4040" s="23" t="n">
        <v>1874.65</v>
      </c>
      <c r="J4040" s="23" t="n">
        <v>1872.78</v>
      </c>
      <c r="K4040" s="29" t="str">
        <f aca="false">IF(N4040&lt;=$F$3,"HIT","MISS")</f>
        <v>HIT</v>
      </c>
      <c r="L4040" s="29" t="str">
        <f aca="false">IF(O4040&lt;=$F$3,"HIT","MISS")</f>
        <v>HIT</v>
      </c>
      <c r="M4040" s="17" t="str">
        <f aca="false">IF(AND(K4040="HIT",L4040="HIT"),"HOD ✓ | LOD ✓",IF(K4040="HIT","HOD ✓",IF(L4040="HIT","LOD ✓","✗ MISS")))</f>
        <v>HOD ✓ | LOD ✓</v>
      </c>
      <c r="N4040" s="26" t="n">
        <f aca="false">IF(D4040&lt;H4040,(H4040-D4040)/D4040,IF(D4040&gt;G4040,(D4040-G4040)/D4040,0))</f>
        <v>0</v>
      </c>
      <c r="O4040" s="26" t="n">
        <f aca="false">IF(E4040&lt;J4040,(J4040-E4040)/E4040,IF(E4040&gt;I4040,(E4040-I4040)/E4040,0))</f>
        <v>0.000125497651591764</v>
      </c>
      <c r="P4040" s="27" t="n">
        <f aca="false">LN(F4040/F4039)</f>
        <v>-0.00229019350700717</v>
      </c>
      <c r="Q4040" s="28" t="n">
        <f aca="false">STDEV(P4021:P4040)*SQRT(252)</f>
        <v>0.133273214650273</v>
      </c>
      <c r="R4040" s="26" t="n">
        <f aca="false">(G4040-H4040)/H4040</f>
        <v>0.00100019375481107</v>
      </c>
      <c r="S4040" s="17" t="n">
        <f aca="false">YEAR(B4040)</f>
        <v>2022</v>
      </c>
      <c r="T4040" s="17" t="n">
        <f aca="false">WEEKDAY(B4040)</f>
        <v>5</v>
      </c>
    </row>
    <row r="4041" customFormat="false" ht="15" hidden="false" customHeight="false" outlineLevel="0" collapsed="false">
      <c r="B4041" s="21" t="n">
        <v>44687</v>
      </c>
      <c r="C4041" s="22" t="n">
        <v>1877.166</v>
      </c>
      <c r="D4041" s="22" t="n">
        <v>1892.576</v>
      </c>
      <c r="E4041" s="22" t="n">
        <v>1866.145</v>
      </c>
      <c r="F4041" s="22" t="n">
        <v>1883.645</v>
      </c>
      <c r="G4041" s="23" t="n">
        <v>1892.36</v>
      </c>
      <c r="H4041" s="23" t="n">
        <v>1890.47</v>
      </c>
      <c r="I4041" s="23" t="n">
        <v>1868.35</v>
      </c>
      <c r="J4041" s="23" t="n">
        <v>1866.48</v>
      </c>
      <c r="K4041" s="29" t="str">
        <f aca="false">IF(N4041&lt;=$F$3,"HIT","MISS")</f>
        <v>HIT</v>
      </c>
      <c r="L4041" s="29" t="str">
        <f aca="false">IF(O4041&lt;=$F$3,"HIT","MISS")</f>
        <v>HIT</v>
      </c>
      <c r="M4041" s="17" t="str">
        <f aca="false">IF(AND(K4041="HIT",L4041="HIT"),"HOD ✓ | LOD ✓",IF(K4041="HIT","HOD ✓",IF(L4041="HIT","LOD ✓","✗ MISS")))</f>
        <v>HOD ✓ | LOD ✓</v>
      </c>
      <c r="N4041" s="26" t="n">
        <f aca="false">IF(D4041&lt;H4041,(H4041-D4041)/D4041,IF(D4041&gt;G4041,(D4041-G4041)/D4041,0))</f>
        <v>0.00011413015910596</v>
      </c>
      <c r="O4041" s="26" t="n">
        <f aca="false">IF(E4041&lt;J4041,(J4041-E4041)/E4041,IF(E4041&gt;I4041,(E4041-I4041)/E4041,0))</f>
        <v>0.000179514453592854</v>
      </c>
      <c r="P4041" s="27" t="n">
        <f aca="false">LN(F4041/F4040)</f>
        <v>0.00344553683221006</v>
      </c>
      <c r="Q4041" s="28" t="n">
        <f aca="false">STDEV(P4022:P4041)*SQRT(252)</f>
        <v>0.133470142049378</v>
      </c>
      <c r="R4041" s="26" t="n">
        <f aca="false">(G4041-H4041)/H4041</f>
        <v>0.000999751384576255</v>
      </c>
      <c r="S4041" s="17" t="n">
        <f aca="false">YEAR(B4041)</f>
        <v>2022</v>
      </c>
      <c r="T4041" s="17" t="n">
        <f aca="false">WEEKDAY(B4041)</f>
        <v>6</v>
      </c>
    </row>
    <row r="4042" customFormat="false" ht="15" hidden="false" customHeight="false" outlineLevel="0" collapsed="false">
      <c r="B4042" s="21" t="n">
        <v>44690</v>
      </c>
      <c r="C4042" s="22" t="n">
        <v>1883.645</v>
      </c>
      <c r="D4042" s="22" t="n">
        <v>1885.85</v>
      </c>
      <c r="E4042" s="22" t="n">
        <v>1851.78</v>
      </c>
      <c r="F4042" s="22" t="n">
        <v>1854.02</v>
      </c>
      <c r="G4042" s="23" t="n">
        <v>1887.47</v>
      </c>
      <c r="H4042" s="23" t="n">
        <v>1885.58</v>
      </c>
      <c r="I4042" s="23" t="n">
        <v>1853.46</v>
      </c>
      <c r="J4042" s="23" t="n">
        <v>1851.61</v>
      </c>
      <c r="K4042" s="29" t="str">
        <f aca="false">IF(N4042&lt;=$F$3,"HIT","MISS")</f>
        <v>HIT</v>
      </c>
      <c r="L4042" s="29" t="str">
        <f aca="false">IF(O4042&lt;=$F$3,"HIT","MISS")</f>
        <v>HIT</v>
      </c>
      <c r="M4042" s="17" t="str">
        <f aca="false">IF(AND(K4042="HIT",L4042="HIT"),"HOD ✓ | LOD ✓",IF(K4042="HIT","HOD ✓",IF(L4042="HIT","LOD ✓","✗ MISS")))</f>
        <v>HOD ✓ | LOD ✓</v>
      </c>
      <c r="N4042" s="26" t="n">
        <f aca="false">IF(D4042&lt;H4042,(H4042-D4042)/D4042,IF(D4042&gt;G4042,(D4042-G4042)/D4042,0))</f>
        <v>0</v>
      </c>
      <c r="O4042" s="26" t="n">
        <f aca="false">IF(E4042&lt;J4042,(J4042-E4042)/E4042,IF(E4042&gt;I4042,(E4042-I4042)/E4042,0))</f>
        <v>0</v>
      </c>
      <c r="P4042" s="27" t="n">
        <f aca="false">LN(F4042/F4041)</f>
        <v>-0.0158524749524914</v>
      </c>
      <c r="Q4042" s="28" t="n">
        <f aca="false">STDEV(P4023:P4042)*SQRT(252)</f>
        <v>0.138036867558703</v>
      </c>
      <c r="R4042" s="26" t="n">
        <f aca="false">(G4042-H4042)/H4042</f>
        <v>0.00100234410632278</v>
      </c>
      <c r="S4042" s="17" t="n">
        <f aca="false">YEAR(B4042)</f>
        <v>2022</v>
      </c>
      <c r="T4042" s="17" t="n">
        <f aca="false">WEEKDAY(B4042)</f>
        <v>2</v>
      </c>
    </row>
    <row r="4043" customFormat="false" ht="15" hidden="false" customHeight="false" outlineLevel="0" collapsed="false">
      <c r="B4043" s="21" t="n">
        <v>44691</v>
      </c>
      <c r="C4043" s="22" t="n">
        <v>1854.02</v>
      </c>
      <c r="D4043" s="22" t="n">
        <v>1865.526</v>
      </c>
      <c r="E4043" s="22" t="n">
        <v>1835.53</v>
      </c>
      <c r="F4043" s="22" t="n">
        <v>1838.43</v>
      </c>
      <c r="G4043" s="23" t="n">
        <v>1867</v>
      </c>
      <c r="H4043" s="23" t="n">
        <v>1865.13</v>
      </c>
      <c r="I4043" s="23" t="n">
        <v>1836.25</v>
      </c>
      <c r="J4043" s="23" t="n">
        <v>1834.42</v>
      </c>
      <c r="K4043" s="29" t="str">
        <f aca="false">IF(N4043&lt;=$F$3,"HIT","MISS")</f>
        <v>HIT</v>
      </c>
      <c r="L4043" s="29" t="str">
        <f aca="false">IF(O4043&lt;=$F$3,"HIT","MISS")</f>
        <v>HIT</v>
      </c>
      <c r="M4043" s="17" t="str">
        <f aca="false">IF(AND(K4043="HIT",L4043="HIT"),"HOD ✓ | LOD ✓",IF(K4043="HIT","HOD ✓",IF(L4043="HIT","LOD ✓","✗ MISS")))</f>
        <v>HOD ✓ | LOD ✓</v>
      </c>
      <c r="N4043" s="26" t="n">
        <f aca="false">IF(D4043&lt;H4043,(H4043-D4043)/D4043,IF(D4043&gt;G4043,(D4043-G4043)/D4043,0))</f>
        <v>0</v>
      </c>
      <c r="O4043" s="26" t="n">
        <f aca="false">IF(E4043&lt;J4043,(J4043-E4043)/E4043,IF(E4043&gt;I4043,(E4043-I4043)/E4043,0))</f>
        <v>0</v>
      </c>
      <c r="P4043" s="27" t="n">
        <f aca="false">LN(F4043/F4042)</f>
        <v>-0.00844430805492715</v>
      </c>
      <c r="Q4043" s="28" t="n">
        <f aca="false">STDEV(P4024:P4043)*SQRT(252)</f>
        <v>0.137777833784595</v>
      </c>
      <c r="R4043" s="26" t="n">
        <f aca="false">(G4043-H4043)/H4043</f>
        <v>0.00100261107804812</v>
      </c>
      <c r="S4043" s="17" t="n">
        <f aca="false">YEAR(B4043)</f>
        <v>2022</v>
      </c>
      <c r="T4043" s="17" t="n">
        <f aca="false">WEEKDAY(B4043)</f>
        <v>3</v>
      </c>
    </row>
    <row r="4044" customFormat="false" ht="15" hidden="false" customHeight="false" outlineLevel="0" collapsed="false">
      <c r="B4044" s="21" t="n">
        <v>44692</v>
      </c>
      <c r="C4044" s="22" t="n">
        <v>1838.43</v>
      </c>
      <c r="D4044" s="22" t="n">
        <v>1858.3</v>
      </c>
      <c r="E4044" s="22" t="n">
        <v>1832.075</v>
      </c>
      <c r="F4044" s="22" t="n">
        <v>1852.255</v>
      </c>
      <c r="G4044" s="23" t="n">
        <v>1863.86</v>
      </c>
      <c r="H4044" s="23" t="n">
        <v>1862</v>
      </c>
      <c r="I4044" s="23" t="n">
        <v>1832.91</v>
      </c>
      <c r="J4044" s="23" t="n">
        <v>1831.08</v>
      </c>
      <c r="K4044" s="24" t="str">
        <f aca="false">IF(N4044&lt;=$F$3,"HIT","MISS")</f>
        <v>MISS</v>
      </c>
      <c r="L4044" s="24" t="str">
        <f aca="false">IF(O4044&lt;=$F$3,"HIT","MISS")</f>
        <v>HIT</v>
      </c>
      <c r="M4044" s="25" t="str">
        <f aca="false">IF(AND(K4044="HIT",L4044="HIT"),"HOD ✓ | LOD ✓",IF(K4044="HIT","HOD ✓",IF(L4044="HIT","LOD ✓","✗ MISS")))</f>
        <v>LOD ✓</v>
      </c>
      <c r="N4044" s="26" t="n">
        <f aca="false">IF(D4044&lt;H4044,(H4044-D4044)/D4044,IF(D4044&gt;G4044,(D4044-G4044)/D4044,0))</f>
        <v>0.0019910671043427</v>
      </c>
      <c r="O4044" s="26" t="n">
        <f aca="false">IF(E4044&lt;J4044,(J4044-E4044)/E4044,IF(E4044&gt;I4044,(E4044-I4044)/E4044,0))</f>
        <v>0</v>
      </c>
      <c r="P4044" s="27" t="n">
        <f aca="false">LN(F4044/F4043)</f>
        <v>0.0074918692135433</v>
      </c>
      <c r="Q4044" s="28" t="n">
        <f aca="false">STDEV(P4025:P4044)*SQRT(252)</f>
        <v>0.138929903413392</v>
      </c>
      <c r="R4044" s="26" t="n">
        <f aca="false">(G4044-H4044)/H4044</f>
        <v>0.000998925886143878</v>
      </c>
      <c r="S4044" s="17" t="n">
        <f aca="false">YEAR(B4044)</f>
        <v>2022</v>
      </c>
      <c r="T4044" s="17" t="n">
        <f aca="false">WEEKDAY(B4044)</f>
        <v>4</v>
      </c>
    </row>
    <row r="4045" customFormat="false" ht="15" hidden="false" customHeight="false" outlineLevel="0" collapsed="false">
      <c r="B4045" s="21" t="n">
        <v>44693</v>
      </c>
      <c r="C4045" s="22" t="n">
        <v>1852.255</v>
      </c>
      <c r="D4045" s="22" t="n">
        <v>1858.875</v>
      </c>
      <c r="E4045" s="22" t="n">
        <v>1821.395</v>
      </c>
      <c r="F4045" s="22" t="n">
        <v>1821.89</v>
      </c>
      <c r="G4045" s="23" t="n">
        <v>1860.52</v>
      </c>
      <c r="H4045" s="23" t="n">
        <v>1858.66</v>
      </c>
      <c r="I4045" s="23" t="n">
        <v>1822.68</v>
      </c>
      <c r="J4045" s="23" t="n">
        <v>1820.86</v>
      </c>
      <c r="K4045" s="29" t="str">
        <f aca="false">IF(N4045&lt;=$F$3,"HIT","MISS")</f>
        <v>HIT</v>
      </c>
      <c r="L4045" s="29" t="str">
        <f aca="false">IF(O4045&lt;=$F$3,"HIT","MISS")</f>
        <v>HIT</v>
      </c>
      <c r="M4045" s="17" t="str">
        <f aca="false">IF(AND(K4045="HIT",L4045="HIT"),"HOD ✓ | LOD ✓",IF(K4045="HIT","HOD ✓",IF(L4045="HIT","LOD ✓","✗ MISS")))</f>
        <v>HOD ✓ | LOD ✓</v>
      </c>
      <c r="N4045" s="26" t="n">
        <f aca="false">IF(D4045&lt;H4045,(H4045-D4045)/D4045,IF(D4045&gt;G4045,(D4045-G4045)/D4045,0))</f>
        <v>0</v>
      </c>
      <c r="O4045" s="26" t="n">
        <f aca="false">IF(E4045&lt;J4045,(J4045-E4045)/E4045,IF(E4045&gt;I4045,(E4045-I4045)/E4045,0))</f>
        <v>0</v>
      </c>
      <c r="P4045" s="27" t="n">
        <f aca="false">LN(F4045/F4044)</f>
        <v>-0.0165293919316259</v>
      </c>
      <c r="Q4045" s="28" t="n">
        <f aca="false">STDEV(P4026:P4045)*SQRT(252)</f>
        <v>0.142827419287233</v>
      </c>
      <c r="R4045" s="26" t="n">
        <f aca="false">(G4045-H4045)/H4045</f>
        <v>0.0010007209495012</v>
      </c>
      <c r="S4045" s="17" t="n">
        <f aca="false">YEAR(B4045)</f>
        <v>2022</v>
      </c>
      <c r="T4045" s="17" t="n">
        <f aca="false">WEEKDAY(B4045)</f>
        <v>5</v>
      </c>
    </row>
    <row r="4046" customFormat="false" ht="15" hidden="false" customHeight="false" outlineLevel="0" collapsed="false">
      <c r="B4046" s="21" t="n">
        <v>44694</v>
      </c>
      <c r="C4046" s="22" t="n">
        <v>1821.89</v>
      </c>
      <c r="D4046" s="22" t="n">
        <v>1828.89</v>
      </c>
      <c r="E4046" s="22" t="n">
        <v>1799.16</v>
      </c>
      <c r="F4046" s="22" t="n">
        <v>1811.465</v>
      </c>
      <c r="G4046" s="23" t="n">
        <v>1830.98</v>
      </c>
      <c r="H4046" s="23" t="n">
        <v>1829.15</v>
      </c>
      <c r="I4046" s="23" t="n">
        <v>1798.8</v>
      </c>
      <c r="J4046" s="23" t="n">
        <v>1797</v>
      </c>
      <c r="K4046" s="29" t="str">
        <f aca="false">IF(N4046&lt;=$F$3,"HIT","MISS")</f>
        <v>HIT</v>
      </c>
      <c r="L4046" s="29" t="str">
        <f aca="false">IF(O4046&lt;=$F$3,"HIT","MISS")</f>
        <v>HIT</v>
      </c>
      <c r="M4046" s="17" t="str">
        <f aca="false">IF(AND(K4046="HIT",L4046="HIT"),"HOD ✓ | LOD ✓",IF(K4046="HIT","HOD ✓",IF(L4046="HIT","LOD ✓","✗ MISS")))</f>
        <v>HOD ✓ | LOD ✓</v>
      </c>
      <c r="N4046" s="26" t="n">
        <f aca="false">IF(D4046&lt;H4046,(H4046-D4046)/D4046,IF(D4046&gt;G4046,(D4046-G4046)/D4046,0))</f>
        <v>0.000142162732586427</v>
      </c>
      <c r="O4046" s="26" t="n">
        <f aca="false">IF(E4046&lt;J4046,(J4046-E4046)/E4046,IF(E4046&gt;I4046,(E4046-I4046)/E4046,0))</f>
        <v>0.000200093376909295</v>
      </c>
      <c r="P4046" s="27" t="n">
        <f aca="false">LN(F4046/F4045)</f>
        <v>-0.00573851363733517</v>
      </c>
      <c r="Q4046" s="28" t="n">
        <f aca="false">STDEV(P4027:P4046)*SQRT(252)</f>
        <v>0.142762326904401</v>
      </c>
      <c r="R4046" s="26" t="n">
        <f aca="false">(G4046-H4046)/H4046</f>
        <v>0.00100046469671701</v>
      </c>
      <c r="S4046" s="17" t="n">
        <f aca="false">YEAR(B4046)</f>
        <v>2022</v>
      </c>
      <c r="T4046" s="17" t="n">
        <f aca="false">WEEKDAY(B4046)</f>
        <v>6</v>
      </c>
    </row>
    <row r="4047" customFormat="false" ht="15" hidden="false" customHeight="false" outlineLevel="0" collapsed="false">
      <c r="B4047" s="21" t="n">
        <v>44697</v>
      </c>
      <c r="C4047" s="22" t="n">
        <v>1811.465</v>
      </c>
      <c r="D4047" s="22" t="n">
        <v>1826.985</v>
      </c>
      <c r="E4047" s="22" t="n">
        <v>1786.785</v>
      </c>
      <c r="F4047" s="22" t="n">
        <v>1824.59</v>
      </c>
      <c r="G4047" s="23" t="n">
        <v>1827.35</v>
      </c>
      <c r="H4047" s="23" t="n">
        <v>1825.52</v>
      </c>
      <c r="I4047" s="23" t="n">
        <v>1787.59</v>
      </c>
      <c r="J4047" s="23" t="n">
        <v>1785.8</v>
      </c>
      <c r="K4047" s="29" t="str">
        <f aca="false">IF(N4047&lt;=$F$3,"HIT","MISS")</f>
        <v>HIT</v>
      </c>
      <c r="L4047" s="29" t="str">
        <f aca="false">IF(O4047&lt;=$F$3,"HIT","MISS")</f>
        <v>HIT</v>
      </c>
      <c r="M4047" s="17" t="str">
        <f aca="false">IF(AND(K4047="HIT",L4047="HIT"),"HOD ✓ | LOD ✓",IF(K4047="HIT","HOD ✓",IF(L4047="HIT","LOD ✓","✗ MISS")))</f>
        <v>HOD ✓ | LOD ✓</v>
      </c>
      <c r="N4047" s="26" t="n">
        <f aca="false">IF(D4047&lt;H4047,(H4047-D4047)/D4047,IF(D4047&gt;G4047,(D4047-G4047)/D4047,0))</f>
        <v>0</v>
      </c>
      <c r="O4047" s="26" t="n">
        <f aca="false">IF(E4047&lt;J4047,(J4047-E4047)/E4047,IF(E4047&gt;I4047,(E4047-I4047)/E4047,0))</f>
        <v>0</v>
      </c>
      <c r="P4047" s="27" t="n">
        <f aca="false">LN(F4047/F4046)</f>
        <v>0.0072193940992745</v>
      </c>
      <c r="Q4047" s="28" t="n">
        <f aca="false">STDEV(P4028:P4047)*SQRT(252)</f>
        <v>0.146557104841477</v>
      </c>
      <c r="R4047" s="26" t="n">
        <f aca="false">(G4047-H4047)/H4047</f>
        <v>0.00100245409527144</v>
      </c>
      <c r="S4047" s="17" t="n">
        <f aca="false">YEAR(B4047)</f>
        <v>2022</v>
      </c>
      <c r="T4047" s="17" t="n">
        <f aca="false">WEEKDAY(B4047)</f>
        <v>2</v>
      </c>
    </row>
    <row r="4048" customFormat="false" ht="15" hidden="false" customHeight="false" outlineLevel="0" collapsed="false">
      <c r="B4048" s="21" t="n">
        <v>44698</v>
      </c>
      <c r="C4048" s="22" t="n">
        <v>1824.59</v>
      </c>
      <c r="D4048" s="22" t="n">
        <v>1836.155</v>
      </c>
      <c r="E4048" s="22" t="n">
        <v>1812.91</v>
      </c>
      <c r="F4048" s="22" t="n">
        <v>1814.965</v>
      </c>
      <c r="G4048" s="23" t="n">
        <v>1835.57</v>
      </c>
      <c r="H4048" s="23" t="n">
        <v>1833.74</v>
      </c>
      <c r="I4048" s="23" t="n">
        <v>1812.74</v>
      </c>
      <c r="J4048" s="23" t="n">
        <v>1810.93</v>
      </c>
      <c r="K4048" s="29" t="str">
        <f aca="false">IF(N4048&lt;=$F$3,"HIT","MISS")</f>
        <v>HIT</v>
      </c>
      <c r="L4048" s="29" t="str">
        <f aca="false">IF(O4048&lt;=$F$3,"HIT","MISS")</f>
        <v>HIT</v>
      </c>
      <c r="M4048" s="17" t="str">
        <f aca="false">IF(AND(K4048="HIT",L4048="HIT"),"HOD ✓ | LOD ✓",IF(K4048="HIT","HOD ✓",IF(L4048="HIT","LOD ✓","✗ MISS")))</f>
        <v>HOD ✓ | LOD ✓</v>
      </c>
      <c r="N4048" s="26" t="n">
        <f aca="false">IF(D4048&lt;H4048,(H4048-D4048)/D4048,IF(D4048&gt;G4048,(D4048-G4048)/D4048,0))</f>
        <v>0.000318600553874829</v>
      </c>
      <c r="O4048" s="26" t="n">
        <f aca="false">IF(E4048&lt;J4048,(J4048-E4048)/E4048,IF(E4048&gt;I4048,(E4048-I4048)/E4048,0))</f>
        <v>9.37718915997334E-005</v>
      </c>
      <c r="P4048" s="27" t="n">
        <f aca="false">LN(F4048/F4047)</f>
        <v>-0.00528912047660041</v>
      </c>
      <c r="Q4048" s="28" t="n">
        <f aca="false">STDEV(P4029:P4048)*SQRT(252)</f>
        <v>0.141177421980328</v>
      </c>
      <c r="R4048" s="26" t="n">
        <f aca="false">(G4048-H4048)/H4048</f>
        <v>0.000997960452408699</v>
      </c>
      <c r="S4048" s="17" t="n">
        <f aca="false">YEAR(B4048)</f>
        <v>2022</v>
      </c>
      <c r="T4048" s="17" t="n">
        <f aca="false">WEEKDAY(B4048)</f>
        <v>3</v>
      </c>
    </row>
    <row r="4049" customFormat="false" ht="15" hidden="false" customHeight="false" outlineLevel="0" collapsed="false">
      <c r="B4049" s="21" t="n">
        <v>44699</v>
      </c>
      <c r="C4049" s="22" t="n">
        <v>1814.965</v>
      </c>
      <c r="D4049" s="22" t="n">
        <v>1824.836</v>
      </c>
      <c r="E4049" s="22" t="n">
        <v>1807.315</v>
      </c>
      <c r="F4049" s="22" t="n">
        <v>1816.445</v>
      </c>
      <c r="G4049" s="23" t="n">
        <v>1824.23</v>
      </c>
      <c r="H4049" s="23" t="n">
        <v>1822.41</v>
      </c>
      <c r="I4049" s="23" t="n">
        <v>1809.59</v>
      </c>
      <c r="J4049" s="23" t="n">
        <v>1807.78</v>
      </c>
      <c r="K4049" s="29" t="str">
        <f aca="false">IF(N4049&lt;=$F$3,"HIT","MISS")</f>
        <v>HIT</v>
      </c>
      <c r="L4049" s="29" t="str">
        <f aca="false">IF(O4049&lt;=$F$3,"HIT","MISS")</f>
        <v>HIT</v>
      </c>
      <c r="M4049" s="17" t="str">
        <f aca="false">IF(AND(K4049="HIT",L4049="HIT"),"HOD ✓ | LOD ✓",IF(K4049="HIT","HOD ✓",IF(L4049="HIT","LOD ✓","✗ MISS")))</f>
        <v>HOD ✓ | LOD ✓</v>
      </c>
      <c r="N4049" s="26" t="n">
        <f aca="false">IF(D4049&lt;H4049,(H4049-D4049)/D4049,IF(D4049&gt;G4049,(D4049-G4049)/D4049,0))</f>
        <v>0.000332084636646797</v>
      </c>
      <c r="O4049" s="26" t="n">
        <f aca="false">IF(E4049&lt;J4049,(J4049-E4049)/E4049,IF(E4049&gt;I4049,(E4049-I4049)/E4049,0))</f>
        <v>0.000257287744527057</v>
      </c>
      <c r="P4049" s="27" t="n">
        <f aca="false">LN(F4049/F4048)</f>
        <v>0.000815110429251022</v>
      </c>
      <c r="Q4049" s="28" t="n">
        <f aca="false">STDEV(P4030:P4049)*SQRT(252)</f>
        <v>0.139365943600602</v>
      </c>
      <c r="R4049" s="26" t="n">
        <f aca="false">(G4049-H4049)/H4049</f>
        <v>0.000998677575298608</v>
      </c>
      <c r="S4049" s="17" t="n">
        <f aca="false">YEAR(B4049)</f>
        <v>2022</v>
      </c>
      <c r="T4049" s="17" t="n">
        <f aca="false">WEEKDAY(B4049)</f>
        <v>4</v>
      </c>
    </row>
    <row r="4050" customFormat="false" ht="15" hidden="false" customHeight="false" outlineLevel="0" collapsed="false">
      <c r="B4050" s="21" t="n">
        <v>44700</v>
      </c>
      <c r="C4050" s="22" t="n">
        <v>1816.445</v>
      </c>
      <c r="D4050" s="22" t="n">
        <v>1849.15</v>
      </c>
      <c r="E4050" s="22" t="n">
        <v>1810.905</v>
      </c>
      <c r="F4050" s="22" t="n">
        <v>1842.2</v>
      </c>
      <c r="G4050" s="23" t="n">
        <v>1850.07</v>
      </c>
      <c r="H4050" s="23" t="n">
        <v>1848.22</v>
      </c>
      <c r="I4050" s="23" t="n">
        <v>1810.34</v>
      </c>
      <c r="J4050" s="23" t="n">
        <v>1808.53</v>
      </c>
      <c r="K4050" s="29" t="str">
        <f aca="false">IF(N4050&lt;=$F$3,"HIT","MISS")</f>
        <v>HIT</v>
      </c>
      <c r="L4050" s="29" t="str">
        <f aca="false">IF(O4050&lt;=$F$3,"HIT","MISS")</f>
        <v>HIT</v>
      </c>
      <c r="M4050" s="17" t="str">
        <f aca="false">IF(AND(K4050="HIT",L4050="HIT"),"HOD ✓ | LOD ✓",IF(K4050="HIT","HOD ✓",IF(L4050="HIT","LOD ✓","✗ MISS")))</f>
        <v>HOD ✓ | LOD ✓</v>
      </c>
      <c r="N4050" s="26" t="n">
        <f aca="false">IF(D4050&lt;H4050,(H4050-D4050)/D4050,IF(D4050&gt;G4050,(D4050-G4050)/D4050,0))</f>
        <v>0</v>
      </c>
      <c r="O4050" s="26" t="n">
        <f aca="false">IF(E4050&lt;J4050,(J4050-E4050)/E4050,IF(E4050&gt;I4050,(E4050-I4050)/E4050,0))</f>
        <v>0.000311998696784235</v>
      </c>
      <c r="P4050" s="27" t="n">
        <f aca="false">LN(F4050/F4049)</f>
        <v>0.0140792153584234</v>
      </c>
      <c r="Q4050" s="28" t="n">
        <f aca="false">STDEV(P4031:P4050)*SQRT(252)</f>
        <v>0.153080604986708</v>
      </c>
      <c r="R4050" s="26" t="n">
        <f aca="false">(G4050-H4050)/H4050</f>
        <v>0.00100096308880972</v>
      </c>
      <c r="S4050" s="17" t="n">
        <f aca="false">YEAR(B4050)</f>
        <v>2022</v>
      </c>
      <c r="T4050" s="17" t="n">
        <f aca="false">WEEKDAY(B4050)</f>
        <v>5</v>
      </c>
    </row>
    <row r="4051" customFormat="false" ht="15" hidden="false" customHeight="false" outlineLevel="0" collapsed="false">
      <c r="B4051" s="21" t="n">
        <v>44701</v>
      </c>
      <c r="C4051" s="22" t="n">
        <v>1842.2</v>
      </c>
      <c r="D4051" s="22" t="n">
        <v>1849.49</v>
      </c>
      <c r="E4051" s="22" t="n">
        <v>1832.405</v>
      </c>
      <c r="F4051" s="22" t="n">
        <v>1846.615</v>
      </c>
      <c r="G4051" s="23" t="n">
        <v>1850.27</v>
      </c>
      <c r="H4051" s="23" t="n">
        <v>1848.42</v>
      </c>
      <c r="I4051" s="23" t="n">
        <v>1833.67</v>
      </c>
      <c r="J4051" s="23" t="n">
        <v>1831.84</v>
      </c>
      <c r="K4051" s="29" t="str">
        <f aca="false">IF(N4051&lt;=$F$3,"HIT","MISS")</f>
        <v>HIT</v>
      </c>
      <c r="L4051" s="29" t="str">
        <f aca="false">IF(O4051&lt;=$F$3,"HIT","MISS")</f>
        <v>HIT</v>
      </c>
      <c r="M4051" s="17" t="str">
        <f aca="false">IF(AND(K4051="HIT",L4051="HIT"),"HOD ✓ | LOD ✓",IF(K4051="HIT","HOD ✓",IF(L4051="HIT","LOD ✓","✗ MISS")))</f>
        <v>HOD ✓ | LOD ✓</v>
      </c>
      <c r="N4051" s="26" t="n">
        <f aca="false">IF(D4051&lt;H4051,(H4051-D4051)/D4051,IF(D4051&gt;G4051,(D4051-G4051)/D4051,0))</f>
        <v>0</v>
      </c>
      <c r="O4051" s="26" t="n">
        <f aca="false">IF(E4051&lt;J4051,(J4051-E4051)/E4051,IF(E4051&gt;I4051,(E4051-I4051)/E4051,0))</f>
        <v>0</v>
      </c>
      <c r="P4051" s="27" t="n">
        <f aca="false">LN(F4051/F4050)</f>
        <v>0.00239372378833345</v>
      </c>
      <c r="Q4051" s="28" t="n">
        <f aca="false">STDEV(P4032:P4051)*SQRT(252)</f>
        <v>0.151806465828752</v>
      </c>
      <c r="R4051" s="26" t="n">
        <f aca="false">(G4051-H4051)/H4051</f>
        <v>0.00100085478408582</v>
      </c>
      <c r="S4051" s="17" t="n">
        <f aca="false">YEAR(B4051)</f>
        <v>2022</v>
      </c>
      <c r="T4051" s="17" t="n">
        <f aca="false">WEEKDAY(B4051)</f>
        <v>6</v>
      </c>
    </row>
    <row r="4052" customFormat="false" ht="15" hidden="false" customHeight="false" outlineLevel="0" collapsed="false">
      <c r="B4052" s="21" t="n">
        <v>44704</v>
      </c>
      <c r="C4052" s="22" t="n">
        <v>1846.615</v>
      </c>
      <c r="D4052" s="22" t="n">
        <v>1865.53</v>
      </c>
      <c r="E4052" s="22" t="n">
        <v>1843.54</v>
      </c>
      <c r="F4052" s="22" t="n">
        <v>1853.665</v>
      </c>
      <c r="G4052" s="23" t="n">
        <v>1866.91</v>
      </c>
      <c r="H4052" s="23" t="n">
        <v>1865.04</v>
      </c>
      <c r="I4052" s="23" t="n">
        <v>1844.85</v>
      </c>
      <c r="J4052" s="23" t="n">
        <v>1843.01</v>
      </c>
      <c r="K4052" s="29" t="str">
        <f aca="false">IF(N4052&lt;=$F$3,"HIT","MISS")</f>
        <v>HIT</v>
      </c>
      <c r="L4052" s="29" t="str">
        <f aca="false">IF(O4052&lt;=$F$3,"HIT","MISS")</f>
        <v>HIT</v>
      </c>
      <c r="M4052" s="17" t="str">
        <f aca="false">IF(AND(K4052="HIT",L4052="HIT"),"HOD ✓ | LOD ✓",IF(K4052="HIT","HOD ✓",IF(L4052="HIT","LOD ✓","✗ MISS")))</f>
        <v>HOD ✓ | LOD ✓</v>
      </c>
      <c r="N4052" s="26" t="n">
        <f aca="false">IF(D4052&lt;H4052,(H4052-D4052)/D4052,IF(D4052&gt;G4052,(D4052-G4052)/D4052,0))</f>
        <v>0</v>
      </c>
      <c r="O4052" s="26" t="n">
        <f aca="false">IF(E4052&lt;J4052,(J4052-E4052)/E4052,IF(E4052&gt;I4052,(E4052-I4052)/E4052,0))</f>
        <v>0</v>
      </c>
      <c r="P4052" s="27" t="n">
        <f aca="false">LN(F4052/F4051)</f>
        <v>0.00381052705771786</v>
      </c>
      <c r="Q4052" s="28" t="n">
        <f aca="false">STDEV(P4033:P4052)*SQRT(252)</f>
        <v>0.141339386481907</v>
      </c>
      <c r="R4052" s="26" t="n">
        <f aca="false">(G4052-H4052)/H4052</f>
        <v>0.00100265946038697</v>
      </c>
      <c r="S4052" s="17" t="n">
        <f aca="false">YEAR(B4052)</f>
        <v>2022</v>
      </c>
      <c r="T4052" s="17" t="n">
        <f aca="false">WEEKDAY(B4052)</f>
        <v>2</v>
      </c>
    </row>
    <row r="4053" customFormat="false" ht="15" hidden="false" customHeight="false" outlineLevel="0" collapsed="false">
      <c r="B4053" s="21" t="n">
        <v>44705</v>
      </c>
      <c r="C4053" s="22" t="n">
        <v>1853.665</v>
      </c>
      <c r="D4053" s="22" t="n">
        <v>1869.75</v>
      </c>
      <c r="E4053" s="22" t="n">
        <v>1849.37</v>
      </c>
      <c r="F4053" s="22" t="n">
        <v>1866.52</v>
      </c>
      <c r="G4053" s="23" t="n">
        <v>1870.8</v>
      </c>
      <c r="H4053" s="23" t="n">
        <v>1868.93</v>
      </c>
      <c r="I4053" s="23" t="n">
        <v>1848.98</v>
      </c>
      <c r="J4053" s="23" t="n">
        <v>1847.13</v>
      </c>
      <c r="K4053" s="29" t="str">
        <f aca="false">IF(N4053&lt;=$F$3,"HIT","MISS")</f>
        <v>HIT</v>
      </c>
      <c r="L4053" s="29" t="str">
        <f aca="false">IF(O4053&lt;=$F$3,"HIT","MISS")</f>
        <v>HIT</v>
      </c>
      <c r="M4053" s="17" t="str">
        <f aca="false">IF(AND(K4053="HIT",L4053="HIT"),"HOD ✓ | LOD ✓",IF(K4053="HIT","HOD ✓",IF(L4053="HIT","LOD ✓","✗ MISS")))</f>
        <v>HOD ✓ | LOD ✓</v>
      </c>
      <c r="N4053" s="26" t="n">
        <f aca="false">IF(D4053&lt;H4053,(H4053-D4053)/D4053,IF(D4053&gt;G4053,(D4053-G4053)/D4053,0))</f>
        <v>0</v>
      </c>
      <c r="O4053" s="26" t="n">
        <f aca="false">IF(E4053&lt;J4053,(J4053-E4053)/E4053,IF(E4053&gt;I4053,(E4053-I4053)/E4053,0))</f>
        <v>0.000210882624893814</v>
      </c>
      <c r="P4053" s="27" t="n">
        <f aca="false">LN(F4053/F4052)</f>
        <v>0.00691097413947662</v>
      </c>
      <c r="Q4053" s="28" t="n">
        <f aca="false">STDEV(P4034:P4053)*SQRT(252)</f>
        <v>0.143170678219745</v>
      </c>
      <c r="R4053" s="26" t="n">
        <f aca="false">(G4053-H4053)/H4053</f>
        <v>0.00100057252010503</v>
      </c>
      <c r="S4053" s="17" t="n">
        <f aca="false">YEAR(B4053)</f>
        <v>2022</v>
      </c>
      <c r="T4053" s="17" t="n">
        <f aca="false">WEEKDAY(B4053)</f>
        <v>3</v>
      </c>
    </row>
    <row r="4054" customFormat="false" ht="15" hidden="false" customHeight="false" outlineLevel="0" collapsed="false">
      <c r="B4054" s="21" t="n">
        <v>44706</v>
      </c>
      <c r="C4054" s="22" t="n">
        <v>1866.52</v>
      </c>
      <c r="D4054" s="22" t="n">
        <v>1868.11</v>
      </c>
      <c r="E4054" s="22" t="n">
        <v>1841.605</v>
      </c>
      <c r="F4054" s="22" t="n">
        <v>1853.235</v>
      </c>
      <c r="G4054" s="23" t="n">
        <v>1870.12</v>
      </c>
      <c r="H4054" s="23" t="n">
        <v>1868.25</v>
      </c>
      <c r="I4054" s="23" t="n">
        <v>1841.4</v>
      </c>
      <c r="J4054" s="23" t="n">
        <v>1839.56</v>
      </c>
      <c r="K4054" s="29" t="str">
        <f aca="false">IF(N4054&lt;=$F$3,"HIT","MISS")</f>
        <v>HIT</v>
      </c>
      <c r="L4054" s="29" t="str">
        <f aca="false">IF(O4054&lt;=$F$3,"HIT","MISS")</f>
        <v>HIT</v>
      </c>
      <c r="M4054" s="17" t="str">
        <f aca="false">IF(AND(K4054="HIT",L4054="HIT"),"HOD ✓ | LOD ✓",IF(K4054="HIT","HOD ✓",IF(L4054="HIT","LOD ✓","✗ MISS")))</f>
        <v>HOD ✓ | LOD ✓</v>
      </c>
      <c r="N4054" s="26" t="n">
        <f aca="false">IF(D4054&lt;H4054,(H4054-D4054)/D4054,IF(D4054&gt;G4054,(D4054-G4054)/D4054,0))</f>
        <v>7.49420537335061E-005</v>
      </c>
      <c r="O4054" s="26" t="n">
        <f aca="false">IF(E4054&lt;J4054,(J4054-E4054)/E4054,IF(E4054&gt;I4054,(E4054-I4054)/E4054,0))</f>
        <v>0.00011131594451575</v>
      </c>
      <c r="P4054" s="27" t="n">
        <f aca="false">LN(F4054/F4053)</f>
        <v>-0.00714297392470343</v>
      </c>
      <c r="Q4054" s="28" t="n">
        <f aca="false">STDEV(P4035:P4054)*SQRT(252)</f>
        <v>0.140802574804025</v>
      </c>
      <c r="R4054" s="26" t="n">
        <f aca="false">(G4054-H4054)/H4054</f>
        <v>0.00100093670547298</v>
      </c>
      <c r="S4054" s="17" t="n">
        <f aca="false">YEAR(B4054)</f>
        <v>2022</v>
      </c>
      <c r="T4054" s="17" t="n">
        <f aca="false">WEEKDAY(B4054)</f>
        <v>4</v>
      </c>
    </row>
    <row r="4055" customFormat="false" ht="15" hidden="false" customHeight="false" outlineLevel="0" collapsed="false">
      <c r="B4055" s="21" t="n">
        <v>44707</v>
      </c>
      <c r="C4055" s="22" t="n">
        <v>1853.235</v>
      </c>
      <c r="D4055" s="22" t="n">
        <v>1854.43</v>
      </c>
      <c r="E4055" s="22" t="n">
        <v>1840.756</v>
      </c>
      <c r="F4055" s="22" t="n">
        <v>1850.83</v>
      </c>
      <c r="G4055" s="23" t="n">
        <v>1855.69</v>
      </c>
      <c r="H4055" s="23" t="n">
        <v>1853.84</v>
      </c>
      <c r="I4055" s="23" t="n">
        <v>1840.34</v>
      </c>
      <c r="J4055" s="23" t="n">
        <v>1838.5</v>
      </c>
      <c r="K4055" s="29" t="str">
        <f aca="false">IF(N4055&lt;=$F$3,"HIT","MISS")</f>
        <v>HIT</v>
      </c>
      <c r="L4055" s="29" t="str">
        <f aca="false">IF(O4055&lt;=$F$3,"HIT","MISS")</f>
        <v>HIT</v>
      </c>
      <c r="M4055" s="17" t="str">
        <f aca="false">IF(AND(K4055="HIT",L4055="HIT"),"HOD ✓ | LOD ✓",IF(K4055="HIT","HOD ✓",IF(L4055="HIT","LOD ✓","✗ MISS")))</f>
        <v>HOD ✓ | LOD ✓</v>
      </c>
      <c r="N4055" s="26" t="n">
        <f aca="false">IF(D4055&lt;H4055,(H4055-D4055)/D4055,IF(D4055&gt;G4055,(D4055-G4055)/D4055,0))</f>
        <v>0</v>
      </c>
      <c r="O4055" s="26" t="n">
        <f aca="false">IF(E4055&lt;J4055,(J4055-E4055)/E4055,IF(E4055&gt;I4055,(E4055-I4055)/E4055,0))</f>
        <v>0.000225994102423226</v>
      </c>
      <c r="P4055" s="27" t="n">
        <f aca="false">LN(F4055/F4054)</f>
        <v>-0.00129857350665351</v>
      </c>
      <c r="Q4055" s="28" t="n">
        <f aca="false">STDEV(P4036:P4055)*SQRT(252)</f>
        <v>0.139311785974407</v>
      </c>
      <c r="R4055" s="26" t="n">
        <f aca="false">(G4055-H4055)/H4055</f>
        <v>0.00099792862382953</v>
      </c>
      <c r="S4055" s="17" t="n">
        <f aca="false">YEAR(B4055)</f>
        <v>2022</v>
      </c>
      <c r="T4055" s="17" t="n">
        <f aca="false">WEEKDAY(B4055)</f>
        <v>5</v>
      </c>
    </row>
    <row r="4056" customFormat="false" ht="15" hidden="false" customHeight="false" outlineLevel="0" collapsed="false">
      <c r="B4056" s="21" t="n">
        <v>44708</v>
      </c>
      <c r="C4056" s="22" t="n">
        <v>1850.83</v>
      </c>
      <c r="D4056" s="22" t="n">
        <v>1862.05</v>
      </c>
      <c r="E4056" s="22" t="n">
        <v>1848.055</v>
      </c>
      <c r="F4056" s="22" t="n">
        <v>1853.22</v>
      </c>
      <c r="G4056" s="23" t="n">
        <v>1863.36</v>
      </c>
      <c r="H4056" s="23" t="n">
        <v>1861.5</v>
      </c>
      <c r="I4056" s="23" t="n">
        <v>1850.74</v>
      </c>
      <c r="J4056" s="23" t="n">
        <v>1848.89</v>
      </c>
      <c r="K4056" s="29" t="str">
        <f aca="false">IF(N4056&lt;=$F$3,"HIT","MISS")</f>
        <v>HIT</v>
      </c>
      <c r="L4056" s="29" t="str">
        <f aca="false">IF(O4056&lt;=$F$3,"HIT","MISS")</f>
        <v>HIT</v>
      </c>
      <c r="M4056" s="17" t="str">
        <f aca="false">IF(AND(K4056="HIT",L4056="HIT"),"HOD ✓ | LOD ✓",IF(K4056="HIT","HOD ✓",IF(L4056="HIT","LOD ✓","✗ MISS")))</f>
        <v>HOD ✓ | LOD ✓</v>
      </c>
      <c r="N4056" s="26" t="n">
        <f aca="false">IF(D4056&lt;H4056,(H4056-D4056)/D4056,IF(D4056&gt;G4056,(D4056-G4056)/D4056,0))</f>
        <v>0</v>
      </c>
      <c r="O4056" s="26" t="n">
        <f aca="false">IF(E4056&lt;J4056,(J4056-E4056)/E4056,IF(E4056&gt;I4056,(E4056-I4056)/E4056,0))</f>
        <v>0.000451826379626167</v>
      </c>
      <c r="P4056" s="27" t="n">
        <f aca="false">LN(F4056/F4055)</f>
        <v>0.00129047951927198</v>
      </c>
      <c r="Q4056" s="28" t="n">
        <f aca="false">STDEV(P4037:P4056)*SQRT(252)</f>
        <v>0.139300875761835</v>
      </c>
      <c r="R4056" s="26" t="n">
        <f aca="false">(G4056-H4056)/H4056</f>
        <v>0.000999194198227182</v>
      </c>
      <c r="S4056" s="17" t="n">
        <f aca="false">YEAR(B4056)</f>
        <v>2022</v>
      </c>
      <c r="T4056" s="17" t="n">
        <f aca="false">WEEKDAY(B4056)</f>
        <v>6</v>
      </c>
    </row>
    <row r="4057" customFormat="false" ht="15" hidden="false" customHeight="false" outlineLevel="0" collapsed="false">
      <c r="B4057" s="21" t="n">
        <v>44711</v>
      </c>
      <c r="C4057" s="22" t="n">
        <v>1853.22</v>
      </c>
      <c r="D4057" s="22" t="n">
        <v>1864.085</v>
      </c>
      <c r="E4057" s="22" t="n">
        <v>1847.84</v>
      </c>
      <c r="F4057" s="22" t="n">
        <v>1855.8</v>
      </c>
      <c r="G4057" s="23" t="n">
        <v>1866.03</v>
      </c>
      <c r="H4057" s="23" t="n">
        <v>1864.17</v>
      </c>
      <c r="I4057" s="23" t="n">
        <v>1847.18</v>
      </c>
      <c r="J4057" s="23" t="n">
        <v>1845.33</v>
      </c>
      <c r="K4057" s="29" t="str">
        <f aca="false">IF(N4057&lt;=$F$3,"HIT","MISS")</f>
        <v>HIT</v>
      </c>
      <c r="L4057" s="29" t="str">
        <f aca="false">IF(O4057&lt;=$F$3,"HIT","MISS")</f>
        <v>HIT</v>
      </c>
      <c r="M4057" s="17" t="str">
        <f aca="false">IF(AND(K4057="HIT",L4057="HIT"),"HOD ✓ | LOD ✓",IF(K4057="HIT","HOD ✓",IF(L4057="HIT","LOD ✓","✗ MISS")))</f>
        <v>HOD ✓ | LOD ✓</v>
      </c>
      <c r="N4057" s="26" t="n">
        <f aca="false">IF(D4057&lt;H4057,(H4057-D4057)/D4057,IF(D4057&gt;G4057,(D4057-G4057)/D4057,0))</f>
        <v>4.55987790256541E-005</v>
      </c>
      <c r="O4057" s="26" t="n">
        <f aca="false">IF(E4057&lt;J4057,(J4057-E4057)/E4057,IF(E4057&gt;I4057,(E4057-I4057)/E4057,0))</f>
        <v>0.000357173781279686</v>
      </c>
      <c r="P4057" s="27" t="n">
        <f aca="false">LN(F4057/F4056)</f>
        <v>0.00139120329150073</v>
      </c>
      <c r="Q4057" s="28" t="n">
        <f aca="false">STDEV(P4038:P4057)*SQRT(252)</f>
        <v>0.124237348809492</v>
      </c>
      <c r="R4057" s="26" t="n">
        <f aca="false">(G4057-H4057)/H4057</f>
        <v>0.000997763079547413</v>
      </c>
      <c r="S4057" s="17" t="n">
        <f aca="false">YEAR(B4057)</f>
        <v>2022</v>
      </c>
      <c r="T4057" s="17" t="n">
        <f aca="false">WEEKDAY(B4057)</f>
        <v>2</v>
      </c>
    </row>
    <row r="4058" customFormat="false" ht="15" hidden="false" customHeight="false" outlineLevel="0" collapsed="false">
      <c r="B4058" s="21" t="n">
        <v>44712</v>
      </c>
      <c r="C4058" s="22" t="n">
        <v>1855.8</v>
      </c>
      <c r="D4058" s="22" t="n">
        <v>1857.186</v>
      </c>
      <c r="E4058" s="22" t="n">
        <v>1835.2</v>
      </c>
      <c r="F4058" s="22" t="n">
        <v>1837.47</v>
      </c>
      <c r="G4058" s="23" t="n">
        <v>1859.52</v>
      </c>
      <c r="H4058" s="23" t="n">
        <v>1857.66</v>
      </c>
      <c r="I4058" s="23" t="n">
        <v>1837.27</v>
      </c>
      <c r="J4058" s="23" t="n">
        <v>1835.43</v>
      </c>
      <c r="K4058" s="29" t="str">
        <f aca="false">IF(N4058&lt;=$F$3,"HIT","MISS")</f>
        <v>HIT</v>
      </c>
      <c r="L4058" s="29" t="str">
        <f aca="false">IF(O4058&lt;=$F$3,"HIT","MISS")</f>
        <v>HIT</v>
      </c>
      <c r="M4058" s="17" t="str">
        <f aca="false">IF(AND(K4058="HIT",L4058="HIT"),"HOD ✓ | LOD ✓",IF(K4058="HIT","HOD ✓",IF(L4058="HIT","LOD ✓","✗ MISS")))</f>
        <v>HOD ✓ | LOD ✓</v>
      </c>
      <c r="N4058" s="26" t="n">
        <f aca="false">IF(D4058&lt;H4058,(H4058-D4058)/D4058,IF(D4058&gt;G4058,(D4058-G4058)/D4058,0))</f>
        <v>0.000255224840161492</v>
      </c>
      <c r="O4058" s="26" t="n">
        <f aca="false">IF(E4058&lt;J4058,(J4058-E4058)/E4058,IF(E4058&gt;I4058,(E4058-I4058)/E4058,0))</f>
        <v>0.000125326939843079</v>
      </c>
      <c r="P4058" s="27" t="n">
        <f aca="false">LN(F4058/F4057)</f>
        <v>-0.00992624449597864</v>
      </c>
      <c r="Q4058" s="28" t="n">
        <f aca="false">STDEV(P4039:P4058)*SQRT(252)</f>
        <v>0.128362824864661</v>
      </c>
      <c r="R4058" s="26" t="n">
        <f aca="false">(G4058-H4058)/H4058</f>
        <v>0.00100125964923608</v>
      </c>
      <c r="S4058" s="17" t="n">
        <f aca="false">YEAR(B4058)</f>
        <v>2022</v>
      </c>
      <c r="T4058" s="17" t="n">
        <f aca="false">WEEKDAY(B4058)</f>
        <v>3</v>
      </c>
    </row>
    <row r="4059" customFormat="false" ht="15" hidden="false" customHeight="false" outlineLevel="0" collapsed="false">
      <c r="B4059" s="21" t="n">
        <v>44713</v>
      </c>
      <c r="C4059" s="22" t="n">
        <v>1837.47</v>
      </c>
      <c r="D4059" s="22" t="n">
        <v>1849.976</v>
      </c>
      <c r="E4059" s="22" t="n">
        <v>1828.54</v>
      </c>
      <c r="F4059" s="22" t="n">
        <v>1846.655</v>
      </c>
      <c r="G4059" s="23" t="n">
        <v>1850.79</v>
      </c>
      <c r="H4059" s="23" t="n">
        <v>1848.94</v>
      </c>
      <c r="I4059" s="23" t="n">
        <v>1828.77</v>
      </c>
      <c r="J4059" s="23" t="n">
        <v>1826.94</v>
      </c>
      <c r="K4059" s="29" t="str">
        <f aca="false">IF(N4059&lt;=$F$3,"HIT","MISS")</f>
        <v>HIT</v>
      </c>
      <c r="L4059" s="29" t="str">
        <f aca="false">IF(O4059&lt;=$F$3,"HIT","MISS")</f>
        <v>HIT</v>
      </c>
      <c r="M4059" s="17" t="str">
        <f aca="false">IF(AND(K4059="HIT",L4059="HIT"),"HOD ✓ | LOD ✓",IF(K4059="HIT","HOD ✓",IF(L4059="HIT","LOD ✓","✗ MISS")))</f>
        <v>HOD ✓ | LOD ✓</v>
      </c>
      <c r="N4059" s="26" t="n">
        <f aca="false">IF(D4059&lt;H4059,(H4059-D4059)/D4059,IF(D4059&gt;G4059,(D4059-G4059)/D4059,0))</f>
        <v>0</v>
      </c>
      <c r="O4059" s="26" t="n">
        <f aca="false">IF(E4059&lt;J4059,(J4059-E4059)/E4059,IF(E4059&gt;I4059,(E4059-I4059)/E4059,0))</f>
        <v>0</v>
      </c>
      <c r="P4059" s="27" t="n">
        <f aca="false">LN(F4059/F4058)</f>
        <v>0.00498626894063218</v>
      </c>
      <c r="Q4059" s="28" t="n">
        <f aca="false">STDEV(P4040:P4059)*SQRT(252)</f>
        <v>0.126748206328532</v>
      </c>
      <c r="R4059" s="26" t="n">
        <f aca="false">(G4059-H4059)/H4059</f>
        <v>0.00100057330145917</v>
      </c>
      <c r="S4059" s="17" t="n">
        <f aca="false">YEAR(B4059)</f>
        <v>2022</v>
      </c>
      <c r="T4059" s="17" t="n">
        <f aca="false">WEEKDAY(B4059)</f>
        <v>4</v>
      </c>
    </row>
    <row r="4060" customFormat="false" ht="15" hidden="false" customHeight="false" outlineLevel="0" collapsed="false">
      <c r="B4060" s="21" t="n">
        <v>44714</v>
      </c>
      <c r="C4060" s="22" t="n">
        <v>1846.655</v>
      </c>
      <c r="D4060" s="22" t="n">
        <v>1870.48</v>
      </c>
      <c r="E4060" s="22" t="n">
        <v>1844.15</v>
      </c>
      <c r="F4060" s="22" t="n">
        <v>1868.655</v>
      </c>
      <c r="G4060" s="23" t="n">
        <v>1871.53</v>
      </c>
      <c r="H4060" s="23" t="n">
        <v>1869.66</v>
      </c>
      <c r="I4060" s="23" t="n">
        <v>1846.31</v>
      </c>
      <c r="J4060" s="23" t="n">
        <v>1844.47</v>
      </c>
      <c r="K4060" s="29" t="str">
        <f aca="false">IF(N4060&lt;=$F$3,"HIT","MISS")</f>
        <v>HIT</v>
      </c>
      <c r="L4060" s="29" t="str">
        <f aca="false">IF(O4060&lt;=$F$3,"HIT","MISS")</f>
        <v>HIT</v>
      </c>
      <c r="M4060" s="17" t="str">
        <f aca="false">IF(AND(K4060="HIT",L4060="HIT"),"HOD ✓ | LOD ✓",IF(K4060="HIT","HOD ✓",IF(L4060="HIT","LOD ✓","✗ MISS")))</f>
        <v>HOD ✓ | LOD ✓</v>
      </c>
      <c r="N4060" s="26" t="n">
        <f aca="false">IF(D4060&lt;H4060,(H4060-D4060)/D4060,IF(D4060&gt;G4060,(D4060-G4060)/D4060,0))</f>
        <v>0</v>
      </c>
      <c r="O4060" s="26" t="n">
        <f aca="false">IF(E4060&lt;J4060,(J4060-E4060)/E4060,IF(E4060&gt;I4060,(E4060-I4060)/E4060,0))</f>
        <v>0.000173521676653166</v>
      </c>
      <c r="P4060" s="27" t="n">
        <f aca="false">LN(F4060/F4059)</f>
        <v>0.0118430263626634</v>
      </c>
      <c r="Q4060" s="28" t="n">
        <f aca="false">STDEV(P4041:P4060)*SQRT(252)</f>
        <v>0.134437511054322</v>
      </c>
      <c r="R4060" s="26" t="n">
        <f aca="false">(G4060-H4060)/H4060</f>
        <v>0.00100018185124562</v>
      </c>
      <c r="S4060" s="17" t="n">
        <f aca="false">YEAR(B4060)</f>
        <v>2022</v>
      </c>
      <c r="T4060" s="17" t="n">
        <f aca="false">WEEKDAY(B4060)</f>
        <v>5</v>
      </c>
    </row>
    <row r="4061" customFormat="false" ht="15" hidden="false" customHeight="false" outlineLevel="0" collapsed="false">
      <c r="B4061" s="21" t="n">
        <v>44715</v>
      </c>
      <c r="C4061" s="22" t="n">
        <v>1868.655</v>
      </c>
      <c r="D4061" s="22" t="n">
        <v>1874.17</v>
      </c>
      <c r="E4061" s="22" t="n">
        <v>1847.375</v>
      </c>
      <c r="F4061" s="22" t="n">
        <v>1851.056</v>
      </c>
      <c r="G4061" s="23" t="n">
        <v>1874.98</v>
      </c>
      <c r="H4061" s="23" t="n">
        <v>1873.11</v>
      </c>
      <c r="I4061" s="23" t="n">
        <v>1847.61</v>
      </c>
      <c r="J4061" s="23" t="n">
        <v>1845.76</v>
      </c>
      <c r="K4061" s="29" t="str">
        <f aca="false">IF(N4061&lt;=$F$3,"HIT","MISS")</f>
        <v>HIT</v>
      </c>
      <c r="L4061" s="29" t="str">
        <f aca="false">IF(O4061&lt;=$F$3,"HIT","MISS")</f>
        <v>HIT</v>
      </c>
      <c r="M4061" s="17" t="str">
        <f aca="false">IF(AND(K4061="HIT",L4061="HIT"),"HOD ✓ | LOD ✓",IF(K4061="HIT","HOD ✓",IF(L4061="HIT","LOD ✓","✗ MISS")))</f>
        <v>HOD ✓ | LOD ✓</v>
      </c>
      <c r="N4061" s="26" t="n">
        <f aca="false">IF(D4061&lt;H4061,(H4061-D4061)/D4061,IF(D4061&gt;G4061,(D4061-G4061)/D4061,0))</f>
        <v>0</v>
      </c>
      <c r="O4061" s="26" t="n">
        <f aca="false">IF(E4061&lt;J4061,(J4061-E4061)/E4061,IF(E4061&gt;I4061,(E4061-I4061)/E4061,0))</f>
        <v>0</v>
      </c>
      <c r="P4061" s="27" t="n">
        <f aca="false">LN(F4061/F4060)</f>
        <v>-0.0094626336937371</v>
      </c>
      <c r="Q4061" s="28" t="n">
        <f aca="false">STDEV(P4042:P4061)*SQRT(252)</f>
        <v>0.137532886060044</v>
      </c>
      <c r="R4061" s="26" t="n">
        <f aca="false">(G4061-H4061)/H4061</f>
        <v>0.000998339659710384</v>
      </c>
      <c r="S4061" s="17" t="n">
        <f aca="false">YEAR(B4061)</f>
        <v>2022</v>
      </c>
      <c r="T4061" s="17" t="n">
        <f aca="false">WEEKDAY(B4061)</f>
        <v>6</v>
      </c>
    </row>
    <row r="4062" customFormat="false" ht="15" hidden="false" customHeight="false" outlineLevel="0" collapsed="false">
      <c r="B4062" s="21" t="n">
        <v>44718</v>
      </c>
      <c r="C4062" s="22" t="n">
        <v>1851.056</v>
      </c>
      <c r="D4062" s="22" t="n">
        <v>1857.9</v>
      </c>
      <c r="E4062" s="22" t="n">
        <v>1840.665</v>
      </c>
      <c r="F4062" s="22" t="n">
        <v>1842.115</v>
      </c>
      <c r="G4062" s="23" t="n">
        <v>1857.67</v>
      </c>
      <c r="H4062" s="23" t="n">
        <v>1855.81</v>
      </c>
      <c r="I4062" s="23" t="n">
        <v>1841.59</v>
      </c>
      <c r="J4062" s="23" t="n">
        <v>1839.75</v>
      </c>
      <c r="K4062" s="29" t="str">
        <f aca="false">IF(N4062&lt;=$F$3,"HIT","MISS")</f>
        <v>HIT</v>
      </c>
      <c r="L4062" s="29" t="str">
        <f aca="false">IF(O4062&lt;=$F$3,"HIT","MISS")</f>
        <v>HIT</v>
      </c>
      <c r="M4062" s="17" t="str">
        <f aca="false">IF(AND(K4062="HIT",L4062="HIT"),"HOD ✓ | LOD ✓",IF(K4062="HIT","HOD ✓",IF(L4062="HIT","LOD ✓","✗ MISS")))</f>
        <v>HOD ✓ | LOD ✓</v>
      </c>
      <c r="N4062" s="26" t="n">
        <f aca="false">IF(D4062&lt;H4062,(H4062-D4062)/D4062,IF(D4062&gt;G4062,(D4062-G4062)/D4062,0))</f>
        <v>0.000123795683298357</v>
      </c>
      <c r="O4062" s="26" t="n">
        <f aca="false">IF(E4062&lt;J4062,(J4062-E4062)/E4062,IF(E4062&gt;I4062,(E4062-I4062)/E4062,0))</f>
        <v>0</v>
      </c>
      <c r="P4062" s="27" t="n">
        <f aca="false">LN(F4062/F4061)</f>
        <v>-0.00484191902723214</v>
      </c>
      <c r="Q4062" s="28" t="n">
        <f aca="false">STDEV(P4043:P4062)*SQRT(252)</f>
        <v>0.126758291152871</v>
      </c>
      <c r="R4062" s="26" t="n">
        <f aca="false">(G4062-H4062)/H4062</f>
        <v>0.00100225777423342</v>
      </c>
      <c r="S4062" s="17" t="n">
        <f aca="false">YEAR(B4062)</f>
        <v>2022</v>
      </c>
      <c r="T4062" s="17" t="n">
        <f aca="false">WEEKDAY(B4062)</f>
        <v>2</v>
      </c>
    </row>
    <row r="4063" customFormat="false" ht="15" hidden="false" customHeight="false" outlineLevel="0" collapsed="false">
      <c r="B4063" s="21" t="n">
        <v>44719</v>
      </c>
      <c r="C4063" s="22" t="n">
        <v>1842.115</v>
      </c>
      <c r="D4063" s="22" t="n">
        <v>1855.635</v>
      </c>
      <c r="E4063" s="22" t="n">
        <v>1837.065</v>
      </c>
      <c r="F4063" s="22" t="n">
        <v>1852.375</v>
      </c>
      <c r="G4063" s="23" t="n">
        <v>1855.02</v>
      </c>
      <c r="H4063" s="23" t="n">
        <v>1853.17</v>
      </c>
      <c r="I4063" s="23" t="n">
        <v>1838.25</v>
      </c>
      <c r="J4063" s="23" t="n">
        <v>1836.41</v>
      </c>
      <c r="K4063" s="29" t="str">
        <f aca="false">IF(N4063&lt;=$F$3,"HIT","MISS")</f>
        <v>HIT</v>
      </c>
      <c r="L4063" s="29" t="str">
        <f aca="false">IF(O4063&lt;=$F$3,"HIT","MISS")</f>
        <v>HIT</v>
      </c>
      <c r="M4063" s="17" t="str">
        <f aca="false">IF(AND(K4063="HIT",L4063="HIT"),"HOD ✓ | LOD ✓",IF(K4063="HIT","HOD ✓",IF(L4063="HIT","LOD ✓","✗ MISS")))</f>
        <v>HOD ✓ | LOD ✓</v>
      </c>
      <c r="N4063" s="26" t="n">
        <f aca="false">IF(D4063&lt;H4063,(H4063-D4063)/D4063,IF(D4063&gt;G4063,(D4063-G4063)/D4063,0))</f>
        <v>0.000331422936083879</v>
      </c>
      <c r="O4063" s="26" t="n">
        <f aca="false">IF(E4063&lt;J4063,(J4063-E4063)/E4063,IF(E4063&gt;I4063,(E4063-I4063)/E4063,0))</f>
        <v>0</v>
      </c>
      <c r="P4063" s="27" t="n">
        <f aca="false">LN(F4063/F4062)</f>
        <v>0.0055542315049158</v>
      </c>
      <c r="Q4063" s="28" t="n">
        <f aca="false">STDEV(P4044:P4063)*SQRT(252)</f>
        <v>0.124582222357359</v>
      </c>
      <c r="R4063" s="26" t="n">
        <f aca="false">(G4063-H4063)/H4063</f>
        <v>0.000998289417592508</v>
      </c>
      <c r="S4063" s="17" t="n">
        <f aca="false">YEAR(B4063)</f>
        <v>2022</v>
      </c>
      <c r="T4063" s="17" t="n">
        <f aca="false">WEEKDAY(B4063)</f>
        <v>3</v>
      </c>
    </row>
    <row r="4064" customFormat="false" ht="15" hidden="false" customHeight="false" outlineLevel="0" collapsed="false">
      <c r="B4064" s="21" t="n">
        <v>44720</v>
      </c>
      <c r="C4064" s="22" t="n">
        <v>1852.375</v>
      </c>
      <c r="D4064" s="22" t="n">
        <v>1859.685</v>
      </c>
      <c r="E4064" s="22" t="n">
        <v>1844.59</v>
      </c>
      <c r="F4064" s="22" t="n">
        <v>1853.32</v>
      </c>
      <c r="G4064" s="23" t="n">
        <v>1867.1</v>
      </c>
      <c r="H4064" s="23" t="n">
        <v>1865.23</v>
      </c>
      <c r="I4064" s="23" t="n">
        <v>1845.93</v>
      </c>
      <c r="J4064" s="23" t="n">
        <v>1844.09</v>
      </c>
      <c r="K4064" s="24" t="str">
        <f aca="false">IF(N4064&lt;=$F$3,"HIT","MISS")</f>
        <v>MISS</v>
      </c>
      <c r="L4064" s="24" t="str">
        <f aca="false">IF(O4064&lt;=$F$3,"HIT","MISS")</f>
        <v>HIT</v>
      </c>
      <c r="M4064" s="25" t="str">
        <f aca="false">IF(AND(K4064="HIT",L4064="HIT"),"HOD ✓ | LOD ✓",IF(K4064="HIT","HOD ✓",IF(L4064="HIT","LOD ✓","✗ MISS")))</f>
        <v>LOD ✓</v>
      </c>
      <c r="N4064" s="26" t="n">
        <f aca="false">IF(D4064&lt;H4064,(H4064-D4064)/D4064,IF(D4064&gt;G4064,(D4064-G4064)/D4064,0))</f>
        <v>0.00298168775894846</v>
      </c>
      <c r="O4064" s="26" t="n">
        <f aca="false">IF(E4064&lt;J4064,(J4064-E4064)/E4064,IF(E4064&gt;I4064,(E4064-I4064)/E4064,0))</f>
        <v>0</v>
      </c>
      <c r="P4064" s="27" t="n">
        <f aca="false">LN(F4064/F4063)</f>
        <v>0.000510025795692892</v>
      </c>
      <c r="Q4064" s="28" t="n">
        <f aca="false">STDEV(P4045:P4064)*SQRT(252)</f>
        <v>0.121726716504737</v>
      </c>
      <c r="R4064" s="26" t="n">
        <f aca="false">(G4064-H4064)/H4064</f>
        <v>0.00100255732537</v>
      </c>
      <c r="S4064" s="17" t="n">
        <f aca="false">YEAR(B4064)</f>
        <v>2022</v>
      </c>
      <c r="T4064" s="17" t="n">
        <f aca="false">WEEKDAY(B4064)</f>
        <v>4</v>
      </c>
    </row>
    <row r="4065" customFormat="false" ht="15" hidden="false" customHeight="false" outlineLevel="0" collapsed="false">
      <c r="B4065" s="21" t="n">
        <v>44721</v>
      </c>
      <c r="C4065" s="22" t="n">
        <v>1853.32</v>
      </c>
      <c r="D4065" s="22" t="n">
        <v>1855.41</v>
      </c>
      <c r="E4065" s="22" t="n">
        <v>1840.1</v>
      </c>
      <c r="F4065" s="22" t="n">
        <v>1847.94</v>
      </c>
      <c r="G4065" s="23" t="n">
        <v>1855.06</v>
      </c>
      <c r="H4065" s="23" t="n">
        <v>1853.21</v>
      </c>
      <c r="I4065" s="23" t="n">
        <v>1843.8</v>
      </c>
      <c r="J4065" s="23" t="n">
        <v>1841.96</v>
      </c>
      <c r="K4065" s="24" t="str">
        <f aca="false">IF(N4065&lt;=$F$3,"HIT","MISS")</f>
        <v>HIT</v>
      </c>
      <c r="L4065" s="24" t="str">
        <f aca="false">IF(O4065&lt;=$F$3,"HIT","MISS")</f>
        <v>MISS</v>
      </c>
      <c r="M4065" s="25" t="str">
        <f aca="false">IF(AND(K4065="HIT",L4065="HIT"),"HOD ✓ | LOD ✓",IF(K4065="HIT","HOD ✓",IF(L4065="HIT","LOD ✓","✗ MISS")))</f>
        <v>HOD ✓</v>
      </c>
      <c r="N4065" s="26" t="n">
        <f aca="false">IF(D4065&lt;H4065,(H4065-D4065)/D4065,IF(D4065&gt;G4065,(D4065-G4065)/D4065,0))</f>
        <v>0.00018863755180803</v>
      </c>
      <c r="O4065" s="26" t="n">
        <f aca="false">IF(E4065&lt;J4065,(J4065-E4065)/E4065,IF(E4065&gt;I4065,(E4065-I4065)/E4065,0))</f>
        <v>0.00101081462963976</v>
      </c>
      <c r="P4065" s="27" t="n">
        <f aca="false">LN(F4065/F4064)</f>
        <v>-0.00290712016395507</v>
      </c>
      <c r="Q4065" s="28" t="n">
        <f aca="false">STDEV(P4046:P4065)*SQRT(252)</f>
        <v>0.105698956507578</v>
      </c>
      <c r="R4065" s="26" t="n">
        <f aca="false">(G4065-H4065)/H4065</f>
        <v>0.000998267870343841</v>
      </c>
      <c r="S4065" s="17" t="n">
        <f aca="false">YEAR(B4065)</f>
        <v>2022</v>
      </c>
      <c r="T4065" s="17" t="n">
        <f aca="false">WEEKDAY(B4065)</f>
        <v>5</v>
      </c>
    </row>
    <row r="4066" customFormat="false" ht="15" hidden="false" customHeight="false" outlineLevel="0" collapsed="false">
      <c r="B4066" s="21" t="n">
        <v>44722</v>
      </c>
      <c r="C4066" s="22" t="n">
        <v>1847.94</v>
      </c>
      <c r="D4066" s="22" t="n">
        <v>1876.005</v>
      </c>
      <c r="E4066" s="22" t="n">
        <v>1825.14</v>
      </c>
      <c r="F4066" s="22" t="n">
        <v>1871.61</v>
      </c>
      <c r="G4066" s="23" t="n">
        <v>1878.24</v>
      </c>
      <c r="H4066" s="23" t="n">
        <v>1876.36</v>
      </c>
      <c r="I4066" s="23" t="n">
        <v>1826.9</v>
      </c>
      <c r="J4066" s="23" t="n">
        <v>1825.07</v>
      </c>
      <c r="K4066" s="29" t="str">
        <f aca="false">IF(N4066&lt;=$F$3,"HIT","MISS")</f>
        <v>HIT</v>
      </c>
      <c r="L4066" s="29" t="str">
        <f aca="false">IF(O4066&lt;=$F$3,"HIT","MISS")</f>
        <v>HIT</v>
      </c>
      <c r="M4066" s="17" t="str">
        <f aca="false">IF(AND(K4066="HIT",L4066="HIT"),"HOD ✓ | LOD ✓",IF(K4066="HIT","HOD ✓",IF(L4066="HIT","LOD ✓","✗ MISS")))</f>
        <v>HOD ✓ | LOD ✓</v>
      </c>
      <c r="N4066" s="26" t="n">
        <f aca="false">IF(D4066&lt;H4066,(H4066-D4066)/D4066,IF(D4066&gt;G4066,(D4066-G4066)/D4066,0))</f>
        <v>0.000189231905032125</v>
      </c>
      <c r="O4066" s="26" t="n">
        <f aca="false">IF(E4066&lt;J4066,(J4066-E4066)/E4066,IF(E4066&gt;I4066,(E4066-I4066)/E4066,0))</f>
        <v>0</v>
      </c>
      <c r="P4066" s="27" t="n">
        <f aca="false">LN(F4066/F4065)</f>
        <v>0.0127275178577203</v>
      </c>
      <c r="Q4066" s="28" t="n">
        <f aca="false">STDEV(P4047:P4066)*SQRT(252)</f>
        <v>0.110951145039428</v>
      </c>
      <c r="R4066" s="26" t="n">
        <f aca="false">(G4066-H4066)/H4066</f>
        <v>0.00100193992624023</v>
      </c>
      <c r="S4066" s="17" t="n">
        <f aca="false">YEAR(B4066)</f>
        <v>2022</v>
      </c>
      <c r="T4066" s="17" t="n">
        <f aca="false">WEEKDAY(B4066)</f>
        <v>6</v>
      </c>
    </row>
    <row r="4067" customFormat="false" ht="15" hidden="false" customHeight="false" outlineLevel="0" collapsed="false">
      <c r="B4067" s="21" t="n">
        <v>44725</v>
      </c>
      <c r="C4067" s="22" t="n">
        <v>1871.61</v>
      </c>
      <c r="D4067" s="22" t="n">
        <v>1879.13</v>
      </c>
      <c r="E4067" s="22" t="n">
        <v>1819.105</v>
      </c>
      <c r="F4067" s="22" t="n">
        <v>1819.526</v>
      </c>
      <c r="G4067" s="23" t="n">
        <v>1879.81</v>
      </c>
      <c r="H4067" s="23" t="n">
        <v>1877.93</v>
      </c>
      <c r="I4067" s="23" t="n">
        <v>1820.98</v>
      </c>
      <c r="J4067" s="23" t="n">
        <v>1819.16</v>
      </c>
      <c r="K4067" s="29" t="str">
        <f aca="false">IF(N4067&lt;=$F$3,"HIT","MISS")</f>
        <v>HIT</v>
      </c>
      <c r="L4067" s="29" t="str">
        <f aca="false">IF(O4067&lt;=$F$3,"HIT","MISS")</f>
        <v>HIT</v>
      </c>
      <c r="M4067" s="17" t="str">
        <f aca="false">IF(AND(K4067="HIT",L4067="HIT"),"HOD ✓ | LOD ✓",IF(K4067="HIT","HOD ✓",IF(L4067="HIT","LOD ✓","✗ MISS")))</f>
        <v>HOD ✓ | LOD ✓</v>
      </c>
      <c r="N4067" s="26" t="n">
        <f aca="false">IF(D4067&lt;H4067,(H4067-D4067)/D4067,IF(D4067&gt;G4067,(D4067-G4067)/D4067,0))</f>
        <v>0</v>
      </c>
      <c r="O4067" s="26" t="n">
        <f aca="false">IF(E4067&lt;J4067,(J4067-E4067)/E4067,IF(E4067&gt;I4067,(E4067-I4067)/E4067,0))</f>
        <v>3.02346483573316E-005</v>
      </c>
      <c r="P4067" s="27" t="n">
        <f aca="false">LN(F4067/F4066)</f>
        <v>-0.0282229954096709</v>
      </c>
      <c r="Q4067" s="28" t="n">
        <f aca="false">STDEV(P4048:P4067)*SQRT(252)</f>
        <v>0.151280779893224</v>
      </c>
      <c r="R4067" s="26" t="n">
        <f aca="false">(G4067-H4067)/H4067</f>
        <v>0.00100110227750762</v>
      </c>
      <c r="S4067" s="17" t="n">
        <f aca="false">YEAR(B4067)</f>
        <v>2022</v>
      </c>
      <c r="T4067" s="17" t="n">
        <f aca="false">WEEKDAY(B4067)</f>
        <v>2</v>
      </c>
    </row>
    <row r="4068" customFormat="false" ht="15" hidden="false" customHeight="false" outlineLevel="0" collapsed="false">
      <c r="B4068" s="21" t="n">
        <v>44726</v>
      </c>
      <c r="C4068" s="22" t="n">
        <v>1819.526</v>
      </c>
      <c r="D4068" s="22" t="n">
        <v>1831.7</v>
      </c>
      <c r="E4068" s="22" t="n">
        <v>1805.205</v>
      </c>
      <c r="F4068" s="22" t="n">
        <v>1808.555</v>
      </c>
      <c r="G4068" s="23" t="n">
        <v>1834.07</v>
      </c>
      <c r="H4068" s="23" t="n">
        <v>1832.24</v>
      </c>
      <c r="I4068" s="23" t="n">
        <v>1805.99</v>
      </c>
      <c r="J4068" s="23" t="n">
        <v>1804.19</v>
      </c>
      <c r="K4068" s="29" t="str">
        <f aca="false">IF(N4068&lt;=$F$3,"HIT","MISS")</f>
        <v>HIT</v>
      </c>
      <c r="L4068" s="29" t="str">
        <f aca="false">IF(O4068&lt;=$F$3,"HIT","MISS")</f>
        <v>HIT</v>
      </c>
      <c r="M4068" s="17" t="str">
        <f aca="false">IF(AND(K4068="HIT",L4068="HIT"),"HOD ✓ | LOD ✓",IF(K4068="HIT","HOD ✓",IF(L4068="HIT","LOD ✓","✗ MISS")))</f>
        <v>HOD ✓ | LOD ✓</v>
      </c>
      <c r="N4068" s="26" t="n">
        <f aca="false">IF(D4068&lt;H4068,(H4068-D4068)/D4068,IF(D4068&gt;G4068,(D4068-G4068)/D4068,0))</f>
        <v>0.000294808101763369</v>
      </c>
      <c r="O4068" s="26" t="n">
        <f aca="false">IF(E4068&lt;J4068,(J4068-E4068)/E4068,IF(E4068&gt;I4068,(E4068-I4068)/E4068,0))</f>
        <v>0</v>
      </c>
      <c r="P4068" s="27" t="n">
        <f aca="false">LN(F4068/F4067)</f>
        <v>-0.00604784371681108</v>
      </c>
      <c r="Q4068" s="28" t="n">
        <f aca="false">STDEV(P4049:P4068)*SQRT(252)</f>
        <v>0.151646893891527</v>
      </c>
      <c r="R4068" s="26" t="n">
        <f aca="false">(G4068-H4068)/H4068</f>
        <v>0.00099877745273541</v>
      </c>
      <c r="S4068" s="17" t="n">
        <f aca="false">YEAR(B4068)</f>
        <v>2022</v>
      </c>
      <c r="T4068" s="17" t="n">
        <f aca="false">WEEKDAY(B4068)</f>
        <v>3</v>
      </c>
    </row>
    <row r="4069" customFormat="false" ht="15" hidden="false" customHeight="false" outlineLevel="0" collapsed="false">
      <c r="B4069" s="21" t="n">
        <v>44727</v>
      </c>
      <c r="C4069" s="22" t="n">
        <v>1808.555</v>
      </c>
      <c r="D4069" s="22" t="n">
        <v>1841.965</v>
      </c>
      <c r="E4069" s="22" t="n">
        <v>1807.605</v>
      </c>
      <c r="F4069" s="22" t="n">
        <v>1833.97</v>
      </c>
      <c r="G4069" s="23" t="n">
        <v>1841.52</v>
      </c>
      <c r="H4069" s="23" t="n">
        <v>1839.68</v>
      </c>
      <c r="I4069" s="23" t="n">
        <v>1810.11</v>
      </c>
      <c r="J4069" s="23" t="n">
        <v>1808.3</v>
      </c>
      <c r="K4069" s="29" t="str">
        <f aca="false">IF(N4069&lt;=$F$3,"HIT","MISS")</f>
        <v>HIT</v>
      </c>
      <c r="L4069" s="29" t="str">
        <f aca="false">IF(O4069&lt;=$F$3,"HIT","MISS")</f>
        <v>HIT</v>
      </c>
      <c r="M4069" s="17" t="str">
        <f aca="false">IF(AND(K4069="HIT",L4069="HIT"),"HOD ✓ | LOD ✓",IF(K4069="HIT","HOD ✓",IF(L4069="HIT","LOD ✓","✗ MISS")))</f>
        <v>HOD ✓ | LOD ✓</v>
      </c>
      <c r="N4069" s="26" t="n">
        <f aca="false">IF(D4069&lt;H4069,(H4069-D4069)/D4069,IF(D4069&gt;G4069,(D4069-G4069)/D4069,0))</f>
        <v>0.000241589823910843</v>
      </c>
      <c r="O4069" s="26" t="n">
        <f aca="false">IF(E4069&lt;J4069,(J4069-E4069)/E4069,IF(E4069&gt;I4069,(E4069-I4069)/E4069,0))</f>
        <v>0.000384486654993727</v>
      </c>
      <c r="P4069" s="27" t="n">
        <f aca="false">LN(F4069/F4068)</f>
        <v>0.0139548321211897</v>
      </c>
      <c r="Q4069" s="28" t="n">
        <f aca="false">STDEV(P4050:P4069)*SQRT(252)</f>
        <v>0.15974342830082</v>
      </c>
      <c r="R4069" s="26" t="n">
        <f aca="false">(G4069-H4069)/H4069</f>
        <v>0.00100017394329444</v>
      </c>
      <c r="S4069" s="17" t="n">
        <f aca="false">YEAR(B4069)</f>
        <v>2022</v>
      </c>
      <c r="T4069" s="17" t="n">
        <f aca="false">WEEKDAY(B4069)</f>
        <v>4</v>
      </c>
    </row>
    <row r="4070" customFormat="false" ht="15" hidden="false" customHeight="false" outlineLevel="0" collapsed="false">
      <c r="B4070" s="21" t="n">
        <v>44728</v>
      </c>
      <c r="C4070" s="22" t="n">
        <v>1833.97</v>
      </c>
      <c r="D4070" s="22" t="n">
        <v>1857.635</v>
      </c>
      <c r="E4070" s="22" t="n">
        <v>1815.66</v>
      </c>
      <c r="F4070" s="22" t="n">
        <v>1856.825</v>
      </c>
      <c r="G4070" s="23" t="n">
        <v>1859.9</v>
      </c>
      <c r="H4070" s="23" t="n">
        <v>1858.04</v>
      </c>
      <c r="I4070" s="23" t="n">
        <v>1816.55</v>
      </c>
      <c r="J4070" s="23" t="n">
        <v>1814.74</v>
      </c>
      <c r="K4070" s="29" t="str">
        <f aca="false">IF(N4070&lt;=$F$3,"HIT","MISS")</f>
        <v>HIT</v>
      </c>
      <c r="L4070" s="29" t="str">
        <f aca="false">IF(O4070&lt;=$F$3,"HIT","MISS")</f>
        <v>HIT</v>
      </c>
      <c r="M4070" s="17" t="str">
        <f aca="false">IF(AND(K4070="HIT",L4070="HIT"),"HOD ✓ | LOD ✓",IF(K4070="HIT","HOD ✓",IF(L4070="HIT","LOD ✓","✗ MISS")))</f>
        <v>HOD ✓ | LOD ✓</v>
      </c>
      <c r="N4070" s="26" t="n">
        <f aca="false">IF(D4070&lt;H4070,(H4070-D4070)/D4070,IF(D4070&gt;G4070,(D4070-G4070)/D4070,0))</f>
        <v>0.000218019148002688</v>
      </c>
      <c r="O4070" s="26" t="n">
        <f aca="false">IF(E4070&lt;J4070,(J4070-E4070)/E4070,IF(E4070&gt;I4070,(E4070-I4070)/E4070,0))</f>
        <v>0</v>
      </c>
      <c r="P4070" s="27" t="n">
        <f aca="false">LN(F4070/F4069)</f>
        <v>0.0123850238992073</v>
      </c>
      <c r="Q4070" s="28" t="n">
        <f aca="false">STDEV(P4051:P4070)*SQRT(252)</f>
        <v>0.157933450097389</v>
      </c>
      <c r="R4070" s="26" t="n">
        <f aca="false">(G4070-H4070)/H4070</f>
        <v>0.00100105487502967</v>
      </c>
      <c r="S4070" s="17" t="n">
        <f aca="false">YEAR(B4070)</f>
        <v>2022</v>
      </c>
      <c r="T4070" s="17" t="n">
        <f aca="false">WEEKDAY(B4070)</f>
        <v>5</v>
      </c>
    </row>
    <row r="4071" customFormat="false" ht="15" hidden="false" customHeight="false" outlineLevel="0" collapsed="false">
      <c r="B4071" s="21" t="n">
        <v>44729</v>
      </c>
      <c r="C4071" s="22" t="n">
        <v>1856.825</v>
      </c>
      <c r="D4071" s="22" t="n">
        <v>1856.825</v>
      </c>
      <c r="E4071" s="22" t="n">
        <v>1833.905</v>
      </c>
      <c r="F4071" s="22" t="n">
        <v>1840.4</v>
      </c>
      <c r="G4071" s="23" t="n">
        <v>1857.6</v>
      </c>
      <c r="H4071" s="23" t="n">
        <v>1855.74</v>
      </c>
      <c r="I4071" s="23" t="n">
        <v>1834.99</v>
      </c>
      <c r="J4071" s="23" t="n">
        <v>1833.16</v>
      </c>
      <c r="K4071" s="29" t="str">
        <f aca="false">IF(N4071&lt;=$F$3,"HIT","MISS")</f>
        <v>HIT</v>
      </c>
      <c r="L4071" s="29" t="str">
        <f aca="false">IF(O4071&lt;=$F$3,"HIT","MISS")</f>
        <v>HIT</v>
      </c>
      <c r="M4071" s="17" t="str">
        <f aca="false">IF(AND(K4071="HIT",L4071="HIT"),"HOD ✓ | LOD ✓",IF(K4071="HIT","HOD ✓",IF(L4071="HIT","LOD ✓","✗ MISS")))</f>
        <v>HOD ✓ | LOD ✓</v>
      </c>
      <c r="N4071" s="26" t="n">
        <f aca="false">IF(D4071&lt;H4071,(H4071-D4071)/D4071,IF(D4071&gt;G4071,(D4071-G4071)/D4071,0))</f>
        <v>0</v>
      </c>
      <c r="O4071" s="26" t="n">
        <f aca="false">IF(E4071&lt;J4071,(J4071-E4071)/E4071,IF(E4071&gt;I4071,(E4071-I4071)/E4071,0))</f>
        <v>0</v>
      </c>
      <c r="P4071" s="27" t="n">
        <f aca="false">LN(F4071/F4070)</f>
        <v>-0.00888510061240212</v>
      </c>
      <c r="Q4071" s="28" t="n">
        <f aca="false">STDEV(P4052:P4071)*SQRT(252)</f>
        <v>0.161083728238033</v>
      </c>
      <c r="R4071" s="26" t="n">
        <f aca="false">(G4071-H4071)/H4071</f>
        <v>0.00100229558019976</v>
      </c>
      <c r="S4071" s="17" t="n">
        <f aca="false">YEAR(B4071)</f>
        <v>2022</v>
      </c>
      <c r="T4071" s="17" t="n">
        <f aca="false">WEEKDAY(B4071)</f>
        <v>6</v>
      </c>
    </row>
    <row r="4072" customFormat="false" ht="15" hidden="false" customHeight="false" outlineLevel="0" collapsed="false">
      <c r="B4072" s="21" t="n">
        <v>44732</v>
      </c>
      <c r="C4072" s="22" t="n">
        <v>1840.4</v>
      </c>
      <c r="D4072" s="22" t="n">
        <v>1846.165</v>
      </c>
      <c r="E4072" s="22" t="n">
        <v>1834.86</v>
      </c>
      <c r="F4072" s="22" t="n">
        <v>1838.395</v>
      </c>
      <c r="G4072" s="23" t="n">
        <v>1845.75</v>
      </c>
      <c r="H4072" s="23" t="n">
        <v>1843.91</v>
      </c>
      <c r="I4072" s="23" t="n">
        <v>1835.92</v>
      </c>
      <c r="J4072" s="23" t="n">
        <v>1834.09</v>
      </c>
      <c r="K4072" s="29" t="str">
        <f aca="false">IF(N4072&lt;=$F$3,"HIT","MISS")</f>
        <v>HIT</v>
      </c>
      <c r="L4072" s="29" t="str">
        <f aca="false">IF(O4072&lt;=$F$3,"HIT","MISS")</f>
        <v>HIT</v>
      </c>
      <c r="M4072" s="17" t="str">
        <f aca="false">IF(AND(K4072="HIT",L4072="HIT"),"HOD ✓ | LOD ✓",IF(K4072="HIT","HOD ✓",IF(L4072="HIT","LOD ✓","✗ MISS")))</f>
        <v>HOD ✓ | LOD ✓</v>
      </c>
      <c r="N4072" s="26" t="n">
        <f aca="false">IF(D4072&lt;H4072,(H4072-D4072)/D4072,IF(D4072&gt;G4072,(D4072-G4072)/D4072,0))</f>
        <v>0.000224790308558533</v>
      </c>
      <c r="O4072" s="26" t="n">
        <f aca="false">IF(E4072&lt;J4072,(J4072-E4072)/E4072,IF(E4072&gt;I4072,(E4072-I4072)/E4072,0))</f>
        <v>0</v>
      </c>
      <c r="P4072" s="27" t="n">
        <f aca="false">LN(F4072/F4071)</f>
        <v>-0.00109003094683075</v>
      </c>
      <c r="Q4072" s="28" t="n">
        <f aca="false">STDEV(P4053:P4072)*SQRT(252)</f>
        <v>0.160416038328783</v>
      </c>
      <c r="R4072" s="26" t="n">
        <f aca="false">(G4072-H4072)/H4072</f>
        <v>0.0009978795060496</v>
      </c>
      <c r="S4072" s="17" t="n">
        <f aca="false">YEAR(B4072)</f>
        <v>2022</v>
      </c>
      <c r="T4072" s="17" t="n">
        <f aca="false">WEEKDAY(B4072)</f>
        <v>2</v>
      </c>
    </row>
    <row r="4073" customFormat="false" ht="15" hidden="false" customHeight="false" outlineLevel="0" collapsed="false">
      <c r="B4073" s="21" t="n">
        <v>44733</v>
      </c>
      <c r="C4073" s="22" t="n">
        <v>1838.395</v>
      </c>
      <c r="D4073" s="22" t="n">
        <v>1843.665</v>
      </c>
      <c r="E4073" s="22" t="n">
        <v>1828.635</v>
      </c>
      <c r="F4073" s="22" t="n">
        <v>1833.06</v>
      </c>
      <c r="G4073" s="23" t="n">
        <v>1843.38</v>
      </c>
      <c r="H4073" s="23" t="n">
        <v>1841.54</v>
      </c>
      <c r="I4073" s="23" t="n">
        <v>1830.81</v>
      </c>
      <c r="J4073" s="23" t="n">
        <v>1828.98</v>
      </c>
      <c r="K4073" s="29" t="str">
        <f aca="false">IF(N4073&lt;=$F$3,"HIT","MISS")</f>
        <v>HIT</v>
      </c>
      <c r="L4073" s="29" t="str">
        <f aca="false">IF(O4073&lt;=$F$3,"HIT","MISS")</f>
        <v>HIT</v>
      </c>
      <c r="M4073" s="17" t="str">
        <f aca="false">IF(AND(K4073="HIT",L4073="HIT"),"HOD ✓ | LOD ✓",IF(K4073="HIT","HOD ✓",IF(L4073="HIT","LOD ✓","✗ MISS")))</f>
        <v>HOD ✓ | LOD ✓</v>
      </c>
      <c r="N4073" s="26" t="n">
        <f aca="false">IF(D4073&lt;H4073,(H4073-D4073)/D4073,IF(D4073&gt;G4073,(D4073-G4073)/D4073,0))</f>
        <v>0.000154583397743003</v>
      </c>
      <c r="O4073" s="26" t="n">
        <f aca="false">IF(E4073&lt;J4073,(J4073-E4073)/E4073,IF(E4073&gt;I4073,(E4073-I4073)/E4073,0))</f>
        <v>0.000188665315932391</v>
      </c>
      <c r="P4073" s="27" t="n">
        <f aca="false">LN(F4073/F4072)</f>
        <v>-0.00290620680627554</v>
      </c>
      <c r="Q4073" s="28" t="n">
        <f aca="false">STDEV(P4054:P4073)*SQRT(252)</f>
        <v>0.158241078667192</v>
      </c>
      <c r="R4073" s="26" t="n">
        <f aca="false">(G4073-H4073)/H4073</f>
        <v>0.000999163743388765</v>
      </c>
      <c r="S4073" s="17" t="n">
        <f aca="false">YEAR(B4073)</f>
        <v>2022</v>
      </c>
      <c r="T4073" s="17" t="n">
        <f aca="false">WEEKDAY(B4073)</f>
        <v>3</v>
      </c>
    </row>
    <row r="4074" customFormat="false" ht="15" hidden="false" customHeight="false" outlineLevel="0" collapsed="false">
      <c r="B4074" s="21" t="n">
        <v>44734</v>
      </c>
      <c r="C4074" s="22" t="n">
        <v>1833.06</v>
      </c>
      <c r="D4074" s="22" t="n">
        <v>1847.93</v>
      </c>
      <c r="E4074" s="22" t="n">
        <v>1823.455</v>
      </c>
      <c r="F4074" s="22" t="n">
        <v>1837.78</v>
      </c>
      <c r="G4074" s="23" t="n">
        <v>1847.26</v>
      </c>
      <c r="H4074" s="23" t="n">
        <v>1845.41</v>
      </c>
      <c r="I4074" s="23" t="n">
        <v>1824.84</v>
      </c>
      <c r="J4074" s="23" t="n">
        <v>1823.02</v>
      </c>
      <c r="K4074" s="29" t="str">
        <f aca="false">IF(N4074&lt;=$F$3,"HIT","MISS")</f>
        <v>HIT</v>
      </c>
      <c r="L4074" s="29" t="str">
        <f aca="false">IF(O4074&lt;=$F$3,"HIT","MISS")</f>
        <v>HIT</v>
      </c>
      <c r="M4074" s="17" t="str">
        <f aca="false">IF(AND(K4074="HIT",L4074="HIT"),"HOD ✓ | LOD ✓",IF(K4074="HIT","HOD ✓",IF(L4074="HIT","LOD ✓","✗ MISS")))</f>
        <v>HOD ✓ | LOD ✓</v>
      </c>
      <c r="N4074" s="26" t="n">
        <f aca="false">IF(D4074&lt;H4074,(H4074-D4074)/D4074,IF(D4074&gt;G4074,(D4074-G4074)/D4074,0))</f>
        <v>0.000362567846184689</v>
      </c>
      <c r="O4074" s="26" t="n">
        <f aca="false">IF(E4074&lt;J4074,(J4074-E4074)/E4074,IF(E4074&gt;I4074,(E4074-I4074)/E4074,0))</f>
        <v>0</v>
      </c>
      <c r="P4074" s="27" t="n">
        <f aca="false">LN(F4074/F4073)</f>
        <v>0.00257161990236746</v>
      </c>
      <c r="Q4074" s="28" t="n">
        <f aca="false">STDEV(P4055:P4074)*SQRT(252)</f>
        <v>0.156913107487179</v>
      </c>
      <c r="R4074" s="26" t="n">
        <f aca="false">(G4074-H4074)/H4074</f>
        <v>0.0010024872521553</v>
      </c>
      <c r="S4074" s="17" t="n">
        <f aca="false">YEAR(B4074)</f>
        <v>2022</v>
      </c>
      <c r="T4074" s="17" t="n">
        <f aca="false">WEEKDAY(B4074)</f>
        <v>4</v>
      </c>
    </row>
    <row r="4075" customFormat="false" ht="15" hidden="false" customHeight="false" outlineLevel="0" collapsed="false">
      <c r="B4075" s="21" t="n">
        <v>44735</v>
      </c>
      <c r="C4075" s="22" t="n">
        <v>1837.78</v>
      </c>
      <c r="D4075" s="22" t="n">
        <v>1846.125</v>
      </c>
      <c r="E4075" s="22" t="n">
        <v>1822.605</v>
      </c>
      <c r="F4075" s="22" t="n">
        <v>1822.68</v>
      </c>
      <c r="G4075" s="23" t="n">
        <v>1845.6</v>
      </c>
      <c r="H4075" s="23" t="n">
        <v>1843.76</v>
      </c>
      <c r="I4075" s="23" t="n">
        <v>1822.17</v>
      </c>
      <c r="J4075" s="23" t="n">
        <v>1820.35</v>
      </c>
      <c r="K4075" s="29" t="str">
        <f aca="false">IF(N4075&lt;=$F$3,"HIT","MISS")</f>
        <v>HIT</v>
      </c>
      <c r="L4075" s="29" t="str">
        <f aca="false">IF(O4075&lt;=$F$3,"HIT","MISS")</f>
        <v>HIT</v>
      </c>
      <c r="M4075" s="17" t="str">
        <f aca="false">IF(AND(K4075="HIT",L4075="HIT"),"HOD ✓ | LOD ✓",IF(K4075="HIT","HOD ✓",IF(L4075="HIT","LOD ✓","✗ MISS")))</f>
        <v>HOD ✓ | LOD ✓</v>
      </c>
      <c r="N4075" s="26" t="n">
        <f aca="false">IF(D4075&lt;H4075,(H4075-D4075)/D4075,IF(D4075&gt;G4075,(D4075-G4075)/D4075,0))</f>
        <v>0.000284379443428853</v>
      </c>
      <c r="O4075" s="26" t="n">
        <f aca="false">IF(E4075&lt;J4075,(J4075-E4075)/E4075,IF(E4075&gt;I4075,(E4075-I4075)/E4075,0))</f>
        <v>0.000238669377072896</v>
      </c>
      <c r="P4075" s="27" t="n">
        <f aca="false">LN(F4075/F4074)</f>
        <v>-0.00825037599264678</v>
      </c>
      <c r="Q4075" s="28" t="n">
        <f aca="false">STDEV(P4056:P4075)*SQRT(252)</f>
        <v>0.159351498823198</v>
      </c>
      <c r="R4075" s="26" t="n">
        <f aca="false">(G4075-H4075)/H4075</f>
        <v>0.000997960689026727</v>
      </c>
      <c r="S4075" s="17" t="n">
        <f aca="false">YEAR(B4075)</f>
        <v>2022</v>
      </c>
      <c r="T4075" s="17" t="n">
        <f aca="false">WEEKDAY(B4075)</f>
        <v>5</v>
      </c>
    </row>
    <row r="4076" customFormat="false" ht="15" hidden="false" customHeight="false" outlineLevel="0" collapsed="false">
      <c r="B4076" s="21" t="n">
        <v>44736</v>
      </c>
      <c r="C4076" s="22" t="n">
        <v>1822.68</v>
      </c>
      <c r="D4076" s="22" t="n">
        <v>1831.87</v>
      </c>
      <c r="E4076" s="22" t="n">
        <v>1816.98</v>
      </c>
      <c r="F4076" s="22" t="n">
        <v>1827.31</v>
      </c>
      <c r="G4076" s="23" t="n">
        <v>1831.98</v>
      </c>
      <c r="H4076" s="23" t="n">
        <v>1830.15</v>
      </c>
      <c r="I4076" s="23" t="n">
        <v>1816.92</v>
      </c>
      <c r="J4076" s="23" t="n">
        <v>1815.1</v>
      </c>
      <c r="K4076" s="29" t="str">
        <f aca="false">IF(N4076&lt;=$F$3,"HIT","MISS")</f>
        <v>HIT</v>
      </c>
      <c r="L4076" s="29" t="str">
        <f aca="false">IF(O4076&lt;=$F$3,"HIT","MISS")</f>
        <v>HIT</v>
      </c>
      <c r="M4076" s="17" t="str">
        <f aca="false">IF(AND(K4076="HIT",L4076="HIT"),"HOD ✓ | LOD ✓",IF(K4076="HIT","HOD ✓",IF(L4076="HIT","LOD ✓","✗ MISS")))</f>
        <v>HOD ✓ | LOD ✓</v>
      </c>
      <c r="N4076" s="26" t="n">
        <f aca="false">IF(D4076&lt;H4076,(H4076-D4076)/D4076,IF(D4076&gt;G4076,(D4076-G4076)/D4076,0))</f>
        <v>0</v>
      </c>
      <c r="O4076" s="26" t="n">
        <f aca="false">IF(E4076&lt;J4076,(J4076-E4076)/E4076,IF(E4076&gt;I4076,(E4076-I4076)/E4076,0))</f>
        <v>3.30218274278998E-005</v>
      </c>
      <c r="P4076" s="27" t="n">
        <f aca="false">LN(F4076/F4075)</f>
        <v>0.00253699461278227</v>
      </c>
      <c r="Q4076" s="28" t="n">
        <f aca="false">STDEV(P4057:P4076)*SQRT(252)</f>
        <v>0.159626084340104</v>
      </c>
      <c r="R4076" s="26" t="n">
        <f aca="false">(G4076-H4076)/H4076</f>
        <v>0.000999918039504919</v>
      </c>
      <c r="S4076" s="17" t="n">
        <f aca="false">YEAR(B4076)</f>
        <v>2022</v>
      </c>
      <c r="T4076" s="17" t="n">
        <f aca="false">WEEKDAY(B4076)</f>
        <v>6</v>
      </c>
    </row>
    <row r="4077" customFormat="false" ht="15" hidden="false" customHeight="false" outlineLevel="0" collapsed="false">
      <c r="B4077" s="21" t="n">
        <v>44739</v>
      </c>
      <c r="C4077" s="22" t="n">
        <v>1827.31</v>
      </c>
      <c r="D4077" s="22" t="n">
        <v>1841.105</v>
      </c>
      <c r="E4077" s="22" t="n">
        <v>1820.85</v>
      </c>
      <c r="F4077" s="22" t="n">
        <v>1822.735</v>
      </c>
      <c r="G4077" s="23" t="n">
        <v>1843.39</v>
      </c>
      <c r="H4077" s="23" t="n">
        <v>1841.55</v>
      </c>
      <c r="I4077" s="23" t="n">
        <v>1820.66</v>
      </c>
      <c r="J4077" s="23" t="n">
        <v>1818.84</v>
      </c>
      <c r="K4077" s="29" t="str">
        <f aca="false">IF(N4077&lt;=$F$3,"HIT","MISS")</f>
        <v>HIT</v>
      </c>
      <c r="L4077" s="29" t="str">
        <f aca="false">IF(O4077&lt;=$F$3,"HIT","MISS")</f>
        <v>HIT</v>
      </c>
      <c r="M4077" s="17" t="str">
        <f aca="false">IF(AND(K4077="HIT",L4077="HIT"),"HOD ✓ | LOD ✓",IF(K4077="HIT","HOD ✓",IF(L4077="HIT","LOD ✓","✗ MISS")))</f>
        <v>HOD ✓ | LOD ✓</v>
      </c>
      <c r="N4077" s="26" t="n">
        <f aca="false">IF(D4077&lt;H4077,(H4077-D4077)/D4077,IF(D4077&gt;G4077,(D4077-G4077)/D4077,0))</f>
        <v>0.0002417026731229</v>
      </c>
      <c r="O4077" s="26" t="n">
        <f aca="false">IF(E4077&lt;J4077,(J4077-E4077)/E4077,IF(E4077&gt;I4077,(E4077-I4077)/E4077,0))</f>
        <v>0.000104346870966761</v>
      </c>
      <c r="P4077" s="27" t="n">
        <f aca="false">LN(F4077/F4076)</f>
        <v>-0.00250681972185555</v>
      </c>
      <c r="Q4077" s="28" t="n">
        <f aca="false">STDEV(P4058:P4077)*SQRT(252)</f>
        <v>0.159547157759599</v>
      </c>
      <c r="R4077" s="26" t="n">
        <f aca="false">(G4077-H4077)/H4077</f>
        <v>0.000999158317721564</v>
      </c>
      <c r="S4077" s="17" t="n">
        <f aca="false">YEAR(B4077)</f>
        <v>2022</v>
      </c>
      <c r="T4077" s="17" t="n">
        <f aca="false">WEEKDAY(B4077)</f>
        <v>2</v>
      </c>
    </row>
    <row r="4078" customFormat="false" ht="15" hidden="false" customHeight="false" outlineLevel="0" collapsed="false">
      <c r="B4078" s="21" t="n">
        <v>44740</v>
      </c>
      <c r="C4078" s="22" t="n">
        <v>1822.735</v>
      </c>
      <c r="D4078" s="22" t="n">
        <v>1829.5</v>
      </c>
      <c r="E4078" s="22" t="n">
        <v>1818.485</v>
      </c>
      <c r="F4078" s="22" t="n">
        <v>1820.07</v>
      </c>
      <c r="G4078" s="23" t="n">
        <v>1831.69</v>
      </c>
      <c r="H4078" s="23" t="n">
        <v>1829.86</v>
      </c>
      <c r="I4078" s="23" t="n">
        <v>1820.78</v>
      </c>
      <c r="J4078" s="23" t="n">
        <v>1818.96</v>
      </c>
      <c r="K4078" s="29" t="str">
        <f aca="false">IF(N4078&lt;=$F$3,"HIT","MISS")</f>
        <v>HIT</v>
      </c>
      <c r="L4078" s="29" t="str">
        <f aca="false">IF(O4078&lt;=$F$3,"HIT","MISS")</f>
        <v>HIT</v>
      </c>
      <c r="M4078" s="17" t="str">
        <f aca="false">IF(AND(K4078="HIT",L4078="HIT"),"HOD ✓ | LOD ✓",IF(K4078="HIT","HOD ✓",IF(L4078="HIT","LOD ✓","✗ MISS")))</f>
        <v>HOD ✓ | LOD ✓</v>
      </c>
      <c r="N4078" s="26" t="n">
        <f aca="false">IF(D4078&lt;H4078,(H4078-D4078)/D4078,IF(D4078&gt;G4078,(D4078-G4078)/D4078,0))</f>
        <v>0.000196775075157092</v>
      </c>
      <c r="O4078" s="26" t="n">
        <f aca="false">IF(E4078&lt;J4078,(J4078-E4078)/E4078,IF(E4078&gt;I4078,(E4078-I4078)/E4078,0))</f>
        <v>0.000261206443825567</v>
      </c>
      <c r="P4078" s="27" t="n">
        <f aca="false">LN(F4078/F4077)</f>
        <v>-0.00146315845917808</v>
      </c>
      <c r="Q4078" s="28" t="n">
        <f aca="false">STDEV(P4059:P4078)*SQRT(252)</f>
        <v>0.155984498630778</v>
      </c>
      <c r="R4078" s="26" t="n">
        <f aca="false">(G4078-H4078)/H4078</f>
        <v>0.00100007650858544</v>
      </c>
      <c r="S4078" s="17" t="n">
        <f aca="false">YEAR(B4078)</f>
        <v>2022</v>
      </c>
      <c r="T4078" s="17" t="n">
        <f aca="false">WEEKDAY(B4078)</f>
        <v>3</v>
      </c>
    </row>
    <row r="4079" customFormat="false" ht="15" hidden="false" customHeight="false" outlineLevel="0" collapsed="false">
      <c r="B4079" s="21" t="n">
        <v>44741</v>
      </c>
      <c r="C4079" s="22" t="n">
        <v>1820.07</v>
      </c>
      <c r="D4079" s="22" t="n">
        <v>1833.11</v>
      </c>
      <c r="E4079" s="22" t="n">
        <v>1812.095</v>
      </c>
      <c r="F4079" s="22" t="n">
        <v>1817.81</v>
      </c>
      <c r="G4079" s="23" t="n">
        <v>1833.51</v>
      </c>
      <c r="H4079" s="23" t="n">
        <v>1831.68</v>
      </c>
      <c r="I4079" s="23" t="n">
        <v>1811.7</v>
      </c>
      <c r="J4079" s="23" t="n">
        <v>1809.89</v>
      </c>
      <c r="K4079" s="29" t="str">
        <f aca="false">IF(N4079&lt;=$F$3,"HIT","MISS")</f>
        <v>HIT</v>
      </c>
      <c r="L4079" s="29" t="str">
        <f aca="false">IF(O4079&lt;=$F$3,"HIT","MISS")</f>
        <v>HIT</v>
      </c>
      <c r="M4079" s="17" t="str">
        <f aca="false">IF(AND(K4079="HIT",L4079="HIT"),"HOD ✓ | LOD ✓",IF(K4079="HIT","HOD ✓",IF(L4079="HIT","LOD ✓","✗ MISS")))</f>
        <v>HOD ✓ | LOD ✓</v>
      </c>
      <c r="N4079" s="26" t="n">
        <f aca="false">IF(D4079&lt;H4079,(H4079-D4079)/D4079,IF(D4079&gt;G4079,(D4079-G4079)/D4079,0))</f>
        <v>0</v>
      </c>
      <c r="O4079" s="26" t="n">
        <f aca="false">IF(E4079&lt;J4079,(J4079-E4079)/E4079,IF(E4079&gt;I4079,(E4079-I4079)/E4079,0))</f>
        <v>0.0002179797416802</v>
      </c>
      <c r="P4079" s="27" t="n">
        <f aca="false">LN(F4079/F4078)</f>
        <v>-0.00124248204489526</v>
      </c>
      <c r="Q4079" s="28" t="n">
        <f aca="false">STDEV(P4060:P4079)*SQRT(252)</f>
        <v>0.154652987451203</v>
      </c>
      <c r="R4079" s="26" t="n">
        <f aca="false">(G4079-H4079)/H4079</f>
        <v>0.000999082809224279</v>
      </c>
      <c r="S4079" s="17" t="n">
        <f aca="false">YEAR(B4079)</f>
        <v>2022</v>
      </c>
      <c r="T4079" s="17" t="n">
        <f aca="false">WEEKDAY(B4079)</f>
        <v>4</v>
      </c>
    </row>
    <row r="4080" customFormat="false" ht="15" hidden="false" customHeight="false" outlineLevel="0" collapsed="false">
      <c r="B4080" s="21" t="n">
        <v>44742</v>
      </c>
      <c r="C4080" s="22" t="n">
        <v>1817.81</v>
      </c>
      <c r="D4080" s="22" t="n">
        <v>1825.21</v>
      </c>
      <c r="E4080" s="22" t="n">
        <v>1802.775</v>
      </c>
      <c r="F4080" s="22" t="n">
        <v>1807.33</v>
      </c>
      <c r="G4080" s="23" t="n">
        <v>1825.12</v>
      </c>
      <c r="H4080" s="23" t="n">
        <v>1823.3</v>
      </c>
      <c r="I4080" s="23" t="n">
        <v>1802.58</v>
      </c>
      <c r="J4080" s="23" t="n">
        <v>1800.78</v>
      </c>
      <c r="K4080" s="29" t="str">
        <f aca="false">IF(N4080&lt;=$F$3,"HIT","MISS")</f>
        <v>HIT</v>
      </c>
      <c r="L4080" s="29" t="str">
        <f aca="false">IF(O4080&lt;=$F$3,"HIT","MISS")</f>
        <v>HIT</v>
      </c>
      <c r="M4080" s="17" t="str">
        <f aca="false">IF(AND(K4080="HIT",L4080="HIT"),"HOD ✓ | LOD ✓",IF(K4080="HIT","HOD ✓",IF(L4080="HIT","LOD ✓","✗ MISS")))</f>
        <v>HOD ✓ | LOD ✓</v>
      </c>
      <c r="N4080" s="26" t="n">
        <f aca="false">IF(D4080&lt;H4080,(H4080-D4080)/D4080,IF(D4080&gt;G4080,(D4080-G4080)/D4080,0))</f>
        <v>4.93093945355031E-005</v>
      </c>
      <c r="O4080" s="26" t="n">
        <f aca="false">IF(E4080&lt;J4080,(J4080-E4080)/E4080,IF(E4080&gt;I4080,(E4080-I4080)/E4080,0))</f>
        <v>0.000108166576527944</v>
      </c>
      <c r="P4080" s="27" t="n">
        <f aca="false">LN(F4080/F4079)</f>
        <v>-0.00578186177386367</v>
      </c>
      <c r="Q4080" s="28" t="n">
        <f aca="false">STDEV(P4061:P4080)*SQRT(252)</f>
        <v>0.148076523066579</v>
      </c>
      <c r="R4080" s="26" t="n">
        <f aca="false">(G4080-H4080)/H4080</f>
        <v>0.00099819009488287</v>
      </c>
      <c r="S4080" s="17" t="n">
        <f aca="false">YEAR(B4080)</f>
        <v>2022</v>
      </c>
      <c r="T4080" s="17" t="n">
        <f aca="false">WEEKDAY(B4080)</f>
        <v>5</v>
      </c>
    </row>
    <row r="4081" customFormat="false" ht="15" hidden="false" customHeight="false" outlineLevel="0" collapsed="false">
      <c r="B4081" s="21" t="n">
        <v>44743</v>
      </c>
      <c r="C4081" s="22" t="n">
        <v>1807.33</v>
      </c>
      <c r="D4081" s="22" t="n">
        <v>1809.495</v>
      </c>
      <c r="E4081" s="22" t="n">
        <v>1784.575</v>
      </c>
      <c r="F4081" s="22" t="n">
        <v>1809.47</v>
      </c>
      <c r="G4081" s="23" t="n">
        <v>1811.55</v>
      </c>
      <c r="H4081" s="23" t="n">
        <v>1809.74</v>
      </c>
      <c r="I4081" s="23" t="n">
        <v>1786.94</v>
      </c>
      <c r="J4081" s="23" t="n">
        <v>1785.15</v>
      </c>
      <c r="K4081" s="29" t="str">
        <f aca="false">IF(N4081&lt;=$F$3,"HIT","MISS")</f>
        <v>HIT</v>
      </c>
      <c r="L4081" s="29" t="str">
        <f aca="false">IF(O4081&lt;=$F$3,"HIT","MISS")</f>
        <v>HIT</v>
      </c>
      <c r="M4081" s="17" t="str">
        <f aca="false">IF(AND(K4081="HIT",L4081="HIT"),"HOD ✓ | LOD ✓",IF(K4081="HIT","HOD ✓",IF(L4081="HIT","LOD ✓","✗ MISS")))</f>
        <v>HOD ✓ | LOD ✓</v>
      </c>
      <c r="N4081" s="26" t="n">
        <f aca="false">IF(D4081&lt;H4081,(H4081-D4081)/D4081,IF(D4081&gt;G4081,(D4081-G4081)/D4081,0))</f>
        <v>0.000135396892503222</v>
      </c>
      <c r="O4081" s="26" t="n">
        <f aca="false">IF(E4081&lt;J4081,(J4081-E4081)/E4081,IF(E4081&gt;I4081,(E4081-I4081)/E4081,0))</f>
        <v>0.000322205567151868</v>
      </c>
      <c r="P4081" s="27" t="n">
        <f aca="false">LN(F4081/F4080)</f>
        <v>0.00118336664992832</v>
      </c>
      <c r="Q4081" s="28" t="n">
        <f aca="false">STDEV(P4062:P4081)*SQRT(252)</f>
        <v>0.145442862074599</v>
      </c>
      <c r="R4081" s="26" t="n">
        <f aca="false">(G4081-H4081)/H4081</f>
        <v>0.00100014366704606</v>
      </c>
      <c r="S4081" s="17" t="n">
        <f aca="false">YEAR(B4081)</f>
        <v>2022</v>
      </c>
      <c r="T4081" s="17" t="n">
        <f aca="false">WEEKDAY(B4081)</f>
        <v>6</v>
      </c>
    </row>
    <row r="4082" customFormat="false" ht="15" hidden="false" customHeight="false" outlineLevel="0" collapsed="false">
      <c r="B4082" s="21" t="n">
        <v>44746</v>
      </c>
      <c r="C4082" s="22" t="n">
        <v>1809.47</v>
      </c>
      <c r="D4082" s="22" t="n">
        <v>1814.375</v>
      </c>
      <c r="E4082" s="22" t="n">
        <v>1804.02</v>
      </c>
      <c r="F4082" s="22" t="n">
        <v>1808.04</v>
      </c>
      <c r="G4082" s="23" t="n">
        <v>1816.71</v>
      </c>
      <c r="H4082" s="23" t="n">
        <v>1814.9</v>
      </c>
      <c r="I4082" s="23" t="n">
        <v>1804.98</v>
      </c>
      <c r="J4082" s="23" t="n">
        <v>1803.18</v>
      </c>
      <c r="K4082" s="29" t="str">
        <f aca="false">IF(N4082&lt;=$F$3,"HIT","MISS")</f>
        <v>HIT</v>
      </c>
      <c r="L4082" s="29" t="str">
        <f aca="false">IF(O4082&lt;=$F$3,"HIT","MISS")</f>
        <v>HIT</v>
      </c>
      <c r="M4082" s="17" t="str">
        <f aca="false">IF(AND(K4082="HIT",L4082="HIT"),"HOD ✓ | LOD ✓",IF(K4082="HIT","HOD ✓",IF(L4082="HIT","LOD ✓","✗ MISS")))</f>
        <v>HOD ✓ | LOD ✓</v>
      </c>
      <c r="N4082" s="26" t="n">
        <f aca="false">IF(D4082&lt;H4082,(H4082-D4082)/D4082,IF(D4082&gt;G4082,(D4082-G4082)/D4082,0))</f>
        <v>0.000289355838787511</v>
      </c>
      <c r="O4082" s="26" t="n">
        <f aca="false">IF(E4082&lt;J4082,(J4082-E4082)/E4082,IF(E4082&gt;I4082,(E4082-I4082)/E4082,0))</f>
        <v>0</v>
      </c>
      <c r="P4082" s="27" t="n">
        <f aca="false">LN(F4082/F4081)</f>
        <v>-0.000790599099648521</v>
      </c>
      <c r="Q4082" s="28" t="n">
        <f aca="false">STDEV(P4063:P4082)*SQRT(252)</f>
        <v>0.144783225016548</v>
      </c>
      <c r="R4082" s="26" t="n">
        <f aca="false">(G4082-H4082)/H4082</f>
        <v>0.000997300126728715</v>
      </c>
      <c r="S4082" s="17" t="n">
        <f aca="false">YEAR(B4082)</f>
        <v>2022</v>
      </c>
      <c r="T4082" s="17" t="n">
        <f aca="false">WEEKDAY(B4082)</f>
        <v>2</v>
      </c>
    </row>
    <row r="4083" customFormat="false" ht="15" hidden="false" customHeight="false" outlineLevel="0" collapsed="false">
      <c r="B4083" s="21" t="n">
        <v>44747</v>
      </c>
      <c r="C4083" s="22" t="n">
        <v>1808.04</v>
      </c>
      <c r="D4083" s="22" t="n">
        <v>1812.19</v>
      </c>
      <c r="E4083" s="22" t="n">
        <v>1763.925</v>
      </c>
      <c r="F4083" s="22" t="n">
        <v>1764.93</v>
      </c>
      <c r="G4083" s="23" t="n">
        <v>1813.37</v>
      </c>
      <c r="H4083" s="23" t="n">
        <v>1811.56</v>
      </c>
      <c r="I4083" s="23" t="n">
        <v>1764.77</v>
      </c>
      <c r="J4083" s="23" t="n">
        <v>1763.01</v>
      </c>
      <c r="K4083" s="29" t="str">
        <f aca="false">IF(N4083&lt;=$F$3,"HIT","MISS")</f>
        <v>HIT</v>
      </c>
      <c r="L4083" s="29" t="str">
        <f aca="false">IF(O4083&lt;=$F$3,"HIT","MISS")</f>
        <v>HIT</v>
      </c>
      <c r="M4083" s="17" t="str">
        <f aca="false">IF(AND(K4083="HIT",L4083="HIT"),"HOD ✓ | LOD ✓",IF(K4083="HIT","HOD ✓",IF(L4083="HIT","LOD ✓","✗ MISS")))</f>
        <v>HOD ✓ | LOD ✓</v>
      </c>
      <c r="N4083" s="26" t="n">
        <f aca="false">IF(D4083&lt;H4083,(H4083-D4083)/D4083,IF(D4083&gt;G4083,(D4083-G4083)/D4083,0))</f>
        <v>0</v>
      </c>
      <c r="O4083" s="26" t="n">
        <f aca="false">IF(E4083&lt;J4083,(J4083-E4083)/E4083,IF(E4083&gt;I4083,(E4083-I4083)/E4083,0))</f>
        <v>0</v>
      </c>
      <c r="P4083" s="27" t="n">
        <f aca="false">LN(F4083/F4082)</f>
        <v>-0.0241323560769382</v>
      </c>
      <c r="Q4083" s="28" t="n">
        <f aca="false">STDEV(P4064:P4083)*SQRT(252)</f>
        <v>0.164187423101373</v>
      </c>
      <c r="R4083" s="26" t="n">
        <f aca="false">(G4083-H4083)/H4083</f>
        <v>0.000999138863741717</v>
      </c>
      <c r="S4083" s="17" t="n">
        <f aca="false">YEAR(B4083)</f>
        <v>2022</v>
      </c>
      <c r="T4083" s="17" t="n">
        <f aca="false">WEEKDAY(B4083)</f>
        <v>3</v>
      </c>
    </row>
    <row r="4084" customFormat="false" ht="15" hidden="false" customHeight="false" outlineLevel="0" collapsed="false">
      <c r="B4084" s="21" t="n">
        <v>44748</v>
      </c>
      <c r="C4084" s="22" t="n">
        <v>1764.93</v>
      </c>
      <c r="D4084" s="22" t="n">
        <v>1772.9</v>
      </c>
      <c r="E4084" s="22" t="n">
        <v>1732.34</v>
      </c>
      <c r="F4084" s="22" t="n">
        <v>1739.41</v>
      </c>
      <c r="G4084" s="23" t="n">
        <v>1771.94</v>
      </c>
      <c r="H4084" s="23" t="n">
        <v>1770.17</v>
      </c>
      <c r="I4084" s="23" t="n">
        <v>1733.96</v>
      </c>
      <c r="J4084" s="23" t="n">
        <v>1732.23</v>
      </c>
      <c r="K4084" s="24" t="str">
        <f aca="false">IF(N4084&lt;=$F$3,"HIT","MISS")</f>
        <v>MISS</v>
      </c>
      <c r="L4084" s="24" t="str">
        <f aca="false">IF(O4084&lt;=$F$3,"HIT","MISS")</f>
        <v>HIT</v>
      </c>
      <c r="M4084" s="25" t="str">
        <f aca="false">IF(AND(K4084="HIT",L4084="HIT"),"HOD ✓ | LOD ✓",IF(K4084="HIT","HOD ✓",IF(L4084="HIT","LOD ✓","✗ MISS")))</f>
        <v>LOD ✓</v>
      </c>
      <c r="N4084" s="26" t="n">
        <f aca="false">IF(D4084&lt;H4084,(H4084-D4084)/D4084,IF(D4084&gt;G4084,(D4084-G4084)/D4084,0))</f>
        <v>0.000541485701393218</v>
      </c>
      <c r="O4084" s="26" t="n">
        <f aca="false">IF(E4084&lt;J4084,(J4084-E4084)/E4084,IF(E4084&gt;I4084,(E4084-I4084)/E4084,0))</f>
        <v>0</v>
      </c>
      <c r="P4084" s="27" t="n">
        <f aca="false">LN(F4084/F4083)</f>
        <v>-0.0145650542762322</v>
      </c>
      <c r="Q4084" s="28" t="n">
        <f aca="false">STDEV(P4065:P4084)*SQRT(252)</f>
        <v>0.169263499555766</v>
      </c>
      <c r="R4084" s="26" t="n">
        <f aca="false">(G4084-H4084)/H4084</f>
        <v>0.000999903964026044</v>
      </c>
      <c r="S4084" s="17" t="n">
        <f aca="false">YEAR(B4084)</f>
        <v>2022</v>
      </c>
      <c r="T4084" s="17" t="n">
        <f aca="false">WEEKDAY(B4084)</f>
        <v>4</v>
      </c>
    </row>
    <row r="4085" customFormat="false" ht="15" hidden="false" customHeight="false" outlineLevel="0" collapsed="false">
      <c r="B4085" s="21" t="n">
        <v>44749</v>
      </c>
      <c r="C4085" s="22" t="n">
        <v>1739.41</v>
      </c>
      <c r="D4085" s="22" t="n">
        <v>1749.13</v>
      </c>
      <c r="E4085" s="22" t="n">
        <v>1736.58</v>
      </c>
      <c r="F4085" s="22" t="n">
        <v>1740.335</v>
      </c>
      <c r="G4085" s="23" t="n">
        <v>1750.68</v>
      </c>
      <c r="H4085" s="23" t="n">
        <v>1748.93</v>
      </c>
      <c r="I4085" s="23" t="n">
        <v>1738.88</v>
      </c>
      <c r="J4085" s="23" t="n">
        <v>1737.14</v>
      </c>
      <c r="K4085" s="29" t="str">
        <f aca="false">IF(N4085&lt;=$F$3,"HIT","MISS")</f>
        <v>HIT</v>
      </c>
      <c r="L4085" s="29" t="str">
        <f aca="false">IF(O4085&lt;=$F$3,"HIT","MISS")</f>
        <v>HIT</v>
      </c>
      <c r="M4085" s="17" t="str">
        <f aca="false">IF(AND(K4085="HIT",L4085="HIT"),"HOD ✓ | LOD ✓",IF(K4085="HIT","HOD ✓",IF(L4085="HIT","LOD ✓","✗ MISS")))</f>
        <v>HOD ✓ | LOD ✓</v>
      </c>
      <c r="N4085" s="26" t="n">
        <f aca="false">IF(D4085&lt;H4085,(H4085-D4085)/D4085,IF(D4085&gt;G4085,(D4085-G4085)/D4085,0))</f>
        <v>0</v>
      </c>
      <c r="O4085" s="26" t="n">
        <f aca="false">IF(E4085&lt;J4085,(J4085-E4085)/E4085,IF(E4085&gt;I4085,(E4085-I4085)/E4085,0))</f>
        <v>0.000322472906517507</v>
      </c>
      <c r="P4085" s="27" t="n">
        <f aca="false">LN(F4085/F4084)</f>
        <v>0.000531648164901578</v>
      </c>
      <c r="Q4085" s="28" t="n">
        <f aca="false">STDEV(P4066:P4085)*SQRT(252)</f>
        <v>0.169774135656612</v>
      </c>
      <c r="R4085" s="26" t="n">
        <f aca="false">(G4085-H4085)/H4085</f>
        <v>0.00100061180264505</v>
      </c>
      <c r="S4085" s="17" t="n">
        <f aca="false">YEAR(B4085)</f>
        <v>2022</v>
      </c>
      <c r="T4085" s="17" t="n">
        <f aca="false">WEEKDAY(B4085)</f>
        <v>5</v>
      </c>
    </row>
    <row r="4086" customFormat="false" ht="15" hidden="false" customHeight="false" outlineLevel="0" collapsed="false">
      <c r="B4086" s="21" t="n">
        <v>44750</v>
      </c>
      <c r="C4086" s="22" t="n">
        <v>1740.335</v>
      </c>
      <c r="D4086" s="22" t="n">
        <v>1752.47</v>
      </c>
      <c r="E4086" s="22" t="n">
        <v>1729.985</v>
      </c>
      <c r="F4086" s="22" t="n">
        <v>1742.355</v>
      </c>
      <c r="G4086" s="23" t="n">
        <v>1752.7</v>
      </c>
      <c r="H4086" s="23" t="n">
        <v>1750.95</v>
      </c>
      <c r="I4086" s="23" t="n">
        <v>1731.26</v>
      </c>
      <c r="J4086" s="23" t="n">
        <v>1729.53</v>
      </c>
      <c r="K4086" s="29" t="str">
        <f aca="false">IF(N4086&lt;=$F$3,"HIT","MISS")</f>
        <v>HIT</v>
      </c>
      <c r="L4086" s="29" t="str">
        <f aca="false">IF(O4086&lt;=$F$3,"HIT","MISS")</f>
        <v>HIT</v>
      </c>
      <c r="M4086" s="17" t="str">
        <f aca="false">IF(AND(K4086="HIT",L4086="HIT"),"HOD ✓ | LOD ✓",IF(K4086="HIT","HOD ✓",IF(L4086="HIT","LOD ✓","✗ MISS")))</f>
        <v>HOD ✓ | LOD ✓</v>
      </c>
      <c r="N4086" s="26" t="n">
        <f aca="false">IF(D4086&lt;H4086,(H4086-D4086)/D4086,IF(D4086&gt;G4086,(D4086-G4086)/D4086,0))</f>
        <v>0</v>
      </c>
      <c r="O4086" s="26" t="n">
        <f aca="false">IF(E4086&lt;J4086,(J4086-E4086)/E4086,IF(E4086&gt;I4086,(E4086-I4086)/E4086,0))</f>
        <v>0</v>
      </c>
      <c r="P4086" s="27" t="n">
        <f aca="false">LN(F4086/F4085)</f>
        <v>0.00116002298597823</v>
      </c>
      <c r="Q4086" s="28" t="n">
        <f aca="false">STDEV(P4067:P4086)*SQRT(252)</f>
        <v>0.160260535732939</v>
      </c>
      <c r="R4086" s="26" t="n">
        <f aca="false">(G4086-H4086)/H4086</f>
        <v>0.000999457437391131</v>
      </c>
      <c r="S4086" s="17" t="n">
        <f aca="false">YEAR(B4086)</f>
        <v>2022</v>
      </c>
      <c r="T4086" s="17" t="n">
        <f aca="false">WEEKDAY(B4086)</f>
        <v>6</v>
      </c>
    </row>
    <row r="4087" customFormat="false" ht="15" hidden="false" customHeight="false" outlineLevel="0" collapsed="false">
      <c r="B4087" s="21" t="n">
        <v>44753</v>
      </c>
      <c r="C4087" s="22" t="n">
        <v>1742.355</v>
      </c>
      <c r="D4087" s="22" t="n">
        <v>1744.62</v>
      </c>
      <c r="E4087" s="22" t="n">
        <v>1731.325</v>
      </c>
      <c r="F4087" s="22" t="n">
        <v>1733.985</v>
      </c>
      <c r="G4087" s="23" t="n">
        <v>1744.47</v>
      </c>
      <c r="H4087" s="23" t="n">
        <v>1742.73</v>
      </c>
      <c r="I4087" s="23" t="n">
        <v>1732.49</v>
      </c>
      <c r="J4087" s="23" t="n">
        <v>1730.76</v>
      </c>
      <c r="K4087" s="29" t="str">
        <f aca="false">IF(N4087&lt;=$F$3,"HIT","MISS")</f>
        <v>HIT</v>
      </c>
      <c r="L4087" s="29" t="str">
        <f aca="false">IF(O4087&lt;=$F$3,"HIT","MISS")</f>
        <v>HIT</v>
      </c>
      <c r="M4087" s="17" t="str">
        <f aca="false">IF(AND(K4087="HIT",L4087="HIT"),"HOD ✓ | LOD ✓",IF(K4087="HIT","HOD ✓",IF(L4087="HIT","LOD ✓","✗ MISS")))</f>
        <v>HOD ✓ | LOD ✓</v>
      </c>
      <c r="N4087" s="26" t="n">
        <f aca="false">IF(D4087&lt;H4087,(H4087-D4087)/D4087,IF(D4087&gt;G4087,(D4087-G4087)/D4087,0))</f>
        <v>8.59786085221215E-005</v>
      </c>
      <c r="O4087" s="26" t="n">
        <f aca="false">IF(E4087&lt;J4087,(J4087-E4087)/E4087,IF(E4087&gt;I4087,(E4087-I4087)/E4087,0))</f>
        <v>0</v>
      </c>
      <c r="P4087" s="27" t="n">
        <f aca="false">LN(F4087/F4086)</f>
        <v>-0.00481541861486669</v>
      </c>
      <c r="Q4087" s="28" t="n">
        <f aca="false">STDEV(P4068:P4087)*SQRT(252)</f>
        <v>0.131471349029586</v>
      </c>
      <c r="R4087" s="26" t="n">
        <f aca="false">(G4087-H4087)/H4087</f>
        <v>0.00099843349227936</v>
      </c>
      <c r="S4087" s="17" t="n">
        <f aca="false">YEAR(B4087)</f>
        <v>2022</v>
      </c>
      <c r="T4087" s="17" t="n">
        <f aca="false">WEEKDAY(B4087)</f>
        <v>2</v>
      </c>
    </row>
    <row r="4088" customFormat="false" ht="15" hidden="false" customHeight="false" outlineLevel="0" collapsed="false">
      <c r="B4088" s="21" t="n">
        <v>44754</v>
      </c>
      <c r="C4088" s="22" t="n">
        <v>1733.985</v>
      </c>
      <c r="D4088" s="22" t="n">
        <v>1744.336</v>
      </c>
      <c r="E4088" s="22" t="n">
        <v>1723.27</v>
      </c>
      <c r="F4088" s="22" t="n">
        <v>1726.235</v>
      </c>
      <c r="G4088" s="23" t="n">
        <v>1745.67</v>
      </c>
      <c r="H4088" s="23" t="n">
        <v>1743.93</v>
      </c>
      <c r="I4088" s="23" t="n">
        <v>1724.65</v>
      </c>
      <c r="J4088" s="23" t="n">
        <v>1722.93</v>
      </c>
      <c r="K4088" s="29" t="str">
        <f aca="false">IF(N4088&lt;=$F$3,"HIT","MISS")</f>
        <v>HIT</v>
      </c>
      <c r="L4088" s="29" t="str">
        <f aca="false">IF(O4088&lt;=$F$3,"HIT","MISS")</f>
        <v>HIT</v>
      </c>
      <c r="M4088" s="17" t="str">
        <f aca="false">IF(AND(K4088="HIT",L4088="HIT"),"HOD ✓ | LOD ✓",IF(K4088="HIT","HOD ✓",IF(L4088="HIT","LOD ✓","✗ MISS")))</f>
        <v>HOD ✓ | LOD ✓</v>
      </c>
      <c r="N4088" s="26" t="n">
        <f aca="false">IF(D4088&lt;H4088,(H4088-D4088)/D4088,IF(D4088&gt;G4088,(D4088-G4088)/D4088,0))</f>
        <v>0</v>
      </c>
      <c r="O4088" s="26" t="n">
        <f aca="false">IF(E4088&lt;J4088,(J4088-E4088)/E4088,IF(E4088&gt;I4088,(E4088-I4088)/E4088,0))</f>
        <v>0</v>
      </c>
      <c r="P4088" s="27" t="n">
        <f aca="false">LN(F4088/F4087)</f>
        <v>-0.00447949145383027</v>
      </c>
      <c r="Q4088" s="28" t="n">
        <f aca="false">STDEV(P4069:P4088)*SQRT(252)</f>
        <v>0.131012473881126</v>
      </c>
      <c r="R4088" s="26" t="n">
        <f aca="false">(G4088-H4088)/H4088</f>
        <v>0.000997746469181681</v>
      </c>
      <c r="S4088" s="17" t="n">
        <f aca="false">YEAR(B4088)</f>
        <v>2022</v>
      </c>
      <c r="T4088" s="17" t="n">
        <f aca="false">WEEKDAY(B4088)</f>
        <v>3</v>
      </c>
    </row>
    <row r="4089" customFormat="false" ht="15" hidden="false" customHeight="false" outlineLevel="0" collapsed="false">
      <c r="B4089" s="21" t="n">
        <v>44755</v>
      </c>
      <c r="C4089" s="22" t="n">
        <v>1726.235</v>
      </c>
      <c r="D4089" s="22" t="n">
        <v>1745.425</v>
      </c>
      <c r="E4089" s="22" t="n">
        <v>1707.16</v>
      </c>
      <c r="F4089" s="22" t="n">
        <v>1735.66</v>
      </c>
      <c r="G4089" s="23" t="n">
        <v>1745.19</v>
      </c>
      <c r="H4089" s="23" t="n">
        <v>1743.45</v>
      </c>
      <c r="I4089" s="23" t="n">
        <v>1708.77</v>
      </c>
      <c r="J4089" s="23" t="n">
        <v>1707.06</v>
      </c>
      <c r="K4089" s="29" t="str">
        <f aca="false">IF(N4089&lt;=$F$3,"HIT","MISS")</f>
        <v>HIT</v>
      </c>
      <c r="L4089" s="29" t="str">
        <f aca="false">IF(O4089&lt;=$F$3,"HIT","MISS")</f>
        <v>HIT</v>
      </c>
      <c r="M4089" s="17" t="str">
        <f aca="false">IF(AND(K4089="HIT",L4089="HIT"),"HOD ✓ | LOD ✓",IF(K4089="HIT","HOD ✓",IF(L4089="HIT","LOD ✓","✗ MISS")))</f>
        <v>HOD ✓ | LOD ✓</v>
      </c>
      <c r="N4089" s="26" t="n">
        <f aca="false">IF(D4089&lt;H4089,(H4089-D4089)/D4089,IF(D4089&gt;G4089,(D4089-G4089)/D4089,0))</f>
        <v>0.000134637695690104</v>
      </c>
      <c r="O4089" s="26" t="n">
        <f aca="false">IF(E4089&lt;J4089,(J4089-E4089)/E4089,IF(E4089&gt;I4089,(E4089-I4089)/E4089,0))</f>
        <v>0</v>
      </c>
      <c r="P4089" s="27" t="n">
        <f aca="false">LN(F4089/F4088)</f>
        <v>0.00544500817391152</v>
      </c>
      <c r="Q4089" s="28" t="n">
        <f aca="false">STDEV(P4070:P4089)*SQRT(252)</f>
        <v>0.120003513519185</v>
      </c>
      <c r="R4089" s="26" t="n">
        <f aca="false">(G4089-H4089)/H4089</f>
        <v>0.000998021164931606</v>
      </c>
      <c r="S4089" s="17" t="n">
        <f aca="false">YEAR(B4089)</f>
        <v>2022</v>
      </c>
      <c r="T4089" s="17" t="n">
        <f aca="false">WEEKDAY(B4089)</f>
        <v>4</v>
      </c>
    </row>
    <row r="4090" customFormat="false" ht="15" hidden="false" customHeight="false" outlineLevel="0" collapsed="false">
      <c r="B4090" s="21" t="n">
        <v>44756</v>
      </c>
      <c r="C4090" s="22" t="n">
        <v>1735.66</v>
      </c>
      <c r="D4090" s="22" t="n">
        <v>1736.605</v>
      </c>
      <c r="E4090" s="22" t="n">
        <v>1697.64</v>
      </c>
      <c r="F4090" s="22" t="n">
        <v>1710.03</v>
      </c>
      <c r="G4090" s="23" t="n">
        <v>1738.57</v>
      </c>
      <c r="H4090" s="23" t="n">
        <v>1736.83</v>
      </c>
      <c r="I4090" s="23" t="n">
        <v>1698.32</v>
      </c>
      <c r="J4090" s="23" t="n">
        <v>1696.62</v>
      </c>
      <c r="K4090" s="29" t="str">
        <f aca="false">IF(N4090&lt;=$F$3,"HIT","MISS")</f>
        <v>HIT</v>
      </c>
      <c r="L4090" s="29" t="str">
        <f aca="false">IF(O4090&lt;=$F$3,"HIT","MISS")</f>
        <v>HIT</v>
      </c>
      <c r="M4090" s="17" t="str">
        <f aca="false">IF(AND(K4090="HIT",L4090="HIT"),"HOD ✓ | LOD ✓",IF(K4090="HIT","HOD ✓",IF(L4090="HIT","LOD ✓","✗ MISS")))</f>
        <v>HOD ✓ | LOD ✓</v>
      </c>
      <c r="N4090" s="26" t="n">
        <f aca="false">IF(D4090&lt;H4090,(H4090-D4090)/D4090,IF(D4090&gt;G4090,(D4090-G4090)/D4090,0))</f>
        <v>0.000129563141877346</v>
      </c>
      <c r="O4090" s="26" t="n">
        <f aca="false">IF(E4090&lt;J4090,(J4090-E4090)/E4090,IF(E4090&gt;I4090,(E4090-I4090)/E4090,0))</f>
        <v>0</v>
      </c>
      <c r="P4090" s="27" t="n">
        <f aca="false">LN(F4090/F4089)</f>
        <v>-0.0148768303016582</v>
      </c>
      <c r="Q4090" s="28" t="n">
        <f aca="false">STDEV(P4071:P4090)*SQRT(252)</f>
        <v>0.113211467071372</v>
      </c>
      <c r="R4090" s="26" t="n">
        <f aca="false">(G4090-H4090)/H4090</f>
        <v>0.001001825164236</v>
      </c>
      <c r="S4090" s="17" t="n">
        <f aca="false">YEAR(B4090)</f>
        <v>2022</v>
      </c>
      <c r="T4090" s="17" t="n">
        <f aca="false">WEEKDAY(B4090)</f>
        <v>5</v>
      </c>
    </row>
    <row r="4091" customFormat="false" ht="15" hidden="false" customHeight="false" outlineLevel="0" collapsed="false">
      <c r="B4091" s="21" t="n">
        <v>44757</v>
      </c>
      <c r="C4091" s="22" t="n">
        <v>1710.03</v>
      </c>
      <c r="D4091" s="22" t="n">
        <v>1716.675</v>
      </c>
      <c r="E4091" s="22" t="n">
        <v>1699.12</v>
      </c>
      <c r="F4091" s="22" t="n">
        <v>1707.46</v>
      </c>
      <c r="G4091" s="23" t="n">
        <v>1717.74</v>
      </c>
      <c r="H4091" s="23" t="n">
        <v>1716.02</v>
      </c>
      <c r="I4091" s="23" t="n">
        <v>1700.69</v>
      </c>
      <c r="J4091" s="23" t="n">
        <v>1698.99</v>
      </c>
      <c r="K4091" s="29" t="str">
        <f aca="false">IF(N4091&lt;=$F$3,"HIT","MISS")</f>
        <v>HIT</v>
      </c>
      <c r="L4091" s="29" t="str">
        <f aca="false">IF(O4091&lt;=$F$3,"HIT","MISS")</f>
        <v>HIT</v>
      </c>
      <c r="M4091" s="17" t="str">
        <f aca="false">IF(AND(K4091="HIT",L4091="HIT"),"HOD ✓ | LOD ✓",IF(K4091="HIT","HOD ✓",IF(L4091="HIT","LOD ✓","✗ MISS")))</f>
        <v>HOD ✓ | LOD ✓</v>
      </c>
      <c r="N4091" s="26" t="n">
        <f aca="false">IF(D4091&lt;H4091,(H4091-D4091)/D4091,IF(D4091&gt;G4091,(D4091-G4091)/D4091,0))</f>
        <v>0</v>
      </c>
      <c r="O4091" s="26" t="n">
        <f aca="false">IF(E4091&lt;J4091,(J4091-E4091)/E4091,IF(E4091&gt;I4091,(E4091-I4091)/E4091,0))</f>
        <v>0</v>
      </c>
      <c r="P4091" s="27" t="n">
        <f aca="false">LN(F4091/F4090)</f>
        <v>-0.0015040280934057</v>
      </c>
      <c r="Q4091" s="28" t="n">
        <f aca="false">STDEV(P4072:P4091)*SQRT(252)</f>
        <v>0.112115546395311</v>
      </c>
      <c r="R4091" s="26" t="n">
        <f aca="false">(G4091-H4091)/H4091</f>
        <v>0.00100231932028766</v>
      </c>
      <c r="S4091" s="17" t="n">
        <f aca="false">YEAR(B4091)</f>
        <v>2022</v>
      </c>
      <c r="T4091" s="17" t="n">
        <f aca="false">WEEKDAY(B4091)</f>
        <v>6</v>
      </c>
    </row>
    <row r="4092" customFormat="false" ht="15" hidden="false" customHeight="false" outlineLevel="0" collapsed="false">
      <c r="B4092" s="21" t="n">
        <v>44760</v>
      </c>
      <c r="C4092" s="22" t="n">
        <v>1707.46</v>
      </c>
      <c r="D4092" s="22" t="n">
        <v>1723.99</v>
      </c>
      <c r="E4092" s="22" t="n">
        <v>1706.095</v>
      </c>
      <c r="F4092" s="22" t="n">
        <v>1709.28</v>
      </c>
      <c r="G4092" s="23" t="n">
        <v>1723.36</v>
      </c>
      <c r="H4092" s="23" t="n">
        <v>1721.64</v>
      </c>
      <c r="I4092" s="23" t="n">
        <v>1707.25</v>
      </c>
      <c r="J4092" s="23" t="n">
        <v>1705.54</v>
      </c>
      <c r="K4092" s="29" t="str">
        <f aca="false">IF(N4092&lt;=$F$3,"HIT","MISS")</f>
        <v>HIT</v>
      </c>
      <c r="L4092" s="29" t="str">
        <f aca="false">IF(O4092&lt;=$F$3,"HIT","MISS")</f>
        <v>HIT</v>
      </c>
      <c r="M4092" s="17" t="str">
        <f aca="false">IF(AND(K4092="HIT",L4092="HIT"),"HOD ✓ | LOD ✓",IF(K4092="HIT","HOD ✓",IF(L4092="HIT","LOD ✓","✗ MISS")))</f>
        <v>HOD ✓ | LOD ✓</v>
      </c>
      <c r="N4092" s="26" t="n">
        <f aca="false">IF(D4092&lt;H4092,(H4092-D4092)/D4092,IF(D4092&gt;G4092,(D4092-G4092)/D4092,0))</f>
        <v>0.000365431354010237</v>
      </c>
      <c r="O4092" s="26" t="n">
        <f aca="false">IF(E4092&lt;J4092,(J4092-E4092)/E4092,IF(E4092&gt;I4092,(E4092-I4092)/E4092,0))</f>
        <v>0</v>
      </c>
      <c r="P4092" s="27" t="n">
        <f aca="false">LN(F4092/F4091)</f>
        <v>0.00106534308851992</v>
      </c>
      <c r="Q4092" s="28" t="n">
        <f aca="false">STDEV(P4073:P4092)*SQRT(252)</f>
        <v>0.113050624669955</v>
      </c>
      <c r="R4092" s="26" t="n">
        <f aca="false">(G4092-H4092)/H4092</f>
        <v>0.000999047419901838</v>
      </c>
      <c r="S4092" s="17" t="n">
        <f aca="false">YEAR(B4092)</f>
        <v>2022</v>
      </c>
      <c r="T4092" s="17" t="n">
        <f aca="false">WEEKDAY(B4092)</f>
        <v>2</v>
      </c>
    </row>
    <row r="4093" customFormat="false" ht="15" hidden="false" customHeight="false" outlineLevel="0" collapsed="false">
      <c r="B4093" s="21" t="n">
        <v>44761</v>
      </c>
      <c r="C4093" s="22" t="n">
        <v>1709.28</v>
      </c>
      <c r="D4093" s="22" t="n">
        <v>1718.48</v>
      </c>
      <c r="E4093" s="22" t="n">
        <v>1705.445</v>
      </c>
      <c r="F4093" s="22" t="n">
        <v>1711.575</v>
      </c>
      <c r="G4093" s="23" t="n">
        <v>1717.93</v>
      </c>
      <c r="H4093" s="23" t="n">
        <v>1716.21</v>
      </c>
      <c r="I4093" s="23" t="n">
        <v>1704.79</v>
      </c>
      <c r="J4093" s="23" t="n">
        <v>1703.09</v>
      </c>
      <c r="K4093" s="29" t="str">
        <f aca="false">IF(N4093&lt;=$F$3,"HIT","MISS")</f>
        <v>HIT</v>
      </c>
      <c r="L4093" s="29" t="str">
        <f aca="false">IF(O4093&lt;=$F$3,"HIT","MISS")</f>
        <v>HIT</v>
      </c>
      <c r="M4093" s="17" t="str">
        <f aca="false">IF(AND(K4093="HIT",L4093="HIT"),"HOD ✓ | LOD ✓",IF(K4093="HIT","HOD ✓",IF(L4093="HIT","LOD ✓","✗ MISS")))</f>
        <v>HOD ✓ | LOD ✓</v>
      </c>
      <c r="N4093" s="26" t="n">
        <f aca="false">IF(D4093&lt;H4093,(H4093-D4093)/D4093,IF(D4093&gt;G4093,(D4093-G4093)/D4093,0))</f>
        <v>0.000320050276988941</v>
      </c>
      <c r="O4093" s="26" t="n">
        <f aca="false">IF(E4093&lt;J4093,(J4093-E4093)/E4093,IF(E4093&gt;I4093,(E4093-I4093)/E4093,0))</f>
        <v>0.00038406398330053</v>
      </c>
      <c r="P4093" s="27" t="n">
        <f aca="false">LN(F4093/F4092)</f>
        <v>0.0013417700220069</v>
      </c>
      <c r="Q4093" s="28" t="n">
        <f aca="false">STDEV(P4074:P4093)*SQRT(252)</f>
        <v>0.11441423540983</v>
      </c>
      <c r="R4093" s="26" t="n">
        <f aca="false">(G4093-H4093)/H4093</f>
        <v>0.00100220835445547</v>
      </c>
      <c r="S4093" s="17" t="n">
        <f aca="false">YEAR(B4093)</f>
        <v>2022</v>
      </c>
      <c r="T4093" s="17" t="n">
        <f aca="false">WEEKDAY(B4093)</f>
        <v>3</v>
      </c>
    </row>
    <row r="4094" customFormat="false" ht="15" hidden="false" customHeight="false" outlineLevel="0" collapsed="false">
      <c r="B4094" s="21" t="n">
        <v>44762</v>
      </c>
      <c r="C4094" s="22" t="n">
        <v>1711.575</v>
      </c>
      <c r="D4094" s="22" t="n">
        <v>1714.535</v>
      </c>
      <c r="E4094" s="22" t="n">
        <v>1692.475</v>
      </c>
      <c r="F4094" s="22" t="n">
        <v>1696.835</v>
      </c>
      <c r="G4094" s="23" t="n">
        <v>1713.93</v>
      </c>
      <c r="H4094" s="23" t="n">
        <v>1712.22</v>
      </c>
      <c r="I4094" s="23" t="n">
        <v>1692.89</v>
      </c>
      <c r="J4094" s="23" t="n">
        <v>1691.2</v>
      </c>
      <c r="K4094" s="29" t="str">
        <f aca="false">IF(N4094&lt;=$F$3,"HIT","MISS")</f>
        <v>HIT</v>
      </c>
      <c r="L4094" s="29" t="str">
        <f aca="false">IF(O4094&lt;=$F$3,"HIT","MISS")</f>
        <v>HIT</v>
      </c>
      <c r="M4094" s="17" t="str">
        <f aca="false">IF(AND(K4094="HIT",L4094="HIT"),"HOD ✓ | LOD ✓",IF(K4094="HIT","HOD ✓",IF(L4094="HIT","LOD ✓","✗ MISS")))</f>
        <v>HOD ✓ | LOD ✓</v>
      </c>
      <c r="N4094" s="26" t="n">
        <f aca="false">IF(D4094&lt;H4094,(H4094-D4094)/D4094,IF(D4094&gt;G4094,(D4094-G4094)/D4094,0))</f>
        <v>0.000352865354163093</v>
      </c>
      <c r="O4094" s="26" t="n">
        <f aca="false">IF(E4094&lt;J4094,(J4094-E4094)/E4094,IF(E4094&gt;I4094,(E4094-I4094)/E4094,0))</f>
        <v>0</v>
      </c>
      <c r="P4094" s="27" t="n">
        <f aca="false">LN(F4094/F4093)</f>
        <v>-0.00864924811914026</v>
      </c>
      <c r="Q4094" s="28" t="n">
        <f aca="false">STDEV(P4075:P4094)*SQRT(252)</f>
        <v>0.113538940037101</v>
      </c>
      <c r="R4094" s="26" t="n">
        <f aca="false">(G4094-H4094)/H4094</f>
        <v>0.00099870343764238</v>
      </c>
      <c r="S4094" s="17" t="n">
        <f aca="false">YEAR(B4094)</f>
        <v>2022</v>
      </c>
      <c r="T4094" s="17" t="n">
        <f aca="false">WEEKDAY(B4094)</f>
        <v>4</v>
      </c>
    </row>
    <row r="4095" customFormat="false" ht="15" hidden="false" customHeight="false" outlineLevel="0" collapsed="false">
      <c r="B4095" s="21" t="n">
        <v>44763</v>
      </c>
      <c r="C4095" s="22" t="n">
        <v>1696.835</v>
      </c>
      <c r="D4095" s="22" t="n">
        <v>1720.25</v>
      </c>
      <c r="E4095" s="22" t="n">
        <v>1680.935</v>
      </c>
      <c r="F4095" s="22" t="n">
        <v>1719.16</v>
      </c>
      <c r="G4095" s="23" t="n">
        <v>1719.47</v>
      </c>
      <c r="H4095" s="23" t="n">
        <v>1717.75</v>
      </c>
      <c r="I4095" s="23" t="n">
        <v>1682.39</v>
      </c>
      <c r="J4095" s="23" t="n">
        <v>1680.71</v>
      </c>
      <c r="K4095" s="29" t="str">
        <f aca="false">IF(N4095&lt;=$F$3,"HIT","MISS")</f>
        <v>HIT</v>
      </c>
      <c r="L4095" s="29" t="str">
        <f aca="false">IF(O4095&lt;=$F$3,"HIT","MISS")</f>
        <v>HIT</v>
      </c>
      <c r="M4095" s="17" t="str">
        <f aca="false">IF(AND(K4095="HIT",L4095="HIT"),"HOD ✓ | LOD ✓",IF(K4095="HIT","HOD ✓",IF(L4095="HIT","LOD ✓","✗ MISS")))</f>
        <v>HOD ✓ | LOD ✓</v>
      </c>
      <c r="N4095" s="26" t="n">
        <f aca="false">IF(D4095&lt;H4095,(H4095-D4095)/D4095,IF(D4095&gt;G4095,(D4095-G4095)/D4095,0))</f>
        <v>0.000453422467664568</v>
      </c>
      <c r="O4095" s="26" t="n">
        <f aca="false">IF(E4095&lt;J4095,(J4095-E4095)/E4095,IF(E4095&gt;I4095,(E4095-I4095)/E4095,0))</f>
        <v>0</v>
      </c>
      <c r="P4095" s="27" t="n">
        <f aca="false">LN(F4095/F4094)</f>
        <v>0.0130710483215398</v>
      </c>
      <c r="Q4095" s="28" t="n">
        <f aca="false">STDEV(P4076:P4095)*SQRT(252)</f>
        <v>0.1273158673952</v>
      </c>
      <c r="R4095" s="26" t="n">
        <f aca="false">(G4095-H4095)/H4095</f>
        <v>0.0010013098530054</v>
      </c>
      <c r="S4095" s="17" t="n">
        <f aca="false">YEAR(B4095)</f>
        <v>2022</v>
      </c>
      <c r="T4095" s="17" t="n">
        <f aca="false">WEEKDAY(B4095)</f>
        <v>5</v>
      </c>
    </row>
    <row r="4096" customFormat="false" ht="15" hidden="false" customHeight="false" outlineLevel="0" collapsed="false">
      <c r="B4096" s="21" t="n">
        <v>44764</v>
      </c>
      <c r="C4096" s="22" t="n">
        <v>1719.16</v>
      </c>
      <c r="D4096" s="22" t="n">
        <v>1739.355</v>
      </c>
      <c r="E4096" s="22" t="n">
        <v>1712.96</v>
      </c>
      <c r="F4096" s="22" t="n">
        <v>1727.66</v>
      </c>
      <c r="G4096" s="23" t="n">
        <v>1741.55</v>
      </c>
      <c r="H4096" s="23" t="n">
        <v>1739.81</v>
      </c>
      <c r="I4096" s="23" t="n">
        <v>1712.59</v>
      </c>
      <c r="J4096" s="23" t="n">
        <v>1710.88</v>
      </c>
      <c r="K4096" s="29" t="str">
        <f aca="false">IF(N4096&lt;=$F$3,"HIT","MISS")</f>
        <v>HIT</v>
      </c>
      <c r="L4096" s="29" t="str">
        <f aca="false">IF(O4096&lt;=$F$3,"HIT","MISS")</f>
        <v>HIT</v>
      </c>
      <c r="M4096" s="17" t="str">
        <f aca="false">IF(AND(K4096="HIT",L4096="HIT"),"HOD ✓ | LOD ✓",IF(K4096="HIT","HOD ✓",IF(L4096="HIT","LOD ✓","✗ MISS")))</f>
        <v>HOD ✓ | LOD ✓</v>
      </c>
      <c r="N4096" s="26" t="n">
        <f aca="false">IF(D4096&lt;H4096,(H4096-D4096)/D4096,IF(D4096&gt;G4096,(D4096-G4096)/D4096,0))</f>
        <v>0.000261591222033413</v>
      </c>
      <c r="O4096" s="26" t="n">
        <f aca="false">IF(E4096&lt;J4096,(J4096-E4096)/E4096,IF(E4096&gt;I4096,(E4096-I4096)/E4096,0))</f>
        <v>0.000216000373622337</v>
      </c>
      <c r="P4096" s="27" t="n">
        <f aca="false">LN(F4096/F4095)</f>
        <v>0.00493209232311535</v>
      </c>
      <c r="Q4096" s="28" t="n">
        <f aca="false">STDEV(P4077:P4096)*SQRT(252)</f>
        <v>0.128951692388274</v>
      </c>
      <c r="R4096" s="26" t="n">
        <f aca="false">(G4096-H4096)/H4096</f>
        <v>0.00100010920732724</v>
      </c>
      <c r="S4096" s="17" t="n">
        <f aca="false">YEAR(B4096)</f>
        <v>2022</v>
      </c>
      <c r="T4096" s="17" t="n">
        <f aca="false">WEEKDAY(B4096)</f>
        <v>6</v>
      </c>
    </row>
    <row r="4097" customFormat="false" ht="15" hidden="false" customHeight="false" outlineLevel="0" collapsed="false">
      <c r="B4097" s="21" t="n">
        <v>44767</v>
      </c>
      <c r="C4097" s="22" t="n">
        <v>1727.66</v>
      </c>
      <c r="D4097" s="22" t="n">
        <v>1736.3</v>
      </c>
      <c r="E4097" s="22" t="n">
        <v>1714.8</v>
      </c>
      <c r="F4097" s="22" t="n">
        <v>1719.875</v>
      </c>
      <c r="G4097" s="23" t="n">
        <v>1738.38</v>
      </c>
      <c r="H4097" s="23" t="n">
        <v>1736.64</v>
      </c>
      <c r="I4097" s="23" t="n">
        <v>1716.29</v>
      </c>
      <c r="J4097" s="23" t="n">
        <v>1714.58</v>
      </c>
      <c r="K4097" s="29" t="str">
        <f aca="false">IF(N4097&lt;=$F$3,"HIT","MISS")</f>
        <v>HIT</v>
      </c>
      <c r="L4097" s="29" t="str">
        <f aca="false">IF(O4097&lt;=$F$3,"HIT","MISS")</f>
        <v>HIT</v>
      </c>
      <c r="M4097" s="17" t="str">
        <f aca="false">IF(AND(K4097="HIT",L4097="HIT"),"HOD ✓ | LOD ✓",IF(K4097="HIT","HOD ✓",IF(L4097="HIT","LOD ✓","✗ MISS")))</f>
        <v>HOD ✓ | LOD ✓</v>
      </c>
      <c r="N4097" s="26" t="n">
        <f aca="false">IF(D4097&lt;H4097,(H4097-D4097)/D4097,IF(D4097&gt;G4097,(D4097-G4097)/D4097,0))</f>
        <v>0.000195818694926076</v>
      </c>
      <c r="O4097" s="26" t="n">
        <f aca="false">IF(E4097&lt;J4097,(J4097-E4097)/E4097,IF(E4097&gt;I4097,(E4097-I4097)/E4097,0))</f>
        <v>0</v>
      </c>
      <c r="P4097" s="27" t="n">
        <f aca="false">LN(F4097/F4096)</f>
        <v>-0.00451627799711856</v>
      </c>
      <c r="Q4097" s="28" t="n">
        <f aca="false">STDEV(P4078:P4097)*SQRT(252)</f>
        <v>0.129087504834989</v>
      </c>
      <c r="R4097" s="26" t="n">
        <f aca="false">(G4097-H4097)/H4097</f>
        <v>0.00100193477059149</v>
      </c>
      <c r="S4097" s="17" t="n">
        <f aca="false">YEAR(B4097)</f>
        <v>2022</v>
      </c>
      <c r="T4097" s="17" t="n">
        <f aca="false">WEEKDAY(B4097)</f>
        <v>2</v>
      </c>
    </row>
    <row r="4098" customFormat="false" ht="15" hidden="false" customHeight="false" outlineLevel="0" collapsed="false">
      <c r="B4098" s="21" t="n">
        <v>44768</v>
      </c>
      <c r="C4098" s="22" t="n">
        <v>1719.875</v>
      </c>
      <c r="D4098" s="22" t="n">
        <v>1728.225</v>
      </c>
      <c r="E4098" s="22" t="n">
        <v>1713.705</v>
      </c>
      <c r="F4098" s="22" t="n">
        <v>1717.465</v>
      </c>
      <c r="G4098" s="23" t="n">
        <v>1726.82</v>
      </c>
      <c r="H4098" s="23" t="n">
        <v>1725.09</v>
      </c>
      <c r="I4098" s="23" t="n">
        <v>1715.79</v>
      </c>
      <c r="J4098" s="23" t="n">
        <v>1714.08</v>
      </c>
      <c r="K4098" s="24" t="str">
        <f aca="false">IF(N4098&lt;=$F$3,"HIT","MISS")</f>
        <v>MISS</v>
      </c>
      <c r="L4098" s="24" t="str">
        <f aca="false">IF(O4098&lt;=$F$3,"HIT","MISS")</f>
        <v>HIT</v>
      </c>
      <c r="M4098" s="25" t="str">
        <f aca="false">IF(AND(K4098="HIT",L4098="HIT"),"HOD ✓ | LOD ✓",IF(K4098="HIT","HOD ✓",IF(L4098="HIT","LOD ✓","✗ MISS")))</f>
        <v>LOD ✓</v>
      </c>
      <c r="N4098" s="26" t="n">
        <f aca="false">IF(D4098&lt;H4098,(H4098-D4098)/D4098,IF(D4098&gt;G4098,(D4098-G4098)/D4098,0))</f>
        <v>0.000812972847864122</v>
      </c>
      <c r="O4098" s="26" t="n">
        <f aca="false">IF(E4098&lt;J4098,(J4098-E4098)/E4098,IF(E4098&gt;I4098,(E4098-I4098)/E4098,0))</f>
        <v>0.00021882412667291</v>
      </c>
      <c r="P4098" s="27" t="n">
        <f aca="false">LN(F4098/F4097)</f>
        <v>-0.00140224731617948</v>
      </c>
      <c r="Q4098" s="28" t="n">
        <f aca="false">STDEV(P4079:P4098)*SQRT(252)</f>
        <v>0.12909670489764</v>
      </c>
      <c r="R4098" s="26" t="n">
        <f aca="false">(G4098-H4098)/H4098</f>
        <v>0.00100284622831274</v>
      </c>
      <c r="S4098" s="17" t="n">
        <f aca="false">YEAR(B4098)</f>
        <v>2022</v>
      </c>
      <c r="T4098" s="17" t="n">
        <f aca="false">WEEKDAY(B4098)</f>
        <v>3</v>
      </c>
    </row>
    <row r="4099" customFormat="false" ht="15" hidden="false" customHeight="false" outlineLevel="0" collapsed="false">
      <c r="B4099" s="21" t="n">
        <v>44769</v>
      </c>
      <c r="C4099" s="22" t="n">
        <v>1717.465</v>
      </c>
      <c r="D4099" s="22" t="n">
        <v>1740.34</v>
      </c>
      <c r="E4099" s="22" t="n">
        <v>1711.56</v>
      </c>
      <c r="F4099" s="22" t="n">
        <v>1734.625</v>
      </c>
      <c r="G4099" s="23" t="n">
        <v>1740.81</v>
      </c>
      <c r="H4099" s="23" t="n">
        <v>1739.07</v>
      </c>
      <c r="I4099" s="23" t="n">
        <v>1713.52</v>
      </c>
      <c r="J4099" s="23" t="n">
        <v>1711.81</v>
      </c>
      <c r="K4099" s="29" t="str">
        <f aca="false">IF(N4099&lt;=$F$3,"HIT","MISS")</f>
        <v>HIT</v>
      </c>
      <c r="L4099" s="29" t="str">
        <f aca="false">IF(O4099&lt;=$F$3,"HIT","MISS")</f>
        <v>HIT</v>
      </c>
      <c r="M4099" s="17" t="str">
        <f aca="false">IF(AND(K4099="HIT",L4099="HIT"),"HOD ✓ | LOD ✓",IF(K4099="HIT","HOD ✓",IF(L4099="HIT","LOD ✓","✗ MISS")))</f>
        <v>HOD ✓ | LOD ✓</v>
      </c>
      <c r="N4099" s="26" t="n">
        <f aca="false">IF(D4099&lt;H4099,(H4099-D4099)/D4099,IF(D4099&gt;G4099,(D4099-G4099)/D4099,0))</f>
        <v>0</v>
      </c>
      <c r="O4099" s="26" t="n">
        <f aca="false">IF(E4099&lt;J4099,(J4099-E4099)/E4099,IF(E4099&gt;I4099,(E4099-I4099)/E4099,0))</f>
        <v>0.00014606557760172</v>
      </c>
      <c r="P4099" s="27" t="n">
        <f aca="false">LN(F4099/F4098)</f>
        <v>0.00994188525937343</v>
      </c>
      <c r="Q4099" s="28" t="n">
        <f aca="false">STDEV(P4080:P4099)*SQRT(252)</f>
        <v>0.136873029958913</v>
      </c>
      <c r="R4099" s="26" t="n">
        <f aca="false">(G4099-H4099)/H4099</f>
        <v>0.00100053476858321</v>
      </c>
      <c r="S4099" s="17" t="n">
        <f aca="false">YEAR(B4099)</f>
        <v>2022</v>
      </c>
      <c r="T4099" s="17" t="n">
        <f aca="false">WEEKDAY(B4099)</f>
        <v>4</v>
      </c>
    </row>
    <row r="4100" customFormat="false" ht="15" hidden="false" customHeight="false" outlineLevel="0" collapsed="false">
      <c r="B4100" s="21" t="n">
        <v>44770</v>
      </c>
      <c r="C4100" s="22" t="n">
        <v>1734.625</v>
      </c>
      <c r="D4100" s="22" t="n">
        <v>1757.065</v>
      </c>
      <c r="E4100" s="22" t="n">
        <v>1734.185</v>
      </c>
      <c r="F4100" s="22" t="n">
        <v>1756.11</v>
      </c>
      <c r="G4100" s="23" t="n">
        <v>1756.62</v>
      </c>
      <c r="H4100" s="23" t="n">
        <v>1754.87</v>
      </c>
      <c r="I4100" s="23" t="n">
        <v>1733.67</v>
      </c>
      <c r="J4100" s="23" t="n">
        <v>1731.94</v>
      </c>
      <c r="K4100" s="29" t="str">
        <f aca="false">IF(N4100&lt;=$F$3,"HIT","MISS")</f>
        <v>HIT</v>
      </c>
      <c r="L4100" s="29" t="str">
        <f aca="false">IF(O4100&lt;=$F$3,"HIT","MISS")</f>
        <v>HIT</v>
      </c>
      <c r="M4100" s="17" t="str">
        <f aca="false">IF(AND(K4100="HIT",L4100="HIT"),"HOD ✓ | LOD ✓",IF(K4100="HIT","HOD ✓",IF(L4100="HIT","LOD ✓","✗ MISS")))</f>
        <v>HOD ✓ | LOD ✓</v>
      </c>
      <c r="N4100" s="26" t="n">
        <f aca="false">IF(D4100&lt;H4100,(H4100-D4100)/D4100,IF(D4100&gt;G4100,(D4100-G4100)/D4100,0))</f>
        <v>0.000253263254347542</v>
      </c>
      <c r="O4100" s="26" t="n">
        <f aca="false">IF(E4100&lt;J4100,(J4100-E4100)/E4100,IF(E4100&gt;I4100,(E4100-I4100)/E4100,0))</f>
        <v>0.000296969469808511</v>
      </c>
      <c r="P4100" s="27" t="n">
        <f aca="false">LN(F4100/F4099)</f>
        <v>0.0123098839109567</v>
      </c>
      <c r="Q4100" s="28" t="n">
        <f aca="false">STDEV(P4081:P4100)*SQRT(252)</f>
        <v>0.145628165956745</v>
      </c>
      <c r="R4100" s="26" t="n">
        <f aca="false">(G4100-H4100)/H4100</f>
        <v>0.000997224865659565</v>
      </c>
      <c r="S4100" s="17" t="n">
        <f aca="false">YEAR(B4100)</f>
        <v>2022</v>
      </c>
      <c r="T4100" s="17" t="n">
        <f aca="false">WEEKDAY(B4100)</f>
        <v>5</v>
      </c>
    </row>
    <row r="4101" customFormat="false" ht="15" hidden="false" customHeight="false" outlineLevel="0" collapsed="false">
      <c r="B4101" s="21" t="n">
        <v>44771</v>
      </c>
      <c r="C4101" s="22" t="n">
        <v>1756.11</v>
      </c>
      <c r="D4101" s="22" t="n">
        <v>1767.99</v>
      </c>
      <c r="E4101" s="22" t="n">
        <v>1752.415</v>
      </c>
      <c r="F4101" s="22" t="n">
        <v>1766.26</v>
      </c>
      <c r="G4101" s="23" t="n">
        <v>1768.6</v>
      </c>
      <c r="H4101" s="23" t="n">
        <v>1766.83</v>
      </c>
      <c r="I4101" s="23" t="n">
        <v>1753.5</v>
      </c>
      <c r="J4101" s="23" t="n">
        <v>1751.75</v>
      </c>
      <c r="K4101" s="29" t="str">
        <f aca="false">IF(N4101&lt;=$F$3,"HIT","MISS")</f>
        <v>HIT</v>
      </c>
      <c r="L4101" s="29" t="str">
        <f aca="false">IF(O4101&lt;=$F$3,"HIT","MISS")</f>
        <v>HIT</v>
      </c>
      <c r="M4101" s="17" t="str">
        <f aca="false">IF(AND(K4101="HIT",L4101="HIT"),"HOD ✓ | LOD ✓",IF(K4101="HIT","HOD ✓",IF(L4101="HIT","LOD ✓","✗ MISS")))</f>
        <v>HOD ✓ | LOD ✓</v>
      </c>
      <c r="N4101" s="26" t="n">
        <f aca="false">IF(D4101&lt;H4101,(H4101-D4101)/D4101,IF(D4101&gt;G4101,(D4101-G4101)/D4101,0))</f>
        <v>0</v>
      </c>
      <c r="O4101" s="26" t="n">
        <f aca="false">IF(E4101&lt;J4101,(J4101-E4101)/E4101,IF(E4101&gt;I4101,(E4101-I4101)/E4101,0))</f>
        <v>0</v>
      </c>
      <c r="P4101" s="27" t="n">
        <f aca="false">LN(F4101/F4100)</f>
        <v>0.00576318109324661</v>
      </c>
      <c r="Q4101" s="28" t="n">
        <f aca="false">STDEV(P4082:P4101)*SQRT(252)</f>
        <v>0.147615169846603</v>
      </c>
      <c r="R4101" s="26" t="n">
        <f aca="false">(G4101-H4101)/H4101</f>
        <v>0.00100179417374619</v>
      </c>
      <c r="S4101" s="17" t="n">
        <f aca="false">YEAR(B4101)</f>
        <v>2022</v>
      </c>
      <c r="T4101" s="17" t="n">
        <f aca="false">WEEKDAY(B4101)</f>
        <v>6</v>
      </c>
    </row>
    <row r="4102" customFormat="false" ht="15" hidden="false" customHeight="false" outlineLevel="0" collapsed="false">
      <c r="B4102" s="21" t="n">
        <v>44774</v>
      </c>
      <c r="C4102" s="22" t="n">
        <v>1766.26</v>
      </c>
      <c r="D4102" s="22" t="n">
        <v>1775.38</v>
      </c>
      <c r="E4102" s="22" t="n">
        <v>1758.405</v>
      </c>
      <c r="F4102" s="22" t="n">
        <v>1772.12</v>
      </c>
      <c r="G4102" s="23" t="n">
        <v>1775.55</v>
      </c>
      <c r="H4102" s="23" t="n">
        <v>1773.78</v>
      </c>
      <c r="I4102" s="23" t="n">
        <v>1760.04</v>
      </c>
      <c r="J4102" s="23" t="n">
        <v>1758.28</v>
      </c>
      <c r="K4102" s="29" t="str">
        <f aca="false">IF(N4102&lt;=$F$3,"HIT","MISS")</f>
        <v>HIT</v>
      </c>
      <c r="L4102" s="29" t="str">
        <f aca="false">IF(O4102&lt;=$F$3,"HIT","MISS")</f>
        <v>HIT</v>
      </c>
      <c r="M4102" s="17" t="str">
        <f aca="false">IF(AND(K4102="HIT",L4102="HIT"),"HOD ✓ | LOD ✓",IF(K4102="HIT","HOD ✓",IF(L4102="HIT","LOD ✓","✗ MISS")))</f>
        <v>HOD ✓ | LOD ✓</v>
      </c>
      <c r="N4102" s="26" t="n">
        <f aca="false">IF(D4102&lt;H4102,(H4102-D4102)/D4102,IF(D4102&gt;G4102,(D4102-G4102)/D4102,0))</f>
        <v>0</v>
      </c>
      <c r="O4102" s="26" t="n">
        <f aca="false">IF(E4102&lt;J4102,(J4102-E4102)/E4102,IF(E4102&gt;I4102,(E4102-I4102)/E4102,0))</f>
        <v>0</v>
      </c>
      <c r="P4102" s="27" t="n">
        <f aca="false">LN(F4102/F4101)</f>
        <v>0.00331225326703992</v>
      </c>
      <c r="Q4102" s="28" t="n">
        <f aca="false">STDEV(P4083:P4102)*SQRT(252)</f>
        <v>0.148485080102172</v>
      </c>
      <c r="R4102" s="26" t="n">
        <f aca="false">(G4102-H4102)/H4102</f>
        <v>0.000997868957818885</v>
      </c>
      <c r="S4102" s="17" t="n">
        <f aca="false">YEAR(B4102)</f>
        <v>2022</v>
      </c>
      <c r="T4102" s="17" t="n">
        <f aca="false">WEEKDAY(B4102)</f>
        <v>2</v>
      </c>
    </row>
    <row r="4103" customFormat="false" ht="15" hidden="false" customHeight="false" outlineLevel="0" collapsed="false">
      <c r="B4103" s="21" t="n">
        <v>44775</v>
      </c>
      <c r="C4103" s="22" t="n">
        <v>1772.12</v>
      </c>
      <c r="D4103" s="22" t="n">
        <v>1788.12</v>
      </c>
      <c r="E4103" s="22" t="n">
        <v>1760.515</v>
      </c>
      <c r="F4103" s="22" t="n">
        <v>1760.91</v>
      </c>
      <c r="G4103" s="23" t="n">
        <v>1790.1</v>
      </c>
      <c r="H4103" s="23" t="n">
        <v>1788.31</v>
      </c>
      <c r="I4103" s="23" t="n">
        <v>1761.3</v>
      </c>
      <c r="J4103" s="23" t="n">
        <v>1759.54</v>
      </c>
      <c r="K4103" s="29" t="str">
        <f aca="false">IF(N4103&lt;=$F$3,"HIT","MISS")</f>
        <v>HIT</v>
      </c>
      <c r="L4103" s="29" t="str">
        <f aca="false">IF(O4103&lt;=$F$3,"HIT","MISS")</f>
        <v>HIT</v>
      </c>
      <c r="M4103" s="17" t="str">
        <f aca="false">IF(AND(K4103="HIT",L4103="HIT"),"HOD ✓ | LOD ✓",IF(K4103="HIT","HOD ✓",IF(L4103="HIT","LOD ✓","✗ MISS")))</f>
        <v>HOD ✓ | LOD ✓</v>
      </c>
      <c r="N4103" s="26" t="n">
        <f aca="false">IF(D4103&lt;H4103,(H4103-D4103)/D4103,IF(D4103&gt;G4103,(D4103-G4103)/D4103,0))</f>
        <v>0.000106256850770672</v>
      </c>
      <c r="O4103" s="26" t="n">
        <f aca="false">IF(E4103&lt;J4103,(J4103-E4103)/E4103,IF(E4103&gt;I4103,(E4103-I4103)/E4103,0))</f>
        <v>0</v>
      </c>
      <c r="P4103" s="27" t="n">
        <f aca="false">LN(F4103/F4102)</f>
        <v>-0.00634584909761884</v>
      </c>
      <c r="Q4103" s="28" t="n">
        <f aca="false">STDEV(P4084:P4103)*SQRT(252)</f>
        <v>0.122969266832531</v>
      </c>
      <c r="R4103" s="26" t="n">
        <f aca="false">(G4103-H4103)/H4103</f>
        <v>0.00100094502630974</v>
      </c>
      <c r="S4103" s="17" t="n">
        <f aca="false">YEAR(B4103)</f>
        <v>2022</v>
      </c>
      <c r="T4103" s="17" t="n">
        <f aca="false">WEEKDAY(B4103)</f>
        <v>3</v>
      </c>
    </row>
    <row r="4104" customFormat="false" ht="15" hidden="false" customHeight="false" outlineLevel="0" collapsed="false">
      <c r="B4104" s="21" t="n">
        <v>44776</v>
      </c>
      <c r="C4104" s="22" t="n">
        <v>1760.91</v>
      </c>
      <c r="D4104" s="22" t="n">
        <v>1772.835</v>
      </c>
      <c r="E4104" s="22" t="n">
        <v>1754.35</v>
      </c>
      <c r="F4104" s="22" t="n">
        <v>1765.37</v>
      </c>
      <c r="G4104" s="23" t="n">
        <v>1774.45</v>
      </c>
      <c r="H4104" s="23" t="n">
        <v>1772.68</v>
      </c>
      <c r="I4104" s="23" t="n">
        <v>1756.29</v>
      </c>
      <c r="J4104" s="23" t="n">
        <v>1754.54</v>
      </c>
      <c r="K4104" s="29" t="str">
        <f aca="false">IF(N4104&lt;=$F$3,"HIT","MISS")</f>
        <v>HIT</v>
      </c>
      <c r="L4104" s="29" t="str">
        <f aca="false">IF(O4104&lt;=$F$3,"HIT","MISS")</f>
        <v>HIT</v>
      </c>
      <c r="M4104" s="17" t="str">
        <f aca="false">IF(AND(K4104="HIT",L4104="HIT"),"HOD ✓ | LOD ✓",IF(K4104="HIT","HOD ✓",IF(L4104="HIT","LOD ✓","✗ MISS")))</f>
        <v>HOD ✓ | LOD ✓</v>
      </c>
      <c r="N4104" s="26" t="n">
        <f aca="false">IF(D4104&lt;H4104,(H4104-D4104)/D4104,IF(D4104&gt;G4104,(D4104-G4104)/D4104,0))</f>
        <v>0</v>
      </c>
      <c r="O4104" s="26" t="n">
        <f aca="false">IF(E4104&lt;J4104,(J4104-E4104)/E4104,IF(E4104&gt;I4104,(E4104-I4104)/E4104,0))</f>
        <v>0.000108302220195545</v>
      </c>
      <c r="P4104" s="27" t="n">
        <f aca="false">LN(F4104/F4103)</f>
        <v>0.00252957926098303</v>
      </c>
      <c r="Q4104" s="28" t="n">
        <f aca="false">STDEV(P4085:P4104)*SQRT(252)</f>
        <v>0.110682249498567</v>
      </c>
      <c r="R4104" s="26" t="n">
        <f aca="false">(G4104-H4104)/H4104</f>
        <v>0.00099848816481259</v>
      </c>
      <c r="S4104" s="17" t="n">
        <f aca="false">YEAR(B4104)</f>
        <v>2022</v>
      </c>
      <c r="T4104" s="17" t="n">
        <f aca="false">WEEKDAY(B4104)</f>
        <v>4</v>
      </c>
    </row>
    <row r="4105" customFormat="false" ht="15" hidden="false" customHeight="false" outlineLevel="0" collapsed="false">
      <c r="B4105" s="21" t="n">
        <v>44777</v>
      </c>
      <c r="C4105" s="22" t="n">
        <v>1765.37</v>
      </c>
      <c r="D4105" s="22" t="n">
        <v>1794.96</v>
      </c>
      <c r="E4105" s="22" t="n">
        <v>1763.335</v>
      </c>
      <c r="F4105" s="22" t="n">
        <v>1790.966</v>
      </c>
      <c r="G4105" s="23" t="n">
        <v>1794.55</v>
      </c>
      <c r="H4105" s="23" t="n">
        <v>1792.76</v>
      </c>
      <c r="I4105" s="23" t="n">
        <v>1762.69</v>
      </c>
      <c r="J4105" s="23" t="n">
        <v>1760.93</v>
      </c>
      <c r="K4105" s="29" t="str">
        <f aca="false">IF(N4105&lt;=$F$3,"HIT","MISS")</f>
        <v>HIT</v>
      </c>
      <c r="L4105" s="29" t="str">
        <f aca="false">IF(O4105&lt;=$F$3,"HIT","MISS")</f>
        <v>HIT</v>
      </c>
      <c r="M4105" s="17" t="str">
        <f aca="false">IF(AND(K4105="HIT",L4105="HIT"),"HOD ✓ | LOD ✓",IF(K4105="HIT","HOD ✓",IF(L4105="HIT","LOD ✓","✗ MISS")))</f>
        <v>HOD ✓ | LOD ✓</v>
      </c>
      <c r="N4105" s="26" t="n">
        <f aca="false">IF(D4105&lt;H4105,(H4105-D4105)/D4105,IF(D4105&gt;G4105,(D4105-G4105)/D4105,0))</f>
        <v>0.000228417346347597</v>
      </c>
      <c r="O4105" s="26" t="n">
        <f aca="false">IF(E4105&lt;J4105,(J4105-E4105)/E4105,IF(E4105&gt;I4105,(E4105-I4105)/E4105,0))</f>
        <v>0.000365784153323096</v>
      </c>
      <c r="P4105" s="27" t="n">
        <f aca="false">LN(F4105/F4104)</f>
        <v>0.0143948389468064</v>
      </c>
      <c r="Q4105" s="28" t="n">
        <f aca="false">STDEV(P4086:P4105)*SQRT(252)</f>
        <v>0.120810791438941</v>
      </c>
      <c r="R4105" s="26" t="n">
        <f aca="false">(G4105-H4105)/H4105</f>
        <v>0.000998460474352375</v>
      </c>
      <c r="S4105" s="17" t="n">
        <f aca="false">YEAR(B4105)</f>
        <v>2022</v>
      </c>
      <c r="T4105" s="17" t="n">
        <f aca="false">WEEKDAY(B4105)</f>
        <v>5</v>
      </c>
    </row>
    <row r="4106" customFormat="false" ht="15" hidden="false" customHeight="false" outlineLevel="0" collapsed="false">
      <c r="B4106" s="21" t="n">
        <v>44778</v>
      </c>
      <c r="C4106" s="22" t="n">
        <v>1790.966</v>
      </c>
      <c r="D4106" s="22" t="n">
        <v>1794.945</v>
      </c>
      <c r="E4106" s="22" t="n">
        <v>1765.05</v>
      </c>
      <c r="F4106" s="22" t="n">
        <v>1775.8</v>
      </c>
      <c r="G4106" s="23" t="n">
        <v>1797.22</v>
      </c>
      <c r="H4106" s="23" t="n">
        <v>1795.42</v>
      </c>
      <c r="I4106" s="23" t="n">
        <v>1767.32</v>
      </c>
      <c r="J4106" s="23" t="n">
        <v>1765.55</v>
      </c>
      <c r="K4106" s="29" t="str">
        <f aca="false">IF(N4106&lt;=$F$3,"HIT","MISS")</f>
        <v>HIT</v>
      </c>
      <c r="L4106" s="29" t="str">
        <f aca="false">IF(O4106&lt;=$F$3,"HIT","MISS")</f>
        <v>HIT</v>
      </c>
      <c r="M4106" s="17" t="str">
        <f aca="false">IF(AND(K4106="HIT",L4106="HIT"),"HOD ✓ | LOD ✓",IF(K4106="HIT","HOD ✓",IF(L4106="HIT","LOD ✓","✗ MISS")))</f>
        <v>HOD ✓ | LOD ✓</v>
      </c>
      <c r="N4106" s="26" t="n">
        <f aca="false">IF(D4106&lt;H4106,(H4106-D4106)/D4106,IF(D4106&gt;G4106,(D4106-G4106)/D4106,0))</f>
        <v>0.000264632063935183</v>
      </c>
      <c r="O4106" s="26" t="n">
        <f aca="false">IF(E4106&lt;J4106,(J4106-E4106)/E4106,IF(E4106&gt;I4106,(E4106-I4106)/E4106,0))</f>
        <v>0.000283278094104983</v>
      </c>
      <c r="P4106" s="27" t="n">
        <f aca="false">LN(F4106/F4105)</f>
        <v>-0.00850411347436204</v>
      </c>
      <c r="Q4106" s="28" t="n">
        <f aca="false">STDEV(P4087:P4106)*SQRT(252)</f>
        <v>0.125865937778211</v>
      </c>
      <c r="R4106" s="26" t="n">
        <f aca="false">(G4106-H4106)/H4106</f>
        <v>0.00100255093515721</v>
      </c>
      <c r="S4106" s="17" t="n">
        <f aca="false">YEAR(B4106)</f>
        <v>2022</v>
      </c>
      <c r="T4106" s="17" t="n">
        <f aca="false">WEEKDAY(B4106)</f>
        <v>6</v>
      </c>
    </row>
    <row r="4107" customFormat="false" ht="15" hidden="false" customHeight="false" outlineLevel="0" collapsed="false">
      <c r="B4107" s="21" t="n">
        <v>44781</v>
      </c>
      <c r="C4107" s="22" t="n">
        <v>1775.8</v>
      </c>
      <c r="D4107" s="22" t="n">
        <v>1790.045</v>
      </c>
      <c r="E4107" s="22" t="n">
        <v>1771.22</v>
      </c>
      <c r="F4107" s="22" t="n">
        <v>1789.24</v>
      </c>
      <c r="G4107" s="23" t="n">
        <v>1791.39</v>
      </c>
      <c r="H4107" s="23" t="n">
        <v>1789.6</v>
      </c>
      <c r="I4107" s="23" t="n">
        <v>1773.16</v>
      </c>
      <c r="J4107" s="23" t="n">
        <v>1771.39</v>
      </c>
      <c r="K4107" s="29" t="str">
        <f aca="false">IF(N4107&lt;=$F$3,"HIT","MISS")</f>
        <v>HIT</v>
      </c>
      <c r="L4107" s="29" t="str">
        <f aca="false">IF(O4107&lt;=$F$3,"HIT","MISS")</f>
        <v>HIT</v>
      </c>
      <c r="M4107" s="17" t="str">
        <f aca="false">IF(AND(K4107="HIT",L4107="HIT"),"HOD ✓ | LOD ✓",IF(K4107="HIT","HOD ✓",IF(L4107="HIT","LOD ✓","✗ MISS")))</f>
        <v>HOD ✓ | LOD ✓</v>
      </c>
      <c r="N4107" s="26" t="n">
        <f aca="false">IF(D4107&lt;H4107,(H4107-D4107)/D4107,IF(D4107&gt;G4107,(D4107-G4107)/D4107,0))</f>
        <v>0</v>
      </c>
      <c r="O4107" s="26" t="n">
        <f aca="false">IF(E4107&lt;J4107,(J4107-E4107)/E4107,IF(E4107&gt;I4107,(E4107-I4107)/E4107,0))</f>
        <v>9.59790426937776E-005</v>
      </c>
      <c r="P4107" s="27" t="n">
        <f aca="false">LN(F4107/F4106)</f>
        <v>0.00753992307095151</v>
      </c>
      <c r="Q4107" s="28" t="n">
        <f aca="false">STDEV(P4088:P4107)*SQRT(252)</f>
        <v>0.125999576487646</v>
      </c>
      <c r="R4107" s="26" t="n">
        <f aca="false">(G4107-H4107)/H4107</f>
        <v>0.00100022351363444</v>
      </c>
      <c r="S4107" s="17" t="n">
        <f aca="false">YEAR(B4107)</f>
        <v>2022</v>
      </c>
      <c r="T4107" s="17" t="n">
        <f aca="false">WEEKDAY(B4107)</f>
        <v>2</v>
      </c>
    </row>
    <row r="4108" customFormat="false" ht="15" hidden="false" customHeight="false" outlineLevel="0" collapsed="false">
      <c r="B4108" s="21" t="n">
        <v>44782</v>
      </c>
      <c r="C4108" s="22" t="n">
        <v>1789.24</v>
      </c>
      <c r="D4108" s="22" t="n">
        <v>1800.47</v>
      </c>
      <c r="E4108" s="22" t="n">
        <v>1783.31</v>
      </c>
      <c r="F4108" s="22" t="n">
        <v>1794.4</v>
      </c>
      <c r="G4108" s="23" t="n">
        <v>1800.41</v>
      </c>
      <c r="H4108" s="23" t="n">
        <v>1798.61</v>
      </c>
      <c r="I4108" s="23" t="n">
        <v>1785.63</v>
      </c>
      <c r="J4108" s="23" t="n">
        <v>1783.85</v>
      </c>
      <c r="K4108" s="29" t="str">
        <f aca="false">IF(N4108&lt;=$F$3,"HIT","MISS")</f>
        <v>HIT</v>
      </c>
      <c r="L4108" s="29" t="str">
        <f aca="false">IF(O4108&lt;=$F$3,"HIT","MISS")</f>
        <v>HIT</v>
      </c>
      <c r="M4108" s="17" t="str">
        <f aca="false">IF(AND(K4108="HIT",L4108="HIT"),"HOD ✓ | LOD ✓",IF(K4108="HIT","HOD ✓",IF(L4108="HIT","LOD ✓","✗ MISS")))</f>
        <v>HOD ✓ | LOD ✓</v>
      </c>
      <c r="N4108" s="26" t="n">
        <f aca="false">IF(D4108&lt;H4108,(H4108-D4108)/D4108,IF(D4108&gt;G4108,(D4108-G4108)/D4108,0))</f>
        <v>3.33246319016398E-005</v>
      </c>
      <c r="O4108" s="26" t="n">
        <f aca="false">IF(E4108&lt;J4108,(J4108-E4108)/E4108,IF(E4108&gt;I4108,(E4108-I4108)/E4108,0))</f>
        <v>0.000302807700287647</v>
      </c>
      <c r="P4108" s="27" t="n">
        <f aca="false">LN(F4108/F4107)</f>
        <v>0.00287975553682083</v>
      </c>
      <c r="Q4108" s="28" t="n">
        <f aca="false">STDEV(P4089:P4108)*SQRT(252)</f>
        <v>0.124006661988317</v>
      </c>
      <c r="R4108" s="26" t="n">
        <f aca="false">(G4108-H4108)/H4108</f>
        <v>0.00100077281901034</v>
      </c>
      <c r="S4108" s="17" t="n">
        <f aca="false">YEAR(B4108)</f>
        <v>2022</v>
      </c>
      <c r="T4108" s="17" t="n">
        <f aca="false">WEEKDAY(B4108)</f>
        <v>3</v>
      </c>
    </row>
    <row r="4109" customFormat="false" ht="15" hidden="false" customHeight="false" outlineLevel="0" collapsed="false">
      <c r="B4109" s="21" t="n">
        <v>44783</v>
      </c>
      <c r="C4109" s="22" t="n">
        <v>1794.4</v>
      </c>
      <c r="D4109" s="22" t="n">
        <v>1807.96</v>
      </c>
      <c r="E4109" s="22" t="n">
        <v>1787.606</v>
      </c>
      <c r="F4109" s="22" t="n">
        <v>1792.285</v>
      </c>
      <c r="G4109" s="23" t="n">
        <v>1807.33</v>
      </c>
      <c r="H4109" s="23" t="n">
        <v>1805.52</v>
      </c>
      <c r="I4109" s="23" t="n">
        <v>1787.92</v>
      </c>
      <c r="J4109" s="23" t="n">
        <v>1786.13</v>
      </c>
      <c r="K4109" s="29" t="str">
        <f aca="false">IF(N4109&lt;=$F$3,"HIT","MISS")</f>
        <v>HIT</v>
      </c>
      <c r="L4109" s="29" t="str">
        <f aca="false">IF(O4109&lt;=$F$3,"HIT","MISS")</f>
        <v>HIT</v>
      </c>
      <c r="M4109" s="17" t="str">
        <f aca="false">IF(AND(K4109="HIT",L4109="HIT"),"HOD ✓ | LOD ✓",IF(K4109="HIT","HOD ✓",IF(L4109="HIT","LOD ✓","✗ MISS")))</f>
        <v>HOD ✓ | LOD ✓</v>
      </c>
      <c r="N4109" s="26" t="n">
        <f aca="false">IF(D4109&lt;H4109,(H4109-D4109)/D4109,IF(D4109&gt;G4109,(D4109-G4109)/D4109,0))</f>
        <v>0.000348459036704412</v>
      </c>
      <c r="O4109" s="26" t="n">
        <f aca="false">IF(E4109&lt;J4109,(J4109-E4109)/E4109,IF(E4109&gt;I4109,(E4109-I4109)/E4109,0))</f>
        <v>0</v>
      </c>
      <c r="P4109" s="27" t="n">
        <f aca="false">LN(F4109/F4108)</f>
        <v>-0.00117936213809984</v>
      </c>
      <c r="Q4109" s="28" t="n">
        <f aca="false">STDEV(P4090:P4109)*SQRT(252)</f>
        <v>0.123749891206024</v>
      </c>
      <c r="R4109" s="26" t="n">
        <f aca="false">(G4109-H4109)/H4109</f>
        <v>0.00100248127963132</v>
      </c>
      <c r="S4109" s="17" t="n">
        <f aca="false">YEAR(B4109)</f>
        <v>2022</v>
      </c>
      <c r="T4109" s="17" t="n">
        <f aca="false">WEEKDAY(B4109)</f>
        <v>4</v>
      </c>
    </row>
    <row r="4110" customFormat="false" ht="15" hidden="false" customHeight="false" outlineLevel="0" collapsed="false">
      <c r="B4110" s="21" t="n">
        <v>44784</v>
      </c>
      <c r="C4110" s="22" t="n">
        <v>1792.285</v>
      </c>
      <c r="D4110" s="22" t="n">
        <v>1799.42</v>
      </c>
      <c r="E4110" s="22" t="n">
        <v>1783.59</v>
      </c>
      <c r="F4110" s="22" t="n">
        <v>1789.505</v>
      </c>
      <c r="G4110" s="23" t="n">
        <v>1800.02</v>
      </c>
      <c r="H4110" s="23" t="n">
        <v>1798.22</v>
      </c>
      <c r="I4110" s="23" t="n">
        <v>1793.89</v>
      </c>
      <c r="J4110" s="23" t="n">
        <v>1792.1</v>
      </c>
      <c r="K4110" s="24" t="str">
        <f aca="false">IF(N4110&lt;=$F$3,"HIT","MISS")</f>
        <v>HIT</v>
      </c>
      <c r="L4110" s="24" t="str">
        <f aca="false">IF(O4110&lt;=$F$3,"HIT","MISS")</f>
        <v>MISS</v>
      </c>
      <c r="M4110" s="25" t="str">
        <f aca="false">IF(AND(K4110="HIT",L4110="HIT"),"HOD ✓ | LOD ✓",IF(K4110="HIT","HOD ✓",IF(L4110="HIT","LOD ✓","✗ MISS")))</f>
        <v>HOD ✓</v>
      </c>
      <c r="N4110" s="26" t="n">
        <f aca="false">IF(D4110&lt;H4110,(H4110-D4110)/D4110,IF(D4110&gt;G4110,(D4110-G4110)/D4110,0))</f>
        <v>0</v>
      </c>
      <c r="O4110" s="26" t="n">
        <f aca="false">IF(E4110&lt;J4110,(J4110-E4110)/E4110,IF(E4110&gt;I4110,(E4110-I4110)/E4110,0))</f>
        <v>0.00477127590982232</v>
      </c>
      <c r="P4110" s="27" t="n">
        <f aca="false">LN(F4110/F4109)</f>
        <v>-0.00155229678916397</v>
      </c>
      <c r="Q4110" s="28" t="n">
        <f aca="false">STDEV(P4091:P4110)*SQRT(252)</f>
        <v>0.10828434972049</v>
      </c>
      <c r="R4110" s="26" t="n">
        <f aca="false">(G4110-H4110)/H4110</f>
        <v>0.00100098986775809</v>
      </c>
      <c r="S4110" s="17" t="n">
        <f aca="false">YEAR(B4110)</f>
        <v>2022</v>
      </c>
      <c r="T4110" s="17" t="n">
        <f aca="false">WEEKDAY(B4110)</f>
        <v>5</v>
      </c>
    </row>
    <row r="4111" customFormat="false" ht="15" hidden="false" customHeight="false" outlineLevel="0" collapsed="false">
      <c r="B4111" s="21" t="n">
        <v>44785</v>
      </c>
      <c r="C4111" s="22" t="n">
        <v>1789.505</v>
      </c>
      <c r="D4111" s="22" t="n">
        <v>1802.18</v>
      </c>
      <c r="E4111" s="22" t="n">
        <v>1784.965</v>
      </c>
      <c r="F4111" s="22" t="n">
        <v>1802.025</v>
      </c>
      <c r="G4111" s="23" t="n">
        <v>1801.95</v>
      </c>
      <c r="H4111" s="23" t="n">
        <v>1800.15</v>
      </c>
      <c r="I4111" s="23" t="n">
        <v>1785.04</v>
      </c>
      <c r="J4111" s="23" t="n">
        <v>1783.26</v>
      </c>
      <c r="K4111" s="29" t="str">
        <f aca="false">IF(N4111&lt;=$F$3,"HIT","MISS")</f>
        <v>HIT</v>
      </c>
      <c r="L4111" s="29" t="str">
        <f aca="false">IF(O4111&lt;=$F$3,"HIT","MISS")</f>
        <v>HIT</v>
      </c>
      <c r="M4111" s="17" t="str">
        <f aca="false">IF(AND(K4111="HIT",L4111="HIT"),"HOD ✓ | LOD ✓",IF(K4111="HIT","HOD ✓",IF(L4111="HIT","LOD ✓","✗ MISS")))</f>
        <v>HOD ✓ | LOD ✓</v>
      </c>
      <c r="N4111" s="26" t="n">
        <f aca="false">IF(D4111&lt;H4111,(H4111-D4111)/D4111,IF(D4111&gt;G4111,(D4111-G4111)/D4111,0))</f>
        <v>0.000127623211887835</v>
      </c>
      <c r="O4111" s="26" t="n">
        <f aca="false">IF(E4111&lt;J4111,(J4111-E4111)/E4111,IF(E4111&gt;I4111,(E4111-I4111)/E4111,0))</f>
        <v>0</v>
      </c>
      <c r="P4111" s="27" t="n">
        <f aca="false">LN(F4111/F4110)</f>
        <v>0.00697198726723062</v>
      </c>
      <c r="Q4111" s="28" t="n">
        <f aca="false">STDEV(P4092:P4111)*SQRT(252)</f>
        <v>0.108544281268632</v>
      </c>
      <c r="R4111" s="26" t="n">
        <f aca="false">(G4111-H4111)/H4111</f>
        <v>0.000999916673610507</v>
      </c>
      <c r="S4111" s="17" t="n">
        <f aca="false">YEAR(B4111)</f>
        <v>2022</v>
      </c>
      <c r="T4111" s="17" t="n">
        <f aca="false">WEEKDAY(B4111)</f>
        <v>6</v>
      </c>
    </row>
    <row r="4112" customFormat="false" ht="15" hidden="false" customHeight="false" outlineLevel="0" collapsed="false">
      <c r="B4112" s="21" t="n">
        <v>44788</v>
      </c>
      <c r="C4112" s="22" t="n">
        <v>1802.025</v>
      </c>
      <c r="D4112" s="22" t="n">
        <v>1802.375</v>
      </c>
      <c r="E4112" s="22" t="n">
        <v>1773.055</v>
      </c>
      <c r="F4112" s="22" t="n">
        <v>1779.56</v>
      </c>
      <c r="G4112" s="23" t="n">
        <v>1803.67</v>
      </c>
      <c r="H4112" s="23" t="n">
        <v>1801.87</v>
      </c>
      <c r="I4112" s="23" t="n">
        <v>1772.85</v>
      </c>
      <c r="J4112" s="23" t="n">
        <v>1771.08</v>
      </c>
      <c r="K4112" s="29" t="str">
        <f aca="false">IF(N4112&lt;=$F$3,"HIT","MISS")</f>
        <v>HIT</v>
      </c>
      <c r="L4112" s="29" t="str">
        <f aca="false">IF(O4112&lt;=$F$3,"HIT","MISS")</f>
        <v>HIT</v>
      </c>
      <c r="M4112" s="17" t="str">
        <f aca="false">IF(AND(K4112="HIT",L4112="HIT"),"HOD ✓ | LOD ✓",IF(K4112="HIT","HOD ✓",IF(L4112="HIT","LOD ✓","✗ MISS")))</f>
        <v>HOD ✓ | LOD ✓</v>
      </c>
      <c r="N4112" s="26" t="n">
        <f aca="false">IF(D4112&lt;H4112,(H4112-D4112)/D4112,IF(D4112&gt;G4112,(D4112-G4112)/D4112,0))</f>
        <v>0</v>
      </c>
      <c r="O4112" s="26" t="n">
        <f aca="false">IF(E4112&lt;J4112,(J4112-E4112)/E4112,IF(E4112&gt;I4112,(E4112-I4112)/E4112,0))</f>
        <v>0.000115619650828742</v>
      </c>
      <c r="P4112" s="27" t="n">
        <f aca="false">LN(F4112/F4111)</f>
        <v>-0.0125448898278042</v>
      </c>
      <c r="Q4112" s="28" t="n">
        <f aca="false">STDEV(P4093:P4112)*SQRT(252)</f>
        <v>0.121261263984063</v>
      </c>
      <c r="R4112" s="26" t="n">
        <f aca="false">(G4112-H4112)/H4112</f>
        <v>0.000998962189281237</v>
      </c>
      <c r="S4112" s="17" t="n">
        <f aca="false">YEAR(B4112)</f>
        <v>2022</v>
      </c>
      <c r="T4112" s="17" t="n">
        <f aca="false">WEEKDAY(B4112)</f>
        <v>2</v>
      </c>
    </row>
    <row r="4113" customFormat="false" ht="15" hidden="false" customHeight="false" outlineLevel="0" collapsed="false">
      <c r="B4113" s="21" t="n">
        <v>44789</v>
      </c>
      <c r="C4113" s="22" t="n">
        <v>1779.56</v>
      </c>
      <c r="D4113" s="22" t="n">
        <v>1783.195</v>
      </c>
      <c r="E4113" s="22" t="n">
        <v>1771.52</v>
      </c>
      <c r="F4113" s="22" t="n">
        <v>1775.825</v>
      </c>
      <c r="G4113" s="23" t="n">
        <v>1783.58</v>
      </c>
      <c r="H4113" s="23" t="n">
        <v>1781.8</v>
      </c>
      <c r="I4113" s="23" t="n">
        <v>1771.28</v>
      </c>
      <c r="J4113" s="23" t="n">
        <v>1769.51</v>
      </c>
      <c r="K4113" s="29" t="str">
        <f aca="false">IF(N4113&lt;=$F$3,"HIT","MISS")</f>
        <v>HIT</v>
      </c>
      <c r="L4113" s="29" t="str">
        <f aca="false">IF(O4113&lt;=$F$3,"HIT","MISS")</f>
        <v>HIT</v>
      </c>
      <c r="M4113" s="17" t="str">
        <f aca="false">IF(AND(K4113="HIT",L4113="HIT"),"HOD ✓ | LOD ✓",IF(K4113="HIT","HOD ✓",IF(L4113="HIT","LOD ✓","✗ MISS")))</f>
        <v>HOD ✓ | LOD ✓</v>
      </c>
      <c r="N4113" s="26" t="n">
        <f aca="false">IF(D4113&lt;H4113,(H4113-D4113)/D4113,IF(D4113&gt;G4113,(D4113-G4113)/D4113,0))</f>
        <v>0</v>
      </c>
      <c r="O4113" s="26" t="n">
        <f aca="false">IF(E4113&lt;J4113,(J4113-E4113)/E4113,IF(E4113&gt;I4113,(E4113-I4113)/E4113,0))</f>
        <v>0.000135476878612722</v>
      </c>
      <c r="P4113" s="27" t="n">
        <f aca="false">LN(F4113/F4112)</f>
        <v>-0.00210103905707593</v>
      </c>
      <c r="Q4113" s="28" t="n">
        <f aca="false">STDEV(P4094:P4113)*SQRT(252)</f>
        <v>0.122127376450647</v>
      </c>
      <c r="R4113" s="26" t="n">
        <f aca="false">(G4113-H4113)/H4113</f>
        <v>0.000998989785610042</v>
      </c>
      <c r="S4113" s="17" t="n">
        <f aca="false">YEAR(B4113)</f>
        <v>2022</v>
      </c>
      <c r="T4113" s="17" t="n">
        <f aca="false">WEEKDAY(B4113)</f>
        <v>3</v>
      </c>
    </row>
    <row r="4114" customFormat="false" ht="15" hidden="false" customHeight="false" outlineLevel="0" collapsed="false">
      <c r="B4114" s="21" t="n">
        <v>44790</v>
      </c>
      <c r="C4114" s="22" t="n">
        <v>1775.825</v>
      </c>
      <c r="D4114" s="22" t="n">
        <v>1782.4</v>
      </c>
      <c r="E4114" s="22" t="n">
        <v>1759.86</v>
      </c>
      <c r="F4114" s="22" t="n">
        <v>1762.24</v>
      </c>
      <c r="G4114" s="23" t="n">
        <v>1782.05</v>
      </c>
      <c r="H4114" s="23" t="n">
        <v>1780.27</v>
      </c>
      <c r="I4114" s="23" t="n">
        <v>1760.69</v>
      </c>
      <c r="J4114" s="23" t="n">
        <v>1758.93</v>
      </c>
      <c r="K4114" s="29" t="str">
        <f aca="false">IF(N4114&lt;=$F$3,"HIT","MISS")</f>
        <v>HIT</v>
      </c>
      <c r="L4114" s="29" t="str">
        <f aca="false">IF(O4114&lt;=$F$3,"HIT","MISS")</f>
        <v>HIT</v>
      </c>
      <c r="M4114" s="17" t="str">
        <f aca="false">IF(AND(K4114="HIT",L4114="HIT"),"HOD ✓ | LOD ✓",IF(K4114="HIT","HOD ✓",IF(L4114="HIT","LOD ✓","✗ MISS")))</f>
        <v>HOD ✓ | LOD ✓</v>
      </c>
      <c r="N4114" s="26" t="n">
        <f aca="false">IF(D4114&lt;H4114,(H4114-D4114)/D4114,IF(D4114&gt;G4114,(D4114-G4114)/D4114,0))</f>
        <v>0.000196364452423775</v>
      </c>
      <c r="O4114" s="26" t="n">
        <f aca="false">IF(E4114&lt;J4114,(J4114-E4114)/E4114,IF(E4114&gt;I4114,(E4114-I4114)/E4114,0))</f>
        <v>0</v>
      </c>
      <c r="P4114" s="27" t="n">
        <f aca="false">LN(F4114/F4113)</f>
        <v>-0.00767937658696853</v>
      </c>
      <c r="Q4114" s="28" t="n">
        <f aca="false">STDEV(P4095:P4114)*SQRT(252)</f>
        <v>0.121066198463591</v>
      </c>
      <c r="R4114" s="26" t="n">
        <f aca="false">(G4114-H4114)/H4114</f>
        <v>0.000999848337611695</v>
      </c>
      <c r="S4114" s="17" t="n">
        <f aca="false">YEAR(B4114)</f>
        <v>2022</v>
      </c>
      <c r="T4114" s="17" t="n">
        <f aca="false">WEEKDAY(B4114)</f>
        <v>4</v>
      </c>
    </row>
    <row r="4115" customFormat="false" ht="15" hidden="false" customHeight="false" outlineLevel="0" collapsed="false">
      <c r="B4115" s="21" t="n">
        <v>44791</v>
      </c>
      <c r="C4115" s="22" t="n">
        <v>1762.24</v>
      </c>
      <c r="D4115" s="22" t="n">
        <v>1772.465</v>
      </c>
      <c r="E4115" s="22" t="n">
        <v>1755.49</v>
      </c>
      <c r="F4115" s="22" t="n">
        <v>1758.42</v>
      </c>
      <c r="G4115" s="23" t="n">
        <v>1774.43</v>
      </c>
      <c r="H4115" s="23" t="n">
        <v>1772.66</v>
      </c>
      <c r="I4115" s="23" t="n">
        <v>1755.44</v>
      </c>
      <c r="J4115" s="23" t="n">
        <v>1753.69</v>
      </c>
      <c r="K4115" s="29" t="str">
        <f aca="false">IF(N4115&lt;=$F$3,"HIT","MISS")</f>
        <v>HIT</v>
      </c>
      <c r="L4115" s="29" t="str">
        <f aca="false">IF(O4115&lt;=$F$3,"HIT","MISS")</f>
        <v>HIT</v>
      </c>
      <c r="M4115" s="17" t="str">
        <f aca="false">IF(AND(K4115="HIT",L4115="HIT"),"HOD ✓ | LOD ✓",IF(K4115="HIT","HOD ✓",IF(L4115="HIT","LOD ✓","✗ MISS")))</f>
        <v>HOD ✓ | LOD ✓</v>
      </c>
      <c r="N4115" s="26" t="n">
        <f aca="false">IF(D4115&lt;H4115,(H4115-D4115)/D4115,IF(D4115&gt;G4115,(D4115-G4115)/D4115,0))</f>
        <v>0.000110016276767194</v>
      </c>
      <c r="O4115" s="26" t="n">
        <f aca="false">IF(E4115&lt;J4115,(J4115-E4115)/E4115,IF(E4115&gt;I4115,(E4115-I4115)/E4115,0))</f>
        <v>2.84820762294029E-005</v>
      </c>
      <c r="P4115" s="27" t="n">
        <f aca="false">LN(F4115/F4114)</f>
        <v>-0.00217004851310072</v>
      </c>
      <c r="Q4115" s="28" t="n">
        <f aca="false">STDEV(P4096:P4115)*SQRT(252)</f>
        <v>0.11429754050424</v>
      </c>
      <c r="R4115" s="26" t="n">
        <f aca="false">(G4115-H4115)/H4115</f>
        <v>0.000998499430234778</v>
      </c>
      <c r="S4115" s="17" t="n">
        <f aca="false">YEAR(B4115)</f>
        <v>2022</v>
      </c>
      <c r="T4115" s="17" t="n">
        <f aca="false">WEEKDAY(B4115)</f>
        <v>5</v>
      </c>
    </row>
    <row r="4116" customFormat="false" ht="15" hidden="false" customHeight="false" outlineLevel="0" collapsed="false">
      <c r="B4116" s="21" t="n">
        <v>44792</v>
      </c>
      <c r="C4116" s="22" t="n">
        <v>1758.42</v>
      </c>
      <c r="D4116" s="22" t="n">
        <v>1759.355</v>
      </c>
      <c r="E4116" s="22" t="n">
        <v>1745.585</v>
      </c>
      <c r="F4116" s="22" t="n">
        <v>1747.5</v>
      </c>
      <c r="G4116" s="23" t="n">
        <v>1758.76</v>
      </c>
      <c r="H4116" s="23" t="n">
        <v>1757</v>
      </c>
      <c r="I4116" s="23" t="n">
        <v>1745.99</v>
      </c>
      <c r="J4116" s="23" t="n">
        <v>1744.25</v>
      </c>
      <c r="K4116" s="29" t="str">
        <f aca="false">IF(N4116&lt;=$F$3,"HIT","MISS")</f>
        <v>HIT</v>
      </c>
      <c r="L4116" s="29" t="str">
        <f aca="false">IF(O4116&lt;=$F$3,"HIT","MISS")</f>
        <v>HIT</v>
      </c>
      <c r="M4116" s="17" t="str">
        <f aca="false">IF(AND(K4116="HIT",L4116="HIT"),"HOD ✓ | LOD ✓",IF(K4116="HIT","HOD ✓",IF(L4116="HIT","LOD ✓","✗ MISS")))</f>
        <v>HOD ✓ | LOD ✓</v>
      </c>
      <c r="N4116" s="26" t="n">
        <f aca="false">IF(D4116&lt;H4116,(H4116-D4116)/D4116,IF(D4116&gt;G4116,(D4116-G4116)/D4116,0))</f>
        <v>0.000338192121544559</v>
      </c>
      <c r="O4116" s="26" t="n">
        <f aca="false">IF(E4116&lt;J4116,(J4116-E4116)/E4116,IF(E4116&gt;I4116,(E4116-I4116)/E4116,0))</f>
        <v>0</v>
      </c>
      <c r="P4116" s="27" t="n">
        <f aca="false">LN(F4116/F4115)</f>
        <v>-0.00622948345305064</v>
      </c>
      <c r="Q4116" s="28" t="n">
        <f aca="false">STDEV(P4097:P4116)*SQRT(252)</f>
        <v>0.116222378769278</v>
      </c>
      <c r="R4116" s="26" t="n">
        <f aca="false">(G4116-H4116)/H4116</f>
        <v>0.00100170745589072</v>
      </c>
      <c r="S4116" s="17" t="n">
        <f aca="false">YEAR(B4116)</f>
        <v>2022</v>
      </c>
      <c r="T4116" s="17" t="n">
        <f aca="false">WEEKDAY(B4116)</f>
        <v>6</v>
      </c>
    </row>
    <row r="4117" customFormat="false" ht="15" hidden="false" customHeight="false" outlineLevel="0" collapsed="false">
      <c r="B4117" s="21" t="n">
        <v>44795</v>
      </c>
      <c r="C4117" s="22" t="n">
        <v>1747.5</v>
      </c>
      <c r="D4117" s="22" t="n">
        <v>1749.09</v>
      </c>
      <c r="E4117" s="22" t="n">
        <v>1727.85</v>
      </c>
      <c r="F4117" s="22" t="n">
        <v>1735.88</v>
      </c>
      <c r="G4117" s="23" t="n">
        <v>1749.79</v>
      </c>
      <c r="H4117" s="23" t="n">
        <v>1748.04</v>
      </c>
      <c r="I4117" s="23" t="n">
        <v>1729.38</v>
      </c>
      <c r="J4117" s="23" t="n">
        <v>1727.65</v>
      </c>
      <c r="K4117" s="29" t="str">
        <f aca="false">IF(N4117&lt;=$F$3,"HIT","MISS")</f>
        <v>HIT</v>
      </c>
      <c r="L4117" s="29" t="str">
        <f aca="false">IF(O4117&lt;=$F$3,"HIT","MISS")</f>
        <v>HIT</v>
      </c>
      <c r="M4117" s="17" t="str">
        <f aca="false">IF(AND(K4117="HIT",L4117="HIT"),"HOD ✓ | LOD ✓",IF(K4117="HIT","HOD ✓",IF(L4117="HIT","LOD ✓","✗ MISS")))</f>
        <v>HOD ✓ | LOD ✓</v>
      </c>
      <c r="N4117" s="26" t="n">
        <f aca="false">IF(D4117&lt;H4117,(H4117-D4117)/D4117,IF(D4117&gt;G4117,(D4117-G4117)/D4117,0))</f>
        <v>0</v>
      </c>
      <c r="O4117" s="26" t="n">
        <f aca="false">IF(E4117&lt;J4117,(J4117-E4117)/E4117,IF(E4117&gt;I4117,(E4117-I4117)/E4117,0))</f>
        <v>0</v>
      </c>
      <c r="P4117" s="27" t="n">
        <f aca="false">LN(F4117/F4116)</f>
        <v>-0.00667170570083604</v>
      </c>
      <c r="Q4117" s="28" t="n">
        <f aca="false">STDEV(P4098:P4117)*SQRT(252)</f>
        <v>0.117715939312909</v>
      </c>
      <c r="R4117" s="26" t="n">
        <f aca="false">(G4117-H4117)/H4117</f>
        <v>0.0010011212558065</v>
      </c>
      <c r="S4117" s="17" t="n">
        <f aca="false">YEAR(B4117)</f>
        <v>2022</v>
      </c>
      <c r="T4117" s="17" t="n">
        <f aca="false">WEEKDAY(B4117)</f>
        <v>2</v>
      </c>
    </row>
    <row r="4118" customFormat="false" ht="15" hidden="false" customHeight="false" outlineLevel="0" collapsed="false">
      <c r="B4118" s="21" t="n">
        <v>44796</v>
      </c>
      <c r="C4118" s="22" t="n">
        <v>1735.88</v>
      </c>
      <c r="D4118" s="22" t="n">
        <v>1754.11</v>
      </c>
      <c r="E4118" s="22" t="n">
        <v>1730.9</v>
      </c>
      <c r="F4118" s="22" t="n">
        <v>1747.98</v>
      </c>
      <c r="G4118" s="23" t="n">
        <v>1756.12</v>
      </c>
      <c r="H4118" s="23" t="n">
        <v>1754.37</v>
      </c>
      <c r="I4118" s="23" t="n">
        <v>1732.41</v>
      </c>
      <c r="J4118" s="23" t="n">
        <v>1730.68</v>
      </c>
      <c r="K4118" s="29" t="str">
        <f aca="false">IF(N4118&lt;=$F$3,"HIT","MISS")</f>
        <v>HIT</v>
      </c>
      <c r="L4118" s="29" t="str">
        <f aca="false">IF(O4118&lt;=$F$3,"HIT","MISS")</f>
        <v>HIT</v>
      </c>
      <c r="M4118" s="17" t="str">
        <f aca="false">IF(AND(K4118="HIT",L4118="HIT"),"HOD ✓ | LOD ✓",IF(K4118="HIT","HOD ✓",IF(L4118="HIT","LOD ✓","✗ MISS")))</f>
        <v>HOD ✓ | LOD ✓</v>
      </c>
      <c r="N4118" s="26" t="n">
        <f aca="false">IF(D4118&lt;H4118,(H4118-D4118)/D4118,IF(D4118&gt;G4118,(D4118-G4118)/D4118,0))</f>
        <v>0.000148223315527527</v>
      </c>
      <c r="O4118" s="26" t="n">
        <f aca="false">IF(E4118&lt;J4118,(J4118-E4118)/E4118,IF(E4118&gt;I4118,(E4118-I4118)/E4118,0))</f>
        <v>0</v>
      </c>
      <c r="P4118" s="27" t="n">
        <f aca="false">LN(F4118/F4117)</f>
        <v>0.00694634609529814</v>
      </c>
      <c r="Q4118" s="28" t="n">
        <f aca="false">STDEV(P4099:P4118)*SQRT(252)</f>
        <v>0.119675165381249</v>
      </c>
      <c r="R4118" s="26" t="n">
        <f aca="false">(G4118-H4118)/H4118</f>
        <v>0.000997509077332604</v>
      </c>
      <c r="S4118" s="17" t="n">
        <f aca="false">YEAR(B4118)</f>
        <v>2022</v>
      </c>
      <c r="T4118" s="17" t="n">
        <f aca="false">WEEKDAY(B4118)</f>
        <v>3</v>
      </c>
    </row>
    <row r="4119" customFormat="false" ht="15" hidden="false" customHeight="false" outlineLevel="0" collapsed="false">
      <c r="B4119" s="21" t="n">
        <v>44797</v>
      </c>
      <c r="C4119" s="22" t="n">
        <v>1747.98</v>
      </c>
      <c r="D4119" s="22" t="n">
        <v>1755.94</v>
      </c>
      <c r="E4119" s="22" t="n">
        <v>1742.515</v>
      </c>
      <c r="F4119" s="22" t="n">
        <v>1751.485</v>
      </c>
      <c r="G4119" s="23" t="n">
        <v>1756.99</v>
      </c>
      <c r="H4119" s="23" t="n">
        <v>1755.23</v>
      </c>
      <c r="I4119" s="23" t="n">
        <v>1742.12</v>
      </c>
      <c r="J4119" s="23" t="n">
        <v>1740.38</v>
      </c>
      <c r="K4119" s="29" t="str">
        <f aca="false">IF(N4119&lt;=$F$3,"HIT","MISS")</f>
        <v>HIT</v>
      </c>
      <c r="L4119" s="29" t="str">
        <f aca="false">IF(O4119&lt;=$F$3,"HIT","MISS")</f>
        <v>HIT</v>
      </c>
      <c r="M4119" s="17" t="str">
        <f aca="false">IF(AND(K4119="HIT",L4119="HIT"),"HOD ✓ | LOD ✓",IF(K4119="HIT","HOD ✓",IF(L4119="HIT","LOD ✓","✗ MISS")))</f>
        <v>HOD ✓ | LOD ✓</v>
      </c>
      <c r="N4119" s="26" t="n">
        <f aca="false">IF(D4119&lt;H4119,(H4119-D4119)/D4119,IF(D4119&gt;G4119,(D4119-G4119)/D4119,0))</f>
        <v>0</v>
      </c>
      <c r="O4119" s="26" t="n">
        <f aca="false">IF(E4119&lt;J4119,(J4119-E4119)/E4119,IF(E4119&gt;I4119,(E4119-I4119)/E4119,0))</f>
        <v>0.000226683844902459</v>
      </c>
      <c r="P4119" s="27" t="n">
        <f aca="false">LN(F4119/F4118)</f>
        <v>0.00200316401051742</v>
      </c>
      <c r="Q4119" s="28" t="n">
        <f aca="false">STDEV(P4100:P4119)*SQRT(252)</f>
        <v>0.114926333524093</v>
      </c>
      <c r="R4119" s="26" t="n">
        <f aca="false">(G4119-H4119)/H4119</f>
        <v>0.00100271759256621</v>
      </c>
      <c r="S4119" s="17" t="n">
        <f aca="false">YEAR(B4119)</f>
        <v>2022</v>
      </c>
      <c r="T4119" s="17" t="n">
        <f aca="false">WEEKDAY(B4119)</f>
        <v>4</v>
      </c>
    </row>
    <row r="4120" customFormat="false" ht="15" hidden="false" customHeight="false" outlineLevel="0" collapsed="false">
      <c r="B4120" s="21" t="n">
        <v>44798</v>
      </c>
      <c r="C4120" s="22" t="n">
        <v>1751.485</v>
      </c>
      <c r="D4120" s="22" t="n">
        <v>1765.575</v>
      </c>
      <c r="E4120" s="22" t="n">
        <v>1749.995</v>
      </c>
      <c r="F4120" s="22" t="n">
        <v>1758.43</v>
      </c>
      <c r="G4120" s="23" t="n">
        <v>1767.05</v>
      </c>
      <c r="H4120" s="23" t="n">
        <v>1765.28</v>
      </c>
      <c r="I4120" s="23" t="n">
        <v>1754.93</v>
      </c>
      <c r="J4120" s="23" t="n">
        <v>1753.18</v>
      </c>
      <c r="K4120" s="24" t="str">
        <f aca="false">IF(N4120&lt;=$F$3,"HIT","MISS")</f>
        <v>HIT</v>
      </c>
      <c r="L4120" s="24" t="str">
        <f aca="false">IF(O4120&lt;=$F$3,"HIT","MISS")</f>
        <v>MISS</v>
      </c>
      <c r="M4120" s="25" t="str">
        <f aca="false">IF(AND(K4120="HIT",L4120="HIT"),"HOD ✓ | LOD ✓",IF(K4120="HIT","HOD ✓",IF(L4120="HIT","LOD ✓","✗ MISS")))</f>
        <v>HOD ✓</v>
      </c>
      <c r="N4120" s="26" t="n">
        <f aca="false">IF(D4120&lt;H4120,(H4120-D4120)/D4120,IF(D4120&gt;G4120,(D4120-G4120)/D4120,0))</f>
        <v>0</v>
      </c>
      <c r="O4120" s="26" t="n">
        <f aca="false">IF(E4120&lt;J4120,(J4120-E4120)/E4120,IF(E4120&gt;I4120,(E4120-I4120)/E4120,0))</f>
        <v>0.00182000520001496</v>
      </c>
      <c r="P4120" s="27" t="n">
        <f aca="false">LN(F4120/F4119)</f>
        <v>0.00395736595538875</v>
      </c>
      <c r="Q4120" s="28" t="n">
        <f aca="false">STDEV(P4101:P4120)*SQRT(252)</f>
        <v>0.107083398736599</v>
      </c>
      <c r="R4120" s="26" t="n">
        <f aca="false">(G4120-H4120)/H4120</f>
        <v>0.00100267379679143</v>
      </c>
      <c r="S4120" s="17" t="n">
        <f aca="false">YEAR(B4120)</f>
        <v>2022</v>
      </c>
      <c r="T4120" s="17" t="n">
        <f aca="false">WEEKDAY(B4120)</f>
        <v>5</v>
      </c>
    </row>
    <row r="4121" customFormat="false" ht="15" hidden="false" customHeight="false" outlineLevel="0" collapsed="false">
      <c r="B4121" s="21" t="n">
        <v>44799</v>
      </c>
      <c r="C4121" s="22" t="n">
        <v>1758.43</v>
      </c>
      <c r="D4121" s="22" t="n">
        <v>1758.835</v>
      </c>
      <c r="E4121" s="22" t="n">
        <v>1734.265</v>
      </c>
      <c r="F4121" s="22" t="n">
        <v>1738.05</v>
      </c>
      <c r="G4121" s="23" t="n">
        <v>1760.79</v>
      </c>
      <c r="H4121" s="23" t="n">
        <v>1759.03</v>
      </c>
      <c r="I4121" s="23" t="n">
        <v>1736.66</v>
      </c>
      <c r="J4121" s="23" t="n">
        <v>1734.93</v>
      </c>
      <c r="K4121" s="29" t="str">
        <f aca="false">IF(N4121&lt;=$F$3,"HIT","MISS")</f>
        <v>HIT</v>
      </c>
      <c r="L4121" s="29" t="str">
        <f aca="false">IF(O4121&lt;=$F$3,"HIT","MISS")</f>
        <v>HIT</v>
      </c>
      <c r="M4121" s="17" t="str">
        <f aca="false">IF(AND(K4121="HIT",L4121="HIT"),"HOD ✓ | LOD ✓",IF(K4121="HIT","HOD ✓",IF(L4121="HIT","LOD ✓","✗ MISS")))</f>
        <v>HOD ✓ | LOD ✓</v>
      </c>
      <c r="N4121" s="26" t="n">
        <f aca="false">IF(D4121&lt;H4121,(H4121-D4121)/D4121,IF(D4121&gt;G4121,(D4121-G4121)/D4121,0))</f>
        <v>0.000110868842159689</v>
      </c>
      <c r="O4121" s="26" t="n">
        <f aca="false">IF(E4121&lt;J4121,(J4121-E4121)/E4121,IF(E4121&gt;I4121,(E4121-I4121)/E4121,0))</f>
        <v>0.000383447742991967</v>
      </c>
      <c r="P4121" s="27" t="n">
        <f aca="false">LN(F4121/F4120)</f>
        <v>-0.0116575703571526</v>
      </c>
      <c r="Q4121" s="28" t="n">
        <f aca="false">STDEV(P4102:P4121)*SQRT(252)</f>
        <v>0.112507889230104</v>
      </c>
      <c r="R4121" s="26" t="n">
        <f aca="false">(G4121-H4121)/H4121</f>
        <v>0.00100055144028242</v>
      </c>
      <c r="S4121" s="17" t="n">
        <f aca="false">YEAR(B4121)</f>
        <v>2022</v>
      </c>
      <c r="T4121" s="17" t="n">
        <f aca="false">WEEKDAY(B4121)</f>
        <v>6</v>
      </c>
    </row>
    <row r="4122" customFormat="false" ht="15" hidden="false" customHeight="false" outlineLevel="0" collapsed="false">
      <c r="B4122" s="21" t="n">
        <v>44802</v>
      </c>
      <c r="C4122" s="22" t="n">
        <v>1738.05</v>
      </c>
      <c r="D4122" s="22" t="n">
        <v>1745.555</v>
      </c>
      <c r="E4122" s="22" t="n">
        <v>1720.405</v>
      </c>
      <c r="F4122" s="22" t="n">
        <v>1737.535</v>
      </c>
      <c r="G4122" s="23" t="n">
        <v>1747.91</v>
      </c>
      <c r="H4122" s="23" t="n">
        <v>1746.16</v>
      </c>
      <c r="I4122" s="23" t="n">
        <v>1720.22</v>
      </c>
      <c r="J4122" s="23" t="n">
        <v>1718.5</v>
      </c>
      <c r="K4122" s="29" t="str">
        <f aca="false">IF(N4122&lt;=$F$3,"HIT","MISS")</f>
        <v>HIT</v>
      </c>
      <c r="L4122" s="29" t="str">
        <f aca="false">IF(O4122&lt;=$F$3,"HIT","MISS")</f>
        <v>HIT</v>
      </c>
      <c r="M4122" s="17" t="str">
        <f aca="false">IF(AND(K4122="HIT",L4122="HIT"),"HOD ✓ | LOD ✓",IF(K4122="HIT","HOD ✓",IF(L4122="HIT","LOD ✓","✗ MISS")))</f>
        <v>HOD ✓ | LOD ✓</v>
      </c>
      <c r="N4122" s="26" t="n">
        <f aca="false">IF(D4122&lt;H4122,(H4122-D4122)/D4122,IF(D4122&gt;G4122,(D4122-G4122)/D4122,0))</f>
        <v>0.000346594636089965</v>
      </c>
      <c r="O4122" s="26" t="n">
        <f aca="false">IF(E4122&lt;J4122,(J4122-E4122)/E4122,IF(E4122&gt;I4122,(E4122-I4122)/E4122,0))</f>
        <v>0.00010753281930705</v>
      </c>
      <c r="P4122" s="27" t="n">
        <f aca="false">LN(F4122/F4121)</f>
        <v>-0.000296352990227024</v>
      </c>
      <c r="Q4122" s="28" t="n">
        <f aca="false">STDEV(P4103:P4122)*SQRT(252)</f>
        <v>0.111480870023005</v>
      </c>
      <c r="R4122" s="26" t="n">
        <f aca="false">(G4122-H4122)/H4122</f>
        <v>0.00100219911119256</v>
      </c>
      <c r="S4122" s="17" t="n">
        <f aca="false">YEAR(B4122)</f>
        <v>2022</v>
      </c>
      <c r="T4122" s="17" t="n">
        <f aca="false">WEEKDAY(B4122)</f>
        <v>2</v>
      </c>
    </row>
    <row r="4123" customFormat="false" ht="15" hidden="false" customHeight="false" outlineLevel="0" collapsed="false">
      <c r="B4123" s="21" t="n">
        <v>44803</v>
      </c>
      <c r="C4123" s="22" t="n">
        <v>1737.535</v>
      </c>
      <c r="D4123" s="22" t="n">
        <v>1740.61</v>
      </c>
      <c r="E4123" s="22" t="n">
        <v>1721.215</v>
      </c>
      <c r="F4123" s="22" t="n">
        <v>1724.355</v>
      </c>
      <c r="G4123" s="23" t="n">
        <v>1740.09</v>
      </c>
      <c r="H4123" s="23" t="n">
        <v>1738.35</v>
      </c>
      <c r="I4123" s="23" t="n">
        <v>1721.89</v>
      </c>
      <c r="J4123" s="23" t="n">
        <v>1720.17</v>
      </c>
      <c r="K4123" s="29" t="str">
        <f aca="false">IF(N4123&lt;=$F$3,"HIT","MISS")</f>
        <v>HIT</v>
      </c>
      <c r="L4123" s="29" t="str">
        <f aca="false">IF(O4123&lt;=$F$3,"HIT","MISS")</f>
        <v>HIT</v>
      </c>
      <c r="M4123" s="17" t="str">
        <f aca="false">IF(AND(K4123="HIT",L4123="HIT"),"HOD ✓ | LOD ✓",IF(K4123="HIT","HOD ✓",IF(L4123="HIT","LOD ✓","✗ MISS")))</f>
        <v>HOD ✓ | LOD ✓</v>
      </c>
      <c r="N4123" s="26" t="n">
        <f aca="false">IF(D4123&lt;H4123,(H4123-D4123)/D4123,IF(D4123&gt;G4123,(D4123-G4123)/D4123,0))</f>
        <v>0.000298745841974929</v>
      </c>
      <c r="O4123" s="26" t="n">
        <f aca="false">IF(E4123&lt;J4123,(J4123-E4123)/E4123,IF(E4123&gt;I4123,(E4123-I4123)/E4123,0))</f>
        <v>0</v>
      </c>
      <c r="P4123" s="27" t="n">
        <f aca="false">LN(F4123/F4122)</f>
        <v>-0.00761437462188482</v>
      </c>
      <c r="Q4123" s="28" t="n">
        <f aca="false">STDEV(P4104:P4123)*SQRT(252)</f>
        <v>0.112377191938393</v>
      </c>
      <c r="R4123" s="26" t="n">
        <f aca="false">(G4123-H4123)/H4123</f>
        <v>0.00100094917594271</v>
      </c>
      <c r="S4123" s="17" t="n">
        <f aca="false">YEAR(B4123)</f>
        <v>2022</v>
      </c>
      <c r="T4123" s="17" t="n">
        <f aca="false">WEEKDAY(B4123)</f>
        <v>3</v>
      </c>
    </row>
    <row r="4124" customFormat="false" ht="15" hidden="false" customHeight="false" outlineLevel="0" collapsed="false">
      <c r="B4124" s="21" t="n">
        <v>44804</v>
      </c>
      <c r="C4124" s="22" t="n">
        <v>1724.355</v>
      </c>
      <c r="D4124" s="22" t="n">
        <v>1726.595</v>
      </c>
      <c r="E4124" s="22" t="n">
        <v>1709.675</v>
      </c>
      <c r="F4124" s="22" t="n">
        <v>1711.04</v>
      </c>
      <c r="G4124" s="23" t="n">
        <v>1726.71</v>
      </c>
      <c r="H4124" s="23" t="n">
        <v>1724.99</v>
      </c>
      <c r="I4124" s="23" t="n">
        <v>1710.34</v>
      </c>
      <c r="J4124" s="23" t="n">
        <v>1708.63</v>
      </c>
      <c r="K4124" s="29" t="str">
        <f aca="false">IF(N4124&lt;=$F$3,"HIT","MISS")</f>
        <v>HIT</v>
      </c>
      <c r="L4124" s="29" t="str">
        <f aca="false">IF(O4124&lt;=$F$3,"HIT","MISS")</f>
        <v>HIT</v>
      </c>
      <c r="M4124" s="17" t="str">
        <f aca="false">IF(AND(K4124="HIT",L4124="HIT"),"HOD ✓ | LOD ✓",IF(K4124="HIT","HOD ✓",IF(L4124="HIT","LOD ✓","✗ MISS")))</f>
        <v>HOD ✓ | LOD ✓</v>
      </c>
      <c r="N4124" s="26" t="n">
        <f aca="false">IF(D4124&lt;H4124,(H4124-D4124)/D4124,IF(D4124&gt;G4124,(D4124-G4124)/D4124,0))</f>
        <v>0</v>
      </c>
      <c r="O4124" s="26" t="n">
        <f aca="false">IF(E4124&lt;J4124,(J4124-E4124)/E4124,IF(E4124&gt;I4124,(E4124-I4124)/E4124,0))</f>
        <v>0</v>
      </c>
      <c r="P4124" s="27" t="n">
        <f aca="false">LN(F4124/F4123)</f>
        <v>-0.00775169473870252</v>
      </c>
      <c r="Q4124" s="28" t="n">
        <f aca="false">STDEV(P4105:P4124)*SQRT(252)</f>
        <v>0.113949890593989</v>
      </c>
      <c r="R4124" s="26" t="n">
        <f aca="false">(G4124-H4124)/H4124</f>
        <v>0.000997107229607144</v>
      </c>
      <c r="S4124" s="17" t="n">
        <f aca="false">YEAR(B4124)</f>
        <v>2022</v>
      </c>
      <c r="T4124" s="17" t="n">
        <f aca="false">WEEKDAY(B4124)</f>
        <v>4</v>
      </c>
    </row>
    <row r="4125" customFormat="false" ht="15" hidden="false" customHeight="false" outlineLevel="0" collapsed="false">
      <c r="B4125" s="21" t="n">
        <v>44805</v>
      </c>
      <c r="C4125" s="22" t="n">
        <v>1711.04</v>
      </c>
      <c r="D4125" s="22" t="n">
        <v>1711.47</v>
      </c>
      <c r="E4125" s="22" t="n">
        <v>1688.915</v>
      </c>
      <c r="F4125" s="22" t="n">
        <v>1697.33</v>
      </c>
      <c r="G4125" s="23" t="n">
        <v>1711.3</v>
      </c>
      <c r="H4125" s="23" t="n">
        <v>1709.59</v>
      </c>
      <c r="I4125" s="23" t="n">
        <v>1688.73</v>
      </c>
      <c r="J4125" s="23" t="n">
        <v>1687.04</v>
      </c>
      <c r="K4125" s="29" t="str">
        <f aca="false">IF(N4125&lt;=$F$3,"HIT","MISS")</f>
        <v>HIT</v>
      </c>
      <c r="L4125" s="29" t="str">
        <f aca="false">IF(O4125&lt;=$F$3,"HIT","MISS")</f>
        <v>HIT</v>
      </c>
      <c r="M4125" s="17" t="str">
        <f aca="false">IF(AND(K4125="HIT",L4125="HIT"),"HOD ✓ | LOD ✓",IF(K4125="HIT","HOD ✓",IF(L4125="HIT","LOD ✓","✗ MISS")))</f>
        <v>HOD ✓ | LOD ✓</v>
      </c>
      <c r="N4125" s="26" t="n">
        <f aca="false">IF(D4125&lt;H4125,(H4125-D4125)/D4125,IF(D4125&gt;G4125,(D4125-G4125)/D4125,0))</f>
        <v>9.93298158893073E-005</v>
      </c>
      <c r="O4125" s="26" t="n">
        <f aca="false">IF(E4125&lt;J4125,(J4125-E4125)/E4125,IF(E4125&gt;I4125,(E4125-I4125)/E4125,0))</f>
        <v>0.000109537780172445</v>
      </c>
      <c r="P4125" s="27" t="n">
        <f aca="false">LN(F4125/F4124)</f>
        <v>-0.00804494461799376</v>
      </c>
      <c r="Q4125" s="28" t="n">
        <f aca="false">STDEV(P4106:P4125)*SQRT(252)</f>
        <v>0.099148585694004</v>
      </c>
      <c r="R4125" s="26" t="n">
        <f aca="false">(G4125-H4125)/H4125</f>
        <v>0.00100023982358345</v>
      </c>
      <c r="S4125" s="17" t="n">
        <f aca="false">YEAR(B4125)</f>
        <v>2022</v>
      </c>
      <c r="T4125" s="17" t="n">
        <f aca="false">WEEKDAY(B4125)</f>
        <v>5</v>
      </c>
    </row>
    <row r="4126" customFormat="false" ht="15" hidden="false" customHeight="false" outlineLevel="0" collapsed="false">
      <c r="B4126" s="21" t="n">
        <v>44806</v>
      </c>
      <c r="C4126" s="22" t="n">
        <v>1697.33</v>
      </c>
      <c r="D4126" s="22" t="n">
        <v>1718.015</v>
      </c>
      <c r="E4126" s="22" t="n">
        <v>1695.07</v>
      </c>
      <c r="F4126" s="22" t="n">
        <v>1712.665</v>
      </c>
      <c r="G4126" s="23" t="n">
        <v>1717.54</v>
      </c>
      <c r="H4126" s="23" t="n">
        <v>1715.82</v>
      </c>
      <c r="I4126" s="23" t="n">
        <v>1694.73</v>
      </c>
      <c r="J4126" s="23" t="n">
        <v>1693.04</v>
      </c>
      <c r="K4126" s="29" t="str">
        <f aca="false">IF(N4126&lt;=$F$3,"HIT","MISS")</f>
        <v>HIT</v>
      </c>
      <c r="L4126" s="29" t="str">
        <f aca="false">IF(O4126&lt;=$F$3,"HIT","MISS")</f>
        <v>HIT</v>
      </c>
      <c r="M4126" s="17" t="str">
        <f aca="false">IF(AND(K4126="HIT",L4126="HIT"),"HOD ✓ | LOD ✓",IF(K4126="HIT","HOD ✓",IF(L4126="HIT","LOD ✓","✗ MISS")))</f>
        <v>HOD ✓ | LOD ✓</v>
      </c>
      <c r="N4126" s="26" t="n">
        <f aca="false">IF(D4126&lt;H4126,(H4126-D4126)/D4126,IF(D4126&gt;G4126,(D4126-G4126)/D4126,0))</f>
        <v>0.000276481870065242</v>
      </c>
      <c r="O4126" s="26" t="n">
        <f aca="false">IF(E4126&lt;J4126,(J4126-E4126)/E4126,IF(E4126&gt;I4126,(E4126-I4126)/E4126,0))</f>
        <v>0.000200581686891938</v>
      </c>
      <c r="P4126" s="27" t="n">
        <f aca="false">LN(F4126/F4125)</f>
        <v>0.00899420871757254</v>
      </c>
      <c r="Q4126" s="28" t="n">
        <f aca="false">STDEV(P4107:P4126)*SQRT(252)</f>
        <v>0.104820739872132</v>
      </c>
      <c r="R4126" s="26" t="n">
        <f aca="false">(G4126-H4126)/H4126</f>
        <v>0.00100243615297644</v>
      </c>
      <c r="S4126" s="17" t="n">
        <f aca="false">YEAR(B4126)</f>
        <v>2022</v>
      </c>
      <c r="T4126" s="17" t="n">
        <f aca="false">WEEKDAY(B4126)</f>
        <v>6</v>
      </c>
    </row>
    <row r="4127" customFormat="false" ht="15" hidden="false" customHeight="false" outlineLevel="0" collapsed="false">
      <c r="B4127" s="21" t="n">
        <v>44809</v>
      </c>
      <c r="C4127" s="22" t="n">
        <v>1712.665</v>
      </c>
      <c r="D4127" s="22" t="n">
        <v>1715.84</v>
      </c>
      <c r="E4127" s="22" t="n">
        <v>1707.795</v>
      </c>
      <c r="F4127" s="22" t="n">
        <v>1710.155</v>
      </c>
      <c r="G4127" s="23" t="n">
        <v>1716.23</v>
      </c>
      <c r="H4127" s="23" t="n">
        <v>1714.52</v>
      </c>
      <c r="I4127" s="23" t="n">
        <v>1710.01</v>
      </c>
      <c r="J4127" s="23" t="n">
        <v>1708.3</v>
      </c>
      <c r="K4127" s="29" t="str">
        <f aca="false">IF(N4127&lt;=$F$3,"HIT","MISS")</f>
        <v>HIT</v>
      </c>
      <c r="L4127" s="29" t="str">
        <f aca="false">IF(O4127&lt;=$F$3,"HIT","MISS")</f>
        <v>HIT</v>
      </c>
      <c r="M4127" s="17" t="str">
        <f aca="false">IF(AND(K4127="HIT",L4127="HIT"),"HOD ✓ | LOD ✓",IF(K4127="HIT","HOD ✓",IF(L4127="HIT","LOD ✓","✗ MISS")))</f>
        <v>HOD ✓ | LOD ✓</v>
      </c>
      <c r="N4127" s="26" t="n">
        <f aca="false">IF(D4127&lt;H4127,(H4127-D4127)/D4127,IF(D4127&gt;G4127,(D4127-G4127)/D4127,0))</f>
        <v>0</v>
      </c>
      <c r="O4127" s="26" t="n">
        <f aca="false">IF(E4127&lt;J4127,(J4127-E4127)/E4127,IF(E4127&gt;I4127,(E4127-I4127)/E4127,0))</f>
        <v>0.00029570293858448</v>
      </c>
      <c r="P4127" s="27" t="n">
        <f aca="false">LN(F4127/F4126)</f>
        <v>-0.00146662719623962</v>
      </c>
      <c r="Q4127" s="28" t="n">
        <f aca="false">STDEV(P4108:P4127)*SQRT(252)</f>
        <v>0.0988720046635439</v>
      </c>
      <c r="R4127" s="26" t="n">
        <f aca="false">(G4127-H4127)/H4127</f>
        <v>0.000997363693628559</v>
      </c>
      <c r="S4127" s="17" t="n">
        <f aca="false">YEAR(B4127)</f>
        <v>2022</v>
      </c>
      <c r="T4127" s="17" t="n">
        <f aca="false">WEEKDAY(B4127)</f>
        <v>2</v>
      </c>
    </row>
    <row r="4128" customFormat="false" ht="15" hidden="false" customHeight="false" outlineLevel="0" collapsed="false">
      <c r="B4128" s="21" t="n">
        <v>44810</v>
      </c>
      <c r="C4128" s="22" t="n">
        <v>1710.155</v>
      </c>
      <c r="D4128" s="22" t="n">
        <v>1726.795</v>
      </c>
      <c r="E4128" s="22" t="n">
        <v>1699.88</v>
      </c>
      <c r="F4128" s="22" t="n">
        <v>1701.86</v>
      </c>
      <c r="G4128" s="23" t="n">
        <v>1726.38</v>
      </c>
      <c r="H4128" s="23" t="n">
        <v>1724.66</v>
      </c>
      <c r="I4128" s="23" t="n">
        <v>1699.4</v>
      </c>
      <c r="J4128" s="23" t="n">
        <v>1697.7</v>
      </c>
      <c r="K4128" s="29" t="str">
        <f aca="false">IF(N4128&lt;=$F$3,"HIT","MISS")</f>
        <v>HIT</v>
      </c>
      <c r="L4128" s="29" t="str">
        <f aca="false">IF(O4128&lt;=$F$3,"HIT","MISS")</f>
        <v>HIT</v>
      </c>
      <c r="M4128" s="17" t="str">
        <f aca="false">IF(AND(K4128="HIT",L4128="HIT"),"HOD ✓ | LOD ✓",IF(K4128="HIT","HOD ✓",IF(L4128="HIT","LOD ✓","✗ MISS")))</f>
        <v>HOD ✓ | LOD ✓</v>
      </c>
      <c r="N4128" s="26" t="n">
        <f aca="false">IF(D4128&lt;H4128,(H4128-D4128)/D4128,IF(D4128&gt;G4128,(D4128-G4128)/D4128,0))</f>
        <v>0.000240329628010252</v>
      </c>
      <c r="O4128" s="26" t="n">
        <f aca="false">IF(E4128&lt;J4128,(J4128-E4128)/E4128,IF(E4128&gt;I4128,(E4128-I4128)/E4128,0))</f>
        <v>0.000282372873379308</v>
      </c>
      <c r="P4128" s="27" t="n">
        <f aca="false">LN(F4128/F4127)</f>
        <v>-0.00486223908282338</v>
      </c>
      <c r="Q4128" s="28" t="n">
        <f aca="false">STDEV(P4109:P4128)*SQRT(252)</f>
        <v>0.0973411157819834</v>
      </c>
      <c r="R4128" s="26" t="n">
        <f aca="false">(G4128-H4128)/H4128</f>
        <v>0.000997298018160117</v>
      </c>
      <c r="S4128" s="17" t="n">
        <f aca="false">YEAR(B4128)</f>
        <v>2022</v>
      </c>
      <c r="T4128" s="17" t="n">
        <f aca="false">WEEKDAY(B4128)</f>
        <v>3</v>
      </c>
    </row>
    <row r="4129" customFormat="false" ht="15" hidden="false" customHeight="false" outlineLevel="0" collapsed="false">
      <c r="B4129" s="21" t="n">
        <v>44811</v>
      </c>
      <c r="C4129" s="22" t="n">
        <v>1701.86</v>
      </c>
      <c r="D4129" s="22" t="n">
        <v>1719.505</v>
      </c>
      <c r="E4129" s="22" t="n">
        <v>1691.46</v>
      </c>
      <c r="F4129" s="22" t="n">
        <v>1718.445</v>
      </c>
      <c r="G4129" s="23" t="n">
        <v>1720.67</v>
      </c>
      <c r="H4129" s="23" t="n">
        <v>1718.95</v>
      </c>
      <c r="I4129" s="23" t="n">
        <v>1693.26</v>
      </c>
      <c r="J4129" s="23" t="n">
        <v>1691.57</v>
      </c>
      <c r="K4129" s="29" t="str">
        <f aca="false">IF(N4129&lt;=$F$3,"HIT","MISS")</f>
        <v>HIT</v>
      </c>
      <c r="L4129" s="29" t="str">
        <f aca="false">IF(O4129&lt;=$F$3,"HIT","MISS")</f>
        <v>HIT</v>
      </c>
      <c r="M4129" s="17" t="str">
        <f aca="false">IF(AND(K4129="HIT",L4129="HIT"),"HOD ✓ | LOD ✓",IF(K4129="HIT","HOD ✓",IF(L4129="HIT","LOD ✓","✗ MISS")))</f>
        <v>HOD ✓ | LOD ✓</v>
      </c>
      <c r="N4129" s="26" t="n">
        <f aca="false">IF(D4129&lt;H4129,(H4129-D4129)/D4129,IF(D4129&gt;G4129,(D4129-G4129)/D4129,0))</f>
        <v>0</v>
      </c>
      <c r="O4129" s="26" t="n">
        <f aca="false">IF(E4129&lt;J4129,(J4129-E4129)/E4129,IF(E4129&gt;I4129,(E4129-I4129)/E4129,0))</f>
        <v>6.50325754081681E-005</v>
      </c>
      <c r="P4129" s="27" t="n">
        <f aca="false">LN(F4129/F4128)</f>
        <v>0.00969804154162363</v>
      </c>
      <c r="Q4129" s="28" t="n">
        <f aca="false">STDEV(P4110:P4129)*SQRT(252)</f>
        <v>0.106722518059696</v>
      </c>
      <c r="R4129" s="26" t="n">
        <f aca="false">(G4129-H4129)/H4129</f>
        <v>0.00100061083801159</v>
      </c>
      <c r="S4129" s="17" t="n">
        <f aca="false">YEAR(B4129)</f>
        <v>2022</v>
      </c>
      <c r="T4129" s="17" t="n">
        <f aca="false">WEEKDAY(B4129)</f>
        <v>4</v>
      </c>
    </row>
    <row r="4130" customFormat="false" ht="15" hidden="false" customHeight="false" outlineLevel="0" collapsed="false">
      <c r="B4130" s="21" t="n">
        <v>44812</v>
      </c>
      <c r="C4130" s="22" t="n">
        <v>1718.445</v>
      </c>
      <c r="D4130" s="22" t="n">
        <v>1728.235</v>
      </c>
      <c r="E4130" s="22" t="n">
        <v>1704</v>
      </c>
      <c r="F4130" s="22" t="n">
        <v>1708.74</v>
      </c>
      <c r="G4130" s="23" t="n">
        <v>1730.25</v>
      </c>
      <c r="H4130" s="23" t="n">
        <v>1728.52</v>
      </c>
      <c r="I4130" s="23" t="n">
        <v>1704.09</v>
      </c>
      <c r="J4130" s="23" t="n">
        <v>1702.39</v>
      </c>
      <c r="K4130" s="29" t="str">
        <f aca="false">IF(N4130&lt;=$F$3,"HIT","MISS")</f>
        <v>HIT</v>
      </c>
      <c r="L4130" s="29" t="str">
        <f aca="false">IF(O4130&lt;=$F$3,"HIT","MISS")</f>
        <v>HIT</v>
      </c>
      <c r="M4130" s="17" t="str">
        <f aca="false">IF(AND(K4130="HIT",L4130="HIT"),"HOD ✓ | LOD ✓",IF(K4130="HIT","HOD ✓",IF(L4130="HIT","LOD ✓","✗ MISS")))</f>
        <v>HOD ✓ | LOD ✓</v>
      </c>
      <c r="N4130" s="26" t="n">
        <f aca="false">IF(D4130&lt;H4130,(H4130-D4130)/D4130,IF(D4130&gt;G4130,(D4130-G4130)/D4130,0))</f>
        <v>0.000164908128813548</v>
      </c>
      <c r="O4130" s="26" t="n">
        <f aca="false">IF(E4130&lt;J4130,(J4130-E4130)/E4130,IF(E4130&gt;I4130,(E4130-I4130)/E4130,0))</f>
        <v>0</v>
      </c>
      <c r="P4130" s="27" t="n">
        <f aca="false">LN(F4130/F4129)</f>
        <v>-0.00566355533263425</v>
      </c>
      <c r="Q4130" s="28" t="n">
        <f aca="false">STDEV(P4111:P4130)*SQRT(252)</f>
        <v>0.107436241706204</v>
      </c>
      <c r="R4130" s="26" t="n">
        <f aca="false">(G4130-H4130)/H4130</f>
        <v>0.00100085622382155</v>
      </c>
      <c r="S4130" s="17" t="n">
        <f aca="false">YEAR(B4130)</f>
        <v>2022</v>
      </c>
      <c r="T4130" s="17" t="n">
        <f aca="false">WEEKDAY(B4130)</f>
        <v>5</v>
      </c>
    </row>
    <row r="4131" customFormat="false" ht="15" hidden="false" customHeight="false" outlineLevel="0" collapsed="false">
      <c r="B4131" s="21" t="n">
        <v>44813</v>
      </c>
      <c r="C4131" s="22" t="n">
        <v>1708.74</v>
      </c>
      <c r="D4131" s="22" t="n">
        <v>1729.566</v>
      </c>
      <c r="E4131" s="22" t="n">
        <v>1708.595</v>
      </c>
      <c r="F4131" s="22" t="n">
        <v>1717.235</v>
      </c>
      <c r="G4131" s="23" t="n">
        <v>1729.8</v>
      </c>
      <c r="H4131" s="23" t="n">
        <v>1728.07</v>
      </c>
      <c r="I4131" s="23" t="n">
        <v>1709.44</v>
      </c>
      <c r="J4131" s="23" t="n">
        <v>1707.73</v>
      </c>
      <c r="K4131" s="29" t="str">
        <f aca="false">IF(N4131&lt;=$F$3,"HIT","MISS")</f>
        <v>HIT</v>
      </c>
      <c r="L4131" s="29" t="str">
        <f aca="false">IF(O4131&lt;=$F$3,"HIT","MISS")</f>
        <v>HIT</v>
      </c>
      <c r="M4131" s="17" t="str">
        <f aca="false">IF(AND(K4131="HIT",L4131="HIT"),"HOD ✓ | LOD ✓",IF(K4131="HIT","HOD ✓",IF(L4131="HIT","LOD ✓","✗ MISS")))</f>
        <v>HOD ✓ | LOD ✓</v>
      </c>
      <c r="N4131" s="26" t="n">
        <f aca="false">IF(D4131&lt;H4131,(H4131-D4131)/D4131,IF(D4131&gt;G4131,(D4131-G4131)/D4131,0))</f>
        <v>0</v>
      </c>
      <c r="O4131" s="26" t="n">
        <f aca="false">IF(E4131&lt;J4131,(J4131-E4131)/E4131,IF(E4131&gt;I4131,(E4131-I4131)/E4131,0))</f>
        <v>0</v>
      </c>
      <c r="P4131" s="27" t="n">
        <f aca="false">LN(F4131/F4130)</f>
        <v>0.00495918237006043</v>
      </c>
      <c r="Q4131" s="28" t="n">
        <f aca="false">STDEV(P4112:P4131)*SQRT(252)</f>
        <v>0.105347296024254</v>
      </c>
      <c r="R4131" s="26" t="n">
        <f aca="false">(G4131-H4131)/H4131</f>
        <v>0.00100111685290527</v>
      </c>
      <c r="S4131" s="17" t="n">
        <f aca="false">YEAR(B4131)</f>
        <v>2022</v>
      </c>
      <c r="T4131" s="17" t="n">
        <f aca="false">WEEKDAY(B4131)</f>
        <v>6</v>
      </c>
    </row>
    <row r="4132" customFormat="false" ht="15" hidden="false" customHeight="false" outlineLevel="0" collapsed="false">
      <c r="B4132" s="21" t="n">
        <v>44816</v>
      </c>
      <c r="C4132" s="22" t="n">
        <v>1717.235</v>
      </c>
      <c r="D4132" s="22" t="n">
        <v>1735.18</v>
      </c>
      <c r="E4132" s="22" t="n">
        <v>1712.04</v>
      </c>
      <c r="F4132" s="22" t="n">
        <v>1724.635</v>
      </c>
      <c r="G4132" s="23" t="n">
        <v>1736.02</v>
      </c>
      <c r="H4132" s="23" t="n">
        <v>1734.29</v>
      </c>
      <c r="I4132" s="23" t="n">
        <v>1714.09</v>
      </c>
      <c r="J4132" s="23" t="n">
        <v>1712.38</v>
      </c>
      <c r="K4132" s="29" t="str">
        <f aca="false">IF(N4132&lt;=$F$3,"HIT","MISS")</f>
        <v>HIT</v>
      </c>
      <c r="L4132" s="29" t="str">
        <f aca="false">IF(O4132&lt;=$F$3,"HIT","MISS")</f>
        <v>HIT</v>
      </c>
      <c r="M4132" s="17" t="str">
        <f aca="false">IF(AND(K4132="HIT",L4132="HIT"),"HOD ✓ | LOD ✓",IF(K4132="HIT","HOD ✓",IF(L4132="HIT","LOD ✓","✗ MISS")))</f>
        <v>HOD ✓ | LOD ✓</v>
      </c>
      <c r="N4132" s="26" t="n">
        <f aca="false">IF(D4132&lt;H4132,(H4132-D4132)/D4132,IF(D4132&gt;G4132,(D4132-G4132)/D4132,0))</f>
        <v>0</v>
      </c>
      <c r="O4132" s="26" t="n">
        <f aca="false">IF(E4132&lt;J4132,(J4132-E4132)/E4132,IF(E4132&gt;I4132,(E4132-I4132)/E4132,0))</f>
        <v>0.000198593490806375</v>
      </c>
      <c r="P4132" s="27" t="n">
        <f aca="false">LN(F4132/F4131)</f>
        <v>0.00429999471341752</v>
      </c>
      <c r="Q4132" s="28" t="n">
        <f aca="false">STDEV(P4113:P4132)*SQRT(252)</f>
        <v>0.100720432757784</v>
      </c>
      <c r="R4132" s="26" t="n">
        <f aca="false">(G4132-H4132)/H4132</f>
        <v>0.00099752636525611</v>
      </c>
      <c r="S4132" s="17" t="n">
        <f aca="false">YEAR(B4132)</f>
        <v>2022</v>
      </c>
      <c r="T4132" s="17" t="n">
        <f aca="false">WEEKDAY(B4132)</f>
        <v>2</v>
      </c>
    </row>
    <row r="4133" customFormat="false" ht="15" hidden="false" customHeight="false" outlineLevel="0" collapsed="false">
      <c r="B4133" s="21" t="n">
        <v>44817</v>
      </c>
      <c r="C4133" s="22" t="n">
        <v>1724.635</v>
      </c>
      <c r="D4133" s="22" t="n">
        <v>1731.835</v>
      </c>
      <c r="E4133" s="22" t="n">
        <v>1697.115</v>
      </c>
      <c r="F4133" s="22" t="n">
        <v>1702.435</v>
      </c>
      <c r="G4133" s="23" t="n">
        <v>1733.83</v>
      </c>
      <c r="H4133" s="23" t="n">
        <v>1732.1</v>
      </c>
      <c r="I4133" s="23" t="n">
        <v>1698.34</v>
      </c>
      <c r="J4133" s="23" t="n">
        <v>1696.64</v>
      </c>
      <c r="K4133" s="29" t="str">
        <f aca="false">IF(N4133&lt;=$F$3,"HIT","MISS")</f>
        <v>HIT</v>
      </c>
      <c r="L4133" s="29" t="str">
        <f aca="false">IF(O4133&lt;=$F$3,"HIT","MISS")</f>
        <v>HIT</v>
      </c>
      <c r="M4133" s="17" t="str">
        <f aca="false">IF(AND(K4133="HIT",L4133="HIT"),"HOD ✓ | LOD ✓",IF(K4133="HIT","HOD ✓",IF(L4133="HIT","LOD ✓","✗ MISS")))</f>
        <v>HOD ✓ | LOD ✓</v>
      </c>
      <c r="N4133" s="26" t="n">
        <f aca="false">IF(D4133&lt;H4133,(H4133-D4133)/D4133,IF(D4133&gt;G4133,(D4133-G4133)/D4133,0))</f>
        <v>0.000153016886712575</v>
      </c>
      <c r="O4133" s="26" t="n">
        <f aca="false">IF(E4133&lt;J4133,(J4133-E4133)/E4133,IF(E4133&gt;I4133,(E4133-I4133)/E4133,0))</f>
        <v>0</v>
      </c>
      <c r="P4133" s="27" t="n">
        <f aca="false">LN(F4133/F4132)</f>
        <v>-0.012955854726836</v>
      </c>
      <c r="Q4133" s="28" t="n">
        <f aca="false">STDEV(P4114:P4133)*SQRT(252)</f>
        <v>0.108548800889403</v>
      </c>
      <c r="R4133" s="26" t="n">
        <f aca="false">(G4133-H4133)/H4133</f>
        <v>0.000998787598868436</v>
      </c>
      <c r="S4133" s="17" t="n">
        <f aca="false">YEAR(B4133)</f>
        <v>2022</v>
      </c>
      <c r="T4133" s="17" t="n">
        <f aca="false">WEEKDAY(B4133)</f>
        <v>3</v>
      </c>
    </row>
    <row r="4134" customFormat="false" ht="15" hidden="false" customHeight="false" outlineLevel="0" collapsed="false">
      <c r="B4134" s="21" t="n">
        <v>44818</v>
      </c>
      <c r="C4134" s="22" t="n">
        <v>1702.435</v>
      </c>
      <c r="D4134" s="22" t="n">
        <v>1707.15</v>
      </c>
      <c r="E4134" s="22" t="n">
        <v>1693.67</v>
      </c>
      <c r="F4134" s="22" t="n">
        <v>1697.47</v>
      </c>
      <c r="G4134" s="23" t="n">
        <v>1707.04</v>
      </c>
      <c r="H4134" s="23" t="n">
        <v>1705.33</v>
      </c>
      <c r="I4134" s="23" t="n">
        <v>1693.5</v>
      </c>
      <c r="J4134" s="23" t="n">
        <v>1691.81</v>
      </c>
      <c r="K4134" s="29" t="str">
        <f aca="false">IF(N4134&lt;=$F$3,"HIT","MISS")</f>
        <v>HIT</v>
      </c>
      <c r="L4134" s="29" t="str">
        <f aca="false">IF(O4134&lt;=$F$3,"HIT","MISS")</f>
        <v>HIT</v>
      </c>
      <c r="M4134" s="17" t="str">
        <f aca="false">IF(AND(K4134="HIT",L4134="HIT"),"HOD ✓ | LOD ✓",IF(K4134="HIT","HOD ✓",IF(L4134="HIT","LOD ✓","✗ MISS")))</f>
        <v>HOD ✓ | LOD ✓</v>
      </c>
      <c r="N4134" s="26" t="n">
        <f aca="false">IF(D4134&lt;H4134,(H4134-D4134)/D4134,IF(D4134&gt;G4134,(D4134-G4134)/D4134,0))</f>
        <v>6.44348768415941E-005</v>
      </c>
      <c r="O4134" s="26" t="n">
        <f aca="false">IF(E4134&lt;J4134,(J4134-E4134)/E4134,IF(E4134&gt;I4134,(E4134-I4134)/E4134,0))</f>
        <v>0.000100373744590193</v>
      </c>
      <c r="P4134" s="27" t="n">
        <f aca="false">LN(F4134/F4133)</f>
        <v>-0.00292067191843371</v>
      </c>
      <c r="Q4134" s="28" t="n">
        <f aca="false">STDEV(P4115:P4134)*SQRT(252)</f>
        <v>0.10660759828343</v>
      </c>
      <c r="R4134" s="26" t="n">
        <f aca="false">(G4134-H4134)/H4134</f>
        <v>0.00100273847290556</v>
      </c>
      <c r="S4134" s="17" t="n">
        <f aca="false">YEAR(B4134)</f>
        <v>2022</v>
      </c>
      <c r="T4134" s="17" t="n">
        <f aca="false">WEEKDAY(B4134)</f>
        <v>4</v>
      </c>
    </row>
    <row r="4135" customFormat="false" ht="15" hidden="false" customHeight="false" outlineLevel="0" collapsed="false">
      <c r="B4135" s="21" t="n">
        <v>44819</v>
      </c>
      <c r="C4135" s="22" t="n">
        <v>1697.47</v>
      </c>
      <c r="D4135" s="22" t="n">
        <v>1698.32</v>
      </c>
      <c r="E4135" s="22" t="n">
        <v>1660.435</v>
      </c>
      <c r="F4135" s="22" t="n">
        <v>1664.41</v>
      </c>
      <c r="G4135" s="23" t="n">
        <v>1698.64</v>
      </c>
      <c r="H4135" s="23" t="n">
        <v>1696.94</v>
      </c>
      <c r="I4135" s="23" t="n">
        <v>1662.58</v>
      </c>
      <c r="J4135" s="23" t="n">
        <v>1660.92</v>
      </c>
      <c r="K4135" s="29" t="str">
        <f aca="false">IF(N4135&lt;=$F$3,"HIT","MISS")</f>
        <v>HIT</v>
      </c>
      <c r="L4135" s="29" t="str">
        <f aca="false">IF(O4135&lt;=$F$3,"HIT","MISS")</f>
        <v>HIT</v>
      </c>
      <c r="M4135" s="17" t="str">
        <f aca="false">IF(AND(K4135="HIT",L4135="HIT"),"HOD ✓ | LOD ✓",IF(K4135="HIT","HOD ✓",IF(L4135="HIT","LOD ✓","✗ MISS")))</f>
        <v>HOD ✓ | LOD ✓</v>
      </c>
      <c r="N4135" s="26" t="n">
        <f aca="false">IF(D4135&lt;H4135,(H4135-D4135)/D4135,IF(D4135&gt;G4135,(D4135-G4135)/D4135,0))</f>
        <v>0</v>
      </c>
      <c r="O4135" s="26" t="n">
        <f aca="false">IF(E4135&lt;J4135,(J4135-E4135)/E4135,IF(E4135&gt;I4135,(E4135-I4135)/E4135,0))</f>
        <v>0.000292092132483432</v>
      </c>
      <c r="P4135" s="27" t="n">
        <f aca="false">LN(F4135/F4134)</f>
        <v>-0.0196682009662301</v>
      </c>
      <c r="Q4135" s="28" t="n">
        <f aca="false">STDEV(P4116:P4135)*SQRT(252)</f>
        <v>0.123940710266185</v>
      </c>
      <c r="R4135" s="26" t="n">
        <f aca="false">(G4135-H4135)/H4135</f>
        <v>0.00100180324584254</v>
      </c>
      <c r="S4135" s="17" t="n">
        <f aca="false">YEAR(B4135)</f>
        <v>2022</v>
      </c>
      <c r="T4135" s="17" t="n">
        <f aca="false">WEEKDAY(B4135)</f>
        <v>5</v>
      </c>
    </row>
    <row r="4136" customFormat="false" ht="15" hidden="false" customHeight="false" outlineLevel="0" collapsed="false">
      <c r="B4136" s="21" t="n">
        <v>44820</v>
      </c>
      <c r="C4136" s="22" t="n">
        <v>1664.41</v>
      </c>
      <c r="D4136" s="22" t="n">
        <v>1680.44</v>
      </c>
      <c r="E4136" s="22" t="n">
        <v>1654.19</v>
      </c>
      <c r="F4136" s="22" t="n">
        <v>1675.505</v>
      </c>
      <c r="G4136" s="23" t="n">
        <v>1681.18</v>
      </c>
      <c r="H4136" s="23" t="n">
        <v>1679.5</v>
      </c>
      <c r="I4136" s="23" t="n">
        <v>1654.08</v>
      </c>
      <c r="J4136" s="23" t="n">
        <v>1652.43</v>
      </c>
      <c r="K4136" s="29" t="str">
        <f aca="false">IF(N4136&lt;=$F$3,"HIT","MISS")</f>
        <v>HIT</v>
      </c>
      <c r="L4136" s="29" t="str">
        <f aca="false">IF(O4136&lt;=$F$3,"HIT","MISS")</f>
        <v>HIT</v>
      </c>
      <c r="M4136" s="17" t="str">
        <f aca="false">IF(AND(K4136="HIT",L4136="HIT"),"HOD ✓ | LOD ✓",IF(K4136="HIT","HOD ✓",IF(L4136="HIT","LOD ✓","✗ MISS")))</f>
        <v>HOD ✓ | LOD ✓</v>
      </c>
      <c r="N4136" s="26" t="n">
        <f aca="false">IF(D4136&lt;H4136,(H4136-D4136)/D4136,IF(D4136&gt;G4136,(D4136-G4136)/D4136,0))</f>
        <v>0</v>
      </c>
      <c r="O4136" s="26" t="n">
        <f aca="false">IF(E4136&lt;J4136,(J4136-E4136)/E4136,IF(E4136&gt;I4136,(E4136-I4136)/E4136,0))</f>
        <v>6.64978025499654E-005</v>
      </c>
      <c r="P4136" s="27" t="n">
        <f aca="false">LN(F4136/F4135)</f>
        <v>0.00664390609488817</v>
      </c>
      <c r="Q4136" s="28" t="n">
        <f aca="false">STDEV(P4117:P4136)*SQRT(252)</f>
        <v>0.127515873449818</v>
      </c>
      <c r="R4136" s="26" t="n">
        <f aca="false">(G4136-H4136)/H4136</f>
        <v>0.00100029770765112</v>
      </c>
      <c r="S4136" s="17" t="n">
        <f aca="false">YEAR(B4136)</f>
        <v>2022</v>
      </c>
      <c r="T4136" s="17" t="n">
        <f aca="false">WEEKDAY(B4136)</f>
        <v>6</v>
      </c>
    </row>
    <row r="4137" customFormat="false" ht="15" hidden="false" customHeight="false" outlineLevel="0" collapsed="false">
      <c r="B4137" s="21" t="n">
        <v>44823</v>
      </c>
      <c r="C4137" s="22" t="n">
        <v>1675.505</v>
      </c>
      <c r="D4137" s="22" t="n">
        <v>1680.015</v>
      </c>
      <c r="E4137" s="22" t="n">
        <v>1659.75</v>
      </c>
      <c r="F4137" s="22" t="n">
        <v>1675.7</v>
      </c>
      <c r="G4137" s="23" t="n">
        <v>1681.37</v>
      </c>
      <c r="H4137" s="23" t="n">
        <v>1679.69</v>
      </c>
      <c r="I4137" s="23" t="n">
        <v>1661.71</v>
      </c>
      <c r="J4137" s="23" t="n">
        <v>1660.05</v>
      </c>
      <c r="K4137" s="29" t="str">
        <f aca="false">IF(N4137&lt;=$F$3,"HIT","MISS")</f>
        <v>HIT</v>
      </c>
      <c r="L4137" s="29" t="str">
        <f aca="false">IF(O4137&lt;=$F$3,"HIT","MISS")</f>
        <v>HIT</v>
      </c>
      <c r="M4137" s="17" t="str">
        <f aca="false">IF(AND(K4137="HIT",L4137="HIT"),"HOD ✓ | LOD ✓",IF(K4137="HIT","HOD ✓",IF(L4137="HIT","LOD ✓","✗ MISS")))</f>
        <v>HOD ✓ | LOD ✓</v>
      </c>
      <c r="N4137" s="26" t="n">
        <f aca="false">IF(D4137&lt;H4137,(H4137-D4137)/D4137,IF(D4137&gt;G4137,(D4137-G4137)/D4137,0))</f>
        <v>0</v>
      </c>
      <c r="O4137" s="26" t="n">
        <f aca="false">IF(E4137&lt;J4137,(J4137-E4137)/E4137,IF(E4137&gt;I4137,(E4137-I4137)/E4137,0))</f>
        <v>0.000180750112968793</v>
      </c>
      <c r="P4137" s="27" t="n">
        <f aca="false">LN(F4137/F4136)</f>
        <v>0.000116376049940327</v>
      </c>
      <c r="Q4137" s="28" t="n">
        <f aca="false">STDEV(P4118:P4137)*SQRT(252)</f>
        <v>0.126563548464529</v>
      </c>
      <c r="R4137" s="26" t="n">
        <f aca="false">(G4137-H4137)/H4137</f>
        <v>0.00100018455786475</v>
      </c>
      <c r="S4137" s="17" t="n">
        <f aca="false">YEAR(B4137)</f>
        <v>2022</v>
      </c>
      <c r="T4137" s="17" t="n">
        <f aca="false">WEEKDAY(B4137)</f>
        <v>2</v>
      </c>
    </row>
    <row r="4138" customFormat="false" ht="15" hidden="false" customHeight="false" outlineLevel="0" collapsed="false">
      <c r="B4138" s="21" t="n">
        <v>44824</v>
      </c>
      <c r="C4138" s="22" t="n">
        <v>1675.7</v>
      </c>
      <c r="D4138" s="22" t="n">
        <v>1679.495</v>
      </c>
      <c r="E4138" s="22" t="n">
        <v>1660.03</v>
      </c>
      <c r="F4138" s="22" t="n">
        <v>1664.845</v>
      </c>
      <c r="G4138" s="23" t="n">
        <v>1680.19</v>
      </c>
      <c r="H4138" s="23" t="n">
        <v>1678.51</v>
      </c>
      <c r="I4138" s="23" t="n">
        <v>1661.33</v>
      </c>
      <c r="J4138" s="23" t="n">
        <v>1659.67</v>
      </c>
      <c r="K4138" s="29" t="str">
        <f aca="false">IF(N4138&lt;=$F$3,"HIT","MISS")</f>
        <v>HIT</v>
      </c>
      <c r="L4138" s="29" t="str">
        <f aca="false">IF(O4138&lt;=$F$3,"HIT","MISS")</f>
        <v>HIT</v>
      </c>
      <c r="M4138" s="17" t="str">
        <f aca="false">IF(AND(K4138="HIT",L4138="HIT"),"HOD ✓ | LOD ✓",IF(K4138="HIT","HOD ✓",IF(L4138="HIT","LOD ✓","✗ MISS")))</f>
        <v>HOD ✓ | LOD ✓</v>
      </c>
      <c r="N4138" s="26" t="n">
        <f aca="false">IF(D4138&lt;H4138,(H4138-D4138)/D4138,IF(D4138&gt;G4138,(D4138-G4138)/D4138,0))</f>
        <v>0</v>
      </c>
      <c r="O4138" s="26" t="n">
        <f aca="false">IF(E4138&lt;J4138,(J4138-E4138)/E4138,IF(E4138&gt;I4138,(E4138-I4138)/E4138,0))</f>
        <v>0</v>
      </c>
      <c r="P4138" s="27" t="n">
        <f aca="false">LN(F4138/F4137)</f>
        <v>-0.00649896241865823</v>
      </c>
      <c r="Q4138" s="28" t="n">
        <f aca="false">STDEV(P4119:P4138)*SQRT(252)</f>
        <v>0.123245555235338</v>
      </c>
      <c r="R4138" s="26" t="n">
        <f aca="false">(G4138-H4138)/H4138</f>
        <v>0.00100088769206026</v>
      </c>
      <c r="S4138" s="17" t="n">
        <f aca="false">YEAR(B4138)</f>
        <v>2022</v>
      </c>
      <c r="T4138" s="17" t="n">
        <f aca="false">WEEKDAY(B4138)</f>
        <v>3</v>
      </c>
    </row>
    <row r="4139" customFormat="false" ht="15" hidden="false" customHeight="false" outlineLevel="0" collapsed="false">
      <c r="B4139" s="21" t="n">
        <v>44825</v>
      </c>
      <c r="C4139" s="22" t="n">
        <v>1664.845</v>
      </c>
      <c r="D4139" s="22" t="n">
        <v>1688.125</v>
      </c>
      <c r="E4139" s="22" t="n">
        <v>1653.87</v>
      </c>
      <c r="F4139" s="22" t="n">
        <v>1673.8</v>
      </c>
      <c r="G4139" s="23" t="n">
        <v>1688.57</v>
      </c>
      <c r="H4139" s="23" t="n">
        <v>1686.88</v>
      </c>
      <c r="I4139" s="23" t="n">
        <v>1653.32</v>
      </c>
      <c r="J4139" s="23" t="n">
        <v>1651.67</v>
      </c>
      <c r="K4139" s="29" t="str">
        <f aca="false">IF(N4139&lt;=$F$3,"HIT","MISS")</f>
        <v>HIT</v>
      </c>
      <c r="L4139" s="29" t="str">
        <f aca="false">IF(O4139&lt;=$F$3,"HIT","MISS")</f>
        <v>HIT</v>
      </c>
      <c r="M4139" s="17" t="str">
        <f aca="false">IF(AND(K4139="HIT",L4139="HIT"),"HOD ✓ | LOD ✓",IF(K4139="HIT","HOD ✓",IF(L4139="HIT","LOD ✓","✗ MISS")))</f>
        <v>HOD ✓ | LOD ✓</v>
      </c>
      <c r="N4139" s="26" t="n">
        <f aca="false">IF(D4139&lt;H4139,(H4139-D4139)/D4139,IF(D4139&gt;G4139,(D4139-G4139)/D4139,0))</f>
        <v>0</v>
      </c>
      <c r="O4139" s="26" t="n">
        <f aca="false">IF(E4139&lt;J4139,(J4139-E4139)/E4139,IF(E4139&gt;I4139,(E4139-I4139)/E4139,0))</f>
        <v>0.000332553344579655</v>
      </c>
      <c r="P4139" s="27" t="n">
        <f aca="false">LN(F4139/F4138)</f>
        <v>0.00536446461075351</v>
      </c>
      <c r="Q4139" s="28" t="n">
        <f aca="false">STDEV(P4120:P4139)*SQRT(252)</f>
        <v>0.125410023905203</v>
      </c>
      <c r="R4139" s="26" t="n">
        <f aca="false">(G4139-H4139)/H4139</f>
        <v>0.00100184956843393</v>
      </c>
      <c r="S4139" s="17" t="n">
        <f aca="false">YEAR(B4139)</f>
        <v>2022</v>
      </c>
      <c r="T4139" s="17" t="n">
        <f aca="false">WEEKDAY(B4139)</f>
        <v>4</v>
      </c>
    </row>
    <row r="4140" customFormat="false" ht="15" hidden="false" customHeight="false" outlineLevel="0" collapsed="false">
      <c r="B4140" s="21" t="n">
        <v>44826</v>
      </c>
      <c r="C4140" s="22" t="n">
        <v>1673.8</v>
      </c>
      <c r="D4140" s="22" t="n">
        <v>1684.95</v>
      </c>
      <c r="E4140" s="22" t="n">
        <v>1655.715</v>
      </c>
      <c r="F4140" s="22" t="n">
        <v>1671.335</v>
      </c>
      <c r="G4140" s="23" t="n">
        <v>1684.43</v>
      </c>
      <c r="H4140" s="23" t="n">
        <v>1682.75</v>
      </c>
      <c r="I4140" s="23" t="n">
        <v>1657.69</v>
      </c>
      <c r="J4140" s="23" t="n">
        <v>1656.03</v>
      </c>
      <c r="K4140" s="29" t="str">
        <f aca="false">IF(N4140&lt;=$F$3,"HIT","MISS")</f>
        <v>HIT</v>
      </c>
      <c r="L4140" s="29" t="str">
        <f aca="false">IF(O4140&lt;=$F$3,"HIT","MISS")</f>
        <v>HIT</v>
      </c>
      <c r="M4140" s="17" t="str">
        <f aca="false">IF(AND(K4140="HIT",L4140="HIT"),"HOD ✓ | LOD ✓",IF(K4140="HIT","HOD ✓",IF(L4140="HIT","LOD ✓","✗ MISS")))</f>
        <v>HOD ✓ | LOD ✓</v>
      </c>
      <c r="N4140" s="26" t="n">
        <f aca="false">IF(D4140&lt;H4140,(H4140-D4140)/D4140,IF(D4140&gt;G4140,(D4140-G4140)/D4140,0))</f>
        <v>0.000308614498946545</v>
      </c>
      <c r="O4140" s="26" t="n">
        <f aca="false">IF(E4140&lt;J4140,(J4140-E4140)/E4140,IF(E4140&gt;I4140,(E4140-I4140)/E4140,0))</f>
        <v>0.000190250133628103</v>
      </c>
      <c r="P4140" s="27" t="n">
        <f aca="false">LN(F4140/F4139)</f>
        <v>-0.00147378234132377</v>
      </c>
      <c r="Q4140" s="28" t="n">
        <f aca="false">STDEV(P4121:P4140)*SQRT(252)</f>
        <v>0.123298048077283</v>
      </c>
      <c r="R4140" s="26" t="n">
        <f aca="false">(G4140-H4140)/H4140</f>
        <v>0.000998365770316484</v>
      </c>
      <c r="S4140" s="17" t="n">
        <f aca="false">YEAR(B4140)</f>
        <v>2022</v>
      </c>
      <c r="T4140" s="17" t="n">
        <f aca="false">WEEKDAY(B4140)</f>
        <v>5</v>
      </c>
    </row>
    <row r="4141" customFormat="false" ht="15" hidden="false" customHeight="false" outlineLevel="0" collapsed="false">
      <c r="B4141" s="21" t="n">
        <v>44827</v>
      </c>
      <c r="C4141" s="22" t="n">
        <v>1671.335</v>
      </c>
      <c r="D4141" s="22" t="n">
        <v>1675.915</v>
      </c>
      <c r="E4141" s="22" t="n">
        <v>1639.745</v>
      </c>
      <c r="F4141" s="22" t="n">
        <v>1643.925</v>
      </c>
      <c r="G4141" s="23" t="n">
        <v>1676.54</v>
      </c>
      <c r="H4141" s="23" t="n">
        <v>1674.87</v>
      </c>
      <c r="I4141" s="23" t="n">
        <v>1639.89</v>
      </c>
      <c r="J4141" s="23" t="n">
        <v>1638.25</v>
      </c>
      <c r="K4141" s="29" t="str">
        <f aca="false">IF(N4141&lt;=$F$3,"HIT","MISS")</f>
        <v>HIT</v>
      </c>
      <c r="L4141" s="29" t="str">
        <f aca="false">IF(O4141&lt;=$F$3,"HIT","MISS")</f>
        <v>HIT</v>
      </c>
      <c r="M4141" s="17" t="str">
        <f aca="false">IF(AND(K4141="HIT",L4141="HIT"),"HOD ✓ | LOD ✓",IF(K4141="HIT","HOD ✓",IF(L4141="HIT","LOD ✓","✗ MISS")))</f>
        <v>HOD ✓ | LOD ✓</v>
      </c>
      <c r="N4141" s="26" t="n">
        <f aca="false">IF(D4141&lt;H4141,(H4141-D4141)/D4141,IF(D4141&gt;G4141,(D4141-G4141)/D4141,0))</f>
        <v>0</v>
      </c>
      <c r="O4141" s="26" t="n">
        <f aca="false">IF(E4141&lt;J4141,(J4141-E4141)/E4141,IF(E4141&gt;I4141,(E4141-I4141)/E4141,0))</f>
        <v>0</v>
      </c>
      <c r="P4141" s="27" t="n">
        <f aca="false">LN(F4141/F4140)</f>
        <v>-0.0165360331199247</v>
      </c>
      <c r="Q4141" s="28" t="n">
        <f aca="false">STDEV(P4122:P4141)*SQRT(252)</f>
        <v>0.129159486959844</v>
      </c>
      <c r="R4141" s="26" t="n">
        <f aca="false">(G4141-H4141)/H4141</f>
        <v>0.000997092311642141</v>
      </c>
      <c r="S4141" s="17" t="n">
        <f aca="false">YEAR(B4141)</f>
        <v>2022</v>
      </c>
      <c r="T4141" s="17" t="n">
        <f aca="false">WEEKDAY(B4141)</f>
        <v>6</v>
      </c>
    </row>
    <row r="4142" customFormat="false" ht="15" hidden="false" customHeight="false" outlineLevel="0" collapsed="false">
      <c r="B4142" s="21" t="n">
        <v>44830</v>
      </c>
      <c r="C4142" s="22" t="n">
        <v>1643.925</v>
      </c>
      <c r="D4142" s="22" t="n">
        <v>1649.84</v>
      </c>
      <c r="E4142" s="22" t="n">
        <v>1621.205</v>
      </c>
      <c r="F4142" s="22" t="n">
        <v>1622.845</v>
      </c>
      <c r="G4142" s="23" t="n">
        <v>1651.18</v>
      </c>
      <c r="H4142" s="23" t="n">
        <v>1649.53</v>
      </c>
      <c r="I4142" s="23" t="n">
        <v>1622.18</v>
      </c>
      <c r="J4142" s="23" t="n">
        <v>1620.56</v>
      </c>
      <c r="K4142" s="29" t="str">
        <f aca="false">IF(N4142&lt;=$F$3,"HIT","MISS")</f>
        <v>HIT</v>
      </c>
      <c r="L4142" s="29" t="str">
        <f aca="false">IF(O4142&lt;=$F$3,"HIT","MISS")</f>
        <v>HIT</v>
      </c>
      <c r="M4142" s="17" t="str">
        <f aca="false">IF(AND(K4142="HIT",L4142="HIT"),"HOD ✓ | LOD ✓",IF(K4142="HIT","HOD ✓",IF(L4142="HIT","LOD ✓","✗ MISS")))</f>
        <v>HOD ✓ | LOD ✓</v>
      </c>
      <c r="N4142" s="26" t="n">
        <f aca="false">IF(D4142&lt;H4142,(H4142-D4142)/D4142,IF(D4142&gt;G4142,(D4142-G4142)/D4142,0))</f>
        <v>0</v>
      </c>
      <c r="O4142" s="26" t="n">
        <f aca="false">IF(E4142&lt;J4142,(J4142-E4142)/E4142,IF(E4142&gt;I4142,(E4142-I4142)/E4142,0))</f>
        <v>0</v>
      </c>
      <c r="P4142" s="27" t="n">
        <f aca="false">LN(F4142/F4141)</f>
        <v>-0.0129058933400556</v>
      </c>
      <c r="Q4142" s="28" t="n">
        <f aca="false">STDEV(P4123:P4142)*SQRT(252)</f>
        <v>0.133617169177739</v>
      </c>
      <c r="R4142" s="26" t="n">
        <f aca="false">(G4142-H4142)/H4142</f>
        <v>0.00100028492964668</v>
      </c>
      <c r="S4142" s="17" t="n">
        <f aca="false">YEAR(B4142)</f>
        <v>2022</v>
      </c>
      <c r="T4142" s="17" t="n">
        <f aca="false">WEEKDAY(B4142)</f>
        <v>2</v>
      </c>
    </row>
    <row r="4143" customFormat="false" ht="15" hidden="false" customHeight="false" outlineLevel="0" collapsed="false">
      <c r="B4143" s="21" t="n">
        <v>44831</v>
      </c>
      <c r="C4143" s="22" t="n">
        <v>1622.845</v>
      </c>
      <c r="D4143" s="22" t="n">
        <v>1642.51</v>
      </c>
      <c r="E4143" s="22" t="n">
        <v>1622.845</v>
      </c>
      <c r="F4143" s="22" t="n">
        <v>1629.49</v>
      </c>
      <c r="G4143" s="23" t="n">
        <v>1642.22</v>
      </c>
      <c r="H4143" s="23" t="n">
        <v>1640.58</v>
      </c>
      <c r="I4143" s="23" t="n">
        <v>1623.94</v>
      </c>
      <c r="J4143" s="23" t="n">
        <v>1622.32</v>
      </c>
      <c r="K4143" s="29" t="str">
        <f aca="false">IF(N4143&lt;=$F$3,"HIT","MISS")</f>
        <v>HIT</v>
      </c>
      <c r="L4143" s="29" t="str">
        <f aca="false">IF(O4143&lt;=$F$3,"HIT","MISS")</f>
        <v>HIT</v>
      </c>
      <c r="M4143" s="17" t="str">
        <f aca="false">IF(AND(K4143="HIT",L4143="HIT"),"HOD ✓ | LOD ✓",IF(K4143="HIT","HOD ✓",IF(L4143="HIT","LOD ✓","✗ MISS")))</f>
        <v>HOD ✓ | LOD ✓</v>
      </c>
      <c r="N4143" s="26" t="n">
        <f aca="false">IF(D4143&lt;H4143,(H4143-D4143)/D4143,IF(D4143&gt;G4143,(D4143-G4143)/D4143,0))</f>
        <v>0.000176559046824655</v>
      </c>
      <c r="O4143" s="26" t="n">
        <f aca="false">IF(E4143&lt;J4143,(J4143-E4143)/E4143,IF(E4143&gt;I4143,(E4143-I4143)/E4143,0))</f>
        <v>0</v>
      </c>
      <c r="P4143" s="27" t="n">
        <f aca="false">LN(F4143/F4142)</f>
        <v>0.00408630060952114</v>
      </c>
      <c r="Q4143" s="28" t="n">
        <f aca="false">STDEV(P4124:P4143)*SQRT(252)</f>
        <v>0.1351849462435</v>
      </c>
      <c r="R4143" s="26" t="n">
        <f aca="false">(G4143-H4143)/H4143</f>
        <v>0.000999646466493618</v>
      </c>
      <c r="S4143" s="17" t="n">
        <f aca="false">YEAR(B4143)</f>
        <v>2022</v>
      </c>
      <c r="T4143" s="17" t="n">
        <f aca="false">WEEKDAY(B4143)</f>
        <v>3</v>
      </c>
    </row>
    <row r="4144" customFormat="false" ht="15" hidden="false" customHeight="false" outlineLevel="0" collapsed="false">
      <c r="B4144" s="21" t="n">
        <v>44832</v>
      </c>
      <c r="C4144" s="22" t="n">
        <v>1629.49</v>
      </c>
      <c r="D4144" s="22" t="n">
        <v>1662.785</v>
      </c>
      <c r="E4144" s="22" t="n">
        <v>1614.925</v>
      </c>
      <c r="F4144" s="22" t="n">
        <v>1659.995</v>
      </c>
      <c r="G4144" s="23" t="n">
        <v>1664.95</v>
      </c>
      <c r="H4144" s="23" t="n">
        <v>1663.29</v>
      </c>
      <c r="I4144" s="23" t="n">
        <v>1615.97</v>
      </c>
      <c r="J4144" s="23" t="n">
        <v>1614.36</v>
      </c>
      <c r="K4144" s="29" t="str">
        <f aca="false">IF(N4144&lt;=$F$3,"HIT","MISS")</f>
        <v>HIT</v>
      </c>
      <c r="L4144" s="29" t="str">
        <f aca="false">IF(O4144&lt;=$F$3,"HIT","MISS")</f>
        <v>HIT</v>
      </c>
      <c r="M4144" s="17" t="str">
        <f aca="false">IF(AND(K4144="HIT",L4144="HIT"),"HOD ✓ | LOD ✓",IF(K4144="HIT","HOD ✓",IF(L4144="HIT","LOD ✓","✗ MISS")))</f>
        <v>HOD ✓ | LOD ✓</v>
      </c>
      <c r="N4144" s="26" t="n">
        <f aca="false">IF(D4144&lt;H4144,(H4144-D4144)/D4144,IF(D4144&gt;G4144,(D4144-G4144)/D4144,0))</f>
        <v>0.000303707334381704</v>
      </c>
      <c r="O4144" s="26" t="n">
        <f aca="false">IF(E4144&lt;J4144,(J4144-E4144)/E4144,IF(E4144&gt;I4144,(E4144-I4144)/E4144,0))</f>
        <v>0</v>
      </c>
      <c r="P4144" s="27" t="n">
        <f aca="false">LN(F4144/F4143)</f>
        <v>0.0185475078908692</v>
      </c>
      <c r="Q4144" s="28" t="n">
        <f aca="false">STDEV(P4125:P4144)*SQRT(252)</f>
        <v>0.15347888779973</v>
      </c>
      <c r="R4144" s="26" t="n">
        <f aca="false">(G4144-H4144)/H4144</f>
        <v>0.00099802199255697</v>
      </c>
      <c r="S4144" s="17" t="n">
        <f aca="false">YEAR(B4144)</f>
        <v>2022</v>
      </c>
      <c r="T4144" s="17" t="n">
        <f aca="false">WEEKDAY(B4144)</f>
        <v>4</v>
      </c>
    </row>
    <row r="4145" customFormat="false" ht="15" hidden="false" customHeight="false" outlineLevel="0" collapsed="false">
      <c r="B4145" s="21" t="n">
        <v>44833</v>
      </c>
      <c r="C4145" s="22" t="n">
        <v>1659.995</v>
      </c>
      <c r="D4145" s="22" t="n">
        <v>1664.895</v>
      </c>
      <c r="E4145" s="22" t="n">
        <v>1641.575</v>
      </c>
      <c r="F4145" s="22" t="n">
        <v>1660.85</v>
      </c>
      <c r="G4145" s="23" t="n">
        <v>1666.8</v>
      </c>
      <c r="H4145" s="23" t="n">
        <v>1665.13</v>
      </c>
      <c r="I4145" s="23" t="n">
        <v>1643.01</v>
      </c>
      <c r="J4145" s="23" t="n">
        <v>1641.37</v>
      </c>
      <c r="K4145" s="29" t="str">
        <f aca="false">IF(N4145&lt;=$F$3,"HIT","MISS")</f>
        <v>HIT</v>
      </c>
      <c r="L4145" s="29" t="str">
        <f aca="false">IF(O4145&lt;=$F$3,"HIT","MISS")</f>
        <v>HIT</v>
      </c>
      <c r="M4145" s="17" t="str">
        <f aca="false">IF(AND(K4145="HIT",L4145="HIT"),"HOD ✓ | LOD ✓",IF(K4145="HIT","HOD ✓",IF(L4145="HIT","LOD ✓","✗ MISS")))</f>
        <v>HOD ✓ | LOD ✓</v>
      </c>
      <c r="N4145" s="26" t="n">
        <f aca="false">IF(D4145&lt;H4145,(H4145-D4145)/D4145,IF(D4145&gt;G4145,(D4145-G4145)/D4145,0))</f>
        <v>0.000141150042495249</v>
      </c>
      <c r="O4145" s="26" t="n">
        <f aca="false">IF(E4145&lt;J4145,(J4145-E4145)/E4145,IF(E4145&gt;I4145,(E4145-I4145)/E4145,0))</f>
        <v>0</v>
      </c>
      <c r="P4145" s="27" t="n">
        <f aca="false">LN(F4145/F4144)</f>
        <v>0.000514929193558955</v>
      </c>
      <c r="Q4145" s="28" t="n">
        <f aca="false">STDEV(P4126:P4145)*SQRT(252)</f>
        <v>0.151644773549236</v>
      </c>
      <c r="R4145" s="26" t="n">
        <f aca="false">(G4145-H4145)/H4145</f>
        <v>0.00100292469657014</v>
      </c>
      <c r="S4145" s="17" t="n">
        <f aca="false">YEAR(B4145)</f>
        <v>2022</v>
      </c>
      <c r="T4145" s="17" t="n">
        <f aca="false">WEEKDAY(B4145)</f>
        <v>5</v>
      </c>
    </row>
    <row r="4146" customFormat="false" ht="15" hidden="false" customHeight="false" outlineLevel="0" collapsed="false">
      <c r="B4146" s="21" t="n">
        <v>44834</v>
      </c>
      <c r="C4146" s="22" t="n">
        <v>1660.85</v>
      </c>
      <c r="D4146" s="22" t="n">
        <v>1675.43</v>
      </c>
      <c r="E4146" s="22" t="n">
        <v>1659.32</v>
      </c>
      <c r="F4146" s="22" t="n">
        <v>1660.95</v>
      </c>
      <c r="G4146" s="23" t="n">
        <v>1675.68</v>
      </c>
      <c r="H4146" s="23" t="n">
        <v>1674.01</v>
      </c>
      <c r="I4146" s="23" t="n">
        <v>1659.4</v>
      </c>
      <c r="J4146" s="23" t="n">
        <v>1657.74</v>
      </c>
      <c r="K4146" s="29" t="str">
        <f aca="false">IF(N4146&lt;=$F$3,"HIT","MISS")</f>
        <v>HIT</v>
      </c>
      <c r="L4146" s="29" t="str">
        <f aca="false">IF(O4146&lt;=$F$3,"HIT","MISS")</f>
        <v>HIT</v>
      </c>
      <c r="M4146" s="17" t="str">
        <f aca="false">IF(AND(K4146="HIT",L4146="HIT"),"HOD ✓ | LOD ✓",IF(K4146="HIT","HOD ✓",IF(L4146="HIT","LOD ✓","✗ MISS")))</f>
        <v>HOD ✓ | LOD ✓</v>
      </c>
      <c r="N4146" s="26" t="n">
        <f aca="false">IF(D4146&lt;H4146,(H4146-D4146)/D4146,IF(D4146&gt;G4146,(D4146-G4146)/D4146,0))</f>
        <v>0</v>
      </c>
      <c r="O4146" s="26" t="n">
        <f aca="false">IF(E4146&lt;J4146,(J4146-E4146)/E4146,IF(E4146&gt;I4146,(E4146-I4146)/E4146,0))</f>
        <v>0</v>
      </c>
      <c r="P4146" s="27" t="n">
        <f aca="false">LN(F4146/F4145)</f>
        <v>6.02083208082217E-005</v>
      </c>
      <c r="Q4146" s="28" t="n">
        <f aca="false">STDEV(P4127:P4146)*SQRT(252)</f>
        <v>0.147013169977043</v>
      </c>
      <c r="R4146" s="26" t="n">
        <f aca="false">(G4146-H4146)/H4146</f>
        <v>0.00099760455433365</v>
      </c>
      <c r="S4146" s="17" t="n">
        <f aca="false">YEAR(B4146)</f>
        <v>2022</v>
      </c>
      <c r="T4146" s="17" t="n">
        <f aca="false">WEEKDAY(B4146)</f>
        <v>6</v>
      </c>
    </row>
    <row r="4147" customFormat="false" ht="15" hidden="false" customHeight="false" outlineLevel="0" collapsed="false">
      <c r="B4147" s="21" t="n">
        <v>44837</v>
      </c>
      <c r="C4147" s="22" t="n">
        <v>1660.95</v>
      </c>
      <c r="D4147" s="22" t="n">
        <v>1701.53</v>
      </c>
      <c r="E4147" s="22" t="n">
        <v>1659.695</v>
      </c>
      <c r="F4147" s="22" t="n">
        <v>1699.795</v>
      </c>
      <c r="G4147" s="23" t="n">
        <v>1700.74</v>
      </c>
      <c r="H4147" s="23" t="n">
        <v>1699.04</v>
      </c>
      <c r="I4147" s="23" t="n">
        <v>1659.46</v>
      </c>
      <c r="J4147" s="23" t="n">
        <v>1657.8</v>
      </c>
      <c r="K4147" s="29" t="str">
        <f aca="false">IF(N4147&lt;=$F$3,"HIT","MISS")</f>
        <v>HIT</v>
      </c>
      <c r="L4147" s="29" t="str">
        <f aca="false">IF(O4147&lt;=$F$3,"HIT","MISS")</f>
        <v>HIT</v>
      </c>
      <c r="M4147" s="17" t="str">
        <f aca="false">IF(AND(K4147="HIT",L4147="HIT"),"HOD ✓ | LOD ✓",IF(K4147="HIT","HOD ✓",IF(L4147="HIT","LOD ✓","✗ MISS")))</f>
        <v>HOD ✓ | LOD ✓</v>
      </c>
      <c r="N4147" s="26" t="n">
        <f aca="false">IF(D4147&lt;H4147,(H4147-D4147)/D4147,IF(D4147&gt;G4147,(D4147-G4147)/D4147,0))</f>
        <v>0.000464288023132101</v>
      </c>
      <c r="O4147" s="26" t="n">
        <f aca="false">IF(E4147&lt;J4147,(J4147-E4147)/E4147,IF(E4147&gt;I4147,(E4147-I4147)/E4147,0))</f>
        <v>0.00014159228050931</v>
      </c>
      <c r="P4147" s="27" t="n">
        <f aca="false">LN(F4147/F4146)</f>
        <v>0.0231179277254405</v>
      </c>
      <c r="Q4147" s="28" t="n">
        <f aca="false">STDEV(P4128:P4147)*SQRT(252)</f>
        <v>0.171089538798018</v>
      </c>
      <c r="R4147" s="26" t="n">
        <f aca="false">(G4147-H4147)/H4147</f>
        <v>0.0010005650249553</v>
      </c>
      <c r="S4147" s="17" t="n">
        <f aca="false">YEAR(B4147)</f>
        <v>2022</v>
      </c>
      <c r="T4147" s="17" t="n">
        <f aca="false">WEEKDAY(B4147)</f>
        <v>2</v>
      </c>
    </row>
    <row r="4148" customFormat="false" ht="15" hidden="false" customHeight="false" outlineLevel="0" collapsed="false">
      <c r="B4148" s="21" t="n">
        <v>44838</v>
      </c>
      <c r="C4148" s="22" t="n">
        <v>1699.795</v>
      </c>
      <c r="D4148" s="22" t="n">
        <v>1729.59</v>
      </c>
      <c r="E4148" s="22" t="n">
        <v>1695.24</v>
      </c>
      <c r="F4148" s="22" t="n">
        <v>1726.465</v>
      </c>
      <c r="G4148" s="23" t="n">
        <v>1730.04</v>
      </c>
      <c r="H4148" s="23" t="n">
        <v>1728.31</v>
      </c>
      <c r="I4148" s="23" t="n">
        <v>1696.41</v>
      </c>
      <c r="J4148" s="23" t="n">
        <v>1694.72</v>
      </c>
      <c r="K4148" s="29" t="str">
        <f aca="false">IF(N4148&lt;=$F$3,"HIT","MISS")</f>
        <v>HIT</v>
      </c>
      <c r="L4148" s="29" t="str">
        <f aca="false">IF(O4148&lt;=$F$3,"HIT","MISS")</f>
        <v>HIT</v>
      </c>
      <c r="M4148" s="17" t="str">
        <f aca="false">IF(AND(K4148="HIT",L4148="HIT"),"HOD ✓ | LOD ✓",IF(K4148="HIT","HOD ✓",IF(L4148="HIT","LOD ✓","✗ MISS")))</f>
        <v>HOD ✓ | LOD ✓</v>
      </c>
      <c r="N4148" s="26" t="n">
        <f aca="false">IF(D4148&lt;H4148,(H4148-D4148)/D4148,IF(D4148&gt;G4148,(D4148-G4148)/D4148,0))</f>
        <v>0</v>
      </c>
      <c r="O4148" s="26" t="n">
        <f aca="false">IF(E4148&lt;J4148,(J4148-E4148)/E4148,IF(E4148&gt;I4148,(E4148-I4148)/E4148,0))</f>
        <v>0</v>
      </c>
      <c r="P4148" s="27" t="n">
        <f aca="false">LN(F4148/F4147)</f>
        <v>0.0155683098598462</v>
      </c>
      <c r="Q4148" s="28" t="n">
        <f aca="false">STDEV(P4129:P4148)*SQRT(252)</f>
        <v>0.17905456982669</v>
      </c>
      <c r="R4148" s="26" t="n">
        <f aca="false">(G4148-H4148)/H4148</f>
        <v>0.00100097783383769</v>
      </c>
      <c r="S4148" s="17" t="n">
        <f aca="false">YEAR(B4148)</f>
        <v>2022</v>
      </c>
      <c r="T4148" s="17" t="n">
        <f aca="false">WEEKDAY(B4148)</f>
        <v>3</v>
      </c>
    </row>
    <row r="4149" customFormat="false" ht="15" hidden="false" customHeight="false" outlineLevel="0" collapsed="false">
      <c r="B4149" s="21" t="n">
        <v>44839</v>
      </c>
      <c r="C4149" s="22" t="n">
        <v>1726.465</v>
      </c>
      <c r="D4149" s="22" t="n">
        <v>1727.84</v>
      </c>
      <c r="E4149" s="22" t="n">
        <v>1700.59</v>
      </c>
      <c r="F4149" s="22" t="n">
        <v>1716.445</v>
      </c>
      <c r="G4149" s="23" t="n">
        <v>1728.86</v>
      </c>
      <c r="H4149" s="23" t="n">
        <v>1727.13</v>
      </c>
      <c r="I4149" s="23" t="n">
        <v>1700.1</v>
      </c>
      <c r="J4149" s="23" t="n">
        <v>1698.4</v>
      </c>
      <c r="K4149" s="29" t="str">
        <f aca="false">IF(N4149&lt;=$F$3,"HIT","MISS")</f>
        <v>HIT</v>
      </c>
      <c r="L4149" s="29" t="str">
        <f aca="false">IF(O4149&lt;=$F$3,"HIT","MISS")</f>
        <v>HIT</v>
      </c>
      <c r="M4149" s="17" t="str">
        <f aca="false">IF(AND(K4149="HIT",L4149="HIT"),"HOD ✓ | LOD ✓",IF(K4149="HIT","HOD ✓",IF(L4149="HIT","LOD ✓","✗ MISS")))</f>
        <v>HOD ✓ | LOD ✓</v>
      </c>
      <c r="N4149" s="26" t="n">
        <f aca="false">IF(D4149&lt;H4149,(H4149-D4149)/D4149,IF(D4149&gt;G4149,(D4149-G4149)/D4149,0))</f>
        <v>0</v>
      </c>
      <c r="O4149" s="26" t="n">
        <f aca="false">IF(E4149&lt;J4149,(J4149-E4149)/E4149,IF(E4149&gt;I4149,(E4149-I4149)/E4149,0))</f>
        <v>0.000288135294221423</v>
      </c>
      <c r="P4149" s="27" t="n">
        <f aca="false">LN(F4149/F4148)</f>
        <v>-0.0058206739589411</v>
      </c>
      <c r="Q4149" s="28" t="n">
        <f aca="false">STDEV(P4130:P4149)*SQRT(252)</f>
        <v>0.177195403527659</v>
      </c>
      <c r="R4149" s="26" t="n">
        <f aca="false">(G4149-H4149)/H4149</f>
        <v>0.00100166171625749</v>
      </c>
      <c r="S4149" s="17" t="n">
        <f aca="false">YEAR(B4149)</f>
        <v>2022</v>
      </c>
      <c r="T4149" s="17" t="n">
        <f aca="false">WEEKDAY(B4149)</f>
        <v>4</v>
      </c>
    </row>
    <row r="4150" customFormat="false" ht="15" hidden="false" customHeight="false" outlineLevel="0" collapsed="false">
      <c r="B4150" s="21" t="n">
        <v>44840</v>
      </c>
      <c r="C4150" s="22" t="n">
        <v>1716.445</v>
      </c>
      <c r="D4150" s="22" t="n">
        <v>1725.6</v>
      </c>
      <c r="E4150" s="22" t="n">
        <v>1706.955</v>
      </c>
      <c r="F4150" s="22" t="n">
        <v>1712.74</v>
      </c>
      <c r="G4150" s="23" t="n">
        <v>1726.37</v>
      </c>
      <c r="H4150" s="23" t="n">
        <v>1724.65</v>
      </c>
      <c r="I4150" s="23" t="n">
        <v>1709</v>
      </c>
      <c r="J4150" s="23" t="n">
        <v>1707.29</v>
      </c>
      <c r="K4150" s="29" t="str">
        <f aca="false">IF(N4150&lt;=$F$3,"HIT","MISS")</f>
        <v>HIT</v>
      </c>
      <c r="L4150" s="29" t="str">
        <f aca="false">IF(O4150&lt;=$F$3,"HIT","MISS")</f>
        <v>HIT</v>
      </c>
      <c r="M4150" s="17" t="str">
        <f aca="false">IF(AND(K4150="HIT",L4150="HIT"),"HOD ✓ | LOD ✓",IF(K4150="HIT","HOD ✓",IF(L4150="HIT","LOD ✓","✗ MISS")))</f>
        <v>HOD ✓ | LOD ✓</v>
      </c>
      <c r="N4150" s="26" t="n">
        <f aca="false">IF(D4150&lt;H4150,(H4150-D4150)/D4150,IF(D4150&gt;G4150,(D4150-G4150)/D4150,0))</f>
        <v>0</v>
      </c>
      <c r="O4150" s="26" t="n">
        <f aca="false">IF(E4150&lt;J4150,(J4150-E4150)/E4150,IF(E4150&gt;I4150,(E4150-I4150)/E4150,0))</f>
        <v>0.000196255905984655</v>
      </c>
      <c r="P4150" s="27" t="n">
        <f aca="false">LN(F4150/F4149)</f>
        <v>-0.00216086413632196</v>
      </c>
      <c r="Q4150" s="28" t="n">
        <f aca="false">STDEV(P4131:P4150)*SQRT(252)</f>
        <v>0.176158984337345</v>
      </c>
      <c r="R4150" s="26" t="n">
        <f aca="false">(G4150-H4150)/H4150</f>
        <v>0.000997303800771055</v>
      </c>
      <c r="S4150" s="17" t="n">
        <f aca="false">YEAR(B4150)</f>
        <v>2022</v>
      </c>
      <c r="T4150" s="17" t="n">
        <f aca="false">WEEKDAY(B4150)</f>
        <v>5</v>
      </c>
    </row>
    <row r="4151" customFormat="false" ht="15" hidden="false" customHeight="false" outlineLevel="0" collapsed="false">
      <c r="B4151" s="21" t="n">
        <v>44841</v>
      </c>
      <c r="C4151" s="22" t="n">
        <v>1712.74</v>
      </c>
      <c r="D4151" s="22" t="n">
        <v>1714.85</v>
      </c>
      <c r="E4151" s="22" t="n">
        <v>1690.695</v>
      </c>
      <c r="F4151" s="22" t="n">
        <v>1695</v>
      </c>
      <c r="G4151" s="23" t="n">
        <v>1716.23</v>
      </c>
      <c r="H4151" s="23" t="n">
        <v>1714.52</v>
      </c>
      <c r="I4151" s="23" t="n">
        <v>1691.59</v>
      </c>
      <c r="J4151" s="23" t="n">
        <v>1689.9</v>
      </c>
      <c r="K4151" s="29" t="str">
        <f aca="false">IF(N4151&lt;=$F$3,"HIT","MISS")</f>
        <v>HIT</v>
      </c>
      <c r="L4151" s="29" t="str">
        <f aca="false">IF(O4151&lt;=$F$3,"HIT","MISS")</f>
        <v>HIT</v>
      </c>
      <c r="M4151" s="17" t="str">
        <f aca="false">IF(AND(K4151="HIT",L4151="HIT"),"HOD ✓ | LOD ✓",IF(K4151="HIT","HOD ✓",IF(L4151="HIT","LOD ✓","✗ MISS")))</f>
        <v>HOD ✓ | LOD ✓</v>
      </c>
      <c r="N4151" s="26" t="n">
        <f aca="false">IF(D4151&lt;H4151,(H4151-D4151)/D4151,IF(D4151&gt;G4151,(D4151-G4151)/D4151,0))</f>
        <v>0</v>
      </c>
      <c r="O4151" s="26" t="n">
        <f aca="false">IF(E4151&lt;J4151,(J4151-E4151)/E4151,IF(E4151&gt;I4151,(E4151-I4151)/E4151,0))</f>
        <v>0</v>
      </c>
      <c r="P4151" s="27" t="n">
        <f aca="false">LN(F4151/F4150)</f>
        <v>-0.0104116864877</v>
      </c>
      <c r="Q4151" s="28" t="n">
        <f aca="false">STDEV(P4132:P4151)*SQRT(252)</f>
        <v>0.178982001101843</v>
      </c>
      <c r="R4151" s="26" t="n">
        <f aca="false">(G4151-H4151)/H4151</f>
        <v>0.000997363693628559</v>
      </c>
      <c r="S4151" s="17" t="n">
        <f aca="false">YEAR(B4151)</f>
        <v>2022</v>
      </c>
      <c r="T4151" s="17" t="n">
        <f aca="false">WEEKDAY(B4151)</f>
        <v>6</v>
      </c>
    </row>
    <row r="4152" customFormat="false" ht="15" hidden="false" customHeight="false" outlineLevel="0" collapsed="false">
      <c r="B4152" s="21" t="n">
        <v>44844</v>
      </c>
      <c r="C4152" s="22" t="n">
        <v>1695</v>
      </c>
      <c r="D4152" s="22" t="n">
        <v>1699.915</v>
      </c>
      <c r="E4152" s="22" t="n">
        <v>1665.77</v>
      </c>
      <c r="F4152" s="22" t="n">
        <v>1668.25</v>
      </c>
      <c r="G4152" s="23" t="n">
        <v>1700.28</v>
      </c>
      <c r="H4152" s="23" t="n">
        <v>1698.58</v>
      </c>
      <c r="I4152" s="23" t="n">
        <v>1666.85</v>
      </c>
      <c r="J4152" s="23" t="n">
        <v>1665.18</v>
      </c>
      <c r="K4152" s="29" t="str">
        <f aca="false">IF(N4152&lt;=$F$3,"HIT","MISS")</f>
        <v>HIT</v>
      </c>
      <c r="L4152" s="29" t="str">
        <f aca="false">IF(O4152&lt;=$F$3,"HIT","MISS")</f>
        <v>HIT</v>
      </c>
      <c r="M4152" s="17" t="str">
        <f aca="false">IF(AND(K4152="HIT",L4152="HIT"),"HOD ✓ | LOD ✓",IF(K4152="HIT","HOD ✓",IF(L4152="HIT","LOD ✓","✗ MISS")))</f>
        <v>HOD ✓ | LOD ✓</v>
      </c>
      <c r="N4152" s="26" t="n">
        <f aca="false">IF(D4152&lt;H4152,(H4152-D4152)/D4152,IF(D4152&gt;G4152,(D4152-G4152)/D4152,0))</f>
        <v>0</v>
      </c>
      <c r="O4152" s="26" t="n">
        <f aca="false">IF(E4152&lt;J4152,(J4152-E4152)/E4152,IF(E4152&gt;I4152,(E4152-I4152)/E4152,0))</f>
        <v>0</v>
      </c>
      <c r="P4152" s="27" t="n">
        <f aca="false">LN(F4152/F4151)</f>
        <v>-0.0159075680308347</v>
      </c>
      <c r="Q4152" s="28" t="n">
        <f aca="false">STDEV(P4133:P4152)*SQRT(252)</f>
        <v>0.185810328830213</v>
      </c>
      <c r="R4152" s="26" t="n">
        <f aca="false">(G4152-H4152)/H4152</f>
        <v>0.00100083599241722</v>
      </c>
      <c r="S4152" s="17" t="n">
        <f aca="false">YEAR(B4152)</f>
        <v>2022</v>
      </c>
      <c r="T4152" s="17" t="n">
        <f aca="false">WEEKDAY(B4152)</f>
        <v>2</v>
      </c>
    </row>
    <row r="4153" customFormat="false" ht="15" hidden="false" customHeight="false" outlineLevel="0" collapsed="false">
      <c r="B4153" s="21" t="n">
        <v>44845</v>
      </c>
      <c r="C4153" s="22" t="n">
        <v>1668.25</v>
      </c>
      <c r="D4153" s="22" t="n">
        <v>1684.04</v>
      </c>
      <c r="E4153" s="22" t="n">
        <v>1661.03</v>
      </c>
      <c r="F4153" s="22" t="n">
        <v>1666.215</v>
      </c>
      <c r="G4153" s="23" t="n">
        <v>1685.46</v>
      </c>
      <c r="H4153" s="23" t="n">
        <v>1683.78</v>
      </c>
      <c r="I4153" s="23" t="n">
        <v>1662.33</v>
      </c>
      <c r="J4153" s="23" t="n">
        <v>1660.67</v>
      </c>
      <c r="K4153" s="29" t="str">
        <f aca="false">IF(N4153&lt;=$F$3,"HIT","MISS")</f>
        <v>HIT</v>
      </c>
      <c r="L4153" s="29" t="str">
        <f aca="false">IF(O4153&lt;=$F$3,"HIT","MISS")</f>
        <v>HIT</v>
      </c>
      <c r="M4153" s="17" t="str">
        <f aca="false">IF(AND(K4153="HIT",L4153="HIT"),"HOD ✓ | LOD ✓",IF(K4153="HIT","HOD ✓",IF(L4153="HIT","LOD ✓","✗ MISS")))</f>
        <v>HOD ✓ | LOD ✓</v>
      </c>
      <c r="N4153" s="26" t="n">
        <f aca="false">IF(D4153&lt;H4153,(H4153-D4153)/D4153,IF(D4153&gt;G4153,(D4153-G4153)/D4153,0))</f>
        <v>0</v>
      </c>
      <c r="O4153" s="26" t="n">
        <f aca="false">IF(E4153&lt;J4153,(J4153-E4153)/E4153,IF(E4153&gt;I4153,(E4153-I4153)/E4153,0))</f>
        <v>0</v>
      </c>
      <c r="P4153" s="27" t="n">
        <f aca="false">LN(F4153/F4152)</f>
        <v>-0.00122058576272375</v>
      </c>
      <c r="Q4153" s="28" t="n">
        <f aca="false">STDEV(P4134:P4153)*SQRT(252)</f>
        <v>0.180955817071086</v>
      </c>
      <c r="R4153" s="26" t="n">
        <f aca="false">(G4153-H4153)/H4153</f>
        <v>0.000997755051134984</v>
      </c>
      <c r="S4153" s="17" t="n">
        <f aca="false">YEAR(B4153)</f>
        <v>2022</v>
      </c>
      <c r="T4153" s="17" t="n">
        <f aca="false">WEEKDAY(B4153)</f>
        <v>3</v>
      </c>
    </row>
    <row r="4154" customFormat="false" ht="15" hidden="false" customHeight="false" outlineLevel="0" collapsed="false">
      <c r="B4154" s="21" t="n">
        <v>44846</v>
      </c>
      <c r="C4154" s="22" t="n">
        <v>1666.215</v>
      </c>
      <c r="D4154" s="22" t="n">
        <v>1678.37</v>
      </c>
      <c r="E4154" s="22" t="n">
        <v>1661.47</v>
      </c>
      <c r="F4154" s="22" t="n">
        <v>1673.205</v>
      </c>
      <c r="G4154" s="23" t="n">
        <v>1678.47</v>
      </c>
      <c r="H4154" s="23" t="n">
        <v>1676.79</v>
      </c>
      <c r="I4154" s="23" t="n">
        <v>1661.02</v>
      </c>
      <c r="J4154" s="23" t="n">
        <v>1659.36</v>
      </c>
      <c r="K4154" s="29" t="str">
        <f aca="false">IF(N4154&lt;=$F$3,"HIT","MISS")</f>
        <v>HIT</v>
      </c>
      <c r="L4154" s="29" t="str">
        <f aca="false">IF(O4154&lt;=$F$3,"HIT","MISS")</f>
        <v>HIT</v>
      </c>
      <c r="M4154" s="17" t="str">
        <f aca="false">IF(AND(K4154="HIT",L4154="HIT"),"HOD ✓ | LOD ✓",IF(K4154="HIT","HOD ✓",IF(L4154="HIT","LOD ✓","✗ MISS")))</f>
        <v>HOD ✓ | LOD ✓</v>
      </c>
      <c r="N4154" s="26" t="n">
        <f aca="false">IF(D4154&lt;H4154,(H4154-D4154)/D4154,IF(D4154&gt;G4154,(D4154-G4154)/D4154,0))</f>
        <v>0</v>
      </c>
      <c r="O4154" s="26" t="n">
        <f aca="false">IF(E4154&lt;J4154,(J4154-E4154)/E4154,IF(E4154&gt;I4154,(E4154-I4154)/E4154,0))</f>
        <v>0.000270844493129605</v>
      </c>
      <c r="P4154" s="27" t="n">
        <f aca="false">LN(F4154/F4153)</f>
        <v>0.00418636182850554</v>
      </c>
      <c r="Q4154" s="28" t="n">
        <f aca="false">STDEV(P4135:P4154)*SQRT(252)</f>
        <v>0.181751279238518</v>
      </c>
      <c r="R4154" s="26" t="n">
        <f aca="false">(G4154-H4154)/H4154</f>
        <v>0.00100191437210388</v>
      </c>
      <c r="S4154" s="17" t="n">
        <f aca="false">YEAR(B4154)</f>
        <v>2022</v>
      </c>
      <c r="T4154" s="17" t="n">
        <f aca="false">WEEKDAY(B4154)</f>
        <v>4</v>
      </c>
    </row>
    <row r="4155" customFormat="false" ht="15" hidden="false" customHeight="false" outlineLevel="0" collapsed="false">
      <c r="B4155" s="21" t="n">
        <v>44847</v>
      </c>
      <c r="C4155" s="22" t="n">
        <v>1673.205</v>
      </c>
      <c r="D4155" s="22" t="n">
        <v>1682.495</v>
      </c>
      <c r="E4155" s="22" t="n">
        <v>1642.465</v>
      </c>
      <c r="F4155" s="22" t="n">
        <v>1666.135</v>
      </c>
      <c r="G4155" s="23" t="n">
        <v>1683.39</v>
      </c>
      <c r="H4155" s="23" t="n">
        <v>1681.71</v>
      </c>
      <c r="I4155" s="23" t="n">
        <v>1643.96</v>
      </c>
      <c r="J4155" s="23" t="n">
        <v>1642.32</v>
      </c>
      <c r="K4155" s="29" t="str">
        <f aca="false">IF(N4155&lt;=$F$3,"HIT","MISS")</f>
        <v>HIT</v>
      </c>
      <c r="L4155" s="29" t="str">
        <f aca="false">IF(O4155&lt;=$F$3,"HIT","MISS")</f>
        <v>HIT</v>
      </c>
      <c r="M4155" s="17" t="str">
        <f aca="false">IF(AND(K4155="HIT",L4155="HIT"),"HOD ✓ | LOD ✓",IF(K4155="HIT","HOD ✓",IF(L4155="HIT","LOD ✓","✗ MISS")))</f>
        <v>HOD ✓ | LOD ✓</v>
      </c>
      <c r="N4155" s="26" t="n">
        <f aca="false">IF(D4155&lt;H4155,(H4155-D4155)/D4155,IF(D4155&gt;G4155,(D4155-G4155)/D4155,0))</f>
        <v>0</v>
      </c>
      <c r="O4155" s="26" t="n">
        <f aca="false">IF(E4155&lt;J4155,(J4155-E4155)/E4155,IF(E4155&gt;I4155,(E4155-I4155)/E4155,0))</f>
        <v>0</v>
      </c>
      <c r="P4155" s="27" t="n">
        <f aca="false">LN(F4155/F4154)</f>
        <v>-0.0042343759926931</v>
      </c>
      <c r="Q4155" s="28" t="n">
        <f aca="false">STDEV(P4136:P4155)*SQRT(252)</f>
        <v>0.168158858798417</v>
      </c>
      <c r="R4155" s="26" t="n">
        <f aca="false">(G4155-H4155)/H4155</f>
        <v>0.000998983177836883</v>
      </c>
      <c r="S4155" s="17" t="n">
        <f aca="false">YEAR(B4155)</f>
        <v>2022</v>
      </c>
      <c r="T4155" s="17" t="n">
        <f aca="false">WEEKDAY(B4155)</f>
        <v>5</v>
      </c>
    </row>
    <row r="4156" customFormat="false" ht="15" hidden="false" customHeight="false" outlineLevel="0" collapsed="false">
      <c r="B4156" s="21" t="n">
        <v>44848</v>
      </c>
      <c r="C4156" s="22" t="n">
        <v>1666.135</v>
      </c>
      <c r="D4156" s="22" t="n">
        <v>1671.825</v>
      </c>
      <c r="E4156" s="22" t="n">
        <v>1640.27</v>
      </c>
      <c r="F4156" s="22" t="n">
        <v>1644.45</v>
      </c>
      <c r="G4156" s="23" t="n">
        <v>1673.15</v>
      </c>
      <c r="H4156" s="23" t="n">
        <v>1671.48</v>
      </c>
      <c r="I4156" s="23" t="n">
        <v>1640.05</v>
      </c>
      <c r="J4156" s="23" t="n">
        <v>1638.41</v>
      </c>
      <c r="K4156" s="29" t="str">
        <f aca="false">IF(N4156&lt;=$F$3,"HIT","MISS")</f>
        <v>HIT</v>
      </c>
      <c r="L4156" s="29" t="str">
        <f aca="false">IF(O4156&lt;=$F$3,"HIT","MISS")</f>
        <v>HIT</v>
      </c>
      <c r="M4156" s="17" t="str">
        <f aca="false">IF(AND(K4156="HIT",L4156="HIT"),"HOD ✓ | LOD ✓",IF(K4156="HIT","HOD ✓",IF(L4156="HIT","LOD ✓","✗ MISS")))</f>
        <v>HOD ✓ | LOD ✓</v>
      </c>
      <c r="N4156" s="26" t="n">
        <f aca="false">IF(D4156&lt;H4156,(H4156-D4156)/D4156,IF(D4156&gt;G4156,(D4156-G4156)/D4156,0))</f>
        <v>0</v>
      </c>
      <c r="O4156" s="26" t="n">
        <f aca="false">IF(E4156&lt;J4156,(J4156-E4156)/E4156,IF(E4156&gt;I4156,(E4156-I4156)/E4156,0))</f>
        <v>0.000134124260030378</v>
      </c>
      <c r="P4156" s="27" t="n">
        <f aca="false">LN(F4156/F4155)</f>
        <v>-0.0131005910681458</v>
      </c>
      <c r="Q4156" s="28" t="n">
        <f aca="false">STDEV(P4137:P4156)*SQRT(252)</f>
        <v>0.17244372989554</v>
      </c>
      <c r="R4156" s="26" t="n">
        <f aca="false">(G4156-H4156)/H4156</f>
        <v>0.000999114557158969</v>
      </c>
      <c r="S4156" s="17" t="n">
        <f aca="false">YEAR(B4156)</f>
        <v>2022</v>
      </c>
      <c r="T4156" s="17" t="n">
        <f aca="false">WEEKDAY(B4156)</f>
        <v>6</v>
      </c>
    </row>
    <row r="4157" customFormat="false" ht="15" hidden="false" customHeight="false" outlineLevel="0" collapsed="false">
      <c r="B4157" s="21" t="n">
        <v>44851</v>
      </c>
      <c r="C4157" s="22" t="n">
        <v>1644.45</v>
      </c>
      <c r="D4157" s="22" t="n">
        <v>1668.53</v>
      </c>
      <c r="E4157" s="22" t="n">
        <v>1644.17</v>
      </c>
      <c r="F4157" s="22" t="n">
        <v>1650.76</v>
      </c>
      <c r="G4157" s="23" t="n">
        <v>1669.12</v>
      </c>
      <c r="H4157" s="23" t="n">
        <v>1667.45</v>
      </c>
      <c r="I4157" s="23" t="n">
        <v>1644.92</v>
      </c>
      <c r="J4157" s="23" t="n">
        <v>1643.28</v>
      </c>
      <c r="K4157" s="29" t="str">
        <f aca="false">IF(N4157&lt;=$F$3,"HIT","MISS")</f>
        <v>HIT</v>
      </c>
      <c r="L4157" s="29" t="str">
        <f aca="false">IF(O4157&lt;=$F$3,"HIT","MISS")</f>
        <v>HIT</v>
      </c>
      <c r="M4157" s="17" t="str">
        <f aca="false">IF(AND(K4157="HIT",L4157="HIT"),"HOD ✓ | LOD ✓",IF(K4157="HIT","HOD ✓",IF(L4157="HIT","LOD ✓","✗ MISS")))</f>
        <v>HOD ✓ | LOD ✓</v>
      </c>
      <c r="N4157" s="26" t="n">
        <f aca="false">IF(D4157&lt;H4157,(H4157-D4157)/D4157,IF(D4157&gt;G4157,(D4157-G4157)/D4157,0))</f>
        <v>0</v>
      </c>
      <c r="O4157" s="26" t="n">
        <f aca="false">IF(E4157&lt;J4157,(J4157-E4157)/E4157,IF(E4157&gt;I4157,(E4157-I4157)/E4157,0))</f>
        <v>0</v>
      </c>
      <c r="P4157" s="27" t="n">
        <f aca="false">LN(F4157/F4156)</f>
        <v>0.0038298061201646</v>
      </c>
      <c r="Q4157" s="28" t="n">
        <f aca="false">STDEV(P4138:P4157)*SQRT(252)</f>
        <v>0.173246054284949</v>
      </c>
      <c r="R4157" s="26" t="n">
        <f aca="false">(G4157-H4157)/H4157</f>
        <v>0.00100152928123773</v>
      </c>
      <c r="S4157" s="17" t="n">
        <f aca="false">YEAR(B4157)</f>
        <v>2022</v>
      </c>
      <c r="T4157" s="17" t="n">
        <f aca="false">WEEKDAY(B4157)</f>
        <v>2</v>
      </c>
    </row>
    <row r="4158" customFormat="false" ht="15" hidden="false" customHeight="false" outlineLevel="0" collapsed="false">
      <c r="B4158" s="21" t="n">
        <v>44852</v>
      </c>
      <c r="C4158" s="22" t="n">
        <v>1650.76</v>
      </c>
      <c r="D4158" s="22" t="n">
        <v>1660.936</v>
      </c>
      <c r="E4158" s="22" t="n">
        <v>1645.915</v>
      </c>
      <c r="F4158" s="22" t="n">
        <v>1652.075</v>
      </c>
      <c r="G4158" s="23" t="n">
        <v>1662.48</v>
      </c>
      <c r="H4158" s="23" t="n">
        <v>1660.82</v>
      </c>
      <c r="I4158" s="23" t="n">
        <v>1647.03</v>
      </c>
      <c r="J4158" s="23" t="n">
        <v>1645.38</v>
      </c>
      <c r="K4158" s="29" t="str">
        <f aca="false">IF(N4158&lt;=$F$3,"HIT","MISS")</f>
        <v>HIT</v>
      </c>
      <c r="L4158" s="29" t="str">
        <f aca="false">IF(O4158&lt;=$F$3,"HIT","MISS")</f>
        <v>HIT</v>
      </c>
      <c r="M4158" s="17" t="str">
        <f aca="false">IF(AND(K4158="HIT",L4158="HIT"),"HOD ✓ | LOD ✓",IF(K4158="HIT","HOD ✓",IF(L4158="HIT","LOD ✓","✗ MISS")))</f>
        <v>HOD ✓ | LOD ✓</v>
      </c>
      <c r="N4158" s="26" t="n">
        <f aca="false">IF(D4158&lt;H4158,(H4158-D4158)/D4158,IF(D4158&gt;G4158,(D4158-G4158)/D4158,0))</f>
        <v>0</v>
      </c>
      <c r="O4158" s="26" t="n">
        <f aca="false">IF(E4158&lt;J4158,(J4158-E4158)/E4158,IF(E4158&gt;I4158,(E4158-I4158)/E4158,0))</f>
        <v>0</v>
      </c>
      <c r="P4158" s="27" t="n">
        <f aca="false">LN(F4158/F4157)</f>
        <v>0.000796285657311827</v>
      </c>
      <c r="Q4158" s="28" t="n">
        <f aca="false">STDEV(P4139:P4158)*SQRT(252)</f>
        <v>0.171965730550276</v>
      </c>
      <c r="R4158" s="26" t="n">
        <f aca="false">(G4158-H4158)/H4158</f>
        <v>0.000999506267988152</v>
      </c>
      <c r="S4158" s="17" t="n">
        <f aca="false">YEAR(B4158)</f>
        <v>2022</v>
      </c>
      <c r="T4158" s="17" t="n">
        <f aca="false">WEEKDAY(B4158)</f>
        <v>3</v>
      </c>
    </row>
    <row r="4159" customFormat="false" ht="15" hidden="false" customHeight="false" outlineLevel="0" collapsed="false">
      <c r="B4159" s="21" t="n">
        <v>44853</v>
      </c>
      <c r="C4159" s="22" t="n">
        <v>1652.075</v>
      </c>
      <c r="D4159" s="22" t="n">
        <v>1654.475</v>
      </c>
      <c r="E4159" s="22" t="n">
        <v>1627.725</v>
      </c>
      <c r="F4159" s="22" t="n">
        <v>1628.98</v>
      </c>
      <c r="G4159" s="23" t="n">
        <v>1656.25</v>
      </c>
      <c r="H4159" s="23" t="n">
        <v>1654.6</v>
      </c>
      <c r="I4159" s="23" t="n">
        <v>1629.59</v>
      </c>
      <c r="J4159" s="23" t="n">
        <v>1627.96</v>
      </c>
      <c r="K4159" s="29" t="str">
        <f aca="false">IF(N4159&lt;=$F$3,"HIT","MISS")</f>
        <v>HIT</v>
      </c>
      <c r="L4159" s="29" t="str">
        <f aca="false">IF(O4159&lt;=$F$3,"HIT","MISS")</f>
        <v>HIT</v>
      </c>
      <c r="M4159" s="17" t="str">
        <f aca="false">IF(AND(K4159="HIT",L4159="HIT"),"HOD ✓ | LOD ✓",IF(K4159="HIT","HOD ✓",IF(L4159="HIT","LOD ✓","✗ MISS")))</f>
        <v>HOD ✓ | LOD ✓</v>
      </c>
      <c r="N4159" s="26" t="n">
        <f aca="false">IF(D4159&lt;H4159,(H4159-D4159)/D4159,IF(D4159&gt;G4159,(D4159-G4159)/D4159,0))</f>
        <v>7.55526677646988E-005</v>
      </c>
      <c r="O4159" s="26" t="n">
        <f aca="false">IF(E4159&lt;J4159,(J4159-E4159)/E4159,IF(E4159&gt;I4159,(E4159-I4159)/E4159,0))</f>
        <v>0.000144373281727643</v>
      </c>
      <c r="P4159" s="27" t="n">
        <f aca="false">LN(F4159/F4158)</f>
        <v>-0.0140780215102997</v>
      </c>
      <c r="Q4159" s="28" t="n">
        <f aca="false">STDEV(P4140:P4159)*SQRT(252)</f>
        <v>0.1771155792465</v>
      </c>
      <c r="R4159" s="26" t="n">
        <f aca="false">(G4159-H4159)/H4159</f>
        <v>0.000997219871872411</v>
      </c>
      <c r="S4159" s="17" t="n">
        <f aca="false">YEAR(B4159)</f>
        <v>2022</v>
      </c>
      <c r="T4159" s="17" t="n">
        <f aca="false">WEEKDAY(B4159)</f>
        <v>4</v>
      </c>
    </row>
    <row r="4160" customFormat="false" ht="15" hidden="false" customHeight="false" outlineLevel="0" collapsed="false">
      <c r="B4160" s="21" t="n">
        <v>44854</v>
      </c>
      <c r="C4160" s="22" t="n">
        <v>1628.98</v>
      </c>
      <c r="D4160" s="22" t="n">
        <v>1645.675</v>
      </c>
      <c r="E4160" s="22" t="n">
        <v>1622.545</v>
      </c>
      <c r="F4160" s="22" t="n">
        <v>1628.215</v>
      </c>
      <c r="G4160" s="23" t="n">
        <v>1647.7</v>
      </c>
      <c r="H4160" s="23" t="n">
        <v>1646.05</v>
      </c>
      <c r="I4160" s="23" t="n">
        <v>1621.97</v>
      </c>
      <c r="J4160" s="23" t="n">
        <v>1620.35</v>
      </c>
      <c r="K4160" s="29" t="str">
        <f aca="false">IF(N4160&lt;=$F$3,"HIT","MISS")</f>
        <v>HIT</v>
      </c>
      <c r="L4160" s="29" t="str">
        <f aca="false">IF(O4160&lt;=$F$3,"HIT","MISS")</f>
        <v>HIT</v>
      </c>
      <c r="M4160" s="17" t="str">
        <f aca="false">IF(AND(K4160="HIT",L4160="HIT"),"HOD ✓ | LOD ✓",IF(K4160="HIT","HOD ✓",IF(L4160="HIT","LOD ✓","✗ MISS")))</f>
        <v>HOD ✓ | LOD ✓</v>
      </c>
      <c r="N4160" s="26" t="n">
        <f aca="false">IF(D4160&lt;H4160,(H4160-D4160)/D4160,IF(D4160&gt;G4160,(D4160-G4160)/D4160,0))</f>
        <v>0.000227870022938916</v>
      </c>
      <c r="O4160" s="26" t="n">
        <f aca="false">IF(E4160&lt;J4160,(J4160-E4160)/E4160,IF(E4160&gt;I4160,(E4160-I4160)/E4160,0))</f>
        <v>0.000354381542576659</v>
      </c>
      <c r="P4160" s="27" t="n">
        <f aca="false">LN(F4160/F4159)</f>
        <v>-0.000469729330952686</v>
      </c>
      <c r="Q4160" s="28" t="n">
        <f aca="false">STDEV(P4141:P4160)*SQRT(252)</f>
        <v>0.177142664655775</v>
      </c>
      <c r="R4160" s="26" t="n">
        <f aca="false">(G4160-H4160)/H4160</f>
        <v>0.00100239968409228</v>
      </c>
      <c r="S4160" s="17" t="n">
        <f aca="false">YEAR(B4160)</f>
        <v>2022</v>
      </c>
      <c r="T4160" s="17" t="n">
        <f aca="false">WEEKDAY(B4160)</f>
        <v>5</v>
      </c>
    </row>
    <row r="4161" customFormat="false" ht="15" hidden="false" customHeight="false" outlineLevel="0" collapsed="false">
      <c r="B4161" s="21" t="n">
        <v>44855</v>
      </c>
      <c r="C4161" s="22" t="n">
        <v>1628.215</v>
      </c>
      <c r="D4161" s="22" t="n">
        <v>1657.955</v>
      </c>
      <c r="E4161" s="22" t="n">
        <v>1617.28</v>
      </c>
      <c r="F4161" s="22" t="n">
        <v>1657.62</v>
      </c>
      <c r="G4161" s="23" t="n">
        <v>1656.7</v>
      </c>
      <c r="H4161" s="23" t="n">
        <v>1655.04</v>
      </c>
      <c r="I4161" s="23" t="n">
        <v>1618.65</v>
      </c>
      <c r="J4161" s="23" t="n">
        <v>1617.03</v>
      </c>
      <c r="K4161" s="24" t="str">
        <f aca="false">IF(N4161&lt;=$F$3,"HIT","MISS")</f>
        <v>MISS</v>
      </c>
      <c r="L4161" s="24" t="str">
        <f aca="false">IF(O4161&lt;=$F$3,"HIT","MISS")</f>
        <v>HIT</v>
      </c>
      <c r="M4161" s="25" t="str">
        <f aca="false">IF(AND(K4161="HIT",L4161="HIT"),"HOD ✓ | LOD ✓",IF(K4161="HIT","HOD ✓",IF(L4161="HIT","LOD ✓","✗ MISS")))</f>
        <v>LOD ✓</v>
      </c>
      <c r="N4161" s="26" t="n">
        <f aca="false">IF(D4161&lt;H4161,(H4161-D4161)/D4161,IF(D4161&gt;G4161,(D4161-G4161)/D4161,0))</f>
        <v>0.000756956612211961</v>
      </c>
      <c r="O4161" s="26" t="n">
        <f aca="false">IF(E4161&lt;J4161,(J4161-E4161)/E4161,IF(E4161&gt;I4161,(E4161-I4161)/E4161,0))</f>
        <v>0</v>
      </c>
      <c r="P4161" s="27" t="n">
        <f aca="false">LN(F4161/F4160)</f>
        <v>0.0178985159045577</v>
      </c>
      <c r="Q4161" s="28" t="n">
        <f aca="false">STDEV(P4142:P4161)*SQRT(252)</f>
        <v>0.180025612499887</v>
      </c>
      <c r="R4161" s="26" t="n">
        <f aca="false">(G4161-H4161)/H4161</f>
        <v>0.00100299690641923</v>
      </c>
      <c r="S4161" s="17" t="n">
        <f aca="false">YEAR(B4161)</f>
        <v>2022</v>
      </c>
      <c r="T4161" s="17" t="n">
        <f aca="false">WEEKDAY(B4161)</f>
        <v>6</v>
      </c>
    </row>
    <row r="4162" customFormat="false" ht="15" hidden="false" customHeight="false" outlineLevel="0" collapsed="false">
      <c r="B4162" s="21" t="n">
        <v>44858</v>
      </c>
      <c r="C4162" s="22" t="n">
        <v>1657.62</v>
      </c>
      <c r="D4162" s="22" t="n">
        <v>1670.785</v>
      </c>
      <c r="E4162" s="22" t="n">
        <v>1644.005</v>
      </c>
      <c r="F4162" s="22" t="n">
        <v>1649.59</v>
      </c>
      <c r="G4162" s="23" t="n">
        <v>1670.9</v>
      </c>
      <c r="H4162" s="23" t="n">
        <v>1669.23</v>
      </c>
      <c r="I4162" s="23" t="n">
        <v>1644.28</v>
      </c>
      <c r="J4162" s="23" t="n">
        <v>1642.64</v>
      </c>
      <c r="K4162" s="29" t="str">
        <f aca="false">IF(N4162&lt;=$F$3,"HIT","MISS")</f>
        <v>HIT</v>
      </c>
      <c r="L4162" s="29" t="str">
        <f aca="false">IF(O4162&lt;=$F$3,"HIT","MISS")</f>
        <v>HIT</v>
      </c>
      <c r="M4162" s="17" t="str">
        <f aca="false">IF(AND(K4162="HIT",L4162="HIT"),"HOD ✓ | LOD ✓",IF(K4162="HIT","HOD ✓",IF(L4162="HIT","LOD ✓","✗ MISS")))</f>
        <v>HOD ✓ | LOD ✓</v>
      </c>
      <c r="N4162" s="26" t="n">
        <f aca="false">IF(D4162&lt;H4162,(H4162-D4162)/D4162,IF(D4162&gt;G4162,(D4162-G4162)/D4162,0))</f>
        <v>0</v>
      </c>
      <c r="O4162" s="26" t="n">
        <f aca="false">IF(E4162&lt;J4162,(J4162-E4162)/E4162,IF(E4162&gt;I4162,(E4162-I4162)/E4162,0))</f>
        <v>0</v>
      </c>
      <c r="P4162" s="27" t="n">
        <f aca="false">LN(F4162/F4161)</f>
        <v>-0.00485606646077397</v>
      </c>
      <c r="Q4162" s="28" t="n">
        <f aca="false">STDEV(P4143:P4162)*SQRT(252)</f>
        <v>0.174302318323822</v>
      </c>
      <c r="R4162" s="26" t="n">
        <f aca="false">(G4162-H4162)/H4162</f>
        <v>0.0010004612905352</v>
      </c>
      <c r="S4162" s="17" t="n">
        <f aca="false">YEAR(B4162)</f>
        <v>2022</v>
      </c>
      <c r="T4162" s="17" t="n">
        <f aca="false">WEEKDAY(B4162)</f>
        <v>2</v>
      </c>
    </row>
    <row r="4163" customFormat="false" ht="15" hidden="false" customHeight="false" outlineLevel="0" collapsed="false">
      <c r="B4163" s="21" t="n">
        <v>44859</v>
      </c>
      <c r="C4163" s="22" t="n">
        <v>1649.59</v>
      </c>
      <c r="D4163" s="22" t="n">
        <v>1662.445</v>
      </c>
      <c r="E4163" s="22" t="n">
        <v>1638.355</v>
      </c>
      <c r="F4163" s="22" t="n">
        <v>1653</v>
      </c>
      <c r="G4163" s="23" t="n">
        <v>1663.92</v>
      </c>
      <c r="H4163" s="23" t="n">
        <v>1662.26</v>
      </c>
      <c r="I4163" s="23" t="n">
        <v>1640.62</v>
      </c>
      <c r="J4163" s="23" t="n">
        <v>1638.98</v>
      </c>
      <c r="K4163" s="29" t="str">
        <f aca="false">IF(N4163&lt;=$F$3,"HIT","MISS")</f>
        <v>HIT</v>
      </c>
      <c r="L4163" s="29" t="str">
        <f aca="false">IF(O4163&lt;=$F$3,"HIT","MISS")</f>
        <v>HIT</v>
      </c>
      <c r="M4163" s="17" t="str">
        <f aca="false">IF(AND(K4163="HIT",L4163="HIT"),"HOD ✓ | LOD ✓",IF(K4163="HIT","HOD ✓",IF(L4163="HIT","LOD ✓","✗ MISS")))</f>
        <v>HOD ✓ | LOD ✓</v>
      </c>
      <c r="N4163" s="26" t="n">
        <f aca="false">IF(D4163&lt;H4163,(H4163-D4163)/D4163,IF(D4163&gt;G4163,(D4163-G4163)/D4163,0))</f>
        <v>0</v>
      </c>
      <c r="O4163" s="26" t="n">
        <f aca="false">IF(E4163&lt;J4163,(J4163-E4163)/E4163,IF(E4163&gt;I4163,(E4163-I4163)/E4163,0))</f>
        <v>0.000381480204229242</v>
      </c>
      <c r="P4163" s="27" t="n">
        <f aca="false">LN(F4163/F4162)</f>
        <v>0.00206504665235788</v>
      </c>
      <c r="Q4163" s="28" t="n">
        <f aca="false">STDEV(P4144:P4163)*SQRT(252)</f>
        <v>0.173946839368682</v>
      </c>
      <c r="R4163" s="26" t="n">
        <f aca="false">(G4163-H4163)/H4163</f>
        <v>0.000998640405231481</v>
      </c>
      <c r="S4163" s="17" t="n">
        <f aca="false">YEAR(B4163)</f>
        <v>2022</v>
      </c>
      <c r="T4163" s="17" t="n">
        <f aca="false">WEEKDAY(B4163)</f>
        <v>3</v>
      </c>
    </row>
    <row r="4164" customFormat="false" ht="15" hidden="false" customHeight="false" outlineLevel="0" collapsed="false">
      <c r="B4164" s="21" t="n">
        <v>44860</v>
      </c>
      <c r="C4164" s="22" t="n">
        <v>1653</v>
      </c>
      <c r="D4164" s="22" t="n">
        <v>1675.005</v>
      </c>
      <c r="E4164" s="22" t="n">
        <v>1649.82</v>
      </c>
      <c r="F4164" s="22" t="n">
        <v>1665.215</v>
      </c>
      <c r="G4164" s="23" t="n">
        <v>1675.93</v>
      </c>
      <c r="H4164" s="23" t="n">
        <v>1674.26</v>
      </c>
      <c r="I4164" s="23" t="n">
        <v>1650.83</v>
      </c>
      <c r="J4164" s="23" t="n">
        <v>1649.18</v>
      </c>
      <c r="K4164" s="29" t="str">
        <f aca="false">IF(N4164&lt;=$F$3,"HIT","MISS")</f>
        <v>HIT</v>
      </c>
      <c r="L4164" s="29" t="str">
        <f aca="false">IF(O4164&lt;=$F$3,"HIT","MISS")</f>
        <v>HIT</v>
      </c>
      <c r="M4164" s="17" t="str">
        <f aca="false">IF(AND(K4164="HIT",L4164="HIT"),"HOD ✓ | LOD ✓",IF(K4164="HIT","HOD ✓",IF(L4164="HIT","LOD ✓","✗ MISS")))</f>
        <v>HOD ✓ | LOD ✓</v>
      </c>
      <c r="N4164" s="26" t="n">
        <f aca="false">IF(D4164&lt;H4164,(H4164-D4164)/D4164,IF(D4164&gt;G4164,(D4164-G4164)/D4164,0))</f>
        <v>0</v>
      </c>
      <c r="O4164" s="26" t="n">
        <f aca="false">IF(E4164&lt;J4164,(J4164-E4164)/E4164,IF(E4164&gt;I4164,(E4164-I4164)/E4164,0))</f>
        <v>0</v>
      </c>
      <c r="P4164" s="27" t="n">
        <f aca="false">LN(F4164/F4163)</f>
        <v>0.0073624253862008</v>
      </c>
      <c r="Q4164" s="28" t="n">
        <f aca="false">STDEV(P4145:P4164)*SQRT(252)</f>
        <v>0.162921203575814</v>
      </c>
      <c r="R4164" s="26" t="n">
        <f aca="false">(G4164-H4164)/H4164</f>
        <v>0.000997455592321427</v>
      </c>
      <c r="S4164" s="17" t="n">
        <f aca="false">YEAR(B4164)</f>
        <v>2022</v>
      </c>
      <c r="T4164" s="17" t="n">
        <f aca="false">WEEKDAY(B4164)</f>
        <v>4</v>
      </c>
    </row>
    <row r="4165" customFormat="false" ht="15" hidden="false" customHeight="false" outlineLevel="0" collapsed="false">
      <c r="B4165" s="21" t="n">
        <v>44861</v>
      </c>
      <c r="C4165" s="22" t="n">
        <v>1665.215</v>
      </c>
      <c r="D4165" s="22" t="n">
        <v>1670.845</v>
      </c>
      <c r="E4165" s="22" t="n">
        <v>1654.89</v>
      </c>
      <c r="F4165" s="22" t="n">
        <v>1663.395</v>
      </c>
      <c r="G4165" s="23" t="n">
        <v>1672.35</v>
      </c>
      <c r="H4165" s="23" t="n">
        <v>1670.68</v>
      </c>
      <c r="I4165" s="23" t="n">
        <v>1657.1</v>
      </c>
      <c r="J4165" s="23" t="n">
        <v>1655.44</v>
      </c>
      <c r="K4165" s="29" t="str">
        <f aca="false">IF(N4165&lt;=$F$3,"HIT","MISS")</f>
        <v>HIT</v>
      </c>
      <c r="L4165" s="29" t="str">
        <f aca="false">IF(O4165&lt;=$F$3,"HIT","MISS")</f>
        <v>HIT</v>
      </c>
      <c r="M4165" s="17" t="str">
        <f aca="false">IF(AND(K4165="HIT",L4165="HIT"),"HOD ✓ | LOD ✓",IF(K4165="HIT","HOD ✓",IF(L4165="HIT","LOD ✓","✗ MISS")))</f>
        <v>HOD ✓ | LOD ✓</v>
      </c>
      <c r="N4165" s="26" t="n">
        <f aca="false">IF(D4165&lt;H4165,(H4165-D4165)/D4165,IF(D4165&gt;G4165,(D4165-G4165)/D4165,0))</f>
        <v>0</v>
      </c>
      <c r="O4165" s="26" t="n">
        <f aca="false">IF(E4165&lt;J4165,(J4165-E4165)/E4165,IF(E4165&gt;I4165,(E4165-I4165)/E4165,0))</f>
        <v>0.000332348373607886</v>
      </c>
      <c r="P4165" s="27" t="n">
        <f aca="false">LN(F4165/F4164)</f>
        <v>-0.00109354966870292</v>
      </c>
      <c r="Q4165" s="28" t="n">
        <f aca="false">STDEV(P4146:P4165)*SQRT(252)</f>
        <v>0.162974368654653</v>
      </c>
      <c r="R4165" s="26" t="n">
        <f aca="false">(G4165-H4165)/H4165</f>
        <v>0.000999592980103817</v>
      </c>
      <c r="S4165" s="17" t="n">
        <f aca="false">YEAR(B4165)</f>
        <v>2022</v>
      </c>
      <c r="T4165" s="17" t="n">
        <f aca="false">WEEKDAY(B4165)</f>
        <v>5</v>
      </c>
    </row>
    <row r="4166" customFormat="false" ht="15" hidden="false" customHeight="false" outlineLevel="0" collapsed="false">
      <c r="B4166" s="21" t="n">
        <v>44862</v>
      </c>
      <c r="C4166" s="22" t="n">
        <v>1663.395</v>
      </c>
      <c r="D4166" s="22" t="n">
        <v>1667.11</v>
      </c>
      <c r="E4166" s="22" t="n">
        <v>1638.12</v>
      </c>
      <c r="F4166" s="22" t="n">
        <v>1644.385</v>
      </c>
      <c r="G4166" s="23" t="n">
        <v>1669.38</v>
      </c>
      <c r="H4166" s="23" t="n">
        <v>1667.71</v>
      </c>
      <c r="I4166" s="23" t="n">
        <v>1637.76</v>
      </c>
      <c r="J4166" s="23" t="n">
        <v>1636.12</v>
      </c>
      <c r="K4166" s="29" t="str">
        <f aca="false">IF(N4166&lt;=$F$3,"HIT","MISS")</f>
        <v>HIT</v>
      </c>
      <c r="L4166" s="29" t="str">
        <f aca="false">IF(O4166&lt;=$F$3,"HIT","MISS")</f>
        <v>HIT</v>
      </c>
      <c r="M4166" s="17" t="str">
        <f aca="false">IF(AND(K4166="HIT",L4166="HIT"),"HOD ✓ | LOD ✓",IF(K4166="HIT","HOD ✓",IF(L4166="HIT","LOD ✓","✗ MISS")))</f>
        <v>HOD ✓ | LOD ✓</v>
      </c>
      <c r="N4166" s="26" t="n">
        <f aca="false">IF(D4166&lt;H4166,(H4166-D4166)/D4166,IF(D4166&gt;G4166,(D4166-G4166)/D4166,0))</f>
        <v>0.000359904265465468</v>
      </c>
      <c r="O4166" s="26" t="n">
        <f aca="false">IF(E4166&lt;J4166,(J4166-E4166)/E4166,IF(E4166&gt;I4166,(E4166-I4166)/E4166,0))</f>
        <v>0.000219764119844639</v>
      </c>
      <c r="P4166" s="27" t="n">
        <f aca="false">LN(F4166/F4165)</f>
        <v>-0.0114942404245618</v>
      </c>
      <c r="Q4166" s="28" t="n">
        <f aca="false">STDEV(P4147:P4166)*SQRT(252)</f>
        <v>0.168070886226861</v>
      </c>
      <c r="R4166" s="26" t="n">
        <f aca="false">(G4166-H4166)/H4166</f>
        <v>0.00100137314041414</v>
      </c>
      <c r="S4166" s="17" t="n">
        <f aca="false">YEAR(B4166)</f>
        <v>2022</v>
      </c>
      <c r="T4166" s="17" t="n">
        <f aca="false">WEEKDAY(B4166)</f>
        <v>6</v>
      </c>
    </row>
    <row r="4167" customFormat="false" ht="15" hidden="false" customHeight="false" outlineLevel="0" collapsed="false">
      <c r="B4167" s="21" t="n">
        <v>44865</v>
      </c>
      <c r="C4167" s="22" t="n">
        <v>1644.385</v>
      </c>
      <c r="D4167" s="22" t="n">
        <v>1645.74</v>
      </c>
      <c r="E4167" s="22" t="n">
        <v>1631.805</v>
      </c>
      <c r="F4167" s="22" t="n">
        <v>1633.69</v>
      </c>
      <c r="G4167" s="23" t="n">
        <v>1645.14</v>
      </c>
      <c r="H4167" s="23" t="n">
        <v>1643.5</v>
      </c>
      <c r="I4167" s="23" t="n">
        <v>1633.36</v>
      </c>
      <c r="J4167" s="23" t="n">
        <v>1631.73</v>
      </c>
      <c r="K4167" s="29" t="str">
        <f aca="false">IF(N4167&lt;=$F$3,"HIT","MISS")</f>
        <v>HIT</v>
      </c>
      <c r="L4167" s="29" t="str">
        <f aca="false">IF(O4167&lt;=$F$3,"HIT","MISS")</f>
        <v>HIT</v>
      </c>
      <c r="M4167" s="17" t="str">
        <f aca="false">IF(AND(K4167="HIT",L4167="HIT"),"HOD ✓ | LOD ✓",IF(K4167="HIT","HOD ✓",IF(L4167="HIT","LOD ✓","✗ MISS")))</f>
        <v>HOD ✓ | LOD ✓</v>
      </c>
      <c r="N4167" s="26" t="n">
        <f aca="false">IF(D4167&lt;H4167,(H4167-D4167)/D4167,IF(D4167&gt;G4167,(D4167-G4167)/D4167,0))</f>
        <v>0.000364577636807703</v>
      </c>
      <c r="O4167" s="26" t="n">
        <f aca="false">IF(E4167&lt;J4167,(J4167-E4167)/E4167,IF(E4167&gt;I4167,(E4167-I4167)/E4167,0))</f>
        <v>0</v>
      </c>
      <c r="P4167" s="27" t="n">
        <f aca="false">LN(F4167/F4166)</f>
        <v>-0.00652519417509195</v>
      </c>
      <c r="Q4167" s="28" t="n">
        <f aca="false">STDEV(P4148:P4167)*SQRT(252)</f>
        <v>0.144039568618711</v>
      </c>
      <c r="R4167" s="26" t="n">
        <f aca="false">(G4167-H4167)/H4167</f>
        <v>0.000997870398539763</v>
      </c>
      <c r="S4167" s="17" t="n">
        <f aca="false">YEAR(B4167)</f>
        <v>2022</v>
      </c>
      <c r="T4167" s="17" t="n">
        <f aca="false">WEEKDAY(B4167)</f>
        <v>2</v>
      </c>
    </row>
    <row r="4168" customFormat="false" ht="15" hidden="false" customHeight="false" outlineLevel="0" collapsed="false">
      <c r="B4168" s="21" t="n">
        <v>44866</v>
      </c>
      <c r="C4168" s="22" t="n">
        <v>1633.69</v>
      </c>
      <c r="D4168" s="22" t="n">
        <v>1657.06</v>
      </c>
      <c r="E4168" s="22" t="n">
        <v>1630.795</v>
      </c>
      <c r="F4168" s="22" t="n">
        <v>1647.945</v>
      </c>
      <c r="G4168" s="23" t="n">
        <v>1656.98</v>
      </c>
      <c r="H4168" s="23" t="n">
        <v>1655.32</v>
      </c>
      <c r="I4168" s="23" t="n">
        <v>1630.39</v>
      </c>
      <c r="J4168" s="23" t="n">
        <v>1628.76</v>
      </c>
      <c r="K4168" s="29" t="str">
        <f aca="false">IF(N4168&lt;=$F$3,"HIT","MISS")</f>
        <v>HIT</v>
      </c>
      <c r="L4168" s="29" t="str">
        <f aca="false">IF(O4168&lt;=$F$3,"HIT","MISS")</f>
        <v>HIT</v>
      </c>
      <c r="M4168" s="17" t="str">
        <f aca="false">IF(AND(K4168="HIT",L4168="HIT"),"HOD ✓ | LOD ✓",IF(K4168="HIT","HOD ✓",IF(L4168="HIT","LOD ✓","✗ MISS")))</f>
        <v>HOD ✓ | LOD ✓</v>
      </c>
      <c r="N4168" s="26" t="n">
        <f aca="false">IF(D4168&lt;H4168,(H4168-D4168)/D4168,IF(D4168&gt;G4168,(D4168-G4168)/D4168,0))</f>
        <v>4.82782759827208E-005</v>
      </c>
      <c r="O4168" s="26" t="n">
        <f aca="false">IF(E4168&lt;J4168,(J4168-E4168)/E4168,IF(E4168&gt;I4168,(E4168-I4168)/E4168,0))</f>
        <v>0.000248345132282091</v>
      </c>
      <c r="P4168" s="27" t="n">
        <f aca="false">LN(F4168/F4167)</f>
        <v>0.00868779718722367</v>
      </c>
      <c r="Q4168" s="28" t="n">
        <f aca="false">STDEV(P4149:P4168)*SQRT(252)</f>
        <v>0.134686562364211</v>
      </c>
      <c r="R4168" s="26" t="n">
        <f aca="false">(G4168-H4168)/H4168</f>
        <v>0.00100282724790378</v>
      </c>
      <c r="S4168" s="17" t="n">
        <f aca="false">YEAR(B4168)</f>
        <v>2022</v>
      </c>
      <c r="T4168" s="17" t="n">
        <f aca="false">WEEKDAY(B4168)</f>
        <v>3</v>
      </c>
    </row>
    <row r="4169" customFormat="false" ht="15" hidden="false" customHeight="false" outlineLevel="0" collapsed="false">
      <c r="B4169" s="21" t="n">
        <v>44867</v>
      </c>
      <c r="C4169" s="22" t="n">
        <v>1647.945</v>
      </c>
      <c r="D4169" s="22" t="n">
        <v>1669.535</v>
      </c>
      <c r="E4169" s="22" t="n">
        <v>1634.785</v>
      </c>
      <c r="F4169" s="22" t="n">
        <v>1635.305</v>
      </c>
      <c r="G4169" s="23" t="n">
        <v>1671.82</v>
      </c>
      <c r="H4169" s="23" t="n">
        <v>1670.15</v>
      </c>
      <c r="I4169" s="23" t="n">
        <v>1634.57</v>
      </c>
      <c r="J4169" s="23" t="n">
        <v>1632.94</v>
      </c>
      <c r="K4169" s="29" t="str">
        <f aca="false">IF(N4169&lt;=$F$3,"HIT","MISS")</f>
        <v>HIT</v>
      </c>
      <c r="L4169" s="29" t="str">
        <f aca="false">IF(O4169&lt;=$F$3,"HIT","MISS")</f>
        <v>HIT</v>
      </c>
      <c r="M4169" s="17" t="str">
        <f aca="false">IF(AND(K4169="HIT",L4169="HIT"),"HOD ✓ | LOD ✓",IF(K4169="HIT","HOD ✓",IF(L4169="HIT","LOD ✓","✗ MISS")))</f>
        <v>HOD ✓ | LOD ✓</v>
      </c>
      <c r="N4169" s="26" t="n">
        <f aca="false">IF(D4169&lt;H4169,(H4169-D4169)/D4169,IF(D4169&gt;G4169,(D4169-G4169)/D4169,0))</f>
        <v>0.000368366042041652</v>
      </c>
      <c r="O4169" s="26" t="n">
        <f aca="false">IF(E4169&lt;J4169,(J4169-E4169)/E4169,IF(E4169&gt;I4169,(E4169-I4169)/E4169,0))</f>
        <v>0.000131515765070114</v>
      </c>
      <c r="P4169" s="27" t="n">
        <f aca="false">LN(F4169/F4168)</f>
        <v>-0.00769972584946292</v>
      </c>
      <c r="Q4169" s="28" t="n">
        <f aca="false">STDEV(P4150:P4169)*SQRT(252)</f>
        <v>0.135495687069552</v>
      </c>
      <c r="R4169" s="26" t="n">
        <f aca="false">(G4169-H4169)/H4169</f>
        <v>0.000999910187707598</v>
      </c>
      <c r="S4169" s="17" t="n">
        <f aca="false">YEAR(B4169)</f>
        <v>2022</v>
      </c>
      <c r="T4169" s="17" t="n">
        <f aca="false">WEEKDAY(B4169)</f>
        <v>4</v>
      </c>
    </row>
    <row r="4170" customFormat="false" ht="15" hidden="false" customHeight="false" outlineLevel="0" collapsed="false">
      <c r="B4170" s="21" t="n">
        <v>44868</v>
      </c>
      <c r="C4170" s="22" t="n">
        <v>1635.305</v>
      </c>
      <c r="D4170" s="22" t="n">
        <v>1641.03</v>
      </c>
      <c r="E4170" s="22" t="n">
        <v>1616.675</v>
      </c>
      <c r="F4170" s="22" t="n">
        <v>1629.555</v>
      </c>
      <c r="G4170" s="23" t="n">
        <v>1642.38</v>
      </c>
      <c r="H4170" s="23" t="n">
        <v>1640.74</v>
      </c>
      <c r="I4170" s="23" t="n">
        <v>1616.24</v>
      </c>
      <c r="J4170" s="23" t="n">
        <v>1614.63</v>
      </c>
      <c r="K4170" s="29" t="str">
        <f aca="false">IF(N4170&lt;=$F$3,"HIT","MISS")</f>
        <v>HIT</v>
      </c>
      <c r="L4170" s="29" t="str">
        <f aca="false">IF(O4170&lt;=$F$3,"HIT","MISS")</f>
        <v>HIT</v>
      </c>
      <c r="M4170" s="17" t="str">
        <f aca="false">IF(AND(K4170="HIT",L4170="HIT"),"HOD ✓ | LOD ✓",IF(K4170="HIT","HOD ✓",IF(L4170="HIT","LOD ✓","✗ MISS")))</f>
        <v>HOD ✓ | LOD ✓</v>
      </c>
      <c r="N4170" s="26" t="n">
        <f aca="false">IF(D4170&lt;H4170,(H4170-D4170)/D4170,IF(D4170&gt;G4170,(D4170-G4170)/D4170,0))</f>
        <v>0</v>
      </c>
      <c r="O4170" s="26" t="n">
        <f aca="false">IF(E4170&lt;J4170,(J4170-E4170)/E4170,IF(E4170&gt;I4170,(E4170-I4170)/E4170,0))</f>
        <v>0.000269070777985647</v>
      </c>
      <c r="P4170" s="27" t="n">
        <f aca="false">LN(F4170/F4169)</f>
        <v>-0.00352235988374923</v>
      </c>
      <c r="Q4170" s="28" t="n">
        <f aca="false">STDEV(P4151:P4170)*SQRT(252)</f>
        <v>0.135547157012668</v>
      </c>
      <c r="R4170" s="26" t="n">
        <f aca="false">(G4170-H4170)/H4170</f>
        <v>0.000999548983995088</v>
      </c>
      <c r="S4170" s="17" t="n">
        <f aca="false">YEAR(B4170)</f>
        <v>2022</v>
      </c>
      <c r="T4170" s="17" t="n">
        <f aca="false">WEEKDAY(B4170)</f>
        <v>5</v>
      </c>
    </row>
    <row r="4171" customFormat="false" ht="15" hidden="false" customHeight="false" outlineLevel="0" collapsed="false">
      <c r="B4171" s="21" t="n">
        <v>44869</v>
      </c>
      <c r="C4171" s="22" t="n">
        <v>1629.555</v>
      </c>
      <c r="D4171" s="22" t="n">
        <v>1681.755</v>
      </c>
      <c r="E4171" s="22" t="n">
        <v>1628.735</v>
      </c>
      <c r="F4171" s="22" t="n">
        <v>1680.915</v>
      </c>
      <c r="G4171" s="23" t="n">
        <v>1683.21</v>
      </c>
      <c r="H4171" s="23" t="n">
        <v>1681.53</v>
      </c>
      <c r="I4171" s="23" t="n">
        <v>1629.6</v>
      </c>
      <c r="J4171" s="23" t="n">
        <v>1627.97</v>
      </c>
      <c r="K4171" s="29" t="str">
        <f aca="false">IF(N4171&lt;=$F$3,"HIT","MISS")</f>
        <v>HIT</v>
      </c>
      <c r="L4171" s="29" t="str">
        <f aca="false">IF(O4171&lt;=$F$3,"HIT","MISS")</f>
        <v>HIT</v>
      </c>
      <c r="M4171" s="17" t="str">
        <f aca="false">IF(AND(K4171="HIT",L4171="HIT"),"HOD ✓ | LOD ✓",IF(K4171="HIT","HOD ✓",IF(L4171="HIT","LOD ✓","✗ MISS")))</f>
        <v>HOD ✓ | LOD ✓</v>
      </c>
      <c r="N4171" s="26" t="n">
        <f aca="false">IF(D4171&lt;H4171,(H4171-D4171)/D4171,IF(D4171&gt;G4171,(D4171-G4171)/D4171,0))</f>
        <v>0</v>
      </c>
      <c r="O4171" s="26" t="n">
        <f aca="false">IF(E4171&lt;J4171,(J4171-E4171)/E4171,IF(E4171&gt;I4171,(E4171-I4171)/E4171,0))</f>
        <v>0</v>
      </c>
      <c r="P4171" s="27" t="n">
        <f aca="false">LN(F4171/F4170)</f>
        <v>0.0310313165974783</v>
      </c>
      <c r="Q4171" s="28" t="n">
        <f aca="false">STDEV(P4152:P4171)*SQRT(252)</f>
        <v>0.176930994289035</v>
      </c>
      <c r="R4171" s="26" t="n">
        <f aca="false">(G4171-H4171)/H4171</f>
        <v>0.000999090114360174</v>
      </c>
      <c r="S4171" s="17" t="n">
        <f aca="false">YEAR(B4171)</f>
        <v>2022</v>
      </c>
      <c r="T4171" s="17" t="n">
        <f aca="false">WEEKDAY(B4171)</f>
        <v>6</v>
      </c>
    </row>
    <row r="4172" customFormat="false" ht="15" hidden="false" customHeight="false" outlineLevel="0" collapsed="false">
      <c r="B4172" s="21" t="n">
        <v>44872</v>
      </c>
      <c r="C4172" s="22" t="n">
        <v>1680.915</v>
      </c>
      <c r="D4172" s="22" t="n">
        <v>1681.945</v>
      </c>
      <c r="E4172" s="22" t="n">
        <v>1666.94</v>
      </c>
      <c r="F4172" s="22" t="n">
        <v>1675.435</v>
      </c>
      <c r="G4172" s="23" t="n">
        <v>1683.97</v>
      </c>
      <c r="H4172" s="23" t="n">
        <v>1682.29</v>
      </c>
      <c r="I4172" s="23" t="n">
        <v>1668.72</v>
      </c>
      <c r="J4172" s="23" t="n">
        <v>1667.05</v>
      </c>
      <c r="K4172" s="29" t="str">
        <f aca="false">IF(N4172&lt;=$F$3,"HIT","MISS")</f>
        <v>HIT</v>
      </c>
      <c r="L4172" s="29" t="str">
        <f aca="false">IF(O4172&lt;=$F$3,"HIT","MISS")</f>
        <v>HIT</v>
      </c>
      <c r="M4172" s="17" t="str">
        <f aca="false">IF(AND(K4172="HIT",L4172="HIT"),"HOD ✓ | LOD ✓",IF(K4172="HIT","HOD ✓",IF(L4172="HIT","LOD ✓","✗ MISS")))</f>
        <v>HOD ✓ | LOD ✓</v>
      </c>
      <c r="N4172" s="26" t="n">
        <f aca="false">IF(D4172&lt;H4172,(H4172-D4172)/D4172,IF(D4172&gt;G4172,(D4172-G4172)/D4172,0))</f>
        <v>0.000205119668003429</v>
      </c>
      <c r="O4172" s="26" t="n">
        <f aca="false">IF(E4172&lt;J4172,(J4172-E4172)/E4172,IF(E4172&gt;I4172,(E4172-I4172)/E4172,0))</f>
        <v>6.59891777747849E-005</v>
      </c>
      <c r="P4172" s="27" t="n">
        <f aca="false">LN(F4172/F4171)</f>
        <v>-0.00326545495524926</v>
      </c>
      <c r="Q4172" s="28" t="n">
        <f aca="false">STDEV(P4153:P4172)*SQRT(252)</f>
        <v>0.167701162470046</v>
      </c>
      <c r="R4172" s="26" t="n">
        <f aca="false">(G4172-H4172)/H4172</f>
        <v>0.000998638760261348</v>
      </c>
      <c r="S4172" s="17" t="n">
        <f aca="false">YEAR(B4172)</f>
        <v>2022</v>
      </c>
      <c r="T4172" s="17" t="n">
        <f aca="false">WEEKDAY(B4172)</f>
        <v>2</v>
      </c>
    </row>
    <row r="4173" customFormat="false" ht="15" hidden="false" customHeight="false" outlineLevel="0" collapsed="false">
      <c r="B4173" s="21" t="n">
        <v>44873</v>
      </c>
      <c r="C4173" s="22" t="n">
        <v>1675.435</v>
      </c>
      <c r="D4173" s="22" t="n">
        <v>1716.97</v>
      </c>
      <c r="E4173" s="22" t="n">
        <v>1664.76</v>
      </c>
      <c r="F4173" s="22" t="n">
        <v>1712.585</v>
      </c>
      <c r="G4173" s="23" t="n">
        <v>1716.73</v>
      </c>
      <c r="H4173" s="23" t="n">
        <v>1715.01</v>
      </c>
      <c r="I4173" s="23" t="n">
        <v>1664.6</v>
      </c>
      <c r="J4173" s="23" t="n">
        <v>1662.94</v>
      </c>
      <c r="K4173" s="29" t="str">
        <f aca="false">IF(N4173&lt;=$F$3,"HIT","MISS")</f>
        <v>HIT</v>
      </c>
      <c r="L4173" s="29" t="str">
        <f aca="false">IF(O4173&lt;=$F$3,"HIT","MISS")</f>
        <v>HIT</v>
      </c>
      <c r="M4173" s="17" t="str">
        <f aca="false">IF(AND(K4173="HIT",L4173="HIT"),"HOD ✓ | LOD ✓",IF(K4173="HIT","HOD ✓",IF(L4173="HIT","LOD ✓","✗ MISS")))</f>
        <v>HOD ✓ | LOD ✓</v>
      </c>
      <c r="N4173" s="26" t="n">
        <f aca="false">IF(D4173&lt;H4173,(H4173-D4173)/D4173,IF(D4173&gt;G4173,(D4173-G4173)/D4173,0))</f>
        <v>0.00013978112605346</v>
      </c>
      <c r="O4173" s="26" t="n">
        <f aca="false">IF(E4173&lt;J4173,(J4173-E4173)/E4173,IF(E4173&gt;I4173,(E4173-I4173)/E4173,0))</f>
        <v>9.61099497826004E-005</v>
      </c>
      <c r="P4173" s="27" t="n">
        <f aca="false">LN(F4173/F4172)</f>
        <v>0.0219310919059902</v>
      </c>
      <c r="Q4173" s="28" t="n">
        <f aca="false">STDEV(P4154:P4173)*SQRT(252)</f>
        <v>0.18437928179779</v>
      </c>
      <c r="R4173" s="26" t="n">
        <f aca="false">(G4173-H4173)/H4173</f>
        <v>0.00100290960402565</v>
      </c>
      <c r="S4173" s="17" t="n">
        <f aca="false">YEAR(B4173)</f>
        <v>2022</v>
      </c>
      <c r="T4173" s="17" t="n">
        <f aca="false">WEEKDAY(B4173)</f>
        <v>3</v>
      </c>
    </row>
    <row r="4174" customFormat="false" ht="15" hidden="false" customHeight="false" outlineLevel="0" collapsed="false">
      <c r="B4174" s="21" t="n">
        <v>44874</v>
      </c>
      <c r="C4174" s="22" t="n">
        <v>1712.585</v>
      </c>
      <c r="D4174" s="22" t="n">
        <v>1722.345</v>
      </c>
      <c r="E4174" s="22" t="n">
        <v>1702.255</v>
      </c>
      <c r="F4174" s="22" t="n">
        <v>1706.625</v>
      </c>
      <c r="G4174" s="23" t="n">
        <v>1721.83</v>
      </c>
      <c r="H4174" s="23" t="n">
        <v>1720.11</v>
      </c>
      <c r="I4174" s="23" t="n">
        <v>1704.38</v>
      </c>
      <c r="J4174" s="23" t="n">
        <v>1702.68</v>
      </c>
      <c r="K4174" s="29" t="str">
        <f aca="false">IF(N4174&lt;=$F$3,"HIT","MISS")</f>
        <v>HIT</v>
      </c>
      <c r="L4174" s="29" t="str">
        <f aca="false">IF(O4174&lt;=$F$3,"HIT","MISS")</f>
        <v>HIT</v>
      </c>
      <c r="M4174" s="17" t="str">
        <f aca="false">IF(AND(K4174="HIT",L4174="HIT"),"HOD ✓ | LOD ✓",IF(K4174="HIT","HOD ✓",IF(L4174="HIT","LOD ✓","✗ MISS")))</f>
        <v>HOD ✓ | LOD ✓</v>
      </c>
      <c r="N4174" s="26" t="n">
        <f aca="false">IF(D4174&lt;H4174,(H4174-D4174)/D4174,IF(D4174&gt;G4174,(D4174-G4174)/D4174,0))</f>
        <v>0.000299010941478101</v>
      </c>
      <c r="O4174" s="26" t="n">
        <f aca="false">IF(E4174&lt;J4174,(J4174-E4174)/E4174,IF(E4174&gt;I4174,(E4174-I4174)/E4174,0))</f>
        <v>0.000249668821651254</v>
      </c>
      <c r="P4174" s="27" t="n">
        <f aca="false">LN(F4174/F4173)</f>
        <v>-0.00348618893618338</v>
      </c>
      <c r="Q4174" s="28" t="n">
        <f aca="false">STDEV(P4155:P4174)*SQRT(252)</f>
        <v>0.184837118102436</v>
      </c>
      <c r="R4174" s="26" t="n">
        <f aca="false">(G4174-H4174)/H4174</f>
        <v>0.000999936050601431</v>
      </c>
      <c r="S4174" s="17" t="n">
        <f aca="false">YEAR(B4174)</f>
        <v>2022</v>
      </c>
      <c r="T4174" s="17" t="n">
        <f aca="false">WEEKDAY(B4174)</f>
        <v>4</v>
      </c>
    </row>
    <row r="4175" customFormat="false" ht="15" hidden="false" customHeight="false" outlineLevel="0" collapsed="false">
      <c r="B4175" s="21" t="n">
        <v>44875</v>
      </c>
      <c r="C4175" s="22" t="n">
        <v>1706.625</v>
      </c>
      <c r="D4175" s="22" t="n">
        <v>1757.32</v>
      </c>
      <c r="E4175" s="22" t="n">
        <v>1703.96</v>
      </c>
      <c r="F4175" s="22" t="n">
        <v>1755.655</v>
      </c>
      <c r="G4175" s="23" t="n">
        <v>1759.35</v>
      </c>
      <c r="H4175" s="23" t="n">
        <v>1757.59</v>
      </c>
      <c r="I4175" s="23" t="n">
        <v>1703.36</v>
      </c>
      <c r="J4175" s="23" t="n">
        <v>1701.66</v>
      </c>
      <c r="K4175" s="29" t="str">
        <f aca="false">IF(N4175&lt;=$F$3,"HIT","MISS")</f>
        <v>HIT</v>
      </c>
      <c r="L4175" s="29" t="str">
        <f aca="false">IF(O4175&lt;=$F$3,"HIT","MISS")</f>
        <v>HIT</v>
      </c>
      <c r="M4175" s="17" t="str">
        <f aca="false">IF(AND(K4175="HIT",L4175="HIT"),"HOD ✓ | LOD ✓",IF(K4175="HIT","HOD ✓",IF(L4175="HIT","LOD ✓","✗ MISS")))</f>
        <v>HOD ✓ | LOD ✓</v>
      </c>
      <c r="N4175" s="26" t="n">
        <f aca="false">IF(D4175&lt;H4175,(H4175-D4175)/D4175,IF(D4175&gt;G4175,(D4175-G4175)/D4175,0))</f>
        <v>0.000153643047367572</v>
      </c>
      <c r="O4175" s="26" t="n">
        <f aca="false">IF(E4175&lt;J4175,(J4175-E4175)/E4175,IF(E4175&gt;I4175,(E4175-I4175)/E4175,0))</f>
        <v>0.000352120941806226</v>
      </c>
      <c r="P4175" s="27" t="n">
        <f aca="false">LN(F4175/F4174)</f>
        <v>0.0283242706392437</v>
      </c>
      <c r="Q4175" s="28" t="n">
        <f aca="false">STDEV(P4156:P4175)*SQRT(252)</f>
        <v>0.207389725072553</v>
      </c>
      <c r="R4175" s="26" t="n">
        <f aca="false">(G4175-H4175)/H4175</f>
        <v>0.00100137119578513</v>
      </c>
      <c r="S4175" s="17" t="n">
        <f aca="false">YEAR(B4175)</f>
        <v>2022</v>
      </c>
      <c r="T4175" s="17" t="n">
        <f aca="false">WEEKDAY(B4175)</f>
        <v>5</v>
      </c>
    </row>
    <row r="4176" customFormat="false" ht="15" hidden="false" customHeight="false" outlineLevel="0" collapsed="false">
      <c r="B4176" s="21" t="n">
        <v>44876</v>
      </c>
      <c r="C4176" s="22" t="n">
        <v>1755.655</v>
      </c>
      <c r="D4176" s="22" t="n">
        <v>1772.935</v>
      </c>
      <c r="E4176" s="22" t="n">
        <v>1747.31</v>
      </c>
      <c r="F4176" s="22" t="n">
        <v>1771.295</v>
      </c>
      <c r="G4176" s="23" t="n">
        <v>1772.79</v>
      </c>
      <c r="H4176" s="23" t="n">
        <v>1771.02</v>
      </c>
      <c r="I4176" s="23" t="n">
        <v>1748.15</v>
      </c>
      <c r="J4176" s="23" t="n">
        <v>1746.4</v>
      </c>
      <c r="K4176" s="29" t="str">
        <f aca="false">IF(N4176&lt;=$F$3,"HIT","MISS")</f>
        <v>HIT</v>
      </c>
      <c r="L4176" s="29" t="str">
        <f aca="false">IF(O4176&lt;=$F$3,"HIT","MISS")</f>
        <v>HIT</v>
      </c>
      <c r="M4176" s="17" t="str">
        <f aca="false">IF(AND(K4176="HIT",L4176="HIT"),"HOD ✓ | LOD ✓",IF(K4176="HIT","HOD ✓",IF(L4176="HIT","LOD ✓","✗ MISS")))</f>
        <v>HOD ✓ | LOD ✓</v>
      </c>
      <c r="N4176" s="26" t="n">
        <f aca="false">IF(D4176&lt;H4176,(H4176-D4176)/D4176,IF(D4176&gt;G4176,(D4176-G4176)/D4176,0))</f>
        <v>8.17852882367271E-005</v>
      </c>
      <c r="O4176" s="26" t="n">
        <f aca="false">IF(E4176&lt;J4176,(J4176-E4176)/E4176,IF(E4176&gt;I4176,(E4176-I4176)/E4176,0))</f>
        <v>0</v>
      </c>
      <c r="P4176" s="27" t="n">
        <f aca="false">LN(F4176/F4175)</f>
        <v>0.0088689108248831</v>
      </c>
      <c r="Q4176" s="28" t="n">
        <f aca="false">STDEV(P4157:P4176)*SQRT(252)</f>
        <v>0.199830916041222</v>
      </c>
      <c r="R4176" s="26" t="n">
        <f aca="false">(G4176-H4176)/H4176</f>
        <v>0.000999424060710767</v>
      </c>
      <c r="S4176" s="17" t="n">
        <f aca="false">YEAR(B4176)</f>
        <v>2022</v>
      </c>
      <c r="T4176" s="17" t="n">
        <f aca="false">WEEKDAY(B4176)</f>
        <v>6</v>
      </c>
    </row>
    <row r="4177" customFormat="false" ht="15" hidden="false" customHeight="false" outlineLevel="0" collapsed="false">
      <c r="B4177" s="21" t="n">
        <v>44879</v>
      </c>
      <c r="C4177" s="22" t="n">
        <v>1771.295</v>
      </c>
      <c r="D4177" s="22" t="n">
        <v>1775.09</v>
      </c>
      <c r="E4177" s="22" t="n">
        <v>1753.315</v>
      </c>
      <c r="F4177" s="22" t="n">
        <v>1771.495</v>
      </c>
      <c r="G4177" s="23" t="n">
        <v>1774.49</v>
      </c>
      <c r="H4177" s="23" t="n">
        <v>1772.72</v>
      </c>
      <c r="I4177" s="23" t="n">
        <v>1754.98</v>
      </c>
      <c r="J4177" s="23" t="n">
        <v>1753.23</v>
      </c>
      <c r="K4177" s="29" t="str">
        <f aca="false">IF(N4177&lt;=$F$3,"HIT","MISS")</f>
        <v>HIT</v>
      </c>
      <c r="L4177" s="29" t="str">
        <f aca="false">IF(O4177&lt;=$F$3,"HIT","MISS")</f>
        <v>HIT</v>
      </c>
      <c r="M4177" s="17" t="str">
        <f aca="false">IF(AND(K4177="HIT",L4177="HIT"),"HOD ✓ | LOD ✓",IF(K4177="HIT","HOD ✓",IF(L4177="HIT","LOD ✓","✗ MISS")))</f>
        <v>HOD ✓ | LOD ✓</v>
      </c>
      <c r="N4177" s="26" t="n">
        <f aca="false">IF(D4177&lt;H4177,(H4177-D4177)/D4177,IF(D4177&gt;G4177,(D4177-G4177)/D4177,0))</f>
        <v>0.000338011030426575</v>
      </c>
      <c r="O4177" s="26" t="n">
        <f aca="false">IF(E4177&lt;J4177,(J4177-E4177)/E4177,IF(E4177&gt;I4177,(E4177-I4177)/E4177,0))</f>
        <v>0</v>
      </c>
      <c r="P4177" s="27" t="n">
        <f aca="false">LN(F4177/F4176)</f>
        <v>0.000112905365665154</v>
      </c>
      <c r="Q4177" s="28" t="n">
        <f aca="false">STDEV(P4158:P4177)*SQRT(252)</f>
        <v>0.200237792075371</v>
      </c>
      <c r="R4177" s="26" t="n">
        <f aca="false">(G4177-H4177)/H4177</f>
        <v>0.000998465634730799</v>
      </c>
      <c r="S4177" s="17" t="n">
        <f aca="false">YEAR(B4177)</f>
        <v>2022</v>
      </c>
      <c r="T4177" s="17" t="n">
        <f aca="false">WEEKDAY(B4177)</f>
        <v>2</v>
      </c>
    </row>
    <row r="4178" customFormat="false" ht="15" hidden="false" customHeight="false" outlineLevel="0" collapsed="false">
      <c r="B4178" s="21" t="n">
        <v>44880</v>
      </c>
      <c r="C4178" s="22" t="n">
        <v>1771.495</v>
      </c>
      <c r="D4178" s="22" t="n">
        <v>1786.545</v>
      </c>
      <c r="E4178" s="22" t="n">
        <v>1767.13</v>
      </c>
      <c r="F4178" s="22" t="n">
        <v>1778.28</v>
      </c>
      <c r="G4178" s="23" t="n">
        <v>1788.5</v>
      </c>
      <c r="H4178" s="23" t="n">
        <v>1786.71</v>
      </c>
      <c r="I4178" s="23" t="n">
        <v>1766.65</v>
      </c>
      <c r="J4178" s="23" t="n">
        <v>1764.89</v>
      </c>
      <c r="K4178" s="29" t="str">
        <f aca="false">IF(N4178&lt;=$F$3,"HIT","MISS")</f>
        <v>HIT</v>
      </c>
      <c r="L4178" s="29" t="str">
        <f aca="false">IF(O4178&lt;=$F$3,"HIT","MISS")</f>
        <v>HIT</v>
      </c>
      <c r="M4178" s="17" t="str">
        <f aca="false">IF(AND(K4178="HIT",L4178="HIT"),"HOD ✓ | LOD ✓",IF(K4178="HIT","HOD ✓",IF(L4178="HIT","LOD ✓","✗ MISS")))</f>
        <v>HOD ✓ | LOD ✓</v>
      </c>
      <c r="N4178" s="26" t="n">
        <f aca="false">IF(D4178&lt;H4178,(H4178-D4178)/D4178,IF(D4178&gt;G4178,(D4178-G4178)/D4178,0))</f>
        <v>9.23570355070617E-005</v>
      </c>
      <c r="O4178" s="26" t="n">
        <f aca="false">IF(E4178&lt;J4178,(J4178-E4178)/E4178,IF(E4178&gt;I4178,(E4178-I4178)/E4178,0))</f>
        <v>0.000271626875215756</v>
      </c>
      <c r="P4178" s="27" t="n">
        <f aca="false">LN(F4178/F4177)</f>
        <v>0.0038227821553799</v>
      </c>
      <c r="Q4178" s="28" t="n">
        <f aca="false">STDEV(P4159:P4178)*SQRT(252)</f>
        <v>0.199977913460997</v>
      </c>
      <c r="R4178" s="26" t="n">
        <f aca="false">(G4178-H4178)/H4178</f>
        <v>0.00100184137325026</v>
      </c>
      <c r="S4178" s="17" t="n">
        <f aca="false">YEAR(B4178)</f>
        <v>2022</v>
      </c>
      <c r="T4178" s="17" t="n">
        <f aca="false">WEEKDAY(B4178)</f>
        <v>3</v>
      </c>
    </row>
    <row r="4179" customFormat="false" ht="15" hidden="false" customHeight="false" outlineLevel="0" collapsed="false">
      <c r="B4179" s="21" t="n">
        <v>44881</v>
      </c>
      <c r="C4179" s="22" t="n">
        <v>1778.28</v>
      </c>
      <c r="D4179" s="22" t="n">
        <v>1785.095</v>
      </c>
      <c r="E4179" s="22" t="n">
        <v>1770.385</v>
      </c>
      <c r="F4179" s="22" t="n">
        <v>1773.71</v>
      </c>
      <c r="G4179" s="23" t="n">
        <v>1785.86</v>
      </c>
      <c r="H4179" s="23" t="n">
        <v>1784.08</v>
      </c>
      <c r="I4179" s="23" t="n">
        <v>1769.75</v>
      </c>
      <c r="J4179" s="23" t="n">
        <v>1767.98</v>
      </c>
      <c r="K4179" s="29" t="str">
        <f aca="false">IF(N4179&lt;=$F$3,"HIT","MISS")</f>
        <v>HIT</v>
      </c>
      <c r="L4179" s="29" t="str">
        <f aca="false">IF(O4179&lt;=$F$3,"HIT","MISS")</f>
        <v>HIT</v>
      </c>
      <c r="M4179" s="17" t="str">
        <f aca="false">IF(AND(K4179="HIT",L4179="HIT"),"HOD ✓ | LOD ✓",IF(K4179="HIT","HOD ✓",IF(L4179="HIT","LOD ✓","✗ MISS")))</f>
        <v>HOD ✓ | LOD ✓</v>
      </c>
      <c r="N4179" s="26" t="n">
        <f aca="false">IF(D4179&lt;H4179,(H4179-D4179)/D4179,IF(D4179&gt;G4179,(D4179-G4179)/D4179,0))</f>
        <v>0</v>
      </c>
      <c r="O4179" s="26" t="n">
        <f aca="false">IF(E4179&lt;J4179,(J4179-E4179)/E4179,IF(E4179&gt;I4179,(E4179-I4179)/E4179,0))</f>
        <v>0.000358679044388645</v>
      </c>
      <c r="P4179" s="27" t="n">
        <f aca="false">LN(F4179/F4178)</f>
        <v>-0.00257320686243317</v>
      </c>
      <c r="Q4179" s="28" t="n">
        <f aca="false">STDEV(P4160:P4179)*SQRT(252)</f>
        <v>0.190366201194536</v>
      </c>
      <c r="R4179" s="26" t="n">
        <f aca="false">(G4179-H4179)/H4179</f>
        <v>0.000997713107035544</v>
      </c>
      <c r="S4179" s="17" t="n">
        <f aca="false">YEAR(B4179)</f>
        <v>2022</v>
      </c>
      <c r="T4179" s="17" t="n">
        <f aca="false">WEEKDAY(B4179)</f>
        <v>4</v>
      </c>
    </row>
    <row r="4180" customFormat="false" ht="15" hidden="false" customHeight="false" outlineLevel="0" collapsed="false">
      <c r="B4180" s="21" t="n">
        <v>44882</v>
      </c>
      <c r="C4180" s="22" t="n">
        <v>1773.71</v>
      </c>
      <c r="D4180" s="22" t="n">
        <v>1774.885</v>
      </c>
      <c r="E4180" s="22" t="n">
        <v>1754.51</v>
      </c>
      <c r="F4180" s="22" t="n">
        <v>1760.57</v>
      </c>
      <c r="G4180" s="23" t="n">
        <v>1777.4</v>
      </c>
      <c r="H4180" s="23" t="n">
        <v>1775.62</v>
      </c>
      <c r="I4180" s="23" t="n">
        <v>1755.12</v>
      </c>
      <c r="J4180" s="23" t="n">
        <v>1753.37</v>
      </c>
      <c r="K4180" s="29" t="str">
        <f aca="false">IF(N4180&lt;=$F$3,"HIT","MISS")</f>
        <v>HIT</v>
      </c>
      <c r="L4180" s="29" t="str">
        <f aca="false">IF(O4180&lt;=$F$3,"HIT","MISS")</f>
        <v>HIT</v>
      </c>
      <c r="M4180" s="17" t="str">
        <f aca="false">IF(AND(K4180="HIT",L4180="HIT"),"HOD ✓ | LOD ✓",IF(K4180="HIT","HOD ✓",IF(L4180="HIT","LOD ✓","✗ MISS")))</f>
        <v>HOD ✓ | LOD ✓</v>
      </c>
      <c r="N4180" s="26" t="n">
        <f aca="false">IF(D4180&lt;H4180,(H4180-D4180)/D4180,IF(D4180&gt;G4180,(D4180-G4180)/D4180,0))</f>
        <v>0.000414111336790778</v>
      </c>
      <c r="O4180" s="26" t="n">
        <f aca="false">IF(E4180&lt;J4180,(J4180-E4180)/E4180,IF(E4180&gt;I4180,(E4180-I4180)/E4180,0))</f>
        <v>0</v>
      </c>
      <c r="P4180" s="27" t="n">
        <f aca="false">LN(F4180/F4179)</f>
        <v>-0.00743577789160032</v>
      </c>
      <c r="Q4180" s="28" t="n">
        <f aca="false">STDEV(P4161:P4180)*SQRT(252)</f>
        <v>0.194226536041151</v>
      </c>
      <c r="R4180" s="26" t="n">
        <f aca="false">(G4180-H4180)/H4180</f>
        <v>0.00100246674401066</v>
      </c>
      <c r="S4180" s="17" t="n">
        <f aca="false">YEAR(B4180)</f>
        <v>2022</v>
      </c>
      <c r="T4180" s="17" t="n">
        <f aca="false">WEEKDAY(B4180)</f>
        <v>5</v>
      </c>
    </row>
    <row r="4181" customFormat="false" ht="15" hidden="false" customHeight="false" outlineLevel="0" collapsed="false">
      <c r="B4181" s="21" t="n">
        <v>44883</v>
      </c>
      <c r="C4181" s="22" t="n">
        <v>1760.57</v>
      </c>
      <c r="D4181" s="22" t="n">
        <v>1767.735</v>
      </c>
      <c r="E4181" s="22" t="n">
        <v>1747.555</v>
      </c>
      <c r="F4181" s="22" t="n">
        <v>1750.87</v>
      </c>
      <c r="G4181" s="23" t="n">
        <v>1767.36</v>
      </c>
      <c r="H4181" s="23" t="n">
        <v>1765.59</v>
      </c>
      <c r="I4181" s="23" t="n">
        <v>1749.01</v>
      </c>
      <c r="J4181" s="23" t="n">
        <v>1747.26</v>
      </c>
      <c r="K4181" s="29" t="str">
        <f aca="false">IF(N4181&lt;=$F$3,"HIT","MISS")</f>
        <v>HIT</v>
      </c>
      <c r="L4181" s="29" t="str">
        <f aca="false">IF(O4181&lt;=$F$3,"HIT","MISS")</f>
        <v>HIT</v>
      </c>
      <c r="M4181" s="17" t="str">
        <f aca="false">IF(AND(K4181="HIT",L4181="HIT"),"HOD ✓ | LOD ✓",IF(K4181="HIT","HOD ✓",IF(L4181="HIT","LOD ✓","✗ MISS")))</f>
        <v>HOD ✓ | LOD ✓</v>
      </c>
      <c r="N4181" s="26" t="n">
        <f aca="false">IF(D4181&lt;H4181,(H4181-D4181)/D4181,IF(D4181&gt;G4181,(D4181-G4181)/D4181,0))</f>
        <v>0.000212135868781237</v>
      </c>
      <c r="O4181" s="26" t="n">
        <f aca="false">IF(E4181&lt;J4181,(J4181-E4181)/E4181,IF(E4181&gt;I4181,(E4181-I4181)/E4181,0))</f>
        <v>0</v>
      </c>
      <c r="P4181" s="27" t="n">
        <f aca="false">LN(F4181/F4180)</f>
        <v>-0.00552481299592038</v>
      </c>
      <c r="Q4181" s="28" t="n">
        <f aca="false">STDEV(P4162:P4181)*SQRT(252)</f>
        <v>0.189588941261928</v>
      </c>
      <c r="R4181" s="26" t="n">
        <f aca="false">(G4181-H4181)/H4181</f>
        <v>0.00100249774862793</v>
      </c>
      <c r="S4181" s="17" t="n">
        <f aca="false">YEAR(B4181)</f>
        <v>2022</v>
      </c>
      <c r="T4181" s="17" t="n">
        <f aca="false">WEEKDAY(B4181)</f>
        <v>6</v>
      </c>
    </row>
    <row r="4182" customFormat="false" ht="15" hidden="false" customHeight="false" outlineLevel="0" collapsed="false">
      <c r="B4182" s="21" t="n">
        <v>44886</v>
      </c>
      <c r="C4182" s="22" t="n">
        <v>1750.87</v>
      </c>
      <c r="D4182" s="22" t="n">
        <v>1753.065</v>
      </c>
      <c r="E4182" s="22" t="n">
        <v>1732.595</v>
      </c>
      <c r="F4182" s="22" t="n">
        <v>1738.185</v>
      </c>
      <c r="G4182" s="23" t="n">
        <v>1754.99</v>
      </c>
      <c r="H4182" s="23" t="n">
        <v>1753.24</v>
      </c>
      <c r="I4182" s="23" t="n">
        <v>1733.88</v>
      </c>
      <c r="J4182" s="23" t="n">
        <v>1732.15</v>
      </c>
      <c r="K4182" s="29" t="str">
        <f aca="false">IF(N4182&lt;=$F$3,"HIT","MISS")</f>
        <v>HIT</v>
      </c>
      <c r="L4182" s="29" t="str">
        <f aca="false">IF(O4182&lt;=$F$3,"HIT","MISS")</f>
        <v>HIT</v>
      </c>
      <c r="M4182" s="17" t="str">
        <f aca="false">IF(AND(K4182="HIT",L4182="HIT"),"HOD ✓ | LOD ✓",IF(K4182="HIT","HOD ✓",IF(L4182="HIT","LOD ✓","✗ MISS")))</f>
        <v>HOD ✓ | LOD ✓</v>
      </c>
      <c r="N4182" s="26" t="n">
        <f aca="false">IF(D4182&lt;H4182,(H4182-D4182)/D4182,IF(D4182&gt;G4182,(D4182-G4182)/D4182,0))</f>
        <v>9.98251633567235E-005</v>
      </c>
      <c r="O4182" s="26" t="n">
        <f aca="false">IF(E4182&lt;J4182,(J4182-E4182)/E4182,IF(E4182&gt;I4182,(E4182-I4182)/E4182,0))</f>
        <v>0</v>
      </c>
      <c r="P4182" s="27" t="n">
        <f aca="false">LN(F4182/F4181)</f>
        <v>-0.00727134189085421</v>
      </c>
      <c r="Q4182" s="28" t="n">
        <f aca="false">STDEV(P4163:P4182)*SQRT(252)</f>
        <v>0.191059971261359</v>
      </c>
      <c r="R4182" s="26" t="n">
        <f aca="false">(G4182-H4182)/H4182</f>
        <v>0.00099815199288175</v>
      </c>
      <c r="S4182" s="17" t="n">
        <f aca="false">YEAR(B4182)</f>
        <v>2022</v>
      </c>
      <c r="T4182" s="17" t="n">
        <f aca="false">WEEKDAY(B4182)</f>
        <v>2</v>
      </c>
    </row>
    <row r="4183" customFormat="false" ht="15" hidden="false" customHeight="false" outlineLevel="0" collapsed="false">
      <c r="B4183" s="21" t="n">
        <v>44887</v>
      </c>
      <c r="C4183" s="22" t="n">
        <v>1738.185</v>
      </c>
      <c r="D4183" s="22" t="n">
        <v>1749.795</v>
      </c>
      <c r="E4183" s="22" t="n">
        <v>1737.095</v>
      </c>
      <c r="F4183" s="22" t="n">
        <v>1740</v>
      </c>
      <c r="G4183" s="23" t="n">
        <v>1750.87</v>
      </c>
      <c r="H4183" s="23" t="n">
        <v>1749.12</v>
      </c>
      <c r="I4183" s="23" t="n">
        <v>1736.52</v>
      </c>
      <c r="J4183" s="23" t="n">
        <v>1734.79</v>
      </c>
      <c r="K4183" s="29" t="str">
        <f aca="false">IF(N4183&lt;=$F$3,"HIT","MISS")</f>
        <v>HIT</v>
      </c>
      <c r="L4183" s="29" t="str">
        <f aca="false">IF(O4183&lt;=$F$3,"HIT","MISS")</f>
        <v>HIT</v>
      </c>
      <c r="M4183" s="17" t="str">
        <f aca="false">IF(AND(K4183="HIT",L4183="HIT"),"HOD ✓ | LOD ✓",IF(K4183="HIT","HOD ✓",IF(L4183="HIT","LOD ✓","✗ MISS")))</f>
        <v>HOD ✓ | LOD ✓</v>
      </c>
      <c r="N4183" s="26" t="n">
        <f aca="false">IF(D4183&lt;H4183,(H4183-D4183)/D4183,IF(D4183&gt;G4183,(D4183-G4183)/D4183,0))</f>
        <v>0</v>
      </c>
      <c r="O4183" s="26" t="n">
        <f aca="false">IF(E4183&lt;J4183,(J4183-E4183)/E4183,IF(E4183&gt;I4183,(E4183-I4183)/E4183,0))</f>
        <v>0.000331012408647797</v>
      </c>
      <c r="P4183" s="27" t="n">
        <f aca="false">LN(F4183/F4182)</f>
        <v>0.00104364785929549</v>
      </c>
      <c r="Q4183" s="28" t="n">
        <f aca="false">STDEV(P4164:P4183)*SQRT(252)</f>
        <v>0.191133403541219</v>
      </c>
      <c r="R4183" s="26" t="n">
        <f aca="false">(G4183-H4183)/H4183</f>
        <v>0.00100050311013538</v>
      </c>
      <c r="S4183" s="17" t="n">
        <f aca="false">YEAR(B4183)</f>
        <v>2022</v>
      </c>
      <c r="T4183" s="17" t="n">
        <f aca="false">WEEKDAY(B4183)</f>
        <v>3</v>
      </c>
    </row>
    <row r="4184" customFormat="false" ht="15" hidden="false" customHeight="false" outlineLevel="0" collapsed="false">
      <c r="B4184" s="21" t="n">
        <v>44888</v>
      </c>
      <c r="C4184" s="22" t="n">
        <v>1740</v>
      </c>
      <c r="D4184" s="22" t="n">
        <v>1753.465</v>
      </c>
      <c r="E4184" s="22" t="n">
        <v>1727.495</v>
      </c>
      <c r="F4184" s="22" t="n">
        <v>1749.6</v>
      </c>
      <c r="G4184" s="23" t="n">
        <v>1755.07</v>
      </c>
      <c r="H4184" s="23" t="n">
        <v>1753.32</v>
      </c>
      <c r="I4184" s="23" t="n">
        <v>1727.26</v>
      </c>
      <c r="J4184" s="23" t="n">
        <v>1725.53</v>
      </c>
      <c r="K4184" s="29" t="str">
        <f aca="false">IF(N4184&lt;=$F$3,"HIT","MISS")</f>
        <v>HIT</v>
      </c>
      <c r="L4184" s="29" t="str">
        <f aca="false">IF(O4184&lt;=$F$3,"HIT","MISS")</f>
        <v>HIT</v>
      </c>
      <c r="M4184" s="17" t="str">
        <f aca="false">IF(AND(K4184="HIT",L4184="HIT"),"HOD ✓ | LOD ✓",IF(K4184="HIT","HOD ✓",IF(L4184="HIT","LOD ✓","✗ MISS")))</f>
        <v>HOD ✓ | LOD ✓</v>
      </c>
      <c r="N4184" s="26" t="n">
        <f aca="false">IF(D4184&lt;H4184,(H4184-D4184)/D4184,IF(D4184&gt;G4184,(D4184-G4184)/D4184,0))</f>
        <v>0</v>
      </c>
      <c r="O4184" s="26" t="n">
        <f aca="false">IF(E4184&lt;J4184,(J4184-E4184)/E4184,IF(E4184&gt;I4184,(E4184-I4184)/E4184,0))</f>
        <v>0.000136035126006096</v>
      </c>
      <c r="P4184" s="27" t="n">
        <f aca="false">LN(F4184/F4183)</f>
        <v>0.00550207715398334</v>
      </c>
      <c r="Q4184" s="28" t="n">
        <f aca="false">STDEV(P4165:P4184)*SQRT(252)</f>
        <v>0.190627449370893</v>
      </c>
      <c r="R4184" s="26" t="n">
        <f aca="false">(G4184-H4184)/H4184</f>
        <v>0.000998106449478703</v>
      </c>
      <c r="S4184" s="17" t="n">
        <f aca="false">YEAR(B4184)</f>
        <v>2022</v>
      </c>
      <c r="T4184" s="17" t="n">
        <f aca="false">WEEKDAY(B4184)</f>
        <v>4</v>
      </c>
    </row>
    <row r="4185" customFormat="false" ht="15" hidden="false" customHeight="false" outlineLevel="0" collapsed="false">
      <c r="B4185" s="21" t="n">
        <v>44889</v>
      </c>
      <c r="C4185" s="22" t="n">
        <v>1749.6</v>
      </c>
      <c r="D4185" s="22" t="n">
        <v>1758.705</v>
      </c>
      <c r="E4185" s="22" t="n">
        <v>1749.335</v>
      </c>
      <c r="F4185" s="22" t="n">
        <v>1755.79</v>
      </c>
      <c r="G4185" s="23" t="n">
        <v>1760.55</v>
      </c>
      <c r="H4185" s="23" t="n">
        <v>1758.79</v>
      </c>
      <c r="I4185" s="23" t="n">
        <v>1751.22</v>
      </c>
      <c r="J4185" s="23" t="n">
        <v>1749.47</v>
      </c>
      <c r="K4185" s="29" t="str">
        <f aca="false">IF(N4185&lt;=$F$3,"HIT","MISS")</f>
        <v>HIT</v>
      </c>
      <c r="L4185" s="29" t="str">
        <f aca="false">IF(O4185&lt;=$F$3,"HIT","MISS")</f>
        <v>HIT</v>
      </c>
      <c r="M4185" s="17" t="str">
        <f aca="false">IF(AND(K4185="HIT",L4185="HIT"),"HOD ✓ | LOD ✓",IF(K4185="HIT","HOD ✓",IF(L4185="HIT","LOD ✓","✗ MISS")))</f>
        <v>HOD ✓ | LOD ✓</v>
      </c>
      <c r="N4185" s="26" t="n">
        <f aca="false">IF(D4185&lt;H4185,(H4185-D4185)/D4185,IF(D4185&gt;G4185,(D4185-G4185)/D4185,0))</f>
        <v>4.83310162875732E-005</v>
      </c>
      <c r="O4185" s="26" t="n">
        <f aca="false">IF(E4185&lt;J4185,(J4185-E4185)/E4185,IF(E4185&gt;I4185,(E4185-I4185)/E4185,0))</f>
        <v>7.71721825722294E-005</v>
      </c>
      <c r="P4185" s="27" t="n">
        <f aca="false">LN(F4185/F4184)</f>
        <v>0.00353170770383157</v>
      </c>
      <c r="Q4185" s="28" t="n">
        <f aca="false">STDEV(P4166:P4185)*SQRT(252)</f>
        <v>0.190186641512252</v>
      </c>
      <c r="R4185" s="26" t="n">
        <f aca="false">(G4185-H4185)/H4185</f>
        <v>0.00100068797298142</v>
      </c>
      <c r="S4185" s="17" t="n">
        <f aca="false">YEAR(B4185)</f>
        <v>2022</v>
      </c>
      <c r="T4185" s="17" t="n">
        <f aca="false">WEEKDAY(B4185)</f>
        <v>5</v>
      </c>
    </row>
    <row r="4186" customFormat="false" ht="15" hidden="false" customHeight="false" outlineLevel="0" collapsed="false">
      <c r="B4186" s="21" t="n">
        <v>44890</v>
      </c>
      <c r="C4186" s="22" t="n">
        <v>1755.79</v>
      </c>
      <c r="D4186" s="22" t="n">
        <v>1761.155</v>
      </c>
      <c r="E4186" s="22" t="n">
        <v>1746.02</v>
      </c>
      <c r="F4186" s="22" t="n">
        <v>1753.555</v>
      </c>
      <c r="G4186" s="23" t="n">
        <v>1761.53</v>
      </c>
      <c r="H4186" s="23" t="n">
        <v>1759.77</v>
      </c>
      <c r="I4186" s="23" t="n">
        <v>1748.2</v>
      </c>
      <c r="J4186" s="23" t="n">
        <v>1746.45</v>
      </c>
      <c r="K4186" s="29" t="str">
        <f aca="false">IF(N4186&lt;=$F$3,"HIT","MISS")</f>
        <v>HIT</v>
      </c>
      <c r="L4186" s="29" t="str">
        <f aca="false">IF(O4186&lt;=$F$3,"HIT","MISS")</f>
        <v>HIT</v>
      </c>
      <c r="M4186" s="17" t="str">
        <f aca="false">IF(AND(K4186="HIT",L4186="HIT"),"HOD ✓ | LOD ✓",IF(K4186="HIT","HOD ✓",IF(L4186="HIT","LOD ✓","✗ MISS")))</f>
        <v>HOD ✓ | LOD ✓</v>
      </c>
      <c r="N4186" s="26" t="n">
        <f aca="false">IF(D4186&lt;H4186,(H4186-D4186)/D4186,IF(D4186&gt;G4186,(D4186-G4186)/D4186,0))</f>
        <v>0</v>
      </c>
      <c r="O4186" s="26" t="n">
        <f aca="false">IF(E4186&lt;J4186,(J4186-E4186)/E4186,IF(E4186&gt;I4186,(E4186-I4186)/E4186,0))</f>
        <v>0.000246274384027711</v>
      </c>
      <c r="P4186" s="27" t="n">
        <f aca="false">LN(F4186/F4185)</f>
        <v>-0.00127374213830531</v>
      </c>
      <c r="Q4186" s="28" t="n">
        <f aca="false">STDEV(P4167:P4186)*SQRT(252)</f>
        <v>0.183406969731977</v>
      </c>
      <c r="R4186" s="26" t="n">
        <f aca="false">(G4186-H4186)/H4186</f>
        <v>0.00100013069889815</v>
      </c>
      <c r="S4186" s="17" t="n">
        <f aca="false">YEAR(B4186)</f>
        <v>2022</v>
      </c>
      <c r="T4186" s="17" t="n">
        <f aca="false">WEEKDAY(B4186)</f>
        <v>6</v>
      </c>
    </row>
    <row r="4187" customFormat="false" ht="15" hidden="false" customHeight="false" outlineLevel="0" collapsed="false">
      <c r="B4187" s="21" t="n">
        <v>44893</v>
      </c>
      <c r="C4187" s="22" t="n">
        <v>1753.555</v>
      </c>
      <c r="D4187" s="22" t="n">
        <v>1763.775</v>
      </c>
      <c r="E4187" s="22" t="n">
        <v>1739.675</v>
      </c>
      <c r="F4187" s="22" t="n">
        <v>1741.785</v>
      </c>
      <c r="G4187" s="23" t="n">
        <v>1763.45</v>
      </c>
      <c r="H4187" s="23" t="n">
        <v>1761.69</v>
      </c>
      <c r="I4187" s="23" t="n">
        <v>1740.49</v>
      </c>
      <c r="J4187" s="23" t="n">
        <v>1738.75</v>
      </c>
      <c r="K4187" s="29" t="str">
        <f aca="false">IF(N4187&lt;=$F$3,"HIT","MISS")</f>
        <v>HIT</v>
      </c>
      <c r="L4187" s="29" t="str">
        <f aca="false">IF(O4187&lt;=$F$3,"HIT","MISS")</f>
        <v>HIT</v>
      </c>
      <c r="M4187" s="17" t="str">
        <f aca="false">IF(AND(K4187="HIT",L4187="HIT"),"HOD ✓ | LOD ✓",IF(K4187="HIT","HOD ✓",IF(L4187="HIT","LOD ✓","✗ MISS")))</f>
        <v>HOD ✓ | LOD ✓</v>
      </c>
      <c r="N4187" s="26" t="n">
        <f aca="false">IF(D4187&lt;H4187,(H4187-D4187)/D4187,IF(D4187&gt;G4187,(D4187-G4187)/D4187,0))</f>
        <v>0.000184263865855931</v>
      </c>
      <c r="O4187" s="26" t="n">
        <f aca="false">IF(E4187&lt;J4187,(J4187-E4187)/E4187,IF(E4187&gt;I4187,(E4187-I4187)/E4187,0))</f>
        <v>0</v>
      </c>
      <c r="P4187" s="27" t="n">
        <f aca="false">LN(F4187/F4186)</f>
        <v>-0.00673470648744293</v>
      </c>
      <c r="Q4187" s="28" t="n">
        <f aca="false">STDEV(P4168:P4187)*SQRT(252)</f>
        <v>0.183555974333421</v>
      </c>
      <c r="R4187" s="26" t="n">
        <f aca="false">(G4187-H4187)/H4187</f>
        <v>0.000999040693879168</v>
      </c>
      <c r="S4187" s="17" t="n">
        <f aca="false">YEAR(B4187)</f>
        <v>2022</v>
      </c>
      <c r="T4187" s="17" t="n">
        <f aca="false">WEEKDAY(B4187)</f>
        <v>2</v>
      </c>
    </row>
    <row r="4188" customFormat="false" ht="15" hidden="false" customHeight="false" outlineLevel="0" collapsed="false">
      <c r="B4188" s="21" t="n">
        <v>44894</v>
      </c>
      <c r="C4188" s="22" t="n">
        <v>1741.785</v>
      </c>
      <c r="D4188" s="22" t="n">
        <v>1759.035</v>
      </c>
      <c r="E4188" s="22" t="n">
        <v>1740.24</v>
      </c>
      <c r="F4188" s="22" t="n">
        <v>1749.575</v>
      </c>
      <c r="G4188" s="23" t="n">
        <v>1758.82</v>
      </c>
      <c r="H4188" s="23" t="n">
        <v>1757.06</v>
      </c>
      <c r="I4188" s="23" t="n">
        <v>1739.62</v>
      </c>
      <c r="J4188" s="23" t="n">
        <v>1737.88</v>
      </c>
      <c r="K4188" s="29" t="str">
        <f aca="false">IF(N4188&lt;=$F$3,"HIT","MISS")</f>
        <v>HIT</v>
      </c>
      <c r="L4188" s="29" t="str">
        <f aca="false">IF(O4188&lt;=$F$3,"HIT","MISS")</f>
        <v>HIT</v>
      </c>
      <c r="M4188" s="17" t="str">
        <f aca="false">IF(AND(K4188="HIT",L4188="HIT"),"HOD ✓ | LOD ✓",IF(K4188="HIT","HOD ✓",IF(L4188="HIT","LOD ✓","✗ MISS")))</f>
        <v>HOD ✓ | LOD ✓</v>
      </c>
      <c r="N4188" s="26" t="n">
        <f aca="false">IF(D4188&lt;H4188,(H4188-D4188)/D4188,IF(D4188&gt;G4188,(D4188-G4188)/D4188,0))</f>
        <v>0.000122226106928029</v>
      </c>
      <c r="O4188" s="26" t="n">
        <f aca="false">IF(E4188&lt;J4188,(J4188-E4188)/E4188,IF(E4188&gt;I4188,(E4188-I4188)/E4188,0))</f>
        <v>0.000356272698018732</v>
      </c>
      <c r="P4188" s="27" t="n">
        <f aca="false">LN(F4188/F4187)</f>
        <v>0.00446245183948987</v>
      </c>
      <c r="Q4188" s="28" t="n">
        <f aca="false">STDEV(P4169:P4188)*SQRT(252)</f>
        <v>0.182491233174024</v>
      </c>
      <c r="R4188" s="26" t="n">
        <f aca="false">(G4188-H4188)/H4188</f>
        <v>0.0010016732496329</v>
      </c>
      <c r="S4188" s="17" t="n">
        <f aca="false">YEAR(B4188)</f>
        <v>2022</v>
      </c>
      <c r="T4188" s="17" t="n">
        <f aca="false">WEEKDAY(B4188)</f>
        <v>3</v>
      </c>
    </row>
    <row r="4189" customFormat="false" ht="15" hidden="false" customHeight="false" outlineLevel="0" collapsed="false">
      <c r="B4189" s="21" t="n">
        <v>44895</v>
      </c>
      <c r="C4189" s="22" t="n">
        <v>1749.575</v>
      </c>
      <c r="D4189" s="22" t="n">
        <v>1770.01</v>
      </c>
      <c r="E4189" s="22" t="n">
        <v>1744.95</v>
      </c>
      <c r="F4189" s="22" t="n">
        <v>1768.235</v>
      </c>
      <c r="G4189" s="23" t="n">
        <v>1769.66</v>
      </c>
      <c r="H4189" s="23" t="n">
        <v>1767.89</v>
      </c>
      <c r="I4189" s="23" t="n">
        <v>1744.44</v>
      </c>
      <c r="J4189" s="23" t="n">
        <v>1742.7</v>
      </c>
      <c r="K4189" s="29" t="str">
        <f aca="false">IF(N4189&lt;=$F$3,"HIT","MISS")</f>
        <v>HIT</v>
      </c>
      <c r="L4189" s="29" t="str">
        <f aca="false">IF(O4189&lt;=$F$3,"HIT","MISS")</f>
        <v>HIT</v>
      </c>
      <c r="M4189" s="17" t="str">
        <f aca="false">IF(AND(K4189="HIT",L4189="HIT"),"HOD ✓ | LOD ✓",IF(K4189="HIT","HOD ✓",IF(L4189="HIT","LOD ✓","✗ MISS")))</f>
        <v>HOD ✓ | LOD ✓</v>
      </c>
      <c r="N4189" s="26" t="n">
        <f aca="false">IF(D4189&lt;H4189,(H4189-D4189)/D4189,IF(D4189&gt;G4189,(D4189-G4189)/D4189,0))</f>
        <v>0.000197738995824831</v>
      </c>
      <c r="O4189" s="26" t="n">
        <f aca="false">IF(E4189&lt;J4189,(J4189-E4189)/E4189,IF(E4189&gt;I4189,(E4189-I4189)/E4189,0))</f>
        <v>0.000292271984870621</v>
      </c>
      <c r="P4189" s="27" t="n">
        <f aca="false">LN(F4189/F4188)</f>
        <v>0.0106089726366056</v>
      </c>
      <c r="Q4189" s="28" t="n">
        <f aca="false">STDEV(P4170:P4189)*SQRT(252)</f>
        <v>0.17981661443785</v>
      </c>
      <c r="R4189" s="26" t="n">
        <f aca="false">(G4189-H4189)/H4189</f>
        <v>0.00100119351317106</v>
      </c>
      <c r="S4189" s="17" t="n">
        <f aca="false">YEAR(B4189)</f>
        <v>2022</v>
      </c>
      <c r="T4189" s="17" t="n">
        <f aca="false">WEEKDAY(B4189)</f>
        <v>4</v>
      </c>
    </row>
    <row r="4190" customFormat="false" ht="15" hidden="false" customHeight="false" outlineLevel="0" collapsed="false">
      <c r="B4190" s="21" t="n">
        <v>44896</v>
      </c>
      <c r="C4190" s="22" t="n">
        <v>1768.235</v>
      </c>
      <c r="D4190" s="22" t="n">
        <v>1804.115</v>
      </c>
      <c r="E4190" s="22" t="n">
        <v>1768.235</v>
      </c>
      <c r="F4190" s="22" t="n">
        <v>1803.04</v>
      </c>
      <c r="G4190" s="23" t="n">
        <v>1806.35</v>
      </c>
      <c r="H4190" s="23" t="n">
        <v>1804.55</v>
      </c>
      <c r="I4190" s="23" t="n">
        <v>1770.59</v>
      </c>
      <c r="J4190" s="23" t="n">
        <v>1768.82</v>
      </c>
      <c r="K4190" s="29" t="str">
        <f aca="false">IF(N4190&lt;=$F$3,"HIT","MISS")</f>
        <v>HIT</v>
      </c>
      <c r="L4190" s="29" t="str">
        <f aca="false">IF(O4190&lt;=$F$3,"HIT","MISS")</f>
        <v>HIT</v>
      </c>
      <c r="M4190" s="17" t="str">
        <f aca="false">IF(AND(K4190="HIT",L4190="HIT"),"HOD ✓ | LOD ✓",IF(K4190="HIT","HOD ✓",IF(L4190="HIT","LOD ✓","✗ MISS")))</f>
        <v>HOD ✓ | LOD ✓</v>
      </c>
      <c r="N4190" s="26" t="n">
        <f aca="false">IF(D4190&lt;H4190,(H4190-D4190)/D4190,IF(D4190&gt;G4190,(D4190-G4190)/D4190,0))</f>
        <v>0.000241115449957428</v>
      </c>
      <c r="O4190" s="26" t="n">
        <f aca="false">IF(E4190&lt;J4190,(J4190-E4190)/E4190,IF(E4190&gt;I4190,(E4190-I4190)/E4190,0))</f>
        <v>0.000330838378382984</v>
      </c>
      <c r="P4190" s="27" t="n">
        <f aca="false">LN(F4190/F4189)</f>
        <v>0.0194922552873023</v>
      </c>
      <c r="Q4190" s="28" t="n">
        <f aca="false">STDEV(P4171:P4190)*SQRT(252)</f>
        <v>0.185666189119626</v>
      </c>
      <c r="R4190" s="26" t="n">
        <f aca="false">(G4190-H4190)/H4190</f>
        <v>0.000997478595771774</v>
      </c>
      <c r="S4190" s="17" t="n">
        <f aca="false">YEAR(B4190)</f>
        <v>2022</v>
      </c>
      <c r="T4190" s="17" t="n">
        <f aca="false">WEEKDAY(B4190)</f>
        <v>5</v>
      </c>
    </row>
    <row r="4191" customFormat="false" ht="15" hidden="false" customHeight="false" outlineLevel="0" collapsed="false">
      <c r="B4191" s="21" t="n">
        <v>44897</v>
      </c>
      <c r="C4191" s="22" t="n">
        <v>1803.04</v>
      </c>
      <c r="D4191" s="22" t="n">
        <v>1804.63</v>
      </c>
      <c r="E4191" s="22" t="n">
        <v>1778.545</v>
      </c>
      <c r="F4191" s="22" t="n">
        <v>1797.75</v>
      </c>
      <c r="G4191" s="23" t="n">
        <v>1801.01</v>
      </c>
      <c r="H4191" s="23" t="n">
        <v>1799.21</v>
      </c>
      <c r="I4191" s="23" t="n">
        <v>1778.06</v>
      </c>
      <c r="J4191" s="23" t="n">
        <v>1776.28</v>
      </c>
      <c r="K4191" s="24" t="str">
        <f aca="false">IF(N4191&lt;=$F$3,"HIT","MISS")</f>
        <v>MISS</v>
      </c>
      <c r="L4191" s="24" t="str">
        <f aca="false">IF(O4191&lt;=$F$3,"HIT","MISS")</f>
        <v>HIT</v>
      </c>
      <c r="M4191" s="25" t="str">
        <f aca="false">IF(AND(K4191="HIT",L4191="HIT"),"HOD ✓ | LOD ✓",IF(K4191="HIT","HOD ✓",IF(L4191="HIT","LOD ✓","✗ MISS")))</f>
        <v>LOD ✓</v>
      </c>
      <c r="N4191" s="26" t="n">
        <f aca="false">IF(D4191&lt;H4191,(H4191-D4191)/D4191,IF(D4191&gt;G4191,(D4191-G4191)/D4191,0))</f>
        <v>0.00200595135845027</v>
      </c>
      <c r="O4191" s="26" t="n">
        <f aca="false">IF(E4191&lt;J4191,(J4191-E4191)/E4191,IF(E4191&gt;I4191,(E4191-I4191)/E4191,0))</f>
        <v>0.000272694815143911</v>
      </c>
      <c r="P4191" s="27" t="n">
        <f aca="false">LN(F4191/F4190)</f>
        <v>-0.00293824622143578</v>
      </c>
      <c r="Q4191" s="28" t="n">
        <f aca="false">STDEV(P4172:P4191)*SQRT(252)</f>
        <v>0.160023630538798</v>
      </c>
      <c r="R4191" s="26" t="n">
        <f aca="false">(G4191-H4191)/H4191</f>
        <v>0.0010004390815969</v>
      </c>
      <c r="S4191" s="17" t="n">
        <f aca="false">YEAR(B4191)</f>
        <v>2022</v>
      </c>
      <c r="T4191" s="17" t="n">
        <f aca="false">WEEKDAY(B4191)</f>
        <v>6</v>
      </c>
    </row>
    <row r="4192" customFormat="false" ht="15" hidden="false" customHeight="false" outlineLevel="0" collapsed="false">
      <c r="B4192" s="21" t="n">
        <v>44900</v>
      </c>
      <c r="C4192" s="22" t="n">
        <v>1797.75</v>
      </c>
      <c r="D4192" s="22" t="n">
        <v>1810.01</v>
      </c>
      <c r="E4192" s="22" t="n">
        <v>1765.91</v>
      </c>
      <c r="F4192" s="22" t="n">
        <v>1768.825</v>
      </c>
      <c r="G4192" s="23" t="n">
        <v>1812.32</v>
      </c>
      <c r="H4192" s="23" t="n">
        <v>1810.51</v>
      </c>
      <c r="I4192" s="23" t="n">
        <v>1765.29</v>
      </c>
      <c r="J4192" s="23" t="n">
        <v>1763.53</v>
      </c>
      <c r="K4192" s="29" t="str">
        <f aca="false">IF(N4192&lt;=$F$3,"HIT","MISS")</f>
        <v>HIT</v>
      </c>
      <c r="L4192" s="29" t="str">
        <f aca="false">IF(O4192&lt;=$F$3,"HIT","MISS")</f>
        <v>HIT</v>
      </c>
      <c r="M4192" s="17" t="str">
        <f aca="false">IF(AND(K4192="HIT",L4192="HIT"),"HOD ✓ | LOD ✓",IF(K4192="HIT","HOD ✓",IF(L4192="HIT","LOD ✓","✗ MISS")))</f>
        <v>HOD ✓ | LOD ✓</v>
      </c>
      <c r="N4192" s="26" t="n">
        <f aca="false">IF(D4192&lt;H4192,(H4192-D4192)/D4192,IF(D4192&gt;G4192,(D4192-G4192)/D4192,0))</f>
        <v>0.000276241567726145</v>
      </c>
      <c r="O4192" s="26" t="n">
        <f aca="false">IF(E4192&lt;J4192,(J4192-E4192)/E4192,IF(E4192&gt;I4192,(E4192-I4192)/E4192,0))</f>
        <v>0.000351093770350764</v>
      </c>
      <c r="P4192" s="27" t="n">
        <f aca="false">LN(F4192/F4191)</f>
        <v>-0.016220398663175</v>
      </c>
      <c r="Q4192" s="28" t="n">
        <f aca="false">STDEV(P4173:P4192)*SQRT(252)</f>
        <v>0.173202203755002</v>
      </c>
      <c r="R4192" s="26" t="n">
        <f aca="false">(G4192-H4192)/H4192</f>
        <v>0.000999718311414986</v>
      </c>
      <c r="S4192" s="17" t="n">
        <f aca="false">YEAR(B4192)</f>
        <v>2022</v>
      </c>
      <c r="T4192" s="17" t="n">
        <f aca="false">WEEKDAY(B4192)</f>
        <v>2</v>
      </c>
    </row>
    <row r="4193" customFormat="false" ht="15" hidden="false" customHeight="false" outlineLevel="0" collapsed="false">
      <c r="B4193" s="21" t="n">
        <v>44901</v>
      </c>
      <c r="C4193" s="22" t="n">
        <v>1768.825</v>
      </c>
      <c r="D4193" s="22" t="n">
        <v>1780.92</v>
      </c>
      <c r="E4193" s="22" t="n">
        <v>1767.365</v>
      </c>
      <c r="F4193" s="22" t="n">
        <v>1771.005</v>
      </c>
      <c r="G4193" s="23" t="n">
        <v>1782.9</v>
      </c>
      <c r="H4193" s="23" t="n">
        <v>1781.12</v>
      </c>
      <c r="I4193" s="23" t="n">
        <v>1766.89</v>
      </c>
      <c r="J4193" s="23" t="n">
        <v>1765.12</v>
      </c>
      <c r="K4193" s="29" t="str">
        <f aca="false">IF(N4193&lt;=$F$3,"HIT","MISS")</f>
        <v>HIT</v>
      </c>
      <c r="L4193" s="29" t="str">
        <f aca="false">IF(O4193&lt;=$F$3,"HIT","MISS")</f>
        <v>HIT</v>
      </c>
      <c r="M4193" s="17" t="str">
        <f aca="false">IF(AND(K4193="HIT",L4193="HIT"),"HOD ✓ | LOD ✓",IF(K4193="HIT","HOD ✓",IF(L4193="HIT","LOD ✓","✗ MISS")))</f>
        <v>HOD ✓ | LOD ✓</v>
      </c>
      <c r="N4193" s="26" t="n">
        <f aca="false">IF(D4193&lt;H4193,(H4193-D4193)/D4193,IF(D4193&gt;G4193,(D4193-G4193)/D4193,0))</f>
        <v>0.000112301507086123</v>
      </c>
      <c r="O4193" s="26" t="n">
        <f aca="false">IF(E4193&lt;J4193,(J4193-E4193)/E4193,IF(E4193&gt;I4193,(E4193-I4193)/E4193,0))</f>
        <v>0.000268761687597021</v>
      </c>
      <c r="P4193" s="27" t="n">
        <f aca="false">LN(F4193/F4192)</f>
        <v>0.00123169772311262</v>
      </c>
      <c r="Q4193" s="28" t="n">
        <f aca="false">STDEV(P4174:P4193)*SQRT(252)</f>
        <v>0.157622780079995</v>
      </c>
      <c r="R4193" s="26" t="n">
        <f aca="false">(G4193-H4193)/H4193</f>
        <v>0.000999371182177619</v>
      </c>
      <c r="S4193" s="17" t="n">
        <f aca="false">YEAR(B4193)</f>
        <v>2022</v>
      </c>
      <c r="T4193" s="17" t="n">
        <f aca="false">WEEKDAY(B4193)</f>
        <v>3</v>
      </c>
    </row>
    <row r="4194" customFormat="false" ht="15" hidden="false" customHeight="false" outlineLevel="0" collapsed="false">
      <c r="B4194" s="21" t="n">
        <v>44902</v>
      </c>
      <c r="C4194" s="22" t="n">
        <v>1771.005</v>
      </c>
      <c r="D4194" s="22" t="n">
        <v>1790.585</v>
      </c>
      <c r="E4194" s="22" t="n">
        <v>1768.825</v>
      </c>
      <c r="F4194" s="22" t="n">
        <v>1786.145</v>
      </c>
      <c r="G4194" s="23" t="n">
        <v>1792.52</v>
      </c>
      <c r="H4194" s="23" t="n">
        <v>1790.73</v>
      </c>
      <c r="I4194" s="23" t="n">
        <v>1761.37</v>
      </c>
      <c r="J4194" s="23" t="n">
        <v>1759.61</v>
      </c>
      <c r="K4194" s="24" t="str">
        <f aca="false">IF(N4194&lt;=$F$3,"HIT","MISS")</f>
        <v>HIT</v>
      </c>
      <c r="L4194" s="24" t="str">
        <f aca="false">IF(O4194&lt;=$F$3,"HIT","MISS")</f>
        <v>MISS</v>
      </c>
      <c r="M4194" s="25" t="str">
        <f aca="false">IF(AND(K4194="HIT",L4194="HIT"),"HOD ✓ | LOD ✓",IF(K4194="HIT","HOD ✓",IF(L4194="HIT","LOD ✓","✗ MISS")))</f>
        <v>HOD ✓</v>
      </c>
      <c r="N4194" s="26" t="n">
        <f aca="false">IF(D4194&lt;H4194,(H4194-D4194)/D4194,IF(D4194&gt;G4194,(D4194-G4194)/D4194,0))</f>
        <v>8.09791213485994E-005</v>
      </c>
      <c r="O4194" s="26" t="n">
        <f aca="false">IF(E4194&lt;J4194,(J4194-E4194)/E4194,IF(E4194&gt;I4194,(E4194-I4194)/E4194,0))</f>
        <v>0.00421466227580465</v>
      </c>
      <c r="P4194" s="27" t="n">
        <f aca="false">LN(F4194/F4193)</f>
        <v>0.00851248410849467</v>
      </c>
      <c r="Q4194" s="28" t="n">
        <f aca="false">STDEV(P4175:P4194)*SQRT(252)</f>
        <v>0.158163032644538</v>
      </c>
      <c r="R4194" s="26" t="n">
        <f aca="false">(G4194-H4194)/H4194</f>
        <v>0.000999592345021284</v>
      </c>
      <c r="S4194" s="17" t="n">
        <f aca="false">YEAR(B4194)</f>
        <v>2022</v>
      </c>
      <c r="T4194" s="17" t="n">
        <f aca="false">WEEKDAY(B4194)</f>
        <v>4</v>
      </c>
    </row>
    <row r="4195" customFormat="false" ht="15" hidden="false" customHeight="false" outlineLevel="0" collapsed="false">
      <c r="B4195" s="21" t="n">
        <v>44903</v>
      </c>
      <c r="C4195" s="22" t="n">
        <v>1786.145</v>
      </c>
      <c r="D4195" s="22" t="n">
        <v>1794.885</v>
      </c>
      <c r="E4195" s="22" t="n">
        <v>1781.49</v>
      </c>
      <c r="F4195" s="22" t="n">
        <v>1789.095</v>
      </c>
      <c r="G4195" s="23" t="n">
        <v>1794.68</v>
      </c>
      <c r="H4195" s="23" t="n">
        <v>1792.89</v>
      </c>
      <c r="I4195" s="23" t="n">
        <v>1781.98</v>
      </c>
      <c r="J4195" s="23" t="n">
        <v>1780.2</v>
      </c>
      <c r="K4195" s="29" t="str">
        <f aca="false">IF(N4195&lt;=$F$3,"HIT","MISS")</f>
        <v>HIT</v>
      </c>
      <c r="L4195" s="29" t="str">
        <f aca="false">IF(O4195&lt;=$F$3,"HIT","MISS")</f>
        <v>HIT</v>
      </c>
      <c r="M4195" s="17" t="str">
        <f aca="false">IF(AND(K4195="HIT",L4195="HIT"),"HOD ✓ | LOD ✓",IF(K4195="HIT","HOD ✓",IF(L4195="HIT","LOD ✓","✗ MISS")))</f>
        <v>HOD ✓ | LOD ✓</v>
      </c>
      <c r="N4195" s="26" t="n">
        <f aca="false">IF(D4195&lt;H4195,(H4195-D4195)/D4195,IF(D4195&gt;G4195,(D4195-G4195)/D4195,0))</f>
        <v>0.000114213445429611</v>
      </c>
      <c r="O4195" s="26" t="n">
        <f aca="false">IF(E4195&lt;J4195,(J4195-E4195)/E4195,IF(E4195&gt;I4195,(E4195-I4195)/E4195,0))</f>
        <v>0</v>
      </c>
      <c r="P4195" s="27" t="n">
        <f aca="false">LN(F4195/F4194)</f>
        <v>0.00165023923958978</v>
      </c>
      <c r="Q4195" s="28" t="n">
        <f aca="false">STDEV(P4176:P4195)*SQRT(252)</f>
        <v>0.12470147426855</v>
      </c>
      <c r="R4195" s="26" t="n">
        <f aca="false">(G4195-H4195)/H4195</f>
        <v>0.000998388077349957</v>
      </c>
      <c r="S4195" s="17" t="n">
        <f aca="false">YEAR(B4195)</f>
        <v>2022</v>
      </c>
      <c r="T4195" s="17" t="n">
        <f aca="false">WEEKDAY(B4195)</f>
        <v>5</v>
      </c>
    </row>
    <row r="4196" customFormat="false" ht="15" hidden="false" customHeight="false" outlineLevel="0" collapsed="false">
      <c r="B4196" s="21" t="n">
        <v>44904</v>
      </c>
      <c r="C4196" s="22" t="n">
        <v>1789.095</v>
      </c>
      <c r="D4196" s="22" t="n">
        <v>1806.16</v>
      </c>
      <c r="E4196" s="22" t="n">
        <v>1788.54</v>
      </c>
      <c r="F4196" s="22" t="n">
        <v>1797.46</v>
      </c>
      <c r="G4196" s="23" t="n">
        <v>1807.92</v>
      </c>
      <c r="H4196" s="23" t="n">
        <v>1806.11</v>
      </c>
      <c r="I4196" s="23" t="n">
        <v>1790.98</v>
      </c>
      <c r="J4196" s="23" t="n">
        <v>1789.19</v>
      </c>
      <c r="K4196" s="29" t="str">
        <f aca="false">IF(N4196&lt;=$F$3,"HIT","MISS")</f>
        <v>HIT</v>
      </c>
      <c r="L4196" s="29" t="str">
        <f aca="false">IF(O4196&lt;=$F$3,"HIT","MISS")</f>
        <v>HIT</v>
      </c>
      <c r="M4196" s="17" t="str">
        <f aca="false">IF(AND(K4196="HIT",L4196="HIT"),"HOD ✓ | LOD ✓",IF(K4196="HIT","HOD ✓",IF(L4196="HIT","LOD ✓","✗ MISS")))</f>
        <v>HOD ✓ | LOD ✓</v>
      </c>
      <c r="N4196" s="26" t="n">
        <f aca="false">IF(D4196&lt;H4196,(H4196-D4196)/D4196,IF(D4196&gt;G4196,(D4196-G4196)/D4196,0))</f>
        <v>0</v>
      </c>
      <c r="O4196" s="26" t="n">
        <f aca="false">IF(E4196&lt;J4196,(J4196-E4196)/E4196,IF(E4196&gt;I4196,(E4196-I4196)/E4196,0))</f>
        <v>0.00036342491641232</v>
      </c>
      <c r="P4196" s="27" t="n">
        <f aca="false">LN(F4196/F4195)</f>
        <v>0.00466465182762547</v>
      </c>
      <c r="Q4196" s="28" t="n">
        <f aca="false">STDEV(P4177:P4196)*SQRT(252)</f>
        <v>0.122021684138702</v>
      </c>
      <c r="R4196" s="26" t="n">
        <f aca="false">(G4196-H4196)/H4196</f>
        <v>0.00100215380015623</v>
      </c>
      <c r="S4196" s="17" t="n">
        <f aca="false">YEAR(B4196)</f>
        <v>2022</v>
      </c>
      <c r="T4196" s="17" t="n">
        <f aca="false">WEEKDAY(B4196)</f>
        <v>6</v>
      </c>
    </row>
    <row r="4197" customFormat="false" ht="15" hidden="false" customHeight="false" outlineLevel="0" collapsed="false">
      <c r="B4197" s="21" t="n">
        <v>44907</v>
      </c>
      <c r="C4197" s="22" t="n">
        <v>1797.46</v>
      </c>
      <c r="D4197" s="22" t="n">
        <v>1797.46</v>
      </c>
      <c r="E4197" s="22" t="n">
        <v>1777.685</v>
      </c>
      <c r="F4197" s="22" t="n">
        <v>1781.41</v>
      </c>
      <c r="G4197" s="23" t="n">
        <v>1796.88</v>
      </c>
      <c r="H4197" s="23" t="n">
        <v>1795.08</v>
      </c>
      <c r="I4197" s="23" t="n">
        <v>1778.71</v>
      </c>
      <c r="J4197" s="23" t="n">
        <v>1776.93</v>
      </c>
      <c r="K4197" s="29" t="str">
        <f aca="false">IF(N4197&lt;=$F$3,"HIT","MISS")</f>
        <v>HIT</v>
      </c>
      <c r="L4197" s="29" t="str">
        <f aca="false">IF(O4197&lt;=$F$3,"HIT","MISS")</f>
        <v>HIT</v>
      </c>
      <c r="M4197" s="17" t="str">
        <f aca="false">IF(AND(K4197="HIT",L4197="HIT"),"HOD ✓ | LOD ✓",IF(K4197="HIT","HOD ✓",IF(L4197="HIT","LOD ✓","✗ MISS")))</f>
        <v>HOD ✓ | LOD ✓</v>
      </c>
      <c r="N4197" s="26" t="n">
        <f aca="false">IF(D4197&lt;H4197,(H4197-D4197)/D4197,IF(D4197&gt;G4197,(D4197-G4197)/D4197,0))</f>
        <v>0.00032267755610691</v>
      </c>
      <c r="O4197" s="26" t="n">
        <f aca="false">IF(E4197&lt;J4197,(J4197-E4197)/E4197,IF(E4197&gt;I4197,(E4197-I4197)/E4197,0))</f>
        <v>0</v>
      </c>
      <c r="P4197" s="27" t="n">
        <f aca="false">LN(F4197/F4196)</f>
        <v>-0.00896937167387109</v>
      </c>
      <c r="Q4197" s="28" t="n">
        <f aca="false">STDEV(P4178:P4197)*SQRT(252)</f>
        <v>0.126799344510435</v>
      </c>
      <c r="R4197" s="26" t="n">
        <f aca="false">(G4197-H4197)/H4197</f>
        <v>0.00100274082492155</v>
      </c>
      <c r="S4197" s="17" t="n">
        <f aca="false">YEAR(B4197)</f>
        <v>2022</v>
      </c>
      <c r="T4197" s="17" t="n">
        <f aca="false">WEEKDAY(B4197)</f>
        <v>2</v>
      </c>
    </row>
    <row r="4198" customFormat="false" ht="15" hidden="false" customHeight="false" outlineLevel="0" collapsed="false">
      <c r="B4198" s="21" t="n">
        <v>44908</v>
      </c>
      <c r="C4198" s="22" t="n">
        <v>1781.41</v>
      </c>
      <c r="D4198" s="22" t="n">
        <v>1824.515</v>
      </c>
      <c r="E4198" s="22" t="n">
        <v>1781.025</v>
      </c>
      <c r="F4198" s="22" t="n">
        <v>1810.77</v>
      </c>
      <c r="G4198" s="23" t="n">
        <v>1824.98</v>
      </c>
      <c r="H4198" s="23" t="n">
        <v>1823.16</v>
      </c>
      <c r="I4198" s="23" t="n">
        <v>1789.2</v>
      </c>
      <c r="J4198" s="23" t="n">
        <v>1787.41</v>
      </c>
      <c r="K4198" s="24" t="str">
        <f aca="false">IF(N4198&lt;=$F$3,"HIT","MISS")</f>
        <v>HIT</v>
      </c>
      <c r="L4198" s="24" t="str">
        <f aca="false">IF(O4198&lt;=$F$3,"HIT","MISS")</f>
        <v>MISS</v>
      </c>
      <c r="M4198" s="25" t="str">
        <f aca="false">IF(AND(K4198="HIT",L4198="HIT"),"HOD ✓ | LOD ✓",IF(K4198="HIT","HOD ✓",IF(L4198="HIT","LOD ✓","✗ MISS")))</f>
        <v>HOD ✓</v>
      </c>
      <c r="N4198" s="26" t="n">
        <f aca="false">IF(D4198&lt;H4198,(H4198-D4198)/D4198,IF(D4198&gt;G4198,(D4198-G4198)/D4198,0))</f>
        <v>0</v>
      </c>
      <c r="O4198" s="26" t="n">
        <f aca="false">IF(E4198&lt;J4198,(J4198-E4198)/E4198,IF(E4198&gt;I4198,(E4198-I4198)/E4198,0))</f>
        <v>0.0035850142474137</v>
      </c>
      <c r="P4198" s="27" t="n">
        <f aca="false">LN(F4198/F4197)</f>
        <v>0.0163469836170969</v>
      </c>
      <c r="Q4198" s="28" t="n">
        <f aca="false">STDEV(P4179:P4198)*SQRT(252)</f>
        <v>0.138678587212141</v>
      </c>
      <c r="R4198" s="26" t="n">
        <f aca="false">(G4198-H4198)/H4198</f>
        <v>0.000998266745650374</v>
      </c>
      <c r="S4198" s="17" t="n">
        <f aca="false">YEAR(B4198)</f>
        <v>2022</v>
      </c>
      <c r="T4198" s="17" t="n">
        <f aca="false">WEEKDAY(B4198)</f>
        <v>3</v>
      </c>
    </row>
    <row r="4199" customFormat="false" ht="15" hidden="false" customHeight="false" outlineLevel="0" collapsed="false">
      <c r="B4199" s="21" t="n">
        <v>44909</v>
      </c>
      <c r="C4199" s="22" t="n">
        <v>1810.77</v>
      </c>
      <c r="D4199" s="22" t="n">
        <v>1814.265</v>
      </c>
      <c r="E4199" s="22" t="n">
        <v>1795.495</v>
      </c>
      <c r="F4199" s="22" t="n">
        <v>1807.44</v>
      </c>
      <c r="G4199" s="23" t="n">
        <v>1814.53</v>
      </c>
      <c r="H4199" s="23" t="n">
        <v>1812.72</v>
      </c>
      <c r="I4199" s="23" t="n">
        <v>1795.28</v>
      </c>
      <c r="J4199" s="23" t="n">
        <v>1793.49</v>
      </c>
      <c r="K4199" s="29" t="str">
        <f aca="false">IF(N4199&lt;=$F$3,"HIT","MISS")</f>
        <v>HIT</v>
      </c>
      <c r="L4199" s="29" t="str">
        <f aca="false">IF(O4199&lt;=$F$3,"HIT","MISS")</f>
        <v>HIT</v>
      </c>
      <c r="M4199" s="17" t="str">
        <f aca="false">IF(AND(K4199="HIT",L4199="HIT"),"HOD ✓ | LOD ✓",IF(K4199="HIT","HOD ✓",IF(L4199="HIT","LOD ✓","✗ MISS")))</f>
        <v>HOD ✓ | LOD ✓</v>
      </c>
      <c r="N4199" s="26" t="n">
        <f aca="false">IF(D4199&lt;H4199,(H4199-D4199)/D4199,IF(D4199&gt;G4199,(D4199-G4199)/D4199,0))</f>
        <v>0</v>
      </c>
      <c r="O4199" s="26" t="n">
        <f aca="false">IF(E4199&lt;J4199,(J4199-E4199)/E4199,IF(E4199&gt;I4199,(E4199-I4199)/E4199,0))</f>
        <v>0.000119744137410529</v>
      </c>
      <c r="P4199" s="27" t="n">
        <f aca="false">LN(F4199/F4198)</f>
        <v>-0.00184068970027078</v>
      </c>
      <c r="Q4199" s="28" t="n">
        <f aca="false">STDEV(P4180:P4199)*SQRT(252)</f>
        <v>0.138459095394335</v>
      </c>
      <c r="R4199" s="26" t="n">
        <f aca="false">(G4199-H4199)/H4199</f>
        <v>0.000998499492475366</v>
      </c>
      <c r="S4199" s="17" t="n">
        <f aca="false">YEAR(B4199)</f>
        <v>2022</v>
      </c>
      <c r="T4199" s="17" t="n">
        <f aca="false">WEEKDAY(B4199)</f>
        <v>4</v>
      </c>
    </row>
    <row r="4200" customFormat="false" ht="15" hidden="false" customHeight="false" outlineLevel="0" collapsed="false">
      <c r="B4200" s="21" t="n">
        <v>44910</v>
      </c>
      <c r="C4200" s="22" t="n">
        <v>1807.44</v>
      </c>
      <c r="D4200" s="22" t="n">
        <v>1808.7</v>
      </c>
      <c r="E4200" s="22" t="n">
        <v>1773.845</v>
      </c>
      <c r="F4200" s="22" t="n">
        <v>1776.875</v>
      </c>
      <c r="G4200" s="23" t="n">
        <v>1810.78</v>
      </c>
      <c r="H4200" s="23" t="n">
        <v>1808.97</v>
      </c>
      <c r="I4200" s="23" t="n">
        <v>1773.14</v>
      </c>
      <c r="J4200" s="23" t="n">
        <v>1771.37</v>
      </c>
      <c r="K4200" s="29" t="str">
        <f aca="false">IF(N4200&lt;=$F$3,"HIT","MISS")</f>
        <v>HIT</v>
      </c>
      <c r="L4200" s="29" t="str">
        <f aca="false">IF(O4200&lt;=$F$3,"HIT","MISS")</f>
        <v>HIT</v>
      </c>
      <c r="M4200" s="17" t="str">
        <f aca="false">IF(AND(K4200="HIT",L4200="HIT"),"HOD ✓ | LOD ✓",IF(K4200="HIT","HOD ✓",IF(L4200="HIT","LOD ✓","✗ MISS")))</f>
        <v>HOD ✓ | LOD ✓</v>
      </c>
      <c r="N4200" s="26" t="n">
        <f aca="false">IF(D4200&lt;H4200,(H4200-D4200)/D4200,IF(D4200&gt;G4200,(D4200-G4200)/D4200,0))</f>
        <v>0.000149278487311319</v>
      </c>
      <c r="O4200" s="26" t="n">
        <f aca="false">IF(E4200&lt;J4200,(J4200-E4200)/E4200,IF(E4200&gt;I4200,(E4200-I4200)/E4200,0))</f>
        <v>0.000397441715595177</v>
      </c>
      <c r="P4200" s="27" t="n">
        <f aca="false">LN(F4200/F4199)</f>
        <v>-0.0170552760559418</v>
      </c>
      <c r="Q4200" s="28" t="n">
        <f aca="false">STDEV(P4181:P4200)*SQRT(252)</f>
        <v>0.149915278404434</v>
      </c>
      <c r="R4200" s="26" t="n">
        <f aca="false">(G4200-H4200)/H4200</f>
        <v>0.001000569384788</v>
      </c>
      <c r="S4200" s="17" t="n">
        <f aca="false">YEAR(B4200)</f>
        <v>2022</v>
      </c>
      <c r="T4200" s="17" t="n">
        <f aca="false">WEEKDAY(B4200)</f>
        <v>5</v>
      </c>
    </row>
    <row r="4201" customFormat="false" ht="15" hidden="false" customHeight="false" outlineLevel="0" collapsed="false">
      <c r="B4201" s="21" t="n">
        <v>44911</v>
      </c>
      <c r="C4201" s="22" t="n">
        <v>1776.875</v>
      </c>
      <c r="D4201" s="22" t="n">
        <v>1794.3</v>
      </c>
      <c r="E4201" s="22" t="n">
        <v>1774.365</v>
      </c>
      <c r="F4201" s="22" t="n">
        <v>1793.155</v>
      </c>
      <c r="G4201" s="23" t="n">
        <v>1795.84</v>
      </c>
      <c r="H4201" s="23" t="n">
        <v>1794.05</v>
      </c>
      <c r="I4201" s="23" t="n">
        <v>1773.96</v>
      </c>
      <c r="J4201" s="23" t="n">
        <v>1772.19</v>
      </c>
      <c r="K4201" s="29" t="str">
        <f aca="false">IF(N4201&lt;=$F$3,"HIT","MISS")</f>
        <v>HIT</v>
      </c>
      <c r="L4201" s="29" t="str">
        <f aca="false">IF(O4201&lt;=$F$3,"HIT","MISS")</f>
        <v>HIT</v>
      </c>
      <c r="M4201" s="17" t="str">
        <f aca="false">IF(AND(K4201="HIT",L4201="HIT"),"HOD ✓ | LOD ✓",IF(K4201="HIT","HOD ✓",IF(L4201="HIT","LOD ✓","✗ MISS")))</f>
        <v>HOD ✓ | LOD ✓</v>
      </c>
      <c r="N4201" s="26" t="n">
        <f aca="false">IF(D4201&lt;H4201,(H4201-D4201)/D4201,IF(D4201&gt;G4201,(D4201-G4201)/D4201,0))</f>
        <v>0</v>
      </c>
      <c r="O4201" s="26" t="n">
        <f aca="false">IF(E4201&lt;J4201,(J4201-E4201)/E4201,IF(E4201&gt;I4201,(E4201-I4201)/E4201,0))</f>
        <v>0.00022825066995797</v>
      </c>
      <c r="P4201" s="27" t="n">
        <f aca="false">LN(F4201/F4200)</f>
        <v>0.00912043475855273</v>
      </c>
      <c r="Q4201" s="28" t="n">
        <f aca="false">STDEV(P4182:P4201)*SQRT(252)</f>
        <v>0.151167827928705</v>
      </c>
      <c r="R4201" s="26" t="n">
        <f aca="false">(G4201-H4201)/H4201</f>
        <v>0.000997742537833374</v>
      </c>
      <c r="S4201" s="17" t="n">
        <f aca="false">YEAR(B4201)</f>
        <v>2022</v>
      </c>
      <c r="T4201" s="17" t="n">
        <f aca="false">WEEKDAY(B4201)</f>
        <v>6</v>
      </c>
    </row>
    <row r="4202" customFormat="false" ht="15" hidden="false" customHeight="false" outlineLevel="0" collapsed="false">
      <c r="B4202" s="21" t="n">
        <v>44914</v>
      </c>
      <c r="C4202" s="22" t="n">
        <v>1793.155</v>
      </c>
      <c r="D4202" s="22" t="n">
        <v>1798.775</v>
      </c>
      <c r="E4202" s="22" t="n">
        <v>1783.905</v>
      </c>
      <c r="F4202" s="22" t="n">
        <v>1787.715</v>
      </c>
      <c r="G4202" s="23" t="n">
        <v>1799.33</v>
      </c>
      <c r="H4202" s="23" t="n">
        <v>1797.53</v>
      </c>
      <c r="I4202" s="23" t="n">
        <v>1786.16</v>
      </c>
      <c r="J4202" s="23" t="n">
        <v>1784.38</v>
      </c>
      <c r="K4202" s="29" t="str">
        <f aca="false">IF(N4202&lt;=$F$3,"HIT","MISS")</f>
        <v>HIT</v>
      </c>
      <c r="L4202" s="29" t="str">
        <f aca="false">IF(O4202&lt;=$F$3,"HIT","MISS")</f>
        <v>HIT</v>
      </c>
      <c r="M4202" s="17" t="str">
        <f aca="false">IF(AND(K4202="HIT",L4202="HIT"),"HOD ✓ | LOD ✓",IF(K4202="HIT","HOD ✓",IF(L4202="HIT","LOD ✓","✗ MISS")))</f>
        <v>HOD ✓ | LOD ✓</v>
      </c>
      <c r="N4202" s="26" t="n">
        <f aca="false">IF(D4202&lt;H4202,(H4202-D4202)/D4202,IF(D4202&gt;G4202,(D4202-G4202)/D4202,0))</f>
        <v>0</v>
      </c>
      <c r="O4202" s="26" t="n">
        <f aca="false">IF(E4202&lt;J4202,(J4202-E4202)/E4202,IF(E4202&gt;I4202,(E4202-I4202)/E4202,0))</f>
        <v>0.000266269784545778</v>
      </c>
      <c r="P4202" s="27" t="n">
        <f aca="false">LN(F4202/F4201)</f>
        <v>-0.0030383701084002</v>
      </c>
      <c r="Q4202" s="28" t="n">
        <f aca="false">STDEV(P4183:P4202)*SQRT(252)</f>
        <v>0.148751599175744</v>
      </c>
      <c r="R4202" s="26" t="n">
        <f aca="false">(G4202-H4202)/H4202</f>
        <v>0.00100137410780346</v>
      </c>
      <c r="S4202" s="17" t="n">
        <f aca="false">YEAR(B4202)</f>
        <v>2022</v>
      </c>
      <c r="T4202" s="17" t="n">
        <f aca="false">WEEKDAY(B4202)</f>
        <v>2</v>
      </c>
    </row>
    <row r="4203" customFormat="false" ht="15" hidden="false" customHeight="false" outlineLevel="0" collapsed="false">
      <c r="B4203" s="21" t="n">
        <v>44915</v>
      </c>
      <c r="C4203" s="22" t="n">
        <v>1787.715</v>
      </c>
      <c r="D4203" s="22" t="n">
        <v>1821.14</v>
      </c>
      <c r="E4203" s="22" t="n">
        <v>1784.695</v>
      </c>
      <c r="F4203" s="22" t="n">
        <v>1817.89</v>
      </c>
      <c r="G4203" s="23" t="n">
        <v>1823.36</v>
      </c>
      <c r="H4203" s="23" t="n">
        <v>1821.54</v>
      </c>
      <c r="I4203" s="23" t="n">
        <v>1786.21</v>
      </c>
      <c r="J4203" s="23" t="n">
        <v>1784.43</v>
      </c>
      <c r="K4203" s="29" t="str">
        <f aca="false">IF(N4203&lt;=$F$3,"HIT","MISS")</f>
        <v>HIT</v>
      </c>
      <c r="L4203" s="29" t="str">
        <f aca="false">IF(O4203&lt;=$F$3,"HIT","MISS")</f>
        <v>HIT</v>
      </c>
      <c r="M4203" s="17" t="str">
        <f aca="false">IF(AND(K4203="HIT",L4203="HIT"),"HOD ✓ | LOD ✓",IF(K4203="HIT","HOD ✓",IF(L4203="HIT","LOD ✓","✗ MISS")))</f>
        <v>HOD ✓ | LOD ✓</v>
      </c>
      <c r="N4203" s="26" t="n">
        <f aca="false">IF(D4203&lt;H4203,(H4203-D4203)/D4203,IF(D4203&gt;G4203,(D4203-G4203)/D4203,0))</f>
        <v>0.000219642641422331</v>
      </c>
      <c r="O4203" s="26" t="n">
        <f aca="false">IF(E4203&lt;J4203,(J4203-E4203)/E4203,IF(E4203&gt;I4203,(E4203-I4203)/E4203,0))</f>
        <v>0</v>
      </c>
      <c r="P4203" s="27" t="n">
        <f aca="false">LN(F4203/F4202)</f>
        <v>0.0167382198008374</v>
      </c>
      <c r="Q4203" s="28" t="n">
        <f aca="false">STDEV(P4184:P4203)*SQRT(252)</f>
        <v>0.158367590757816</v>
      </c>
      <c r="R4203" s="26" t="n">
        <f aca="false">(G4203-H4203)/H4203</f>
        <v>0.000999154561524829</v>
      </c>
      <c r="S4203" s="17" t="n">
        <f aca="false">YEAR(B4203)</f>
        <v>2022</v>
      </c>
      <c r="T4203" s="17" t="n">
        <f aca="false">WEEKDAY(B4203)</f>
        <v>3</v>
      </c>
    </row>
    <row r="4204" customFormat="false" ht="15" hidden="false" customHeight="false" outlineLevel="0" collapsed="false">
      <c r="B4204" s="21" t="n">
        <v>44916</v>
      </c>
      <c r="C4204" s="22" t="n">
        <v>1817.89</v>
      </c>
      <c r="D4204" s="22" t="n">
        <v>1823.865</v>
      </c>
      <c r="E4204" s="22" t="n">
        <v>1811.925</v>
      </c>
      <c r="F4204" s="22" t="n">
        <v>1814.64</v>
      </c>
      <c r="G4204" s="23" t="n">
        <v>1825.98</v>
      </c>
      <c r="H4204" s="23" t="n">
        <v>1824.16</v>
      </c>
      <c r="I4204" s="23" t="n">
        <v>1812.98</v>
      </c>
      <c r="J4204" s="23" t="n">
        <v>1811.17</v>
      </c>
      <c r="K4204" s="29" t="str">
        <f aca="false">IF(N4204&lt;=$F$3,"HIT","MISS")</f>
        <v>HIT</v>
      </c>
      <c r="L4204" s="29" t="str">
        <f aca="false">IF(O4204&lt;=$F$3,"HIT","MISS")</f>
        <v>HIT</v>
      </c>
      <c r="M4204" s="17" t="str">
        <f aca="false">IF(AND(K4204="HIT",L4204="HIT"),"HOD ✓ | LOD ✓",IF(K4204="HIT","HOD ✓",IF(L4204="HIT","LOD ✓","✗ MISS")))</f>
        <v>HOD ✓ | LOD ✓</v>
      </c>
      <c r="N4204" s="26" t="n">
        <f aca="false">IF(D4204&lt;H4204,(H4204-D4204)/D4204,IF(D4204&gt;G4204,(D4204-G4204)/D4204,0))</f>
        <v>0.000161744427356231</v>
      </c>
      <c r="O4204" s="26" t="n">
        <f aca="false">IF(E4204&lt;J4204,(J4204-E4204)/E4204,IF(E4204&gt;I4204,(E4204-I4204)/E4204,0))</f>
        <v>0</v>
      </c>
      <c r="P4204" s="27" t="n">
        <f aca="false">LN(F4204/F4203)</f>
        <v>-0.00178938693813004</v>
      </c>
      <c r="Q4204" s="28" t="n">
        <f aca="false">STDEV(P4185:P4204)*SQRT(252)</f>
        <v>0.158459734283106</v>
      </c>
      <c r="R4204" s="26" t="n">
        <f aca="false">(G4204-H4204)/H4204</f>
        <v>0.000997719498289589</v>
      </c>
      <c r="S4204" s="17" t="n">
        <f aca="false">YEAR(B4204)</f>
        <v>2022</v>
      </c>
      <c r="T4204" s="17" t="n">
        <f aca="false">WEEKDAY(B4204)</f>
        <v>4</v>
      </c>
    </row>
    <row r="4205" customFormat="false" ht="15" hidden="false" customHeight="false" outlineLevel="0" collapsed="false">
      <c r="B4205" s="21" t="n">
        <v>44917</v>
      </c>
      <c r="C4205" s="22" t="n">
        <v>1814.64</v>
      </c>
      <c r="D4205" s="22" t="n">
        <v>1820.46</v>
      </c>
      <c r="E4205" s="22" t="n">
        <v>1784.85</v>
      </c>
      <c r="F4205" s="22" t="n">
        <v>1792.63</v>
      </c>
      <c r="G4205" s="23" t="n">
        <v>1822.62</v>
      </c>
      <c r="H4205" s="23" t="n">
        <v>1820.8</v>
      </c>
      <c r="I4205" s="23" t="n">
        <v>1786.29</v>
      </c>
      <c r="J4205" s="23" t="n">
        <v>1784.51</v>
      </c>
      <c r="K4205" s="29" t="str">
        <f aca="false">IF(N4205&lt;=$F$3,"HIT","MISS")</f>
        <v>HIT</v>
      </c>
      <c r="L4205" s="29" t="str">
        <f aca="false">IF(O4205&lt;=$F$3,"HIT","MISS")</f>
        <v>HIT</v>
      </c>
      <c r="M4205" s="17" t="str">
        <f aca="false">IF(AND(K4205="HIT",L4205="HIT"),"HOD ✓ | LOD ✓",IF(K4205="HIT","HOD ✓",IF(L4205="HIT","LOD ✓","✗ MISS")))</f>
        <v>HOD ✓ | LOD ✓</v>
      </c>
      <c r="N4205" s="26" t="n">
        <f aca="false">IF(D4205&lt;H4205,(H4205-D4205)/D4205,IF(D4205&gt;G4205,(D4205-G4205)/D4205,0))</f>
        <v>0.000186765982224228</v>
      </c>
      <c r="O4205" s="26" t="n">
        <f aca="false">IF(E4205&lt;J4205,(J4205-E4205)/E4205,IF(E4205&gt;I4205,(E4205-I4205)/E4205,0))</f>
        <v>0</v>
      </c>
      <c r="P4205" s="27" t="n">
        <f aca="false">LN(F4205/F4204)</f>
        <v>-0.012203285666864</v>
      </c>
      <c r="Q4205" s="28" t="n">
        <f aca="false">STDEV(P4186:P4205)*SQRT(252)</f>
        <v>0.165881748862144</v>
      </c>
      <c r="R4205" s="26" t="n">
        <f aca="false">(G4205-H4205)/H4205</f>
        <v>0.000999560632688893</v>
      </c>
      <c r="S4205" s="17" t="n">
        <f aca="false">YEAR(B4205)</f>
        <v>2022</v>
      </c>
      <c r="T4205" s="17" t="n">
        <f aca="false">WEEKDAY(B4205)</f>
        <v>5</v>
      </c>
    </row>
    <row r="4206" customFormat="false" ht="15" hidden="false" customHeight="false" outlineLevel="0" collapsed="false">
      <c r="B4206" s="21" t="n">
        <v>44918</v>
      </c>
      <c r="C4206" s="22" t="n">
        <v>1792.63</v>
      </c>
      <c r="D4206" s="22" t="n">
        <v>1803.24</v>
      </c>
      <c r="E4206" s="22" t="n">
        <v>1791.25</v>
      </c>
      <c r="F4206" s="22" t="n">
        <v>1798.425</v>
      </c>
      <c r="G4206" s="23" t="n">
        <v>1804.6</v>
      </c>
      <c r="H4206" s="23" t="n">
        <v>1802.8</v>
      </c>
      <c r="I4206" s="23" t="n">
        <v>1790.72</v>
      </c>
      <c r="J4206" s="23" t="n">
        <v>1788.93</v>
      </c>
      <c r="K4206" s="29" t="str">
        <f aca="false">IF(N4206&lt;=$F$3,"HIT","MISS")</f>
        <v>HIT</v>
      </c>
      <c r="L4206" s="29" t="str">
        <f aca="false">IF(O4206&lt;=$F$3,"HIT","MISS")</f>
        <v>HIT</v>
      </c>
      <c r="M4206" s="17" t="str">
        <f aca="false">IF(AND(K4206="HIT",L4206="HIT"),"HOD ✓ | LOD ✓",IF(K4206="HIT","HOD ✓",IF(L4206="HIT","LOD ✓","✗ MISS")))</f>
        <v>HOD ✓ | LOD ✓</v>
      </c>
      <c r="N4206" s="26" t="n">
        <f aca="false">IF(D4206&lt;H4206,(H4206-D4206)/D4206,IF(D4206&gt;G4206,(D4206-G4206)/D4206,0))</f>
        <v>0</v>
      </c>
      <c r="O4206" s="26" t="n">
        <f aca="false">IF(E4206&lt;J4206,(J4206-E4206)/E4206,IF(E4206&gt;I4206,(E4206-I4206)/E4206,0))</f>
        <v>0.000295882763433341</v>
      </c>
      <c r="P4206" s="27" t="n">
        <f aca="false">LN(F4206/F4205)</f>
        <v>0.00322746659704193</v>
      </c>
      <c r="Q4206" s="28" t="n">
        <f aca="false">STDEV(P4187:P4206)*SQRT(252)</f>
        <v>0.165819146083456</v>
      </c>
      <c r="R4206" s="26" t="n">
        <f aca="false">(G4206-H4206)/H4206</f>
        <v>0.000998446860439292</v>
      </c>
      <c r="S4206" s="17" t="n">
        <f aca="false">YEAR(B4206)</f>
        <v>2022</v>
      </c>
      <c r="T4206" s="17" t="n">
        <f aca="false">WEEKDAY(B4206)</f>
        <v>6</v>
      </c>
    </row>
    <row r="4207" customFormat="false" ht="15" hidden="false" customHeight="false" outlineLevel="0" collapsed="false">
      <c r="B4207" s="21" t="n">
        <v>44922</v>
      </c>
      <c r="C4207" s="22" t="n">
        <v>1798.425</v>
      </c>
      <c r="D4207" s="22" t="n">
        <v>1833.445</v>
      </c>
      <c r="E4207" s="22" t="n">
        <v>1798.425</v>
      </c>
      <c r="F4207" s="22" t="n">
        <v>1813.91</v>
      </c>
      <c r="G4207" s="23" t="n">
        <v>1833.07</v>
      </c>
      <c r="H4207" s="23" t="n">
        <v>1831.24</v>
      </c>
      <c r="I4207" s="23" t="n">
        <v>1798.1</v>
      </c>
      <c r="J4207" s="23" t="n">
        <v>1796.3</v>
      </c>
      <c r="K4207" s="29" t="str">
        <f aca="false">IF(N4207&lt;=$F$3,"HIT","MISS")</f>
        <v>HIT</v>
      </c>
      <c r="L4207" s="29" t="str">
        <f aca="false">IF(O4207&lt;=$F$3,"HIT","MISS")</f>
        <v>HIT</v>
      </c>
      <c r="M4207" s="17" t="str">
        <f aca="false">IF(AND(K4207="HIT",L4207="HIT"),"HOD ✓ | LOD ✓",IF(K4207="HIT","HOD ✓",IF(L4207="HIT","LOD ✓","✗ MISS")))</f>
        <v>HOD ✓ | LOD ✓</v>
      </c>
      <c r="N4207" s="26" t="n">
        <f aca="false">IF(D4207&lt;H4207,(H4207-D4207)/D4207,IF(D4207&gt;G4207,(D4207-G4207)/D4207,0))</f>
        <v>0.000204532996626569</v>
      </c>
      <c r="O4207" s="26" t="n">
        <f aca="false">IF(E4207&lt;J4207,(J4207-E4207)/E4207,IF(E4207&gt;I4207,(E4207-I4207)/E4207,0))</f>
        <v>0.000180713680025603</v>
      </c>
      <c r="P4207" s="27" t="n">
        <f aca="false">LN(F4207/F4206)</f>
        <v>0.00857345448350039</v>
      </c>
      <c r="Q4207" s="28" t="n">
        <f aca="false">STDEV(P4188:P4207)*SQRT(252)</f>
        <v>0.164927028232699</v>
      </c>
      <c r="R4207" s="26" t="n">
        <f aca="false">(G4207-H4207)/H4207</f>
        <v>0.000999322863196483</v>
      </c>
      <c r="S4207" s="17" t="n">
        <f aca="false">YEAR(B4207)</f>
        <v>2022</v>
      </c>
      <c r="T4207" s="17" t="n">
        <f aca="false">WEEKDAY(B4207)</f>
        <v>3</v>
      </c>
    </row>
    <row r="4208" customFormat="false" ht="15" hidden="false" customHeight="false" outlineLevel="0" collapsed="false">
      <c r="B4208" s="21" t="n">
        <v>44923</v>
      </c>
      <c r="C4208" s="22" t="n">
        <v>1813.91</v>
      </c>
      <c r="D4208" s="22" t="n">
        <v>1814.645</v>
      </c>
      <c r="E4208" s="22" t="n">
        <v>1797.1</v>
      </c>
      <c r="F4208" s="22" t="n">
        <v>1804.3</v>
      </c>
      <c r="G4208" s="23" t="n">
        <v>1815.92</v>
      </c>
      <c r="H4208" s="23" t="n">
        <v>1814.11</v>
      </c>
      <c r="I4208" s="23" t="n">
        <v>1797.59</v>
      </c>
      <c r="J4208" s="23" t="n">
        <v>1795.79</v>
      </c>
      <c r="K4208" s="29" t="str">
        <f aca="false">IF(N4208&lt;=$F$3,"HIT","MISS")</f>
        <v>HIT</v>
      </c>
      <c r="L4208" s="29" t="str">
        <f aca="false">IF(O4208&lt;=$F$3,"HIT","MISS")</f>
        <v>HIT</v>
      </c>
      <c r="M4208" s="17" t="str">
        <f aca="false">IF(AND(K4208="HIT",L4208="HIT"),"HOD ✓ | LOD ✓",IF(K4208="HIT","HOD ✓",IF(L4208="HIT","LOD ✓","✗ MISS")))</f>
        <v>HOD ✓ | LOD ✓</v>
      </c>
      <c r="N4208" s="26" t="n">
        <f aca="false">IF(D4208&lt;H4208,(H4208-D4208)/D4208,IF(D4208&gt;G4208,(D4208-G4208)/D4208,0))</f>
        <v>0</v>
      </c>
      <c r="O4208" s="26" t="n">
        <f aca="false">IF(E4208&lt;J4208,(J4208-E4208)/E4208,IF(E4208&gt;I4208,(E4208-I4208)/E4208,0))</f>
        <v>0</v>
      </c>
      <c r="P4208" s="27" t="n">
        <f aca="false">LN(F4208/F4207)</f>
        <v>-0.00531203141754977</v>
      </c>
      <c r="Q4208" s="28" t="n">
        <f aca="false">STDEV(P4189:P4208)*SQRT(252)</f>
        <v>0.166654472689417</v>
      </c>
      <c r="R4208" s="26" t="n">
        <f aca="false">(G4208-H4208)/H4208</f>
        <v>0.000997734426247677</v>
      </c>
      <c r="S4208" s="17" t="n">
        <f aca="false">YEAR(B4208)</f>
        <v>2022</v>
      </c>
      <c r="T4208" s="17" t="n">
        <f aca="false">WEEKDAY(B4208)</f>
        <v>4</v>
      </c>
    </row>
    <row r="4209" customFormat="false" ht="15" hidden="false" customHeight="false" outlineLevel="0" collapsed="false">
      <c r="B4209" s="21" t="n">
        <v>44924</v>
      </c>
      <c r="C4209" s="22" t="n">
        <v>1804.3</v>
      </c>
      <c r="D4209" s="22" t="n">
        <v>1820.205</v>
      </c>
      <c r="E4209" s="22" t="n">
        <v>1804.18</v>
      </c>
      <c r="F4209" s="22" t="n">
        <v>1814.985</v>
      </c>
      <c r="G4209" s="23" t="n">
        <v>1821.86</v>
      </c>
      <c r="H4209" s="23" t="n">
        <v>1820.04</v>
      </c>
      <c r="I4209" s="23" t="n">
        <v>1803.91</v>
      </c>
      <c r="J4209" s="23" t="n">
        <v>1802.11</v>
      </c>
      <c r="K4209" s="29" t="str">
        <f aca="false">IF(N4209&lt;=$F$3,"HIT","MISS")</f>
        <v>HIT</v>
      </c>
      <c r="L4209" s="29" t="str">
        <f aca="false">IF(O4209&lt;=$F$3,"HIT","MISS")</f>
        <v>HIT</v>
      </c>
      <c r="M4209" s="17" t="str">
        <f aca="false">IF(AND(K4209="HIT",L4209="HIT"),"HOD ✓ | LOD ✓",IF(K4209="HIT","HOD ✓",IF(L4209="HIT","LOD ✓","✗ MISS")))</f>
        <v>HOD ✓ | LOD ✓</v>
      </c>
      <c r="N4209" s="26" t="n">
        <f aca="false">IF(D4209&lt;H4209,(H4209-D4209)/D4209,IF(D4209&gt;G4209,(D4209-G4209)/D4209,0))</f>
        <v>0</v>
      </c>
      <c r="O4209" s="26" t="n">
        <f aca="false">IF(E4209&lt;J4209,(J4209-E4209)/E4209,IF(E4209&gt;I4209,(E4209-I4209)/E4209,0))</f>
        <v>0.000149652473699953</v>
      </c>
      <c r="P4209" s="27" t="n">
        <f aca="false">LN(F4209/F4208)</f>
        <v>0.00590449828773755</v>
      </c>
      <c r="Q4209" s="28" t="n">
        <f aca="false">STDEV(P4190:P4209)*SQRT(252)</f>
        <v>0.164075706999896</v>
      </c>
      <c r="R4209" s="26" t="n">
        <f aca="false">(G4209-H4209)/H4209</f>
        <v>0.00099997802246101</v>
      </c>
      <c r="S4209" s="17" t="n">
        <f aca="false">YEAR(B4209)</f>
        <v>2022</v>
      </c>
      <c r="T4209" s="17" t="n">
        <f aca="false">WEEKDAY(B4209)</f>
        <v>5</v>
      </c>
    </row>
    <row r="4210" customFormat="false" ht="15" hidden="false" customHeight="false" outlineLevel="0" collapsed="false">
      <c r="B4210" s="21" t="n">
        <v>44925</v>
      </c>
      <c r="C4210" s="22" t="n">
        <v>1814.985</v>
      </c>
      <c r="D4210" s="22" t="n">
        <v>1826.14</v>
      </c>
      <c r="E4210" s="22" t="n">
        <v>1813.4</v>
      </c>
      <c r="F4210" s="22" t="n">
        <v>1823.79</v>
      </c>
      <c r="G4210" s="23" t="n">
        <v>1828.25</v>
      </c>
      <c r="H4210" s="23" t="n">
        <v>1826.42</v>
      </c>
      <c r="I4210" s="23" t="n">
        <v>1813.37</v>
      </c>
      <c r="J4210" s="23" t="n">
        <v>1811.56</v>
      </c>
      <c r="K4210" s="29" t="str">
        <f aca="false">IF(N4210&lt;=$F$3,"HIT","MISS")</f>
        <v>HIT</v>
      </c>
      <c r="L4210" s="29" t="str">
        <f aca="false">IF(O4210&lt;=$F$3,"HIT","MISS")</f>
        <v>HIT</v>
      </c>
      <c r="M4210" s="17" t="str">
        <f aca="false">IF(AND(K4210="HIT",L4210="HIT"),"HOD ✓ | LOD ✓",IF(K4210="HIT","HOD ✓",IF(L4210="HIT","LOD ✓","✗ MISS")))</f>
        <v>HOD ✓ | LOD ✓</v>
      </c>
      <c r="N4210" s="26" t="n">
        <f aca="false">IF(D4210&lt;H4210,(H4210-D4210)/D4210,IF(D4210&gt;G4210,(D4210-G4210)/D4210,0))</f>
        <v>0.000153328879494438</v>
      </c>
      <c r="O4210" s="26" t="n">
        <f aca="false">IF(E4210&lt;J4210,(J4210-E4210)/E4210,IF(E4210&gt;I4210,(E4210-I4210)/E4210,0))</f>
        <v>1.65435094299107E-005</v>
      </c>
      <c r="P4210" s="27" t="n">
        <f aca="false">LN(F4210/F4209)</f>
        <v>0.00483955022519008</v>
      </c>
      <c r="Q4210" s="28" t="n">
        <f aca="false">STDEV(P4191:P4210)*SQRT(252)</f>
        <v>0.150189630871661</v>
      </c>
      <c r="R4210" s="26" t="n">
        <f aca="false">(G4210-H4210)/H4210</f>
        <v>0.00100196011870212</v>
      </c>
      <c r="S4210" s="17" t="n">
        <f aca="false">YEAR(B4210)</f>
        <v>2022</v>
      </c>
      <c r="T4210" s="17" t="n">
        <f aca="false">WEEKDAY(B4210)</f>
        <v>6</v>
      </c>
    </row>
    <row r="4211" customFormat="false" ht="15" hidden="false" customHeight="false" outlineLevel="0" collapsed="false">
      <c r="B4211" s="21" t="n">
        <v>44929</v>
      </c>
      <c r="C4211" s="22" t="n">
        <v>1823.79</v>
      </c>
      <c r="D4211" s="22" t="n">
        <v>1849.99</v>
      </c>
      <c r="E4211" s="22" t="n">
        <v>1823.79</v>
      </c>
      <c r="F4211" s="22" t="n">
        <v>1839.7</v>
      </c>
      <c r="G4211" s="23" t="n">
        <v>1852.27</v>
      </c>
      <c r="H4211" s="23" t="n">
        <v>1850.42</v>
      </c>
      <c r="I4211" s="23" t="n">
        <v>1824.64</v>
      </c>
      <c r="J4211" s="23" t="n">
        <v>1822.82</v>
      </c>
      <c r="K4211" s="29" t="str">
        <f aca="false">IF(N4211&lt;=$F$3,"HIT","MISS")</f>
        <v>HIT</v>
      </c>
      <c r="L4211" s="29" t="str">
        <f aca="false">IF(O4211&lt;=$F$3,"HIT","MISS")</f>
        <v>HIT</v>
      </c>
      <c r="M4211" s="17" t="str">
        <f aca="false">IF(AND(K4211="HIT",L4211="HIT"),"HOD ✓ | LOD ✓",IF(K4211="HIT","HOD ✓",IF(L4211="HIT","LOD ✓","✗ MISS")))</f>
        <v>HOD ✓ | LOD ✓</v>
      </c>
      <c r="N4211" s="26" t="n">
        <f aca="false">IF(D4211&lt;H4211,(H4211-D4211)/D4211,IF(D4211&gt;G4211,(D4211-G4211)/D4211,0))</f>
        <v>0.000232433688830785</v>
      </c>
      <c r="O4211" s="26" t="n">
        <f aca="false">IF(E4211&lt;J4211,(J4211-E4211)/E4211,IF(E4211&gt;I4211,(E4211-I4211)/E4211,0))</f>
        <v>0</v>
      </c>
      <c r="P4211" s="27" t="n">
        <f aca="false">LN(F4211/F4210)</f>
        <v>0.00868576140455739</v>
      </c>
      <c r="Q4211" s="28" t="n">
        <f aca="false">STDEV(P4192:P4211)*SQRT(252)</f>
        <v>0.152239972588967</v>
      </c>
      <c r="R4211" s="26" t="n">
        <f aca="false">(G4211-H4211)/H4211</f>
        <v>0.000999773024502496</v>
      </c>
      <c r="S4211" s="17" t="n">
        <f aca="false">YEAR(B4211)</f>
        <v>2023</v>
      </c>
      <c r="T4211" s="17" t="n">
        <f aca="false">WEEKDAY(B4211)</f>
        <v>3</v>
      </c>
    </row>
    <row r="4212" customFormat="false" ht="15" hidden="false" customHeight="false" outlineLevel="0" collapsed="false">
      <c r="B4212" s="21" t="n">
        <v>44930</v>
      </c>
      <c r="C4212" s="22" t="n">
        <v>1839.7</v>
      </c>
      <c r="D4212" s="22" t="n">
        <v>1865.215</v>
      </c>
      <c r="E4212" s="22" t="n">
        <v>1836.24</v>
      </c>
      <c r="F4212" s="22" t="n">
        <v>1854.65</v>
      </c>
      <c r="G4212" s="23" t="n">
        <v>1864.57</v>
      </c>
      <c r="H4212" s="23" t="n">
        <v>1862.71</v>
      </c>
      <c r="I4212" s="23" t="n">
        <v>1840.6</v>
      </c>
      <c r="J4212" s="23" t="n">
        <v>1838.76</v>
      </c>
      <c r="K4212" s="24" t="str">
        <f aca="false">IF(N4212&lt;=$F$3,"HIT","MISS")</f>
        <v>HIT</v>
      </c>
      <c r="L4212" s="24" t="str">
        <f aca="false">IF(O4212&lt;=$F$3,"HIT","MISS")</f>
        <v>MISS</v>
      </c>
      <c r="M4212" s="25" t="str">
        <f aca="false">IF(AND(K4212="HIT",L4212="HIT"),"HOD ✓ | LOD ✓",IF(K4212="HIT","HOD ✓",IF(L4212="HIT","LOD ✓","✗ MISS")))</f>
        <v>HOD ✓</v>
      </c>
      <c r="N4212" s="26" t="n">
        <f aca="false">IF(D4212&lt;H4212,(H4212-D4212)/D4212,IF(D4212&gt;G4212,(D4212-G4212)/D4212,0))</f>
        <v>0.000345804639143467</v>
      </c>
      <c r="O4212" s="26" t="n">
        <f aca="false">IF(E4212&lt;J4212,(J4212-E4212)/E4212,IF(E4212&gt;I4212,(E4212-I4212)/E4212,0))</f>
        <v>0.00137236962488563</v>
      </c>
      <c r="P4212" s="27" t="n">
        <f aca="false">LN(F4212/F4211)</f>
        <v>0.00809348416234683</v>
      </c>
      <c r="Q4212" s="28" t="n">
        <f aca="false">STDEV(P4193:P4212)*SQRT(252)</f>
        <v>0.139356970670044</v>
      </c>
      <c r="R4212" s="26" t="n">
        <f aca="false">(G4212-H4212)/H4212</f>
        <v>0.000998545130481879</v>
      </c>
      <c r="S4212" s="17" t="n">
        <f aca="false">YEAR(B4212)</f>
        <v>2023</v>
      </c>
      <c r="T4212" s="17" t="n">
        <f aca="false">WEEKDAY(B4212)</f>
        <v>4</v>
      </c>
    </row>
    <row r="4213" customFormat="false" ht="15" hidden="false" customHeight="false" outlineLevel="0" collapsed="false">
      <c r="B4213" s="21" t="n">
        <v>44931</v>
      </c>
      <c r="C4213" s="22" t="n">
        <v>1854.65</v>
      </c>
      <c r="D4213" s="22" t="n">
        <v>1858.995</v>
      </c>
      <c r="E4213" s="22" t="n">
        <v>1825.13</v>
      </c>
      <c r="F4213" s="22" t="n">
        <v>1832.7</v>
      </c>
      <c r="G4213" s="23" t="n">
        <v>1861.16</v>
      </c>
      <c r="H4213" s="23" t="n">
        <v>1859.3</v>
      </c>
      <c r="I4213" s="23" t="n">
        <v>1827.16</v>
      </c>
      <c r="J4213" s="23" t="n">
        <v>1825.33</v>
      </c>
      <c r="K4213" s="29" t="str">
        <f aca="false">IF(N4213&lt;=$F$3,"HIT","MISS")</f>
        <v>HIT</v>
      </c>
      <c r="L4213" s="29" t="str">
        <f aca="false">IF(O4213&lt;=$F$3,"HIT","MISS")</f>
        <v>HIT</v>
      </c>
      <c r="M4213" s="17" t="str">
        <f aca="false">IF(AND(K4213="HIT",L4213="HIT"),"HOD ✓ | LOD ✓",IF(K4213="HIT","HOD ✓",IF(L4213="HIT","LOD ✓","✗ MISS")))</f>
        <v>HOD ✓ | LOD ✓</v>
      </c>
      <c r="N4213" s="26" t="n">
        <f aca="false">IF(D4213&lt;H4213,(H4213-D4213)/D4213,IF(D4213&gt;G4213,(D4213-G4213)/D4213,0))</f>
        <v>0.000164067143806231</v>
      </c>
      <c r="O4213" s="26" t="n">
        <f aca="false">IF(E4213&lt;J4213,(J4213-E4213)/E4213,IF(E4213&gt;I4213,(E4213-I4213)/E4213,0))</f>
        <v>0.000109581235309166</v>
      </c>
      <c r="P4213" s="27" t="n">
        <f aca="false">LN(F4213/F4212)</f>
        <v>-0.0119057096702534</v>
      </c>
      <c r="Q4213" s="28" t="n">
        <f aca="false">STDEV(P4194:P4213)*SQRT(252)</f>
        <v>0.148294847787577</v>
      </c>
      <c r="R4213" s="26" t="n">
        <f aca="false">(G4213-H4213)/H4213</f>
        <v>0.00100037648577428</v>
      </c>
      <c r="S4213" s="17" t="n">
        <f aca="false">YEAR(B4213)</f>
        <v>2023</v>
      </c>
      <c r="T4213" s="17" t="n">
        <f aca="false">WEEKDAY(B4213)</f>
        <v>5</v>
      </c>
    </row>
    <row r="4214" customFormat="false" ht="15" hidden="false" customHeight="false" outlineLevel="0" collapsed="false">
      <c r="B4214" s="21" t="n">
        <v>44932</v>
      </c>
      <c r="C4214" s="22" t="n">
        <v>1832.7</v>
      </c>
      <c r="D4214" s="22" t="n">
        <v>1869.92</v>
      </c>
      <c r="E4214" s="22" t="n">
        <v>1831.42</v>
      </c>
      <c r="F4214" s="22" t="n">
        <v>1866.11</v>
      </c>
      <c r="G4214" s="23" t="n">
        <v>1872.43</v>
      </c>
      <c r="H4214" s="23" t="n">
        <v>1870.56</v>
      </c>
      <c r="I4214" s="23" t="n">
        <v>1830.73</v>
      </c>
      <c r="J4214" s="23" t="n">
        <v>1828.9</v>
      </c>
      <c r="K4214" s="29" t="str">
        <f aca="false">IF(N4214&lt;=$F$3,"HIT","MISS")</f>
        <v>HIT</v>
      </c>
      <c r="L4214" s="29" t="str">
        <f aca="false">IF(O4214&lt;=$F$3,"HIT","MISS")</f>
        <v>HIT</v>
      </c>
      <c r="M4214" s="17" t="str">
        <f aca="false">IF(AND(K4214="HIT",L4214="HIT"),"HOD ✓ | LOD ✓",IF(K4214="HIT","HOD ✓",IF(L4214="HIT","LOD ✓","✗ MISS")))</f>
        <v>HOD ✓ | LOD ✓</v>
      </c>
      <c r="N4214" s="26" t="n">
        <f aca="false">IF(D4214&lt;H4214,(H4214-D4214)/D4214,IF(D4214&gt;G4214,(D4214-G4214)/D4214,0))</f>
        <v>0.000342260631470797</v>
      </c>
      <c r="O4214" s="26" t="n">
        <f aca="false">IF(E4214&lt;J4214,(J4214-E4214)/E4214,IF(E4214&gt;I4214,(E4214-I4214)/E4214,0))</f>
        <v>0.00037675683349535</v>
      </c>
      <c r="P4214" s="27" t="n">
        <f aca="false">LN(F4214/F4213)</f>
        <v>0.0180657609708633</v>
      </c>
      <c r="Q4214" s="28" t="n">
        <f aca="false">STDEV(P4195:P4214)*SQRT(252)</f>
        <v>0.157685114890021</v>
      </c>
      <c r="R4214" s="26" t="n">
        <f aca="false">(G4214-H4214)/H4214</f>
        <v>0.000999700624412004</v>
      </c>
      <c r="S4214" s="17" t="n">
        <f aca="false">YEAR(B4214)</f>
        <v>2023</v>
      </c>
      <c r="T4214" s="17" t="n">
        <f aca="false">WEEKDAY(B4214)</f>
        <v>6</v>
      </c>
    </row>
    <row r="4215" customFormat="false" ht="15" hidden="false" customHeight="false" outlineLevel="0" collapsed="false">
      <c r="B4215" s="21" t="n">
        <v>44935</v>
      </c>
      <c r="C4215" s="22" t="n">
        <v>1866.11</v>
      </c>
      <c r="D4215" s="22" t="n">
        <v>1881.55</v>
      </c>
      <c r="E4215" s="22" t="n">
        <v>1866.11</v>
      </c>
      <c r="F4215" s="22" t="n">
        <v>1871.705</v>
      </c>
      <c r="G4215" s="23" t="n">
        <v>1881.36</v>
      </c>
      <c r="H4215" s="23" t="n">
        <v>1879.48</v>
      </c>
      <c r="I4215" s="23" t="n">
        <v>1866.79</v>
      </c>
      <c r="J4215" s="23" t="n">
        <v>1864.93</v>
      </c>
      <c r="K4215" s="29" t="str">
        <f aca="false">IF(N4215&lt;=$F$3,"HIT","MISS")</f>
        <v>HIT</v>
      </c>
      <c r="L4215" s="29" t="str">
        <f aca="false">IF(O4215&lt;=$F$3,"HIT","MISS")</f>
        <v>HIT</v>
      </c>
      <c r="M4215" s="17" t="str">
        <f aca="false">IF(AND(K4215="HIT",L4215="HIT"),"HOD ✓ | LOD ✓",IF(K4215="HIT","HOD ✓",IF(L4215="HIT","LOD ✓","✗ MISS")))</f>
        <v>HOD ✓ | LOD ✓</v>
      </c>
      <c r="N4215" s="26" t="n">
        <f aca="false">IF(D4215&lt;H4215,(H4215-D4215)/D4215,IF(D4215&gt;G4215,(D4215-G4215)/D4215,0))</f>
        <v>0.00010098057452635</v>
      </c>
      <c r="O4215" s="26" t="n">
        <f aca="false">IF(E4215&lt;J4215,(J4215-E4215)/E4215,IF(E4215&gt;I4215,(E4215-I4215)/E4215,0))</f>
        <v>0</v>
      </c>
      <c r="P4215" s="27" t="n">
        <f aca="false">LN(F4215/F4214)</f>
        <v>0.00299372985486282</v>
      </c>
      <c r="Q4215" s="28" t="n">
        <f aca="false">STDEV(P4196:P4215)*SQRT(252)</f>
        <v>0.157696254137948</v>
      </c>
      <c r="R4215" s="26" t="n">
        <f aca="false">(G4215-H4215)/H4215</f>
        <v>0.00100027667227099</v>
      </c>
      <c r="S4215" s="17" t="n">
        <f aca="false">YEAR(B4215)</f>
        <v>2023</v>
      </c>
      <c r="T4215" s="17" t="n">
        <f aca="false">WEEKDAY(B4215)</f>
        <v>2</v>
      </c>
    </row>
    <row r="4216" customFormat="false" ht="15" hidden="false" customHeight="false" outlineLevel="0" collapsed="false">
      <c r="B4216" s="21" t="n">
        <v>44936</v>
      </c>
      <c r="C4216" s="22" t="n">
        <v>1871.705</v>
      </c>
      <c r="D4216" s="22" t="n">
        <v>1880.795</v>
      </c>
      <c r="E4216" s="22" t="n">
        <v>1867.93</v>
      </c>
      <c r="F4216" s="22" t="n">
        <v>1876.99</v>
      </c>
      <c r="G4216" s="23" t="n">
        <v>1881.96</v>
      </c>
      <c r="H4216" s="23" t="n">
        <v>1880.08</v>
      </c>
      <c r="I4216" s="23" t="n">
        <v>1870.27</v>
      </c>
      <c r="J4216" s="23" t="n">
        <v>1868.4</v>
      </c>
      <c r="K4216" s="29" t="str">
        <f aca="false">IF(N4216&lt;=$F$3,"HIT","MISS")</f>
        <v>HIT</v>
      </c>
      <c r="L4216" s="29" t="str">
        <f aca="false">IF(O4216&lt;=$F$3,"HIT","MISS")</f>
        <v>HIT</v>
      </c>
      <c r="M4216" s="17" t="str">
        <f aca="false">IF(AND(K4216="HIT",L4216="HIT"),"HOD ✓ | LOD ✓",IF(K4216="HIT","HOD ✓",IF(L4216="HIT","LOD ✓","✗ MISS")))</f>
        <v>HOD ✓ | LOD ✓</v>
      </c>
      <c r="N4216" s="26" t="n">
        <f aca="false">IF(D4216&lt;H4216,(H4216-D4216)/D4216,IF(D4216&gt;G4216,(D4216-G4216)/D4216,0))</f>
        <v>0</v>
      </c>
      <c r="O4216" s="26" t="n">
        <f aca="false">IF(E4216&lt;J4216,(J4216-E4216)/E4216,IF(E4216&gt;I4216,(E4216-I4216)/E4216,0))</f>
        <v>0.000251615424560892</v>
      </c>
      <c r="P4216" s="27" t="n">
        <f aca="false">LN(F4216/F4215)</f>
        <v>0.00281964977225358</v>
      </c>
      <c r="Q4216" s="28" t="n">
        <f aca="false">STDEV(P4197:P4216)*SQRT(252)</f>
        <v>0.157458457782197</v>
      </c>
      <c r="R4216" s="26" t="n">
        <f aca="false">(G4216-H4216)/H4216</f>
        <v>0.000999957448619266</v>
      </c>
      <c r="S4216" s="17" t="n">
        <f aca="false">YEAR(B4216)</f>
        <v>2023</v>
      </c>
      <c r="T4216" s="17" t="n">
        <f aca="false">WEEKDAY(B4216)</f>
        <v>3</v>
      </c>
    </row>
    <row r="4217" customFormat="false" ht="15" hidden="false" customHeight="false" outlineLevel="0" collapsed="false">
      <c r="B4217" s="21" t="n">
        <v>44937</v>
      </c>
      <c r="C4217" s="22" t="n">
        <v>1876.99</v>
      </c>
      <c r="D4217" s="22" t="n">
        <v>1886.695</v>
      </c>
      <c r="E4217" s="22" t="n">
        <v>1867.22</v>
      </c>
      <c r="F4217" s="22" t="n">
        <v>1875.965</v>
      </c>
      <c r="G4217" s="23" t="n">
        <v>1887.13</v>
      </c>
      <c r="H4217" s="23" t="n">
        <v>1885.24</v>
      </c>
      <c r="I4217" s="23" t="n">
        <v>1866.61</v>
      </c>
      <c r="J4217" s="23" t="n">
        <v>1864.75</v>
      </c>
      <c r="K4217" s="29" t="str">
        <f aca="false">IF(N4217&lt;=$F$3,"HIT","MISS")</f>
        <v>HIT</v>
      </c>
      <c r="L4217" s="29" t="str">
        <f aca="false">IF(O4217&lt;=$F$3,"HIT","MISS")</f>
        <v>HIT</v>
      </c>
      <c r="M4217" s="17" t="str">
        <f aca="false">IF(AND(K4217="HIT",L4217="HIT"),"HOD ✓ | LOD ✓",IF(K4217="HIT","HOD ✓",IF(L4217="HIT","LOD ✓","✗ MISS")))</f>
        <v>HOD ✓ | LOD ✓</v>
      </c>
      <c r="N4217" s="26" t="n">
        <f aca="false">IF(D4217&lt;H4217,(H4217-D4217)/D4217,IF(D4217&gt;G4217,(D4217-G4217)/D4217,0))</f>
        <v>0</v>
      </c>
      <c r="O4217" s="26" t="n">
        <f aca="false">IF(E4217&lt;J4217,(J4217-E4217)/E4217,IF(E4217&gt;I4217,(E4217-I4217)/E4217,0))</f>
        <v>0.000326688874369452</v>
      </c>
      <c r="P4217" s="27" t="n">
        <f aca="false">LN(F4217/F4216)</f>
        <v>-0.000546236246097354</v>
      </c>
      <c r="Q4217" s="28" t="n">
        <f aca="false">STDEV(P4198:P4217)*SQRT(252)</f>
        <v>0.152313419319491</v>
      </c>
      <c r="R4217" s="26" t="n">
        <f aca="false">(G4217-H4217)/H4217</f>
        <v>0.00100252487746923</v>
      </c>
      <c r="S4217" s="17" t="n">
        <f aca="false">YEAR(B4217)</f>
        <v>2023</v>
      </c>
      <c r="T4217" s="17" t="n">
        <f aca="false">WEEKDAY(B4217)</f>
        <v>4</v>
      </c>
    </row>
    <row r="4218" customFormat="false" ht="15" hidden="false" customHeight="false" outlineLevel="0" collapsed="false">
      <c r="B4218" s="21" t="n">
        <v>44938</v>
      </c>
      <c r="C4218" s="22" t="n">
        <v>1875.965</v>
      </c>
      <c r="D4218" s="22" t="n">
        <v>1901.705</v>
      </c>
      <c r="E4218" s="22" t="n">
        <v>1870.3</v>
      </c>
      <c r="F4218" s="22" t="n">
        <v>1896.785</v>
      </c>
      <c r="G4218" s="23" t="n">
        <v>1901.17</v>
      </c>
      <c r="H4218" s="23" t="n">
        <v>1899.27</v>
      </c>
      <c r="I4218" s="23" t="n">
        <v>1872.23</v>
      </c>
      <c r="J4218" s="23" t="n">
        <v>1870.36</v>
      </c>
      <c r="K4218" s="29" t="str">
        <f aca="false">IF(N4218&lt;=$F$3,"HIT","MISS")</f>
        <v>HIT</v>
      </c>
      <c r="L4218" s="29" t="str">
        <f aca="false">IF(O4218&lt;=$F$3,"HIT","MISS")</f>
        <v>HIT</v>
      </c>
      <c r="M4218" s="17" t="str">
        <f aca="false">IF(AND(K4218="HIT",L4218="HIT"),"HOD ✓ | LOD ✓",IF(K4218="HIT","HOD ✓",IF(L4218="HIT","LOD ✓","✗ MISS")))</f>
        <v>HOD ✓ | LOD ✓</v>
      </c>
      <c r="N4218" s="26" t="n">
        <f aca="false">IF(D4218&lt;H4218,(H4218-D4218)/D4218,IF(D4218&gt;G4218,(D4218-G4218)/D4218,0))</f>
        <v>0.000281326493856752</v>
      </c>
      <c r="O4218" s="26" t="n">
        <f aca="false">IF(E4218&lt;J4218,(J4218-E4218)/E4218,IF(E4218&gt;I4218,(E4218-I4218)/E4218,0))</f>
        <v>3.20804149066703E-005</v>
      </c>
      <c r="P4218" s="27" t="n">
        <f aca="false">LN(F4218/F4217)</f>
        <v>0.0110371539885409</v>
      </c>
      <c r="Q4218" s="28" t="n">
        <f aca="false">STDEV(P4199:P4218)*SQRT(252)</f>
        <v>0.147025080186908</v>
      </c>
      <c r="R4218" s="26" t="n">
        <f aca="false">(G4218-H4218)/H4218</f>
        <v>0.00100038435820083</v>
      </c>
      <c r="S4218" s="17" t="n">
        <f aca="false">YEAR(B4218)</f>
        <v>2023</v>
      </c>
      <c r="T4218" s="17" t="n">
        <f aca="false">WEEKDAY(B4218)</f>
        <v>5</v>
      </c>
    </row>
    <row r="4219" customFormat="false" ht="15" hidden="false" customHeight="false" outlineLevel="0" collapsed="false">
      <c r="B4219" s="21" t="n">
        <v>44939</v>
      </c>
      <c r="C4219" s="22" t="n">
        <v>1896.785</v>
      </c>
      <c r="D4219" s="22" t="n">
        <v>1921.91</v>
      </c>
      <c r="E4219" s="22" t="n">
        <v>1892.395</v>
      </c>
      <c r="F4219" s="22" t="n">
        <v>1920.315</v>
      </c>
      <c r="G4219" s="23" t="n">
        <v>1921.65</v>
      </c>
      <c r="H4219" s="23" t="n">
        <v>1919.73</v>
      </c>
      <c r="I4219" s="23" t="n">
        <v>1894.07</v>
      </c>
      <c r="J4219" s="23" t="n">
        <v>1892.18</v>
      </c>
      <c r="K4219" s="29" t="str">
        <f aca="false">IF(N4219&lt;=$F$3,"HIT","MISS")</f>
        <v>HIT</v>
      </c>
      <c r="L4219" s="29" t="str">
        <f aca="false">IF(O4219&lt;=$F$3,"HIT","MISS")</f>
        <v>HIT</v>
      </c>
      <c r="M4219" s="17" t="str">
        <f aca="false">IF(AND(K4219="HIT",L4219="HIT"),"HOD ✓ | LOD ✓",IF(K4219="HIT","HOD ✓",IF(L4219="HIT","LOD ✓","✗ MISS")))</f>
        <v>HOD ✓ | LOD ✓</v>
      </c>
      <c r="N4219" s="26" t="n">
        <f aca="false">IF(D4219&lt;H4219,(H4219-D4219)/D4219,IF(D4219&gt;G4219,(D4219-G4219)/D4219,0))</f>
        <v>0.000135282089171705</v>
      </c>
      <c r="O4219" s="26" t="n">
        <f aca="false">IF(E4219&lt;J4219,(J4219-E4219)/E4219,IF(E4219&gt;I4219,(E4219-I4219)/E4219,0))</f>
        <v>0</v>
      </c>
      <c r="P4219" s="27" t="n">
        <f aca="false">LN(F4219/F4218)</f>
        <v>0.0123288874007929</v>
      </c>
      <c r="Q4219" s="28" t="n">
        <f aca="false">STDEV(P4200:P4219)*SQRT(252)</f>
        <v>0.150273567282022</v>
      </c>
      <c r="R4219" s="26" t="n">
        <f aca="false">(G4219-H4219)/H4219</f>
        <v>0.00100014064477821</v>
      </c>
      <c r="S4219" s="17" t="n">
        <f aca="false">YEAR(B4219)</f>
        <v>2023</v>
      </c>
      <c r="T4219" s="17" t="n">
        <f aca="false">WEEKDAY(B4219)</f>
        <v>6</v>
      </c>
    </row>
    <row r="4220" customFormat="false" ht="15" hidden="false" customHeight="false" outlineLevel="0" collapsed="false">
      <c r="B4220" s="21" t="n">
        <v>44942</v>
      </c>
      <c r="C4220" s="22" t="n">
        <v>1920.315</v>
      </c>
      <c r="D4220" s="22" t="n">
        <v>1929.06</v>
      </c>
      <c r="E4220" s="22" t="n">
        <v>1910.915</v>
      </c>
      <c r="F4220" s="22" t="n">
        <v>1916.01</v>
      </c>
      <c r="G4220" s="23" t="n">
        <v>1930.8</v>
      </c>
      <c r="H4220" s="23" t="n">
        <v>1928.87</v>
      </c>
      <c r="I4220" s="23" t="n">
        <v>1912.65</v>
      </c>
      <c r="J4220" s="23" t="n">
        <v>1910.74</v>
      </c>
      <c r="K4220" s="29" t="str">
        <f aca="false">IF(N4220&lt;=$F$3,"HIT","MISS")</f>
        <v>HIT</v>
      </c>
      <c r="L4220" s="29" t="str">
        <f aca="false">IF(O4220&lt;=$F$3,"HIT","MISS")</f>
        <v>HIT</v>
      </c>
      <c r="M4220" s="17" t="str">
        <f aca="false">IF(AND(K4220="HIT",L4220="HIT"),"HOD ✓ | LOD ✓",IF(K4220="HIT","HOD ✓",IF(L4220="HIT","LOD ✓","✗ MISS")))</f>
        <v>HOD ✓ | LOD ✓</v>
      </c>
      <c r="N4220" s="26" t="n">
        <f aca="false">IF(D4220&lt;H4220,(H4220-D4220)/D4220,IF(D4220&gt;G4220,(D4220-G4220)/D4220,0))</f>
        <v>0</v>
      </c>
      <c r="O4220" s="26" t="n">
        <f aca="false">IF(E4220&lt;J4220,(J4220-E4220)/E4220,IF(E4220&gt;I4220,(E4220-I4220)/E4220,0))</f>
        <v>0</v>
      </c>
      <c r="P4220" s="27" t="n">
        <f aca="false">LN(F4220/F4219)</f>
        <v>-0.00224433634118075</v>
      </c>
      <c r="Q4220" s="28" t="n">
        <f aca="false">STDEV(P4201:P4220)*SQRT(252)</f>
        <v>0.132119154809974</v>
      </c>
      <c r="R4220" s="26" t="n">
        <f aca="false">(G4220-H4220)/H4220</f>
        <v>0.00100058583522999</v>
      </c>
      <c r="S4220" s="17" t="n">
        <f aca="false">YEAR(B4220)</f>
        <v>2023</v>
      </c>
      <c r="T4220" s="17" t="n">
        <f aca="false">WEEKDAY(B4220)</f>
        <v>2</v>
      </c>
    </row>
    <row r="4221" customFormat="false" ht="15" hidden="false" customHeight="false" outlineLevel="0" collapsed="false">
      <c r="B4221" s="21" t="n">
        <v>44943</v>
      </c>
      <c r="C4221" s="22" t="n">
        <v>1916.01</v>
      </c>
      <c r="D4221" s="22" t="n">
        <v>1919.095</v>
      </c>
      <c r="E4221" s="22" t="n">
        <v>1903.81</v>
      </c>
      <c r="F4221" s="22" t="n">
        <v>1908.71</v>
      </c>
      <c r="G4221" s="23" t="n">
        <v>1919.99</v>
      </c>
      <c r="H4221" s="23" t="n">
        <v>1918.07</v>
      </c>
      <c r="I4221" s="23" t="n">
        <v>1903.72</v>
      </c>
      <c r="J4221" s="23" t="n">
        <v>1901.82</v>
      </c>
      <c r="K4221" s="29" t="str">
        <f aca="false">IF(N4221&lt;=$F$3,"HIT","MISS")</f>
        <v>HIT</v>
      </c>
      <c r="L4221" s="29" t="str">
        <f aca="false">IF(O4221&lt;=$F$3,"HIT","MISS")</f>
        <v>HIT</v>
      </c>
      <c r="M4221" s="17" t="str">
        <f aca="false">IF(AND(K4221="HIT",L4221="HIT"),"HOD ✓ | LOD ✓",IF(K4221="HIT","HOD ✓",IF(L4221="HIT","LOD ✓","✗ MISS")))</f>
        <v>HOD ✓ | LOD ✓</v>
      </c>
      <c r="N4221" s="26" t="n">
        <f aca="false">IF(D4221&lt;H4221,(H4221-D4221)/D4221,IF(D4221&gt;G4221,(D4221-G4221)/D4221,0))</f>
        <v>0</v>
      </c>
      <c r="O4221" s="26" t="n">
        <f aca="false">IF(E4221&lt;J4221,(J4221-E4221)/E4221,IF(E4221&gt;I4221,(E4221-I4221)/E4221,0))</f>
        <v>4.72736249940478E-005</v>
      </c>
      <c r="P4221" s="27" t="n">
        <f aca="false">LN(F4221/F4220)</f>
        <v>-0.00381727753372406</v>
      </c>
      <c r="Q4221" s="28" t="n">
        <f aca="false">STDEV(P4202:P4221)*SQRT(252)</f>
        <v>0.133146932590869</v>
      </c>
      <c r="R4221" s="26" t="n">
        <f aca="false">(G4221-H4221)/H4221</f>
        <v>0.00100100621979389</v>
      </c>
      <c r="S4221" s="17" t="n">
        <f aca="false">YEAR(B4221)</f>
        <v>2023</v>
      </c>
      <c r="T4221" s="17" t="n">
        <f aca="false">WEEKDAY(B4221)</f>
        <v>3</v>
      </c>
    </row>
    <row r="4222" customFormat="false" ht="15" hidden="false" customHeight="false" outlineLevel="0" collapsed="false">
      <c r="B4222" s="21" t="n">
        <v>44944</v>
      </c>
      <c r="C4222" s="22" t="n">
        <v>1908.71</v>
      </c>
      <c r="D4222" s="22" t="n">
        <v>1925.945</v>
      </c>
      <c r="E4222" s="22" t="n">
        <v>1896.675</v>
      </c>
      <c r="F4222" s="22" t="n">
        <v>1904.51</v>
      </c>
      <c r="G4222" s="23" t="n">
        <v>1928.1</v>
      </c>
      <c r="H4222" s="23" t="n">
        <v>1926.17</v>
      </c>
      <c r="I4222" s="23" t="n">
        <v>1896.48</v>
      </c>
      <c r="J4222" s="23" t="n">
        <v>1894.59</v>
      </c>
      <c r="K4222" s="29" t="str">
        <f aca="false">IF(N4222&lt;=$F$3,"HIT","MISS")</f>
        <v>HIT</v>
      </c>
      <c r="L4222" s="29" t="str">
        <f aca="false">IF(O4222&lt;=$F$3,"HIT","MISS")</f>
        <v>HIT</v>
      </c>
      <c r="M4222" s="17" t="str">
        <f aca="false">IF(AND(K4222="HIT",L4222="HIT"),"HOD ✓ | LOD ✓",IF(K4222="HIT","HOD ✓",IF(L4222="HIT","LOD ✓","✗ MISS")))</f>
        <v>HOD ✓ | LOD ✓</v>
      </c>
      <c r="N4222" s="26" t="n">
        <f aca="false">IF(D4222&lt;H4222,(H4222-D4222)/D4222,IF(D4222&gt;G4222,(D4222-G4222)/D4222,0))</f>
        <v>0.00011682576605258</v>
      </c>
      <c r="O4222" s="26" t="n">
        <f aca="false">IF(E4222&lt;J4222,(J4222-E4222)/E4222,IF(E4222&gt;I4222,(E4222-I4222)/E4222,0))</f>
        <v>0.000102811499070709</v>
      </c>
      <c r="P4222" s="27" t="n">
        <f aca="false">LN(F4222/F4221)</f>
        <v>-0.00220286356329436</v>
      </c>
      <c r="Q4222" s="28" t="n">
        <f aca="false">STDEV(P4203:P4222)*SQRT(252)</f>
        <v>0.132666338810605</v>
      </c>
      <c r="R4222" s="26" t="n">
        <f aca="false">(G4222-H4222)/H4222</f>
        <v>0.00100198840185437</v>
      </c>
      <c r="S4222" s="17" t="n">
        <f aca="false">YEAR(B4222)</f>
        <v>2023</v>
      </c>
      <c r="T4222" s="17" t="n">
        <f aca="false">WEEKDAY(B4222)</f>
        <v>4</v>
      </c>
    </row>
    <row r="4223" customFormat="false" ht="15" hidden="false" customHeight="false" outlineLevel="0" collapsed="false">
      <c r="B4223" s="21" t="n">
        <v>44945</v>
      </c>
      <c r="C4223" s="22" t="n">
        <v>1904.51</v>
      </c>
      <c r="D4223" s="22" t="n">
        <v>1935.21</v>
      </c>
      <c r="E4223" s="22" t="n">
        <v>1901.035</v>
      </c>
      <c r="F4223" s="22" t="n">
        <v>1932.26</v>
      </c>
      <c r="G4223" s="23" t="n">
        <v>1934.51</v>
      </c>
      <c r="H4223" s="23" t="n">
        <v>1932.58</v>
      </c>
      <c r="I4223" s="23" t="n">
        <v>1902.59</v>
      </c>
      <c r="J4223" s="23" t="n">
        <v>1900.69</v>
      </c>
      <c r="K4223" s="29" t="str">
        <f aca="false">IF(N4223&lt;=$F$3,"HIT","MISS")</f>
        <v>HIT</v>
      </c>
      <c r="L4223" s="29" t="str">
        <f aca="false">IF(O4223&lt;=$F$3,"HIT","MISS")</f>
        <v>HIT</v>
      </c>
      <c r="M4223" s="17" t="str">
        <f aca="false">IF(AND(K4223="HIT",L4223="HIT"),"HOD ✓ | LOD ✓",IF(K4223="HIT","HOD ✓",IF(L4223="HIT","LOD ✓","✗ MISS")))</f>
        <v>HOD ✓ | LOD ✓</v>
      </c>
      <c r="N4223" s="26" t="n">
        <f aca="false">IF(D4223&lt;H4223,(H4223-D4223)/D4223,IF(D4223&gt;G4223,(D4223-G4223)/D4223,0))</f>
        <v>0.000361717849742429</v>
      </c>
      <c r="O4223" s="26" t="n">
        <f aca="false">IF(E4223&lt;J4223,(J4223-E4223)/E4223,IF(E4223&gt;I4223,(E4223-I4223)/E4223,0))</f>
        <v>0</v>
      </c>
      <c r="P4223" s="27" t="n">
        <f aca="false">LN(F4223/F4222)</f>
        <v>0.0144655446604938</v>
      </c>
      <c r="Q4223" s="28" t="n">
        <f aca="false">STDEV(P4204:P4223)*SQRT(252)</f>
        <v>0.129796476654754</v>
      </c>
      <c r="R4223" s="26" t="n">
        <f aca="false">(G4223-H4223)/H4223</f>
        <v>0.000998664997050608</v>
      </c>
      <c r="S4223" s="17" t="n">
        <f aca="false">YEAR(B4223)</f>
        <v>2023</v>
      </c>
      <c r="T4223" s="17" t="n">
        <f aca="false">WEEKDAY(B4223)</f>
        <v>5</v>
      </c>
    </row>
    <row r="4224" customFormat="false" ht="15" hidden="false" customHeight="false" outlineLevel="0" collapsed="false">
      <c r="B4224" s="21" t="n">
        <v>44946</v>
      </c>
      <c r="C4224" s="22" t="n">
        <v>1932.26</v>
      </c>
      <c r="D4224" s="22" t="n">
        <v>1937.58</v>
      </c>
      <c r="E4224" s="22" t="n">
        <v>1920.72</v>
      </c>
      <c r="F4224" s="22" t="n">
        <v>1926.06</v>
      </c>
      <c r="G4224" s="23" t="n">
        <v>1939.72</v>
      </c>
      <c r="H4224" s="23" t="n">
        <v>1937.78</v>
      </c>
      <c r="I4224" s="23" t="n">
        <v>1922.18</v>
      </c>
      <c r="J4224" s="23" t="n">
        <v>1920.26</v>
      </c>
      <c r="K4224" s="29" t="str">
        <f aca="false">IF(N4224&lt;=$F$3,"HIT","MISS")</f>
        <v>HIT</v>
      </c>
      <c r="L4224" s="29" t="str">
        <f aca="false">IF(O4224&lt;=$F$3,"HIT","MISS")</f>
        <v>HIT</v>
      </c>
      <c r="M4224" s="17" t="str">
        <f aca="false">IF(AND(K4224="HIT",L4224="HIT"),"HOD ✓ | LOD ✓",IF(K4224="HIT","HOD ✓",IF(L4224="HIT","LOD ✓","✗ MISS")))</f>
        <v>HOD ✓ | LOD ✓</v>
      </c>
      <c r="N4224" s="26" t="n">
        <f aca="false">IF(D4224&lt;H4224,(H4224-D4224)/D4224,IF(D4224&gt;G4224,(D4224-G4224)/D4224,0))</f>
        <v>0.000103221544400771</v>
      </c>
      <c r="O4224" s="26" t="n">
        <f aca="false">IF(E4224&lt;J4224,(J4224-E4224)/E4224,IF(E4224&gt;I4224,(E4224-I4224)/E4224,0))</f>
        <v>0</v>
      </c>
      <c r="P4224" s="27" t="n">
        <f aca="false">LN(F4224/F4223)</f>
        <v>-0.0032138367665296</v>
      </c>
      <c r="Q4224" s="28" t="n">
        <f aca="false">STDEV(P4205:P4224)*SQRT(252)</f>
        <v>0.130596997566784</v>
      </c>
      <c r="R4224" s="26" t="n">
        <f aca="false">(G4224-H4224)/H4224</f>
        <v>0.00100114564088805</v>
      </c>
      <c r="S4224" s="17" t="n">
        <f aca="false">YEAR(B4224)</f>
        <v>2023</v>
      </c>
      <c r="T4224" s="17" t="n">
        <f aca="false">WEEKDAY(B4224)</f>
        <v>6</v>
      </c>
    </row>
    <row r="4225" customFormat="false" ht="15" hidden="false" customHeight="false" outlineLevel="0" collapsed="false">
      <c r="B4225" s="21" t="n">
        <v>44949</v>
      </c>
      <c r="C4225" s="22" t="n">
        <v>1926.06</v>
      </c>
      <c r="D4225" s="22" t="n">
        <v>1935.59</v>
      </c>
      <c r="E4225" s="22" t="n">
        <v>1911.435</v>
      </c>
      <c r="F4225" s="22" t="n">
        <v>1931.34</v>
      </c>
      <c r="G4225" s="23" t="n">
        <v>1935.92</v>
      </c>
      <c r="H4225" s="23" t="n">
        <v>1933.99</v>
      </c>
      <c r="I4225" s="23" t="n">
        <v>1913.42</v>
      </c>
      <c r="J4225" s="23" t="n">
        <v>1911.51</v>
      </c>
      <c r="K4225" s="29" t="str">
        <f aca="false">IF(N4225&lt;=$F$3,"HIT","MISS")</f>
        <v>HIT</v>
      </c>
      <c r="L4225" s="29" t="str">
        <f aca="false">IF(O4225&lt;=$F$3,"HIT","MISS")</f>
        <v>HIT</v>
      </c>
      <c r="M4225" s="17" t="str">
        <f aca="false">IF(AND(K4225="HIT",L4225="HIT"),"HOD ✓ | LOD ✓",IF(K4225="HIT","HOD ✓",IF(L4225="HIT","LOD ✓","✗ MISS")))</f>
        <v>HOD ✓ | LOD ✓</v>
      </c>
      <c r="N4225" s="26" t="n">
        <f aca="false">IF(D4225&lt;H4225,(H4225-D4225)/D4225,IF(D4225&gt;G4225,(D4225-G4225)/D4225,0))</f>
        <v>0</v>
      </c>
      <c r="O4225" s="26" t="n">
        <f aca="false">IF(E4225&lt;J4225,(J4225-E4225)/E4225,IF(E4225&gt;I4225,(E4225-I4225)/E4225,0))</f>
        <v>3.92375361966509E-005</v>
      </c>
      <c r="P4225" s="27" t="n">
        <f aca="false">LN(F4225/F4224)</f>
        <v>0.00273759698115412</v>
      </c>
      <c r="Q4225" s="28" t="n">
        <f aca="false">STDEV(P4206:P4225)*SQRT(252)</f>
        <v>0.117690036344848</v>
      </c>
      <c r="R4225" s="26" t="n">
        <f aca="false">(G4225-H4225)/H4225</f>
        <v>0.000997936907636577</v>
      </c>
      <c r="S4225" s="17" t="n">
        <f aca="false">YEAR(B4225)</f>
        <v>2023</v>
      </c>
      <c r="T4225" s="17" t="n">
        <f aca="false">WEEKDAY(B4225)</f>
        <v>2</v>
      </c>
    </row>
    <row r="4226" customFormat="false" ht="15" hidden="false" customHeight="false" outlineLevel="0" collapsed="false">
      <c r="B4226" s="21" t="n">
        <v>44950</v>
      </c>
      <c r="C4226" s="22" t="n">
        <v>1931.34</v>
      </c>
      <c r="D4226" s="22" t="n">
        <v>1942.555</v>
      </c>
      <c r="E4226" s="22" t="n">
        <v>1917.22</v>
      </c>
      <c r="F4226" s="22" t="n">
        <v>1937.315</v>
      </c>
      <c r="G4226" s="23" t="n">
        <v>1941.98</v>
      </c>
      <c r="H4226" s="23" t="n">
        <v>1940.04</v>
      </c>
      <c r="I4226" s="23" t="n">
        <v>1916.99</v>
      </c>
      <c r="J4226" s="23" t="n">
        <v>1915.07</v>
      </c>
      <c r="K4226" s="29" t="str">
        <f aca="false">IF(N4226&lt;=$F$3,"HIT","MISS")</f>
        <v>HIT</v>
      </c>
      <c r="L4226" s="29" t="str">
        <f aca="false">IF(O4226&lt;=$F$3,"HIT","MISS")</f>
        <v>HIT</v>
      </c>
      <c r="M4226" s="17" t="str">
        <f aca="false">IF(AND(K4226="HIT",L4226="HIT"),"HOD ✓ | LOD ✓",IF(K4226="HIT","HOD ✓",IF(L4226="HIT","LOD ✓","✗ MISS")))</f>
        <v>HOD ✓ | LOD ✓</v>
      </c>
      <c r="N4226" s="26" t="n">
        <f aca="false">IF(D4226&lt;H4226,(H4226-D4226)/D4226,IF(D4226&gt;G4226,(D4226-G4226)/D4226,0))</f>
        <v>0.000296001915003717</v>
      </c>
      <c r="O4226" s="26" t="n">
        <f aca="false">IF(E4226&lt;J4226,(J4226-E4226)/E4226,IF(E4226&gt;I4226,(E4226-I4226)/E4226,0))</f>
        <v>0.000119965366520284</v>
      </c>
      <c r="P4226" s="27" t="n">
        <f aca="false">LN(F4226/F4225)</f>
        <v>0.00308893129569295</v>
      </c>
      <c r="Q4226" s="28" t="n">
        <f aca="false">STDEV(P4207:P4226)*SQRT(252)</f>
        <v>0.11769885463908</v>
      </c>
      <c r="R4226" s="26" t="n">
        <f aca="false">(G4226-H4226)/H4226</f>
        <v>0.000999979381868443</v>
      </c>
      <c r="S4226" s="17" t="n">
        <f aca="false">YEAR(B4226)</f>
        <v>2023</v>
      </c>
      <c r="T4226" s="17" t="n">
        <f aca="false">WEEKDAY(B4226)</f>
        <v>3</v>
      </c>
    </row>
    <row r="4227" customFormat="false" ht="15" hidden="false" customHeight="false" outlineLevel="0" collapsed="false">
      <c r="B4227" s="21" t="n">
        <v>44951</v>
      </c>
      <c r="C4227" s="22" t="n">
        <v>1937.315</v>
      </c>
      <c r="D4227" s="22" t="n">
        <v>1948.1</v>
      </c>
      <c r="E4227" s="22" t="n">
        <v>1919.945</v>
      </c>
      <c r="F4227" s="22" t="n">
        <v>1946.325</v>
      </c>
      <c r="G4227" s="23" t="n">
        <v>1948.61</v>
      </c>
      <c r="H4227" s="23" t="n">
        <v>1946.66</v>
      </c>
      <c r="I4227" s="23" t="n">
        <v>1921.73</v>
      </c>
      <c r="J4227" s="23" t="n">
        <v>1919.81</v>
      </c>
      <c r="K4227" s="29" t="str">
        <f aca="false">IF(N4227&lt;=$F$3,"HIT","MISS")</f>
        <v>HIT</v>
      </c>
      <c r="L4227" s="29" t="str">
        <f aca="false">IF(O4227&lt;=$F$3,"HIT","MISS")</f>
        <v>HIT</v>
      </c>
      <c r="M4227" s="17" t="str">
        <f aca="false">IF(AND(K4227="HIT",L4227="HIT"),"HOD ✓ | LOD ✓",IF(K4227="HIT","HOD ✓",IF(L4227="HIT","LOD ✓","✗ MISS")))</f>
        <v>HOD ✓ | LOD ✓</v>
      </c>
      <c r="N4227" s="26" t="n">
        <f aca="false">IF(D4227&lt;H4227,(H4227-D4227)/D4227,IF(D4227&gt;G4227,(D4227-G4227)/D4227,0))</f>
        <v>0</v>
      </c>
      <c r="O4227" s="26" t="n">
        <f aca="false">IF(E4227&lt;J4227,(J4227-E4227)/E4227,IF(E4227&gt;I4227,(E4227-I4227)/E4227,0))</f>
        <v>0</v>
      </c>
      <c r="P4227" s="27" t="n">
        <f aca="false">LN(F4227/F4226)</f>
        <v>0.00463998525354191</v>
      </c>
      <c r="Q4227" s="28" t="n">
        <f aca="false">STDEV(P4208:P4227)*SQRT(252)</f>
        <v>0.116368015385202</v>
      </c>
      <c r="R4227" s="26" t="n">
        <f aca="false">(G4227-H4227)/H4227</f>
        <v>0.00100171575930045</v>
      </c>
      <c r="S4227" s="17" t="n">
        <f aca="false">YEAR(B4227)</f>
        <v>2023</v>
      </c>
      <c r="T4227" s="17" t="n">
        <f aca="false">WEEKDAY(B4227)</f>
        <v>4</v>
      </c>
    </row>
    <row r="4228" customFormat="false" ht="15" hidden="false" customHeight="false" outlineLevel="0" collapsed="false">
      <c r="B4228" s="21" t="n">
        <v>44952</v>
      </c>
      <c r="C4228" s="22" t="n">
        <v>1946.325</v>
      </c>
      <c r="D4228" s="22" t="n">
        <v>1949.26</v>
      </c>
      <c r="E4228" s="22" t="n">
        <v>1918.695</v>
      </c>
      <c r="F4228" s="22" t="n">
        <v>1929.215</v>
      </c>
      <c r="G4228" s="23" t="n">
        <v>1949.41</v>
      </c>
      <c r="H4228" s="23" t="n">
        <v>1947.46</v>
      </c>
      <c r="I4228" s="23" t="n">
        <v>1918.53</v>
      </c>
      <c r="J4228" s="23" t="n">
        <v>1916.61</v>
      </c>
      <c r="K4228" s="29" t="str">
        <f aca="false">IF(N4228&lt;=$F$3,"HIT","MISS")</f>
        <v>HIT</v>
      </c>
      <c r="L4228" s="29" t="str">
        <f aca="false">IF(O4228&lt;=$F$3,"HIT","MISS")</f>
        <v>HIT</v>
      </c>
      <c r="M4228" s="17" t="str">
        <f aca="false">IF(AND(K4228="HIT",L4228="HIT"),"HOD ✓ | LOD ✓",IF(K4228="HIT","HOD ✓",IF(L4228="HIT","LOD ✓","✗ MISS")))</f>
        <v>HOD ✓ | LOD ✓</v>
      </c>
      <c r="N4228" s="26" t="n">
        <f aca="false">IF(D4228&lt;H4228,(H4228-D4228)/D4228,IF(D4228&gt;G4228,(D4228-G4228)/D4228,0))</f>
        <v>0</v>
      </c>
      <c r="O4228" s="26" t="n">
        <f aca="false">IF(E4228&lt;J4228,(J4228-E4228)/E4228,IF(E4228&gt;I4228,(E4228-I4228)/E4228,0))</f>
        <v>8.59959503724999E-005</v>
      </c>
      <c r="P4228" s="27" t="n">
        <f aca="false">LN(F4228/F4227)</f>
        <v>-0.00882979464298726</v>
      </c>
      <c r="Q4228" s="28" t="n">
        <f aca="false">STDEV(P4209:P4228)*SQRT(252)</f>
        <v>0.120506653007981</v>
      </c>
      <c r="R4228" s="26" t="n">
        <f aca="false">(G4228-H4228)/H4228</f>
        <v>0.00100130426298874</v>
      </c>
      <c r="S4228" s="17" t="n">
        <f aca="false">YEAR(B4228)</f>
        <v>2023</v>
      </c>
      <c r="T4228" s="17" t="n">
        <f aca="false">WEEKDAY(B4228)</f>
        <v>5</v>
      </c>
    </row>
    <row r="4229" customFormat="false" ht="15" hidden="false" customHeight="false" outlineLevel="0" collapsed="false">
      <c r="B4229" s="21" t="n">
        <v>44953</v>
      </c>
      <c r="C4229" s="22" t="n">
        <v>1929.215</v>
      </c>
      <c r="D4229" s="22" t="n">
        <v>1935.05</v>
      </c>
      <c r="E4229" s="22" t="n">
        <v>1916.745</v>
      </c>
      <c r="F4229" s="22" t="n">
        <v>1927.73</v>
      </c>
      <c r="G4229" s="23" t="n">
        <v>1934.63</v>
      </c>
      <c r="H4229" s="23" t="n">
        <v>1932.7</v>
      </c>
      <c r="I4229" s="23" t="n">
        <v>1917.17</v>
      </c>
      <c r="J4229" s="23" t="n">
        <v>1915.25</v>
      </c>
      <c r="K4229" s="29" t="str">
        <f aca="false">IF(N4229&lt;=$F$3,"HIT","MISS")</f>
        <v>HIT</v>
      </c>
      <c r="L4229" s="29" t="str">
        <f aca="false">IF(O4229&lt;=$F$3,"HIT","MISS")</f>
        <v>HIT</v>
      </c>
      <c r="M4229" s="17" t="str">
        <f aca="false">IF(AND(K4229="HIT",L4229="HIT"),"HOD ✓ | LOD ✓",IF(K4229="HIT","HOD ✓",IF(L4229="HIT","LOD ✓","✗ MISS")))</f>
        <v>HOD ✓ | LOD ✓</v>
      </c>
      <c r="N4229" s="26" t="n">
        <f aca="false">IF(D4229&lt;H4229,(H4229-D4229)/D4229,IF(D4229&gt;G4229,(D4229-G4229)/D4229,0))</f>
        <v>0.000217048655073432</v>
      </c>
      <c r="O4229" s="26" t="n">
        <f aca="false">IF(E4229&lt;J4229,(J4229-E4229)/E4229,IF(E4229&gt;I4229,(E4229-I4229)/E4229,0))</f>
        <v>0</v>
      </c>
      <c r="P4229" s="27" t="n">
        <f aca="false">LN(F4229/F4228)</f>
        <v>-0.000770039538224549</v>
      </c>
      <c r="Q4229" s="28" t="n">
        <f aca="false">STDEV(P4210:P4229)*SQRT(252)</f>
        <v>0.120956080585225</v>
      </c>
      <c r="R4229" s="26" t="n">
        <f aca="false">(G4229-H4229)/H4229</f>
        <v>0.000998602990634896</v>
      </c>
      <c r="S4229" s="17" t="n">
        <f aca="false">YEAR(B4229)</f>
        <v>2023</v>
      </c>
      <c r="T4229" s="17" t="n">
        <f aca="false">WEEKDAY(B4229)</f>
        <v>6</v>
      </c>
    </row>
    <row r="4230" customFormat="false" ht="15" hidden="false" customHeight="false" outlineLevel="0" collapsed="false">
      <c r="B4230" s="21" t="n">
        <v>44956</v>
      </c>
      <c r="C4230" s="22" t="n">
        <v>1927.73</v>
      </c>
      <c r="D4230" s="22" t="n">
        <v>1934.565</v>
      </c>
      <c r="E4230" s="22" t="n">
        <v>1920.745</v>
      </c>
      <c r="F4230" s="22" t="n">
        <v>1923.2</v>
      </c>
      <c r="G4230" s="23" t="n">
        <v>1937.62</v>
      </c>
      <c r="H4230" s="23" t="n">
        <v>1935.68</v>
      </c>
      <c r="I4230" s="23" t="n">
        <v>1923.36</v>
      </c>
      <c r="J4230" s="23" t="n">
        <v>1921.44</v>
      </c>
      <c r="K4230" s="24" t="str">
        <f aca="false">IF(N4230&lt;=$F$3,"HIT","MISS")</f>
        <v>MISS</v>
      </c>
      <c r="L4230" s="24" t="str">
        <f aca="false">IF(O4230&lt;=$F$3,"HIT","MISS")</f>
        <v>HIT</v>
      </c>
      <c r="M4230" s="25" t="str">
        <f aca="false">IF(AND(K4230="HIT",L4230="HIT"),"HOD ✓ | LOD ✓",IF(K4230="HIT","HOD ✓",IF(L4230="HIT","LOD ✓","✗ MISS")))</f>
        <v>LOD ✓</v>
      </c>
      <c r="N4230" s="26" t="n">
        <f aca="false">IF(D4230&lt;H4230,(H4230-D4230)/D4230,IF(D4230&gt;G4230,(D4230-G4230)/D4230,0))</f>
        <v>0.000576356958799528</v>
      </c>
      <c r="O4230" s="26" t="n">
        <f aca="false">IF(E4230&lt;J4230,(J4230-E4230)/E4230,IF(E4230&gt;I4230,(E4230-I4230)/E4230,0))</f>
        <v>0.000361838765687358</v>
      </c>
      <c r="P4230" s="27" t="n">
        <f aca="false">LN(F4230/F4229)</f>
        <v>-0.00235267952910094</v>
      </c>
      <c r="Q4230" s="28" t="n">
        <f aca="false">STDEV(P4211:P4230)*SQRT(252)</f>
        <v>0.122203640091107</v>
      </c>
      <c r="R4230" s="26" t="n">
        <f aca="false">(G4230-H4230)/H4230</f>
        <v>0.00100223177384683</v>
      </c>
      <c r="S4230" s="17" t="n">
        <f aca="false">YEAR(B4230)</f>
        <v>2023</v>
      </c>
      <c r="T4230" s="17" t="n">
        <f aca="false">WEEKDAY(B4230)</f>
        <v>2</v>
      </c>
    </row>
    <row r="4231" customFormat="false" ht="15" hidden="false" customHeight="false" outlineLevel="0" collapsed="false">
      <c r="B4231" s="21" t="n">
        <v>44957</v>
      </c>
      <c r="C4231" s="22" t="n">
        <v>1923.2</v>
      </c>
      <c r="D4231" s="22" t="n">
        <v>1931.19</v>
      </c>
      <c r="E4231" s="22" t="n">
        <v>1900.87</v>
      </c>
      <c r="F4231" s="22" t="n">
        <v>1928.235</v>
      </c>
      <c r="G4231" s="23" t="n">
        <v>1932.61</v>
      </c>
      <c r="H4231" s="23" t="n">
        <v>1930.68</v>
      </c>
      <c r="I4231" s="23" t="n">
        <v>1903.03</v>
      </c>
      <c r="J4231" s="23" t="n">
        <v>1901.13</v>
      </c>
      <c r="K4231" s="29" t="str">
        <f aca="false">IF(N4231&lt;=$F$3,"HIT","MISS")</f>
        <v>HIT</v>
      </c>
      <c r="L4231" s="29" t="str">
        <f aca="false">IF(O4231&lt;=$F$3,"HIT","MISS")</f>
        <v>HIT</v>
      </c>
      <c r="M4231" s="17" t="str">
        <f aca="false">IF(AND(K4231="HIT",L4231="HIT"),"HOD ✓ | LOD ✓",IF(K4231="HIT","HOD ✓",IF(L4231="HIT","LOD ✓","✗ MISS")))</f>
        <v>HOD ✓ | LOD ✓</v>
      </c>
      <c r="N4231" s="26" t="n">
        <f aca="false">IF(D4231&lt;H4231,(H4231-D4231)/D4231,IF(D4231&gt;G4231,(D4231-G4231)/D4231,0))</f>
        <v>0</v>
      </c>
      <c r="O4231" s="26" t="n">
        <f aca="false">IF(E4231&lt;J4231,(J4231-E4231)/E4231,IF(E4231&gt;I4231,(E4231-I4231)/E4231,0))</f>
        <v>0.000136779474661717</v>
      </c>
      <c r="P4231" s="27" t="n">
        <f aca="false">LN(F4231/F4230)</f>
        <v>0.00261461136867263</v>
      </c>
      <c r="Q4231" s="28" t="n">
        <f aca="false">STDEV(P4212:P4231)*SQRT(252)</f>
        <v>0.120111257621805</v>
      </c>
      <c r="R4231" s="26" t="n">
        <f aca="false">(G4231-H4231)/H4231</f>
        <v>0.000999647792487536</v>
      </c>
      <c r="S4231" s="17" t="n">
        <f aca="false">YEAR(B4231)</f>
        <v>2023</v>
      </c>
      <c r="T4231" s="17" t="n">
        <f aca="false">WEEKDAY(B4231)</f>
        <v>3</v>
      </c>
    </row>
    <row r="4232" customFormat="false" ht="15" hidden="false" customHeight="false" outlineLevel="0" collapsed="false">
      <c r="B4232" s="21" t="n">
        <v>44958</v>
      </c>
      <c r="C4232" s="22" t="n">
        <v>1928.235</v>
      </c>
      <c r="D4232" s="22" t="n">
        <v>1954.645</v>
      </c>
      <c r="E4232" s="22" t="n">
        <v>1920.58</v>
      </c>
      <c r="F4232" s="22" t="n">
        <v>1950.145</v>
      </c>
      <c r="G4232" s="23" t="n">
        <v>1956.94</v>
      </c>
      <c r="H4232" s="23" t="n">
        <v>1954.99</v>
      </c>
      <c r="I4232" s="23" t="n">
        <v>1920.36</v>
      </c>
      <c r="J4232" s="23" t="n">
        <v>1918.44</v>
      </c>
      <c r="K4232" s="29" t="str">
        <f aca="false">IF(N4232&lt;=$F$3,"HIT","MISS")</f>
        <v>HIT</v>
      </c>
      <c r="L4232" s="29" t="str">
        <f aca="false">IF(O4232&lt;=$F$3,"HIT","MISS")</f>
        <v>HIT</v>
      </c>
      <c r="M4232" s="17" t="str">
        <f aca="false">IF(AND(K4232="HIT",L4232="HIT"),"HOD ✓ | LOD ✓",IF(K4232="HIT","HOD ✓",IF(L4232="HIT","LOD ✓","✗ MISS")))</f>
        <v>HOD ✓ | LOD ✓</v>
      </c>
      <c r="N4232" s="26" t="n">
        <f aca="false">IF(D4232&lt;H4232,(H4232-D4232)/D4232,IF(D4232&gt;G4232,(D4232-G4232)/D4232,0))</f>
        <v>0.00017650263858656</v>
      </c>
      <c r="O4232" s="26" t="n">
        <f aca="false">IF(E4232&lt;J4232,(J4232-E4232)/E4232,IF(E4232&gt;I4232,(E4232-I4232)/E4232,0))</f>
        <v>0.000114548730071139</v>
      </c>
      <c r="P4232" s="27" t="n">
        <f aca="false">LN(F4232/F4231)</f>
        <v>0.0112986520580989</v>
      </c>
      <c r="Q4232" s="28" t="n">
        <f aca="false">STDEV(P4213:P4232)*SQRT(252)</f>
        <v>0.122655871682003</v>
      </c>
      <c r="R4232" s="26" t="n">
        <f aca="false">(G4232-H4232)/H4232</f>
        <v>0.000997447557276531</v>
      </c>
      <c r="S4232" s="17" t="n">
        <f aca="false">YEAR(B4232)</f>
        <v>2023</v>
      </c>
      <c r="T4232" s="17" t="n">
        <f aca="false">WEEKDAY(B4232)</f>
        <v>4</v>
      </c>
    </row>
    <row r="4233" customFormat="false" ht="15" hidden="false" customHeight="false" outlineLevel="0" collapsed="false">
      <c r="B4233" s="21" t="n">
        <v>44959</v>
      </c>
      <c r="C4233" s="22" t="n">
        <v>1950.145</v>
      </c>
      <c r="D4233" s="22" t="n">
        <v>1959.77</v>
      </c>
      <c r="E4233" s="22" t="n">
        <v>1911.375</v>
      </c>
      <c r="F4233" s="22" t="n">
        <v>1912.69</v>
      </c>
      <c r="G4233" s="23" t="n">
        <v>1959.4</v>
      </c>
      <c r="H4233" s="23" t="n">
        <v>1957.44</v>
      </c>
      <c r="I4233" s="23" t="n">
        <v>1911.75</v>
      </c>
      <c r="J4233" s="23" t="n">
        <v>1909.84</v>
      </c>
      <c r="K4233" s="29" t="str">
        <f aca="false">IF(N4233&lt;=$F$3,"HIT","MISS")</f>
        <v>HIT</v>
      </c>
      <c r="L4233" s="29" t="str">
        <f aca="false">IF(O4233&lt;=$F$3,"HIT","MISS")</f>
        <v>HIT</v>
      </c>
      <c r="M4233" s="17" t="str">
        <f aca="false">IF(AND(K4233="HIT",L4233="HIT"),"HOD ✓ | LOD ✓",IF(K4233="HIT","HOD ✓",IF(L4233="HIT","LOD ✓","✗ MISS")))</f>
        <v>HOD ✓ | LOD ✓</v>
      </c>
      <c r="N4233" s="26" t="n">
        <f aca="false">IF(D4233&lt;H4233,(H4233-D4233)/D4233,IF(D4233&gt;G4233,(D4233-G4233)/D4233,0))</f>
        <v>0.000188797665032065</v>
      </c>
      <c r="O4233" s="26" t="n">
        <f aca="false">IF(E4233&lt;J4233,(J4233-E4233)/E4233,IF(E4233&gt;I4233,(E4233-I4233)/E4233,0))</f>
        <v>0</v>
      </c>
      <c r="P4233" s="27" t="n">
        <f aca="false">LN(F4233/F4232)</f>
        <v>-0.0193931005962675</v>
      </c>
      <c r="Q4233" s="28" t="n">
        <f aca="false">STDEV(P4214:P4233)*SQRT(252)</f>
        <v>0.136433333007531</v>
      </c>
      <c r="R4233" s="26" t="n">
        <f aca="false">(G4233-H4233)/H4233</f>
        <v>0.00100130783063595</v>
      </c>
      <c r="S4233" s="17" t="n">
        <f aca="false">YEAR(B4233)</f>
        <v>2023</v>
      </c>
      <c r="T4233" s="17" t="n">
        <f aca="false">WEEKDAY(B4233)</f>
        <v>5</v>
      </c>
    </row>
    <row r="4234" customFormat="false" ht="15" hidden="false" customHeight="false" outlineLevel="0" collapsed="false">
      <c r="B4234" s="21" t="n">
        <v>44960</v>
      </c>
      <c r="C4234" s="22" t="n">
        <v>1912.69</v>
      </c>
      <c r="D4234" s="22" t="n">
        <v>1918.65</v>
      </c>
      <c r="E4234" s="22" t="n">
        <v>1861.43</v>
      </c>
      <c r="F4234" s="22" t="n">
        <v>1865.695</v>
      </c>
      <c r="G4234" s="23" t="n">
        <v>1917.89</v>
      </c>
      <c r="H4234" s="23" t="n">
        <v>1915.97</v>
      </c>
      <c r="I4234" s="23" t="n">
        <v>1863.71</v>
      </c>
      <c r="J4234" s="23" t="n">
        <v>1861.85</v>
      </c>
      <c r="K4234" s="29" t="str">
        <f aca="false">IF(N4234&lt;=$F$3,"HIT","MISS")</f>
        <v>HIT</v>
      </c>
      <c r="L4234" s="29" t="str">
        <f aca="false">IF(O4234&lt;=$F$3,"HIT","MISS")</f>
        <v>HIT</v>
      </c>
      <c r="M4234" s="17" t="str">
        <f aca="false">IF(AND(K4234="HIT",L4234="HIT"),"HOD ✓ | LOD ✓",IF(K4234="HIT","HOD ✓",IF(L4234="HIT","LOD ✓","✗ MISS")))</f>
        <v>HOD ✓ | LOD ✓</v>
      </c>
      <c r="N4234" s="26" t="n">
        <f aca="false">IF(D4234&lt;H4234,(H4234-D4234)/D4234,IF(D4234&gt;G4234,(D4234-G4234)/D4234,0))</f>
        <v>0.000396111849477492</v>
      </c>
      <c r="O4234" s="26" t="n">
        <f aca="false">IF(E4234&lt;J4234,(J4234-E4234)/E4234,IF(E4234&gt;I4234,(E4234-I4234)/E4234,0))</f>
        <v>0.000225632981095096</v>
      </c>
      <c r="P4234" s="27" t="n">
        <f aca="false">LN(F4234/F4233)</f>
        <v>-0.0248769903562949</v>
      </c>
      <c r="Q4234" s="28" t="n">
        <f aca="false">STDEV(P4215:P4234)*SQRT(252)</f>
        <v>0.153960003757835</v>
      </c>
      <c r="R4234" s="26" t="n">
        <f aca="false">(G4234-H4234)/H4234</f>
        <v>0.00100210337322613</v>
      </c>
      <c r="S4234" s="17" t="n">
        <f aca="false">YEAR(B4234)</f>
        <v>2023</v>
      </c>
      <c r="T4234" s="17" t="n">
        <f aca="false">WEEKDAY(B4234)</f>
        <v>6</v>
      </c>
    </row>
    <row r="4235" customFormat="false" ht="15" hidden="false" customHeight="false" outlineLevel="0" collapsed="false">
      <c r="B4235" s="21" t="n">
        <v>44963</v>
      </c>
      <c r="C4235" s="22" t="n">
        <v>1865.695</v>
      </c>
      <c r="D4235" s="22" t="n">
        <v>1881.405</v>
      </c>
      <c r="E4235" s="22" t="n">
        <v>1862.13</v>
      </c>
      <c r="F4235" s="22" t="n">
        <v>1867.695</v>
      </c>
      <c r="G4235" s="23" t="n">
        <v>1883.69</v>
      </c>
      <c r="H4235" s="23" t="n">
        <v>1881.81</v>
      </c>
      <c r="I4235" s="23" t="n">
        <v>1862.37</v>
      </c>
      <c r="J4235" s="23" t="n">
        <v>1860.51</v>
      </c>
      <c r="K4235" s="29" t="str">
        <f aca="false">IF(N4235&lt;=$F$3,"HIT","MISS")</f>
        <v>HIT</v>
      </c>
      <c r="L4235" s="29" t="str">
        <f aca="false">IF(O4235&lt;=$F$3,"HIT","MISS")</f>
        <v>HIT</v>
      </c>
      <c r="M4235" s="17" t="str">
        <f aca="false">IF(AND(K4235="HIT",L4235="HIT"),"HOD ✓ | LOD ✓",IF(K4235="HIT","HOD ✓",IF(L4235="HIT","LOD ✓","✗ MISS")))</f>
        <v>HOD ✓ | LOD ✓</v>
      </c>
      <c r="N4235" s="26" t="n">
        <f aca="false">IF(D4235&lt;H4235,(H4235-D4235)/D4235,IF(D4235&gt;G4235,(D4235-G4235)/D4235,0))</f>
        <v>0.00021526465593531</v>
      </c>
      <c r="O4235" s="26" t="n">
        <f aca="false">IF(E4235&lt;J4235,(J4235-E4235)/E4235,IF(E4235&gt;I4235,(E4235-I4235)/E4235,0))</f>
        <v>0</v>
      </c>
      <c r="P4235" s="27" t="n">
        <f aca="false">LN(F4235/F4234)</f>
        <v>0.00107141241141207</v>
      </c>
      <c r="Q4235" s="28" t="n">
        <f aca="false">STDEV(P4216:P4235)*SQRT(252)</f>
        <v>0.153613216416077</v>
      </c>
      <c r="R4235" s="26" t="n">
        <f aca="false">(G4235-H4235)/H4235</f>
        <v>0.000999038160069353</v>
      </c>
      <c r="S4235" s="17" t="n">
        <f aca="false">YEAR(B4235)</f>
        <v>2023</v>
      </c>
      <c r="T4235" s="17" t="n">
        <f aca="false">WEEKDAY(B4235)</f>
        <v>2</v>
      </c>
    </row>
    <row r="4236" customFormat="false" ht="15" hidden="false" customHeight="false" outlineLevel="0" collapsed="false">
      <c r="B4236" s="21" t="n">
        <v>44964</v>
      </c>
      <c r="C4236" s="22" t="n">
        <v>1867.695</v>
      </c>
      <c r="D4236" s="22" t="n">
        <v>1884.41</v>
      </c>
      <c r="E4236" s="22" t="n">
        <v>1865.05</v>
      </c>
      <c r="F4236" s="22" t="n">
        <v>1871.885</v>
      </c>
      <c r="G4236" s="23" t="n">
        <v>1885.05</v>
      </c>
      <c r="H4236" s="23" t="n">
        <v>1883.17</v>
      </c>
      <c r="I4236" s="23" t="n">
        <v>1865.97</v>
      </c>
      <c r="J4236" s="23" t="n">
        <v>1864.11</v>
      </c>
      <c r="K4236" s="29" t="str">
        <f aca="false">IF(N4236&lt;=$F$3,"HIT","MISS")</f>
        <v>HIT</v>
      </c>
      <c r="L4236" s="29" t="str">
        <f aca="false">IF(O4236&lt;=$F$3,"HIT","MISS")</f>
        <v>HIT</v>
      </c>
      <c r="M4236" s="17" t="str">
        <f aca="false">IF(AND(K4236="HIT",L4236="HIT"),"HOD ✓ | LOD ✓",IF(K4236="HIT","HOD ✓",IF(L4236="HIT","LOD ✓","✗ MISS")))</f>
        <v>HOD ✓ | LOD ✓</v>
      </c>
      <c r="N4236" s="26" t="n">
        <f aca="false">IF(D4236&lt;H4236,(H4236-D4236)/D4236,IF(D4236&gt;G4236,(D4236-G4236)/D4236,0))</f>
        <v>0</v>
      </c>
      <c r="O4236" s="26" t="n">
        <f aca="false">IF(E4236&lt;J4236,(J4236-E4236)/E4236,IF(E4236&gt;I4236,(E4236-I4236)/E4236,0))</f>
        <v>0</v>
      </c>
      <c r="P4236" s="27" t="n">
        <f aca="false">LN(F4236/F4235)</f>
        <v>0.0022408943000966</v>
      </c>
      <c r="Q4236" s="28" t="n">
        <f aca="false">STDEV(P4217:P4236)*SQRT(252)</f>
        <v>0.153480638636434</v>
      </c>
      <c r="R4236" s="26" t="n">
        <f aca="false">(G4236-H4236)/H4236</f>
        <v>0.000998316668171159</v>
      </c>
      <c r="S4236" s="17" t="n">
        <f aca="false">YEAR(B4236)</f>
        <v>2023</v>
      </c>
      <c r="T4236" s="17" t="n">
        <f aca="false">WEEKDAY(B4236)</f>
        <v>3</v>
      </c>
    </row>
    <row r="4237" customFormat="false" ht="15" hidden="false" customHeight="false" outlineLevel="0" collapsed="false">
      <c r="B4237" s="21" t="n">
        <v>44965</v>
      </c>
      <c r="C4237" s="22" t="n">
        <v>1871.885</v>
      </c>
      <c r="D4237" s="22" t="n">
        <v>1886.515</v>
      </c>
      <c r="E4237" s="22" t="n">
        <v>1869.16</v>
      </c>
      <c r="F4237" s="22" t="n">
        <v>1875.55</v>
      </c>
      <c r="G4237" s="23" t="n">
        <v>1887.64</v>
      </c>
      <c r="H4237" s="23" t="n">
        <v>1885.75</v>
      </c>
      <c r="I4237" s="23" t="n">
        <v>1871.67</v>
      </c>
      <c r="J4237" s="23" t="n">
        <v>1869.8</v>
      </c>
      <c r="K4237" s="29" t="str">
        <f aca="false">IF(N4237&lt;=$F$3,"HIT","MISS")</f>
        <v>HIT</v>
      </c>
      <c r="L4237" s="29" t="str">
        <f aca="false">IF(O4237&lt;=$F$3,"HIT","MISS")</f>
        <v>HIT</v>
      </c>
      <c r="M4237" s="17" t="str">
        <f aca="false">IF(AND(K4237="HIT",L4237="HIT"),"HOD ✓ | LOD ✓",IF(K4237="HIT","HOD ✓",IF(L4237="HIT","LOD ✓","✗ MISS")))</f>
        <v>HOD ✓ | LOD ✓</v>
      </c>
      <c r="N4237" s="26" t="n">
        <f aca="false">IF(D4237&lt;H4237,(H4237-D4237)/D4237,IF(D4237&gt;G4237,(D4237-G4237)/D4237,0))</f>
        <v>0</v>
      </c>
      <c r="O4237" s="26" t="n">
        <f aca="false">IF(E4237&lt;J4237,(J4237-E4237)/E4237,IF(E4237&gt;I4237,(E4237-I4237)/E4237,0))</f>
        <v>0.000342399794560055</v>
      </c>
      <c r="P4237" s="27" t="n">
        <f aca="false">LN(F4237/F4236)</f>
        <v>0.00195600519742749</v>
      </c>
      <c r="Q4237" s="28" t="n">
        <f aca="false">STDEV(P4218:P4237)*SQRT(252)</f>
        <v>0.1536488846222</v>
      </c>
      <c r="R4237" s="26" t="n">
        <f aca="false">(G4237-H4237)/H4237</f>
        <v>0.00100225374519427</v>
      </c>
      <c r="S4237" s="17" t="n">
        <f aca="false">YEAR(B4237)</f>
        <v>2023</v>
      </c>
      <c r="T4237" s="17" t="n">
        <f aca="false">WEEKDAY(B4237)</f>
        <v>4</v>
      </c>
    </row>
    <row r="4238" customFormat="false" ht="15" hidden="false" customHeight="false" outlineLevel="0" collapsed="false">
      <c r="B4238" s="21" t="n">
        <v>44966</v>
      </c>
      <c r="C4238" s="22" t="n">
        <v>1875.55</v>
      </c>
      <c r="D4238" s="22" t="n">
        <v>1890.25</v>
      </c>
      <c r="E4238" s="22" t="n">
        <v>1858.975</v>
      </c>
      <c r="F4238" s="22" t="n">
        <v>1861.78</v>
      </c>
      <c r="G4238" s="23" t="n">
        <v>1889.87</v>
      </c>
      <c r="H4238" s="23" t="n">
        <v>1887.98</v>
      </c>
      <c r="I4238" s="23" t="n">
        <v>1861.05</v>
      </c>
      <c r="J4238" s="23" t="n">
        <v>1859.19</v>
      </c>
      <c r="K4238" s="29" t="str">
        <f aca="false">IF(N4238&lt;=$F$3,"HIT","MISS")</f>
        <v>HIT</v>
      </c>
      <c r="L4238" s="29" t="str">
        <f aca="false">IF(O4238&lt;=$F$3,"HIT","MISS")</f>
        <v>HIT</v>
      </c>
      <c r="M4238" s="17" t="str">
        <f aca="false">IF(AND(K4238="HIT",L4238="HIT"),"HOD ✓ | LOD ✓",IF(K4238="HIT","HOD ✓",IF(L4238="HIT","LOD ✓","✗ MISS")))</f>
        <v>HOD ✓ | LOD ✓</v>
      </c>
      <c r="N4238" s="26" t="n">
        <f aca="false">IF(D4238&lt;H4238,(H4238-D4238)/D4238,IF(D4238&gt;G4238,(D4238-G4238)/D4238,0))</f>
        <v>0.000201031609575511</v>
      </c>
      <c r="O4238" s="26" t="n">
        <f aca="false">IF(E4238&lt;J4238,(J4238-E4238)/E4238,IF(E4238&gt;I4238,(E4238-I4238)/E4238,0))</f>
        <v>0.000115655132532791</v>
      </c>
      <c r="P4238" s="27" t="n">
        <f aca="false">LN(F4238/F4237)</f>
        <v>-0.00736893039174819</v>
      </c>
      <c r="Q4238" s="28" t="n">
        <f aca="false">STDEV(P4219:P4238)*SQRT(252)</f>
        <v>0.149941369883654</v>
      </c>
      <c r="R4238" s="26" t="n">
        <f aca="false">(G4238-H4238)/H4238</f>
        <v>0.00100106992658814</v>
      </c>
      <c r="S4238" s="17" t="n">
        <f aca="false">YEAR(B4238)</f>
        <v>2023</v>
      </c>
      <c r="T4238" s="17" t="n">
        <f aca="false">WEEKDAY(B4238)</f>
        <v>5</v>
      </c>
    </row>
    <row r="4239" customFormat="false" ht="15" hidden="false" customHeight="false" outlineLevel="0" collapsed="false">
      <c r="B4239" s="21" t="n">
        <v>44967</v>
      </c>
      <c r="C4239" s="22" t="n">
        <v>1861.78</v>
      </c>
      <c r="D4239" s="22" t="n">
        <v>1872.21</v>
      </c>
      <c r="E4239" s="22" t="n">
        <v>1852.835</v>
      </c>
      <c r="F4239" s="22" t="n">
        <v>1865.35</v>
      </c>
      <c r="G4239" s="23" t="n">
        <v>1873.47</v>
      </c>
      <c r="H4239" s="23" t="n">
        <v>1871.6</v>
      </c>
      <c r="I4239" s="23" t="n">
        <v>1852.58</v>
      </c>
      <c r="J4239" s="23" t="n">
        <v>1850.73</v>
      </c>
      <c r="K4239" s="29" t="str">
        <f aca="false">IF(N4239&lt;=$F$3,"HIT","MISS")</f>
        <v>HIT</v>
      </c>
      <c r="L4239" s="29" t="str">
        <f aca="false">IF(O4239&lt;=$F$3,"HIT","MISS")</f>
        <v>HIT</v>
      </c>
      <c r="M4239" s="17" t="str">
        <f aca="false">IF(AND(K4239="HIT",L4239="HIT"),"HOD ✓ | LOD ✓",IF(K4239="HIT","HOD ✓",IF(L4239="HIT","LOD ✓","✗ MISS")))</f>
        <v>HOD ✓ | LOD ✓</v>
      </c>
      <c r="N4239" s="26" t="n">
        <f aca="false">IF(D4239&lt;H4239,(H4239-D4239)/D4239,IF(D4239&gt;G4239,(D4239-G4239)/D4239,0))</f>
        <v>0</v>
      </c>
      <c r="O4239" s="26" t="n">
        <f aca="false">IF(E4239&lt;J4239,(J4239-E4239)/E4239,IF(E4239&gt;I4239,(E4239-I4239)/E4239,0))</f>
        <v>0.000137626933860872</v>
      </c>
      <c r="P4239" s="27" t="n">
        <f aca="false">LN(F4239/F4238)</f>
        <v>0.00191568369859826</v>
      </c>
      <c r="Q4239" s="28" t="n">
        <f aca="false">STDEV(P4220:P4239)*SQRT(252)</f>
        <v>0.142077069248114</v>
      </c>
      <c r="R4239" s="26" t="n">
        <f aca="false">(G4239-H4239)/H4239</f>
        <v>0.000999145116477943</v>
      </c>
      <c r="S4239" s="17" t="n">
        <f aca="false">YEAR(B4239)</f>
        <v>2023</v>
      </c>
      <c r="T4239" s="17" t="n">
        <f aca="false">WEEKDAY(B4239)</f>
        <v>6</v>
      </c>
    </row>
    <row r="4240" customFormat="false" ht="15" hidden="false" customHeight="false" outlineLevel="0" collapsed="false">
      <c r="B4240" s="21" t="n">
        <v>44970</v>
      </c>
      <c r="C4240" s="22" t="n">
        <v>1865.35</v>
      </c>
      <c r="D4240" s="22" t="n">
        <v>1866.64</v>
      </c>
      <c r="E4240" s="22" t="n">
        <v>1850.525</v>
      </c>
      <c r="F4240" s="22" t="n">
        <v>1853.74</v>
      </c>
      <c r="G4240" s="23" t="n">
        <v>1866.02</v>
      </c>
      <c r="H4240" s="23" t="n">
        <v>1864.16</v>
      </c>
      <c r="I4240" s="23" t="n">
        <v>1852.85</v>
      </c>
      <c r="J4240" s="23" t="n">
        <v>1851</v>
      </c>
      <c r="K4240" s="29" t="str">
        <f aca="false">IF(N4240&lt;=$F$3,"HIT","MISS")</f>
        <v>HIT</v>
      </c>
      <c r="L4240" s="29" t="str">
        <f aca="false">IF(O4240&lt;=$F$3,"HIT","MISS")</f>
        <v>HIT</v>
      </c>
      <c r="M4240" s="17" t="str">
        <f aca="false">IF(AND(K4240="HIT",L4240="HIT"),"HOD ✓ | LOD ✓",IF(K4240="HIT","HOD ✓",IF(L4240="HIT","LOD ✓","✗ MISS")))</f>
        <v>HOD ✓ | LOD ✓</v>
      </c>
      <c r="N4240" s="26" t="n">
        <f aca="false">IF(D4240&lt;H4240,(H4240-D4240)/D4240,IF(D4240&gt;G4240,(D4240-G4240)/D4240,0))</f>
        <v>0.000332147602108665</v>
      </c>
      <c r="O4240" s="26" t="n">
        <f aca="false">IF(E4240&lt;J4240,(J4240-E4240)/E4240,IF(E4240&gt;I4240,(E4240-I4240)/E4240,0))</f>
        <v>0.000256683914024349</v>
      </c>
      <c r="P4240" s="27" t="n">
        <f aca="false">LN(F4240/F4239)</f>
        <v>-0.0062434830639597</v>
      </c>
      <c r="Q4240" s="28" t="n">
        <f aca="false">STDEV(P4221:P4240)*SQRT(252)</f>
        <v>0.143078502595587</v>
      </c>
      <c r="R4240" s="26" t="n">
        <f aca="false">(G4240-H4240)/H4240</f>
        <v>0.000997768431894204</v>
      </c>
      <c r="S4240" s="17" t="n">
        <f aca="false">YEAR(B4240)</f>
        <v>2023</v>
      </c>
      <c r="T4240" s="17" t="n">
        <f aca="false">WEEKDAY(B4240)</f>
        <v>2</v>
      </c>
    </row>
    <row r="4241" customFormat="false" ht="15" hidden="false" customHeight="false" outlineLevel="0" collapsed="false">
      <c r="B4241" s="21" t="n">
        <v>44971</v>
      </c>
      <c r="C4241" s="22" t="n">
        <v>1853.74</v>
      </c>
      <c r="D4241" s="22" t="n">
        <v>1870.8</v>
      </c>
      <c r="E4241" s="22" t="n">
        <v>1843.26</v>
      </c>
      <c r="F4241" s="22" t="n">
        <v>1854.435</v>
      </c>
      <c r="G4241" s="23" t="n">
        <v>1874.15</v>
      </c>
      <c r="H4241" s="23" t="n">
        <v>1872.28</v>
      </c>
      <c r="I4241" s="23" t="n">
        <v>1843.44</v>
      </c>
      <c r="J4241" s="23" t="n">
        <v>1841.6</v>
      </c>
      <c r="K4241" s="24" t="str">
        <f aca="false">IF(N4241&lt;=$F$3,"HIT","MISS")</f>
        <v>MISS</v>
      </c>
      <c r="L4241" s="24" t="str">
        <f aca="false">IF(O4241&lt;=$F$3,"HIT","MISS")</f>
        <v>HIT</v>
      </c>
      <c r="M4241" s="25" t="str">
        <f aca="false">IF(AND(K4241="HIT",L4241="HIT"),"HOD ✓ | LOD ✓",IF(K4241="HIT","HOD ✓",IF(L4241="HIT","LOD ✓","✗ MISS")))</f>
        <v>LOD ✓</v>
      </c>
      <c r="N4241" s="26" t="n">
        <f aca="false">IF(D4241&lt;H4241,(H4241-D4241)/D4241,IF(D4241&gt;G4241,(D4241-G4241)/D4241,0))</f>
        <v>0.000791105409450512</v>
      </c>
      <c r="O4241" s="26" t="n">
        <f aca="false">IF(E4241&lt;J4241,(J4241-E4241)/E4241,IF(E4241&gt;I4241,(E4241-I4241)/E4241,0))</f>
        <v>0</v>
      </c>
      <c r="P4241" s="27" t="n">
        <f aca="false">LN(F4241/F4240)</f>
        <v>0.000374847469786576</v>
      </c>
      <c r="Q4241" s="28" t="n">
        <f aca="false">STDEV(P4222:P4241)*SQRT(252)</f>
        <v>0.143010856286691</v>
      </c>
      <c r="R4241" s="26" t="n">
        <f aca="false">(G4241-H4241)/H4241</f>
        <v>0.000998782233426687</v>
      </c>
      <c r="S4241" s="17" t="n">
        <f aca="false">YEAR(B4241)</f>
        <v>2023</v>
      </c>
      <c r="T4241" s="17" t="n">
        <f aca="false">WEEKDAY(B4241)</f>
        <v>3</v>
      </c>
    </row>
    <row r="4242" customFormat="false" ht="15" hidden="false" customHeight="false" outlineLevel="0" collapsed="false">
      <c r="B4242" s="21" t="n">
        <v>44972</v>
      </c>
      <c r="C4242" s="22" t="n">
        <v>1854.435</v>
      </c>
      <c r="D4242" s="22" t="n">
        <v>1860.19</v>
      </c>
      <c r="E4242" s="22" t="n">
        <v>1830.62</v>
      </c>
      <c r="F4242" s="22" t="n">
        <v>1836.005</v>
      </c>
      <c r="G4242" s="23" t="n">
        <v>1861.05</v>
      </c>
      <c r="H4242" s="23" t="n">
        <v>1859.19</v>
      </c>
      <c r="I4242" s="23" t="n">
        <v>1835.47</v>
      </c>
      <c r="J4242" s="23" t="n">
        <v>1833.64</v>
      </c>
      <c r="K4242" s="24" t="str">
        <f aca="false">IF(N4242&lt;=$F$3,"HIT","MISS")</f>
        <v>HIT</v>
      </c>
      <c r="L4242" s="24" t="str">
        <f aca="false">IF(O4242&lt;=$F$3,"HIT","MISS")</f>
        <v>MISS</v>
      </c>
      <c r="M4242" s="25" t="str">
        <f aca="false">IF(AND(K4242="HIT",L4242="HIT"),"HOD ✓ | LOD ✓",IF(K4242="HIT","HOD ✓",IF(L4242="HIT","LOD ✓","✗ MISS")))</f>
        <v>HOD ✓</v>
      </c>
      <c r="N4242" s="26" t="n">
        <f aca="false">IF(D4242&lt;H4242,(H4242-D4242)/D4242,IF(D4242&gt;G4242,(D4242-G4242)/D4242,0))</f>
        <v>0</v>
      </c>
      <c r="O4242" s="26" t="n">
        <f aca="false">IF(E4242&lt;J4242,(J4242-E4242)/E4242,IF(E4242&gt;I4242,(E4242-I4242)/E4242,0))</f>
        <v>0.00164971430444342</v>
      </c>
      <c r="P4242" s="27" t="n">
        <f aca="false">LN(F4242/F4241)</f>
        <v>-0.00998805194843615</v>
      </c>
      <c r="Q4242" s="28" t="n">
        <f aca="false">STDEV(P4223:P4242)*SQRT(252)</f>
        <v>0.146194494240523</v>
      </c>
      <c r="R4242" s="26" t="n">
        <f aca="false">(G4242-H4242)/H4242</f>
        <v>0.00100043567359974</v>
      </c>
      <c r="S4242" s="17" t="n">
        <f aca="false">YEAR(B4242)</f>
        <v>2023</v>
      </c>
      <c r="T4242" s="17" t="n">
        <f aca="false">WEEKDAY(B4242)</f>
        <v>4</v>
      </c>
    </row>
    <row r="4243" customFormat="false" ht="15" hidden="false" customHeight="false" outlineLevel="0" collapsed="false">
      <c r="B4243" s="21" t="n">
        <v>44973</v>
      </c>
      <c r="C4243" s="22" t="n">
        <v>1836.005</v>
      </c>
      <c r="D4243" s="22" t="n">
        <v>1845.32</v>
      </c>
      <c r="E4243" s="22" t="n">
        <v>1827.665</v>
      </c>
      <c r="F4243" s="22" t="n">
        <v>1836.52</v>
      </c>
      <c r="G4243" s="23" t="n">
        <v>1845.11</v>
      </c>
      <c r="H4243" s="23" t="n">
        <v>1843.27</v>
      </c>
      <c r="I4243" s="23" t="n">
        <v>1826.8</v>
      </c>
      <c r="J4243" s="23" t="n">
        <v>1824.98</v>
      </c>
      <c r="K4243" s="29" t="str">
        <f aca="false">IF(N4243&lt;=$F$3,"HIT","MISS")</f>
        <v>HIT</v>
      </c>
      <c r="L4243" s="29" t="str">
        <f aca="false">IF(O4243&lt;=$F$3,"HIT","MISS")</f>
        <v>HIT</v>
      </c>
      <c r="M4243" s="17" t="str">
        <f aca="false">IF(AND(K4243="HIT",L4243="HIT"),"HOD ✓ | LOD ✓",IF(K4243="HIT","HOD ✓",IF(L4243="HIT","LOD ✓","✗ MISS")))</f>
        <v>HOD ✓ | LOD ✓</v>
      </c>
      <c r="N4243" s="26" t="n">
        <f aca="false">IF(D4243&lt;H4243,(H4243-D4243)/D4243,IF(D4243&gt;G4243,(D4243-G4243)/D4243,0))</f>
        <v>0.000113801400299155</v>
      </c>
      <c r="O4243" s="26" t="n">
        <f aca="false">IF(E4243&lt;J4243,(J4243-E4243)/E4243,IF(E4243&gt;I4243,(E4243-I4243)/E4243,0))</f>
        <v>0.000473281482109691</v>
      </c>
      <c r="P4243" s="27" t="n">
        <f aca="false">LN(F4243/F4242)</f>
        <v>0.000280460992573493</v>
      </c>
      <c r="Q4243" s="28" t="n">
        <f aca="false">STDEV(P4224:P4243)*SQRT(252)</f>
        <v>0.133326247167267</v>
      </c>
      <c r="R4243" s="26" t="n">
        <f aca="false">(G4243-H4243)/H4243</f>
        <v>0.000998225978831055</v>
      </c>
      <c r="S4243" s="17" t="n">
        <f aca="false">YEAR(B4243)</f>
        <v>2023</v>
      </c>
      <c r="T4243" s="17" t="n">
        <f aca="false">WEEKDAY(B4243)</f>
        <v>5</v>
      </c>
    </row>
    <row r="4244" customFormat="false" ht="15" hidden="false" customHeight="false" outlineLevel="0" collapsed="false">
      <c r="B4244" s="21" t="n">
        <v>44974</v>
      </c>
      <c r="C4244" s="22" t="n">
        <v>1836.52</v>
      </c>
      <c r="D4244" s="22" t="n">
        <v>1843.685</v>
      </c>
      <c r="E4244" s="22" t="n">
        <v>1818.975</v>
      </c>
      <c r="F4244" s="22" t="n">
        <v>1842.565</v>
      </c>
      <c r="G4244" s="23" t="n">
        <v>1843.8</v>
      </c>
      <c r="H4244" s="23" t="n">
        <v>1841.96</v>
      </c>
      <c r="I4244" s="23" t="n">
        <v>1819.97</v>
      </c>
      <c r="J4244" s="23" t="n">
        <v>1818.15</v>
      </c>
      <c r="K4244" s="29" t="str">
        <f aca="false">IF(N4244&lt;=$F$3,"HIT","MISS")</f>
        <v>HIT</v>
      </c>
      <c r="L4244" s="29" t="str">
        <f aca="false">IF(O4244&lt;=$F$3,"HIT","MISS")</f>
        <v>HIT</v>
      </c>
      <c r="M4244" s="17" t="str">
        <f aca="false">IF(AND(K4244="HIT",L4244="HIT"),"HOD ✓ | LOD ✓",IF(K4244="HIT","HOD ✓",IF(L4244="HIT","LOD ✓","✗ MISS")))</f>
        <v>HOD ✓ | LOD ✓</v>
      </c>
      <c r="N4244" s="26" t="n">
        <f aca="false">IF(D4244&lt;H4244,(H4244-D4244)/D4244,IF(D4244&gt;G4244,(D4244-G4244)/D4244,0))</f>
        <v>0</v>
      </c>
      <c r="O4244" s="26" t="n">
        <f aca="false">IF(E4244&lt;J4244,(J4244-E4244)/E4244,IF(E4244&gt;I4244,(E4244-I4244)/E4244,0))</f>
        <v>0</v>
      </c>
      <c r="P4244" s="27" t="n">
        <f aca="false">LN(F4244/F4243)</f>
        <v>0.00328614611506538</v>
      </c>
      <c r="Q4244" s="28" t="n">
        <f aca="false">STDEV(P4225:P4244)*SQRT(252)</f>
        <v>0.134878485007512</v>
      </c>
      <c r="R4244" s="26" t="n">
        <f aca="false">(G4244-H4244)/H4244</f>
        <v>0.000998935916089339</v>
      </c>
      <c r="S4244" s="17" t="n">
        <f aca="false">YEAR(B4244)</f>
        <v>2023</v>
      </c>
      <c r="T4244" s="17" t="n">
        <f aca="false">WEEKDAY(B4244)</f>
        <v>6</v>
      </c>
    </row>
    <row r="4245" customFormat="false" ht="15" hidden="false" customHeight="false" outlineLevel="0" collapsed="false">
      <c r="B4245" s="21" t="n">
        <v>44977</v>
      </c>
      <c r="C4245" s="22" t="n">
        <v>1842.565</v>
      </c>
      <c r="D4245" s="22" t="n">
        <v>1847.57</v>
      </c>
      <c r="E4245" s="22" t="n">
        <v>1837.36</v>
      </c>
      <c r="F4245" s="22" t="n">
        <v>1843.76</v>
      </c>
      <c r="G4245" s="23" t="n">
        <v>1847.03</v>
      </c>
      <c r="H4245" s="23" t="n">
        <v>1845.18</v>
      </c>
      <c r="I4245" s="23" t="n">
        <v>1838.98</v>
      </c>
      <c r="J4245" s="23" t="n">
        <v>1837.14</v>
      </c>
      <c r="K4245" s="29" t="str">
        <f aca="false">IF(N4245&lt;=$F$3,"HIT","MISS")</f>
        <v>HIT</v>
      </c>
      <c r="L4245" s="29" t="str">
        <f aca="false">IF(O4245&lt;=$F$3,"HIT","MISS")</f>
        <v>HIT</v>
      </c>
      <c r="M4245" s="17" t="str">
        <f aca="false">IF(AND(K4245="HIT",L4245="HIT"),"HOD ✓ | LOD ✓",IF(K4245="HIT","HOD ✓",IF(L4245="HIT","LOD ✓","✗ MISS")))</f>
        <v>HOD ✓ | LOD ✓</v>
      </c>
      <c r="N4245" s="26" t="n">
        <f aca="false">IF(D4245&lt;H4245,(H4245-D4245)/D4245,IF(D4245&gt;G4245,(D4245-G4245)/D4245,0))</f>
        <v>0.000292275800104983</v>
      </c>
      <c r="O4245" s="26" t="n">
        <f aca="false">IF(E4245&lt;J4245,(J4245-E4245)/E4245,IF(E4245&gt;I4245,(E4245-I4245)/E4245,0))</f>
        <v>0</v>
      </c>
      <c r="P4245" s="27" t="n">
        <f aca="false">LN(F4245/F4244)</f>
        <v>0.000648342206321706</v>
      </c>
      <c r="Q4245" s="28" t="n">
        <f aca="false">STDEV(P4226:P4245)*SQRT(252)</f>
        <v>0.134062228159677</v>
      </c>
      <c r="R4245" s="26" t="n">
        <f aca="false">(G4245-H4245)/H4245</f>
        <v>0.00100261221127473</v>
      </c>
      <c r="S4245" s="17" t="n">
        <f aca="false">YEAR(B4245)</f>
        <v>2023</v>
      </c>
      <c r="T4245" s="17" t="n">
        <f aca="false">WEEKDAY(B4245)</f>
        <v>2</v>
      </c>
    </row>
    <row r="4246" customFormat="false" ht="15" hidden="false" customHeight="false" outlineLevel="0" collapsed="false">
      <c r="B4246" s="21" t="n">
        <v>44978</v>
      </c>
      <c r="C4246" s="22" t="n">
        <v>1843.76</v>
      </c>
      <c r="D4246" s="22" t="n">
        <v>1843.905</v>
      </c>
      <c r="E4246" s="22" t="n">
        <v>1830.29</v>
      </c>
      <c r="F4246" s="22" t="n">
        <v>1834.915</v>
      </c>
      <c r="G4246" s="23" t="n">
        <v>1845.25</v>
      </c>
      <c r="H4246" s="23" t="n">
        <v>1843.41</v>
      </c>
      <c r="I4246" s="23" t="n">
        <v>1829.83</v>
      </c>
      <c r="J4246" s="23" t="n">
        <v>1828</v>
      </c>
      <c r="K4246" s="29" t="str">
        <f aca="false">IF(N4246&lt;=$F$3,"HIT","MISS")</f>
        <v>HIT</v>
      </c>
      <c r="L4246" s="29" t="str">
        <f aca="false">IF(O4246&lt;=$F$3,"HIT","MISS")</f>
        <v>HIT</v>
      </c>
      <c r="M4246" s="17" t="str">
        <f aca="false">IF(AND(K4246="HIT",L4246="HIT"),"HOD ✓ | LOD ✓",IF(K4246="HIT","HOD ✓",IF(L4246="HIT","LOD ✓","✗ MISS")))</f>
        <v>HOD ✓ | LOD ✓</v>
      </c>
      <c r="N4246" s="26" t="n">
        <f aca="false">IF(D4246&lt;H4246,(H4246-D4246)/D4246,IF(D4246&gt;G4246,(D4246-G4246)/D4246,0))</f>
        <v>0</v>
      </c>
      <c r="O4246" s="26" t="n">
        <f aca="false">IF(E4246&lt;J4246,(J4246-E4246)/E4246,IF(E4246&gt;I4246,(E4246-I4246)/E4246,0))</f>
        <v>0.000251326292554752</v>
      </c>
      <c r="P4246" s="27" t="n">
        <f aca="false">LN(F4246/F4245)</f>
        <v>-0.00480880591232514</v>
      </c>
      <c r="Q4246" s="28" t="n">
        <f aca="false">STDEV(P4227:P4246)*SQRT(252)</f>
        <v>0.132760546351123</v>
      </c>
      <c r="R4246" s="26" t="n">
        <f aca="false">(G4246-H4246)/H4246</f>
        <v>0.000998150167352851</v>
      </c>
      <c r="S4246" s="17" t="n">
        <f aca="false">YEAR(B4246)</f>
        <v>2023</v>
      </c>
      <c r="T4246" s="17" t="n">
        <f aca="false">WEEKDAY(B4246)</f>
        <v>3</v>
      </c>
    </row>
    <row r="4247" customFormat="false" ht="15" hidden="false" customHeight="false" outlineLevel="0" collapsed="false">
      <c r="B4247" s="21" t="n">
        <v>44979</v>
      </c>
      <c r="C4247" s="22" t="n">
        <v>1834.915</v>
      </c>
      <c r="D4247" s="22" t="n">
        <v>1846.07</v>
      </c>
      <c r="E4247" s="22" t="n">
        <v>1823.56</v>
      </c>
      <c r="F4247" s="22" t="n">
        <v>1825.305</v>
      </c>
      <c r="G4247" s="23" t="n">
        <v>1848.17</v>
      </c>
      <c r="H4247" s="23" t="n">
        <v>1846.32</v>
      </c>
      <c r="I4247" s="23" t="n">
        <v>1823.43</v>
      </c>
      <c r="J4247" s="23" t="n">
        <v>1821.61</v>
      </c>
      <c r="K4247" s="29" t="str">
        <f aca="false">IF(N4247&lt;=$F$3,"HIT","MISS")</f>
        <v>HIT</v>
      </c>
      <c r="L4247" s="29" t="str">
        <f aca="false">IF(O4247&lt;=$F$3,"HIT","MISS")</f>
        <v>HIT</v>
      </c>
      <c r="M4247" s="17" t="str">
        <f aca="false">IF(AND(K4247="HIT",L4247="HIT"),"HOD ✓ | LOD ✓",IF(K4247="HIT","HOD ✓",IF(L4247="HIT","LOD ✓","✗ MISS")))</f>
        <v>HOD ✓ | LOD ✓</v>
      </c>
      <c r="N4247" s="26" t="n">
        <f aca="false">IF(D4247&lt;H4247,(H4247-D4247)/D4247,IF(D4247&gt;G4247,(D4247-G4247)/D4247,0))</f>
        <v>0.000135422817119611</v>
      </c>
      <c r="O4247" s="26" t="n">
        <f aca="false">IF(E4247&lt;J4247,(J4247-E4247)/E4247,IF(E4247&gt;I4247,(E4247-I4247)/E4247,0))</f>
        <v>7.12891267629701E-005</v>
      </c>
      <c r="P4247" s="27" t="n">
        <f aca="false">LN(F4247/F4246)</f>
        <v>-0.00525106254918787</v>
      </c>
      <c r="Q4247" s="28" t="n">
        <f aca="false">STDEV(P4228:P4247)*SQRT(252)</f>
        <v>0.130108581141737</v>
      </c>
      <c r="R4247" s="26" t="n">
        <f aca="false">(G4247-H4247)/H4247</f>
        <v>0.00100199315394955</v>
      </c>
      <c r="S4247" s="17" t="n">
        <f aca="false">YEAR(B4247)</f>
        <v>2023</v>
      </c>
      <c r="T4247" s="17" t="n">
        <f aca="false">WEEKDAY(B4247)</f>
        <v>4</v>
      </c>
    </row>
    <row r="4248" customFormat="false" ht="15" hidden="false" customHeight="false" outlineLevel="0" collapsed="false">
      <c r="B4248" s="21" t="n">
        <v>44980</v>
      </c>
      <c r="C4248" s="22" t="n">
        <v>1825.305</v>
      </c>
      <c r="D4248" s="22" t="n">
        <v>1833.9</v>
      </c>
      <c r="E4248" s="22" t="n">
        <v>1817.55</v>
      </c>
      <c r="F4248" s="22" t="n">
        <v>1822.3</v>
      </c>
      <c r="G4248" s="23" t="n">
        <v>1835.98</v>
      </c>
      <c r="H4248" s="23" t="n">
        <v>1834.15</v>
      </c>
      <c r="I4248" s="23" t="n">
        <v>1820</v>
      </c>
      <c r="J4248" s="23" t="n">
        <v>1818.18</v>
      </c>
      <c r="K4248" s="29" t="str">
        <f aca="false">IF(N4248&lt;=$F$3,"HIT","MISS")</f>
        <v>HIT</v>
      </c>
      <c r="L4248" s="29" t="str">
        <f aca="false">IF(O4248&lt;=$F$3,"HIT","MISS")</f>
        <v>HIT</v>
      </c>
      <c r="M4248" s="17" t="str">
        <f aca="false">IF(AND(K4248="HIT",L4248="HIT"),"HOD ✓ | LOD ✓",IF(K4248="HIT","HOD ✓",IF(L4248="HIT","LOD ✓","✗ MISS")))</f>
        <v>HOD ✓ | LOD ✓</v>
      </c>
      <c r="N4248" s="26" t="n">
        <f aca="false">IF(D4248&lt;H4248,(H4248-D4248)/D4248,IF(D4248&gt;G4248,(D4248-G4248)/D4248,0))</f>
        <v>0.000136321500627079</v>
      </c>
      <c r="O4248" s="26" t="n">
        <f aca="false">IF(E4248&lt;J4248,(J4248-E4248)/E4248,IF(E4248&gt;I4248,(E4248-I4248)/E4248,0))</f>
        <v>0.000346620450606646</v>
      </c>
      <c r="P4248" s="27" t="n">
        <f aca="false">LN(F4248/F4247)</f>
        <v>-0.0016476568487128</v>
      </c>
      <c r="Q4248" s="28" t="n">
        <f aca="false">STDEV(P4229:P4248)*SQRT(252)</f>
        <v>0.128481484695207</v>
      </c>
      <c r="R4248" s="26" t="n">
        <f aca="false">(G4248-H4248)/H4248</f>
        <v>0.000997737371534459</v>
      </c>
      <c r="S4248" s="17" t="n">
        <f aca="false">YEAR(B4248)</f>
        <v>2023</v>
      </c>
      <c r="T4248" s="17" t="n">
        <f aca="false">WEEKDAY(B4248)</f>
        <v>5</v>
      </c>
    </row>
    <row r="4249" customFormat="false" ht="15" hidden="false" customHeight="false" outlineLevel="0" collapsed="false">
      <c r="B4249" s="21" t="n">
        <v>44981</v>
      </c>
      <c r="C4249" s="22" t="n">
        <v>1822.3</v>
      </c>
      <c r="D4249" s="22" t="n">
        <v>1827.885</v>
      </c>
      <c r="E4249" s="22" t="n">
        <v>1809.01</v>
      </c>
      <c r="F4249" s="22" t="n">
        <v>1810.985</v>
      </c>
      <c r="G4249" s="23" t="n">
        <v>1830.41</v>
      </c>
      <c r="H4249" s="23" t="n">
        <v>1828.58</v>
      </c>
      <c r="I4249" s="23" t="n">
        <v>1809.76</v>
      </c>
      <c r="J4249" s="23" t="n">
        <v>1807.95</v>
      </c>
      <c r="K4249" s="29" t="str">
        <f aca="false">IF(N4249&lt;=$F$3,"HIT","MISS")</f>
        <v>HIT</v>
      </c>
      <c r="L4249" s="29" t="str">
        <f aca="false">IF(O4249&lt;=$F$3,"HIT","MISS")</f>
        <v>HIT</v>
      </c>
      <c r="M4249" s="17" t="str">
        <f aca="false">IF(AND(K4249="HIT",L4249="HIT"),"HOD ✓ | LOD ✓",IF(K4249="HIT","HOD ✓",IF(L4249="HIT","LOD ✓","✗ MISS")))</f>
        <v>HOD ✓ | LOD ✓</v>
      </c>
      <c r="N4249" s="26" t="n">
        <f aca="false">IF(D4249&lt;H4249,(H4249-D4249)/D4249,IF(D4249&gt;G4249,(D4249-G4249)/D4249,0))</f>
        <v>0.000380220856344867</v>
      </c>
      <c r="O4249" s="26" t="n">
        <f aca="false">IF(E4249&lt;J4249,(J4249-E4249)/E4249,IF(E4249&gt;I4249,(E4249-I4249)/E4249,0))</f>
        <v>0</v>
      </c>
      <c r="P4249" s="27" t="n">
        <f aca="false">LN(F4249/F4248)</f>
        <v>-0.00622854335962909</v>
      </c>
      <c r="Q4249" s="28" t="n">
        <f aca="false">STDEV(P4230:P4249)*SQRT(252)</f>
        <v>0.12876974388193</v>
      </c>
      <c r="R4249" s="26" t="n">
        <f aca="false">(G4249-H4249)/H4249</f>
        <v>0.00100077655885997</v>
      </c>
      <c r="S4249" s="17" t="n">
        <f aca="false">YEAR(B4249)</f>
        <v>2023</v>
      </c>
      <c r="T4249" s="17" t="n">
        <f aca="false">WEEKDAY(B4249)</f>
        <v>6</v>
      </c>
    </row>
    <row r="4250" customFormat="false" ht="15" hidden="false" customHeight="false" outlineLevel="0" collapsed="false">
      <c r="B4250" s="21" t="n">
        <v>44984</v>
      </c>
      <c r="C4250" s="22" t="n">
        <v>1810.985</v>
      </c>
      <c r="D4250" s="22" t="n">
        <v>1820.2</v>
      </c>
      <c r="E4250" s="22" t="n">
        <v>1806.705</v>
      </c>
      <c r="F4250" s="22" t="n">
        <v>1817.25</v>
      </c>
      <c r="G4250" s="23" t="n">
        <v>1822.54</v>
      </c>
      <c r="H4250" s="23" t="n">
        <v>1820.72</v>
      </c>
      <c r="I4250" s="23" t="n">
        <v>1807.54</v>
      </c>
      <c r="J4250" s="23" t="n">
        <v>1805.73</v>
      </c>
      <c r="K4250" s="29" t="str">
        <f aca="false">IF(N4250&lt;=$F$3,"HIT","MISS")</f>
        <v>HIT</v>
      </c>
      <c r="L4250" s="29" t="str">
        <f aca="false">IF(O4250&lt;=$F$3,"HIT","MISS")</f>
        <v>HIT</v>
      </c>
      <c r="M4250" s="17" t="str">
        <f aca="false">IF(AND(K4250="HIT",L4250="HIT"),"HOD ✓ | LOD ✓",IF(K4250="HIT","HOD ✓",IF(L4250="HIT","LOD ✓","✗ MISS")))</f>
        <v>HOD ✓ | LOD ✓</v>
      </c>
      <c r="N4250" s="26" t="n">
        <f aca="false">IF(D4250&lt;H4250,(H4250-D4250)/D4250,IF(D4250&gt;G4250,(D4250-G4250)/D4250,0))</f>
        <v>0.000285682891989881</v>
      </c>
      <c r="O4250" s="26" t="n">
        <f aca="false">IF(E4250&lt;J4250,(J4250-E4250)/E4250,IF(E4250&gt;I4250,(E4250-I4250)/E4250,0))</f>
        <v>0</v>
      </c>
      <c r="P4250" s="27" t="n">
        <f aca="false">LN(F4250/F4249)</f>
        <v>0.00345347323236434</v>
      </c>
      <c r="Q4250" s="28" t="n">
        <f aca="false">STDEV(P4231:P4250)*SQRT(252)</f>
        <v>0.130863083353137</v>
      </c>
      <c r="R4250" s="26" t="n">
        <f aca="false">(G4250-H4250)/H4250</f>
        <v>0.00099960455204531</v>
      </c>
      <c r="S4250" s="17" t="n">
        <f aca="false">YEAR(B4250)</f>
        <v>2023</v>
      </c>
      <c r="T4250" s="17" t="n">
        <f aca="false">WEEKDAY(B4250)</f>
        <v>2</v>
      </c>
    </row>
    <row r="4251" customFormat="false" ht="15" hidden="false" customHeight="false" outlineLevel="0" collapsed="false">
      <c r="B4251" s="21" t="n">
        <v>44985</v>
      </c>
      <c r="C4251" s="22" t="n">
        <v>1817.25</v>
      </c>
      <c r="D4251" s="22" t="n">
        <v>1831.175</v>
      </c>
      <c r="E4251" s="22" t="n">
        <v>1804.685</v>
      </c>
      <c r="F4251" s="22" t="n">
        <v>1826.67</v>
      </c>
      <c r="G4251" s="23" t="n">
        <v>1832.38</v>
      </c>
      <c r="H4251" s="23" t="n">
        <v>1830.55</v>
      </c>
      <c r="I4251" s="23" t="n">
        <v>1804.42</v>
      </c>
      <c r="J4251" s="23" t="n">
        <v>1802.62</v>
      </c>
      <c r="K4251" s="29" t="str">
        <f aca="false">IF(N4251&lt;=$F$3,"HIT","MISS")</f>
        <v>HIT</v>
      </c>
      <c r="L4251" s="29" t="str">
        <f aca="false">IF(O4251&lt;=$F$3,"HIT","MISS")</f>
        <v>HIT</v>
      </c>
      <c r="M4251" s="17" t="str">
        <f aca="false">IF(AND(K4251="HIT",L4251="HIT"),"HOD ✓ | LOD ✓",IF(K4251="HIT","HOD ✓",IF(L4251="HIT","LOD ✓","✗ MISS")))</f>
        <v>HOD ✓ | LOD ✓</v>
      </c>
      <c r="N4251" s="26" t="n">
        <f aca="false">IF(D4251&lt;H4251,(H4251-D4251)/D4251,IF(D4251&gt;G4251,(D4251-G4251)/D4251,0))</f>
        <v>0</v>
      </c>
      <c r="O4251" s="26" t="n">
        <f aca="false">IF(E4251&lt;J4251,(J4251-E4251)/E4251,IF(E4251&gt;I4251,(E4251-I4251)/E4251,0))</f>
        <v>0.000146840030254517</v>
      </c>
      <c r="P4251" s="27" t="n">
        <f aca="false">LN(F4251/F4250)</f>
        <v>0.00517026772505994</v>
      </c>
      <c r="Q4251" s="28" t="n">
        <f aca="false">STDEV(P4232:P4251)*SQRT(252)</f>
        <v>0.132577403436614</v>
      </c>
      <c r="R4251" s="26" t="n">
        <f aca="false">(G4251-H4251)/H4251</f>
        <v>0.000999699543853025</v>
      </c>
      <c r="S4251" s="17" t="n">
        <f aca="false">YEAR(B4251)</f>
        <v>2023</v>
      </c>
      <c r="T4251" s="17" t="n">
        <f aca="false">WEEKDAY(B4251)</f>
        <v>3</v>
      </c>
    </row>
    <row r="4252" customFormat="false" ht="15" hidden="false" customHeight="false" outlineLevel="0" collapsed="false">
      <c r="B4252" s="21" t="n">
        <v>44986</v>
      </c>
      <c r="C4252" s="22" t="n">
        <v>1826.67</v>
      </c>
      <c r="D4252" s="22" t="n">
        <v>1844.83</v>
      </c>
      <c r="E4252" s="22" t="n">
        <v>1823.15</v>
      </c>
      <c r="F4252" s="22" t="n">
        <v>1836.65</v>
      </c>
      <c r="G4252" s="23" t="n">
        <v>1846.82</v>
      </c>
      <c r="H4252" s="23" t="n">
        <v>1844.98</v>
      </c>
      <c r="I4252" s="23" t="n">
        <v>1823.23</v>
      </c>
      <c r="J4252" s="23" t="n">
        <v>1821.41</v>
      </c>
      <c r="K4252" s="29" t="str">
        <f aca="false">IF(N4252&lt;=$F$3,"HIT","MISS")</f>
        <v>HIT</v>
      </c>
      <c r="L4252" s="29" t="str">
        <f aca="false">IF(O4252&lt;=$F$3,"HIT","MISS")</f>
        <v>HIT</v>
      </c>
      <c r="M4252" s="17" t="str">
        <f aca="false">IF(AND(K4252="HIT",L4252="HIT"),"HOD ✓ | LOD ✓",IF(K4252="HIT","HOD ✓",IF(L4252="HIT","LOD ✓","✗ MISS")))</f>
        <v>HOD ✓ | LOD ✓</v>
      </c>
      <c r="N4252" s="26" t="n">
        <f aca="false">IF(D4252&lt;H4252,(H4252-D4252)/D4252,IF(D4252&gt;G4252,(D4252-G4252)/D4252,0))</f>
        <v>8.13083048303047E-005</v>
      </c>
      <c r="O4252" s="26" t="n">
        <f aca="false">IF(E4252&lt;J4252,(J4252-E4252)/E4252,IF(E4252&gt;I4252,(E4252-I4252)/E4252,0))</f>
        <v>0</v>
      </c>
      <c r="P4252" s="27" t="n">
        <f aca="false">LN(F4252/F4251)</f>
        <v>0.00544862293770954</v>
      </c>
      <c r="Q4252" s="28" t="n">
        <f aca="false">STDEV(P4233:P4252)*SQRT(252)</f>
        <v>0.1258364489771</v>
      </c>
      <c r="R4252" s="26" t="n">
        <f aca="false">(G4252-H4252)/H4252</f>
        <v>0.000997300783748289</v>
      </c>
      <c r="S4252" s="17" t="n">
        <f aca="false">YEAR(B4252)</f>
        <v>2023</v>
      </c>
      <c r="T4252" s="17" t="n">
        <f aca="false">WEEKDAY(B4252)</f>
        <v>4</v>
      </c>
    </row>
    <row r="4253" customFormat="false" ht="15" hidden="false" customHeight="false" outlineLevel="0" collapsed="false">
      <c r="B4253" s="21" t="n">
        <v>44987</v>
      </c>
      <c r="C4253" s="22" t="n">
        <v>1836.65</v>
      </c>
      <c r="D4253" s="22" t="n">
        <v>1839.03</v>
      </c>
      <c r="E4253" s="22" t="n">
        <v>1830.05</v>
      </c>
      <c r="F4253" s="22" t="n">
        <v>1835.94</v>
      </c>
      <c r="G4253" s="23" t="n">
        <v>1839.36</v>
      </c>
      <c r="H4253" s="23" t="n">
        <v>1837.52</v>
      </c>
      <c r="I4253" s="23" t="n">
        <v>1832.1</v>
      </c>
      <c r="J4253" s="23" t="n">
        <v>1830.27</v>
      </c>
      <c r="K4253" s="29" t="str">
        <f aca="false">IF(N4253&lt;=$F$3,"HIT","MISS")</f>
        <v>HIT</v>
      </c>
      <c r="L4253" s="29" t="str">
        <f aca="false">IF(O4253&lt;=$F$3,"HIT","MISS")</f>
        <v>HIT</v>
      </c>
      <c r="M4253" s="17" t="str">
        <f aca="false">IF(AND(K4253="HIT",L4253="HIT"),"HOD ✓ | LOD ✓",IF(K4253="HIT","HOD ✓",IF(L4253="HIT","LOD ✓","✗ MISS")))</f>
        <v>HOD ✓ | LOD ✓</v>
      </c>
      <c r="N4253" s="26" t="n">
        <f aca="false">IF(D4253&lt;H4253,(H4253-D4253)/D4253,IF(D4253&gt;G4253,(D4253-G4253)/D4253,0))</f>
        <v>0</v>
      </c>
      <c r="O4253" s="26" t="n">
        <f aca="false">IF(E4253&lt;J4253,(J4253-E4253)/E4253,IF(E4253&gt;I4253,(E4253-I4253)/E4253,0))</f>
        <v>0.000120215294664095</v>
      </c>
      <c r="P4253" s="27" t="n">
        <f aca="false">LN(F4253/F4252)</f>
        <v>-0.000386648119635025</v>
      </c>
      <c r="Q4253" s="28" t="n">
        <f aca="false">STDEV(P4234:P4253)*SQRT(252)</f>
        <v>0.11009349111007</v>
      </c>
      <c r="R4253" s="26" t="n">
        <f aca="false">(G4253-H4253)/H4253</f>
        <v>0.00100134964517389</v>
      </c>
      <c r="S4253" s="17" t="n">
        <f aca="false">YEAR(B4253)</f>
        <v>2023</v>
      </c>
      <c r="T4253" s="17" t="n">
        <f aca="false">WEEKDAY(B4253)</f>
        <v>5</v>
      </c>
    </row>
    <row r="4254" customFormat="false" ht="15" hidden="false" customHeight="false" outlineLevel="0" collapsed="false">
      <c r="B4254" s="21" t="n">
        <v>44988</v>
      </c>
      <c r="C4254" s="22" t="n">
        <v>1835.94</v>
      </c>
      <c r="D4254" s="22" t="n">
        <v>1856.39</v>
      </c>
      <c r="E4254" s="22" t="n">
        <v>1835.94</v>
      </c>
      <c r="F4254" s="22" t="n">
        <v>1855.435</v>
      </c>
      <c r="G4254" s="23" t="n">
        <v>1858.16</v>
      </c>
      <c r="H4254" s="23" t="n">
        <v>1856.3</v>
      </c>
      <c r="I4254" s="23" t="n">
        <v>1835.08</v>
      </c>
      <c r="J4254" s="23" t="n">
        <v>1833.25</v>
      </c>
      <c r="K4254" s="29" t="str">
        <f aca="false">IF(N4254&lt;=$F$3,"HIT","MISS")</f>
        <v>HIT</v>
      </c>
      <c r="L4254" s="29" t="str">
        <f aca="false">IF(O4254&lt;=$F$3,"HIT","MISS")</f>
        <v>HIT</v>
      </c>
      <c r="M4254" s="17" t="str">
        <f aca="false">IF(AND(K4254="HIT",L4254="HIT"),"HOD ✓ | LOD ✓",IF(K4254="HIT","HOD ✓",IF(L4254="HIT","LOD ✓","✗ MISS")))</f>
        <v>HOD ✓ | LOD ✓</v>
      </c>
      <c r="N4254" s="26" t="n">
        <f aca="false">IF(D4254&lt;H4254,(H4254-D4254)/D4254,IF(D4254&gt;G4254,(D4254-G4254)/D4254,0))</f>
        <v>0</v>
      </c>
      <c r="O4254" s="26" t="n">
        <f aca="false">IF(E4254&lt;J4254,(J4254-E4254)/E4254,IF(E4254&gt;I4254,(E4254-I4254)/E4254,0))</f>
        <v>0.000468424894059788</v>
      </c>
      <c r="P4254" s="27" t="n">
        <f aca="false">LN(F4254/F4253)</f>
        <v>0.0105625579902215</v>
      </c>
      <c r="Q4254" s="28" t="n">
        <f aca="false">STDEV(P4235:P4254)*SQRT(252)</f>
        <v>0.0805252718612885</v>
      </c>
      <c r="R4254" s="26" t="n">
        <f aca="false">(G4254-H4254)/H4254</f>
        <v>0.00100199321230411</v>
      </c>
      <c r="S4254" s="17" t="n">
        <f aca="false">YEAR(B4254)</f>
        <v>2023</v>
      </c>
      <c r="T4254" s="17" t="n">
        <f aca="false">WEEKDAY(B4254)</f>
        <v>6</v>
      </c>
    </row>
    <row r="4255" customFormat="false" ht="15" hidden="false" customHeight="false" outlineLevel="0" collapsed="false">
      <c r="B4255" s="21" t="n">
        <v>44991</v>
      </c>
      <c r="C4255" s="22" t="n">
        <v>1855.435</v>
      </c>
      <c r="D4255" s="22" t="n">
        <v>1858.31</v>
      </c>
      <c r="E4255" s="22" t="n">
        <v>1845.225</v>
      </c>
      <c r="F4255" s="22" t="n">
        <v>1846.88</v>
      </c>
      <c r="G4255" s="23" t="n">
        <v>1858.44</v>
      </c>
      <c r="H4255" s="23" t="n">
        <v>1856.58</v>
      </c>
      <c r="I4255" s="23" t="n">
        <v>1847.51</v>
      </c>
      <c r="J4255" s="23" t="n">
        <v>1845.66</v>
      </c>
      <c r="K4255" s="29" t="str">
        <f aca="false">IF(N4255&lt;=$F$3,"HIT","MISS")</f>
        <v>HIT</v>
      </c>
      <c r="L4255" s="29" t="str">
        <f aca="false">IF(O4255&lt;=$F$3,"HIT","MISS")</f>
        <v>HIT</v>
      </c>
      <c r="M4255" s="17" t="str">
        <f aca="false">IF(AND(K4255="HIT",L4255="HIT"),"HOD ✓ | LOD ✓",IF(K4255="HIT","HOD ✓",IF(L4255="HIT","LOD ✓","✗ MISS")))</f>
        <v>HOD ✓ | LOD ✓</v>
      </c>
      <c r="N4255" s="26" t="n">
        <f aca="false">IF(D4255&lt;H4255,(H4255-D4255)/D4255,IF(D4255&gt;G4255,(D4255-G4255)/D4255,0))</f>
        <v>0</v>
      </c>
      <c r="O4255" s="26" t="n">
        <f aca="false">IF(E4255&lt;J4255,(J4255-E4255)/E4255,IF(E4255&gt;I4255,(E4255-I4255)/E4255,0))</f>
        <v>0.000235743608503122</v>
      </c>
      <c r="P4255" s="27" t="n">
        <f aca="false">LN(F4255/F4254)</f>
        <v>-0.00462144103149894</v>
      </c>
      <c r="Q4255" s="28" t="n">
        <f aca="false">STDEV(P4236:P4255)*SQRT(252)</f>
        <v>0.0817877494820581</v>
      </c>
      <c r="R4255" s="26" t="n">
        <f aca="false">(G4255-H4255)/H4255</f>
        <v>0.00100184209675862</v>
      </c>
      <c r="S4255" s="17" t="n">
        <f aca="false">YEAR(B4255)</f>
        <v>2023</v>
      </c>
      <c r="T4255" s="17" t="n">
        <f aca="false">WEEKDAY(B4255)</f>
        <v>2</v>
      </c>
    </row>
    <row r="4256" customFormat="false" ht="15" hidden="false" customHeight="false" outlineLevel="0" collapsed="false">
      <c r="B4256" s="21" t="n">
        <v>44992</v>
      </c>
      <c r="C4256" s="22" t="n">
        <v>1846.88</v>
      </c>
      <c r="D4256" s="22" t="n">
        <v>1851.705</v>
      </c>
      <c r="E4256" s="22" t="n">
        <v>1812.775</v>
      </c>
      <c r="F4256" s="22" t="n">
        <v>1813.34</v>
      </c>
      <c r="G4256" s="23" t="n">
        <v>1851.35</v>
      </c>
      <c r="H4256" s="23" t="n">
        <v>1849.5</v>
      </c>
      <c r="I4256" s="23" t="n">
        <v>1812.38</v>
      </c>
      <c r="J4256" s="23" t="n">
        <v>1810.57</v>
      </c>
      <c r="K4256" s="29" t="str">
        <f aca="false">IF(N4256&lt;=$F$3,"HIT","MISS")</f>
        <v>HIT</v>
      </c>
      <c r="L4256" s="29" t="str">
        <f aca="false">IF(O4256&lt;=$F$3,"HIT","MISS")</f>
        <v>HIT</v>
      </c>
      <c r="M4256" s="17" t="str">
        <f aca="false">IF(AND(K4256="HIT",L4256="HIT"),"HOD ✓ | LOD ✓",IF(K4256="HIT","HOD ✓",IF(L4256="HIT","LOD ✓","✗ MISS")))</f>
        <v>HOD ✓ | LOD ✓</v>
      </c>
      <c r="N4256" s="26" t="n">
        <f aca="false">IF(D4256&lt;H4256,(H4256-D4256)/D4256,IF(D4256&gt;G4256,(D4256-G4256)/D4256,0))</f>
        <v>0.000191715203015609</v>
      </c>
      <c r="O4256" s="26" t="n">
        <f aca="false">IF(E4256&lt;J4256,(J4256-E4256)/E4256,IF(E4256&gt;I4256,(E4256-I4256)/E4256,0))</f>
        <v>0.000217897974100471</v>
      </c>
      <c r="P4256" s="27" t="n">
        <f aca="false">LN(F4256/F4255)</f>
        <v>-0.0183272802208936</v>
      </c>
      <c r="Q4256" s="28" t="n">
        <f aca="false">STDEV(P4237:P4256)*SQRT(252)</f>
        <v>0.102427055661053</v>
      </c>
      <c r="R4256" s="26" t="n">
        <f aca="false">(G4256-H4256)/H4256</f>
        <v>0.00100027034333599</v>
      </c>
      <c r="S4256" s="17" t="n">
        <f aca="false">YEAR(B4256)</f>
        <v>2023</v>
      </c>
      <c r="T4256" s="17" t="n">
        <f aca="false">WEEKDAY(B4256)</f>
        <v>3</v>
      </c>
    </row>
    <row r="4257" customFormat="false" ht="15" hidden="false" customHeight="false" outlineLevel="0" collapsed="false">
      <c r="B4257" s="21" t="n">
        <v>44993</v>
      </c>
      <c r="C4257" s="22" t="n">
        <v>1813.34</v>
      </c>
      <c r="D4257" s="22" t="n">
        <v>1824.305</v>
      </c>
      <c r="E4257" s="22" t="n">
        <v>1809.425</v>
      </c>
      <c r="F4257" s="22" t="n">
        <v>1813.83</v>
      </c>
      <c r="G4257" s="23" t="n">
        <v>1826.5</v>
      </c>
      <c r="H4257" s="23" t="n">
        <v>1824.68</v>
      </c>
      <c r="I4257" s="23" t="n">
        <v>1810.99</v>
      </c>
      <c r="J4257" s="23" t="n">
        <v>1809.18</v>
      </c>
      <c r="K4257" s="29" t="str">
        <f aca="false">IF(N4257&lt;=$F$3,"HIT","MISS")</f>
        <v>HIT</v>
      </c>
      <c r="L4257" s="29" t="str">
        <f aca="false">IF(O4257&lt;=$F$3,"HIT","MISS")</f>
        <v>HIT</v>
      </c>
      <c r="M4257" s="17" t="str">
        <f aca="false">IF(AND(K4257="HIT",L4257="HIT"),"HOD ✓ | LOD ✓",IF(K4257="HIT","HOD ✓",IF(L4257="HIT","LOD ✓","✗ MISS")))</f>
        <v>HOD ✓ | LOD ✓</v>
      </c>
      <c r="N4257" s="26" t="n">
        <f aca="false">IF(D4257&lt;H4257,(H4257-D4257)/D4257,IF(D4257&gt;G4257,(D4257-G4257)/D4257,0))</f>
        <v>0.000205557732944875</v>
      </c>
      <c r="O4257" s="26" t="n">
        <f aca="false">IF(E4257&lt;J4257,(J4257-E4257)/E4257,IF(E4257&gt;I4257,(E4257-I4257)/E4257,0))</f>
        <v>0</v>
      </c>
      <c r="P4257" s="27" t="n">
        <f aca="false">LN(F4257/F4256)</f>
        <v>0.000270183092041783</v>
      </c>
      <c r="Q4257" s="28" t="n">
        <f aca="false">STDEV(P4238:P4257)*SQRT(252)</f>
        <v>0.101826288889654</v>
      </c>
      <c r="R4257" s="26" t="n">
        <f aca="false">(G4257-H4257)/H4257</f>
        <v>0.000997435166714129</v>
      </c>
      <c r="S4257" s="17" t="n">
        <f aca="false">YEAR(B4257)</f>
        <v>2023</v>
      </c>
      <c r="T4257" s="17" t="n">
        <f aca="false">WEEKDAY(B4257)</f>
        <v>4</v>
      </c>
    </row>
    <row r="4258" customFormat="false" ht="15" hidden="false" customHeight="false" outlineLevel="0" collapsed="false">
      <c r="B4258" s="21" t="n">
        <v>44994</v>
      </c>
      <c r="C4258" s="22" t="n">
        <v>1813.83</v>
      </c>
      <c r="D4258" s="22" t="n">
        <v>1835.725</v>
      </c>
      <c r="E4258" s="22" t="n">
        <v>1811.985</v>
      </c>
      <c r="F4258" s="22" t="n">
        <v>1830.915</v>
      </c>
      <c r="G4258" s="23" t="n">
        <v>1836.43</v>
      </c>
      <c r="H4258" s="23" t="n">
        <v>1834.6</v>
      </c>
      <c r="I4258" s="23" t="n">
        <v>1813.89</v>
      </c>
      <c r="J4258" s="23" t="n">
        <v>1812.08</v>
      </c>
      <c r="K4258" s="29" t="str">
        <f aca="false">IF(N4258&lt;=$F$3,"HIT","MISS")</f>
        <v>HIT</v>
      </c>
      <c r="L4258" s="29" t="str">
        <f aca="false">IF(O4258&lt;=$F$3,"HIT","MISS")</f>
        <v>HIT</v>
      </c>
      <c r="M4258" s="17" t="str">
        <f aca="false">IF(AND(K4258="HIT",L4258="HIT"),"HOD ✓ | LOD ✓",IF(K4258="HIT","HOD ✓",IF(L4258="HIT","LOD ✓","✗ MISS")))</f>
        <v>HOD ✓ | LOD ✓</v>
      </c>
      <c r="N4258" s="26" t="n">
        <f aca="false">IF(D4258&lt;H4258,(H4258-D4258)/D4258,IF(D4258&gt;G4258,(D4258-G4258)/D4258,0))</f>
        <v>0</v>
      </c>
      <c r="O4258" s="26" t="n">
        <f aca="false">IF(E4258&lt;J4258,(J4258-E4258)/E4258,IF(E4258&gt;I4258,(E4258-I4258)/E4258,0))</f>
        <v>5.24286900829904E-005</v>
      </c>
      <c r="P4258" s="27" t="n">
        <f aca="false">LN(F4258/F4257)</f>
        <v>0.00937521013936721</v>
      </c>
      <c r="Q4258" s="28" t="n">
        <f aca="false">STDEV(P4239:P4258)*SQRT(252)</f>
        <v>0.106636440957328</v>
      </c>
      <c r="R4258" s="26" t="n">
        <f aca="false">(G4258-H4258)/H4258</f>
        <v>0.000997492641447811</v>
      </c>
      <c r="S4258" s="17" t="n">
        <f aca="false">YEAR(B4258)</f>
        <v>2023</v>
      </c>
      <c r="T4258" s="17" t="n">
        <f aca="false">WEEKDAY(B4258)</f>
        <v>5</v>
      </c>
    </row>
    <row r="4259" customFormat="false" ht="15" hidden="false" customHeight="false" outlineLevel="0" collapsed="false">
      <c r="B4259" s="21" t="n">
        <v>44995</v>
      </c>
      <c r="C4259" s="22" t="n">
        <v>1830.915</v>
      </c>
      <c r="D4259" s="22" t="n">
        <v>1870.245</v>
      </c>
      <c r="E4259" s="22" t="n">
        <v>1827.815</v>
      </c>
      <c r="F4259" s="22" t="n">
        <v>1867.035</v>
      </c>
      <c r="G4259" s="23" t="n">
        <v>1872.34</v>
      </c>
      <c r="H4259" s="23" t="n">
        <v>1870.47</v>
      </c>
      <c r="I4259" s="23" t="n">
        <v>1828.25</v>
      </c>
      <c r="J4259" s="23" t="n">
        <v>1826.42</v>
      </c>
      <c r="K4259" s="29" t="str">
        <f aca="false">IF(N4259&lt;=$F$3,"HIT","MISS")</f>
        <v>HIT</v>
      </c>
      <c r="L4259" s="29" t="str">
        <f aca="false">IF(O4259&lt;=$F$3,"HIT","MISS")</f>
        <v>HIT</v>
      </c>
      <c r="M4259" s="17" t="str">
        <f aca="false">IF(AND(K4259="HIT",L4259="HIT"),"HOD ✓ | LOD ✓",IF(K4259="HIT","HOD ✓",IF(L4259="HIT","LOD ✓","✗ MISS")))</f>
        <v>HOD ✓ | LOD ✓</v>
      </c>
      <c r="N4259" s="26" t="n">
        <f aca="false">IF(D4259&lt;H4259,(H4259-D4259)/D4259,IF(D4259&gt;G4259,(D4259-G4259)/D4259,0))</f>
        <v>0.000120305093717741</v>
      </c>
      <c r="O4259" s="26" t="n">
        <f aca="false">IF(E4259&lt;J4259,(J4259-E4259)/E4259,IF(E4259&gt;I4259,(E4259-I4259)/E4259,0))</f>
        <v>0</v>
      </c>
      <c r="P4259" s="27" t="n">
        <f aca="false">LN(F4259/F4258)</f>
        <v>0.0195357691412722</v>
      </c>
      <c r="Q4259" s="28" t="n">
        <f aca="false">STDEV(P4240:P4259)*SQRT(252)</f>
        <v>0.128721714464726</v>
      </c>
      <c r="R4259" s="26" t="n">
        <f aca="false">(G4259-H4259)/H4259</f>
        <v>0.000999748726255909</v>
      </c>
      <c r="S4259" s="17" t="n">
        <f aca="false">YEAR(B4259)</f>
        <v>2023</v>
      </c>
      <c r="T4259" s="17" t="n">
        <f aca="false">WEEKDAY(B4259)</f>
        <v>6</v>
      </c>
    </row>
    <row r="4260" customFormat="false" ht="15" hidden="false" customHeight="false" outlineLevel="0" collapsed="false">
      <c r="B4260" s="21" t="n">
        <v>44998</v>
      </c>
      <c r="C4260" s="22" t="n">
        <v>1867.035</v>
      </c>
      <c r="D4260" s="22" t="n">
        <v>1914.695</v>
      </c>
      <c r="E4260" s="22" t="n">
        <v>1867.035</v>
      </c>
      <c r="F4260" s="22" t="n">
        <v>1913.63</v>
      </c>
      <c r="G4260" s="23" t="n">
        <v>1915.12</v>
      </c>
      <c r="H4260" s="23" t="n">
        <v>1913.21</v>
      </c>
      <c r="I4260" s="23" t="n">
        <v>1868.66</v>
      </c>
      <c r="J4260" s="23" t="n">
        <v>1866.79</v>
      </c>
      <c r="K4260" s="29" t="str">
        <f aca="false">IF(N4260&lt;=$F$3,"HIT","MISS")</f>
        <v>HIT</v>
      </c>
      <c r="L4260" s="29" t="str">
        <f aca="false">IF(O4260&lt;=$F$3,"HIT","MISS")</f>
        <v>HIT</v>
      </c>
      <c r="M4260" s="17" t="str">
        <f aca="false">IF(AND(K4260="HIT",L4260="HIT"),"HOD ✓ | LOD ✓",IF(K4260="HIT","HOD ✓",IF(L4260="HIT","LOD ✓","✗ MISS")))</f>
        <v>HOD ✓ | LOD ✓</v>
      </c>
      <c r="N4260" s="26" t="n">
        <f aca="false">IF(D4260&lt;H4260,(H4260-D4260)/D4260,IF(D4260&gt;G4260,(D4260-G4260)/D4260,0))</f>
        <v>0</v>
      </c>
      <c r="O4260" s="26" t="n">
        <f aca="false">IF(E4260&lt;J4260,(J4260-E4260)/E4260,IF(E4260&gt;I4260,(E4260-I4260)/E4260,0))</f>
        <v>0</v>
      </c>
      <c r="P4260" s="27" t="n">
        <f aca="false">LN(F4260/F4259)</f>
        <v>0.0246503508725609</v>
      </c>
      <c r="Q4260" s="28" t="n">
        <f aca="false">STDEV(P4241:P4260)*SQRT(252)</f>
        <v>0.153106356448728</v>
      </c>
      <c r="R4260" s="26" t="n">
        <f aca="false">(G4260-H4260)/H4260</f>
        <v>0.000998322191500073</v>
      </c>
      <c r="S4260" s="17" t="n">
        <f aca="false">YEAR(B4260)</f>
        <v>2023</v>
      </c>
      <c r="T4260" s="17" t="n">
        <f aca="false">WEEKDAY(B4260)</f>
        <v>2</v>
      </c>
    </row>
    <row r="4261" customFormat="false" ht="15" hidden="false" customHeight="false" outlineLevel="0" collapsed="false">
      <c r="B4261" s="21" t="n">
        <v>44999</v>
      </c>
      <c r="C4261" s="22" t="n">
        <v>1913.63</v>
      </c>
      <c r="D4261" s="22" t="n">
        <v>1914.225</v>
      </c>
      <c r="E4261" s="22" t="n">
        <v>1895.435</v>
      </c>
      <c r="F4261" s="22" t="n">
        <v>1903.865</v>
      </c>
      <c r="G4261" s="23" t="n">
        <v>1913.9</v>
      </c>
      <c r="H4261" s="23" t="n">
        <v>1911.99</v>
      </c>
      <c r="I4261" s="23" t="n">
        <v>1897.63</v>
      </c>
      <c r="J4261" s="23" t="n">
        <v>1895.73</v>
      </c>
      <c r="K4261" s="29" t="str">
        <f aca="false">IF(N4261&lt;=$F$3,"HIT","MISS")</f>
        <v>HIT</v>
      </c>
      <c r="L4261" s="29" t="str">
        <f aca="false">IF(O4261&lt;=$F$3,"HIT","MISS")</f>
        <v>HIT</v>
      </c>
      <c r="M4261" s="17" t="str">
        <f aca="false">IF(AND(K4261="HIT",L4261="HIT"),"HOD ✓ | LOD ✓",IF(K4261="HIT","HOD ✓",IF(L4261="HIT","LOD ✓","✗ MISS")))</f>
        <v>HOD ✓ | LOD ✓</v>
      </c>
      <c r="N4261" s="26" t="n">
        <f aca="false">IF(D4261&lt;H4261,(H4261-D4261)/D4261,IF(D4261&gt;G4261,(D4261-G4261)/D4261,0))</f>
        <v>0.000169781504264033</v>
      </c>
      <c r="O4261" s="26" t="n">
        <f aca="false">IF(E4261&lt;J4261,(J4261-E4261)/E4261,IF(E4261&gt;I4261,(E4261-I4261)/E4261,0))</f>
        <v>0.000155637096497676</v>
      </c>
      <c r="P4261" s="27" t="n">
        <f aca="false">LN(F4261/F4260)</f>
        <v>-0.00511593141474691</v>
      </c>
      <c r="Q4261" s="28" t="n">
        <f aca="false">STDEV(P4242:P4261)*SQRT(252)</f>
        <v>0.154914146585833</v>
      </c>
      <c r="R4261" s="26" t="n">
        <f aca="false">(G4261-H4261)/H4261</f>
        <v>0.000998959199577446</v>
      </c>
      <c r="S4261" s="17" t="n">
        <f aca="false">YEAR(B4261)</f>
        <v>2023</v>
      </c>
      <c r="T4261" s="17" t="n">
        <f aca="false">WEEKDAY(B4261)</f>
        <v>3</v>
      </c>
    </row>
    <row r="4262" customFormat="false" ht="15" hidden="false" customHeight="false" outlineLevel="0" collapsed="false">
      <c r="B4262" s="21" t="n">
        <v>45000</v>
      </c>
      <c r="C4262" s="22" t="n">
        <v>1903.865</v>
      </c>
      <c r="D4262" s="22" t="n">
        <v>1937.39</v>
      </c>
      <c r="E4262" s="22" t="n">
        <v>1885.79</v>
      </c>
      <c r="F4262" s="22" t="n">
        <v>1918.73</v>
      </c>
      <c r="G4262" s="23" t="n">
        <v>1936.95</v>
      </c>
      <c r="H4262" s="23" t="n">
        <v>1935.01</v>
      </c>
      <c r="I4262" s="23" t="n">
        <v>1885.26</v>
      </c>
      <c r="J4262" s="23" t="n">
        <v>1883.38</v>
      </c>
      <c r="K4262" s="29" t="str">
        <f aca="false">IF(N4262&lt;=$F$3,"HIT","MISS")</f>
        <v>HIT</v>
      </c>
      <c r="L4262" s="29" t="str">
        <f aca="false">IF(O4262&lt;=$F$3,"HIT","MISS")</f>
        <v>HIT</v>
      </c>
      <c r="M4262" s="17" t="str">
        <f aca="false">IF(AND(K4262="HIT",L4262="HIT"),"HOD ✓ | LOD ✓",IF(K4262="HIT","HOD ✓",IF(L4262="HIT","LOD ✓","✗ MISS")))</f>
        <v>HOD ✓ | LOD ✓</v>
      </c>
      <c r="N4262" s="26" t="n">
        <f aca="false">IF(D4262&lt;H4262,(H4262-D4262)/D4262,IF(D4262&gt;G4262,(D4262-G4262)/D4262,0))</f>
        <v>0.000227109668161833</v>
      </c>
      <c r="O4262" s="26" t="n">
        <f aca="false">IF(E4262&lt;J4262,(J4262-E4262)/E4262,IF(E4262&gt;I4262,(E4262-I4262)/E4262,0))</f>
        <v>0.000281049321504501</v>
      </c>
      <c r="P4262" s="27" t="n">
        <f aca="false">LN(F4262/F4261)</f>
        <v>0.00777747835220999</v>
      </c>
      <c r="Q4262" s="28" t="n">
        <f aca="false">STDEV(P4243:P4262)*SQRT(252)</f>
        <v>0.150493788410774</v>
      </c>
      <c r="R4262" s="26" t="n">
        <f aca="false">(G4262-H4262)/H4262</f>
        <v>0.00100257879804242</v>
      </c>
      <c r="S4262" s="17" t="n">
        <f aca="false">YEAR(B4262)</f>
        <v>2023</v>
      </c>
      <c r="T4262" s="17" t="n">
        <f aca="false">WEEKDAY(B4262)</f>
        <v>4</v>
      </c>
    </row>
    <row r="4263" customFormat="false" ht="15" hidden="false" customHeight="false" outlineLevel="0" collapsed="false">
      <c r="B4263" s="21" t="n">
        <v>45001</v>
      </c>
      <c r="C4263" s="22" t="n">
        <v>1918.73</v>
      </c>
      <c r="D4263" s="22" t="n">
        <v>1933.54</v>
      </c>
      <c r="E4263" s="22" t="n">
        <v>1907.56</v>
      </c>
      <c r="F4263" s="22" t="n">
        <v>1919.34</v>
      </c>
      <c r="G4263" s="23" t="n">
        <v>1935.99</v>
      </c>
      <c r="H4263" s="23" t="n">
        <v>1934.06</v>
      </c>
      <c r="I4263" s="23" t="n">
        <v>1908.78</v>
      </c>
      <c r="J4263" s="23" t="n">
        <v>1906.87</v>
      </c>
      <c r="K4263" s="29" t="str">
        <f aca="false">IF(N4263&lt;=$F$3,"HIT","MISS")</f>
        <v>HIT</v>
      </c>
      <c r="L4263" s="29" t="str">
        <f aca="false">IF(O4263&lt;=$F$3,"HIT","MISS")</f>
        <v>HIT</v>
      </c>
      <c r="M4263" s="17" t="str">
        <f aca="false">IF(AND(K4263="HIT",L4263="HIT"),"HOD ✓ | LOD ✓",IF(K4263="HIT","HOD ✓",IF(L4263="HIT","LOD ✓","✗ MISS")))</f>
        <v>HOD ✓ | LOD ✓</v>
      </c>
      <c r="N4263" s="26" t="n">
        <f aca="false">IF(D4263&lt;H4263,(H4263-D4263)/D4263,IF(D4263&gt;G4263,(D4263-G4263)/D4263,0))</f>
        <v>0.00026893676882815</v>
      </c>
      <c r="O4263" s="26" t="n">
        <f aca="false">IF(E4263&lt;J4263,(J4263-E4263)/E4263,IF(E4263&gt;I4263,(E4263-I4263)/E4263,0))</f>
        <v>0</v>
      </c>
      <c r="P4263" s="27" t="n">
        <f aca="false">LN(F4263/F4262)</f>
        <v>0.000317868097838888</v>
      </c>
      <c r="Q4263" s="28" t="n">
        <f aca="false">STDEV(P4244:P4263)*SQRT(252)</f>
        <v>0.150487506883883</v>
      </c>
      <c r="R4263" s="26" t="n">
        <f aca="false">(G4263-H4263)/H4263</f>
        <v>0.000997900789013818</v>
      </c>
      <c r="S4263" s="17" t="n">
        <f aca="false">YEAR(B4263)</f>
        <v>2023</v>
      </c>
      <c r="T4263" s="17" t="n">
        <f aca="false">WEEKDAY(B4263)</f>
        <v>5</v>
      </c>
    </row>
    <row r="4264" customFormat="false" ht="15" hidden="false" customHeight="false" outlineLevel="0" collapsed="false">
      <c r="B4264" s="21" t="n">
        <v>45002</v>
      </c>
      <c r="C4264" s="22" t="n">
        <v>1919.34</v>
      </c>
      <c r="D4264" s="22" t="n">
        <v>1988.335</v>
      </c>
      <c r="E4264" s="22" t="n">
        <v>1918.305</v>
      </c>
      <c r="F4264" s="22" t="n">
        <v>1988.305</v>
      </c>
      <c r="G4264" s="23" t="n">
        <v>1989.09</v>
      </c>
      <c r="H4264" s="23" t="n">
        <v>1987.1</v>
      </c>
      <c r="I4264" s="23" t="n">
        <v>1920.86</v>
      </c>
      <c r="J4264" s="23" t="n">
        <v>1918.94</v>
      </c>
      <c r="K4264" s="29" t="str">
        <f aca="false">IF(N4264&lt;=$F$3,"HIT","MISS")</f>
        <v>HIT</v>
      </c>
      <c r="L4264" s="29" t="str">
        <f aca="false">IF(O4264&lt;=$F$3,"HIT","MISS")</f>
        <v>HIT</v>
      </c>
      <c r="M4264" s="17" t="str">
        <f aca="false">IF(AND(K4264="HIT",L4264="HIT"),"HOD ✓ | LOD ✓",IF(K4264="HIT","HOD ✓",IF(L4264="HIT","LOD ✓","✗ MISS")))</f>
        <v>HOD ✓ | LOD ✓</v>
      </c>
      <c r="N4264" s="26" t="n">
        <f aca="false">IF(D4264&lt;H4264,(H4264-D4264)/D4264,IF(D4264&gt;G4264,(D4264-G4264)/D4264,0))</f>
        <v>0</v>
      </c>
      <c r="O4264" s="26" t="n">
        <f aca="false">IF(E4264&lt;J4264,(J4264-E4264)/E4264,IF(E4264&gt;I4264,(E4264-I4264)/E4264,0))</f>
        <v>0.000331021396493254</v>
      </c>
      <c r="P4264" s="27" t="n">
        <f aca="false">LN(F4264/F4263)</f>
        <v>0.0353011400456806</v>
      </c>
      <c r="Q4264" s="28" t="n">
        <f aca="false">STDEV(P4245:P4264)*SQRT(252)</f>
        <v>0.190994131031651</v>
      </c>
      <c r="R4264" s="26" t="n">
        <f aca="false">(G4264-H4264)/H4264</f>
        <v>0.00100145941321524</v>
      </c>
      <c r="S4264" s="17" t="n">
        <f aca="false">YEAR(B4264)</f>
        <v>2023</v>
      </c>
      <c r="T4264" s="17" t="n">
        <f aca="false">WEEKDAY(B4264)</f>
        <v>6</v>
      </c>
    </row>
    <row r="4265" customFormat="false" ht="15" hidden="false" customHeight="false" outlineLevel="0" collapsed="false">
      <c r="B4265" s="21" t="n">
        <v>45005</v>
      </c>
      <c r="C4265" s="22" t="n">
        <v>1988.305</v>
      </c>
      <c r="D4265" s="22" t="n">
        <v>2009.85</v>
      </c>
      <c r="E4265" s="22" t="n">
        <v>1965.99</v>
      </c>
      <c r="F4265" s="22" t="n">
        <v>1978.975</v>
      </c>
      <c r="G4265" s="23" t="n">
        <v>2011.04</v>
      </c>
      <c r="H4265" s="23" t="n">
        <v>2009.03</v>
      </c>
      <c r="I4265" s="23" t="n">
        <v>1965.66</v>
      </c>
      <c r="J4265" s="23" t="n">
        <v>1963.7</v>
      </c>
      <c r="K4265" s="29" t="str">
        <f aca="false">IF(N4265&lt;=$F$3,"HIT","MISS")</f>
        <v>HIT</v>
      </c>
      <c r="L4265" s="29" t="str">
        <f aca="false">IF(O4265&lt;=$F$3,"HIT","MISS")</f>
        <v>HIT</v>
      </c>
      <c r="M4265" s="17" t="str">
        <f aca="false">IF(AND(K4265="HIT",L4265="HIT"),"HOD ✓ | LOD ✓",IF(K4265="HIT","HOD ✓",IF(L4265="HIT","LOD ✓","✗ MISS")))</f>
        <v>HOD ✓ | LOD ✓</v>
      </c>
      <c r="N4265" s="26" t="n">
        <f aca="false">IF(D4265&lt;H4265,(H4265-D4265)/D4265,IF(D4265&gt;G4265,(D4265-G4265)/D4265,0))</f>
        <v>0</v>
      </c>
      <c r="O4265" s="26" t="n">
        <f aca="false">IF(E4265&lt;J4265,(J4265-E4265)/E4265,IF(E4265&gt;I4265,(E4265-I4265)/E4265,0))</f>
        <v>0.000167854363450438</v>
      </c>
      <c r="P4265" s="27" t="n">
        <f aca="false">LN(F4265/F4264)</f>
        <v>-0.00470348309190908</v>
      </c>
      <c r="Q4265" s="28" t="n">
        <f aca="false">STDEV(P4246:P4265)*SQRT(252)</f>
        <v>0.193100879717976</v>
      </c>
      <c r="R4265" s="26" t="n">
        <f aca="false">(G4265-H4265)/H4265</f>
        <v>0.00100048282006739</v>
      </c>
      <c r="S4265" s="17" t="n">
        <f aca="false">YEAR(B4265)</f>
        <v>2023</v>
      </c>
      <c r="T4265" s="17" t="n">
        <f aca="false">WEEKDAY(B4265)</f>
        <v>2</v>
      </c>
    </row>
    <row r="4266" customFormat="false" ht="15" hidden="false" customHeight="false" outlineLevel="0" collapsed="false">
      <c r="B4266" s="21" t="n">
        <v>45006</v>
      </c>
      <c r="C4266" s="22" t="n">
        <v>1978.975</v>
      </c>
      <c r="D4266" s="22" t="n">
        <v>1985.22</v>
      </c>
      <c r="E4266" s="22" t="n">
        <v>1935.465</v>
      </c>
      <c r="F4266" s="22" t="n">
        <v>1940.52</v>
      </c>
      <c r="G4266" s="23" t="n">
        <v>1985.92</v>
      </c>
      <c r="H4266" s="23" t="n">
        <v>1983.94</v>
      </c>
      <c r="I4266" s="23" t="n">
        <v>1934.8</v>
      </c>
      <c r="J4266" s="23" t="n">
        <v>1932.87</v>
      </c>
      <c r="K4266" s="29" t="str">
        <f aca="false">IF(N4266&lt;=$F$3,"HIT","MISS")</f>
        <v>HIT</v>
      </c>
      <c r="L4266" s="29" t="str">
        <f aca="false">IF(O4266&lt;=$F$3,"HIT","MISS")</f>
        <v>HIT</v>
      </c>
      <c r="M4266" s="17" t="str">
        <f aca="false">IF(AND(K4266="HIT",L4266="HIT"),"HOD ✓ | LOD ✓",IF(K4266="HIT","HOD ✓",IF(L4266="HIT","LOD ✓","✗ MISS")))</f>
        <v>HOD ✓ | LOD ✓</v>
      </c>
      <c r="N4266" s="26" t="n">
        <f aca="false">IF(D4266&lt;H4266,(H4266-D4266)/D4266,IF(D4266&gt;G4266,(D4266-G4266)/D4266,0))</f>
        <v>0</v>
      </c>
      <c r="O4266" s="26" t="n">
        <f aca="false">IF(E4266&lt;J4266,(J4266-E4266)/E4266,IF(E4266&gt;I4266,(E4266-I4266)/E4266,0))</f>
        <v>0.000343586683303477</v>
      </c>
      <c r="P4266" s="27" t="n">
        <f aca="false">LN(F4266/F4265)</f>
        <v>-0.0196230555021715</v>
      </c>
      <c r="Q4266" s="28" t="n">
        <f aca="false">STDEV(P4247:P4266)*SQRT(252)</f>
        <v>0.208166834805538</v>
      </c>
      <c r="R4266" s="26" t="n">
        <f aca="false">(G4266-H4266)/H4266</f>
        <v>0.000998014052844349</v>
      </c>
      <c r="S4266" s="17" t="n">
        <f aca="false">YEAR(B4266)</f>
        <v>2023</v>
      </c>
      <c r="T4266" s="17" t="n">
        <f aca="false">WEEKDAY(B4266)</f>
        <v>3</v>
      </c>
    </row>
    <row r="4267" customFormat="false" ht="15" hidden="false" customHeight="false" outlineLevel="0" collapsed="false">
      <c r="B4267" s="21" t="n">
        <v>45007</v>
      </c>
      <c r="C4267" s="22" t="n">
        <v>1940.52</v>
      </c>
      <c r="D4267" s="22" t="n">
        <v>1978.915</v>
      </c>
      <c r="E4267" s="22" t="n">
        <v>1934.345</v>
      </c>
      <c r="F4267" s="22" t="n">
        <v>1970.015</v>
      </c>
      <c r="G4267" s="23" t="n">
        <v>1978.7</v>
      </c>
      <c r="H4267" s="23" t="n">
        <v>1976.72</v>
      </c>
      <c r="I4267" s="23" t="n">
        <v>1936.34</v>
      </c>
      <c r="J4267" s="23" t="n">
        <v>1934.41</v>
      </c>
      <c r="K4267" s="29" t="str">
        <f aca="false">IF(N4267&lt;=$F$3,"HIT","MISS")</f>
        <v>HIT</v>
      </c>
      <c r="L4267" s="29" t="str">
        <f aca="false">IF(O4267&lt;=$F$3,"HIT","MISS")</f>
        <v>HIT</v>
      </c>
      <c r="M4267" s="17" t="str">
        <f aca="false">IF(AND(K4267="HIT",L4267="HIT"),"HOD ✓ | LOD ✓",IF(K4267="HIT","HOD ✓",IF(L4267="HIT","LOD ✓","✗ MISS")))</f>
        <v>HOD ✓ | LOD ✓</v>
      </c>
      <c r="N4267" s="26" t="n">
        <f aca="false">IF(D4267&lt;H4267,(H4267-D4267)/D4267,IF(D4267&gt;G4267,(D4267-G4267)/D4267,0))</f>
        <v>0.000108645394066909</v>
      </c>
      <c r="O4267" s="26" t="n">
        <f aca="false">IF(E4267&lt;J4267,(J4267-E4267)/E4267,IF(E4267&gt;I4267,(E4267-I4267)/E4267,0))</f>
        <v>3.36031059609607E-005</v>
      </c>
      <c r="P4267" s="27" t="n">
        <f aca="false">LN(F4267/F4266)</f>
        <v>0.0150851785383916</v>
      </c>
      <c r="Q4267" s="28" t="n">
        <f aca="false">STDEV(P4248:P4267)*SQRT(252)</f>
        <v>0.210243546792002</v>
      </c>
      <c r="R4267" s="26" t="n">
        <f aca="false">(G4267-H4267)/H4267</f>
        <v>0.00100165931441986</v>
      </c>
      <c r="S4267" s="17" t="n">
        <f aca="false">YEAR(B4267)</f>
        <v>2023</v>
      </c>
      <c r="T4267" s="17" t="n">
        <f aca="false">WEEKDAY(B4267)</f>
        <v>4</v>
      </c>
    </row>
    <row r="4268" customFormat="false" ht="15" hidden="false" customHeight="false" outlineLevel="0" collapsed="false">
      <c r="B4268" s="21" t="n">
        <v>45008</v>
      </c>
      <c r="C4268" s="22" t="n">
        <v>1970.015</v>
      </c>
      <c r="D4268" s="22" t="n">
        <v>2003.36</v>
      </c>
      <c r="E4268" s="22" t="n">
        <v>1964.615</v>
      </c>
      <c r="F4268" s="22" t="n">
        <v>1993.495</v>
      </c>
      <c r="G4268" s="23" t="n">
        <v>2003.85</v>
      </c>
      <c r="H4268" s="23" t="n">
        <v>2001.85</v>
      </c>
      <c r="I4268" s="23" t="n">
        <v>1966.23</v>
      </c>
      <c r="J4268" s="23" t="n">
        <v>1964.27</v>
      </c>
      <c r="K4268" s="29" t="str">
        <f aca="false">IF(N4268&lt;=$F$3,"HIT","MISS")</f>
        <v>HIT</v>
      </c>
      <c r="L4268" s="29" t="str">
        <f aca="false">IF(O4268&lt;=$F$3,"HIT","MISS")</f>
        <v>HIT</v>
      </c>
      <c r="M4268" s="17" t="str">
        <f aca="false">IF(AND(K4268="HIT",L4268="HIT"),"HOD ✓ | LOD ✓",IF(K4268="HIT","HOD ✓",IF(L4268="HIT","LOD ✓","✗ MISS")))</f>
        <v>HOD ✓ | LOD ✓</v>
      </c>
      <c r="N4268" s="26" t="n">
        <f aca="false">IF(D4268&lt;H4268,(H4268-D4268)/D4268,IF(D4268&gt;G4268,(D4268-G4268)/D4268,0))</f>
        <v>0</v>
      </c>
      <c r="O4268" s="26" t="n">
        <f aca="false">IF(E4268&lt;J4268,(J4268-E4268)/E4268,IF(E4268&gt;I4268,(E4268-I4268)/E4268,0))</f>
        <v>0</v>
      </c>
      <c r="P4268" s="27" t="n">
        <f aca="false">LN(F4268/F4267)</f>
        <v>0.0118482227505275</v>
      </c>
      <c r="Q4268" s="28" t="n">
        <f aca="false">STDEV(P4249:P4268)*SQRT(252)</f>
        <v>0.211049270623295</v>
      </c>
      <c r="R4268" s="26" t="n">
        <f aca="false">(G4268-H4268)/H4268</f>
        <v>0.000999075854834278</v>
      </c>
      <c r="S4268" s="17" t="n">
        <f aca="false">YEAR(B4268)</f>
        <v>2023</v>
      </c>
      <c r="T4268" s="17" t="n">
        <f aca="false">WEEKDAY(B4268)</f>
        <v>5</v>
      </c>
    </row>
    <row r="4269" customFormat="false" ht="15" hidden="false" customHeight="false" outlineLevel="0" collapsed="false">
      <c r="B4269" s="21" t="n">
        <v>45009</v>
      </c>
      <c r="C4269" s="22" t="n">
        <v>1993.495</v>
      </c>
      <c r="D4269" s="22" t="n">
        <v>2003.08</v>
      </c>
      <c r="E4269" s="22" t="n">
        <v>1975.325</v>
      </c>
      <c r="F4269" s="22" t="n">
        <v>1978.965</v>
      </c>
      <c r="G4269" s="23" t="n">
        <v>2004.83</v>
      </c>
      <c r="H4269" s="23" t="n">
        <v>2002.83</v>
      </c>
      <c r="I4269" s="23" t="n">
        <v>1977.15</v>
      </c>
      <c r="J4269" s="23" t="n">
        <v>1975.17</v>
      </c>
      <c r="K4269" s="29" t="str">
        <f aca="false">IF(N4269&lt;=$F$3,"HIT","MISS")</f>
        <v>HIT</v>
      </c>
      <c r="L4269" s="29" t="str">
        <f aca="false">IF(O4269&lt;=$F$3,"HIT","MISS")</f>
        <v>HIT</v>
      </c>
      <c r="M4269" s="17" t="str">
        <f aca="false">IF(AND(K4269="HIT",L4269="HIT"),"HOD ✓ | LOD ✓",IF(K4269="HIT","HOD ✓",IF(L4269="HIT","LOD ✓","✗ MISS")))</f>
        <v>HOD ✓ | LOD ✓</v>
      </c>
      <c r="N4269" s="26" t="n">
        <f aca="false">IF(D4269&lt;H4269,(H4269-D4269)/D4269,IF(D4269&gt;G4269,(D4269-G4269)/D4269,0))</f>
        <v>0</v>
      </c>
      <c r="O4269" s="26" t="n">
        <f aca="false">IF(E4269&lt;J4269,(J4269-E4269)/E4269,IF(E4269&gt;I4269,(E4269-I4269)/E4269,0))</f>
        <v>0</v>
      </c>
      <c r="P4269" s="27" t="n">
        <f aca="false">LN(F4269/F4268)</f>
        <v>-0.00731539892044849</v>
      </c>
      <c r="Q4269" s="28" t="n">
        <f aca="false">STDEV(P4250:P4269)*SQRT(252)</f>
        <v>0.211815208336009</v>
      </c>
      <c r="R4269" s="26" t="n">
        <f aca="false">(G4269-H4269)/H4269</f>
        <v>0.000998586999395855</v>
      </c>
      <c r="S4269" s="17" t="n">
        <f aca="false">YEAR(B4269)</f>
        <v>2023</v>
      </c>
      <c r="T4269" s="17" t="n">
        <f aca="false">WEEKDAY(B4269)</f>
        <v>6</v>
      </c>
    </row>
    <row r="4270" customFormat="false" ht="15" hidden="false" customHeight="false" outlineLevel="0" collapsed="false">
      <c r="B4270" s="21" t="n">
        <v>45012</v>
      </c>
      <c r="C4270" s="22" t="n">
        <v>1978.965</v>
      </c>
      <c r="D4270" s="22" t="n">
        <v>1978.965</v>
      </c>
      <c r="E4270" s="22" t="n">
        <v>1944.045</v>
      </c>
      <c r="F4270" s="22" t="n">
        <v>1956.45</v>
      </c>
      <c r="G4270" s="23" t="n">
        <v>1981.23</v>
      </c>
      <c r="H4270" s="23" t="n">
        <v>1979.25</v>
      </c>
      <c r="I4270" s="23" t="n">
        <v>1945.11</v>
      </c>
      <c r="J4270" s="23" t="n">
        <v>1943.17</v>
      </c>
      <c r="K4270" s="29" t="str">
        <f aca="false">IF(N4270&lt;=$F$3,"HIT","MISS")</f>
        <v>HIT</v>
      </c>
      <c r="L4270" s="29" t="str">
        <f aca="false">IF(O4270&lt;=$F$3,"HIT","MISS")</f>
        <v>HIT</v>
      </c>
      <c r="M4270" s="17" t="str">
        <f aca="false">IF(AND(K4270="HIT",L4270="HIT"),"HOD ✓ | LOD ✓",IF(K4270="HIT","HOD ✓",IF(L4270="HIT","LOD ✓","✗ MISS")))</f>
        <v>HOD ✓ | LOD ✓</v>
      </c>
      <c r="N4270" s="26" t="n">
        <f aca="false">IF(D4270&lt;H4270,(H4270-D4270)/D4270,IF(D4270&gt;G4270,(D4270-G4270)/D4270,0))</f>
        <v>0.000144014674337384</v>
      </c>
      <c r="O4270" s="26" t="n">
        <f aca="false">IF(E4270&lt;J4270,(J4270-E4270)/E4270,IF(E4270&gt;I4270,(E4270-I4270)/E4270,0))</f>
        <v>0</v>
      </c>
      <c r="P4270" s="27" t="n">
        <f aca="false">LN(F4270/F4269)</f>
        <v>-0.0114423742619216</v>
      </c>
      <c r="Q4270" s="28" t="n">
        <f aca="false">STDEV(P4251:P4270)*SQRT(252)</f>
        <v>0.219201603663152</v>
      </c>
      <c r="R4270" s="26" t="n">
        <f aca="false">(G4270-H4270)/H4270</f>
        <v>0.00100037893141342</v>
      </c>
      <c r="S4270" s="17" t="n">
        <f aca="false">YEAR(B4270)</f>
        <v>2023</v>
      </c>
      <c r="T4270" s="17" t="n">
        <f aca="false">WEEKDAY(B4270)</f>
        <v>2</v>
      </c>
    </row>
    <row r="4271" customFormat="false" ht="15" hidden="false" customHeight="false" outlineLevel="0" collapsed="false">
      <c r="B4271" s="21" t="n">
        <v>45013</v>
      </c>
      <c r="C4271" s="22" t="n">
        <v>1956.45</v>
      </c>
      <c r="D4271" s="22" t="n">
        <v>1975.365</v>
      </c>
      <c r="E4271" s="22" t="n">
        <v>1949.245</v>
      </c>
      <c r="F4271" s="22" t="n">
        <v>1974.035</v>
      </c>
      <c r="G4271" s="23" t="n">
        <v>1975.52</v>
      </c>
      <c r="H4271" s="23" t="n">
        <v>1973.55</v>
      </c>
      <c r="I4271" s="23" t="n">
        <v>1950.21</v>
      </c>
      <c r="J4271" s="23" t="n">
        <v>1948.26</v>
      </c>
      <c r="K4271" s="29" t="str">
        <f aca="false">IF(N4271&lt;=$F$3,"HIT","MISS")</f>
        <v>HIT</v>
      </c>
      <c r="L4271" s="29" t="str">
        <f aca="false">IF(O4271&lt;=$F$3,"HIT","MISS")</f>
        <v>HIT</v>
      </c>
      <c r="M4271" s="17" t="str">
        <f aca="false">IF(AND(K4271="HIT",L4271="HIT"),"HOD ✓ | LOD ✓",IF(K4271="HIT","HOD ✓",IF(L4271="HIT","LOD ✓","✗ MISS")))</f>
        <v>HOD ✓ | LOD ✓</v>
      </c>
      <c r="N4271" s="26" t="n">
        <f aca="false">IF(D4271&lt;H4271,(H4271-D4271)/D4271,IF(D4271&gt;G4271,(D4271-G4271)/D4271,0))</f>
        <v>0</v>
      </c>
      <c r="O4271" s="26" t="n">
        <f aca="false">IF(E4271&lt;J4271,(J4271-E4271)/E4271,IF(E4271&gt;I4271,(E4271-I4271)/E4271,0))</f>
        <v>0</v>
      </c>
      <c r="P4271" s="27" t="n">
        <f aca="false">LN(F4271/F4270)</f>
        <v>0.00894806484829564</v>
      </c>
      <c r="Q4271" s="28" t="n">
        <f aca="false">STDEV(P4252:P4271)*SQRT(252)</f>
        <v>0.219948789534937</v>
      </c>
      <c r="R4271" s="26" t="n">
        <f aca="false">(G4271-H4271)/H4271</f>
        <v>0.000998201211015696</v>
      </c>
      <c r="S4271" s="17" t="n">
        <f aca="false">YEAR(B4271)</f>
        <v>2023</v>
      </c>
      <c r="T4271" s="17" t="n">
        <f aca="false">WEEKDAY(B4271)</f>
        <v>3</v>
      </c>
    </row>
    <row r="4272" customFormat="false" ht="15" hidden="false" customHeight="false" outlineLevel="0" collapsed="false">
      <c r="B4272" s="21" t="n">
        <v>45014</v>
      </c>
      <c r="C4272" s="22" t="n">
        <v>1974.035</v>
      </c>
      <c r="D4272" s="22" t="n">
        <v>1974.46</v>
      </c>
      <c r="E4272" s="22" t="n">
        <v>1958.755</v>
      </c>
      <c r="F4272" s="22" t="n">
        <v>1964.505</v>
      </c>
      <c r="G4272" s="23" t="n">
        <v>1975.97</v>
      </c>
      <c r="H4272" s="23" t="n">
        <v>1974</v>
      </c>
      <c r="I4272" s="23" t="n">
        <v>1960.39</v>
      </c>
      <c r="J4272" s="23" t="n">
        <v>1958.43</v>
      </c>
      <c r="K4272" s="29" t="str">
        <f aca="false">IF(N4272&lt;=$F$3,"HIT","MISS")</f>
        <v>HIT</v>
      </c>
      <c r="L4272" s="29" t="str">
        <f aca="false">IF(O4272&lt;=$F$3,"HIT","MISS")</f>
        <v>HIT</v>
      </c>
      <c r="M4272" s="17" t="str">
        <f aca="false">IF(AND(K4272="HIT",L4272="HIT"),"HOD ✓ | LOD ✓",IF(K4272="HIT","HOD ✓",IF(L4272="HIT","LOD ✓","✗ MISS")))</f>
        <v>HOD ✓ | LOD ✓</v>
      </c>
      <c r="N4272" s="26" t="n">
        <f aca="false">IF(D4272&lt;H4272,(H4272-D4272)/D4272,IF(D4272&gt;G4272,(D4272-G4272)/D4272,0))</f>
        <v>0</v>
      </c>
      <c r="O4272" s="26" t="n">
        <f aca="false">IF(E4272&lt;J4272,(J4272-E4272)/E4272,IF(E4272&gt;I4272,(E4272-I4272)/E4272,0))</f>
        <v>0</v>
      </c>
      <c r="P4272" s="27" t="n">
        <f aca="false">LN(F4272/F4271)</f>
        <v>-0.00483936616053212</v>
      </c>
      <c r="Q4272" s="28" t="n">
        <f aca="false">STDEV(P4253:P4272)*SQRT(252)</f>
        <v>0.221997304121424</v>
      </c>
      <c r="R4272" s="26" t="n">
        <f aca="false">(G4272-H4272)/H4272</f>
        <v>0.00099797365754814</v>
      </c>
      <c r="S4272" s="17" t="n">
        <f aca="false">YEAR(B4272)</f>
        <v>2023</v>
      </c>
      <c r="T4272" s="17" t="n">
        <f aca="false">WEEKDAY(B4272)</f>
        <v>4</v>
      </c>
    </row>
    <row r="4273" customFormat="false" ht="15" hidden="false" customHeight="false" outlineLevel="0" collapsed="false">
      <c r="B4273" s="21" t="n">
        <v>45015</v>
      </c>
      <c r="C4273" s="22" t="n">
        <v>1964.505</v>
      </c>
      <c r="D4273" s="22" t="n">
        <v>1984.365</v>
      </c>
      <c r="E4273" s="22" t="n">
        <v>1955.41</v>
      </c>
      <c r="F4273" s="22" t="n">
        <v>1980.425</v>
      </c>
      <c r="G4273" s="23" t="n">
        <v>1984.75</v>
      </c>
      <c r="H4273" s="23" t="n">
        <v>1982.77</v>
      </c>
      <c r="I4273" s="23" t="n">
        <v>1957.16</v>
      </c>
      <c r="J4273" s="23" t="n">
        <v>1955.2</v>
      </c>
      <c r="K4273" s="29" t="str">
        <f aca="false">IF(N4273&lt;=$F$3,"HIT","MISS")</f>
        <v>HIT</v>
      </c>
      <c r="L4273" s="29" t="str">
        <f aca="false">IF(O4273&lt;=$F$3,"HIT","MISS")</f>
        <v>HIT</v>
      </c>
      <c r="M4273" s="17" t="str">
        <f aca="false">IF(AND(K4273="HIT",L4273="HIT"),"HOD ✓ | LOD ✓",IF(K4273="HIT","HOD ✓",IF(L4273="HIT","LOD ✓","✗ MISS")))</f>
        <v>HOD ✓ | LOD ✓</v>
      </c>
      <c r="N4273" s="26" t="n">
        <f aca="false">IF(D4273&lt;H4273,(H4273-D4273)/D4273,IF(D4273&gt;G4273,(D4273-G4273)/D4273,0))</f>
        <v>0</v>
      </c>
      <c r="O4273" s="26" t="n">
        <f aca="false">IF(E4273&lt;J4273,(J4273-E4273)/E4273,IF(E4273&gt;I4273,(E4273-I4273)/E4273,0))</f>
        <v>0</v>
      </c>
      <c r="P4273" s="27" t="n">
        <f aca="false">LN(F4273/F4272)</f>
        <v>0.00807116294780564</v>
      </c>
      <c r="Q4273" s="28" t="n">
        <f aca="false">STDEV(P4254:P4273)*SQRT(252)</f>
        <v>0.222131655445603</v>
      </c>
      <c r="R4273" s="26" t="n">
        <f aca="false">(G4273-H4273)/H4273</f>
        <v>0.000998602964539517</v>
      </c>
      <c r="S4273" s="17" t="n">
        <f aca="false">YEAR(B4273)</f>
        <v>2023</v>
      </c>
      <c r="T4273" s="17" t="n">
        <f aca="false">WEEKDAY(B4273)</f>
        <v>5</v>
      </c>
    </row>
    <row r="4274" customFormat="false" ht="15" hidden="false" customHeight="false" outlineLevel="0" collapsed="false">
      <c r="B4274" s="21" t="n">
        <v>45016</v>
      </c>
      <c r="C4274" s="22" t="n">
        <v>1980.425</v>
      </c>
      <c r="D4274" s="22" t="n">
        <v>1987.645</v>
      </c>
      <c r="E4274" s="22" t="n">
        <v>1966.935</v>
      </c>
      <c r="F4274" s="22" t="n">
        <v>1969.31</v>
      </c>
      <c r="G4274" s="23" t="n">
        <v>1989.52</v>
      </c>
      <c r="H4274" s="23" t="n">
        <v>1987.53</v>
      </c>
      <c r="I4274" s="23" t="n">
        <v>1966.72</v>
      </c>
      <c r="J4274" s="23" t="n">
        <v>1964.76</v>
      </c>
      <c r="K4274" s="29" t="str">
        <f aca="false">IF(N4274&lt;=$F$3,"HIT","MISS")</f>
        <v>HIT</v>
      </c>
      <c r="L4274" s="29" t="str">
        <f aca="false">IF(O4274&lt;=$F$3,"HIT","MISS")</f>
        <v>HIT</v>
      </c>
      <c r="M4274" s="17" t="str">
        <f aca="false">IF(AND(K4274="HIT",L4274="HIT"),"HOD ✓ | LOD ✓",IF(K4274="HIT","HOD ✓",IF(L4274="HIT","LOD ✓","✗ MISS")))</f>
        <v>HOD ✓ | LOD ✓</v>
      </c>
      <c r="N4274" s="26" t="n">
        <f aca="false">IF(D4274&lt;H4274,(H4274-D4274)/D4274,IF(D4274&gt;G4274,(D4274-G4274)/D4274,0))</f>
        <v>0</v>
      </c>
      <c r="O4274" s="26" t="n">
        <f aca="false">IF(E4274&lt;J4274,(J4274-E4274)/E4274,IF(E4274&gt;I4274,(E4274-I4274)/E4274,0))</f>
        <v>0.00010930711996071</v>
      </c>
      <c r="P4274" s="27" t="n">
        <f aca="false">LN(F4274/F4273)</f>
        <v>-0.00562824054823457</v>
      </c>
      <c r="Q4274" s="28" t="n">
        <f aca="false">STDEV(P4255:P4274)*SQRT(252)</f>
        <v>0.223015242189115</v>
      </c>
      <c r="R4274" s="26" t="n">
        <f aca="false">(G4274-H4274)/H4274</f>
        <v>0.00100124274853713</v>
      </c>
      <c r="S4274" s="17" t="n">
        <f aca="false">YEAR(B4274)</f>
        <v>2023</v>
      </c>
      <c r="T4274" s="17" t="n">
        <f aca="false">WEEKDAY(B4274)</f>
        <v>6</v>
      </c>
    </row>
    <row r="4275" customFormat="false" ht="15" hidden="false" customHeight="false" outlineLevel="0" collapsed="false">
      <c r="B4275" s="21" t="n">
        <v>45019</v>
      </c>
      <c r="C4275" s="22" t="n">
        <v>1969.31</v>
      </c>
      <c r="D4275" s="22" t="n">
        <v>1990.545</v>
      </c>
      <c r="E4275" s="22" t="n">
        <v>1949.81</v>
      </c>
      <c r="F4275" s="22" t="n">
        <v>1984.385</v>
      </c>
      <c r="G4275" s="23" t="n">
        <v>1992.9</v>
      </c>
      <c r="H4275" s="23" t="n">
        <v>1990.91</v>
      </c>
      <c r="I4275" s="23" t="n">
        <v>1952.17</v>
      </c>
      <c r="J4275" s="23" t="n">
        <v>1950.22</v>
      </c>
      <c r="K4275" s="29" t="str">
        <f aca="false">IF(N4275&lt;=$F$3,"HIT","MISS")</f>
        <v>HIT</v>
      </c>
      <c r="L4275" s="29" t="str">
        <f aca="false">IF(O4275&lt;=$F$3,"HIT","MISS")</f>
        <v>HIT</v>
      </c>
      <c r="M4275" s="17" t="str">
        <f aca="false">IF(AND(K4275="HIT",L4275="HIT"),"HOD ✓ | LOD ✓",IF(K4275="HIT","HOD ✓",IF(L4275="HIT","LOD ✓","✗ MISS")))</f>
        <v>HOD ✓ | LOD ✓</v>
      </c>
      <c r="N4275" s="26" t="n">
        <f aca="false">IF(D4275&lt;H4275,(H4275-D4275)/D4275,IF(D4275&gt;G4275,(D4275-G4275)/D4275,0))</f>
        <v>0.0001833668668631</v>
      </c>
      <c r="O4275" s="26" t="n">
        <f aca="false">IF(E4275&lt;J4275,(J4275-E4275)/E4275,IF(E4275&gt;I4275,(E4275-I4275)/E4275,0))</f>
        <v>0.000210276898774794</v>
      </c>
      <c r="P4275" s="27" t="n">
        <f aca="false">LN(F4275/F4274)</f>
        <v>0.00762581486670134</v>
      </c>
      <c r="Q4275" s="28" t="n">
        <f aca="false">STDEV(P4256:P4275)*SQRT(252)</f>
        <v>0.221713345636096</v>
      </c>
      <c r="R4275" s="26" t="n">
        <f aca="false">(G4275-H4275)/H4275</f>
        <v>0.000999542922583145</v>
      </c>
      <c r="S4275" s="17" t="n">
        <f aca="false">YEAR(B4275)</f>
        <v>2023</v>
      </c>
      <c r="T4275" s="17" t="n">
        <f aca="false">WEEKDAY(B4275)</f>
        <v>2</v>
      </c>
    </row>
    <row r="4276" customFormat="false" ht="15" hidden="false" customHeight="false" outlineLevel="0" collapsed="false">
      <c r="B4276" s="21" t="n">
        <v>45020</v>
      </c>
      <c r="C4276" s="22" t="n">
        <v>1984.385</v>
      </c>
      <c r="D4276" s="22" t="n">
        <v>2025.07</v>
      </c>
      <c r="E4276" s="22" t="n">
        <v>1977.035</v>
      </c>
      <c r="F4276" s="22" t="n">
        <v>2020.465</v>
      </c>
      <c r="G4276" s="23" t="n">
        <v>2024.69</v>
      </c>
      <c r="H4276" s="23" t="n">
        <v>2022.67</v>
      </c>
      <c r="I4276" s="23" t="n">
        <v>1976.94</v>
      </c>
      <c r="J4276" s="23" t="n">
        <v>1974.97</v>
      </c>
      <c r="K4276" s="29" t="str">
        <f aca="false">IF(N4276&lt;=$F$3,"HIT","MISS")</f>
        <v>HIT</v>
      </c>
      <c r="L4276" s="29" t="str">
        <f aca="false">IF(O4276&lt;=$F$3,"HIT","MISS")</f>
        <v>HIT</v>
      </c>
      <c r="M4276" s="17" t="str">
        <f aca="false">IF(AND(K4276="HIT",L4276="HIT"),"HOD ✓ | LOD ✓",IF(K4276="HIT","HOD ✓",IF(L4276="HIT","LOD ✓","✗ MISS")))</f>
        <v>HOD ✓ | LOD ✓</v>
      </c>
      <c r="N4276" s="26" t="n">
        <f aca="false">IF(D4276&lt;H4276,(H4276-D4276)/D4276,IF(D4276&gt;G4276,(D4276-G4276)/D4276,0))</f>
        <v>0.00018764783439579</v>
      </c>
      <c r="O4276" s="26" t="n">
        <f aca="false">IF(E4276&lt;J4276,(J4276-E4276)/E4276,IF(E4276&gt;I4276,(E4276-I4276)/E4276,0))</f>
        <v>4.80517542684006E-005</v>
      </c>
      <c r="P4276" s="27" t="n">
        <f aca="false">LN(F4276/F4275)</f>
        <v>0.018018640485116</v>
      </c>
      <c r="Q4276" s="28" t="n">
        <f aca="false">STDEV(P4257:P4276)*SQRT(252)</f>
        <v>0.211353323062273</v>
      </c>
      <c r="R4276" s="26" t="n">
        <f aca="false">(G4276-H4276)/H4276</f>
        <v>0.000998679962623652</v>
      </c>
      <c r="S4276" s="17" t="n">
        <f aca="false">YEAR(B4276)</f>
        <v>2023</v>
      </c>
      <c r="T4276" s="17" t="n">
        <f aca="false">WEEKDAY(B4276)</f>
        <v>3</v>
      </c>
    </row>
    <row r="4277" customFormat="false" ht="15" hidden="false" customHeight="false" outlineLevel="0" collapsed="false">
      <c r="B4277" s="21" t="n">
        <v>45021</v>
      </c>
      <c r="C4277" s="22" t="n">
        <v>2020.465</v>
      </c>
      <c r="D4277" s="22" t="n">
        <v>2032.11</v>
      </c>
      <c r="E4277" s="22" t="n">
        <v>2010.09</v>
      </c>
      <c r="F4277" s="22" t="n">
        <v>2020.65</v>
      </c>
      <c r="G4277" s="23" t="n">
        <v>2034.43</v>
      </c>
      <c r="H4277" s="23" t="n">
        <v>2032.4</v>
      </c>
      <c r="I4277" s="23" t="n">
        <v>2009.87</v>
      </c>
      <c r="J4277" s="23" t="n">
        <v>2007.86</v>
      </c>
      <c r="K4277" s="29" t="str">
        <f aca="false">IF(N4277&lt;=$F$3,"HIT","MISS")</f>
        <v>HIT</v>
      </c>
      <c r="L4277" s="29" t="str">
        <f aca="false">IF(O4277&lt;=$F$3,"HIT","MISS")</f>
        <v>HIT</v>
      </c>
      <c r="M4277" s="17" t="str">
        <f aca="false">IF(AND(K4277="HIT",L4277="HIT"),"HOD ✓ | LOD ✓",IF(K4277="HIT","HOD ✓",IF(L4277="HIT","LOD ✓","✗ MISS")))</f>
        <v>HOD ✓ | LOD ✓</v>
      </c>
      <c r="N4277" s="26" t="n">
        <f aca="false">IF(D4277&lt;H4277,(H4277-D4277)/D4277,IF(D4277&gt;G4277,(D4277-G4277)/D4277,0))</f>
        <v>0.000142708810054668</v>
      </c>
      <c r="O4277" s="26" t="n">
        <f aca="false">IF(E4277&lt;J4277,(J4277-E4277)/E4277,IF(E4277&gt;I4277,(E4277-I4277)/E4277,0))</f>
        <v>0.000109447835669063</v>
      </c>
      <c r="P4277" s="27" t="n">
        <f aca="false">LN(F4277/F4276)</f>
        <v>9.15588891330532E-005</v>
      </c>
      <c r="Q4277" s="28" t="n">
        <f aca="false">STDEV(P4258:P4277)*SQRT(252)</f>
        <v>0.211411855763578</v>
      </c>
      <c r="R4277" s="26" t="n">
        <f aca="false">(G4277-H4277)/H4277</f>
        <v>0.000998819130092488</v>
      </c>
      <c r="S4277" s="17" t="n">
        <f aca="false">YEAR(B4277)</f>
        <v>2023</v>
      </c>
      <c r="T4277" s="17" t="n">
        <f aca="false">WEEKDAY(B4277)</f>
        <v>4</v>
      </c>
    </row>
    <row r="4278" customFormat="false" ht="15" hidden="false" customHeight="false" outlineLevel="0" collapsed="false">
      <c r="B4278" s="21" t="n">
        <v>45022</v>
      </c>
      <c r="C4278" s="22" t="n">
        <v>2020.65</v>
      </c>
      <c r="D4278" s="22" t="n">
        <v>2021.485</v>
      </c>
      <c r="E4278" s="22" t="n">
        <v>2000.89</v>
      </c>
      <c r="F4278" s="22" t="n">
        <v>2007.86</v>
      </c>
      <c r="G4278" s="23" t="n">
        <v>2023.18</v>
      </c>
      <c r="H4278" s="23" t="n">
        <v>2021.16</v>
      </c>
      <c r="I4278" s="23" t="n">
        <v>2002.38</v>
      </c>
      <c r="J4278" s="23" t="n">
        <v>2000.38</v>
      </c>
      <c r="K4278" s="29" t="str">
        <f aca="false">IF(N4278&lt;=$F$3,"HIT","MISS")</f>
        <v>HIT</v>
      </c>
      <c r="L4278" s="29" t="str">
        <f aca="false">IF(O4278&lt;=$F$3,"HIT","MISS")</f>
        <v>HIT</v>
      </c>
      <c r="M4278" s="17" t="str">
        <f aca="false">IF(AND(K4278="HIT",L4278="HIT"),"HOD ✓ | LOD ✓",IF(K4278="HIT","HOD ✓",IF(L4278="HIT","LOD ✓","✗ MISS")))</f>
        <v>HOD ✓ | LOD ✓</v>
      </c>
      <c r="N4278" s="26" t="n">
        <f aca="false">IF(D4278&lt;H4278,(H4278-D4278)/D4278,IF(D4278&gt;G4278,(D4278-G4278)/D4278,0))</f>
        <v>0</v>
      </c>
      <c r="O4278" s="26" t="n">
        <f aca="false">IF(E4278&lt;J4278,(J4278-E4278)/E4278,IF(E4278&gt;I4278,(E4278-I4278)/E4278,0))</f>
        <v>0</v>
      </c>
      <c r="P4278" s="27" t="n">
        <f aca="false">LN(F4278/F4277)</f>
        <v>-0.00634976354723476</v>
      </c>
      <c r="Q4278" s="28" t="n">
        <f aca="false">STDEV(P4259:P4278)*SQRT(252)</f>
        <v>0.2148302285659</v>
      </c>
      <c r="R4278" s="26" t="n">
        <f aca="false">(G4278-H4278)/H4278</f>
        <v>0.000999426072156574</v>
      </c>
      <c r="S4278" s="17" t="n">
        <f aca="false">YEAR(B4278)</f>
        <v>2023</v>
      </c>
      <c r="T4278" s="17" t="n">
        <f aca="false">WEEKDAY(B4278)</f>
        <v>5</v>
      </c>
    </row>
    <row r="4279" customFormat="false" ht="15" hidden="false" customHeight="false" outlineLevel="0" collapsed="false">
      <c r="B4279" s="21" t="n">
        <v>45026</v>
      </c>
      <c r="C4279" s="22" t="n">
        <v>2007.86</v>
      </c>
      <c r="D4279" s="22" t="n">
        <v>2007.86</v>
      </c>
      <c r="E4279" s="22" t="n">
        <v>1981.68</v>
      </c>
      <c r="F4279" s="22" t="n">
        <v>1991.195</v>
      </c>
      <c r="G4279" s="23" t="n">
        <v>2009.43</v>
      </c>
      <c r="H4279" s="23" t="n">
        <v>2007.42</v>
      </c>
      <c r="I4279" s="23" t="n">
        <v>1983.23</v>
      </c>
      <c r="J4279" s="23" t="n">
        <v>1981.25</v>
      </c>
      <c r="K4279" s="29" t="str">
        <f aca="false">IF(N4279&lt;=$F$3,"HIT","MISS")</f>
        <v>HIT</v>
      </c>
      <c r="L4279" s="29" t="str">
        <f aca="false">IF(O4279&lt;=$F$3,"HIT","MISS")</f>
        <v>HIT</v>
      </c>
      <c r="M4279" s="17" t="str">
        <f aca="false">IF(AND(K4279="HIT",L4279="HIT"),"HOD ✓ | LOD ✓",IF(K4279="HIT","HOD ✓",IF(L4279="HIT","LOD ✓","✗ MISS")))</f>
        <v>HOD ✓ | LOD ✓</v>
      </c>
      <c r="N4279" s="26" t="n">
        <f aca="false">IF(D4279&lt;H4279,(H4279-D4279)/D4279,IF(D4279&gt;G4279,(D4279-G4279)/D4279,0))</f>
        <v>0</v>
      </c>
      <c r="O4279" s="26" t="n">
        <f aca="false">IF(E4279&lt;J4279,(J4279-E4279)/E4279,IF(E4279&gt;I4279,(E4279-I4279)/E4279,0))</f>
        <v>0</v>
      </c>
      <c r="P4279" s="27" t="n">
        <f aca="false">LN(F4279/F4278)</f>
        <v>-0.00833451726383637</v>
      </c>
      <c r="Q4279" s="28" t="n">
        <f aca="false">STDEV(P4260:P4279)*SQRT(252)</f>
        <v>0.211911618741701</v>
      </c>
      <c r="R4279" s="26" t="n">
        <f aca="false">(G4279-H4279)/H4279</f>
        <v>0.00100128523179005</v>
      </c>
      <c r="S4279" s="17" t="n">
        <f aca="false">YEAR(B4279)</f>
        <v>2023</v>
      </c>
      <c r="T4279" s="17" t="n">
        <f aca="false">WEEKDAY(B4279)</f>
        <v>2</v>
      </c>
    </row>
    <row r="4280" customFormat="false" ht="15" hidden="false" customHeight="false" outlineLevel="0" collapsed="false">
      <c r="B4280" s="21" t="n">
        <v>45027</v>
      </c>
      <c r="C4280" s="22" t="n">
        <v>1991.195</v>
      </c>
      <c r="D4280" s="22" t="n">
        <v>2007.495</v>
      </c>
      <c r="E4280" s="22" t="n">
        <v>1988.875</v>
      </c>
      <c r="F4280" s="22" t="n">
        <v>2003.64</v>
      </c>
      <c r="G4280" s="23" t="n">
        <v>2009.86</v>
      </c>
      <c r="H4280" s="23" t="n">
        <v>2007.85</v>
      </c>
      <c r="I4280" s="23" t="n">
        <v>1991.14</v>
      </c>
      <c r="J4280" s="23" t="n">
        <v>1989.15</v>
      </c>
      <c r="K4280" s="29" t="str">
        <f aca="false">IF(N4280&lt;=$F$3,"HIT","MISS")</f>
        <v>HIT</v>
      </c>
      <c r="L4280" s="29" t="str">
        <f aca="false">IF(O4280&lt;=$F$3,"HIT","MISS")</f>
        <v>HIT</v>
      </c>
      <c r="M4280" s="17" t="str">
        <f aca="false">IF(AND(K4280="HIT",L4280="HIT"),"HOD ✓ | LOD ✓",IF(K4280="HIT","HOD ✓",IF(L4280="HIT","LOD ✓","✗ MISS")))</f>
        <v>HOD ✓ | LOD ✓</v>
      </c>
      <c r="N4280" s="26" t="n">
        <f aca="false">IF(D4280&lt;H4280,(H4280-D4280)/D4280,IF(D4280&gt;G4280,(D4280-G4280)/D4280,0))</f>
        <v>0.000176837302209977</v>
      </c>
      <c r="O4280" s="26" t="n">
        <f aca="false">IF(E4280&lt;J4280,(J4280-E4280)/E4280,IF(E4280&gt;I4280,(E4280-I4280)/E4280,0))</f>
        <v>0.000138269121991121</v>
      </c>
      <c r="P4280" s="27" t="n">
        <f aca="false">LN(F4280/F4279)</f>
        <v>0.00623056534725034</v>
      </c>
      <c r="Q4280" s="28" t="n">
        <f aca="false">STDEV(P4261:P4280)*SQRT(252)</f>
        <v>0.196748822474668</v>
      </c>
      <c r="R4280" s="26" t="n">
        <f aca="false">(G4280-H4280)/H4280</f>
        <v>0.00100107079712129</v>
      </c>
      <c r="S4280" s="17" t="n">
        <f aca="false">YEAR(B4280)</f>
        <v>2023</v>
      </c>
      <c r="T4280" s="17" t="n">
        <f aca="false">WEEKDAY(B4280)</f>
        <v>3</v>
      </c>
    </row>
    <row r="4281" customFormat="false" ht="15" hidden="false" customHeight="false" outlineLevel="0" collapsed="false">
      <c r="B4281" s="21" t="n">
        <v>45028</v>
      </c>
      <c r="C4281" s="22" t="n">
        <v>2003.64</v>
      </c>
      <c r="D4281" s="22" t="n">
        <v>2028.4</v>
      </c>
      <c r="E4281" s="22" t="n">
        <v>2001.22</v>
      </c>
      <c r="F4281" s="22" t="n">
        <v>2014.95</v>
      </c>
      <c r="G4281" s="23" t="n">
        <v>2027.59</v>
      </c>
      <c r="H4281" s="23" t="n">
        <v>2025.56</v>
      </c>
      <c r="I4281" s="23" t="n">
        <v>2001.13</v>
      </c>
      <c r="J4281" s="23" t="n">
        <v>1999.13</v>
      </c>
      <c r="K4281" s="29" t="str">
        <f aca="false">IF(N4281&lt;=$F$3,"HIT","MISS")</f>
        <v>HIT</v>
      </c>
      <c r="L4281" s="29" t="str">
        <f aca="false">IF(O4281&lt;=$F$3,"HIT","MISS")</f>
        <v>HIT</v>
      </c>
      <c r="M4281" s="17" t="str">
        <f aca="false">IF(AND(K4281="HIT",L4281="HIT"),"HOD ✓ | LOD ✓",IF(K4281="HIT","HOD ✓",IF(L4281="HIT","LOD ✓","✗ MISS")))</f>
        <v>HOD ✓ | LOD ✓</v>
      </c>
      <c r="N4281" s="26" t="n">
        <f aca="false">IF(D4281&lt;H4281,(H4281-D4281)/D4281,IF(D4281&gt;G4281,(D4281-G4281)/D4281,0))</f>
        <v>0.00039932952080466</v>
      </c>
      <c r="O4281" s="26" t="n">
        <f aca="false">IF(E4281&lt;J4281,(J4281-E4281)/E4281,IF(E4281&gt;I4281,(E4281-I4281)/E4281,0))</f>
        <v>4.49725667342512E-005</v>
      </c>
      <c r="P4281" s="27" t="n">
        <f aca="false">LN(F4281/F4280)</f>
        <v>0.00562885482826581</v>
      </c>
      <c r="Q4281" s="28" t="n">
        <f aca="false">STDEV(P4262:P4281)*SQRT(252)</f>
        <v>0.195068213888719</v>
      </c>
      <c r="R4281" s="26" t="n">
        <f aca="false">(G4281-H4281)/H4281</f>
        <v>0.00100219198641362</v>
      </c>
      <c r="S4281" s="17" t="n">
        <f aca="false">YEAR(B4281)</f>
        <v>2023</v>
      </c>
      <c r="T4281" s="17" t="n">
        <f aca="false">WEEKDAY(B4281)</f>
        <v>4</v>
      </c>
    </row>
    <row r="4282" customFormat="false" ht="15" hidden="false" customHeight="false" outlineLevel="0" collapsed="false">
      <c r="B4282" s="21" t="n">
        <v>45029</v>
      </c>
      <c r="C4282" s="22" t="n">
        <v>2014.95</v>
      </c>
      <c r="D4282" s="22" t="n">
        <v>2048.77</v>
      </c>
      <c r="E4282" s="22" t="n">
        <v>2014.175</v>
      </c>
      <c r="F4282" s="22" t="n">
        <v>2040.46</v>
      </c>
      <c r="G4282" s="23" t="n">
        <v>2051.72</v>
      </c>
      <c r="H4282" s="23" t="n">
        <v>2049.67</v>
      </c>
      <c r="I4282" s="23" t="n">
        <v>2016.58</v>
      </c>
      <c r="J4282" s="23" t="n">
        <v>2014.57</v>
      </c>
      <c r="K4282" s="29" t="str">
        <f aca="false">IF(N4282&lt;=$F$3,"HIT","MISS")</f>
        <v>HIT</v>
      </c>
      <c r="L4282" s="29" t="str">
        <f aca="false">IF(O4282&lt;=$F$3,"HIT","MISS")</f>
        <v>HIT</v>
      </c>
      <c r="M4282" s="17" t="str">
        <f aca="false">IF(AND(K4282="HIT",L4282="HIT"),"HOD ✓ | LOD ✓",IF(K4282="HIT","HOD ✓",IF(L4282="HIT","LOD ✓","✗ MISS")))</f>
        <v>HOD ✓ | LOD ✓</v>
      </c>
      <c r="N4282" s="26" t="n">
        <f aca="false">IF(D4282&lt;H4282,(H4282-D4282)/D4282,IF(D4282&gt;G4282,(D4282-G4282)/D4282,0))</f>
        <v>0.00043928796302176</v>
      </c>
      <c r="O4282" s="26" t="n">
        <f aca="false">IF(E4282&lt;J4282,(J4282-E4282)/E4282,IF(E4282&gt;I4282,(E4282-I4282)/E4282,0))</f>
        <v>0.000196110069879718</v>
      </c>
      <c r="P4282" s="27" t="n">
        <f aca="false">LN(F4282/F4281)</f>
        <v>0.0125808914381154</v>
      </c>
      <c r="Q4282" s="28" t="n">
        <f aca="false">STDEV(P4263:P4282)*SQRT(252)</f>
        <v>0.197413340220459</v>
      </c>
      <c r="R4282" s="26" t="n">
        <f aca="false">(G4282-H4282)/H4282</f>
        <v>0.00100016100152694</v>
      </c>
      <c r="S4282" s="17" t="n">
        <f aca="false">YEAR(B4282)</f>
        <v>2023</v>
      </c>
      <c r="T4282" s="17" t="n">
        <f aca="false">WEEKDAY(B4282)</f>
        <v>5</v>
      </c>
    </row>
    <row r="4283" customFormat="false" ht="15" hidden="false" customHeight="false" outlineLevel="0" collapsed="false">
      <c r="B4283" s="21" t="n">
        <v>45030</v>
      </c>
      <c r="C4283" s="22" t="n">
        <v>2040.46</v>
      </c>
      <c r="D4283" s="22" t="n">
        <v>2047.505</v>
      </c>
      <c r="E4283" s="22" t="n">
        <v>1992.5</v>
      </c>
      <c r="F4283" s="22" t="n">
        <v>2004.275</v>
      </c>
      <c r="G4283" s="23" t="n">
        <v>2049.92</v>
      </c>
      <c r="H4283" s="23" t="n">
        <v>2047.87</v>
      </c>
      <c r="I4283" s="23" t="n">
        <v>1994.98</v>
      </c>
      <c r="J4283" s="23" t="n">
        <v>1992.99</v>
      </c>
      <c r="K4283" s="29" t="str">
        <f aca="false">IF(N4283&lt;=$F$3,"HIT","MISS")</f>
        <v>HIT</v>
      </c>
      <c r="L4283" s="29" t="str">
        <f aca="false">IF(O4283&lt;=$F$3,"HIT","MISS")</f>
        <v>HIT</v>
      </c>
      <c r="M4283" s="17" t="str">
        <f aca="false">IF(AND(K4283="HIT",L4283="HIT"),"HOD ✓ | LOD ✓",IF(K4283="HIT","HOD ✓",IF(L4283="HIT","LOD ✓","✗ MISS")))</f>
        <v>HOD ✓ | LOD ✓</v>
      </c>
      <c r="N4283" s="26" t="n">
        <f aca="false">IF(D4283&lt;H4283,(H4283-D4283)/D4283,IF(D4283&gt;G4283,(D4283-G4283)/D4283,0))</f>
        <v>0.000178265742940692</v>
      </c>
      <c r="O4283" s="26" t="n">
        <f aca="false">IF(E4283&lt;J4283,(J4283-E4283)/E4283,IF(E4283&gt;I4283,(E4283-I4283)/E4283,0))</f>
        <v>0.000245922208281059</v>
      </c>
      <c r="P4283" s="27" t="n">
        <f aca="false">LN(F4283/F4282)</f>
        <v>-0.0178928732761541</v>
      </c>
      <c r="Q4283" s="28" t="n">
        <f aca="false">STDEV(P4264:P4283)*SQRT(252)</f>
        <v>0.21090930214686</v>
      </c>
      <c r="R4283" s="26" t="n">
        <f aca="false">(G4283-H4283)/H4283</f>
        <v>0.00100104010508488</v>
      </c>
      <c r="S4283" s="17" t="n">
        <f aca="false">YEAR(B4283)</f>
        <v>2023</v>
      </c>
      <c r="T4283" s="17" t="n">
        <f aca="false">WEEKDAY(B4283)</f>
        <v>6</v>
      </c>
    </row>
    <row r="4284" customFormat="false" ht="15" hidden="false" customHeight="false" outlineLevel="0" collapsed="false">
      <c r="B4284" s="21" t="n">
        <v>45033</v>
      </c>
      <c r="C4284" s="22" t="n">
        <v>2004.275</v>
      </c>
      <c r="D4284" s="22" t="n">
        <v>2015.075</v>
      </c>
      <c r="E4284" s="22" t="n">
        <v>1981.19</v>
      </c>
      <c r="F4284" s="22" t="n">
        <v>1995.055</v>
      </c>
      <c r="G4284" s="23" t="n">
        <v>2016.21</v>
      </c>
      <c r="H4284" s="23" t="n">
        <v>2014.2</v>
      </c>
      <c r="I4284" s="23" t="n">
        <v>1983.92</v>
      </c>
      <c r="J4284" s="23" t="n">
        <v>1981.94</v>
      </c>
      <c r="K4284" s="29" t="str">
        <f aca="false">IF(N4284&lt;=$F$3,"HIT","MISS")</f>
        <v>HIT</v>
      </c>
      <c r="L4284" s="29" t="str">
        <f aca="false">IF(O4284&lt;=$F$3,"HIT","MISS")</f>
        <v>HIT</v>
      </c>
      <c r="M4284" s="17" t="str">
        <f aca="false">IF(AND(K4284="HIT",L4284="HIT"),"HOD ✓ | LOD ✓",IF(K4284="HIT","HOD ✓",IF(L4284="HIT","LOD ✓","✗ MISS")))</f>
        <v>HOD ✓ | LOD ✓</v>
      </c>
      <c r="N4284" s="26" t="n">
        <f aca="false">IF(D4284&lt;H4284,(H4284-D4284)/D4284,IF(D4284&gt;G4284,(D4284-G4284)/D4284,0))</f>
        <v>0</v>
      </c>
      <c r="O4284" s="26" t="n">
        <f aca="false">IF(E4284&lt;J4284,(J4284-E4284)/E4284,IF(E4284&gt;I4284,(E4284-I4284)/E4284,0))</f>
        <v>0.000378560360187564</v>
      </c>
      <c r="P4284" s="27" t="n">
        <f aca="false">LN(F4284/F4283)</f>
        <v>-0.00461078047283937</v>
      </c>
      <c r="Q4284" s="28" t="n">
        <f aca="false">STDEV(P4265:P4284)*SQRT(252)</f>
        <v>0.171675079640043</v>
      </c>
      <c r="R4284" s="26" t="n">
        <f aca="false">(G4284-H4284)/H4284</f>
        <v>0.00099791480488531</v>
      </c>
      <c r="S4284" s="17" t="n">
        <f aca="false">YEAR(B4284)</f>
        <v>2023</v>
      </c>
      <c r="T4284" s="17" t="n">
        <f aca="false">WEEKDAY(B4284)</f>
        <v>2</v>
      </c>
    </row>
    <row r="4285" customFormat="false" ht="15" hidden="false" customHeight="false" outlineLevel="0" collapsed="false">
      <c r="B4285" s="21" t="n">
        <v>45034</v>
      </c>
      <c r="C4285" s="22" t="n">
        <v>1995.055</v>
      </c>
      <c r="D4285" s="22" t="n">
        <v>2011.89</v>
      </c>
      <c r="E4285" s="22" t="n">
        <v>1991.32</v>
      </c>
      <c r="F4285" s="22" t="n">
        <v>2005.075</v>
      </c>
      <c r="G4285" s="23" t="n">
        <v>2013.32</v>
      </c>
      <c r="H4285" s="23" t="n">
        <v>2011.31</v>
      </c>
      <c r="I4285" s="23" t="n">
        <v>1993.6</v>
      </c>
      <c r="J4285" s="23" t="n">
        <v>1991.61</v>
      </c>
      <c r="K4285" s="29" t="str">
        <f aca="false">IF(N4285&lt;=$F$3,"HIT","MISS")</f>
        <v>HIT</v>
      </c>
      <c r="L4285" s="29" t="str">
        <f aca="false">IF(O4285&lt;=$F$3,"HIT","MISS")</f>
        <v>HIT</v>
      </c>
      <c r="M4285" s="17" t="str">
        <f aca="false">IF(AND(K4285="HIT",L4285="HIT"),"HOD ✓ | LOD ✓",IF(K4285="HIT","HOD ✓",IF(L4285="HIT","LOD ✓","✗ MISS")))</f>
        <v>HOD ✓ | LOD ✓</v>
      </c>
      <c r="N4285" s="26" t="n">
        <f aca="false">IF(D4285&lt;H4285,(H4285-D4285)/D4285,IF(D4285&gt;G4285,(D4285-G4285)/D4285,0))</f>
        <v>0</v>
      </c>
      <c r="O4285" s="26" t="n">
        <f aca="false">IF(E4285&lt;J4285,(J4285-E4285)/E4285,IF(E4285&gt;I4285,(E4285-I4285)/E4285,0))</f>
        <v>0.000145632043066892</v>
      </c>
      <c r="P4285" s="27" t="n">
        <f aca="false">LN(F4285/F4284)</f>
        <v>0.00500984765860119</v>
      </c>
      <c r="Q4285" s="28" t="n">
        <f aca="false">STDEV(P4266:P4285)*SQRT(252)</f>
        <v>0.171480529469977</v>
      </c>
      <c r="R4285" s="26" t="n">
        <f aca="false">(G4285-H4285)/H4285</f>
        <v>0.000999348683196519</v>
      </c>
      <c r="S4285" s="17" t="n">
        <f aca="false">YEAR(B4285)</f>
        <v>2023</v>
      </c>
      <c r="T4285" s="17" t="n">
        <f aca="false">WEEKDAY(B4285)</f>
        <v>3</v>
      </c>
    </row>
    <row r="4286" customFormat="false" ht="15" hidden="false" customHeight="false" outlineLevel="0" collapsed="false">
      <c r="B4286" s="21" t="n">
        <v>45035</v>
      </c>
      <c r="C4286" s="22" t="n">
        <v>2005.075</v>
      </c>
      <c r="D4286" s="22" t="n">
        <v>2008.255</v>
      </c>
      <c r="E4286" s="22" t="n">
        <v>1969.305</v>
      </c>
      <c r="F4286" s="22" t="n">
        <v>1994.75</v>
      </c>
      <c r="G4286" s="23" t="n">
        <v>2004.49</v>
      </c>
      <c r="H4286" s="23" t="n">
        <v>2002.49</v>
      </c>
      <c r="I4286" s="23" t="n">
        <v>1971.62</v>
      </c>
      <c r="J4286" s="23" t="n">
        <v>1969.65</v>
      </c>
      <c r="K4286" s="24" t="str">
        <f aca="false">IF(N4286&lt;=$F$3,"HIT","MISS")</f>
        <v>MISS</v>
      </c>
      <c r="L4286" s="24" t="str">
        <f aca="false">IF(O4286&lt;=$F$3,"HIT","MISS")</f>
        <v>HIT</v>
      </c>
      <c r="M4286" s="25" t="str">
        <f aca="false">IF(AND(K4286="HIT",L4286="HIT"),"HOD ✓ | LOD ✓",IF(K4286="HIT","HOD ✓",IF(L4286="HIT","LOD ✓","✗ MISS")))</f>
        <v>LOD ✓</v>
      </c>
      <c r="N4286" s="26" t="n">
        <f aca="false">IF(D4286&lt;H4286,(H4286-D4286)/D4286,IF(D4286&gt;G4286,(D4286-G4286)/D4286,0))</f>
        <v>0.00187476192017453</v>
      </c>
      <c r="O4286" s="26" t="n">
        <f aca="false">IF(E4286&lt;J4286,(J4286-E4286)/E4286,IF(E4286&gt;I4286,(E4286-I4286)/E4286,0))</f>
        <v>0.000175188708706893</v>
      </c>
      <c r="P4286" s="27" t="n">
        <f aca="false">LN(F4286/F4285)</f>
        <v>-0.0051627373364647</v>
      </c>
      <c r="Q4286" s="28" t="n">
        <f aca="false">STDEV(P4267:P4286)*SQRT(252)</f>
        <v>0.155762511107185</v>
      </c>
      <c r="R4286" s="26" t="n">
        <f aca="false">(G4286-H4286)/H4286</f>
        <v>0.000998756548097619</v>
      </c>
      <c r="S4286" s="17" t="n">
        <f aca="false">YEAR(B4286)</f>
        <v>2023</v>
      </c>
      <c r="T4286" s="17" t="n">
        <f aca="false">WEEKDAY(B4286)</f>
        <v>4</v>
      </c>
    </row>
    <row r="4287" customFormat="false" ht="15" hidden="false" customHeight="false" outlineLevel="0" collapsed="false">
      <c r="B4287" s="21" t="n">
        <v>45036</v>
      </c>
      <c r="C4287" s="22" t="n">
        <v>1994.75</v>
      </c>
      <c r="D4287" s="22" t="n">
        <v>2012.445</v>
      </c>
      <c r="E4287" s="22" t="n">
        <v>1990.565</v>
      </c>
      <c r="F4287" s="22" t="n">
        <v>2004.605</v>
      </c>
      <c r="G4287" s="23" t="n">
        <v>2012.91</v>
      </c>
      <c r="H4287" s="23" t="n">
        <v>2010.9</v>
      </c>
      <c r="I4287" s="23" t="n">
        <v>1993.19</v>
      </c>
      <c r="J4287" s="23" t="n">
        <v>1991.2</v>
      </c>
      <c r="K4287" s="29" t="str">
        <f aca="false">IF(N4287&lt;=$F$3,"HIT","MISS")</f>
        <v>HIT</v>
      </c>
      <c r="L4287" s="29" t="str">
        <f aca="false">IF(O4287&lt;=$F$3,"HIT","MISS")</f>
        <v>HIT</v>
      </c>
      <c r="M4287" s="17" t="str">
        <f aca="false">IF(AND(K4287="HIT",L4287="HIT"),"HOD ✓ | LOD ✓",IF(K4287="HIT","HOD ✓",IF(L4287="HIT","LOD ✓","✗ MISS")))</f>
        <v>HOD ✓ | LOD ✓</v>
      </c>
      <c r="N4287" s="26" t="n">
        <f aca="false">IF(D4287&lt;H4287,(H4287-D4287)/D4287,IF(D4287&gt;G4287,(D4287-G4287)/D4287,0))</f>
        <v>0</v>
      </c>
      <c r="O4287" s="26" t="n">
        <f aca="false">IF(E4287&lt;J4287,(J4287-E4287)/E4287,IF(E4287&gt;I4287,(E4287-I4287)/E4287,0))</f>
        <v>0.000319004905642363</v>
      </c>
      <c r="P4287" s="27" t="n">
        <f aca="false">LN(F4287/F4286)</f>
        <v>0.00492830466245948</v>
      </c>
      <c r="Q4287" s="28" t="n">
        <f aca="false">STDEV(P4268:P4287)*SQRT(252)</f>
        <v>0.147881000347727</v>
      </c>
      <c r="R4287" s="26" t="n">
        <f aca="false">(G4287-H4287)/H4287</f>
        <v>0.000999552439206321</v>
      </c>
      <c r="S4287" s="17" t="n">
        <f aca="false">YEAR(B4287)</f>
        <v>2023</v>
      </c>
      <c r="T4287" s="17" t="n">
        <f aca="false">WEEKDAY(B4287)</f>
        <v>5</v>
      </c>
    </row>
    <row r="4288" customFormat="false" ht="15" hidden="false" customHeight="false" outlineLevel="0" collapsed="false">
      <c r="B4288" s="21" t="n">
        <v>45037</v>
      </c>
      <c r="C4288" s="22" t="n">
        <v>2004.605</v>
      </c>
      <c r="D4288" s="22" t="n">
        <v>2005.62</v>
      </c>
      <c r="E4288" s="22" t="n">
        <v>1971.695</v>
      </c>
      <c r="F4288" s="22" t="n">
        <v>1982.92</v>
      </c>
      <c r="G4288" s="23" t="n">
        <v>2007.15</v>
      </c>
      <c r="H4288" s="23" t="n">
        <v>2005.14</v>
      </c>
      <c r="I4288" s="23" t="n">
        <v>1974.42</v>
      </c>
      <c r="J4288" s="23" t="n">
        <v>1972.45</v>
      </c>
      <c r="K4288" s="29" t="str">
        <f aca="false">IF(N4288&lt;=$F$3,"HIT","MISS")</f>
        <v>HIT</v>
      </c>
      <c r="L4288" s="29" t="str">
        <f aca="false">IF(O4288&lt;=$F$3,"HIT","MISS")</f>
        <v>HIT</v>
      </c>
      <c r="M4288" s="17" t="str">
        <f aca="false">IF(AND(K4288="HIT",L4288="HIT"),"HOD ✓ | LOD ✓",IF(K4288="HIT","HOD ✓",IF(L4288="HIT","LOD ✓","✗ MISS")))</f>
        <v>HOD ✓ | LOD ✓</v>
      </c>
      <c r="N4288" s="26" t="n">
        <f aca="false">IF(D4288&lt;H4288,(H4288-D4288)/D4288,IF(D4288&gt;G4288,(D4288-G4288)/D4288,0))</f>
        <v>0</v>
      </c>
      <c r="O4288" s="26" t="n">
        <f aca="false">IF(E4288&lt;J4288,(J4288-E4288)/E4288,IF(E4288&gt;I4288,(E4288-I4288)/E4288,0))</f>
        <v>0.000382919264896502</v>
      </c>
      <c r="P4288" s="27" t="n">
        <f aca="false">LN(F4288/F4287)</f>
        <v>-0.0108765280596267</v>
      </c>
      <c r="Q4288" s="28" t="n">
        <f aca="false">STDEV(P4269:P4288)*SQRT(252)</f>
        <v>0.147506175805641</v>
      </c>
      <c r="R4288" s="26" t="n">
        <f aca="false">(G4288-H4288)/H4288</f>
        <v>0.00100242377090876</v>
      </c>
      <c r="S4288" s="17" t="n">
        <f aca="false">YEAR(B4288)</f>
        <v>2023</v>
      </c>
      <c r="T4288" s="17" t="n">
        <f aca="false">WEEKDAY(B4288)</f>
        <v>6</v>
      </c>
    </row>
    <row r="4289" customFormat="false" ht="15" hidden="false" customHeight="false" outlineLevel="0" collapsed="false">
      <c r="B4289" s="21" t="n">
        <v>45040</v>
      </c>
      <c r="C4289" s="22" t="n">
        <v>1982.92</v>
      </c>
      <c r="D4289" s="22" t="n">
        <v>1990.845</v>
      </c>
      <c r="E4289" s="22" t="n">
        <v>1974.155</v>
      </c>
      <c r="F4289" s="22" t="n">
        <v>1989.05</v>
      </c>
      <c r="G4289" s="23" t="n">
        <v>1993.25</v>
      </c>
      <c r="H4289" s="23" t="n">
        <v>1991.26</v>
      </c>
      <c r="I4289" s="23" t="n">
        <v>1976.38</v>
      </c>
      <c r="J4289" s="23" t="n">
        <v>1974.41</v>
      </c>
      <c r="K4289" s="29" t="str">
        <f aca="false">IF(N4289&lt;=$F$3,"HIT","MISS")</f>
        <v>HIT</v>
      </c>
      <c r="L4289" s="29" t="str">
        <f aca="false">IF(O4289&lt;=$F$3,"HIT","MISS")</f>
        <v>HIT</v>
      </c>
      <c r="M4289" s="17" t="str">
        <f aca="false">IF(AND(K4289="HIT",L4289="HIT"),"HOD ✓ | LOD ✓",IF(K4289="HIT","HOD ✓",IF(L4289="HIT","LOD ✓","✗ MISS")))</f>
        <v>HOD ✓ | LOD ✓</v>
      </c>
      <c r="N4289" s="26" t="n">
        <f aca="false">IF(D4289&lt;H4289,(H4289-D4289)/D4289,IF(D4289&gt;G4289,(D4289-G4289)/D4289,0))</f>
        <v>0.000208454199096345</v>
      </c>
      <c r="O4289" s="26" t="n">
        <f aca="false">IF(E4289&lt;J4289,(J4289-E4289)/E4289,IF(E4289&gt;I4289,(E4289-I4289)/E4289,0))</f>
        <v>0.000129169188842877</v>
      </c>
      <c r="P4289" s="27" t="n">
        <f aca="false">LN(F4289/F4288)</f>
        <v>0.00308663200722071</v>
      </c>
      <c r="Q4289" s="28" t="n">
        <f aca="false">STDEV(P4270:P4289)*SQRT(252)</f>
        <v>0.145520724495641</v>
      </c>
      <c r="R4289" s="26" t="n">
        <f aca="false">(G4289-H4289)/H4289</f>
        <v>0.000999367234816151</v>
      </c>
      <c r="S4289" s="17" t="n">
        <f aca="false">YEAR(B4289)</f>
        <v>2023</v>
      </c>
      <c r="T4289" s="17" t="n">
        <f aca="false">WEEKDAY(B4289)</f>
        <v>2</v>
      </c>
    </row>
    <row r="4290" customFormat="false" ht="15" hidden="false" customHeight="false" outlineLevel="0" collapsed="false">
      <c r="B4290" s="21" t="n">
        <v>45041</v>
      </c>
      <c r="C4290" s="22" t="n">
        <v>1989.05</v>
      </c>
      <c r="D4290" s="22" t="n">
        <v>2003.89</v>
      </c>
      <c r="E4290" s="22" t="n">
        <v>1976.185</v>
      </c>
      <c r="F4290" s="22" t="n">
        <v>1997.04</v>
      </c>
      <c r="G4290" s="23" t="n">
        <v>2005.61</v>
      </c>
      <c r="H4290" s="23" t="n">
        <v>2003.61</v>
      </c>
      <c r="I4290" s="23" t="n">
        <v>1976.03</v>
      </c>
      <c r="J4290" s="23" t="n">
        <v>1974.06</v>
      </c>
      <c r="K4290" s="29" t="str">
        <f aca="false">IF(N4290&lt;=$F$3,"HIT","MISS")</f>
        <v>HIT</v>
      </c>
      <c r="L4290" s="29" t="str">
        <f aca="false">IF(O4290&lt;=$F$3,"HIT","MISS")</f>
        <v>HIT</v>
      </c>
      <c r="M4290" s="17" t="str">
        <f aca="false">IF(AND(K4290="HIT",L4290="HIT"),"HOD ✓ | LOD ✓",IF(K4290="HIT","HOD ✓",IF(L4290="HIT","LOD ✓","✗ MISS")))</f>
        <v>HOD ✓ | LOD ✓</v>
      </c>
      <c r="N4290" s="26" t="n">
        <f aca="false">IF(D4290&lt;H4290,(H4290-D4290)/D4290,IF(D4290&gt;G4290,(D4290-G4290)/D4290,0))</f>
        <v>0</v>
      </c>
      <c r="O4290" s="26" t="n">
        <f aca="false">IF(E4290&lt;J4290,(J4290-E4290)/E4290,IF(E4290&gt;I4290,(E4290-I4290)/E4290,0))</f>
        <v>7.84339522868419E-005</v>
      </c>
      <c r="P4290" s="27" t="n">
        <f aca="false">LN(F4290/F4289)</f>
        <v>0.00400894646184041</v>
      </c>
      <c r="Q4290" s="28" t="n">
        <f aca="false">STDEV(P4271:P4290)*SQRT(252)</f>
        <v>0.139249520609753</v>
      </c>
      <c r="R4290" s="26" t="n">
        <f aca="false">(G4290-H4290)/H4290</f>
        <v>0.000998198252154861</v>
      </c>
      <c r="S4290" s="17" t="n">
        <f aca="false">YEAR(B4290)</f>
        <v>2023</v>
      </c>
      <c r="T4290" s="17" t="n">
        <f aca="false">WEEKDAY(B4290)</f>
        <v>3</v>
      </c>
    </row>
    <row r="4291" customFormat="false" ht="15" hidden="false" customHeight="false" outlineLevel="0" collapsed="false">
      <c r="B4291" s="21" t="n">
        <v>45042</v>
      </c>
      <c r="C4291" s="22" t="n">
        <v>1997.04</v>
      </c>
      <c r="D4291" s="22" t="n">
        <v>2009.45</v>
      </c>
      <c r="E4291" s="22" t="n">
        <v>1983.375</v>
      </c>
      <c r="F4291" s="22" t="n">
        <v>1989.235</v>
      </c>
      <c r="G4291" s="23" t="n">
        <v>2009.51</v>
      </c>
      <c r="H4291" s="23" t="n">
        <v>2007.5</v>
      </c>
      <c r="I4291" s="23" t="n">
        <v>1983.31</v>
      </c>
      <c r="J4291" s="23" t="n">
        <v>1981.33</v>
      </c>
      <c r="K4291" s="29" t="str">
        <f aca="false">IF(N4291&lt;=$F$3,"HIT","MISS")</f>
        <v>HIT</v>
      </c>
      <c r="L4291" s="29" t="str">
        <f aca="false">IF(O4291&lt;=$F$3,"HIT","MISS")</f>
        <v>HIT</v>
      </c>
      <c r="M4291" s="17" t="str">
        <f aca="false">IF(AND(K4291="HIT",L4291="HIT"),"HOD ✓ | LOD ✓",IF(K4291="HIT","HOD ✓",IF(L4291="HIT","LOD ✓","✗ MISS")))</f>
        <v>HOD ✓ | LOD ✓</v>
      </c>
      <c r="N4291" s="26" t="n">
        <f aca="false">IF(D4291&lt;H4291,(H4291-D4291)/D4291,IF(D4291&gt;G4291,(D4291-G4291)/D4291,0))</f>
        <v>0</v>
      </c>
      <c r="O4291" s="26" t="n">
        <f aca="false">IF(E4291&lt;J4291,(J4291-E4291)/E4291,IF(E4291&gt;I4291,(E4291-I4291)/E4291,0))</f>
        <v>3.27724207474908E-005</v>
      </c>
      <c r="P4291" s="27" t="n">
        <f aca="false">LN(F4291/F4290)</f>
        <v>-0.00391594156142055</v>
      </c>
      <c r="Q4291" s="28" t="n">
        <f aca="false">STDEV(P4272:P4291)*SQRT(252)</f>
        <v>0.137012678758448</v>
      </c>
      <c r="R4291" s="26" t="n">
        <f aca="false">(G4291-H4291)/H4291</f>
        <v>0.00100124533001245</v>
      </c>
      <c r="S4291" s="17" t="n">
        <f aca="false">YEAR(B4291)</f>
        <v>2023</v>
      </c>
      <c r="T4291" s="17" t="n">
        <f aca="false">WEEKDAY(B4291)</f>
        <v>4</v>
      </c>
    </row>
    <row r="4292" customFormat="false" ht="15" hidden="false" customHeight="false" outlineLevel="0" collapsed="false">
      <c r="B4292" s="21" t="n">
        <v>45043</v>
      </c>
      <c r="C4292" s="22" t="n">
        <v>1989.235</v>
      </c>
      <c r="D4292" s="22" t="n">
        <v>2003.415</v>
      </c>
      <c r="E4292" s="22" t="n">
        <v>1974.115</v>
      </c>
      <c r="F4292" s="22" t="n">
        <v>1987.8</v>
      </c>
      <c r="G4292" s="23" t="n">
        <v>2004.08</v>
      </c>
      <c r="H4292" s="23" t="n">
        <v>2002.08</v>
      </c>
      <c r="I4292" s="23" t="n">
        <v>1975.11</v>
      </c>
      <c r="J4292" s="23" t="n">
        <v>1973.14</v>
      </c>
      <c r="K4292" s="29" t="str">
        <f aca="false">IF(N4292&lt;=$F$3,"HIT","MISS")</f>
        <v>HIT</v>
      </c>
      <c r="L4292" s="29" t="str">
        <f aca="false">IF(O4292&lt;=$F$3,"HIT","MISS")</f>
        <v>HIT</v>
      </c>
      <c r="M4292" s="17" t="str">
        <f aca="false">IF(AND(K4292="HIT",L4292="HIT"),"HOD ✓ | LOD ✓",IF(K4292="HIT","HOD ✓",IF(L4292="HIT","LOD ✓","✗ MISS")))</f>
        <v>HOD ✓ | LOD ✓</v>
      </c>
      <c r="N4292" s="26" t="n">
        <f aca="false">IF(D4292&lt;H4292,(H4292-D4292)/D4292,IF(D4292&gt;G4292,(D4292-G4292)/D4292,0))</f>
        <v>0</v>
      </c>
      <c r="O4292" s="26" t="n">
        <f aca="false">IF(E4292&lt;J4292,(J4292-E4292)/E4292,IF(E4292&gt;I4292,(E4292-I4292)/E4292,0))</f>
        <v>0</v>
      </c>
      <c r="P4292" s="27" t="n">
        <f aca="false">LN(F4292/F4291)</f>
        <v>-0.000721643164958445</v>
      </c>
      <c r="Q4292" s="28" t="n">
        <f aca="false">STDEV(P4273:P4292)*SQRT(252)</f>
        <v>0.135704197914954</v>
      </c>
      <c r="R4292" s="26" t="n">
        <f aca="false">(G4292-H4292)/H4292</f>
        <v>0.000998961080476305</v>
      </c>
      <c r="S4292" s="17" t="n">
        <f aca="false">YEAR(B4292)</f>
        <v>2023</v>
      </c>
      <c r="T4292" s="17" t="n">
        <f aca="false">WEEKDAY(B4292)</f>
        <v>5</v>
      </c>
    </row>
    <row r="4293" customFormat="false" ht="15" hidden="false" customHeight="false" outlineLevel="0" collapsed="false">
      <c r="B4293" s="21" t="n">
        <v>45044</v>
      </c>
      <c r="C4293" s="22" t="n">
        <v>1987.8</v>
      </c>
      <c r="D4293" s="22" t="n">
        <v>1995.14</v>
      </c>
      <c r="E4293" s="22" t="n">
        <v>1976.265</v>
      </c>
      <c r="F4293" s="22" t="n">
        <v>1989.535</v>
      </c>
      <c r="G4293" s="23" t="n">
        <v>1997.61</v>
      </c>
      <c r="H4293" s="23" t="n">
        <v>1995.61</v>
      </c>
      <c r="I4293" s="23" t="n">
        <v>1976.84</v>
      </c>
      <c r="J4293" s="23" t="n">
        <v>1974.87</v>
      </c>
      <c r="K4293" s="29" t="str">
        <f aca="false">IF(N4293&lt;=$F$3,"HIT","MISS")</f>
        <v>HIT</v>
      </c>
      <c r="L4293" s="29" t="str">
        <f aca="false">IF(O4293&lt;=$F$3,"HIT","MISS")</f>
        <v>HIT</v>
      </c>
      <c r="M4293" s="17" t="str">
        <f aca="false">IF(AND(K4293="HIT",L4293="HIT"),"HOD ✓ | LOD ✓",IF(K4293="HIT","HOD ✓",IF(L4293="HIT","LOD ✓","✗ MISS")))</f>
        <v>HOD ✓ | LOD ✓</v>
      </c>
      <c r="N4293" s="26" t="n">
        <f aca="false">IF(D4293&lt;H4293,(H4293-D4293)/D4293,IF(D4293&gt;G4293,(D4293-G4293)/D4293,0))</f>
        <v>0.000235572441031607</v>
      </c>
      <c r="O4293" s="26" t="n">
        <f aca="false">IF(E4293&lt;J4293,(J4293-E4293)/E4293,IF(E4293&gt;I4293,(E4293-I4293)/E4293,0))</f>
        <v>0</v>
      </c>
      <c r="P4293" s="27" t="n">
        <f aca="false">LN(F4293/F4292)</f>
        <v>0.000872443538223864</v>
      </c>
      <c r="Q4293" s="28" t="n">
        <f aca="false">STDEV(P4274:P4293)*SQRT(252)</f>
        <v>0.13281528165374</v>
      </c>
      <c r="R4293" s="26" t="n">
        <f aca="false">(G4293-H4293)/H4293</f>
        <v>0.00100219982862383</v>
      </c>
      <c r="S4293" s="17" t="n">
        <f aca="false">YEAR(B4293)</f>
        <v>2023</v>
      </c>
      <c r="T4293" s="17" t="n">
        <f aca="false">WEEKDAY(B4293)</f>
        <v>6</v>
      </c>
    </row>
    <row r="4294" customFormat="false" ht="15" hidden="false" customHeight="false" outlineLevel="0" collapsed="false">
      <c r="B4294" s="21" t="n">
        <v>45047</v>
      </c>
      <c r="C4294" s="22" t="n">
        <v>1989.535</v>
      </c>
      <c r="D4294" s="22" t="n">
        <v>2006.07</v>
      </c>
      <c r="E4294" s="22" t="n">
        <v>1977.12</v>
      </c>
      <c r="F4294" s="22" t="n">
        <v>1982.55</v>
      </c>
      <c r="G4294" s="23" t="n">
        <v>2014.28</v>
      </c>
      <c r="H4294" s="23" t="n">
        <v>2012.27</v>
      </c>
      <c r="I4294" s="23" t="n">
        <v>1977.26</v>
      </c>
      <c r="J4294" s="23" t="n">
        <v>1975.28</v>
      </c>
      <c r="K4294" s="24" t="str">
        <f aca="false">IF(N4294&lt;=$F$3,"HIT","MISS")</f>
        <v>MISS</v>
      </c>
      <c r="L4294" s="24" t="str">
        <f aca="false">IF(O4294&lt;=$F$3,"HIT","MISS")</f>
        <v>HIT</v>
      </c>
      <c r="M4294" s="25" t="str">
        <f aca="false">IF(AND(K4294="HIT",L4294="HIT"),"HOD ✓ | LOD ✓",IF(K4294="HIT","HOD ✓",IF(L4294="HIT","LOD ✓","✗ MISS")))</f>
        <v>LOD ✓</v>
      </c>
      <c r="N4294" s="26" t="n">
        <f aca="false">IF(D4294&lt;H4294,(H4294-D4294)/D4294,IF(D4294&gt;G4294,(D4294-G4294)/D4294,0))</f>
        <v>0.00309061996839594</v>
      </c>
      <c r="O4294" s="26" t="n">
        <f aca="false">IF(E4294&lt;J4294,(J4294-E4294)/E4294,IF(E4294&gt;I4294,(E4294-I4294)/E4294,0))</f>
        <v>0</v>
      </c>
      <c r="P4294" s="27" t="n">
        <f aca="false">LN(F4294/F4293)</f>
        <v>-0.00351704820020365</v>
      </c>
      <c r="Q4294" s="28" t="n">
        <f aca="false">STDEV(P4275:P4294)*SQRT(252)</f>
        <v>0.131787762310294</v>
      </c>
      <c r="R4294" s="26" t="n">
        <f aca="false">(G4294-H4294)/H4294</f>
        <v>0.000998871920766095</v>
      </c>
      <c r="S4294" s="17" t="n">
        <f aca="false">YEAR(B4294)</f>
        <v>2023</v>
      </c>
      <c r="T4294" s="17" t="n">
        <f aca="false">WEEKDAY(B4294)</f>
        <v>2</v>
      </c>
    </row>
    <row r="4295" customFormat="false" ht="15" hidden="false" customHeight="false" outlineLevel="0" collapsed="false">
      <c r="B4295" s="21" t="n">
        <v>45048</v>
      </c>
      <c r="C4295" s="22" t="n">
        <v>1982.55</v>
      </c>
      <c r="D4295" s="22" t="n">
        <v>2019.455</v>
      </c>
      <c r="E4295" s="22" t="n">
        <v>1978.52</v>
      </c>
      <c r="F4295" s="22" t="n">
        <v>2016.6</v>
      </c>
      <c r="G4295" s="23" t="n">
        <v>2021.97</v>
      </c>
      <c r="H4295" s="23" t="n">
        <v>2019.95</v>
      </c>
      <c r="I4295" s="23" t="n">
        <v>1981.03</v>
      </c>
      <c r="J4295" s="23" t="n">
        <v>1979.05</v>
      </c>
      <c r="K4295" s="29" t="str">
        <f aca="false">IF(N4295&lt;=$F$3,"HIT","MISS")</f>
        <v>HIT</v>
      </c>
      <c r="L4295" s="29" t="str">
        <f aca="false">IF(O4295&lt;=$F$3,"HIT","MISS")</f>
        <v>HIT</v>
      </c>
      <c r="M4295" s="17" t="str">
        <f aca="false">IF(AND(K4295="HIT",L4295="HIT"),"HOD ✓ | LOD ✓",IF(K4295="HIT","HOD ✓",IF(L4295="HIT","LOD ✓","✗ MISS")))</f>
        <v>HOD ✓ | LOD ✓</v>
      </c>
      <c r="N4295" s="26" t="n">
        <f aca="false">IF(D4295&lt;H4295,(H4295-D4295)/D4295,IF(D4295&gt;G4295,(D4295-G4295)/D4295,0))</f>
        <v>0.000245115637634965</v>
      </c>
      <c r="O4295" s="26" t="n">
        <f aca="false">IF(E4295&lt;J4295,(J4295-E4295)/E4295,IF(E4295&gt;I4295,(E4295-I4295)/E4295,0))</f>
        <v>0.000267876998968913</v>
      </c>
      <c r="P4295" s="27" t="n">
        <f aca="false">LN(F4295/F4294)</f>
        <v>0.0170290300871895</v>
      </c>
      <c r="Q4295" s="28" t="n">
        <f aca="false">STDEV(P4276:P4295)*SQRT(252)</f>
        <v>0.14248042336916</v>
      </c>
      <c r="R4295" s="26" t="n">
        <f aca="false">(G4295-H4295)/H4295</f>
        <v>0.00100002475308794</v>
      </c>
      <c r="S4295" s="17" t="n">
        <f aca="false">YEAR(B4295)</f>
        <v>2023</v>
      </c>
      <c r="T4295" s="17" t="n">
        <f aca="false">WEEKDAY(B4295)</f>
        <v>3</v>
      </c>
    </row>
    <row r="4296" customFormat="false" ht="15" hidden="false" customHeight="false" outlineLevel="0" collapsed="false">
      <c r="B4296" s="21" t="n">
        <v>45049</v>
      </c>
      <c r="C4296" s="22" t="n">
        <v>2016.6</v>
      </c>
      <c r="D4296" s="22" t="n">
        <v>2040.495</v>
      </c>
      <c r="E4296" s="22" t="n">
        <v>2008.025</v>
      </c>
      <c r="F4296" s="22" t="n">
        <v>2039.565</v>
      </c>
      <c r="G4296" s="23" t="n">
        <v>2039.97</v>
      </c>
      <c r="H4296" s="23" t="n">
        <v>2037.93</v>
      </c>
      <c r="I4296" s="23" t="n">
        <v>2009.59</v>
      </c>
      <c r="J4296" s="23" t="n">
        <v>2007.58</v>
      </c>
      <c r="K4296" s="29" t="str">
        <f aca="false">IF(N4296&lt;=$F$3,"HIT","MISS")</f>
        <v>HIT</v>
      </c>
      <c r="L4296" s="29" t="str">
        <f aca="false">IF(O4296&lt;=$F$3,"HIT","MISS")</f>
        <v>HIT</v>
      </c>
      <c r="M4296" s="17" t="str">
        <f aca="false">IF(AND(K4296="HIT",L4296="HIT"),"HOD ✓ | LOD ✓",IF(K4296="HIT","HOD ✓",IF(L4296="HIT","LOD ✓","✗ MISS")))</f>
        <v>HOD ✓ | LOD ✓</v>
      </c>
      <c r="N4296" s="26" t="n">
        <f aca="false">IF(D4296&lt;H4296,(H4296-D4296)/D4296,IF(D4296&gt;G4296,(D4296-G4296)/D4296,0))</f>
        <v>0.000257290510390794</v>
      </c>
      <c r="O4296" s="26" t="n">
        <f aca="false">IF(E4296&lt;J4296,(J4296-E4296)/E4296,IF(E4296&gt;I4296,(E4296-I4296)/E4296,0))</f>
        <v>0</v>
      </c>
      <c r="P4296" s="27" t="n">
        <f aca="false">LN(F4296/F4295)</f>
        <v>0.0113236248471519</v>
      </c>
      <c r="Q4296" s="28" t="n">
        <f aca="false">STDEV(P4277:P4296)*SQRT(252)</f>
        <v>0.133448257011817</v>
      </c>
      <c r="R4296" s="26" t="n">
        <f aca="false">(G4296-H4296)/H4296</f>
        <v>0.00100101573655619</v>
      </c>
      <c r="S4296" s="17" t="n">
        <f aca="false">YEAR(B4296)</f>
        <v>2023</v>
      </c>
      <c r="T4296" s="17" t="n">
        <f aca="false">WEEKDAY(B4296)</f>
        <v>4</v>
      </c>
    </row>
    <row r="4297" customFormat="false" ht="15" hidden="false" customHeight="false" outlineLevel="0" collapsed="false">
      <c r="B4297" s="21" t="n">
        <v>45050</v>
      </c>
      <c r="C4297" s="22" t="n">
        <v>2039.565</v>
      </c>
      <c r="D4297" s="22" t="n">
        <v>2067</v>
      </c>
      <c r="E4297" s="22" t="n">
        <v>2030.39</v>
      </c>
      <c r="F4297" s="22" t="n">
        <v>2050.31</v>
      </c>
      <c r="G4297" s="23" t="n">
        <v>2067.94</v>
      </c>
      <c r="H4297" s="23" t="n">
        <v>2065.87</v>
      </c>
      <c r="I4297" s="23" t="n">
        <v>2032.55</v>
      </c>
      <c r="J4297" s="23" t="n">
        <v>2030.52</v>
      </c>
      <c r="K4297" s="29" t="str">
        <f aca="false">IF(N4297&lt;=$F$3,"HIT","MISS")</f>
        <v>HIT</v>
      </c>
      <c r="L4297" s="29" t="str">
        <f aca="false">IF(O4297&lt;=$F$3,"HIT","MISS")</f>
        <v>HIT</v>
      </c>
      <c r="M4297" s="17" t="str">
        <f aca="false">IF(AND(K4297="HIT",L4297="HIT"),"HOD ✓ | LOD ✓",IF(K4297="HIT","HOD ✓",IF(L4297="HIT","LOD ✓","✗ MISS")))</f>
        <v>HOD ✓ | LOD ✓</v>
      </c>
      <c r="N4297" s="26" t="n">
        <f aca="false">IF(D4297&lt;H4297,(H4297-D4297)/D4297,IF(D4297&gt;G4297,(D4297-G4297)/D4297,0))</f>
        <v>0</v>
      </c>
      <c r="O4297" s="26" t="n">
        <f aca="false">IF(E4297&lt;J4297,(J4297-E4297)/E4297,IF(E4297&gt;I4297,(E4297-I4297)/E4297,0))</f>
        <v>6.40271080924757E-005</v>
      </c>
      <c r="P4297" s="27" t="n">
        <f aca="false">LN(F4297/F4296)</f>
        <v>0.00525445140586441</v>
      </c>
      <c r="Q4297" s="28" t="n">
        <f aca="false">STDEV(P4278:P4297)*SQRT(252)</f>
        <v>0.134508017994372</v>
      </c>
      <c r="R4297" s="26" t="n">
        <f aca="false">(G4297-H4297)/H4297</f>
        <v>0.00100199915773992</v>
      </c>
      <c r="S4297" s="17" t="n">
        <f aca="false">YEAR(B4297)</f>
        <v>2023</v>
      </c>
      <c r="T4297" s="17" t="n">
        <f aca="false">WEEKDAY(B4297)</f>
        <v>5</v>
      </c>
    </row>
    <row r="4298" customFormat="false" ht="15" hidden="false" customHeight="false" outlineLevel="0" collapsed="false">
      <c r="B4298" s="21" t="n">
        <v>45051</v>
      </c>
      <c r="C4298" s="22" t="n">
        <v>2050.31</v>
      </c>
      <c r="D4298" s="22" t="n">
        <v>2053.045</v>
      </c>
      <c r="E4298" s="22" t="n">
        <v>1999.585</v>
      </c>
      <c r="F4298" s="22" t="n">
        <v>2016.79</v>
      </c>
      <c r="G4298" s="23" t="n">
        <v>2054.85</v>
      </c>
      <c r="H4298" s="23" t="n">
        <v>2052.8</v>
      </c>
      <c r="I4298" s="23" t="n">
        <v>1998.43</v>
      </c>
      <c r="J4298" s="23" t="n">
        <v>1996.43</v>
      </c>
      <c r="K4298" s="24" t="str">
        <f aca="false">IF(N4298&lt;=$F$3,"HIT","MISS")</f>
        <v>HIT</v>
      </c>
      <c r="L4298" s="24" t="str">
        <f aca="false">IF(O4298&lt;=$F$3,"HIT","MISS")</f>
        <v>MISS</v>
      </c>
      <c r="M4298" s="25" t="str">
        <f aca="false">IF(AND(K4298="HIT",L4298="HIT"),"HOD ✓ | LOD ✓",IF(K4298="HIT","HOD ✓",IF(L4298="HIT","LOD ✓","✗ MISS")))</f>
        <v>HOD ✓</v>
      </c>
      <c r="N4298" s="26" t="n">
        <f aca="false">IF(D4298&lt;H4298,(H4298-D4298)/D4298,IF(D4298&gt;G4298,(D4298-G4298)/D4298,0))</f>
        <v>0</v>
      </c>
      <c r="O4298" s="26" t="n">
        <f aca="false">IF(E4298&lt;J4298,(J4298-E4298)/E4298,IF(E4298&gt;I4298,(E4298-I4298)/E4298,0))</f>
        <v>0.000577619856120131</v>
      </c>
      <c r="P4298" s="27" t="n">
        <f aca="false">LN(F4298/F4297)</f>
        <v>-0.0164838627005748</v>
      </c>
      <c r="Q4298" s="28" t="n">
        <f aca="false">STDEV(P4279:P4298)*SQRT(252)</f>
        <v>0.145908297064054</v>
      </c>
      <c r="R4298" s="26" t="n">
        <f aca="false">(G4298-H4298)/H4298</f>
        <v>0.000998636009352946</v>
      </c>
      <c r="S4298" s="17" t="n">
        <f aca="false">YEAR(B4298)</f>
        <v>2023</v>
      </c>
      <c r="T4298" s="17" t="n">
        <f aca="false">WEEKDAY(B4298)</f>
        <v>6</v>
      </c>
    </row>
    <row r="4299" customFormat="false" ht="15" hidden="false" customHeight="false" outlineLevel="0" collapsed="false">
      <c r="B4299" s="21" t="n">
        <v>45054</v>
      </c>
      <c r="C4299" s="22" t="n">
        <v>2016.79</v>
      </c>
      <c r="D4299" s="22" t="n">
        <v>2029.4</v>
      </c>
      <c r="E4299" s="22" t="n">
        <v>2014.305</v>
      </c>
      <c r="F4299" s="22" t="n">
        <v>2021.355</v>
      </c>
      <c r="G4299" s="23" t="n">
        <v>2031.81</v>
      </c>
      <c r="H4299" s="23" t="n">
        <v>2029.78</v>
      </c>
      <c r="I4299" s="23" t="n">
        <v>2016.56</v>
      </c>
      <c r="J4299" s="23" t="n">
        <v>2014.55</v>
      </c>
      <c r="K4299" s="29" t="str">
        <f aca="false">IF(N4299&lt;=$F$3,"HIT","MISS")</f>
        <v>HIT</v>
      </c>
      <c r="L4299" s="29" t="str">
        <f aca="false">IF(O4299&lt;=$F$3,"HIT","MISS")</f>
        <v>HIT</v>
      </c>
      <c r="M4299" s="17" t="str">
        <f aca="false">IF(AND(K4299="HIT",L4299="HIT"),"HOD ✓ | LOD ✓",IF(K4299="HIT","HOD ✓",IF(L4299="HIT","LOD ✓","✗ MISS")))</f>
        <v>HOD ✓ | LOD ✓</v>
      </c>
      <c r="N4299" s="26" t="n">
        <f aca="false">IF(D4299&lt;H4299,(H4299-D4299)/D4299,IF(D4299&gt;G4299,(D4299-G4299)/D4299,0))</f>
        <v>0.000187247462304071</v>
      </c>
      <c r="O4299" s="26" t="n">
        <f aca="false">IF(E4299&lt;J4299,(J4299-E4299)/E4299,IF(E4299&gt;I4299,(E4299-I4299)/E4299,0))</f>
        <v>0.000121630041130758</v>
      </c>
      <c r="P4299" s="27" t="n">
        <f aca="false">LN(F4299/F4298)</f>
        <v>0.00226094008245509</v>
      </c>
      <c r="Q4299" s="28" t="n">
        <f aca="false">STDEV(P4280:P4299)*SQRT(252)</f>
        <v>0.142474227145363</v>
      </c>
      <c r="R4299" s="26" t="n">
        <f aca="false">(G4299-H4299)/H4299</f>
        <v>0.0010001083861305</v>
      </c>
      <c r="S4299" s="17" t="n">
        <f aca="false">YEAR(B4299)</f>
        <v>2023</v>
      </c>
      <c r="T4299" s="17" t="n">
        <f aca="false">WEEKDAY(B4299)</f>
        <v>2</v>
      </c>
    </row>
    <row r="4300" customFormat="false" ht="15" hidden="false" customHeight="false" outlineLevel="0" collapsed="false">
      <c r="B4300" s="21" t="n">
        <v>45055</v>
      </c>
      <c r="C4300" s="22" t="n">
        <v>2021.355</v>
      </c>
      <c r="D4300" s="22" t="n">
        <v>2037.655</v>
      </c>
      <c r="E4300" s="22" t="n">
        <v>2019.55</v>
      </c>
      <c r="F4300" s="22" t="n">
        <v>2034.535</v>
      </c>
      <c r="G4300" s="23" t="n">
        <v>2039.91</v>
      </c>
      <c r="H4300" s="23" t="n">
        <v>2037.87</v>
      </c>
      <c r="I4300" s="23" t="n">
        <v>2021.47</v>
      </c>
      <c r="J4300" s="23" t="n">
        <v>2019.45</v>
      </c>
      <c r="K4300" s="29" t="str">
        <f aca="false">IF(N4300&lt;=$F$3,"HIT","MISS")</f>
        <v>HIT</v>
      </c>
      <c r="L4300" s="29" t="str">
        <f aca="false">IF(O4300&lt;=$F$3,"HIT","MISS")</f>
        <v>HIT</v>
      </c>
      <c r="M4300" s="17" t="str">
        <f aca="false">IF(AND(K4300="HIT",L4300="HIT"),"HOD ✓ | LOD ✓",IF(K4300="HIT","HOD ✓",IF(L4300="HIT","LOD ✓","✗ MISS")))</f>
        <v>HOD ✓ | LOD ✓</v>
      </c>
      <c r="N4300" s="26" t="n">
        <f aca="false">IF(D4300&lt;H4300,(H4300-D4300)/D4300,IF(D4300&gt;G4300,(D4300-G4300)/D4300,0))</f>
        <v>0.000105513445602871</v>
      </c>
      <c r="O4300" s="26" t="n">
        <f aca="false">IF(E4300&lt;J4300,(J4300-E4300)/E4300,IF(E4300&gt;I4300,(E4300-I4300)/E4300,0))</f>
        <v>0</v>
      </c>
      <c r="P4300" s="27" t="n">
        <f aca="false">LN(F4300/F4299)</f>
        <v>0.0064992129437995</v>
      </c>
      <c r="Q4300" s="28" t="n">
        <f aca="false">STDEV(P4281:P4300)*SQRT(252)</f>
        <v>0.142614370721739</v>
      </c>
      <c r="R4300" s="26" t="n">
        <f aca="false">(G4300-H4300)/H4300</f>
        <v>0.00100104520896828</v>
      </c>
      <c r="S4300" s="17" t="n">
        <f aca="false">YEAR(B4300)</f>
        <v>2023</v>
      </c>
      <c r="T4300" s="17" t="n">
        <f aca="false">WEEKDAY(B4300)</f>
        <v>3</v>
      </c>
    </row>
    <row r="4301" customFormat="false" ht="15" hidden="false" customHeight="false" outlineLevel="0" collapsed="false">
      <c r="B4301" s="21" t="n">
        <v>45056</v>
      </c>
      <c r="C4301" s="22" t="n">
        <v>2034.535</v>
      </c>
      <c r="D4301" s="22" t="n">
        <v>2048.245</v>
      </c>
      <c r="E4301" s="22" t="n">
        <v>2021.565</v>
      </c>
      <c r="F4301" s="22" t="n">
        <v>2029.74</v>
      </c>
      <c r="G4301" s="23" t="n">
        <v>2050.55</v>
      </c>
      <c r="H4301" s="23" t="n">
        <v>2048.5</v>
      </c>
      <c r="I4301" s="23" t="n">
        <v>2024.06</v>
      </c>
      <c r="J4301" s="23" t="n">
        <v>2022.04</v>
      </c>
      <c r="K4301" s="29" t="str">
        <f aca="false">IF(N4301&lt;=$F$3,"HIT","MISS")</f>
        <v>HIT</v>
      </c>
      <c r="L4301" s="29" t="str">
        <f aca="false">IF(O4301&lt;=$F$3,"HIT","MISS")</f>
        <v>HIT</v>
      </c>
      <c r="M4301" s="17" t="str">
        <f aca="false">IF(AND(K4301="HIT",L4301="HIT"),"HOD ✓ | LOD ✓",IF(K4301="HIT","HOD ✓",IF(L4301="HIT","LOD ✓","✗ MISS")))</f>
        <v>HOD ✓ | LOD ✓</v>
      </c>
      <c r="N4301" s="26" t="n">
        <f aca="false">IF(D4301&lt;H4301,(H4301-D4301)/D4301,IF(D4301&gt;G4301,(D4301-G4301)/D4301,0))</f>
        <v>0.000124496825331007</v>
      </c>
      <c r="O4301" s="26" t="n">
        <f aca="false">IF(E4301&lt;J4301,(J4301-E4301)/E4301,IF(E4301&gt;I4301,(E4301-I4301)/E4301,0))</f>
        <v>0.000234966473994113</v>
      </c>
      <c r="P4301" s="27" t="n">
        <f aca="false">LN(F4301/F4300)</f>
        <v>-0.002359585522504</v>
      </c>
      <c r="Q4301" s="28" t="n">
        <f aca="false">STDEV(P4282:P4301)*SQRT(252)</f>
        <v>0.141817766629967</v>
      </c>
      <c r="R4301" s="26" t="n">
        <f aca="false">(G4301-H4301)/H4301</f>
        <v>0.0010007322431048</v>
      </c>
      <c r="S4301" s="17" t="n">
        <f aca="false">YEAR(B4301)</f>
        <v>2023</v>
      </c>
      <c r="T4301" s="17" t="n">
        <f aca="false">WEEKDAY(B4301)</f>
        <v>4</v>
      </c>
    </row>
    <row r="4302" customFormat="false" ht="15" hidden="false" customHeight="false" outlineLevel="0" collapsed="false">
      <c r="B4302" s="21" t="n">
        <v>45057</v>
      </c>
      <c r="C4302" s="22" t="n">
        <v>2029.74</v>
      </c>
      <c r="D4302" s="22" t="n">
        <v>2041.39</v>
      </c>
      <c r="E4302" s="22" t="n">
        <v>2011.185</v>
      </c>
      <c r="F4302" s="22" t="n">
        <v>2015.03</v>
      </c>
      <c r="G4302" s="23" t="n">
        <v>2041.59</v>
      </c>
      <c r="H4302" s="23" t="n">
        <v>2039.55</v>
      </c>
      <c r="I4302" s="23" t="n">
        <v>2011.02</v>
      </c>
      <c r="J4302" s="23" t="n">
        <v>2009.01</v>
      </c>
      <c r="K4302" s="29" t="str">
        <f aca="false">IF(N4302&lt;=$F$3,"HIT","MISS")</f>
        <v>HIT</v>
      </c>
      <c r="L4302" s="29" t="str">
        <f aca="false">IF(O4302&lt;=$F$3,"HIT","MISS")</f>
        <v>HIT</v>
      </c>
      <c r="M4302" s="17" t="str">
        <f aca="false">IF(AND(K4302="HIT",L4302="HIT"),"HOD ✓ | LOD ✓",IF(K4302="HIT","HOD ✓",IF(L4302="HIT","LOD ✓","✗ MISS")))</f>
        <v>HOD ✓ | LOD ✓</v>
      </c>
      <c r="N4302" s="26" t="n">
        <f aca="false">IF(D4302&lt;H4302,(H4302-D4302)/D4302,IF(D4302&gt;G4302,(D4302-G4302)/D4302,0))</f>
        <v>0</v>
      </c>
      <c r="O4302" s="26" t="n">
        <f aca="false">IF(E4302&lt;J4302,(J4302-E4302)/E4302,IF(E4302&gt;I4302,(E4302-I4302)/E4302,0))</f>
        <v>8.20411846746886E-005</v>
      </c>
      <c r="P4302" s="27" t="n">
        <f aca="false">LN(F4302/F4301)</f>
        <v>-0.00727362240788469</v>
      </c>
      <c r="Q4302" s="28" t="n">
        <f aca="false">STDEV(P4283:P4302)*SQRT(252)</f>
        <v>0.136549856551934</v>
      </c>
      <c r="R4302" s="26" t="n">
        <f aca="false">(G4302-H4302)/H4302</f>
        <v>0.00100022063690518</v>
      </c>
      <c r="S4302" s="17" t="n">
        <f aca="false">YEAR(B4302)</f>
        <v>2023</v>
      </c>
      <c r="T4302" s="17" t="n">
        <f aca="false">WEEKDAY(B4302)</f>
        <v>5</v>
      </c>
    </row>
    <row r="4303" customFormat="false" ht="15" hidden="false" customHeight="false" outlineLevel="0" collapsed="false">
      <c r="B4303" s="21" t="n">
        <v>45058</v>
      </c>
      <c r="C4303" s="22" t="n">
        <v>2015.03</v>
      </c>
      <c r="D4303" s="22" t="n">
        <v>2022.58</v>
      </c>
      <c r="E4303" s="22" t="n">
        <v>2000.96</v>
      </c>
      <c r="F4303" s="22" t="n">
        <v>2011.025</v>
      </c>
      <c r="G4303" s="23" t="n">
        <v>2021.84</v>
      </c>
      <c r="H4303" s="23" t="n">
        <v>2019.82</v>
      </c>
      <c r="I4303" s="23" t="n">
        <v>2002.01</v>
      </c>
      <c r="J4303" s="23" t="n">
        <v>2000.01</v>
      </c>
      <c r="K4303" s="29" t="str">
        <f aca="false">IF(N4303&lt;=$F$3,"HIT","MISS")</f>
        <v>HIT</v>
      </c>
      <c r="L4303" s="29" t="str">
        <f aca="false">IF(O4303&lt;=$F$3,"HIT","MISS")</f>
        <v>HIT</v>
      </c>
      <c r="M4303" s="17" t="str">
        <f aca="false">IF(AND(K4303="HIT",L4303="HIT"),"HOD ✓ | LOD ✓",IF(K4303="HIT","HOD ✓",IF(L4303="HIT","LOD ✓","✗ MISS")))</f>
        <v>HOD ✓ | LOD ✓</v>
      </c>
      <c r="N4303" s="26" t="n">
        <f aca="false">IF(D4303&lt;H4303,(H4303-D4303)/D4303,IF(D4303&gt;G4303,(D4303-G4303)/D4303,0))</f>
        <v>0.000365869335205534</v>
      </c>
      <c r="O4303" s="26" t="n">
        <f aca="false">IF(E4303&lt;J4303,(J4303-E4303)/E4303,IF(E4303&gt;I4303,(E4303-I4303)/E4303,0))</f>
        <v>0</v>
      </c>
      <c r="P4303" s="27" t="n">
        <f aca="false">LN(F4303/F4302)</f>
        <v>-0.00198954128598538</v>
      </c>
      <c r="Q4303" s="28" t="n">
        <f aca="false">STDEV(P4284:P4303)*SQRT(252)</f>
        <v>0.120618835362954</v>
      </c>
      <c r="R4303" s="26" t="n">
        <f aca="false">(G4303-H4303)/H4303</f>
        <v>0.00100008911685199</v>
      </c>
      <c r="S4303" s="17" t="n">
        <f aca="false">YEAR(B4303)</f>
        <v>2023</v>
      </c>
      <c r="T4303" s="17" t="n">
        <f aca="false">WEEKDAY(B4303)</f>
        <v>6</v>
      </c>
    </row>
    <row r="4304" customFormat="false" ht="15" hidden="false" customHeight="false" outlineLevel="0" collapsed="false">
      <c r="B4304" s="21" t="n">
        <v>45061</v>
      </c>
      <c r="C4304" s="22" t="n">
        <v>2011.025</v>
      </c>
      <c r="D4304" s="22" t="n">
        <v>2022.115</v>
      </c>
      <c r="E4304" s="22" t="n">
        <v>2007.845</v>
      </c>
      <c r="F4304" s="22" t="n">
        <v>2016.365</v>
      </c>
      <c r="G4304" s="23" t="n">
        <v>2023.33</v>
      </c>
      <c r="H4304" s="23" t="n">
        <v>2021.31</v>
      </c>
      <c r="I4304" s="23" t="n">
        <v>2009.54</v>
      </c>
      <c r="J4304" s="23" t="n">
        <v>2007.53</v>
      </c>
      <c r="K4304" s="29" t="str">
        <f aca="false">IF(N4304&lt;=$F$3,"HIT","MISS")</f>
        <v>HIT</v>
      </c>
      <c r="L4304" s="29" t="str">
        <f aca="false">IF(O4304&lt;=$F$3,"HIT","MISS")</f>
        <v>HIT</v>
      </c>
      <c r="M4304" s="17" t="str">
        <f aca="false">IF(AND(K4304="HIT",L4304="HIT"),"HOD ✓ | LOD ✓",IF(K4304="HIT","HOD ✓",IF(L4304="HIT","LOD ✓","✗ MISS")))</f>
        <v>HOD ✓ | LOD ✓</v>
      </c>
      <c r="N4304" s="26" t="n">
        <f aca="false">IF(D4304&lt;H4304,(H4304-D4304)/D4304,IF(D4304&gt;G4304,(D4304-G4304)/D4304,0))</f>
        <v>0</v>
      </c>
      <c r="O4304" s="26" t="n">
        <f aca="false">IF(E4304&lt;J4304,(J4304-E4304)/E4304,IF(E4304&gt;I4304,(E4304-I4304)/E4304,0))</f>
        <v>0</v>
      </c>
      <c r="P4304" s="27" t="n">
        <f aca="false">LN(F4304/F4303)</f>
        <v>0.00265184306926345</v>
      </c>
      <c r="Q4304" s="28" t="n">
        <f aca="false">STDEV(P4285:P4304)*SQRT(252)</f>
        <v>0.119552680806382</v>
      </c>
      <c r="R4304" s="26" t="n">
        <f aca="false">(G4304-H4304)/H4304</f>
        <v>0.000999351905447449</v>
      </c>
      <c r="S4304" s="17" t="n">
        <f aca="false">YEAR(B4304)</f>
        <v>2023</v>
      </c>
      <c r="T4304" s="17" t="n">
        <f aca="false">WEEKDAY(B4304)</f>
        <v>2</v>
      </c>
    </row>
    <row r="4305" customFormat="false" ht="15" hidden="false" customHeight="false" outlineLevel="0" collapsed="false">
      <c r="B4305" s="21" t="n">
        <v>45062</v>
      </c>
      <c r="C4305" s="22" t="n">
        <v>2016.365</v>
      </c>
      <c r="D4305" s="22" t="n">
        <v>2018.39</v>
      </c>
      <c r="E4305" s="22" t="n">
        <v>1985.53</v>
      </c>
      <c r="F4305" s="22" t="n">
        <v>1988.885</v>
      </c>
      <c r="G4305" s="23" t="n">
        <v>2019.37</v>
      </c>
      <c r="H4305" s="23" t="n">
        <v>2017.35</v>
      </c>
      <c r="I4305" s="23" t="n">
        <v>1986.15</v>
      </c>
      <c r="J4305" s="23" t="n">
        <v>1984.17</v>
      </c>
      <c r="K4305" s="29" t="str">
        <f aca="false">IF(N4305&lt;=$F$3,"HIT","MISS")</f>
        <v>HIT</v>
      </c>
      <c r="L4305" s="29" t="str">
        <f aca="false">IF(O4305&lt;=$F$3,"HIT","MISS")</f>
        <v>HIT</v>
      </c>
      <c r="M4305" s="17" t="str">
        <f aca="false">IF(AND(K4305="HIT",L4305="HIT"),"HOD ✓ | LOD ✓",IF(K4305="HIT","HOD ✓",IF(L4305="HIT","LOD ✓","✗ MISS")))</f>
        <v>HOD ✓ | LOD ✓</v>
      </c>
      <c r="N4305" s="26" t="n">
        <f aca="false">IF(D4305&lt;H4305,(H4305-D4305)/D4305,IF(D4305&gt;G4305,(D4305-G4305)/D4305,0))</f>
        <v>0</v>
      </c>
      <c r="O4305" s="26" t="n">
        <f aca="false">IF(E4305&lt;J4305,(J4305-E4305)/E4305,IF(E4305&gt;I4305,(E4305-I4305)/E4305,0))</f>
        <v>0</v>
      </c>
      <c r="P4305" s="27" t="n">
        <f aca="false">LN(F4305/F4304)</f>
        <v>-0.0137222052072474</v>
      </c>
      <c r="Q4305" s="28" t="n">
        <f aca="false">STDEV(P4286:P4305)*SQRT(252)</f>
        <v>0.128408209671293</v>
      </c>
      <c r="R4305" s="26" t="n">
        <f aca="false">(G4305-H4305)/H4305</f>
        <v>0.00100131360448112</v>
      </c>
      <c r="S4305" s="17" t="n">
        <f aca="false">YEAR(B4305)</f>
        <v>2023</v>
      </c>
      <c r="T4305" s="17" t="n">
        <f aca="false">WEEKDAY(B4305)</f>
        <v>3</v>
      </c>
    </row>
    <row r="4306" customFormat="false" ht="15" hidden="false" customHeight="false" outlineLevel="0" collapsed="false">
      <c r="B4306" s="21" t="n">
        <v>45063</v>
      </c>
      <c r="C4306" s="22" t="n">
        <v>1988.885</v>
      </c>
      <c r="D4306" s="22" t="n">
        <v>1993.12</v>
      </c>
      <c r="E4306" s="22" t="n">
        <v>1975.095</v>
      </c>
      <c r="F4306" s="22" t="n">
        <v>1982.01</v>
      </c>
      <c r="G4306" s="23" t="n">
        <v>1994.26</v>
      </c>
      <c r="H4306" s="23" t="n">
        <v>1992.27</v>
      </c>
      <c r="I4306" s="23" t="n">
        <v>1974.54</v>
      </c>
      <c r="J4306" s="23" t="n">
        <v>1972.57</v>
      </c>
      <c r="K4306" s="29" t="str">
        <f aca="false">IF(N4306&lt;=$F$3,"HIT","MISS")</f>
        <v>HIT</v>
      </c>
      <c r="L4306" s="29" t="str">
        <f aca="false">IF(O4306&lt;=$F$3,"HIT","MISS")</f>
        <v>HIT</v>
      </c>
      <c r="M4306" s="17" t="str">
        <f aca="false">IF(AND(K4306="HIT",L4306="HIT"),"HOD ✓ | LOD ✓",IF(K4306="HIT","HOD ✓",IF(L4306="HIT","LOD ✓","✗ MISS")))</f>
        <v>HOD ✓ | LOD ✓</v>
      </c>
      <c r="N4306" s="26" t="n">
        <f aca="false">IF(D4306&lt;H4306,(H4306-D4306)/D4306,IF(D4306&gt;G4306,(D4306-G4306)/D4306,0))</f>
        <v>0</v>
      </c>
      <c r="O4306" s="26" t="n">
        <f aca="false">IF(E4306&lt;J4306,(J4306-E4306)/E4306,IF(E4306&gt;I4306,(E4306-I4306)/E4306,0))</f>
        <v>0.000280999141813464</v>
      </c>
      <c r="P4306" s="27" t="n">
        <f aca="false">LN(F4306/F4305)</f>
        <v>-0.00346269889756943</v>
      </c>
      <c r="Q4306" s="28" t="n">
        <f aca="false">STDEV(P4287:P4306)*SQRT(252)</f>
        <v>0.127712750430565</v>
      </c>
      <c r="R4306" s="26" t="n">
        <f aca="false">(G4306-H4306)/H4306</f>
        <v>0.000998860596204334</v>
      </c>
      <c r="S4306" s="17" t="n">
        <f aca="false">YEAR(B4306)</f>
        <v>2023</v>
      </c>
      <c r="T4306" s="17" t="n">
        <f aca="false">WEEKDAY(B4306)</f>
        <v>4</v>
      </c>
    </row>
    <row r="4307" customFormat="false" ht="15" hidden="false" customHeight="false" outlineLevel="0" collapsed="false">
      <c r="B4307" s="21" t="n">
        <v>45064</v>
      </c>
      <c r="C4307" s="22" t="n">
        <v>1982.01</v>
      </c>
      <c r="D4307" s="22" t="n">
        <v>1986.07</v>
      </c>
      <c r="E4307" s="22" t="n">
        <v>1952.01</v>
      </c>
      <c r="F4307" s="22" t="n">
        <v>1957.685</v>
      </c>
      <c r="G4307" s="23" t="n">
        <v>1988.53</v>
      </c>
      <c r="H4307" s="23" t="n">
        <v>1986.54</v>
      </c>
      <c r="I4307" s="23" t="n">
        <v>1954.9</v>
      </c>
      <c r="J4307" s="23" t="n">
        <v>1952.95</v>
      </c>
      <c r="K4307" s="29" t="str">
        <f aca="false">IF(N4307&lt;=$F$3,"HIT","MISS")</f>
        <v>HIT</v>
      </c>
      <c r="L4307" s="29" t="str">
        <f aca="false">IF(O4307&lt;=$F$3,"HIT","MISS")</f>
        <v>HIT</v>
      </c>
      <c r="M4307" s="17" t="str">
        <f aca="false">IF(AND(K4307="HIT",L4307="HIT"),"HOD ✓ | LOD ✓",IF(K4307="HIT","HOD ✓",IF(L4307="HIT","LOD ✓","✗ MISS")))</f>
        <v>HOD ✓ | LOD ✓</v>
      </c>
      <c r="N4307" s="26" t="n">
        <f aca="false">IF(D4307&lt;H4307,(H4307-D4307)/D4307,IF(D4307&gt;G4307,(D4307-G4307)/D4307,0))</f>
        <v>0.000236648255096763</v>
      </c>
      <c r="O4307" s="26" t="n">
        <f aca="false">IF(E4307&lt;J4307,(J4307-E4307)/E4307,IF(E4307&gt;I4307,(E4307-I4307)/E4307,0))</f>
        <v>0.000481554910067087</v>
      </c>
      <c r="P4307" s="27" t="n">
        <f aca="false">LN(F4307/F4306)</f>
        <v>-0.0123488285851485</v>
      </c>
      <c r="Q4307" s="28" t="n">
        <f aca="false">STDEV(P4288:P4307)*SQRT(252)</f>
        <v>0.13291418649601</v>
      </c>
      <c r="R4307" s="26" t="n">
        <f aca="false">(G4307-H4307)/H4307</f>
        <v>0.00100174172178764</v>
      </c>
      <c r="S4307" s="17" t="n">
        <f aca="false">YEAR(B4307)</f>
        <v>2023</v>
      </c>
      <c r="T4307" s="17" t="n">
        <f aca="false">WEEKDAY(B4307)</f>
        <v>5</v>
      </c>
    </row>
    <row r="4308" customFormat="false" ht="15" hidden="false" customHeight="false" outlineLevel="0" collapsed="false">
      <c r="B4308" s="21" t="n">
        <v>45065</v>
      </c>
      <c r="C4308" s="22" t="n">
        <v>1957.685</v>
      </c>
      <c r="D4308" s="22" t="n">
        <v>1984.325</v>
      </c>
      <c r="E4308" s="22" t="n">
        <v>1954.13</v>
      </c>
      <c r="F4308" s="22" t="n">
        <v>1977.895</v>
      </c>
      <c r="G4308" s="23" t="n">
        <v>1986.14</v>
      </c>
      <c r="H4308" s="23" t="n">
        <v>1984.16</v>
      </c>
      <c r="I4308" s="23" t="n">
        <v>1958.18</v>
      </c>
      <c r="J4308" s="23" t="n">
        <v>1956.22</v>
      </c>
      <c r="K4308" s="24" t="str">
        <f aca="false">IF(N4308&lt;=$F$3,"HIT","MISS")</f>
        <v>HIT</v>
      </c>
      <c r="L4308" s="24" t="str">
        <f aca="false">IF(O4308&lt;=$F$3,"HIT","MISS")</f>
        <v>MISS</v>
      </c>
      <c r="M4308" s="25" t="str">
        <f aca="false">IF(AND(K4308="HIT",L4308="HIT"),"HOD ✓ | LOD ✓",IF(K4308="HIT","HOD ✓",IF(L4308="HIT","LOD ✓","✗ MISS")))</f>
        <v>HOD ✓</v>
      </c>
      <c r="N4308" s="26" t="n">
        <f aca="false">IF(D4308&lt;H4308,(H4308-D4308)/D4308,IF(D4308&gt;G4308,(D4308-G4308)/D4308,0))</f>
        <v>0</v>
      </c>
      <c r="O4308" s="26" t="n">
        <f aca="false">IF(E4308&lt;J4308,(J4308-E4308)/E4308,IF(E4308&gt;I4308,(E4308-I4308)/E4308,0))</f>
        <v>0.00106952966281666</v>
      </c>
      <c r="P4308" s="27" t="n">
        <f aca="false">LN(F4308/F4307)</f>
        <v>0.0102704951497665</v>
      </c>
      <c r="Q4308" s="28" t="n">
        <f aca="false">STDEV(P4289:P4308)*SQRT(252)</f>
        <v>0.133656020916265</v>
      </c>
      <c r="R4308" s="26" t="n">
        <f aca="false">(G4308-H4308)/H4308</f>
        <v>0.000997903394887518</v>
      </c>
      <c r="S4308" s="17" t="n">
        <f aca="false">YEAR(B4308)</f>
        <v>2023</v>
      </c>
      <c r="T4308" s="17" t="n">
        <f aca="false">WEEKDAY(B4308)</f>
        <v>6</v>
      </c>
    </row>
    <row r="4309" customFormat="false" ht="15" hidden="false" customHeight="false" outlineLevel="0" collapsed="false">
      <c r="B4309" s="21" t="n">
        <v>45068</v>
      </c>
      <c r="C4309" s="22" t="n">
        <v>1977.895</v>
      </c>
      <c r="D4309" s="22" t="n">
        <v>1982.67</v>
      </c>
      <c r="E4309" s="22" t="n">
        <v>1968.905</v>
      </c>
      <c r="F4309" s="22" t="n">
        <v>1971.72</v>
      </c>
      <c r="G4309" s="23" t="n">
        <v>1981.88</v>
      </c>
      <c r="H4309" s="23" t="n">
        <v>1979.9</v>
      </c>
      <c r="I4309" s="23" t="n">
        <v>1968.66</v>
      </c>
      <c r="J4309" s="23" t="n">
        <v>1966.69</v>
      </c>
      <c r="K4309" s="29" t="str">
        <f aca="false">IF(N4309&lt;=$F$3,"HIT","MISS")</f>
        <v>HIT</v>
      </c>
      <c r="L4309" s="29" t="str">
        <f aca="false">IF(O4309&lt;=$F$3,"HIT","MISS")</f>
        <v>HIT</v>
      </c>
      <c r="M4309" s="17" t="str">
        <f aca="false">IF(AND(K4309="HIT",L4309="HIT"),"HOD ✓ | LOD ✓",IF(K4309="HIT","HOD ✓",IF(L4309="HIT","LOD ✓","✗ MISS")))</f>
        <v>HOD ✓ | LOD ✓</v>
      </c>
      <c r="N4309" s="26" t="n">
        <f aca="false">IF(D4309&lt;H4309,(H4309-D4309)/D4309,IF(D4309&gt;G4309,(D4309-G4309)/D4309,0))</f>
        <v>0.000398452591707124</v>
      </c>
      <c r="O4309" s="26" t="n">
        <f aca="false">IF(E4309&lt;J4309,(J4309-E4309)/E4309,IF(E4309&gt;I4309,(E4309-I4309)/E4309,0))</f>
        <v>0.000124434647684825</v>
      </c>
      <c r="P4309" s="27" t="n">
        <f aca="false">LN(F4309/F4308)</f>
        <v>-0.00312688959876147</v>
      </c>
      <c r="Q4309" s="28" t="n">
        <f aca="false">STDEV(P4290:P4309)*SQRT(252)</f>
        <v>0.133494329061098</v>
      </c>
      <c r="R4309" s="26" t="n">
        <f aca="false">(G4309-H4309)/H4309</f>
        <v>0.0010000505076014</v>
      </c>
      <c r="S4309" s="17" t="n">
        <f aca="false">YEAR(B4309)</f>
        <v>2023</v>
      </c>
      <c r="T4309" s="17" t="n">
        <f aca="false">WEEKDAY(B4309)</f>
        <v>2</v>
      </c>
    </row>
    <row r="4310" customFormat="false" ht="15" hidden="false" customHeight="false" outlineLevel="0" collapsed="false">
      <c r="B4310" s="21" t="n">
        <v>45069</v>
      </c>
      <c r="C4310" s="22" t="n">
        <v>1971.72</v>
      </c>
      <c r="D4310" s="22" t="n">
        <v>1977.805</v>
      </c>
      <c r="E4310" s="22" t="n">
        <v>1954.3</v>
      </c>
      <c r="F4310" s="22" t="n">
        <v>1975.115</v>
      </c>
      <c r="G4310" s="23" t="n">
        <v>1977.56</v>
      </c>
      <c r="H4310" s="23" t="n">
        <v>1975.58</v>
      </c>
      <c r="I4310" s="23" t="n">
        <v>1954.07</v>
      </c>
      <c r="J4310" s="23" t="n">
        <v>1952.12</v>
      </c>
      <c r="K4310" s="29" t="str">
        <f aca="false">IF(N4310&lt;=$F$3,"HIT","MISS")</f>
        <v>HIT</v>
      </c>
      <c r="L4310" s="29" t="str">
        <f aca="false">IF(O4310&lt;=$F$3,"HIT","MISS")</f>
        <v>HIT</v>
      </c>
      <c r="M4310" s="17" t="str">
        <f aca="false">IF(AND(K4310="HIT",L4310="HIT"),"HOD ✓ | LOD ✓",IF(K4310="HIT","HOD ✓",IF(L4310="HIT","LOD ✓","✗ MISS")))</f>
        <v>HOD ✓ | LOD ✓</v>
      </c>
      <c r="N4310" s="26" t="n">
        <f aca="false">IF(D4310&lt;H4310,(H4310-D4310)/D4310,IF(D4310&gt;G4310,(D4310-G4310)/D4310,0))</f>
        <v>0.000123874699477511</v>
      </c>
      <c r="O4310" s="26" t="n">
        <f aca="false">IF(E4310&lt;J4310,(J4310-E4310)/E4310,IF(E4310&gt;I4310,(E4310-I4310)/E4310,0))</f>
        <v>0.000117689198178385</v>
      </c>
      <c r="P4310" s="27" t="n">
        <f aca="false">LN(F4310/F4309)</f>
        <v>0.00172036623640815</v>
      </c>
      <c r="Q4310" s="28" t="n">
        <f aca="false">STDEV(P4291:P4310)*SQRT(252)</f>
        <v>0.132728270815481</v>
      </c>
      <c r="R4310" s="26" t="n">
        <f aca="false">(G4310-H4310)/H4310</f>
        <v>0.0010022373176485</v>
      </c>
      <c r="S4310" s="17" t="n">
        <f aca="false">YEAR(B4310)</f>
        <v>2023</v>
      </c>
      <c r="T4310" s="17" t="n">
        <f aca="false">WEEKDAY(B4310)</f>
        <v>3</v>
      </c>
    </row>
    <row r="4311" customFormat="false" ht="15" hidden="false" customHeight="false" outlineLevel="0" collapsed="false">
      <c r="B4311" s="21" t="n">
        <v>45070</v>
      </c>
      <c r="C4311" s="22" t="n">
        <v>1975.115</v>
      </c>
      <c r="D4311" s="22" t="n">
        <v>1985.39</v>
      </c>
      <c r="E4311" s="22" t="n">
        <v>1956.77</v>
      </c>
      <c r="F4311" s="22" t="n">
        <v>1957.225</v>
      </c>
      <c r="G4311" s="23" t="n">
        <v>1985.31</v>
      </c>
      <c r="H4311" s="23" t="n">
        <v>1983.33</v>
      </c>
      <c r="I4311" s="23" t="n">
        <v>1957.16</v>
      </c>
      <c r="J4311" s="23" t="n">
        <v>1955.2</v>
      </c>
      <c r="K4311" s="29" t="str">
        <f aca="false">IF(N4311&lt;=$F$3,"HIT","MISS")</f>
        <v>HIT</v>
      </c>
      <c r="L4311" s="29" t="str">
        <f aca="false">IF(O4311&lt;=$F$3,"HIT","MISS")</f>
        <v>HIT</v>
      </c>
      <c r="M4311" s="17" t="str">
        <f aca="false">IF(AND(K4311="HIT",L4311="HIT"),"HOD ✓ | LOD ✓",IF(K4311="HIT","HOD ✓",IF(L4311="HIT","LOD ✓","✗ MISS")))</f>
        <v>HOD ✓ | LOD ✓</v>
      </c>
      <c r="N4311" s="26" t="n">
        <f aca="false">IF(D4311&lt;H4311,(H4311-D4311)/D4311,IF(D4311&gt;G4311,(D4311-G4311)/D4311,0))</f>
        <v>4.02943502284965E-005</v>
      </c>
      <c r="O4311" s="26" t="n">
        <f aca="false">IF(E4311&lt;J4311,(J4311-E4311)/E4311,IF(E4311&gt;I4311,(E4311-I4311)/E4311,0))</f>
        <v>0</v>
      </c>
      <c r="P4311" s="27" t="n">
        <f aca="false">LN(F4311/F4310)</f>
        <v>-0.009098970805075</v>
      </c>
      <c r="Q4311" s="28" t="n">
        <f aca="false">STDEV(P4292:P4311)*SQRT(252)</f>
        <v>0.135712116236017</v>
      </c>
      <c r="R4311" s="26" t="n">
        <f aca="false">(G4311-H4311)/H4311</f>
        <v>0.000998321005581531</v>
      </c>
      <c r="S4311" s="17" t="n">
        <f aca="false">YEAR(B4311)</f>
        <v>2023</v>
      </c>
      <c r="T4311" s="17" t="n">
        <f aca="false">WEEKDAY(B4311)</f>
        <v>4</v>
      </c>
    </row>
    <row r="4312" customFormat="false" ht="15" hidden="false" customHeight="false" outlineLevel="0" collapsed="false">
      <c r="B4312" s="21" t="n">
        <v>45071</v>
      </c>
      <c r="C4312" s="22" t="n">
        <v>1957.225</v>
      </c>
      <c r="D4312" s="22" t="n">
        <v>1964.785</v>
      </c>
      <c r="E4312" s="22" t="n">
        <v>1938.915</v>
      </c>
      <c r="F4312" s="22" t="n">
        <v>1940.595</v>
      </c>
      <c r="G4312" s="23" t="n">
        <v>1964.57</v>
      </c>
      <c r="H4312" s="23" t="n">
        <v>1962.61</v>
      </c>
      <c r="I4312" s="23" t="n">
        <v>1938.6</v>
      </c>
      <c r="J4312" s="23" t="n">
        <v>1936.66</v>
      </c>
      <c r="K4312" s="29" t="str">
        <f aca="false">IF(N4312&lt;=$F$3,"HIT","MISS")</f>
        <v>HIT</v>
      </c>
      <c r="L4312" s="29" t="str">
        <f aca="false">IF(O4312&lt;=$F$3,"HIT","MISS")</f>
        <v>HIT</v>
      </c>
      <c r="M4312" s="17" t="str">
        <f aca="false">IF(AND(K4312="HIT",L4312="HIT"),"HOD ✓ | LOD ✓",IF(K4312="HIT","HOD ✓",IF(L4312="HIT","LOD ✓","✗ MISS")))</f>
        <v>HOD ✓ | LOD ✓</v>
      </c>
      <c r="N4312" s="26" t="n">
        <f aca="false">IF(D4312&lt;H4312,(H4312-D4312)/D4312,IF(D4312&gt;G4312,(D4312-G4312)/D4312,0))</f>
        <v>0.000109426731169133</v>
      </c>
      <c r="O4312" s="26" t="n">
        <f aca="false">IF(E4312&lt;J4312,(J4312-E4312)/E4312,IF(E4312&gt;I4312,(E4312-I4312)/E4312,0))</f>
        <v>0.00016246199549751</v>
      </c>
      <c r="P4312" s="27" t="n">
        <f aca="false">LN(F4312/F4311)</f>
        <v>-0.00853302661791826</v>
      </c>
      <c r="Q4312" s="28" t="n">
        <f aca="false">STDEV(P4293:P4312)*SQRT(252)</f>
        <v>0.138448764850614</v>
      </c>
      <c r="R4312" s="26" t="n">
        <f aca="false">(G4312-H4312)/H4312</f>
        <v>0.000998670138234309</v>
      </c>
      <c r="S4312" s="17" t="n">
        <f aca="false">YEAR(B4312)</f>
        <v>2023</v>
      </c>
      <c r="T4312" s="17" t="n">
        <f aca="false">WEEKDAY(B4312)</f>
        <v>5</v>
      </c>
    </row>
    <row r="4313" customFormat="false" ht="15" hidden="false" customHeight="false" outlineLevel="0" collapsed="false">
      <c r="B4313" s="21" t="n">
        <v>45072</v>
      </c>
      <c r="C4313" s="22" t="n">
        <v>1940.595</v>
      </c>
      <c r="D4313" s="22" t="n">
        <v>1957.36</v>
      </c>
      <c r="E4313" s="22" t="n">
        <v>1936.815</v>
      </c>
      <c r="F4313" s="22" t="n">
        <v>1946.93</v>
      </c>
      <c r="G4313" s="23" t="n">
        <v>1957.21</v>
      </c>
      <c r="H4313" s="23" t="n">
        <v>1955.25</v>
      </c>
      <c r="I4313" s="23" t="n">
        <v>1938.1</v>
      </c>
      <c r="J4313" s="23" t="n">
        <v>1936.16</v>
      </c>
      <c r="K4313" s="29" t="str">
        <f aca="false">IF(N4313&lt;=$F$3,"HIT","MISS")</f>
        <v>HIT</v>
      </c>
      <c r="L4313" s="29" t="str">
        <f aca="false">IF(O4313&lt;=$F$3,"HIT","MISS")</f>
        <v>HIT</v>
      </c>
      <c r="M4313" s="17" t="str">
        <f aca="false">IF(AND(K4313="HIT",L4313="HIT"),"HOD ✓ | LOD ✓",IF(K4313="HIT","HOD ✓",IF(L4313="HIT","LOD ✓","✗ MISS")))</f>
        <v>HOD ✓ | LOD ✓</v>
      </c>
      <c r="N4313" s="26" t="n">
        <f aca="false">IF(D4313&lt;H4313,(H4313-D4313)/D4313,IF(D4313&gt;G4313,(D4313-G4313)/D4313,0))</f>
        <v>7.66338333264517E-005</v>
      </c>
      <c r="O4313" s="26" t="n">
        <f aca="false">IF(E4313&lt;J4313,(J4313-E4313)/E4313,IF(E4313&gt;I4313,(E4313-I4313)/E4313,0))</f>
        <v>0</v>
      </c>
      <c r="P4313" s="27" t="n">
        <f aca="false">LN(F4313/F4312)</f>
        <v>0.00325914591291215</v>
      </c>
      <c r="Q4313" s="28" t="n">
        <f aca="false">STDEV(P4294:P4313)*SQRT(252)</f>
        <v>0.139180275085879</v>
      </c>
      <c r="R4313" s="26" t="n">
        <f aca="false">(G4313-H4313)/H4313</f>
        <v>0.00100242935685976</v>
      </c>
      <c r="S4313" s="17" t="n">
        <f aca="false">YEAR(B4313)</f>
        <v>2023</v>
      </c>
      <c r="T4313" s="17" t="n">
        <f aca="false">WEEKDAY(B4313)</f>
        <v>6</v>
      </c>
    </row>
    <row r="4314" customFormat="false" ht="15" hidden="false" customHeight="false" outlineLevel="0" collapsed="false">
      <c r="B4314" s="21" t="n">
        <v>45075</v>
      </c>
      <c r="C4314" s="22" t="n">
        <v>1946.93</v>
      </c>
      <c r="D4314" s="22" t="n">
        <v>1949.77</v>
      </c>
      <c r="E4314" s="22" t="n">
        <v>1940.385</v>
      </c>
      <c r="F4314" s="22" t="n">
        <v>1943.12</v>
      </c>
      <c r="G4314" s="23" t="n">
        <v>1949.7</v>
      </c>
      <c r="H4314" s="23" t="n">
        <v>1947.75</v>
      </c>
      <c r="I4314" s="23" t="n">
        <v>1941.95</v>
      </c>
      <c r="J4314" s="23" t="n">
        <v>1940.01</v>
      </c>
      <c r="K4314" s="29" t="str">
        <f aca="false">IF(N4314&lt;=$F$3,"HIT","MISS")</f>
        <v>HIT</v>
      </c>
      <c r="L4314" s="29" t="str">
        <f aca="false">IF(O4314&lt;=$F$3,"HIT","MISS")</f>
        <v>HIT</v>
      </c>
      <c r="M4314" s="17" t="str">
        <f aca="false">IF(AND(K4314="HIT",L4314="HIT"),"HOD ✓ | LOD ✓",IF(K4314="HIT","HOD ✓",IF(L4314="HIT","LOD ✓","✗ MISS")))</f>
        <v>HOD ✓ | LOD ✓</v>
      </c>
      <c r="N4314" s="26" t="n">
        <f aca="false">IF(D4314&lt;H4314,(H4314-D4314)/D4314,IF(D4314&gt;G4314,(D4314-G4314)/D4314,0))</f>
        <v>3.59016704534055E-005</v>
      </c>
      <c r="O4314" s="26" t="n">
        <f aca="false">IF(E4314&lt;J4314,(J4314-E4314)/E4314,IF(E4314&gt;I4314,(E4314-I4314)/E4314,0))</f>
        <v>0</v>
      </c>
      <c r="P4314" s="27" t="n">
        <f aca="false">LN(F4314/F4313)</f>
        <v>-0.00195884434301366</v>
      </c>
      <c r="Q4314" s="28" t="n">
        <f aca="false">STDEV(P4295:P4314)*SQRT(252)</f>
        <v>0.138928426688524</v>
      </c>
      <c r="R4314" s="26" t="n">
        <f aca="false">(G4314-H4314)/H4314</f>
        <v>0.00100115517905278</v>
      </c>
      <c r="S4314" s="17" t="n">
        <f aca="false">YEAR(B4314)</f>
        <v>2023</v>
      </c>
      <c r="T4314" s="17" t="n">
        <f aca="false">WEEKDAY(B4314)</f>
        <v>2</v>
      </c>
    </row>
    <row r="4315" customFormat="false" ht="15" hidden="false" customHeight="false" outlineLevel="0" collapsed="false">
      <c r="B4315" s="21" t="n">
        <v>45076</v>
      </c>
      <c r="C4315" s="22" t="n">
        <v>1943.12</v>
      </c>
      <c r="D4315" s="22" t="n">
        <v>1963.55</v>
      </c>
      <c r="E4315" s="22" t="n">
        <v>1932.11</v>
      </c>
      <c r="F4315" s="22" t="n">
        <v>1959.48</v>
      </c>
      <c r="G4315" s="23" t="n">
        <v>1965.44</v>
      </c>
      <c r="H4315" s="23" t="n">
        <v>1963.48</v>
      </c>
      <c r="I4315" s="23" t="n">
        <v>1931.88</v>
      </c>
      <c r="J4315" s="23" t="n">
        <v>1929.95</v>
      </c>
      <c r="K4315" s="29" t="str">
        <f aca="false">IF(N4315&lt;=$F$3,"HIT","MISS")</f>
        <v>HIT</v>
      </c>
      <c r="L4315" s="29" t="str">
        <f aca="false">IF(O4315&lt;=$F$3,"HIT","MISS")</f>
        <v>HIT</v>
      </c>
      <c r="M4315" s="17" t="str">
        <f aca="false">IF(AND(K4315="HIT",L4315="HIT"),"HOD ✓ | LOD ✓",IF(K4315="HIT","HOD ✓",IF(L4315="HIT","LOD ✓","✗ MISS")))</f>
        <v>HOD ✓ | LOD ✓</v>
      </c>
      <c r="N4315" s="26" t="n">
        <f aca="false">IF(D4315&lt;H4315,(H4315-D4315)/D4315,IF(D4315&gt;G4315,(D4315-G4315)/D4315,0))</f>
        <v>0</v>
      </c>
      <c r="O4315" s="26" t="n">
        <f aca="false">IF(E4315&lt;J4315,(J4315-E4315)/E4315,IF(E4315&gt;I4315,(E4315-I4315)/E4315,0))</f>
        <v>0.000119040841359856</v>
      </c>
      <c r="P4315" s="27" t="n">
        <f aca="false">LN(F4315/F4314)</f>
        <v>0.00838420326716539</v>
      </c>
      <c r="Q4315" s="28" t="n">
        <f aca="false">STDEV(P4296:P4315)*SQRT(252)</f>
        <v>0.126914890796095</v>
      </c>
      <c r="R4315" s="26" t="n">
        <f aca="false">(G4315-H4315)/H4315</f>
        <v>0.000998227636645159</v>
      </c>
      <c r="S4315" s="17" t="n">
        <f aca="false">YEAR(B4315)</f>
        <v>2023</v>
      </c>
      <c r="T4315" s="17" t="n">
        <f aca="false">WEEKDAY(B4315)</f>
        <v>3</v>
      </c>
    </row>
    <row r="4316" customFormat="false" ht="15" hidden="false" customHeight="false" outlineLevel="0" collapsed="false">
      <c r="B4316" s="21" t="n">
        <v>45077</v>
      </c>
      <c r="C4316" s="22" t="n">
        <v>1959.48</v>
      </c>
      <c r="D4316" s="22" t="n">
        <v>1974.835</v>
      </c>
      <c r="E4316" s="22" t="n">
        <v>1953.7</v>
      </c>
      <c r="F4316" s="22" t="n">
        <v>1962.615</v>
      </c>
      <c r="G4316" s="23" t="n">
        <v>1977.33</v>
      </c>
      <c r="H4316" s="23" t="n">
        <v>1975.35</v>
      </c>
      <c r="I4316" s="23" t="n">
        <v>1955.12</v>
      </c>
      <c r="J4316" s="23" t="n">
        <v>1953.17</v>
      </c>
      <c r="K4316" s="29" t="str">
        <f aca="false">IF(N4316&lt;=$F$3,"HIT","MISS")</f>
        <v>HIT</v>
      </c>
      <c r="L4316" s="29" t="str">
        <f aca="false">IF(O4316&lt;=$F$3,"HIT","MISS")</f>
        <v>HIT</v>
      </c>
      <c r="M4316" s="17" t="str">
        <f aca="false">IF(AND(K4316="HIT",L4316="HIT"),"HOD ✓ | LOD ✓",IF(K4316="HIT","HOD ✓",IF(L4316="HIT","LOD ✓","✗ MISS")))</f>
        <v>HOD ✓ | LOD ✓</v>
      </c>
      <c r="N4316" s="26" t="n">
        <f aca="false">IF(D4316&lt;H4316,(H4316-D4316)/D4316,IF(D4316&gt;G4316,(D4316-G4316)/D4316,0))</f>
        <v>0.000260781280461341</v>
      </c>
      <c r="O4316" s="26" t="n">
        <f aca="false">IF(E4316&lt;J4316,(J4316-E4316)/E4316,IF(E4316&gt;I4316,(E4316-I4316)/E4316,0))</f>
        <v>0</v>
      </c>
      <c r="P4316" s="27" t="n">
        <f aca="false">LN(F4316/F4315)</f>
        <v>0.00159863576362116</v>
      </c>
      <c r="Q4316" s="28" t="n">
        <f aca="false">STDEV(P4297:P4316)*SQRT(252)</f>
        <v>0.118352377318074</v>
      </c>
      <c r="R4316" s="26" t="n">
        <f aca="false">(G4316-H4316)/H4316</f>
        <v>0.00100235401321286</v>
      </c>
      <c r="S4316" s="17" t="n">
        <f aca="false">YEAR(B4316)</f>
        <v>2023</v>
      </c>
      <c r="T4316" s="17" t="n">
        <f aca="false">WEEKDAY(B4316)</f>
        <v>4</v>
      </c>
    </row>
    <row r="4317" customFormat="false" ht="15" hidden="false" customHeight="false" outlineLevel="0" collapsed="false">
      <c r="B4317" s="21" t="n">
        <v>45078</v>
      </c>
      <c r="C4317" s="22" t="n">
        <v>1962.615</v>
      </c>
      <c r="D4317" s="22" t="n">
        <v>1983.18</v>
      </c>
      <c r="E4317" s="22" t="n">
        <v>1953.445</v>
      </c>
      <c r="F4317" s="22" t="n">
        <v>1977.54</v>
      </c>
      <c r="G4317" s="23" t="n">
        <v>1982.68</v>
      </c>
      <c r="H4317" s="23" t="n">
        <v>1980.7</v>
      </c>
      <c r="I4317" s="23" t="n">
        <v>1959.01</v>
      </c>
      <c r="J4317" s="23" t="n">
        <v>1957.05</v>
      </c>
      <c r="K4317" s="24" t="str">
        <f aca="false">IF(N4317&lt;=$F$3,"HIT","MISS")</f>
        <v>HIT</v>
      </c>
      <c r="L4317" s="24" t="str">
        <f aca="false">IF(O4317&lt;=$F$3,"HIT","MISS")</f>
        <v>MISS</v>
      </c>
      <c r="M4317" s="25" t="str">
        <f aca="false">IF(AND(K4317="HIT",L4317="HIT"),"HOD ✓ | LOD ✓",IF(K4317="HIT","HOD ✓",IF(L4317="HIT","LOD ✓","✗ MISS")))</f>
        <v>HOD ✓</v>
      </c>
      <c r="N4317" s="26" t="n">
        <f aca="false">IF(D4317&lt;H4317,(H4317-D4317)/D4317,IF(D4317&gt;G4317,(D4317-G4317)/D4317,0))</f>
        <v>0.000252120331992053</v>
      </c>
      <c r="O4317" s="26" t="n">
        <f aca="false">IF(E4317&lt;J4317,(J4317-E4317)/E4317,IF(E4317&gt;I4317,(E4317-I4317)/E4317,0))</f>
        <v>0.00184545764022024</v>
      </c>
      <c r="P4317" s="27" t="n">
        <f aca="false">LN(F4317/F4316)</f>
        <v>0.00757588033144536</v>
      </c>
      <c r="Q4317" s="28" t="n">
        <f aca="false">STDEV(P4298:P4317)*SQRT(252)</f>
        <v>0.120487191200287</v>
      </c>
      <c r="R4317" s="26" t="n">
        <f aca="false">(G4317-H4317)/H4317</f>
        <v>0.000999646589589548</v>
      </c>
      <c r="S4317" s="17" t="n">
        <f aca="false">YEAR(B4317)</f>
        <v>2023</v>
      </c>
      <c r="T4317" s="17" t="n">
        <f aca="false">WEEKDAY(B4317)</f>
        <v>5</v>
      </c>
    </row>
    <row r="4318" customFormat="false" ht="15" hidden="false" customHeight="false" outlineLevel="0" collapsed="false">
      <c r="B4318" s="21" t="n">
        <v>45079</v>
      </c>
      <c r="C4318" s="22" t="n">
        <v>1977.54</v>
      </c>
      <c r="D4318" s="22" t="n">
        <v>1983.505</v>
      </c>
      <c r="E4318" s="22" t="n">
        <v>1947.68</v>
      </c>
      <c r="F4318" s="22" t="n">
        <v>1948.1</v>
      </c>
      <c r="G4318" s="23" t="n">
        <v>1985.94</v>
      </c>
      <c r="H4318" s="23" t="n">
        <v>1983.96</v>
      </c>
      <c r="I4318" s="23" t="n">
        <v>1949.38</v>
      </c>
      <c r="J4318" s="23" t="n">
        <v>1947.43</v>
      </c>
      <c r="K4318" s="29" t="str">
        <f aca="false">IF(N4318&lt;=$F$3,"HIT","MISS")</f>
        <v>HIT</v>
      </c>
      <c r="L4318" s="29" t="str">
        <f aca="false">IF(O4318&lt;=$F$3,"HIT","MISS")</f>
        <v>HIT</v>
      </c>
      <c r="M4318" s="17" t="str">
        <f aca="false">IF(AND(K4318="HIT",L4318="HIT"),"HOD ✓ | LOD ✓",IF(K4318="HIT","HOD ✓",IF(L4318="HIT","LOD ✓","✗ MISS")))</f>
        <v>HOD ✓ | LOD ✓</v>
      </c>
      <c r="N4318" s="26" t="n">
        <f aca="false">IF(D4318&lt;H4318,(H4318-D4318)/D4318,IF(D4318&gt;G4318,(D4318-G4318)/D4318,0))</f>
        <v>0.00022939190977584</v>
      </c>
      <c r="O4318" s="26" t="n">
        <f aca="false">IF(E4318&lt;J4318,(J4318-E4318)/E4318,IF(E4318&gt;I4318,(E4318-I4318)/E4318,0))</f>
        <v>0</v>
      </c>
      <c r="P4318" s="27" t="n">
        <f aca="false">LN(F4318/F4317)</f>
        <v>-0.0149991094101268</v>
      </c>
      <c r="Q4318" s="28" t="n">
        <f aca="false">STDEV(P4299:P4318)*SQRT(252)</f>
        <v>0.11818158015743</v>
      </c>
      <c r="R4318" s="26" t="n">
        <f aca="false">(G4318-H4318)/H4318</f>
        <v>0.000998003992015977</v>
      </c>
      <c r="S4318" s="17" t="n">
        <f aca="false">YEAR(B4318)</f>
        <v>2023</v>
      </c>
      <c r="T4318" s="17" t="n">
        <f aca="false">WEEKDAY(B4318)</f>
        <v>6</v>
      </c>
    </row>
    <row r="4319" customFormat="false" ht="15" hidden="false" customHeight="false" outlineLevel="0" collapsed="false">
      <c r="B4319" s="21" t="n">
        <v>45082</v>
      </c>
      <c r="C4319" s="22" t="n">
        <v>1948.1</v>
      </c>
      <c r="D4319" s="22" t="n">
        <v>1964.055</v>
      </c>
      <c r="E4319" s="22" t="n">
        <v>1938.15</v>
      </c>
      <c r="F4319" s="22" t="n">
        <v>1961.7</v>
      </c>
      <c r="G4319" s="23" t="n">
        <v>1966.65</v>
      </c>
      <c r="H4319" s="23" t="n">
        <v>1964.69</v>
      </c>
      <c r="I4319" s="23" t="n">
        <v>1939.21</v>
      </c>
      <c r="J4319" s="23" t="n">
        <v>1937.27</v>
      </c>
      <c r="K4319" s="29" t="str">
        <f aca="false">IF(N4319&lt;=$F$3,"HIT","MISS")</f>
        <v>HIT</v>
      </c>
      <c r="L4319" s="29" t="str">
        <f aca="false">IF(O4319&lt;=$F$3,"HIT","MISS")</f>
        <v>HIT</v>
      </c>
      <c r="M4319" s="17" t="str">
        <f aca="false">IF(AND(K4319="HIT",L4319="HIT"),"HOD ✓ | LOD ✓",IF(K4319="HIT","HOD ✓",IF(L4319="HIT","LOD ✓","✗ MISS")))</f>
        <v>HOD ✓ | LOD ✓</v>
      </c>
      <c r="N4319" s="26" t="n">
        <f aca="false">IF(D4319&lt;H4319,(H4319-D4319)/D4319,IF(D4319&gt;G4319,(D4319-G4319)/D4319,0))</f>
        <v>0.000323310701584218</v>
      </c>
      <c r="O4319" s="26" t="n">
        <f aca="false">IF(E4319&lt;J4319,(J4319-E4319)/E4319,IF(E4319&gt;I4319,(E4319-I4319)/E4319,0))</f>
        <v>0</v>
      </c>
      <c r="P4319" s="27" t="n">
        <f aca="false">LN(F4319/F4318)</f>
        <v>0.00695690564818162</v>
      </c>
      <c r="Q4319" s="28" t="n">
        <f aca="false">STDEV(P4300:P4319)*SQRT(252)</f>
        <v>0.121417494470403</v>
      </c>
      <c r="R4319" s="26" t="n">
        <f aca="false">(G4319-H4319)/H4319</f>
        <v>0.000997612854954235</v>
      </c>
      <c r="S4319" s="17" t="n">
        <f aca="false">YEAR(B4319)</f>
        <v>2023</v>
      </c>
      <c r="T4319" s="17" t="n">
        <f aca="false">WEEKDAY(B4319)</f>
        <v>2</v>
      </c>
    </row>
    <row r="4320" customFormat="false" ht="15" hidden="false" customHeight="false" outlineLevel="0" collapsed="false">
      <c r="B4320" s="21" t="n">
        <v>45083</v>
      </c>
      <c r="C4320" s="22" t="n">
        <v>1961.7</v>
      </c>
      <c r="D4320" s="22" t="n">
        <v>1966.385</v>
      </c>
      <c r="E4320" s="22" t="n">
        <v>1954.395</v>
      </c>
      <c r="F4320" s="22" t="n">
        <v>1963.285</v>
      </c>
      <c r="G4320" s="23" t="n">
        <v>1966.11</v>
      </c>
      <c r="H4320" s="23" t="n">
        <v>1964.15</v>
      </c>
      <c r="I4320" s="23" t="n">
        <v>1956.21</v>
      </c>
      <c r="J4320" s="23" t="n">
        <v>1954.26</v>
      </c>
      <c r="K4320" s="29" t="str">
        <f aca="false">IF(N4320&lt;=$F$3,"HIT","MISS")</f>
        <v>HIT</v>
      </c>
      <c r="L4320" s="29" t="str">
        <f aca="false">IF(O4320&lt;=$F$3,"HIT","MISS")</f>
        <v>HIT</v>
      </c>
      <c r="M4320" s="17" t="str">
        <f aca="false">IF(AND(K4320="HIT",L4320="HIT"),"HOD ✓ | LOD ✓",IF(K4320="HIT","HOD ✓",IF(L4320="HIT","LOD ✓","✗ MISS")))</f>
        <v>HOD ✓ | LOD ✓</v>
      </c>
      <c r="N4320" s="26" t="n">
        <f aca="false">IF(D4320&lt;H4320,(H4320-D4320)/D4320,IF(D4320&gt;G4320,(D4320-G4320)/D4320,0))</f>
        <v>0.00013985053791607</v>
      </c>
      <c r="O4320" s="26" t="n">
        <f aca="false">IF(E4320&lt;J4320,(J4320-E4320)/E4320,IF(E4320&gt;I4320,(E4320-I4320)/E4320,0))</f>
        <v>0</v>
      </c>
      <c r="P4320" s="27" t="n">
        <f aca="false">LN(F4320/F4319)</f>
        <v>0.000807646442550557</v>
      </c>
      <c r="Q4320" s="28" t="n">
        <f aca="false">STDEV(P4301:P4320)*SQRT(252)</f>
        <v>0.118080512088523</v>
      </c>
      <c r="R4320" s="26" t="n">
        <f aca="false">(G4320-H4320)/H4320</f>
        <v>0.000997887126746842</v>
      </c>
      <c r="S4320" s="17" t="n">
        <f aca="false">YEAR(B4320)</f>
        <v>2023</v>
      </c>
      <c r="T4320" s="17" t="n">
        <f aca="false">WEEKDAY(B4320)</f>
        <v>3</v>
      </c>
    </row>
    <row r="4321" customFormat="false" ht="15" hidden="false" customHeight="false" outlineLevel="0" collapsed="false">
      <c r="B4321" s="21" t="n">
        <v>45084</v>
      </c>
      <c r="C4321" s="22" t="n">
        <v>1963.285</v>
      </c>
      <c r="D4321" s="22" t="n">
        <v>1970.22</v>
      </c>
      <c r="E4321" s="22" t="n">
        <v>1939.955</v>
      </c>
      <c r="F4321" s="22" t="n">
        <v>1940.01</v>
      </c>
      <c r="G4321" s="23" t="n">
        <v>1971.33</v>
      </c>
      <c r="H4321" s="23" t="n">
        <v>1969.36</v>
      </c>
      <c r="I4321" s="23" t="n">
        <v>1942.16</v>
      </c>
      <c r="J4321" s="23" t="n">
        <v>1940.22</v>
      </c>
      <c r="K4321" s="29" t="str">
        <f aca="false">IF(N4321&lt;=$F$3,"HIT","MISS")</f>
        <v>HIT</v>
      </c>
      <c r="L4321" s="29" t="str">
        <f aca="false">IF(O4321&lt;=$F$3,"HIT","MISS")</f>
        <v>HIT</v>
      </c>
      <c r="M4321" s="17" t="str">
        <f aca="false">IF(AND(K4321="HIT",L4321="HIT"),"HOD ✓ | LOD ✓",IF(K4321="HIT","HOD ✓",IF(L4321="HIT","LOD ✓","✗ MISS")))</f>
        <v>HOD ✓ | LOD ✓</v>
      </c>
      <c r="N4321" s="26" t="n">
        <f aca="false">IF(D4321&lt;H4321,(H4321-D4321)/D4321,IF(D4321&gt;G4321,(D4321-G4321)/D4321,0))</f>
        <v>0</v>
      </c>
      <c r="O4321" s="26" t="n">
        <f aca="false">IF(E4321&lt;J4321,(J4321-E4321)/E4321,IF(E4321&gt;I4321,(E4321-I4321)/E4321,0))</f>
        <v>0.000136601106726754</v>
      </c>
      <c r="P4321" s="27" t="n">
        <f aca="false">LN(F4321/F4320)</f>
        <v>-0.0119259629946266</v>
      </c>
      <c r="Q4321" s="28" t="n">
        <f aca="false">STDEV(P4302:P4321)*SQRT(252)</f>
        <v>0.12346079579996</v>
      </c>
      <c r="R4321" s="26" t="n">
        <f aca="false">(G4321-H4321)/H4321</f>
        <v>0.00100032497867329</v>
      </c>
      <c r="S4321" s="17" t="n">
        <f aca="false">YEAR(B4321)</f>
        <v>2023</v>
      </c>
      <c r="T4321" s="17" t="n">
        <f aca="false">WEEKDAY(B4321)</f>
        <v>4</v>
      </c>
    </row>
    <row r="4322" customFormat="false" ht="15" hidden="false" customHeight="false" outlineLevel="0" collapsed="false">
      <c r="B4322" s="21" t="n">
        <v>45085</v>
      </c>
      <c r="C4322" s="22" t="n">
        <v>1940.01</v>
      </c>
      <c r="D4322" s="22" t="n">
        <v>1970.54</v>
      </c>
      <c r="E4322" s="22" t="n">
        <v>1940.01</v>
      </c>
      <c r="F4322" s="22" t="n">
        <v>1965.47</v>
      </c>
      <c r="G4322" s="23" t="n">
        <v>1971.73</v>
      </c>
      <c r="H4322" s="23" t="n">
        <v>1969.76</v>
      </c>
      <c r="I4322" s="23" t="n">
        <v>1939.61</v>
      </c>
      <c r="J4322" s="23" t="n">
        <v>1937.67</v>
      </c>
      <c r="K4322" s="29" t="str">
        <f aca="false">IF(N4322&lt;=$F$3,"HIT","MISS")</f>
        <v>HIT</v>
      </c>
      <c r="L4322" s="29" t="str">
        <f aca="false">IF(O4322&lt;=$F$3,"HIT","MISS")</f>
        <v>HIT</v>
      </c>
      <c r="M4322" s="17" t="str">
        <f aca="false">IF(AND(K4322="HIT",L4322="HIT"),"HOD ✓ | LOD ✓",IF(K4322="HIT","HOD ✓",IF(L4322="HIT","LOD ✓","✗ MISS")))</f>
        <v>HOD ✓ | LOD ✓</v>
      </c>
      <c r="N4322" s="26" t="n">
        <f aca="false">IF(D4322&lt;H4322,(H4322-D4322)/D4322,IF(D4322&gt;G4322,(D4322-G4322)/D4322,0))</f>
        <v>0</v>
      </c>
      <c r="O4322" s="26" t="n">
        <f aca="false">IF(E4322&lt;J4322,(J4322-E4322)/E4322,IF(E4322&gt;I4322,(E4322-I4322)/E4322,0))</f>
        <v>0.000206184504203633</v>
      </c>
      <c r="P4322" s="27" t="n">
        <f aca="false">LN(F4322/F4321)</f>
        <v>0.0130382747703826</v>
      </c>
      <c r="Q4322" s="28" t="n">
        <f aca="false">STDEV(P4303:P4322)*SQRT(252)</f>
        <v>0.133191756497294</v>
      </c>
      <c r="R4322" s="26" t="n">
        <f aca="false">(G4322-H4322)/H4322</f>
        <v>0.00100012184225491</v>
      </c>
      <c r="S4322" s="17" t="n">
        <f aca="false">YEAR(B4322)</f>
        <v>2023</v>
      </c>
      <c r="T4322" s="17" t="n">
        <f aca="false">WEEKDAY(B4322)</f>
        <v>5</v>
      </c>
    </row>
    <row r="4323" customFormat="false" ht="15" hidden="false" customHeight="false" outlineLevel="0" collapsed="false">
      <c r="B4323" s="21" t="n">
        <v>45086</v>
      </c>
      <c r="C4323" s="22" t="n">
        <v>1965.47</v>
      </c>
      <c r="D4323" s="22" t="n">
        <v>1973.16</v>
      </c>
      <c r="E4323" s="22" t="n">
        <v>1956.665</v>
      </c>
      <c r="F4323" s="22" t="n">
        <v>1960.745</v>
      </c>
      <c r="G4323" s="23" t="n">
        <v>1972.44</v>
      </c>
      <c r="H4323" s="23" t="n">
        <v>1970.47</v>
      </c>
      <c r="I4323" s="23" t="n">
        <v>1958.97</v>
      </c>
      <c r="J4323" s="23" t="n">
        <v>1957.01</v>
      </c>
      <c r="K4323" s="29" t="str">
        <f aca="false">IF(N4323&lt;=$F$3,"HIT","MISS")</f>
        <v>HIT</v>
      </c>
      <c r="L4323" s="29" t="str">
        <f aca="false">IF(O4323&lt;=$F$3,"HIT","MISS")</f>
        <v>HIT</v>
      </c>
      <c r="M4323" s="17" t="str">
        <f aca="false">IF(AND(K4323="HIT",L4323="HIT"),"HOD ✓ | LOD ✓",IF(K4323="HIT","HOD ✓",IF(L4323="HIT","LOD ✓","✗ MISS")))</f>
        <v>HOD ✓ | LOD ✓</v>
      </c>
      <c r="N4323" s="26" t="n">
        <f aca="false">IF(D4323&lt;H4323,(H4323-D4323)/D4323,IF(D4323&gt;G4323,(D4323-G4323)/D4323,0))</f>
        <v>0.000364896916621068</v>
      </c>
      <c r="O4323" s="26" t="n">
        <f aca="false">IF(E4323&lt;J4323,(J4323-E4323)/E4323,IF(E4323&gt;I4323,(E4323-I4323)/E4323,0))</f>
        <v>0.00017632042276017</v>
      </c>
      <c r="P4323" s="27" t="n">
        <f aca="false">LN(F4323/F4322)</f>
        <v>-0.00240689940874785</v>
      </c>
      <c r="Q4323" s="28" t="n">
        <f aca="false">STDEV(P4304:P4323)*SQRT(252)</f>
        <v>0.133230927632222</v>
      </c>
      <c r="R4323" s="26" t="n">
        <f aca="false">(G4323-H4323)/H4323</f>
        <v>0.000999761478226021</v>
      </c>
      <c r="S4323" s="17" t="n">
        <f aca="false">YEAR(B4323)</f>
        <v>2023</v>
      </c>
      <c r="T4323" s="17" t="n">
        <f aca="false">WEEKDAY(B4323)</f>
        <v>6</v>
      </c>
    </row>
    <row r="4324" customFormat="false" ht="15" hidden="false" customHeight="false" outlineLevel="0" collapsed="false">
      <c r="B4324" s="21" t="n">
        <v>45089</v>
      </c>
      <c r="C4324" s="22" t="n">
        <v>1960.745</v>
      </c>
      <c r="D4324" s="22" t="n">
        <v>1967.015</v>
      </c>
      <c r="E4324" s="22" t="n">
        <v>1949.28</v>
      </c>
      <c r="F4324" s="22" t="n">
        <v>1957.605</v>
      </c>
      <c r="G4324" s="23" t="n">
        <v>1969.19</v>
      </c>
      <c r="H4324" s="23" t="n">
        <v>1967.22</v>
      </c>
      <c r="I4324" s="23" t="n">
        <v>1951.64</v>
      </c>
      <c r="J4324" s="23" t="n">
        <v>1949.69</v>
      </c>
      <c r="K4324" s="29" t="str">
        <f aca="false">IF(N4324&lt;=$F$3,"HIT","MISS")</f>
        <v>HIT</v>
      </c>
      <c r="L4324" s="29" t="str">
        <f aca="false">IF(O4324&lt;=$F$3,"HIT","MISS")</f>
        <v>HIT</v>
      </c>
      <c r="M4324" s="17" t="str">
        <f aca="false">IF(AND(K4324="HIT",L4324="HIT"),"HOD ✓ | LOD ✓",IF(K4324="HIT","HOD ✓",IF(L4324="HIT","LOD ✓","✗ MISS")))</f>
        <v>HOD ✓ | LOD ✓</v>
      </c>
      <c r="N4324" s="26" t="n">
        <f aca="false">IF(D4324&lt;H4324,(H4324-D4324)/D4324,IF(D4324&gt;G4324,(D4324-G4324)/D4324,0))</f>
        <v>0.000104218829037871</v>
      </c>
      <c r="O4324" s="26" t="n">
        <f aca="false">IF(E4324&lt;J4324,(J4324-E4324)/E4324,IF(E4324&gt;I4324,(E4324-I4324)/E4324,0))</f>
        <v>0.000210334072067677</v>
      </c>
      <c r="P4324" s="27" t="n">
        <f aca="false">LN(F4324/F4323)</f>
        <v>-0.00160271577176227</v>
      </c>
      <c r="Q4324" s="28" t="n">
        <f aca="false">STDEV(P4305:P4324)*SQRT(252)</f>
        <v>0.132425061195026</v>
      </c>
      <c r="R4324" s="26" t="n">
        <f aca="false">(G4324-H4324)/H4324</f>
        <v>0.00100141316172061</v>
      </c>
      <c r="S4324" s="17" t="n">
        <f aca="false">YEAR(B4324)</f>
        <v>2023</v>
      </c>
      <c r="T4324" s="17" t="n">
        <f aca="false">WEEKDAY(B4324)</f>
        <v>2</v>
      </c>
    </row>
    <row r="4325" customFormat="false" ht="15" hidden="false" customHeight="false" outlineLevel="0" collapsed="false">
      <c r="B4325" s="21" t="n">
        <v>45090</v>
      </c>
      <c r="C4325" s="22" t="n">
        <v>1957.605</v>
      </c>
      <c r="D4325" s="22" t="n">
        <v>1971.21</v>
      </c>
      <c r="E4325" s="22" t="n">
        <v>1940.095</v>
      </c>
      <c r="F4325" s="22" t="n">
        <v>1943.6</v>
      </c>
      <c r="G4325" s="23" t="n">
        <v>1970.82</v>
      </c>
      <c r="H4325" s="23" t="n">
        <v>1968.85</v>
      </c>
      <c r="I4325" s="23" t="n">
        <v>1939.72</v>
      </c>
      <c r="J4325" s="23" t="n">
        <v>1937.78</v>
      </c>
      <c r="K4325" s="29" t="str">
        <f aca="false">IF(N4325&lt;=$F$3,"HIT","MISS")</f>
        <v>HIT</v>
      </c>
      <c r="L4325" s="29" t="str">
        <f aca="false">IF(O4325&lt;=$F$3,"HIT","MISS")</f>
        <v>HIT</v>
      </c>
      <c r="M4325" s="17" t="str">
        <f aca="false">IF(AND(K4325="HIT",L4325="HIT"),"HOD ✓ | LOD ✓",IF(K4325="HIT","HOD ✓",IF(L4325="HIT","LOD ✓","✗ MISS")))</f>
        <v>HOD ✓ | LOD ✓</v>
      </c>
      <c r="N4325" s="26" t="n">
        <f aca="false">IF(D4325&lt;H4325,(H4325-D4325)/D4325,IF(D4325&gt;G4325,(D4325-G4325)/D4325,0))</f>
        <v>0.000197848022280782</v>
      </c>
      <c r="O4325" s="26" t="n">
        <f aca="false">IF(E4325&lt;J4325,(J4325-E4325)/E4325,IF(E4325&gt;I4325,(E4325-I4325)/E4325,0))</f>
        <v>0.000193289503864501</v>
      </c>
      <c r="P4325" s="27" t="n">
        <f aca="false">LN(F4325/F4324)</f>
        <v>-0.00717986374138845</v>
      </c>
      <c r="Q4325" s="28" t="n">
        <f aca="false">STDEV(P4306:P4325)*SQRT(252)</f>
        <v>0.126296954179246</v>
      </c>
      <c r="R4325" s="26" t="n">
        <f aca="false">(G4325-H4325)/H4325</f>
        <v>0.00100058409731571</v>
      </c>
      <c r="S4325" s="17" t="n">
        <f aca="false">YEAR(B4325)</f>
        <v>2023</v>
      </c>
      <c r="T4325" s="17" t="n">
        <f aca="false">WEEKDAY(B4325)</f>
        <v>3</v>
      </c>
    </row>
    <row r="4326" customFormat="false" ht="15" hidden="false" customHeight="false" outlineLevel="0" collapsed="false">
      <c r="B4326" s="21" t="n">
        <v>45091</v>
      </c>
      <c r="C4326" s="22" t="n">
        <v>1943.6</v>
      </c>
      <c r="D4326" s="22" t="n">
        <v>1960.31</v>
      </c>
      <c r="E4326" s="22" t="n">
        <v>1939.755</v>
      </c>
      <c r="F4326" s="22" t="n">
        <v>1941.255</v>
      </c>
      <c r="G4326" s="23" t="n">
        <v>1961.17</v>
      </c>
      <c r="H4326" s="23" t="n">
        <v>1959.21</v>
      </c>
      <c r="I4326" s="23" t="n">
        <v>1941.28</v>
      </c>
      <c r="J4326" s="23" t="n">
        <v>1939.34</v>
      </c>
      <c r="K4326" s="29" t="str">
        <f aca="false">IF(N4326&lt;=$F$3,"HIT","MISS")</f>
        <v>HIT</v>
      </c>
      <c r="L4326" s="29" t="str">
        <f aca="false">IF(O4326&lt;=$F$3,"HIT","MISS")</f>
        <v>HIT</v>
      </c>
      <c r="M4326" s="17" t="str">
        <f aca="false">IF(AND(K4326="HIT",L4326="HIT"),"HOD ✓ | LOD ✓",IF(K4326="HIT","HOD ✓",IF(L4326="HIT","LOD ✓","✗ MISS")))</f>
        <v>HOD ✓ | LOD ✓</v>
      </c>
      <c r="N4326" s="26" t="n">
        <f aca="false">IF(D4326&lt;H4326,(H4326-D4326)/D4326,IF(D4326&gt;G4326,(D4326-G4326)/D4326,0))</f>
        <v>0</v>
      </c>
      <c r="O4326" s="26" t="n">
        <f aca="false">IF(E4326&lt;J4326,(J4326-E4326)/E4326,IF(E4326&gt;I4326,(E4326-I4326)/E4326,0))</f>
        <v>0</v>
      </c>
      <c r="P4326" s="27" t="n">
        <f aca="false">LN(F4326/F4325)</f>
        <v>-0.00120725241215509</v>
      </c>
      <c r="Q4326" s="28" t="n">
        <f aca="false">STDEV(P4307:P4326)*SQRT(252)</f>
        <v>0.126002968546763</v>
      </c>
      <c r="R4326" s="26" t="n">
        <f aca="false">(G4326-H4326)/H4326</f>
        <v>0.00100040322374837</v>
      </c>
      <c r="S4326" s="17" t="n">
        <f aca="false">YEAR(B4326)</f>
        <v>2023</v>
      </c>
      <c r="T4326" s="17" t="n">
        <f aca="false">WEEKDAY(B4326)</f>
        <v>4</v>
      </c>
    </row>
    <row r="4327" customFormat="false" ht="15" hidden="false" customHeight="false" outlineLevel="0" collapsed="false">
      <c r="B4327" s="21" t="n">
        <v>45092</v>
      </c>
      <c r="C4327" s="22" t="n">
        <v>1941.255</v>
      </c>
      <c r="D4327" s="22" t="n">
        <v>1960.31</v>
      </c>
      <c r="E4327" s="22" t="n">
        <v>1925.04</v>
      </c>
      <c r="F4327" s="22" t="n">
        <v>1958.005</v>
      </c>
      <c r="G4327" s="23" t="n">
        <v>1960.13</v>
      </c>
      <c r="H4327" s="23" t="n">
        <v>1958.17</v>
      </c>
      <c r="I4327" s="23" t="n">
        <v>1924.65</v>
      </c>
      <c r="J4327" s="23" t="n">
        <v>1922.73</v>
      </c>
      <c r="K4327" s="29" t="str">
        <f aca="false">IF(N4327&lt;=$F$3,"HIT","MISS")</f>
        <v>HIT</v>
      </c>
      <c r="L4327" s="29" t="str">
        <f aca="false">IF(O4327&lt;=$F$3,"HIT","MISS")</f>
        <v>HIT</v>
      </c>
      <c r="M4327" s="17" t="str">
        <f aca="false">IF(AND(K4327="HIT",L4327="HIT"),"HOD ✓ | LOD ✓",IF(K4327="HIT","HOD ✓",IF(L4327="HIT","LOD ✓","✗ MISS")))</f>
        <v>HOD ✓ | LOD ✓</v>
      </c>
      <c r="N4327" s="26" t="n">
        <f aca="false">IF(D4327&lt;H4327,(H4327-D4327)/D4327,IF(D4327&gt;G4327,(D4327-G4327)/D4327,0))</f>
        <v>9.18222117929492E-005</v>
      </c>
      <c r="O4327" s="26" t="n">
        <f aca="false">IF(E4327&lt;J4327,(J4327-E4327)/E4327,IF(E4327&gt;I4327,(E4327-I4327)/E4327,0))</f>
        <v>0.000202593192868653</v>
      </c>
      <c r="P4327" s="27" t="n">
        <f aca="false">LN(F4327/F4326)</f>
        <v>0.00859142659375165</v>
      </c>
      <c r="Q4327" s="28" t="n">
        <f aca="false">STDEV(P4308:P4327)*SQRT(252)</f>
        <v>0.122961138816453</v>
      </c>
      <c r="R4327" s="26" t="n">
        <f aca="false">(G4327-H4327)/H4327</f>
        <v>0.00100093454603024</v>
      </c>
      <c r="S4327" s="17" t="n">
        <f aca="false">YEAR(B4327)</f>
        <v>2023</v>
      </c>
      <c r="T4327" s="17" t="n">
        <f aca="false">WEEKDAY(B4327)</f>
        <v>5</v>
      </c>
    </row>
    <row r="4328" customFormat="false" ht="15" hidden="false" customHeight="false" outlineLevel="0" collapsed="false">
      <c r="B4328" s="21" t="n">
        <v>45093</v>
      </c>
      <c r="C4328" s="22" t="n">
        <v>1958.005</v>
      </c>
      <c r="D4328" s="22" t="n">
        <v>1967.92</v>
      </c>
      <c r="E4328" s="22" t="n">
        <v>1953.32</v>
      </c>
      <c r="F4328" s="22" t="n">
        <v>1957.555</v>
      </c>
      <c r="G4328" s="23" t="n">
        <v>1967.42</v>
      </c>
      <c r="H4328" s="23" t="n">
        <v>1965.45</v>
      </c>
      <c r="I4328" s="23" t="n">
        <v>1955.38</v>
      </c>
      <c r="J4328" s="23" t="n">
        <v>1953.43</v>
      </c>
      <c r="K4328" s="29" t="str">
        <f aca="false">IF(N4328&lt;=$F$3,"HIT","MISS")</f>
        <v>HIT</v>
      </c>
      <c r="L4328" s="29" t="str">
        <f aca="false">IF(O4328&lt;=$F$3,"HIT","MISS")</f>
        <v>HIT</v>
      </c>
      <c r="M4328" s="17" t="str">
        <f aca="false">IF(AND(K4328="HIT",L4328="HIT"),"HOD ✓ | LOD ✓",IF(K4328="HIT","HOD ✓",IF(L4328="HIT","LOD ✓","✗ MISS")))</f>
        <v>HOD ✓ | LOD ✓</v>
      </c>
      <c r="N4328" s="26" t="n">
        <f aca="false">IF(D4328&lt;H4328,(H4328-D4328)/D4328,IF(D4328&gt;G4328,(D4328-G4328)/D4328,0))</f>
        <v>0.000254075368917436</v>
      </c>
      <c r="O4328" s="26" t="n">
        <f aca="false">IF(E4328&lt;J4328,(J4328-E4328)/E4328,IF(E4328&gt;I4328,(E4328-I4328)/E4328,0))</f>
        <v>5.63143775726084E-005</v>
      </c>
      <c r="P4328" s="27" t="n">
        <f aca="false">LN(F4328/F4327)</f>
        <v>-0.000229852180521379</v>
      </c>
      <c r="Q4328" s="28" t="n">
        <f aca="false">STDEV(P4309:P4328)*SQRT(252)</f>
        <v>0.116834335812731</v>
      </c>
      <c r="R4328" s="26" t="n">
        <f aca="false">(G4328-H4328)/H4328</f>
        <v>0.00100231499147779</v>
      </c>
      <c r="S4328" s="17" t="n">
        <f aca="false">YEAR(B4328)</f>
        <v>2023</v>
      </c>
      <c r="T4328" s="17" t="n">
        <f aca="false">WEEKDAY(B4328)</f>
        <v>6</v>
      </c>
    </row>
    <row r="4329" customFormat="false" ht="15" hidden="false" customHeight="false" outlineLevel="0" collapsed="false">
      <c r="B4329" s="21" t="n">
        <v>45096</v>
      </c>
      <c r="C4329" s="22" t="n">
        <v>1957.555</v>
      </c>
      <c r="D4329" s="22" t="n">
        <v>1958.81</v>
      </c>
      <c r="E4329" s="22" t="n">
        <v>1947.84</v>
      </c>
      <c r="F4329" s="22" t="n">
        <v>1950.42</v>
      </c>
      <c r="G4329" s="23" t="n">
        <v>1959.25</v>
      </c>
      <c r="H4329" s="23" t="n">
        <v>1957.29</v>
      </c>
      <c r="I4329" s="23" t="n">
        <v>1948.43</v>
      </c>
      <c r="J4329" s="23" t="n">
        <v>1946.48</v>
      </c>
      <c r="K4329" s="29" t="str">
        <f aca="false">IF(N4329&lt;=$F$3,"HIT","MISS")</f>
        <v>HIT</v>
      </c>
      <c r="L4329" s="29" t="str">
        <f aca="false">IF(O4329&lt;=$F$3,"HIT","MISS")</f>
        <v>HIT</v>
      </c>
      <c r="M4329" s="17" t="str">
        <f aca="false">IF(AND(K4329="HIT",L4329="HIT"),"HOD ✓ | LOD ✓",IF(K4329="HIT","HOD ✓",IF(L4329="HIT","LOD ✓","✗ MISS")))</f>
        <v>HOD ✓ | LOD ✓</v>
      </c>
      <c r="N4329" s="26" t="n">
        <f aca="false">IF(D4329&lt;H4329,(H4329-D4329)/D4329,IF(D4329&gt;G4329,(D4329-G4329)/D4329,0))</f>
        <v>0</v>
      </c>
      <c r="O4329" s="26" t="n">
        <f aca="false">IF(E4329&lt;J4329,(J4329-E4329)/E4329,IF(E4329&gt;I4329,(E4329-I4329)/E4329,0))</f>
        <v>0</v>
      </c>
      <c r="P4329" s="27" t="n">
        <f aca="false">LN(F4329/F4328)</f>
        <v>-0.00365151155158197</v>
      </c>
      <c r="Q4329" s="28" t="n">
        <f aca="false">STDEV(P4310:P4329)*SQRT(252)</f>
        <v>0.117004495766985</v>
      </c>
      <c r="R4329" s="26" t="n">
        <f aca="false">(G4329-H4329)/H4329</f>
        <v>0.00100138456743765</v>
      </c>
      <c r="S4329" s="17" t="n">
        <f aca="false">YEAR(B4329)</f>
        <v>2023</v>
      </c>
      <c r="T4329" s="17" t="n">
        <f aca="false">WEEKDAY(B4329)</f>
        <v>2</v>
      </c>
    </row>
    <row r="4330" customFormat="false" ht="15" hidden="false" customHeight="false" outlineLevel="0" collapsed="false">
      <c r="B4330" s="21" t="n">
        <v>45097</v>
      </c>
      <c r="C4330" s="22" t="n">
        <v>1950.42</v>
      </c>
      <c r="D4330" s="22" t="n">
        <v>1956.84</v>
      </c>
      <c r="E4330" s="22" t="n">
        <v>1929.82</v>
      </c>
      <c r="F4330" s="22" t="n">
        <v>1936.255</v>
      </c>
      <c r="G4330" s="23" t="n">
        <v>1959.67</v>
      </c>
      <c r="H4330" s="23" t="n">
        <v>1957.71</v>
      </c>
      <c r="I4330" s="23" t="n">
        <v>1930.43</v>
      </c>
      <c r="J4330" s="23" t="n">
        <v>1928.5</v>
      </c>
      <c r="K4330" s="29" t="str">
        <f aca="false">IF(N4330&lt;=$F$3,"HIT","MISS")</f>
        <v>HIT</v>
      </c>
      <c r="L4330" s="29" t="str">
        <f aca="false">IF(O4330&lt;=$F$3,"HIT","MISS")</f>
        <v>HIT</v>
      </c>
      <c r="M4330" s="17" t="str">
        <f aca="false">IF(AND(K4330="HIT",L4330="HIT"),"HOD ✓ | LOD ✓",IF(K4330="HIT","HOD ✓",IF(L4330="HIT","LOD ✓","✗ MISS")))</f>
        <v>HOD ✓ | LOD ✓</v>
      </c>
      <c r="N4330" s="26" t="n">
        <f aca="false">IF(D4330&lt;H4330,(H4330-D4330)/D4330,IF(D4330&gt;G4330,(D4330-G4330)/D4330,0))</f>
        <v>0.000444594345986447</v>
      </c>
      <c r="O4330" s="26" t="n">
        <f aca="false">IF(E4330&lt;J4330,(J4330-E4330)/E4330,IF(E4330&gt;I4330,(E4330-I4330)/E4330,0))</f>
        <v>0</v>
      </c>
      <c r="P4330" s="27" t="n">
        <f aca="false">LN(F4330/F4329)</f>
        <v>-0.0072890389423282</v>
      </c>
      <c r="Q4330" s="28" t="n">
        <f aca="false">STDEV(P4311:P4330)*SQRT(252)</f>
        <v>0.119045598161583</v>
      </c>
      <c r="R4330" s="26" t="n">
        <f aca="false">(G4330-H4330)/H4330</f>
        <v>0.001001169734026</v>
      </c>
      <c r="S4330" s="17" t="n">
        <f aca="false">YEAR(B4330)</f>
        <v>2023</v>
      </c>
      <c r="T4330" s="17" t="n">
        <f aca="false">WEEKDAY(B4330)</f>
        <v>3</v>
      </c>
    </row>
    <row r="4331" customFormat="false" ht="15" hidden="false" customHeight="false" outlineLevel="0" collapsed="false">
      <c r="B4331" s="21" t="n">
        <v>45098</v>
      </c>
      <c r="C4331" s="22" t="n">
        <v>1936.255</v>
      </c>
      <c r="D4331" s="22" t="n">
        <v>1939.575</v>
      </c>
      <c r="E4331" s="22" t="n">
        <v>1919.245</v>
      </c>
      <c r="F4331" s="22" t="n">
        <v>1932.51</v>
      </c>
      <c r="G4331" s="23" t="n">
        <v>1939.14</v>
      </c>
      <c r="H4331" s="23" t="n">
        <v>1937.2</v>
      </c>
      <c r="I4331" s="23" t="n">
        <v>1919.94</v>
      </c>
      <c r="J4331" s="23" t="n">
        <v>1918.02</v>
      </c>
      <c r="K4331" s="29" t="str">
        <f aca="false">IF(N4331&lt;=$F$3,"HIT","MISS")</f>
        <v>HIT</v>
      </c>
      <c r="L4331" s="29" t="str">
        <f aca="false">IF(O4331&lt;=$F$3,"HIT","MISS")</f>
        <v>HIT</v>
      </c>
      <c r="M4331" s="17" t="str">
        <f aca="false">IF(AND(K4331="HIT",L4331="HIT"),"HOD ✓ | LOD ✓",IF(K4331="HIT","HOD ✓",IF(L4331="HIT","LOD ✓","✗ MISS")))</f>
        <v>HOD ✓ | LOD ✓</v>
      </c>
      <c r="N4331" s="26" t="n">
        <f aca="false">IF(D4331&lt;H4331,(H4331-D4331)/D4331,IF(D4331&gt;G4331,(D4331-G4331)/D4331,0))</f>
        <v>0.00022427593673869</v>
      </c>
      <c r="O4331" s="26" t="n">
        <f aca="false">IF(E4331&lt;J4331,(J4331-E4331)/E4331,IF(E4331&gt;I4331,(E4331-I4331)/E4331,0))</f>
        <v>0</v>
      </c>
      <c r="P4331" s="27" t="n">
        <f aca="false">LN(F4331/F4330)</f>
        <v>-0.00193601894648102</v>
      </c>
      <c r="Q4331" s="28" t="n">
        <f aca="false">STDEV(P4312:P4331)*SQRT(252)</f>
        <v>0.115231283102024</v>
      </c>
      <c r="R4331" s="26" t="n">
        <f aca="false">(G4331-H4331)/H4331</f>
        <v>0.00100144538509191</v>
      </c>
      <c r="S4331" s="17" t="n">
        <f aca="false">YEAR(B4331)</f>
        <v>2023</v>
      </c>
      <c r="T4331" s="17" t="n">
        <f aca="false">WEEKDAY(B4331)</f>
        <v>4</v>
      </c>
    </row>
    <row r="4332" customFormat="false" ht="15" hidden="false" customHeight="false" outlineLevel="0" collapsed="false">
      <c r="B4332" s="21" t="n">
        <v>45099</v>
      </c>
      <c r="C4332" s="22" t="n">
        <v>1932.51</v>
      </c>
      <c r="D4332" s="22" t="n">
        <v>1935.005</v>
      </c>
      <c r="E4332" s="22" t="n">
        <v>1912.465</v>
      </c>
      <c r="F4332" s="22" t="n">
        <v>1913.835</v>
      </c>
      <c r="G4332" s="23" t="n">
        <v>1934.67</v>
      </c>
      <c r="H4332" s="23" t="n">
        <v>1932.74</v>
      </c>
      <c r="I4332" s="23" t="n">
        <v>1914.66</v>
      </c>
      <c r="J4332" s="23" t="n">
        <v>1912.75</v>
      </c>
      <c r="K4332" s="29" t="str">
        <f aca="false">IF(N4332&lt;=$F$3,"HIT","MISS")</f>
        <v>HIT</v>
      </c>
      <c r="L4332" s="29" t="str">
        <f aca="false">IF(O4332&lt;=$F$3,"HIT","MISS")</f>
        <v>HIT</v>
      </c>
      <c r="M4332" s="17" t="str">
        <f aca="false">IF(AND(K4332="HIT",L4332="HIT"),"HOD ✓ | LOD ✓",IF(K4332="HIT","HOD ✓",IF(L4332="HIT","LOD ✓","✗ MISS")))</f>
        <v>HOD ✓ | LOD ✓</v>
      </c>
      <c r="N4332" s="26" t="n">
        <f aca="false">IF(D4332&lt;H4332,(H4332-D4332)/D4332,IF(D4332&gt;G4332,(D4332-G4332)/D4332,0))</f>
        <v>0.000173126167632661</v>
      </c>
      <c r="O4332" s="26" t="n">
        <f aca="false">IF(E4332&lt;J4332,(J4332-E4332)/E4332,IF(E4332&gt;I4332,(E4332-I4332)/E4332,0))</f>
        <v>0.000149022335049312</v>
      </c>
      <c r="P4332" s="27" t="n">
        <f aca="false">LN(F4332/F4331)</f>
        <v>-0.00971059369211198</v>
      </c>
      <c r="Q4332" s="28" t="n">
        <f aca="false">STDEV(P4313:P4332)*SQRT(252)</f>
        <v>0.11637188212893</v>
      </c>
      <c r="R4332" s="26" t="n">
        <f aca="false">(G4332-H4332)/H4332</f>
        <v>0.000998582323540706</v>
      </c>
      <c r="S4332" s="17" t="n">
        <f aca="false">YEAR(B4332)</f>
        <v>2023</v>
      </c>
      <c r="T4332" s="17" t="n">
        <f aca="false">WEEKDAY(B4332)</f>
        <v>5</v>
      </c>
    </row>
    <row r="4333" customFormat="false" ht="15" hidden="false" customHeight="false" outlineLevel="0" collapsed="false">
      <c r="B4333" s="21" t="n">
        <v>45100</v>
      </c>
      <c r="C4333" s="22" t="n">
        <v>1913.835</v>
      </c>
      <c r="D4333" s="22" t="n">
        <v>1937.305</v>
      </c>
      <c r="E4333" s="22" t="n">
        <v>1910.21</v>
      </c>
      <c r="F4333" s="22" t="n">
        <v>1921.265</v>
      </c>
      <c r="G4333" s="23" t="n">
        <v>1939.77</v>
      </c>
      <c r="H4333" s="23" t="n">
        <v>1937.83</v>
      </c>
      <c r="I4333" s="23" t="n">
        <v>1911.18</v>
      </c>
      <c r="J4333" s="23" t="n">
        <v>1909.27</v>
      </c>
      <c r="K4333" s="29" t="str">
        <f aca="false">IF(N4333&lt;=$F$3,"HIT","MISS")</f>
        <v>HIT</v>
      </c>
      <c r="L4333" s="29" t="str">
        <f aca="false">IF(O4333&lt;=$F$3,"HIT","MISS")</f>
        <v>HIT</v>
      </c>
      <c r="M4333" s="17" t="str">
        <f aca="false">IF(AND(K4333="HIT",L4333="HIT"),"HOD ✓ | LOD ✓",IF(K4333="HIT","HOD ✓",IF(L4333="HIT","LOD ✓","✗ MISS")))</f>
        <v>HOD ✓ | LOD ✓</v>
      </c>
      <c r="N4333" s="26" t="n">
        <f aca="false">IF(D4333&lt;H4333,(H4333-D4333)/D4333,IF(D4333&gt;G4333,(D4333-G4333)/D4333,0))</f>
        <v>0.000270995016272535</v>
      </c>
      <c r="O4333" s="26" t="n">
        <f aca="false">IF(E4333&lt;J4333,(J4333-E4333)/E4333,IF(E4333&gt;I4333,(E4333-I4333)/E4333,0))</f>
        <v>0</v>
      </c>
      <c r="P4333" s="27" t="n">
        <f aca="false">LN(F4333/F4332)</f>
        <v>0.00387474083905424</v>
      </c>
      <c r="Q4333" s="28" t="n">
        <f aca="false">STDEV(P4314:P4333)*SQRT(252)</f>
        <v>0.116669392285928</v>
      </c>
      <c r="R4333" s="26" t="n">
        <f aca="false">(G4333-H4333)/H4333</f>
        <v>0.00100111980927122</v>
      </c>
      <c r="S4333" s="17" t="n">
        <f aca="false">YEAR(B4333)</f>
        <v>2023</v>
      </c>
      <c r="T4333" s="17" t="n">
        <f aca="false">WEEKDAY(B4333)</f>
        <v>6</v>
      </c>
    </row>
    <row r="4334" customFormat="false" ht="15" hidden="false" customHeight="false" outlineLevel="0" collapsed="false">
      <c r="B4334" s="21" t="n">
        <v>45103</v>
      </c>
      <c r="C4334" s="22" t="n">
        <v>1921.265</v>
      </c>
      <c r="D4334" s="22" t="n">
        <v>1933.395</v>
      </c>
      <c r="E4334" s="22" t="n">
        <v>1921.265</v>
      </c>
      <c r="F4334" s="22" t="n">
        <v>1923.15</v>
      </c>
      <c r="G4334" s="23" t="n">
        <v>1935.45</v>
      </c>
      <c r="H4334" s="23" t="n">
        <v>1933.52</v>
      </c>
      <c r="I4334" s="23" t="n">
        <v>1921.34</v>
      </c>
      <c r="J4334" s="23" t="n">
        <v>1919.42</v>
      </c>
      <c r="K4334" s="29" t="str">
        <f aca="false">IF(N4334&lt;=$F$3,"HIT","MISS")</f>
        <v>HIT</v>
      </c>
      <c r="L4334" s="29" t="str">
        <f aca="false">IF(O4334&lt;=$F$3,"HIT","MISS")</f>
        <v>HIT</v>
      </c>
      <c r="M4334" s="17" t="str">
        <f aca="false">IF(AND(K4334="HIT",L4334="HIT"),"HOD ✓ | LOD ✓",IF(K4334="HIT","HOD ✓",IF(L4334="HIT","LOD ✓","✗ MISS")))</f>
        <v>HOD ✓ | LOD ✓</v>
      </c>
      <c r="N4334" s="26" t="n">
        <f aca="false">IF(D4334&lt;H4334,(H4334-D4334)/D4334,IF(D4334&gt;G4334,(D4334-G4334)/D4334,0))</f>
        <v>6.46531102025194E-005</v>
      </c>
      <c r="O4334" s="26" t="n">
        <f aca="false">IF(E4334&lt;J4334,(J4334-E4334)/E4334,IF(E4334&gt;I4334,(E4334-I4334)/E4334,0))</f>
        <v>0</v>
      </c>
      <c r="P4334" s="27" t="n">
        <f aca="false">LN(F4334/F4333)</f>
        <v>0.000980643427445359</v>
      </c>
      <c r="Q4334" s="28" t="n">
        <f aca="false">STDEV(P4315:P4334)*SQRT(252)</f>
        <v>0.116703108003685</v>
      </c>
      <c r="R4334" s="26" t="n">
        <f aca="false">(G4334-H4334)/H4334</f>
        <v>0.000998179486118615</v>
      </c>
      <c r="S4334" s="17" t="n">
        <f aca="false">YEAR(B4334)</f>
        <v>2023</v>
      </c>
      <c r="T4334" s="17" t="n">
        <f aca="false">WEEKDAY(B4334)</f>
        <v>2</v>
      </c>
    </row>
    <row r="4335" customFormat="false" ht="15" hidden="false" customHeight="false" outlineLevel="0" collapsed="false">
      <c r="B4335" s="21" t="n">
        <v>45104</v>
      </c>
      <c r="C4335" s="22" t="n">
        <v>1923.15</v>
      </c>
      <c r="D4335" s="22" t="n">
        <v>1930.73</v>
      </c>
      <c r="E4335" s="22" t="n">
        <v>1910.89</v>
      </c>
      <c r="F4335" s="22" t="n">
        <v>1913.68</v>
      </c>
      <c r="G4335" s="23" t="n">
        <v>1932.97</v>
      </c>
      <c r="H4335" s="23" t="n">
        <v>1931.04</v>
      </c>
      <c r="I4335" s="23" t="n">
        <v>1912.99</v>
      </c>
      <c r="J4335" s="23" t="n">
        <v>1911.08</v>
      </c>
      <c r="K4335" s="29" t="str">
        <f aca="false">IF(N4335&lt;=$F$3,"HIT","MISS")</f>
        <v>HIT</v>
      </c>
      <c r="L4335" s="29" t="str">
        <f aca="false">IF(O4335&lt;=$F$3,"HIT","MISS")</f>
        <v>HIT</v>
      </c>
      <c r="M4335" s="17" t="str">
        <f aca="false">IF(AND(K4335="HIT",L4335="HIT"),"HOD ✓ | LOD ✓",IF(K4335="HIT","HOD ✓",IF(L4335="HIT","LOD ✓","✗ MISS")))</f>
        <v>HOD ✓ | LOD ✓</v>
      </c>
      <c r="N4335" s="26" t="n">
        <f aca="false">IF(D4335&lt;H4335,(H4335-D4335)/D4335,IF(D4335&gt;G4335,(D4335-G4335)/D4335,0))</f>
        <v>0.000160561031319732</v>
      </c>
      <c r="O4335" s="26" t="n">
        <f aca="false">IF(E4335&lt;J4335,(J4335-E4335)/E4335,IF(E4335&gt;I4335,(E4335-I4335)/E4335,0))</f>
        <v>9.94301084833911E-005</v>
      </c>
      <c r="P4335" s="27" t="n">
        <f aca="false">LN(F4335/F4334)</f>
        <v>-0.00493637676428723</v>
      </c>
      <c r="Q4335" s="28" t="n">
        <f aca="false">STDEV(P4316:P4335)*SQRT(252)</f>
        <v>0.112739953338871</v>
      </c>
      <c r="R4335" s="26" t="n">
        <f aca="false">(G4335-H4335)/H4335</f>
        <v>0.000999461430110233</v>
      </c>
      <c r="S4335" s="17" t="n">
        <f aca="false">YEAR(B4335)</f>
        <v>2023</v>
      </c>
      <c r="T4335" s="17" t="n">
        <f aca="false">WEEKDAY(B4335)</f>
        <v>3</v>
      </c>
    </row>
    <row r="4336" customFormat="false" ht="15" hidden="false" customHeight="false" outlineLevel="0" collapsed="false">
      <c r="B4336" s="21" t="n">
        <v>45105</v>
      </c>
      <c r="C4336" s="22" t="n">
        <v>1913.68</v>
      </c>
      <c r="D4336" s="22" t="n">
        <v>1917.285</v>
      </c>
      <c r="E4336" s="22" t="n">
        <v>1902.87</v>
      </c>
      <c r="F4336" s="22" t="n">
        <v>1907.535</v>
      </c>
      <c r="G4336" s="23" t="n">
        <v>1918.17</v>
      </c>
      <c r="H4336" s="23" t="n">
        <v>1916.25</v>
      </c>
      <c r="I4336" s="23" t="n">
        <v>1902.72</v>
      </c>
      <c r="J4336" s="23" t="n">
        <v>1900.82</v>
      </c>
      <c r="K4336" s="29" t="str">
        <f aca="false">IF(N4336&lt;=$F$3,"HIT","MISS")</f>
        <v>HIT</v>
      </c>
      <c r="L4336" s="29" t="str">
        <f aca="false">IF(O4336&lt;=$F$3,"HIT","MISS")</f>
        <v>HIT</v>
      </c>
      <c r="M4336" s="17" t="str">
        <f aca="false">IF(AND(K4336="HIT",L4336="HIT"),"HOD ✓ | LOD ✓",IF(K4336="HIT","HOD ✓",IF(L4336="HIT","LOD ✓","✗ MISS")))</f>
        <v>HOD ✓ | LOD ✓</v>
      </c>
      <c r="N4336" s="26" t="n">
        <f aca="false">IF(D4336&lt;H4336,(H4336-D4336)/D4336,IF(D4336&gt;G4336,(D4336-G4336)/D4336,0))</f>
        <v>0</v>
      </c>
      <c r="O4336" s="26" t="n">
        <f aca="false">IF(E4336&lt;J4336,(J4336-E4336)/E4336,IF(E4336&gt;I4336,(E4336-I4336)/E4336,0))</f>
        <v>7.88282962051341E-005</v>
      </c>
      <c r="P4336" s="27" t="n">
        <f aca="false">LN(F4336/F4335)</f>
        <v>-0.00321625728840083</v>
      </c>
      <c r="Q4336" s="28" t="n">
        <f aca="false">STDEV(P4317:P4336)*SQRT(252)</f>
        <v>0.112459718134932</v>
      </c>
      <c r="R4336" s="26" t="n">
        <f aca="false">(G4336-H4336)/H4336</f>
        <v>0.00100195694716246</v>
      </c>
      <c r="S4336" s="17" t="n">
        <f aca="false">YEAR(B4336)</f>
        <v>2023</v>
      </c>
      <c r="T4336" s="17" t="n">
        <f aca="false">WEEKDAY(B4336)</f>
        <v>4</v>
      </c>
    </row>
    <row r="4337" customFormat="false" ht="15" hidden="false" customHeight="false" outlineLevel="0" collapsed="false">
      <c r="B4337" s="21" t="n">
        <v>45106</v>
      </c>
      <c r="C4337" s="22" t="n">
        <v>1907.535</v>
      </c>
      <c r="D4337" s="22" t="n">
        <v>1913.18</v>
      </c>
      <c r="E4337" s="22" t="n">
        <v>1893.07</v>
      </c>
      <c r="F4337" s="22" t="n">
        <v>1908.065</v>
      </c>
      <c r="G4337" s="23" t="n">
        <v>1914.61</v>
      </c>
      <c r="H4337" s="23" t="n">
        <v>1912.7</v>
      </c>
      <c r="I4337" s="23" t="n">
        <v>1892.5</v>
      </c>
      <c r="J4337" s="23" t="n">
        <v>1890.61</v>
      </c>
      <c r="K4337" s="29" t="str">
        <f aca="false">IF(N4337&lt;=$F$3,"HIT","MISS")</f>
        <v>HIT</v>
      </c>
      <c r="L4337" s="29" t="str">
        <f aca="false">IF(O4337&lt;=$F$3,"HIT","MISS")</f>
        <v>HIT</v>
      </c>
      <c r="M4337" s="17" t="str">
        <f aca="false">IF(AND(K4337="HIT",L4337="HIT"),"HOD ✓ | LOD ✓",IF(K4337="HIT","HOD ✓",IF(L4337="HIT","LOD ✓","✗ MISS")))</f>
        <v>HOD ✓ | LOD ✓</v>
      </c>
      <c r="N4337" s="26" t="n">
        <f aca="false">IF(D4337&lt;H4337,(H4337-D4337)/D4337,IF(D4337&gt;G4337,(D4337-G4337)/D4337,0))</f>
        <v>0</v>
      </c>
      <c r="O4337" s="26" t="n">
        <f aca="false">IF(E4337&lt;J4337,(J4337-E4337)/E4337,IF(E4337&gt;I4337,(E4337-I4337)/E4337,0))</f>
        <v>0.000301098216125096</v>
      </c>
      <c r="P4337" s="27" t="n">
        <f aca="false">LN(F4337/F4336)</f>
        <v>0.000277806899784338</v>
      </c>
      <c r="Q4337" s="28" t="n">
        <f aca="false">STDEV(P4318:P4337)*SQRT(252)</f>
        <v>0.107592416753424</v>
      </c>
      <c r="R4337" s="26" t="n">
        <f aca="false">(G4337-H4337)/H4337</f>
        <v>0.000998588382914129</v>
      </c>
      <c r="S4337" s="17" t="n">
        <f aca="false">YEAR(B4337)</f>
        <v>2023</v>
      </c>
      <c r="T4337" s="17" t="n">
        <f aca="false">WEEKDAY(B4337)</f>
        <v>5</v>
      </c>
    </row>
    <row r="4338" customFormat="false" ht="15" hidden="false" customHeight="false" outlineLevel="0" collapsed="false">
      <c r="B4338" s="21" t="n">
        <v>45107</v>
      </c>
      <c r="C4338" s="22" t="n">
        <v>1908.065</v>
      </c>
      <c r="D4338" s="22" t="n">
        <v>1922.78</v>
      </c>
      <c r="E4338" s="22" t="n">
        <v>1900.605</v>
      </c>
      <c r="F4338" s="22" t="n">
        <v>1919.525</v>
      </c>
      <c r="G4338" s="23" t="n">
        <v>1923.99</v>
      </c>
      <c r="H4338" s="23" t="n">
        <v>1922.07</v>
      </c>
      <c r="I4338" s="23" t="n">
        <v>1901.91</v>
      </c>
      <c r="J4338" s="23" t="n">
        <v>1900.01</v>
      </c>
      <c r="K4338" s="29" t="str">
        <f aca="false">IF(N4338&lt;=$F$3,"HIT","MISS")</f>
        <v>HIT</v>
      </c>
      <c r="L4338" s="29" t="str">
        <f aca="false">IF(O4338&lt;=$F$3,"HIT","MISS")</f>
        <v>HIT</v>
      </c>
      <c r="M4338" s="17" t="str">
        <f aca="false">IF(AND(K4338="HIT",L4338="HIT"),"HOD ✓ | LOD ✓",IF(K4338="HIT","HOD ✓",IF(L4338="HIT","LOD ✓","✗ MISS")))</f>
        <v>HOD ✓ | LOD ✓</v>
      </c>
      <c r="N4338" s="26" t="n">
        <f aca="false">IF(D4338&lt;H4338,(H4338-D4338)/D4338,IF(D4338&gt;G4338,(D4338-G4338)/D4338,0))</f>
        <v>0</v>
      </c>
      <c r="O4338" s="26" t="n">
        <f aca="false">IF(E4338&lt;J4338,(J4338-E4338)/E4338,IF(E4338&gt;I4338,(E4338-I4338)/E4338,0))</f>
        <v>0</v>
      </c>
      <c r="P4338" s="27" t="n">
        <f aca="false">LN(F4338/F4337)</f>
        <v>0.00598812006718086</v>
      </c>
      <c r="Q4338" s="28" t="n">
        <f aca="false">STDEV(P4319:P4338)*SQRT(252)</f>
        <v>0.0988497631829689</v>
      </c>
      <c r="R4338" s="26" t="n">
        <f aca="false">(G4338-H4338)/H4338</f>
        <v>0.000998923036101741</v>
      </c>
      <c r="S4338" s="17" t="n">
        <f aca="false">YEAR(B4338)</f>
        <v>2023</v>
      </c>
      <c r="T4338" s="17" t="n">
        <f aca="false">WEEKDAY(B4338)</f>
        <v>6</v>
      </c>
    </row>
    <row r="4339" customFormat="false" ht="15" hidden="false" customHeight="false" outlineLevel="0" collapsed="false">
      <c r="B4339" s="21" t="n">
        <v>45110</v>
      </c>
      <c r="C4339" s="22" t="n">
        <v>1919.525</v>
      </c>
      <c r="D4339" s="22" t="n">
        <v>1931.085</v>
      </c>
      <c r="E4339" s="22" t="n">
        <v>1910.08</v>
      </c>
      <c r="F4339" s="22" t="n">
        <v>1921.525</v>
      </c>
      <c r="G4339" s="23" t="n">
        <v>1933.77</v>
      </c>
      <c r="H4339" s="23" t="n">
        <v>1931.84</v>
      </c>
      <c r="I4339" s="23" t="n">
        <v>1912.19</v>
      </c>
      <c r="J4339" s="23" t="n">
        <v>1910.28</v>
      </c>
      <c r="K4339" s="29" t="str">
        <f aca="false">IF(N4339&lt;=$F$3,"HIT","MISS")</f>
        <v>HIT</v>
      </c>
      <c r="L4339" s="29" t="str">
        <f aca="false">IF(O4339&lt;=$F$3,"HIT","MISS")</f>
        <v>HIT</v>
      </c>
      <c r="M4339" s="17" t="str">
        <f aca="false">IF(AND(K4339="HIT",L4339="HIT"),"HOD ✓ | LOD ✓",IF(K4339="HIT","HOD ✓",IF(L4339="HIT","LOD ✓","✗ MISS")))</f>
        <v>HOD ✓ | LOD ✓</v>
      </c>
      <c r="N4339" s="26" t="n">
        <f aca="false">IF(D4339&lt;H4339,(H4339-D4339)/D4339,IF(D4339&gt;G4339,(D4339-G4339)/D4339,0))</f>
        <v>0.000390971914752526</v>
      </c>
      <c r="O4339" s="26" t="n">
        <f aca="false">IF(E4339&lt;J4339,(J4339-E4339)/E4339,IF(E4339&gt;I4339,(E4339-I4339)/E4339,0))</f>
        <v>0.000104707656223847</v>
      </c>
      <c r="P4339" s="27" t="n">
        <f aca="false">LN(F4339/F4338)</f>
        <v>0.00104138200791248</v>
      </c>
      <c r="Q4339" s="28" t="n">
        <f aca="false">STDEV(P4320:P4339)*SQRT(252)</f>
        <v>0.094892566868576</v>
      </c>
      <c r="R4339" s="26" t="n">
        <f aca="false">(G4339-H4339)/H4339</f>
        <v>0.000999047540168991</v>
      </c>
      <c r="S4339" s="17" t="n">
        <f aca="false">YEAR(B4339)</f>
        <v>2023</v>
      </c>
      <c r="T4339" s="17" t="n">
        <f aca="false">WEEKDAY(B4339)</f>
        <v>2</v>
      </c>
    </row>
    <row r="4340" customFormat="false" ht="15" hidden="false" customHeight="false" outlineLevel="0" collapsed="false">
      <c r="B4340" s="21" t="n">
        <v>45111</v>
      </c>
      <c r="C4340" s="22" t="n">
        <v>1921.525</v>
      </c>
      <c r="D4340" s="22" t="n">
        <v>1930.765</v>
      </c>
      <c r="E4340" s="22" t="n">
        <v>1920.005</v>
      </c>
      <c r="F4340" s="22" t="n">
        <v>1925.875</v>
      </c>
      <c r="G4340" s="23" t="n">
        <v>1933.09</v>
      </c>
      <c r="H4340" s="23" t="n">
        <v>1931.16</v>
      </c>
      <c r="I4340" s="23" t="n">
        <v>1922.29</v>
      </c>
      <c r="J4340" s="23" t="n">
        <v>1920.37</v>
      </c>
      <c r="K4340" s="29" t="str">
        <f aca="false">IF(N4340&lt;=$F$3,"HIT","MISS")</f>
        <v>HIT</v>
      </c>
      <c r="L4340" s="29" t="str">
        <f aca="false">IF(O4340&lt;=$F$3,"HIT","MISS")</f>
        <v>HIT</v>
      </c>
      <c r="M4340" s="17" t="str">
        <f aca="false">IF(AND(K4340="HIT",L4340="HIT"),"HOD ✓ | LOD ✓",IF(K4340="HIT","HOD ✓",IF(L4340="HIT","LOD ✓","✗ MISS")))</f>
        <v>HOD ✓ | LOD ✓</v>
      </c>
      <c r="N4340" s="26" t="n">
        <f aca="false">IF(D4340&lt;H4340,(H4340-D4340)/D4340,IF(D4340&gt;G4340,(D4340-G4340)/D4340,0))</f>
        <v>0.000204582121594281</v>
      </c>
      <c r="O4340" s="26" t="n">
        <f aca="false">IF(E4340&lt;J4340,(J4340-E4340)/E4340,IF(E4340&gt;I4340,(E4340-I4340)/E4340,0))</f>
        <v>0.000190103671604908</v>
      </c>
      <c r="P4340" s="27" t="n">
        <f aca="false">LN(F4340/F4339)</f>
        <v>0.00226126831293011</v>
      </c>
      <c r="Q4340" s="28" t="n">
        <f aca="false">STDEV(P4321:P4340)*SQRT(252)</f>
        <v>0.0954057621332667</v>
      </c>
      <c r="R4340" s="26" t="n">
        <f aca="false">(G4340-H4340)/H4340</f>
        <v>0.000999399324758092</v>
      </c>
      <c r="S4340" s="17" t="n">
        <f aca="false">YEAR(B4340)</f>
        <v>2023</v>
      </c>
      <c r="T4340" s="17" t="n">
        <f aca="false">WEEKDAY(B4340)</f>
        <v>3</v>
      </c>
    </row>
    <row r="4341" customFormat="false" ht="15" hidden="false" customHeight="false" outlineLevel="0" collapsed="false">
      <c r="B4341" s="21" t="n">
        <v>45112</v>
      </c>
      <c r="C4341" s="22" t="n">
        <v>1925.875</v>
      </c>
      <c r="D4341" s="22" t="n">
        <v>1935.05</v>
      </c>
      <c r="E4341" s="22" t="n">
        <v>1914.855</v>
      </c>
      <c r="F4341" s="22" t="n">
        <v>1915.12</v>
      </c>
      <c r="G4341" s="23" t="n">
        <v>1934.85</v>
      </c>
      <c r="H4341" s="23" t="n">
        <v>1932.92</v>
      </c>
      <c r="I4341" s="23" t="n">
        <v>1916.48</v>
      </c>
      <c r="J4341" s="23" t="n">
        <v>1914.57</v>
      </c>
      <c r="K4341" s="29" t="str">
        <f aca="false">IF(N4341&lt;=$F$3,"HIT","MISS")</f>
        <v>HIT</v>
      </c>
      <c r="L4341" s="29" t="str">
        <f aca="false">IF(O4341&lt;=$F$3,"HIT","MISS")</f>
        <v>HIT</v>
      </c>
      <c r="M4341" s="17" t="str">
        <f aca="false">IF(AND(K4341="HIT",L4341="HIT"),"HOD ✓ | LOD ✓",IF(K4341="HIT","HOD ✓",IF(L4341="HIT","LOD ✓","✗ MISS")))</f>
        <v>HOD ✓ | LOD ✓</v>
      </c>
      <c r="N4341" s="26" t="n">
        <f aca="false">IF(D4341&lt;H4341,(H4341-D4341)/D4341,IF(D4341&gt;G4341,(D4341-G4341)/D4341,0))</f>
        <v>0.000103356502415982</v>
      </c>
      <c r="O4341" s="26" t="n">
        <f aca="false">IF(E4341&lt;J4341,(J4341-E4341)/E4341,IF(E4341&gt;I4341,(E4341-I4341)/E4341,0))</f>
        <v>0</v>
      </c>
      <c r="P4341" s="27" t="n">
        <f aca="false">LN(F4341/F4340)</f>
        <v>-0.00560012606506958</v>
      </c>
      <c r="Q4341" s="28" t="n">
        <f aca="false">STDEV(P4322:P4341)*SQRT(252)</f>
        <v>0.0881288096168175</v>
      </c>
      <c r="R4341" s="26" t="n">
        <f aca="false">(G4341-H4341)/H4341</f>
        <v>0.000998489332201972</v>
      </c>
      <c r="S4341" s="17" t="n">
        <f aca="false">YEAR(B4341)</f>
        <v>2023</v>
      </c>
      <c r="T4341" s="17" t="n">
        <f aca="false">WEEKDAY(B4341)</f>
        <v>4</v>
      </c>
    </row>
    <row r="4342" customFormat="false" ht="15" hidden="false" customHeight="false" outlineLevel="0" collapsed="false">
      <c r="B4342" s="21" t="n">
        <v>45113</v>
      </c>
      <c r="C4342" s="22" t="n">
        <v>1915.12</v>
      </c>
      <c r="D4342" s="22" t="n">
        <v>1927.665</v>
      </c>
      <c r="E4342" s="22" t="n">
        <v>1902.745</v>
      </c>
      <c r="F4342" s="22" t="n">
        <v>1910.975</v>
      </c>
      <c r="G4342" s="23" t="n">
        <v>1928.16</v>
      </c>
      <c r="H4342" s="23" t="n">
        <v>1926.23</v>
      </c>
      <c r="I4342" s="23" t="n">
        <v>1904.35</v>
      </c>
      <c r="J4342" s="23" t="n">
        <v>1902.45</v>
      </c>
      <c r="K4342" s="29" t="str">
        <f aca="false">IF(N4342&lt;=$F$3,"HIT","MISS")</f>
        <v>HIT</v>
      </c>
      <c r="L4342" s="29" t="str">
        <f aca="false">IF(O4342&lt;=$F$3,"HIT","MISS")</f>
        <v>HIT</v>
      </c>
      <c r="M4342" s="17" t="str">
        <f aca="false">IF(AND(K4342="HIT",L4342="HIT"),"HOD ✓ | LOD ✓",IF(K4342="HIT","HOD ✓",IF(L4342="HIT","LOD ✓","✗ MISS")))</f>
        <v>HOD ✓ | LOD ✓</v>
      </c>
      <c r="N4342" s="26" t="n">
        <f aca="false">IF(D4342&lt;H4342,(H4342-D4342)/D4342,IF(D4342&gt;G4342,(D4342-G4342)/D4342,0))</f>
        <v>0</v>
      </c>
      <c r="O4342" s="26" t="n">
        <f aca="false">IF(E4342&lt;J4342,(J4342-E4342)/E4342,IF(E4342&gt;I4342,(E4342-I4342)/E4342,0))</f>
        <v>0</v>
      </c>
      <c r="P4342" s="27" t="n">
        <f aca="false">LN(F4342/F4341)</f>
        <v>-0.00216670083810795</v>
      </c>
      <c r="Q4342" s="28" t="n">
        <f aca="false">STDEV(P4323:P4342)*SQRT(252)</f>
        <v>0.071836869839508</v>
      </c>
      <c r="R4342" s="26" t="n">
        <f aca="false">(G4342-H4342)/H4342</f>
        <v>0.00100195719098969</v>
      </c>
      <c r="S4342" s="17" t="n">
        <f aca="false">YEAR(B4342)</f>
        <v>2023</v>
      </c>
      <c r="T4342" s="17" t="n">
        <f aca="false">WEEKDAY(B4342)</f>
        <v>5</v>
      </c>
    </row>
    <row r="4343" customFormat="false" ht="15" hidden="false" customHeight="false" outlineLevel="0" collapsed="false">
      <c r="B4343" s="21" t="n">
        <v>45114</v>
      </c>
      <c r="C4343" s="22" t="n">
        <v>1910.975</v>
      </c>
      <c r="D4343" s="22" t="n">
        <v>1934.935</v>
      </c>
      <c r="E4343" s="22" t="n">
        <v>1909.62</v>
      </c>
      <c r="F4343" s="22" t="n">
        <v>1925.565</v>
      </c>
      <c r="G4343" s="23" t="n">
        <v>1935.77</v>
      </c>
      <c r="H4343" s="23" t="n">
        <v>1933.84</v>
      </c>
      <c r="I4343" s="23" t="n">
        <v>1912.58</v>
      </c>
      <c r="J4343" s="23" t="n">
        <v>1910.67</v>
      </c>
      <c r="K4343" s="24" t="str">
        <f aca="false">IF(N4343&lt;=$F$3,"HIT","MISS")</f>
        <v>HIT</v>
      </c>
      <c r="L4343" s="24" t="str">
        <f aca="false">IF(O4343&lt;=$F$3,"HIT","MISS")</f>
        <v>MISS</v>
      </c>
      <c r="M4343" s="25" t="str">
        <f aca="false">IF(AND(K4343="HIT",L4343="HIT"),"HOD ✓ | LOD ✓",IF(K4343="HIT","HOD ✓",IF(L4343="HIT","LOD ✓","✗ MISS")))</f>
        <v>HOD ✓</v>
      </c>
      <c r="N4343" s="26" t="n">
        <f aca="false">IF(D4343&lt;H4343,(H4343-D4343)/D4343,IF(D4343&gt;G4343,(D4343-G4343)/D4343,0))</f>
        <v>0</v>
      </c>
      <c r="O4343" s="26" t="n">
        <f aca="false">IF(E4343&lt;J4343,(J4343-E4343)/E4343,IF(E4343&gt;I4343,(E4343-I4343)/E4343,0))</f>
        <v>0.000549847613661452</v>
      </c>
      <c r="P4343" s="27" t="n">
        <f aca="false">LN(F4343/F4342)</f>
        <v>0.00760584815202503</v>
      </c>
      <c r="Q4343" s="28" t="n">
        <f aca="false">STDEV(P4324:P4343)*SQRT(252)</f>
        <v>0.0784721680312352</v>
      </c>
      <c r="R4343" s="26" t="n">
        <f aca="false">(G4343-H4343)/H4343</f>
        <v>0.000998014313490291</v>
      </c>
      <c r="S4343" s="17" t="n">
        <f aca="false">YEAR(B4343)</f>
        <v>2023</v>
      </c>
      <c r="T4343" s="17" t="n">
        <f aca="false">WEEKDAY(B4343)</f>
        <v>6</v>
      </c>
    </row>
    <row r="4344" customFormat="false" ht="15" hidden="false" customHeight="false" outlineLevel="0" collapsed="false">
      <c r="B4344" s="21" t="n">
        <v>45117</v>
      </c>
      <c r="C4344" s="22" t="n">
        <v>1925.565</v>
      </c>
      <c r="D4344" s="22" t="n">
        <v>1928.28</v>
      </c>
      <c r="E4344" s="22" t="n">
        <v>1912.75</v>
      </c>
      <c r="F4344" s="22" t="n">
        <v>1925.44</v>
      </c>
      <c r="G4344" s="23" t="n">
        <v>1929.88</v>
      </c>
      <c r="H4344" s="23" t="n">
        <v>1927.95</v>
      </c>
      <c r="I4344" s="23" t="n">
        <v>1913.92</v>
      </c>
      <c r="J4344" s="23" t="n">
        <v>1912.01</v>
      </c>
      <c r="K4344" s="29" t="str">
        <f aca="false">IF(N4344&lt;=$F$3,"HIT","MISS")</f>
        <v>HIT</v>
      </c>
      <c r="L4344" s="29" t="str">
        <f aca="false">IF(O4344&lt;=$F$3,"HIT","MISS")</f>
        <v>HIT</v>
      </c>
      <c r="M4344" s="17" t="str">
        <f aca="false">IF(AND(K4344="HIT",L4344="HIT"),"HOD ✓ | LOD ✓",IF(K4344="HIT","HOD ✓",IF(L4344="HIT","LOD ✓","✗ MISS")))</f>
        <v>HOD ✓ | LOD ✓</v>
      </c>
      <c r="N4344" s="26" t="n">
        <f aca="false">IF(D4344&lt;H4344,(H4344-D4344)/D4344,IF(D4344&gt;G4344,(D4344-G4344)/D4344,0))</f>
        <v>0</v>
      </c>
      <c r="O4344" s="26" t="n">
        <f aca="false">IF(E4344&lt;J4344,(J4344-E4344)/E4344,IF(E4344&gt;I4344,(E4344-I4344)/E4344,0))</f>
        <v>0</v>
      </c>
      <c r="P4344" s="27" t="n">
        <f aca="false">LN(F4344/F4343)</f>
        <v>-6.4918118799617E-005</v>
      </c>
      <c r="Q4344" s="28" t="n">
        <f aca="false">STDEV(P4325:P4344)*SQRT(252)</f>
        <v>0.0784807425855651</v>
      </c>
      <c r="R4344" s="26" t="n">
        <f aca="false">(G4344-H4344)/H4344</f>
        <v>0.00100106330558368</v>
      </c>
      <c r="S4344" s="17" t="n">
        <f aca="false">YEAR(B4344)</f>
        <v>2023</v>
      </c>
      <c r="T4344" s="17" t="n">
        <f aca="false">WEEKDAY(B4344)</f>
        <v>2</v>
      </c>
    </row>
    <row r="4345" customFormat="false" ht="15" hidden="false" customHeight="false" outlineLevel="0" collapsed="false">
      <c r="B4345" s="21" t="n">
        <v>45118</v>
      </c>
      <c r="C4345" s="22" t="n">
        <v>1925.44</v>
      </c>
      <c r="D4345" s="22" t="n">
        <v>1938.495</v>
      </c>
      <c r="E4345" s="22" t="n">
        <v>1924.42</v>
      </c>
      <c r="F4345" s="22" t="n">
        <v>1932.505</v>
      </c>
      <c r="G4345" s="23" t="n">
        <v>1938.3</v>
      </c>
      <c r="H4345" s="23" t="n">
        <v>1936.36</v>
      </c>
      <c r="I4345" s="23" t="n">
        <v>1925.43</v>
      </c>
      <c r="J4345" s="23" t="n">
        <v>1923.51</v>
      </c>
      <c r="K4345" s="29" t="str">
        <f aca="false">IF(N4345&lt;=$F$3,"HIT","MISS")</f>
        <v>HIT</v>
      </c>
      <c r="L4345" s="29" t="str">
        <f aca="false">IF(O4345&lt;=$F$3,"HIT","MISS")</f>
        <v>HIT</v>
      </c>
      <c r="M4345" s="17" t="str">
        <f aca="false">IF(AND(K4345="HIT",L4345="HIT"),"HOD ✓ | LOD ✓",IF(K4345="HIT","HOD ✓",IF(L4345="HIT","LOD ✓","✗ MISS")))</f>
        <v>HOD ✓ | LOD ✓</v>
      </c>
      <c r="N4345" s="26" t="n">
        <f aca="false">IF(D4345&lt;H4345,(H4345-D4345)/D4345,IF(D4345&gt;G4345,(D4345-G4345)/D4345,0))</f>
        <v>0.00010059350165976</v>
      </c>
      <c r="O4345" s="26" t="n">
        <f aca="false">IF(E4345&lt;J4345,(J4345-E4345)/E4345,IF(E4345&gt;I4345,(E4345-I4345)/E4345,0))</f>
        <v>0</v>
      </c>
      <c r="P4345" s="27" t="n">
        <f aca="false">LN(F4345/F4344)</f>
        <v>0.00366257574836469</v>
      </c>
      <c r="Q4345" s="28" t="n">
        <f aca="false">STDEV(P4326:P4345)*SQRT(252)</f>
        <v>0.0762476834078489</v>
      </c>
      <c r="R4345" s="26" t="n">
        <f aca="false">(G4345-H4345)/H4345</f>
        <v>0.00100187981573677</v>
      </c>
      <c r="S4345" s="17" t="n">
        <f aca="false">YEAR(B4345)</f>
        <v>2023</v>
      </c>
      <c r="T4345" s="17" t="n">
        <f aca="false">WEEKDAY(B4345)</f>
        <v>3</v>
      </c>
    </row>
    <row r="4346" customFormat="false" ht="15" hidden="false" customHeight="false" outlineLevel="0" collapsed="false">
      <c r="B4346" s="21" t="n">
        <v>45119</v>
      </c>
      <c r="C4346" s="22" t="n">
        <v>1932.505</v>
      </c>
      <c r="D4346" s="22" t="n">
        <v>1959.75</v>
      </c>
      <c r="E4346" s="22" t="n">
        <v>1932.315</v>
      </c>
      <c r="F4346" s="22" t="n">
        <v>1957.54</v>
      </c>
      <c r="G4346" s="23" t="n">
        <v>1959.44</v>
      </c>
      <c r="H4346" s="23" t="n">
        <v>1957.48</v>
      </c>
      <c r="I4346" s="23" t="n">
        <v>1932.02</v>
      </c>
      <c r="J4346" s="23" t="n">
        <v>1930.09</v>
      </c>
      <c r="K4346" s="29" t="str">
        <f aca="false">IF(N4346&lt;=$F$3,"HIT","MISS")</f>
        <v>HIT</v>
      </c>
      <c r="L4346" s="29" t="str">
        <f aca="false">IF(O4346&lt;=$F$3,"HIT","MISS")</f>
        <v>HIT</v>
      </c>
      <c r="M4346" s="17" t="str">
        <f aca="false">IF(AND(K4346="HIT",L4346="HIT"),"HOD ✓ | LOD ✓",IF(K4346="HIT","HOD ✓",IF(L4346="HIT","LOD ✓","✗ MISS")))</f>
        <v>HOD ✓ | LOD ✓</v>
      </c>
      <c r="N4346" s="26" t="n">
        <f aca="false">IF(D4346&lt;H4346,(H4346-D4346)/D4346,IF(D4346&gt;G4346,(D4346-G4346)/D4346,0))</f>
        <v>0.000158183441765503</v>
      </c>
      <c r="O4346" s="26" t="n">
        <f aca="false">IF(E4346&lt;J4346,(J4346-E4346)/E4346,IF(E4346&gt;I4346,(E4346-I4346)/E4346,0))</f>
        <v>0.000152666620090447</v>
      </c>
      <c r="P4346" s="27" t="n">
        <f aca="false">LN(F4346/F4345)</f>
        <v>0.0128714941031613</v>
      </c>
      <c r="Q4346" s="28" t="n">
        <f aca="false">STDEV(P4327:P4346)*SQRT(252)</f>
        <v>0.089259234764564</v>
      </c>
      <c r="R4346" s="26" t="n">
        <f aca="false">(G4346-H4346)/H4346</f>
        <v>0.00100128736947506</v>
      </c>
      <c r="S4346" s="17" t="n">
        <f aca="false">YEAR(B4346)</f>
        <v>2023</v>
      </c>
      <c r="T4346" s="17" t="n">
        <f aca="false">WEEKDAY(B4346)</f>
        <v>4</v>
      </c>
    </row>
    <row r="4347" customFormat="false" ht="15" hidden="false" customHeight="false" outlineLevel="0" collapsed="false">
      <c r="B4347" s="21" t="n">
        <v>45120</v>
      </c>
      <c r="C4347" s="22" t="n">
        <v>1957.54</v>
      </c>
      <c r="D4347" s="22" t="n">
        <v>1963.735</v>
      </c>
      <c r="E4347" s="22" t="n">
        <v>1952.47</v>
      </c>
      <c r="F4347" s="22" t="n">
        <v>1960.64</v>
      </c>
      <c r="G4347" s="23" t="n">
        <v>1966.07</v>
      </c>
      <c r="H4347" s="23" t="n">
        <v>1964.11</v>
      </c>
      <c r="I4347" s="23" t="n">
        <v>1953.37</v>
      </c>
      <c r="J4347" s="23" t="n">
        <v>1951.42</v>
      </c>
      <c r="K4347" s="29" t="str">
        <f aca="false">IF(N4347&lt;=$F$3,"HIT","MISS")</f>
        <v>HIT</v>
      </c>
      <c r="L4347" s="29" t="str">
        <f aca="false">IF(O4347&lt;=$F$3,"HIT","MISS")</f>
        <v>HIT</v>
      </c>
      <c r="M4347" s="17" t="str">
        <f aca="false">IF(AND(K4347="HIT",L4347="HIT"),"HOD ✓ | LOD ✓",IF(K4347="HIT","HOD ✓",IF(L4347="HIT","LOD ✓","✗ MISS")))</f>
        <v>HOD ✓ | LOD ✓</v>
      </c>
      <c r="N4347" s="26" t="n">
        <f aca="false">IF(D4347&lt;H4347,(H4347-D4347)/D4347,IF(D4347&gt;G4347,(D4347-G4347)/D4347,0))</f>
        <v>0.000190962629886415</v>
      </c>
      <c r="O4347" s="26" t="n">
        <f aca="false">IF(E4347&lt;J4347,(J4347-E4347)/E4347,IF(E4347&gt;I4347,(E4347-I4347)/E4347,0))</f>
        <v>0</v>
      </c>
      <c r="P4347" s="27" t="n">
        <f aca="false">LN(F4347/F4346)</f>
        <v>0.00158236765377677</v>
      </c>
      <c r="Q4347" s="28" t="n">
        <f aca="false">STDEV(P4328:P4347)*SQRT(252)</f>
        <v>0.0840625545824316</v>
      </c>
      <c r="R4347" s="26" t="n">
        <f aca="false">(G4347-H4347)/H4347</f>
        <v>0.000997907449175472</v>
      </c>
      <c r="S4347" s="17" t="n">
        <f aca="false">YEAR(B4347)</f>
        <v>2023</v>
      </c>
      <c r="T4347" s="17" t="n">
        <f aca="false">WEEKDAY(B4347)</f>
        <v>5</v>
      </c>
    </row>
    <row r="4348" customFormat="false" ht="15" hidden="false" customHeight="false" outlineLevel="0" collapsed="false">
      <c r="B4348" s="21" t="n">
        <v>45121</v>
      </c>
      <c r="C4348" s="22" t="n">
        <v>1960.64</v>
      </c>
      <c r="D4348" s="22" t="n">
        <v>1963.795</v>
      </c>
      <c r="E4348" s="22" t="n">
        <v>1950.99</v>
      </c>
      <c r="F4348" s="22" t="n">
        <v>1955.435</v>
      </c>
      <c r="G4348" s="23" t="n">
        <v>1963.52</v>
      </c>
      <c r="H4348" s="23" t="n">
        <v>1961.56</v>
      </c>
      <c r="I4348" s="23" t="n">
        <v>1951.25</v>
      </c>
      <c r="J4348" s="23" t="n">
        <v>1949.3</v>
      </c>
      <c r="K4348" s="29" t="str">
        <f aca="false">IF(N4348&lt;=$F$3,"HIT","MISS")</f>
        <v>HIT</v>
      </c>
      <c r="L4348" s="29" t="str">
        <f aca="false">IF(O4348&lt;=$F$3,"HIT","MISS")</f>
        <v>HIT</v>
      </c>
      <c r="M4348" s="17" t="str">
        <f aca="false">IF(AND(K4348="HIT",L4348="HIT"),"HOD ✓ | LOD ✓",IF(K4348="HIT","HOD ✓",IF(L4348="HIT","LOD ✓","✗ MISS")))</f>
        <v>HOD ✓ | LOD ✓</v>
      </c>
      <c r="N4348" s="26" t="n">
        <f aca="false">IF(D4348&lt;H4348,(H4348-D4348)/D4348,IF(D4348&gt;G4348,(D4348-G4348)/D4348,0))</f>
        <v>0.000140034983284962</v>
      </c>
      <c r="O4348" s="26" t="n">
        <f aca="false">IF(E4348&lt;J4348,(J4348-E4348)/E4348,IF(E4348&gt;I4348,(E4348-I4348)/E4348,0))</f>
        <v>0</v>
      </c>
      <c r="P4348" s="27" t="n">
        <f aca="false">LN(F4348/F4347)</f>
        <v>-0.00265827547483799</v>
      </c>
      <c r="Q4348" s="28" t="n">
        <f aca="false">STDEV(P4329:P4348)*SQRT(252)</f>
        <v>0.0846165249630599</v>
      </c>
      <c r="R4348" s="26" t="n">
        <f aca="false">(G4348-H4348)/H4348</f>
        <v>0.000999204714614917</v>
      </c>
      <c r="S4348" s="17" t="n">
        <f aca="false">YEAR(B4348)</f>
        <v>2023</v>
      </c>
      <c r="T4348" s="17" t="n">
        <f aca="false">WEEKDAY(B4348)</f>
        <v>6</v>
      </c>
    </row>
    <row r="4349" customFormat="false" ht="15" hidden="false" customHeight="false" outlineLevel="0" collapsed="false">
      <c r="B4349" s="21" t="n">
        <v>45124</v>
      </c>
      <c r="C4349" s="22" t="n">
        <v>1955.435</v>
      </c>
      <c r="D4349" s="22" t="n">
        <v>1959.91</v>
      </c>
      <c r="E4349" s="22" t="n">
        <v>1945.84</v>
      </c>
      <c r="F4349" s="22" t="n">
        <v>1954.98</v>
      </c>
      <c r="G4349" s="23" t="n">
        <v>1962.5</v>
      </c>
      <c r="H4349" s="23" t="n">
        <v>1960.54</v>
      </c>
      <c r="I4349" s="23" t="n">
        <v>1948</v>
      </c>
      <c r="J4349" s="23" t="n">
        <v>1946.05</v>
      </c>
      <c r="K4349" s="29" t="str">
        <f aca="false">IF(N4349&lt;=$F$3,"HIT","MISS")</f>
        <v>HIT</v>
      </c>
      <c r="L4349" s="29" t="str">
        <f aca="false">IF(O4349&lt;=$F$3,"HIT","MISS")</f>
        <v>HIT</v>
      </c>
      <c r="M4349" s="17" t="str">
        <f aca="false">IF(AND(K4349="HIT",L4349="HIT"),"HOD ✓ | LOD ✓",IF(K4349="HIT","HOD ✓",IF(L4349="HIT","LOD ✓","✗ MISS")))</f>
        <v>HOD ✓ | LOD ✓</v>
      </c>
      <c r="N4349" s="26" t="n">
        <f aca="false">IF(D4349&lt;H4349,(H4349-D4349)/D4349,IF(D4349&gt;G4349,(D4349-G4349)/D4349,0))</f>
        <v>0.000321443331581492</v>
      </c>
      <c r="O4349" s="26" t="n">
        <f aca="false">IF(E4349&lt;J4349,(J4349-E4349)/E4349,IF(E4349&gt;I4349,(E4349-I4349)/E4349,0))</f>
        <v>0.000107922542449552</v>
      </c>
      <c r="P4349" s="27" t="n">
        <f aca="false">LN(F4349/F4348)</f>
        <v>-0.000232711874342429</v>
      </c>
      <c r="Q4349" s="28" t="n">
        <f aca="false">STDEV(P4330:P4349)*SQRT(252)</f>
        <v>0.0835523308690103</v>
      </c>
      <c r="R4349" s="26" t="n">
        <f aca="false">(G4349-H4349)/H4349</f>
        <v>0.000999724565680902</v>
      </c>
      <c r="S4349" s="17" t="n">
        <f aca="false">YEAR(B4349)</f>
        <v>2023</v>
      </c>
      <c r="T4349" s="17" t="n">
        <f aca="false">WEEKDAY(B4349)</f>
        <v>2</v>
      </c>
    </row>
    <row r="4350" customFormat="false" ht="15" hidden="false" customHeight="false" outlineLevel="0" collapsed="false">
      <c r="B4350" s="21" t="n">
        <v>45125</v>
      </c>
      <c r="C4350" s="22" t="n">
        <v>1954.98</v>
      </c>
      <c r="D4350" s="22" t="n">
        <v>1984.425</v>
      </c>
      <c r="E4350" s="22" t="n">
        <v>1954.65</v>
      </c>
      <c r="F4350" s="22" t="n">
        <v>1978.92</v>
      </c>
      <c r="G4350" s="23" t="n">
        <v>1984.76</v>
      </c>
      <c r="H4350" s="23" t="n">
        <v>1982.78</v>
      </c>
      <c r="I4350" s="23" t="n">
        <v>1956.41</v>
      </c>
      <c r="J4350" s="23" t="n">
        <v>1954.46</v>
      </c>
      <c r="K4350" s="29" t="str">
        <f aca="false">IF(N4350&lt;=$F$3,"HIT","MISS")</f>
        <v>HIT</v>
      </c>
      <c r="L4350" s="29" t="str">
        <f aca="false">IF(O4350&lt;=$F$3,"HIT","MISS")</f>
        <v>HIT</v>
      </c>
      <c r="M4350" s="17" t="str">
        <f aca="false">IF(AND(K4350="HIT",L4350="HIT"),"HOD ✓ | LOD ✓",IF(K4350="HIT","HOD ✓",IF(L4350="HIT","LOD ✓","✗ MISS")))</f>
        <v>HOD ✓ | LOD ✓</v>
      </c>
      <c r="N4350" s="26" t="n">
        <f aca="false">IF(D4350&lt;H4350,(H4350-D4350)/D4350,IF(D4350&gt;G4350,(D4350-G4350)/D4350,0))</f>
        <v>0</v>
      </c>
      <c r="O4350" s="26" t="n">
        <f aca="false">IF(E4350&lt;J4350,(J4350-E4350)/E4350,IF(E4350&gt;I4350,(E4350-I4350)/E4350,0))</f>
        <v>0</v>
      </c>
      <c r="P4350" s="27" t="n">
        <f aca="false">LN(F4350/F4349)</f>
        <v>0.0121712781405696</v>
      </c>
      <c r="Q4350" s="28" t="n">
        <f aca="false">STDEV(P4331:P4350)*SQRT(252)</f>
        <v>0.0890489168958195</v>
      </c>
      <c r="R4350" s="26" t="n">
        <f aca="false">(G4350-H4350)/H4350</f>
        <v>0.00099859792816148</v>
      </c>
      <c r="S4350" s="17" t="n">
        <f aca="false">YEAR(B4350)</f>
        <v>2023</v>
      </c>
      <c r="T4350" s="17" t="n">
        <f aca="false">WEEKDAY(B4350)</f>
        <v>3</v>
      </c>
    </row>
    <row r="4351" customFormat="false" ht="15" hidden="false" customHeight="false" outlineLevel="0" collapsed="false">
      <c r="B4351" s="21" t="n">
        <v>45126</v>
      </c>
      <c r="C4351" s="22" t="n">
        <v>1978.92</v>
      </c>
      <c r="D4351" s="22" t="n">
        <v>1980.995</v>
      </c>
      <c r="E4351" s="22" t="n">
        <v>1969.81</v>
      </c>
      <c r="F4351" s="22" t="n">
        <v>1977.15</v>
      </c>
      <c r="G4351" s="23" t="n">
        <v>1981.94</v>
      </c>
      <c r="H4351" s="23" t="n">
        <v>1979.96</v>
      </c>
      <c r="I4351" s="23" t="n">
        <v>1970.67</v>
      </c>
      <c r="J4351" s="23" t="n">
        <v>1968.7</v>
      </c>
      <c r="K4351" s="29" t="str">
        <f aca="false">IF(N4351&lt;=$F$3,"HIT","MISS")</f>
        <v>HIT</v>
      </c>
      <c r="L4351" s="29" t="str">
        <f aca="false">IF(O4351&lt;=$F$3,"HIT","MISS")</f>
        <v>HIT</v>
      </c>
      <c r="M4351" s="17" t="str">
        <f aca="false">IF(AND(K4351="HIT",L4351="HIT"),"HOD ✓ | LOD ✓",IF(K4351="HIT","HOD ✓",IF(L4351="HIT","LOD ✓","✗ MISS")))</f>
        <v>HOD ✓ | LOD ✓</v>
      </c>
      <c r="N4351" s="26" t="n">
        <f aca="false">IF(D4351&lt;H4351,(H4351-D4351)/D4351,IF(D4351&gt;G4351,(D4351-G4351)/D4351,0))</f>
        <v>0</v>
      </c>
      <c r="O4351" s="26" t="n">
        <f aca="false">IF(E4351&lt;J4351,(J4351-E4351)/E4351,IF(E4351&gt;I4351,(E4351-I4351)/E4351,0))</f>
        <v>0</v>
      </c>
      <c r="P4351" s="27" t="n">
        <f aca="false">LN(F4351/F4350)</f>
        <v>-0.000894827502094564</v>
      </c>
      <c r="Q4351" s="28" t="n">
        <f aca="false">STDEV(P4332:P4351)*SQRT(252)</f>
        <v>0.0886555109296057</v>
      </c>
      <c r="R4351" s="26" t="n">
        <f aca="false">(G4351-H4351)/H4351</f>
        <v>0.00100002020242834</v>
      </c>
      <c r="S4351" s="17" t="n">
        <f aca="false">YEAR(B4351)</f>
        <v>2023</v>
      </c>
      <c r="T4351" s="17" t="n">
        <f aca="false">WEEKDAY(B4351)</f>
        <v>4</v>
      </c>
    </row>
    <row r="4352" customFormat="false" ht="15" hidden="false" customHeight="false" outlineLevel="0" collapsed="false">
      <c r="B4352" s="21" t="n">
        <v>45127</v>
      </c>
      <c r="C4352" s="22" t="n">
        <v>1977.15</v>
      </c>
      <c r="D4352" s="22" t="n">
        <v>1987.53</v>
      </c>
      <c r="E4352" s="22" t="n">
        <v>1965.39</v>
      </c>
      <c r="F4352" s="22" t="n">
        <v>1969.55</v>
      </c>
      <c r="G4352" s="23" t="n">
        <v>1990.19</v>
      </c>
      <c r="H4352" s="23" t="n">
        <v>1988.2</v>
      </c>
      <c r="I4352" s="23" t="n">
        <v>1965.1</v>
      </c>
      <c r="J4352" s="23" t="n">
        <v>1963.14</v>
      </c>
      <c r="K4352" s="29" t="str">
        <f aca="false">IF(N4352&lt;=$F$3,"HIT","MISS")</f>
        <v>HIT</v>
      </c>
      <c r="L4352" s="29" t="str">
        <f aca="false">IF(O4352&lt;=$F$3,"HIT","MISS")</f>
        <v>HIT</v>
      </c>
      <c r="M4352" s="17" t="str">
        <f aca="false">IF(AND(K4352="HIT",L4352="HIT"),"HOD ✓ | LOD ✓",IF(K4352="HIT","HOD ✓",IF(L4352="HIT","LOD ✓","✗ MISS")))</f>
        <v>HOD ✓ | LOD ✓</v>
      </c>
      <c r="N4352" s="26" t="n">
        <f aca="false">IF(D4352&lt;H4352,(H4352-D4352)/D4352,IF(D4352&gt;G4352,(D4352-G4352)/D4352,0))</f>
        <v>0.000337101829909522</v>
      </c>
      <c r="O4352" s="26" t="n">
        <f aca="false">IF(E4352&lt;J4352,(J4352-E4352)/E4352,IF(E4352&gt;I4352,(E4352-I4352)/E4352,0))</f>
        <v>0.000147553411791141</v>
      </c>
      <c r="P4352" s="27" t="n">
        <f aca="false">LN(F4352/F4351)</f>
        <v>-0.00385132358377224</v>
      </c>
      <c r="Q4352" s="28" t="n">
        <f aca="false">STDEV(P4333:P4352)*SQRT(252)</f>
        <v>0.081275047919313</v>
      </c>
      <c r="R4352" s="26" t="n">
        <f aca="false">(G4352-H4352)/H4352</f>
        <v>0.00100090534151494</v>
      </c>
      <c r="S4352" s="17" t="n">
        <f aca="false">YEAR(B4352)</f>
        <v>2023</v>
      </c>
      <c r="T4352" s="17" t="n">
        <f aca="false">WEEKDAY(B4352)</f>
        <v>5</v>
      </c>
    </row>
    <row r="4353" customFormat="false" ht="15" hidden="false" customHeight="false" outlineLevel="0" collapsed="false">
      <c r="B4353" s="21" t="n">
        <v>45128</v>
      </c>
      <c r="C4353" s="22" t="n">
        <v>1969.55</v>
      </c>
      <c r="D4353" s="22" t="n">
        <v>1973.85</v>
      </c>
      <c r="E4353" s="22" t="n">
        <v>1956.905</v>
      </c>
      <c r="F4353" s="22" t="n">
        <v>1961.95</v>
      </c>
      <c r="G4353" s="23" t="n">
        <v>1973.19</v>
      </c>
      <c r="H4353" s="23" t="n">
        <v>1971.22</v>
      </c>
      <c r="I4353" s="23" t="n">
        <v>1959.11</v>
      </c>
      <c r="J4353" s="23" t="n">
        <v>1957.15</v>
      </c>
      <c r="K4353" s="29" t="str">
        <f aca="false">IF(N4353&lt;=$F$3,"HIT","MISS")</f>
        <v>HIT</v>
      </c>
      <c r="L4353" s="29" t="str">
        <f aca="false">IF(O4353&lt;=$F$3,"HIT","MISS")</f>
        <v>HIT</v>
      </c>
      <c r="M4353" s="17" t="str">
        <f aca="false">IF(AND(K4353="HIT",L4353="HIT"),"HOD ✓ | LOD ✓",IF(K4353="HIT","HOD ✓",IF(L4353="HIT","LOD ✓","✗ MISS")))</f>
        <v>HOD ✓ | LOD ✓</v>
      </c>
      <c r="N4353" s="26" t="n">
        <f aca="false">IF(D4353&lt;H4353,(H4353-D4353)/D4353,IF(D4353&gt;G4353,(D4353-G4353)/D4353,0))</f>
        <v>0.000334371912759255</v>
      </c>
      <c r="O4353" s="26" t="n">
        <f aca="false">IF(E4353&lt;J4353,(J4353-E4353)/E4353,IF(E4353&gt;I4353,(E4353-I4353)/E4353,0))</f>
        <v>0.000125197697384451</v>
      </c>
      <c r="P4353" s="27" t="n">
        <f aca="false">LN(F4353/F4352)</f>
        <v>-0.00386621364202771</v>
      </c>
      <c r="Q4353" s="28" t="n">
        <f aca="false">STDEV(P4334:P4353)*SQRT(252)</f>
        <v>0.0828229461951919</v>
      </c>
      <c r="R4353" s="26" t="n">
        <f aca="false">(G4353-H4353)/H4353</f>
        <v>0.000999381093941837</v>
      </c>
      <c r="S4353" s="17" t="n">
        <f aca="false">YEAR(B4353)</f>
        <v>2023</v>
      </c>
      <c r="T4353" s="17" t="n">
        <f aca="false">WEEKDAY(B4353)</f>
        <v>6</v>
      </c>
    </row>
    <row r="4354" customFormat="false" ht="15" hidden="false" customHeight="false" outlineLevel="0" collapsed="false">
      <c r="B4354" s="21" t="n">
        <v>45131</v>
      </c>
      <c r="C4354" s="22" t="n">
        <v>1961.95</v>
      </c>
      <c r="D4354" s="22" t="n">
        <v>1967.905</v>
      </c>
      <c r="E4354" s="22" t="n">
        <v>1953.475</v>
      </c>
      <c r="F4354" s="22" t="n">
        <v>1954.715</v>
      </c>
      <c r="G4354" s="23" t="n">
        <v>1968.17</v>
      </c>
      <c r="H4354" s="23" t="n">
        <v>1966.2</v>
      </c>
      <c r="I4354" s="23" t="n">
        <v>1955.51</v>
      </c>
      <c r="J4354" s="23" t="n">
        <v>1953.56</v>
      </c>
      <c r="K4354" s="29" t="str">
        <f aca="false">IF(N4354&lt;=$F$3,"HIT","MISS")</f>
        <v>HIT</v>
      </c>
      <c r="L4354" s="29" t="str">
        <f aca="false">IF(O4354&lt;=$F$3,"HIT","MISS")</f>
        <v>HIT</v>
      </c>
      <c r="M4354" s="17" t="str">
        <f aca="false">IF(AND(K4354="HIT",L4354="HIT"),"HOD ✓ | LOD ✓",IF(K4354="HIT","HOD ✓",IF(L4354="HIT","LOD ✓","✗ MISS")))</f>
        <v>HOD ✓ | LOD ✓</v>
      </c>
      <c r="N4354" s="26" t="n">
        <f aca="false">IF(D4354&lt;H4354,(H4354-D4354)/D4354,IF(D4354&gt;G4354,(D4354-G4354)/D4354,0))</f>
        <v>0</v>
      </c>
      <c r="O4354" s="26" t="n">
        <f aca="false">IF(E4354&lt;J4354,(J4354-E4354)/E4354,IF(E4354&gt;I4354,(E4354-I4354)/E4354,0))</f>
        <v>4.35122026133103E-005</v>
      </c>
      <c r="P4354" s="27" t="n">
        <f aca="false">LN(F4354/F4353)</f>
        <v>-0.00369447385941387</v>
      </c>
      <c r="Q4354" s="28" t="n">
        <f aca="false">STDEV(P4335:P4354)*SQRT(252)</f>
        <v>0.0845183859892622</v>
      </c>
      <c r="R4354" s="26" t="n">
        <f aca="false">(G4354-H4354)/H4354</f>
        <v>0.0010019326619876</v>
      </c>
      <c r="S4354" s="17" t="n">
        <f aca="false">YEAR(B4354)</f>
        <v>2023</v>
      </c>
      <c r="T4354" s="17" t="n">
        <f aca="false">WEEKDAY(B4354)</f>
        <v>2</v>
      </c>
    </row>
    <row r="4355" customFormat="false" ht="15" hidden="false" customHeight="false" outlineLevel="0" collapsed="false">
      <c r="B4355" s="21" t="n">
        <v>45132</v>
      </c>
      <c r="C4355" s="22" t="n">
        <v>1954.715</v>
      </c>
      <c r="D4355" s="22" t="n">
        <v>1965.72</v>
      </c>
      <c r="E4355" s="22" t="n">
        <v>1952.005</v>
      </c>
      <c r="F4355" s="22" t="n">
        <v>1964.745</v>
      </c>
      <c r="G4355" s="23" t="n">
        <v>1967.93</v>
      </c>
      <c r="H4355" s="23" t="n">
        <v>1965.96</v>
      </c>
      <c r="I4355" s="23" t="n">
        <v>1953.9</v>
      </c>
      <c r="J4355" s="23" t="n">
        <v>1951.95</v>
      </c>
      <c r="K4355" s="29" t="str">
        <f aca="false">IF(N4355&lt;=$F$3,"HIT","MISS")</f>
        <v>HIT</v>
      </c>
      <c r="L4355" s="29" t="str">
        <f aca="false">IF(O4355&lt;=$F$3,"HIT","MISS")</f>
        <v>HIT</v>
      </c>
      <c r="M4355" s="17" t="str">
        <f aca="false">IF(AND(K4355="HIT",L4355="HIT"),"HOD ✓ | LOD ✓",IF(K4355="HIT","HOD ✓",IF(L4355="HIT","LOD ✓","✗ MISS")))</f>
        <v>HOD ✓ | LOD ✓</v>
      </c>
      <c r="N4355" s="26" t="n">
        <f aca="false">IF(D4355&lt;H4355,(H4355-D4355)/D4355,IF(D4355&gt;G4355,(D4355-G4355)/D4355,0))</f>
        <v>0.000122092668335271</v>
      </c>
      <c r="O4355" s="26" t="n">
        <f aca="false">IF(E4355&lt;J4355,(J4355-E4355)/E4355,IF(E4355&gt;I4355,(E4355-I4355)/E4355,0))</f>
        <v>0</v>
      </c>
      <c r="P4355" s="27" t="n">
        <f aca="false">LN(F4355/F4354)</f>
        <v>0.00511806314864059</v>
      </c>
      <c r="Q4355" s="28" t="n">
        <f aca="false">STDEV(P4336:P4355)*SQRT(252)</f>
        <v>0.0829665442236621</v>
      </c>
      <c r="R4355" s="26" t="n">
        <f aca="false">(G4355-H4355)/H4355</f>
        <v>0.00100205497568619</v>
      </c>
      <c r="S4355" s="17" t="n">
        <f aca="false">YEAR(B4355)</f>
        <v>2023</v>
      </c>
      <c r="T4355" s="17" t="n">
        <f aca="false">WEEKDAY(B4355)</f>
        <v>3</v>
      </c>
    </row>
    <row r="4356" customFormat="false" ht="15" hidden="false" customHeight="false" outlineLevel="0" collapsed="false">
      <c r="B4356" s="21" t="n">
        <v>45133</v>
      </c>
      <c r="C4356" s="22" t="n">
        <v>1964.745</v>
      </c>
      <c r="D4356" s="22" t="n">
        <v>1978.405</v>
      </c>
      <c r="E4356" s="22" t="n">
        <v>1962.065</v>
      </c>
      <c r="F4356" s="22" t="n">
        <v>1972.24</v>
      </c>
      <c r="G4356" s="23" t="n">
        <v>1980.81</v>
      </c>
      <c r="H4356" s="23" t="n">
        <v>1978.83</v>
      </c>
      <c r="I4356" s="23" t="n">
        <v>1961.74</v>
      </c>
      <c r="J4356" s="23" t="n">
        <v>1959.78</v>
      </c>
      <c r="K4356" s="29" t="str">
        <f aca="false">IF(N4356&lt;=$F$3,"HIT","MISS")</f>
        <v>HIT</v>
      </c>
      <c r="L4356" s="29" t="str">
        <f aca="false">IF(O4356&lt;=$F$3,"HIT","MISS")</f>
        <v>HIT</v>
      </c>
      <c r="M4356" s="17" t="str">
        <f aca="false">IF(AND(K4356="HIT",L4356="HIT"),"HOD ✓ | LOD ✓",IF(K4356="HIT","HOD ✓",IF(L4356="HIT","LOD ✓","✗ MISS")))</f>
        <v>HOD ✓ | LOD ✓</v>
      </c>
      <c r="N4356" s="26" t="n">
        <f aca="false">IF(D4356&lt;H4356,(H4356-D4356)/D4356,IF(D4356&gt;G4356,(D4356-G4356)/D4356,0))</f>
        <v>0.000214819513699144</v>
      </c>
      <c r="O4356" s="26" t="n">
        <f aca="false">IF(E4356&lt;J4356,(J4356-E4356)/E4356,IF(E4356&gt;I4356,(E4356-I4356)/E4356,0))</f>
        <v>0.000165641811051135</v>
      </c>
      <c r="P4356" s="27" t="n">
        <f aca="false">LN(F4356/F4355)</f>
        <v>0.00380748672121157</v>
      </c>
      <c r="Q4356" s="28" t="n">
        <f aca="false">STDEV(P4337:P4356)*SQRT(252)</f>
        <v>0.0816117997993543</v>
      </c>
      <c r="R4356" s="26" t="n">
        <f aca="false">(G4356-H4356)/H4356</f>
        <v>0.00100059125847092</v>
      </c>
      <c r="S4356" s="17" t="n">
        <f aca="false">YEAR(B4356)</f>
        <v>2023</v>
      </c>
      <c r="T4356" s="17" t="n">
        <f aca="false">WEEKDAY(B4356)</f>
        <v>4</v>
      </c>
    </row>
    <row r="4357" customFormat="false" ht="15" hidden="false" customHeight="false" outlineLevel="0" collapsed="false">
      <c r="B4357" s="21" t="n">
        <v>45134</v>
      </c>
      <c r="C4357" s="22" t="n">
        <v>1972.24</v>
      </c>
      <c r="D4357" s="22" t="n">
        <v>1982.265</v>
      </c>
      <c r="E4357" s="22" t="n">
        <v>1942.645</v>
      </c>
      <c r="F4357" s="22" t="n">
        <v>1945.15</v>
      </c>
      <c r="G4357" s="23" t="n">
        <v>1983.29</v>
      </c>
      <c r="H4357" s="23" t="n">
        <v>1981.31</v>
      </c>
      <c r="I4357" s="23" t="n">
        <v>1945.07</v>
      </c>
      <c r="J4357" s="23" t="n">
        <v>1943.13</v>
      </c>
      <c r="K4357" s="29" t="str">
        <f aca="false">IF(N4357&lt;=$F$3,"HIT","MISS")</f>
        <v>HIT</v>
      </c>
      <c r="L4357" s="29" t="str">
        <f aca="false">IF(O4357&lt;=$F$3,"HIT","MISS")</f>
        <v>HIT</v>
      </c>
      <c r="M4357" s="17" t="str">
        <f aca="false">IF(AND(K4357="HIT",L4357="HIT"),"HOD ✓ | LOD ✓",IF(K4357="HIT","HOD ✓",IF(L4357="HIT","LOD ✓","✗ MISS")))</f>
        <v>HOD ✓ | LOD ✓</v>
      </c>
      <c r="N4357" s="26" t="n">
        <f aca="false">IF(D4357&lt;H4357,(H4357-D4357)/D4357,IF(D4357&gt;G4357,(D4357-G4357)/D4357,0))</f>
        <v>0</v>
      </c>
      <c r="O4357" s="26" t="n">
        <f aca="false">IF(E4357&lt;J4357,(J4357-E4357)/E4357,IF(E4357&gt;I4357,(E4357-I4357)/E4357,0))</f>
        <v>0.000249659613568165</v>
      </c>
      <c r="P4357" s="27" t="n">
        <f aca="false">LN(F4357/F4356)</f>
        <v>-0.0138308577097118</v>
      </c>
      <c r="Q4357" s="28" t="n">
        <f aca="false">STDEV(P4338:P4357)*SQRT(252)</f>
        <v>0.0984317903462472</v>
      </c>
      <c r="R4357" s="26" t="n">
        <f aca="false">(G4357-H4357)/H4357</f>
        <v>0.000999338821284917</v>
      </c>
      <c r="S4357" s="17" t="n">
        <f aca="false">YEAR(B4357)</f>
        <v>2023</v>
      </c>
      <c r="T4357" s="17" t="n">
        <f aca="false">WEEKDAY(B4357)</f>
        <v>5</v>
      </c>
    </row>
    <row r="4358" customFormat="false" ht="15" hidden="false" customHeight="false" outlineLevel="0" collapsed="false">
      <c r="B4358" s="21" t="n">
        <v>45135</v>
      </c>
      <c r="C4358" s="22" t="n">
        <v>1945.15</v>
      </c>
      <c r="D4358" s="22" t="n">
        <v>1963.575</v>
      </c>
      <c r="E4358" s="22" t="n">
        <v>1945.15</v>
      </c>
      <c r="F4358" s="22" t="n">
        <v>1959.34</v>
      </c>
      <c r="G4358" s="23" t="n">
        <v>1962.85</v>
      </c>
      <c r="H4358" s="23" t="n">
        <v>1960.89</v>
      </c>
      <c r="I4358" s="23" t="n">
        <v>1944.76</v>
      </c>
      <c r="J4358" s="23" t="n">
        <v>1942.82</v>
      </c>
      <c r="K4358" s="29" t="str">
        <f aca="false">IF(N4358&lt;=$F$3,"HIT","MISS")</f>
        <v>HIT</v>
      </c>
      <c r="L4358" s="29" t="str">
        <f aca="false">IF(O4358&lt;=$F$3,"HIT","MISS")</f>
        <v>HIT</v>
      </c>
      <c r="M4358" s="17" t="str">
        <f aca="false">IF(AND(K4358="HIT",L4358="HIT"),"HOD ✓ | LOD ✓",IF(K4358="HIT","HOD ✓",IF(L4358="HIT","LOD ✓","✗ MISS")))</f>
        <v>HOD ✓ | LOD ✓</v>
      </c>
      <c r="N4358" s="26" t="n">
        <f aca="false">IF(D4358&lt;H4358,(H4358-D4358)/D4358,IF(D4358&gt;G4358,(D4358-G4358)/D4358,0))</f>
        <v>0.000369224501228696</v>
      </c>
      <c r="O4358" s="26" t="n">
        <f aca="false">IF(E4358&lt;J4358,(J4358-E4358)/E4358,IF(E4358&gt;I4358,(E4358-I4358)/E4358,0))</f>
        <v>0.000200498676194689</v>
      </c>
      <c r="P4358" s="27" t="n">
        <f aca="false">LN(F4358/F4357)</f>
        <v>0.00726858692131658</v>
      </c>
      <c r="Q4358" s="28" t="n">
        <f aca="false">STDEV(P4339:P4358)*SQRT(252)</f>
        <v>0.0993990831490866</v>
      </c>
      <c r="R4358" s="26" t="n">
        <f aca="false">(G4358-H4358)/H4358</f>
        <v>0.000999546124463794</v>
      </c>
      <c r="S4358" s="17" t="n">
        <f aca="false">YEAR(B4358)</f>
        <v>2023</v>
      </c>
      <c r="T4358" s="17" t="n">
        <f aca="false">WEEKDAY(B4358)</f>
        <v>6</v>
      </c>
    </row>
    <row r="4359" customFormat="false" ht="15" hidden="false" customHeight="false" outlineLevel="0" collapsed="false">
      <c r="B4359" s="21" t="n">
        <v>45138</v>
      </c>
      <c r="C4359" s="22" t="n">
        <v>1959.34</v>
      </c>
      <c r="D4359" s="22" t="n">
        <v>1972.455</v>
      </c>
      <c r="E4359" s="22" t="n">
        <v>1950.206</v>
      </c>
      <c r="F4359" s="22" t="n">
        <v>1965.615</v>
      </c>
      <c r="G4359" s="23" t="n">
        <v>1971.93</v>
      </c>
      <c r="H4359" s="23" t="n">
        <v>1969.96</v>
      </c>
      <c r="I4359" s="23" t="n">
        <v>1952.64</v>
      </c>
      <c r="J4359" s="23" t="n">
        <v>1950.69</v>
      </c>
      <c r="K4359" s="29" t="str">
        <f aca="false">IF(N4359&lt;=$F$3,"HIT","MISS")</f>
        <v>HIT</v>
      </c>
      <c r="L4359" s="29" t="str">
        <f aca="false">IF(O4359&lt;=$F$3,"HIT","MISS")</f>
        <v>HIT</v>
      </c>
      <c r="M4359" s="17" t="str">
        <f aca="false">IF(AND(K4359="HIT",L4359="HIT"),"HOD ✓ | LOD ✓",IF(K4359="HIT","HOD ✓",IF(L4359="HIT","LOD ✓","✗ MISS")))</f>
        <v>HOD ✓ | LOD ✓</v>
      </c>
      <c r="N4359" s="26" t="n">
        <f aca="false">IF(D4359&lt;H4359,(H4359-D4359)/D4359,IF(D4359&gt;G4359,(D4359-G4359)/D4359,0))</f>
        <v>0.000266165768040266</v>
      </c>
      <c r="O4359" s="26" t="n">
        <f aca="false">IF(E4359&lt;J4359,(J4359-E4359)/E4359,IF(E4359&gt;I4359,(E4359-I4359)/E4359,0))</f>
        <v>0.000248178910330576</v>
      </c>
      <c r="P4359" s="27" t="n">
        <f aca="false">LN(F4359/F4358)</f>
        <v>0.00319749161265511</v>
      </c>
      <c r="Q4359" s="28" t="n">
        <f aca="false">STDEV(P4340:P4359)*SQRT(252)</f>
        <v>0.0996975631508506</v>
      </c>
      <c r="R4359" s="26" t="n">
        <f aca="false">(G4359-H4359)/H4359</f>
        <v>0.00100002030498083</v>
      </c>
      <c r="S4359" s="17" t="n">
        <f aca="false">YEAR(B4359)</f>
        <v>2023</v>
      </c>
      <c r="T4359" s="17" t="n">
        <f aca="false">WEEKDAY(B4359)</f>
        <v>2</v>
      </c>
    </row>
    <row r="4360" customFormat="false" ht="15" hidden="false" customHeight="false" outlineLevel="0" collapsed="false">
      <c r="B4360" s="21" t="n">
        <v>45139</v>
      </c>
      <c r="C4360" s="22" t="n">
        <v>1965.615</v>
      </c>
      <c r="D4360" s="22" t="n">
        <v>1966.015</v>
      </c>
      <c r="E4360" s="22" t="n">
        <v>1941.29</v>
      </c>
      <c r="F4360" s="22" t="n">
        <v>1944.2</v>
      </c>
      <c r="G4360" s="23" t="n">
        <v>1968.51</v>
      </c>
      <c r="H4360" s="23" t="n">
        <v>1966.54</v>
      </c>
      <c r="I4360" s="23" t="n">
        <v>1941.73</v>
      </c>
      <c r="J4360" s="23" t="n">
        <v>1939.79</v>
      </c>
      <c r="K4360" s="29" t="str">
        <f aca="false">IF(N4360&lt;=$F$3,"HIT","MISS")</f>
        <v>HIT</v>
      </c>
      <c r="L4360" s="29" t="str">
        <f aca="false">IF(O4360&lt;=$F$3,"HIT","MISS")</f>
        <v>HIT</v>
      </c>
      <c r="M4360" s="17" t="str">
        <f aca="false">IF(AND(K4360="HIT",L4360="HIT"),"HOD ✓ | LOD ✓",IF(K4360="HIT","HOD ✓",IF(L4360="HIT","LOD ✓","✗ MISS")))</f>
        <v>HOD ✓ | LOD ✓</v>
      </c>
      <c r="N4360" s="26" t="n">
        <f aca="false">IF(D4360&lt;H4360,(H4360-D4360)/D4360,IF(D4360&gt;G4360,(D4360-G4360)/D4360,0))</f>
        <v>0.000267037637047461</v>
      </c>
      <c r="O4360" s="26" t="n">
        <f aca="false">IF(E4360&lt;J4360,(J4360-E4360)/E4360,IF(E4360&gt;I4360,(E4360-I4360)/E4360,0))</f>
        <v>0</v>
      </c>
      <c r="P4360" s="27" t="n">
        <f aca="false">LN(F4360/F4359)</f>
        <v>-0.0109545920485141</v>
      </c>
      <c r="Q4360" s="28" t="n">
        <f aca="false">STDEV(P4341:P4360)*SQRT(252)</f>
        <v>0.108375405387316</v>
      </c>
      <c r="R4360" s="26" t="n">
        <f aca="false">(G4360-H4360)/H4360</f>
        <v>0.00100175943535348</v>
      </c>
      <c r="S4360" s="17" t="n">
        <f aca="false">YEAR(B4360)</f>
        <v>2023</v>
      </c>
      <c r="T4360" s="17" t="n">
        <f aca="false">WEEKDAY(B4360)</f>
        <v>3</v>
      </c>
    </row>
    <row r="4361" customFormat="false" ht="15" hidden="false" customHeight="false" outlineLevel="0" collapsed="false">
      <c r="B4361" s="21" t="n">
        <v>45140</v>
      </c>
      <c r="C4361" s="22" t="n">
        <v>1944.2</v>
      </c>
      <c r="D4361" s="22" t="n">
        <v>1954.88</v>
      </c>
      <c r="E4361" s="22" t="n">
        <v>1933.036</v>
      </c>
      <c r="F4361" s="22" t="n">
        <v>1934.71</v>
      </c>
      <c r="G4361" s="23" t="n">
        <v>1954.77</v>
      </c>
      <c r="H4361" s="23" t="n">
        <v>1952.82</v>
      </c>
      <c r="I4361" s="23" t="n">
        <v>1934.67</v>
      </c>
      <c r="J4361" s="23" t="n">
        <v>1932.74</v>
      </c>
      <c r="K4361" s="29" t="str">
        <f aca="false">IF(N4361&lt;=$F$3,"HIT","MISS")</f>
        <v>HIT</v>
      </c>
      <c r="L4361" s="29" t="str">
        <f aca="false">IF(O4361&lt;=$F$3,"HIT","MISS")</f>
        <v>HIT</v>
      </c>
      <c r="M4361" s="17" t="str">
        <f aca="false">IF(AND(K4361="HIT",L4361="HIT"),"HOD ✓ | LOD ✓",IF(K4361="HIT","HOD ✓",IF(L4361="HIT","LOD ✓","✗ MISS")))</f>
        <v>HOD ✓ | LOD ✓</v>
      </c>
      <c r="N4361" s="26" t="n">
        <f aca="false">IF(D4361&lt;H4361,(H4361-D4361)/D4361,IF(D4361&gt;G4361,(D4361-G4361)/D4361,0))</f>
        <v>5.62694385333766E-005</v>
      </c>
      <c r="O4361" s="26" t="n">
        <f aca="false">IF(E4361&lt;J4361,(J4361-E4361)/E4361,IF(E4361&gt;I4361,(E4361-I4361)/E4361,0))</f>
        <v>0</v>
      </c>
      <c r="P4361" s="27" t="n">
        <f aca="false">LN(F4361/F4360)</f>
        <v>-0.00489313695587072</v>
      </c>
      <c r="Q4361" s="28" t="n">
        <f aca="false">STDEV(P4342:P4361)*SQRT(252)</f>
        <v>0.107877813138316</v>
      </c>
      <c r="R4361" s="26" t="n">
        <f aca="false">(G4361-H4361)/H4361</f>
        <v>0.000998555934494754</v>
      </c>
      <c r="S4361" s="17" t="n">
        <f aca="false">YEAR(B4361)</f>
        <v>2023</v>
      </c>
      <c r="T4361" s="17" t="n">
        <f aca="false">WEEKDAY(B4361)</f>
        <v>4</v>
      </c>
    </row>
    <row r="4362" customFormat="false" ht="15" hidden="false" customHeight="false" outlineLevel="0" collapsed="false">
      <c r="B4362" s="21" t="n">
        <v>45141</v>
      </c>
      <c r="C4362" s="22" t="n">
        <v>1934.71</v>
      </c>
      <c r="D4362" s="22" t="n">
        <v>1938.94</v>
      </c>
      <c r="E4362" s="22" t="n">
        <v>1929.61</v>
      </c>
      <c r="F4362" s="22" t="n">
        <v>1934.225</v>
      </c>
      <c r="G4362" s="23" t="n">
        <v>1941.56</v>
      </c>
      <c r="H4362" s="23" t="n">
        <v>1939.62</v>
      </c>
      <c r="I4362" s="23" t="n">
        <v>1930.38</v>
      </c>
      <c r="J4362" s="23" t="n">
        <v>1928.45</v>
      </c>
      <c r="K4362" s="29" t="str">
        <f aca="false">IF(N4362&lt;=$F$3,"HIT","MISS")</f>
        <v>HIT</v>
      </c>
      <c r="L4362" s="29" t="str">
        <f aca="false">IF(O4362&lt;=$F$3,"HIT","MISS")</f>
        <v>HIT</v>
      </c>
      <c r="M4362" s="17" t="str">
        <f aca="false">IF(AND(K4362="HIT",L4362="HIT"),"HOD ✓ | LOD ✓",IF(K4362="HIT","HOD ✓",IF(L4362="HIT","LOD ✓","✗ MISS")))</f>
        <v>HOD ✓ | LOD ✓</v>
      </c>
      <c r="N4362" s="26" t="n">
        <f aca="false">IF(D4362&lt;H4362,(H4362-D4362)/D4362,IF(D4362&gt;G4362,(D4362-G4362)/D4362,0))</f>
        <v>0.000350707087377555</v>
      </c>
      <c r="O4362" s="26" t="n">
        <f aca="false">IF(E4362&lt;J4362,(J4362-E4362)/E4362,IF(E4362&gt;I4362,(E4362-I4362)/E4362,0))</f>
        <v>0</v>
      </c>
      <c r="P4362" s="27" t="n">
        <f aca="false">LN(F4362/F4361)</f>
        <v>-0.000250714991355851</v>
      </c>
      <c r="Q4362" s="28" t="n">
        <f aca="false">STDEV(P4343:P4362)*SQRT(252)</f>
        <v>0.107461130013551</v>
      </c>
      <c r="R4362" s="26" t="n">
        <f aca="false">(G4362-H4362)/H4362</f>
        <v>0.00100019591466373</v>
      </c>
      <c r="S4362" s="17" t="n">
        <f aca="false">YEAR(B4362)</f>
        <v>2023</v>
      </c>
      <c r="T4362" s="17" t="n">
        <f aca="false">WEEKDAY(B4362)</f>
        <v>5</v>
      </c>
    </row>
    <row r="4363" customFormat="false" ht="15" hidden="false" customHeight="false" outlineLevel="0" collapsed="false">
      <c r="B4363" s="21" t="n">
        <v>45142</v>
      </c>
      <c r="C4363" s="22" t="n">
        <v>1934.225</v>
      </c>
      <c r="D4363" s="22" t="n">
        <v>1946.99</v>
      </c>
      <c r="E4363" s="22" t="n">
        <v>1924.78</v>
      </c>
      <c r="F4363" s="22" t="n">
        <v>1942.655</v>
      </c>
      <c r="G4363" s="23" t="n">
        <v>1949.7</v>
      </c>
      <c r="H4363" s="23" t="n">
        <v>1947.75</v>
      </c>
      <c r="I4363" s="23" t="n">
        <v>1927.16</v>
      </c>
      <c r="J4363" s="23" t="n">
        <v>1925.23</v>
      </c>
      <c r="K4363" s="29" t="str">
        <f aca="false">IF(N4363&lt;=$F$3,"HIT","MISS")</f>
        <v>HIT</v>
      </c>
      <c r="L4363" s="29" t="str">
        <f aca="false">IF(O4363&lt;=$F$3,"HIT","MISS")</f>
        <v>HIT</v>
      </c>
      <c r="M4363" s="17" t="str">
        <f aca="false">IF(AND(K4363="HIT",L4363="HIT"),"HOD ✓ | LOD ✓",IF(K4363="HIT","HOD ✓",IF(L4363="HIT","LOD ✓","✗ MISS")))</f>
        <v>HOD ✓ | LOD ✓</v>
      </c>
      <c r="N4363" s="26" t="n">
        <f aca="false">IF(D4363&lt;H4363,(H4363-D4363)/D4363,IF(D4363&gt;G4363,(D4363-G4363)/D4363,0))</f>
        <v>0.000390346124017068</v>
      </c>
      <c r="O4363" s="26" t="n">
        <f aca="false">IF(E4363&lt;J4363,(J4363-E4363)/E4363,IF(E4363&gt;I4363,(E4363-I4363)/E4363,0))</f>
        <v>0.000233792952960881</v>
      </c>
      <c r="P4363" s="27" t="n">
        <f aca="false">LN(F4363/F4362)</f>
        <v>0.00434886469847626</v>
      </c>
      <c r="Q4363" s="28" t="n">
        <f aca="false">STDEV(P4344:P4363)*SQRT(252)</f>
        <v>0.105245813404503</v>
      </c>
      <c r="R4363" s="26" t="n">
        <f aca="false">(G4363-H4363)/H4363</f>
        <v>0.00100115517905278</v>
      </c>
      <c r="S4363" s="17" t="n">
        <f aca="false">YEAR(B4363)</f>
        <v>2023</v>
      </c>
      <c r="T4363" s="17" t="n">
        <f aca="false">WEEKDAY(B4363)</f>
        <v>6</v>
      </c>
    </row>
    <row r="4364" customFormat="false" ht="15" hidden="false" customHeight="false" outlineLevel="0" collapsed="false">
      <c r="B4364" s="21" t="n">
        <v>45145</v>
      </c>
      <c r="C4364" s="22" t="n">
        <v>1942.655</v>
      </c>
      <c r="D4364" s="22" t="n">
        <v>1946.815</v>
      </c>
      <c r="E4364" s="22" t="n">
        <v>1931.525</v>
      </c>
      <c r="F4364" s="22" t="n">
        <v>1936.585</v>
      </c>
      <c r="G4364" s="23" t="n">
        <v>1948.02</v>
      </c>
      <c r="H4364" s="23" t="n">
        <v>1946.07</v>
      </c>
      <c r="I4364" s="23" t="n">
        <v>1930.76</v>
      </c>
      <c r="J4364" s="23" t="n">
        <v>1928.83</v>
      </c>
      <c r="K4364" s="29" t="str">
        <f aca="false">IF(N4364&lt;=$F$3,"HIT","MISS")</f>
        <v>HIT</v>
      </c>
      <c r="L4364" s="29" t="str">
        <f aca="false">IF(O4364&lt;=$F$3,"HIT","MISS")</f>
        <v>HIT</v>
      </c>
      <c r="M4364" s="17" t="str">
        <f aca="false">IF(AND(K4364="HIT",L4364="HIT"),"HOD ✓ | LOD ✓",IF(K4364="HIT","HOD ✓",IF(L4364="HIT","LOD ✓","✗ MISS")))</f>
        <v>HOD ✓ | LOD ✓</v>
      </c>
      <c r="N4364" s="26" t="n">
        <f aca="false">IF(D4364&lt;H4364,(H4364-D4364)/D4364,IF(D4364&gt;G4364,(D4364-G4364)/D4364,0))</f>
        <v>0</v>
      </c>
      <c r="O4364" s="26" t="n">
        <f aca="false">IF(E4364&lt;J4364,(J4364-E4364)/E4364,IF(E4364&gt;I4364,(E4364-I4364)/E4364,0))</f>
        <v>0.000396060107945846</v>
      </c>
      <c r="P4364" s="27" t="n">
        <f aca="false">LN(F4364/F4363)</f>
        <v>-0.00312948152419348</v>
      </c>
      <c r="Q4364" s="28" t="n">
        <f aca="false">STDEV(P4345:P4364)*SQRT(252)</f>
        <v>0.106000977977337</v>
      </c>
      <c r="R4364" s="26" t="n">
        <f aca="false">(G4364-H4364)/H4364</f>
        <v>0.00100201945459313</v>
      </c>
      <c r="S4364" s="17" t="n">
        <f aca="false">YEAR(B4364)</f>
        <v>2023</v>
      </c>
      <c r="T4364" s="17" t="n">
        <f aca="false">WEEKDAY(B4364)</f>
        <v>2</v>
      </c>
    </row>
    <row r="4365" customFormat="false" ht="15" hidden="false" customHeight="false" outlineLevel="0" collapsed="false">
      <c r="B4365" s="21" t="n">
        <v>45146</v>
      </c>
      <c r="C4365" s="22" t="n">
        <v>1936.585</v>
      </c>
      <c r="D4365" s="22" t="n">
        <v>1938.155</v>
      </c>
      <c r="E4365" s="22" t="n">
        <v>1922.795</v>
      </c>
      <c r="F4365" s="22" t="n">
        <v>1925.16</v>
      </c>
      <c r="G4365" s="23" t="n">
        <v>1940.36</v>
      </c>
      <c r="H4365" s="23" t="n">
        <v>1938.42</v>
      </c>
      <c r="I4365" s="23" t="n">
        <v>1923.47</v>
      </c>
      <c r="J4365" s="23" t="n">
        <v>1921.55</v>
      </c>
      <c r="K4365" s="29" t="str">
        <f aca="false">IF(N4365&lt;=$F$3,"HIT","MISS")</f>
        <v>HIT</v>
      </c>
      <c r="L4365" s="29" t="str">
        <f aca="false">IF(O4365&lt;=$F$3,"HIT","MISS")</f>
        <v>HIT</v>
      </c>
      <c r="M4365" s="17" t="str">
        <f aca="false">IF(AND(K4365="HIT",L4365="HIT"),"HOD ✓ | LOD ✓",IF(K4365="HIT","HOD ✓",IF(L4365="HIT","LOD ✓","✗ MISS")))</f>
        <v>HOD ✓ | LOD ✓</v>
      </c>
      <c r="N4365" s="26" t="n">
        <f aca="false">IF(D4365&lt;H4365,(H4365-D4365)/D4365,IF(D4365&gt;G4365,(D4365-G4365)/D4365,0))</f>
        <v>0.000136727970673192</v>
      </c>
      <c r="O4365" s="26" t="n">
        <f aca="false">IF(E4365&lt;J4365,(J4365-E4365)/E4365,IF(E4365&gt;I4365,(E4365-I4365)/E4365,0))</f>
        <v>0</v>
      </c>
      <c r="P4365" s="27" t="n">
        <f aca="false">LN(F4365/F4364)</f>
        <v>-0.00591703146304012</v>
      </c>
      <c r="Q4365" s="28" t="n">
        <f aca="false">STDEV(P4346:P4365)*SQRT(252)</f>
        <v>0.107401691770022</v>
      </c>
      <c r="R4365" s="26" t="n">
        <f aca="false">(G4365-H4365)/H4365</f>
        <v>0.00100081509683135</v>
      </c>
      <c r="S4365" s="17" t="n">
        <f aca="false">YEAR(B4365)</f>
        <v>2023</v>
      </c>
      <c r="T4365" s="17" t="n">
        <f aca="false">WEEKDAY(B4365)</f>
        <v>3</v>
      </c>
    </row>
    <row r="4366" customFormat="false" ht="15" hidden="false" customHeight="false" outlineLevel="0" collapsed="false">
      <c r="B4366" s="21" t="n">
        <v>45147</v>
      </c>
      <c r="C4366" s="22" t="n">
        <v>1925.16</v>
      </c>
      <c r="D4366" s="22" t="n">
        <v>1932.395</v>
      </c>
      <c r="E4366" s="22" t="n">
        <v>1914.125</v>
      </c>
      <c r="F4366" s="22" t="n">
        <v>1914.95</v>
      </c>
      <c r="G4366" s="23" t="n">
        <v>1932.65</v>
      </c>
      <c r="H4366" s="23" t="n">
        <v>1930.72</v>
      </c>
      <c r="I4366" s="23" t="n">
        <v>1916.46</v>
      </c>
      <c r="J4366" s="23" t="n">
        <v>1914.55</v>
      </c>
      <c r="K4366" s="29" t="str">
        <f aca="false">IF(N4366&lt;=$F$3,"HIT","MISS")</f>
        <v>HIT</v>
      </c>
      <c r="L4366" s="29" t="str">
        <f aca="false">IF(O4366&lt;=$F$3,"HIT","MISS")</f>
        <v>HIT</v>
      </c>
      <c r="M4366" s="17" t="str">
        <f aca="false">IF(AND(K4366="HIT",L4366="HIT"),"HOD ✓ | LOD ✓",IF(K4366="HIT","HOD ✓",IF(L4366="HIT","LOD ✓","✗ MISS")))</f>
        <v>HOD ✓ | LOD ✓</v>
      </c>
      <c r="N4366" s="26" t="n">
        <f aca="false">IF(D4366&lt;H4366,(H4366-D4366)/D4366,IF(D4366&gt;G4366,(D4366-G4366)/D4366,0))</f>
        <v>0</v>
      </c>
      <c r="O4366" s="26" t="n">
        <f aca="false">IF(E4366&lt;J4366,(J4366-E4366)/E4366,IF(E4366&gt;I4366,(E4366-I4366)/E4366,0))</f>
        <v>0.000222033566250874</v>
      </c>
      <c r="P4366" s="27" t="n">
        <f aca="false">LN(F4366/F4365)</f>
        <v>-0.00531756853767596</v>
      </c>
      <c r="Q4366" s="28" t="n">
        <f aca="false">STDEV(P4347:P4366)*SQRT(252)</f>
        <v>0.0969614074840492</v>
      </c>
      <c r="R4366" s="26" t="n">
        <f aca="false">(G4366-H4366)/H4366</f>
        <v>0.000999627082124836</v>
      </c>
      <c r="S4366" s="17" t="n">
        <f aca="false">YEAR(B4366)</f>
        <v>2023</v>
      </c>
      <c r="T4366" s="17" t="n">
        <f aca="false">WEEKDAY(B4366)</f>
        <v>4</v>
      </c>
    </row>
    <row r="4367" customFormat="false" ht="15" hidden="false" customHeight="false" outlineLevel="0" collapsed="false">
      <c r="B4367" s="21" t="n">
        <v>45148</v>
      </c>
      <c r="C4367" s="22" t="n">
        <v>1914.95</v>
      </c>
      <c r="D4367" s="22" t="n">
        <v>1930.18</v>
      </c>
      <c r="E4367" s="22" t="n">
        <v>1912.245</v>
      </c>
      <c r="F4367" s="22" t="n">
        <v>1912.42</v>
      </c>
      <c r="G4367" s="23" t="n">
        <v>1931.9</v>
      </c>
      <c r="H4367" s="23" t="n">
        <v>1929.97</v>
      </c>
      <c r="I4367" s="23" t="n">
        <v>1913.34</v>
      </c>
      <c r="J4367" s="23" t="n">
        <v>1911.43</v>
      </c>
      <c r="K4367" s="29" t="str">
        <f aca="false">IF(N4367&lt;=$F$3,"HIT","MISS")</f>
        <v>HIT</v>
      </c>
      <c r="L4367" s="29" t="str">
        <f aca="false">IF(O4367&lt;=$F$3,"HIT","MISS")</f>
        <v>HIT</v>
      </c>
      <c r="M4367" s="17" t="str">
        <f aca="false">IF(AND(K4367="HIT",L4367="HIT"),"HOD ✓ | LOD ✓",IF(K4367="HIT","HOD ✓",IF(L4367="HIT","LOD ✓","✗ MISS")))</f>
        <v>HOD ✓ | LOD ✓</v>
      </c>
      <c r="N4367" s="26" t="n">
        <f aca="false">IF(D4367&lt;H4367,(H4367-D4367)/D4367,IF(D4367&gt;G4367,(D4367-G4367)/D4367,0))</f>
        <v>0</v>
      </c>
      <c r="O4367" s="26" t="n">
        <f aca="false">IF(E4367&lt;J4367,(J4367-E4367)/E4367,IF(E4367&gt;I4367,(E4367-I4367)/E4367,0))</f>
        <v>0</v>
      </c>
      <c r="P4367" s="27" t="n">
        <f aca="false">LN(F4367/F4366)</f>
        <v>-0.00132205685287895</v>
      </c>
      <c r="Q4367" s="28" t="n">
        <f aca="false">STDEV(P4348:P4367)*SQRT(252)</f>
        <v>0.0964425006787315</v>
      </c>
      <c r="R4367" s="26" t="n">
        <f aca="false">(G4367-H4367)/H4367</f>
        <v>0.0010000155442831</v>
      </c>
      <c r="S4367" s="17" t="n">
        <f aca="false">YEAR(B4367)</f>
        <v>2023</v>
      </c>
      <c r="T4367" s="17" t="n">
        <f aca="false">WEEKDAY(B4367)</f>
        <v>5</v>
      </c>
    </row>
    <row r="4368" customFormat="false" ht="15" hidden="false" customHeight="false" outlineLevel="0" collapsed="false">
      <c r="B4368" s="21" t="n">
        <v>45149</v>
      </c>
      <c r="C4368" s="22" t="n">
        <v>1912.42</v>
      </c>
      <c r="D4368" s="22" t="n">
        <v>1920.97</v>
      </c>
      <c r="E4368" s="22" t="n">
        <v>1910.9</v>
      </c>
      <c r="F4368" s="22" t="n">
        <v>1913.815</v>
      </c>
      <c r="G4368" s="23" t="n">
        <v>1920.86</v>
      </c>
      <c r="H4368" s="23" t="n">
        <v>1918.94</v>
      </c>
      <c r="I4368" s="23" t="n">
        <v>1911.18</v>
      </c>
      <c r="J4368" s="23" t="n">
        <v>1909.27</v>
      </c>
      <c r="K4368" s="29" t="str">
        <f aca="false">IF(N4368&lt;=$F$3,"HIT","MISS")</f>
        <v>HIT</v>
      </c>
      <c r="L4368" s="29" t="str">
        <f aca="false">IF(O4368&lt;=$F$3,"HIT","MISS")</f>
        <v>HIT</v>
      </c>
      <c r="M4368" s="17" t="str">
        <f aca="false">IF(AND(K4368="HIT",L4368="HIT"),"HOD ✓ | LOD ✓",IF(K4368="HIT","HOD ✓",IF(L4368="HIT","LOD ✓","✗ MISS")))</f>
        <v>HOD ✓ | LOD ✓</v>
      </c>
      <c r="N4368" s="26" t="n">
        <f aca="false">IF(D4368&lt;H4368,(H4368-D4368)/D4368,IF(D4368&gt;G4368,(D4368-G4368)/D4368,0))</f>
        <v>5.72627370547834E-005</v>
      </c>
      <c r="O4368" s="26" t="n">
        <f aca="false">IF(E4368&lt;J4368,(J4368-E4368)/E4368,IF(E4368&gt;I4368,(E4368-I4368)/E4368,0))</f>
        <v>0</v>
      </c>
      <c r="P4368" s="27" t="n">
        <f aca="false">LN(F4368/F4367)</f>
        <v>0.000729176363610716</v>
      </c>
      <c r="Q4368" s="28" t="n">
        <f aca="false">STDEV(P4349:P4368)*SQRT(252)</f>
        <v>0.0965336902697238</v>
      </c>
      <c r="R4368" s="26" t="n">
        <f aca="false">(G4368-H4368)/H4368</f>
        <v>0.00100055238829763</v>
      </c>
      <c r="S4368" s="17" t="n">
        <f aca="false">YEAR(B4368)</f>
        <v>2023</v>
      </c>
      <c r="T4368" s="17" t="n">
        <f aca="false">WEEKDAY(B4368)</f>
        <v>6</v>
      </c>
    </row>
    <row r="4369" customFormat="false" ht="15" hidden="false" customHeight="false" outlineLevel="0" collapsed="false">
      <c r="B4369" s="21" t="n">
        <v>45152</v>
      </c>
      <c r="C4369" s="22" t="n">
        <v>1913.815</v>
      </c>
      <c r="D4369" s="22" t="n">
        <v>1916.26</v>
      </c>
      <c r="E4369" s="22" t="n">
        <v>1902.73</v>
      </c>
      <c r="F4369" s="22" t="n">
        <v>1907.505</v>
      </c>
      <c r="G4369" s="23" t="n">
        <v>1917.39</v>
      </c>
      <c r="H4369" s="23" t="n">
        <v>1915.47</v>
      </c>
      <c r="I4369" s="23" t="n">
        <v>1904.72</v>
      </c>
      <c r="J4369" s="23" t="n">
        <v>1902.82</v>
      </c>
      <c r="K4369" s="29" t="str">
        <f aca="false">IF(N4369&lt;=$F$3,"HIT","MISS")</f>
        <v>HIT</v>
      </c>
      <c r="L4369" s="29" t="str">
        <f aca="false">IF(O4369&lt;=$F$3,"HIT","MISS")</f>
        <v>HIT</v>
      </c>
      <c r="M4369" s="17" t="str">
        <f aca="false">IF(AND(K4369="HIT",L4369="HIT"),"HOD ✓ | LOD ✓",IF(K4369="HIT","HOD ✓",IF(L4369="HIT","LOD ✓","✗ MISS")))</f>
        <v>HOD ✓ | LOD ✓</v>
      </c>
      <c r="N4369" s="26" t="n">
        <f aca="false">IF(D4369&lt;H4369,(H4369-D4369)/D4369,IF(D4369&gt;G4369,(D4369-G4369)/D4369,0))</f>
        <v>0</v>
      </c>
      <c r="O4369" s="26" t="n">
        <f aca="false">IF(E4369&lt;J4369,(J4369-E4369)/E4369,IF(E4369&gt;I4369,(E4369-I4369)/E4369,0))</f>
        <v>4.7300457763276E-005</v>
      </c>
      <c r="P4369" s="27" t="n">
        <f aca="false">LN(F4369/F4368)</f>
        <v>-0.00330252673688484</v>
      </c>
      <c r="Q4369" s="28" t="n">
        <f aca="false">STDEV(P4350:P4369)*SQRT(252)</f>
        <v>0.0967928062209177</v>
      </c>
      <c r="R4369" s="26" t="n">
        <f aca="false">(G4369-H4369)/H4369</f>
        <v>0.00100236495481531</v>
      </c>
      <c r="S4369" s="17" t="n">
        <f aca="false">YEAR(B4369)</f>
        <v>2023</v>
      </c>
      <c r="T4369" s="17" t="n">
        <f aca="false">WEEKDAY(B4369)</f>
        <v>2</v>
      </c>
    </row>
    <row r="4370" customFormat="false" ht="15" hidden="false" customHeight="false" outlineLevel="0" collapsed="false">
      <c r="B4370" s="21" t="n">
        <v>45153</v>
      </c>
      <c r="C4370" s="22" t="n">
        <v>1907.505</v>
      </c>
      <c r="D4370" s="22" t="n">
        <v>1911.71</v>
      </c>
      <c r="E4370" s="22" t="n">
        <v>1896.455</v>
      </c>
      <c r="F4370" s="22" t="n">
        <v>1901.82</v>
      </c>
      <c r="G4370" s="23" t="n">
        <v>1911.58</v>
      </c>
      <c r="H4370" s="23" t="n">
        <v>1909.67</v>
      </c>
      <c r="I4370" s="23" t="n">
        <v>1895.91</v>
      </c>
      <c r="J4370" s="23" t="n">
        <v>1894.02</v>
      </c>
      <c r="K4370" s="29" t="str">
        <f aca="false">IF(N4370&lt;=$F$3,"HIT","MISS")</f>
        <v>HIT</v>
      </c>
      <c r="L4370" s="29" t="str">
        <f aca="false">IF(O4370&lt;=$F$3,"HIT","MISS")</f>
        <v>HIT</v>
      </c>
      <c r="M4370" s="17" t="str">
        <f aca="false">IF(AND(K4370="HIT",L4370="HIT"),"HOD ✓ | LOD ✓",IF(K4370="HIT","HOD ✓",IF(L4370="HIT","LOD ✓","✗ MISS")))</f>
        <v>HOD ✓ | LOD ✓</v>
      </c>
      <c r="N4370" s="26" t="n">
        <f aca="false">IF(D4370&lt;H4370,(H4370-D4370)/D4370,IF(D4370&gt;G4370,(D4370-G4370)/D4370,0))</f>
        <v>6.80019459018937E-005</v>
      </c>
      <c r="O4370" s="26" t="n">
        <f aca="false">IF(E4370&lt;J4370,(J4370-E4370)/E4370,IF(E4370&gt;I4370,(E4370-I4370)/E4370,0))</f>
        <v>0.00028737829265648</v>
      </c>
      <c r="P4370" s="27" t="n">
        <f aca="false">LN(F4370/F4369)</f>
        <v>-0.00298478298417958</v>
      </c>
      <c r="Q4370" s="28" t="n">
        <f aca="false">STDEV(P4351:P4370)*SQRT(252)</f>
        <v>0.0829198054358005</v>
      </c>
      <c r="R4370" s="26" t="n">
        <f aca="false">(G4370-H4370)/H4370</f>
        <v>0.00100017280472535</v>
      </c>
      <c r="S4370" s="17" t="n">
        <f aca="false">YEAR(B4370)</f>
        <v>2023</v>
      </c>
      <c r="T4370" s="17" t="n">
        <f aca="false">WEEKDAY(B4370)</f>
        <v>3</v>
      </c>
    </row>
    <row r="4371" customFormat="false" ht="15" hidden="false" customHeight="false" outlineLevel="0" collapsed="false">
      <c r="B4371" s="21" t="n">
        <v>45154</v>
      </c>
      <c r="C4371" s="22" t="n">
        <v>1901.82</v>
      </c>
      <c r="D4371" s="22" t="n">
        <v>1907.275</v>
      </c>
      <c r="E4371" s="22" t="n">
        <v>1891.875</v>
      </c>
      <c r="F4371" s="22" t="n">
        <v>1892.09</v>
      </c>
      <c r="G4371" s="23" t="n">
        <v>1909.59</v>
      </c>
      <c r="H4371" s="23" t="n">
        <v>1907.68</v>
      </c>
      <c r="I4371" s="23" t="n">
        <v>1896.54</v>
      </c>
      <c r="J4371" s="23" t="n">
        <v>1894.65</v>
      </c>
      <c r="K4371" s="24" t="str">
        <f aca="false">IF(N4371&lt;=$F$3,"HIT","MISS")</f>
        <v>HIT</v>
      </c>
      <c r="L4371" s="24" t="str">
        <f aca="false">IF(O4371&lt;=$F$3,"HIT","MISS")</f>
        <v>MISS</v>
      </c>
      <c r="M4371" s="25" t="str">
        <f aca="false">IF(AND(K4371="HIT",L4371="HIT"),"HOD ✓ | LOD ✓",IF(K4371="HIT","HOD ✓",IF(L4371="HIT","LOD ✓","✗ MISS")))</f>
        <v>HOD ✓</v>
      </c>
      <c r="N4371" s="26" t="n">
        <f aca="false">IF(D4371&lt;H4371,(H4371-D4371)/D4371,IF(D4371&gt;G4371,(D4371-G4371)/D4371,0))</f>
        <v>0.00021234483752997</v>
      </c>
      <c r="O4371" s="26" t="n">
        <f aca="false">IF(E4371&lt;J4371,(J4371-E4371)/E4371,IF(E4371&gt;I4371,(E4371-I4371)/E4371,0))</f>
        <v>0.00146679881070372</v>
      </c>
      <c r="P4371" s="27" t="n">
        <f aca="false">LN(F4371/F4370)</f>
        <v>-0.00512928421214845</v>
      </c>
      <c r="Q4371" s="28" t="n">
        <f aca="false">STDEV(P4352:P4371)*SQRT(252)</f>
        <v>0.0835400663013592</v>
      </c>
      <c r="R4371" s="26" t="n">
        <f aca="false">(G4371-H4371)/H4371</f>
        <v>0.00100121613687823</v>
      </c>
      <c r="S4371" s="17" t="n">
        <f aca="false">YEAR(B4371)</f>
        <v>2023</v>
      </c>
      <c r="T4371" s="17" t="n">
        <f aca="false">WEEKDAY(B4371)</f>
        <v>4</v>
      </c>
    </row>
    <row r="4372" customFormat="false" ht="15" hidden="false" customHeight="false" outlineLevel="0" collapsed="false">
      <c r="B4372" s="21" t="n">
        <v>45155</v>
      </c>
      <c r="C4372" s="22" t="n">
        <v>1892.09</v>
      </c>
      <c r="D4372" s="22" t="n">
        <v>1903.515</v>
      </c>
      <c r="E4372" s="22" t="n">
        <v>1885.085</v>
      </c>
      <c r="F4372" s="22" t="n">
        <v>1889.25</v>
      </c>
      <c r="G4372" s="23" t="n">
        <v>1902.84</v>
      </c>
      <c r="H4372" s="23" t="n">
        <v>1900.94</v>
      </c>
      <c r="I4372" s="23" t="n">
        <v>1884.78</v>
      </c>
      <c r="J4372" s="23" t="n">
        <v>1882.9</v>
      </c>
      <c r="K4372" s="29" t="str">
        <f aca="false">IF(N4372&lt;=$F$3,"HIT","MISS")</f>
        <v>HIT</v>
      </c>
      <c r="L4372" s="29" t="str">
        <f aca="false">IF(O4372&lt;=$F$3,"HIT","MISS")</f>
        <v>HIT</v>
      </c>
      <c r="M4372" s="17" t="str">
        <f aca="false">IF(AND(K4372="HIT",L4372="HIT"),"HOD ✓ | LOD ✓",IF(K4372="HIT","HOD ✓",IF(L4372="HIT","LOD ✓","✗ MISS")))</f>
        <v>HOD ✓ | LOD ✓</v>
      </c>
      <c r="N4372" s="26" t="n">
        <f aca="false">IF(D4372&lt;H4372,(H4372-D4372)/D4372,IF(D4372&gt;G4372,(D4372-G4372)/D4372,0))</f>
        <v>0.000354607134695646</v>
      </c>
      <c r="O4372" s="26" t="n">
        <f aca="false">IF(E4372&lt;J4372,(J4372-E4372)/E4372,IF(E4372&gt;I4372,(E4372-I4372)/E4372,0))</f>
        <v>0.000161796417668203</v>
      </c>
      <c r="P4372" s="27" t="n">
        <f aca="false">LN(F4372/F4371)</f>
        <v>-0.00150211328999849</v>
      </c>
      <c r="Q4372" s="28" t="n">
        <f aca="false">STDEV(P4353:P4372)*SQRT(252)</f>
        <v>0.0833396416673776</v>
      </c>
      <c r="R4372" s="26" t="n">
        <f aca="false">(G4372-H4372)/H4372</f>
        <v>0.000999505507801332</v>
      </c>
      <c r="S4372" s="17" t="n">
        <f aca="false">YEAR(B4372)</f>
        <v>2023</v>
      </c>
      <c r="T4372" s="17" t="n">
        <f aca="false">WEEKDAY(B4372)</f>
        <v>5</v>
      </c>
    </row>
    <row r="4373" customFormat="false" ht="15" hidden="false" customHeight="false" outlineLevel="0" collapsed="false">
      <c r="B4373" s="21" t="n">
        <v>45156</v>
      </c>
      <c r="C4373" s="22" t="n">
        <v>1889.25</v>
      </c>
      <c r="D4373" s="22" t="n">
        <v>1896.905</v>
      </c>
      <c r="E4373" s="22" t="n">
        <v>1886.81</v>
      </c>
      <c r="F4373" s="22" t="n">
        <v>1889.545</v>
      </c>
      <c r="G4373" s="23" t="n">
        <v>1898.16</v>
      </c>
      <c r="H4373" s="23" t="n">
        <v>1896.26</v>
      </c>
      <c r="I4373" s="23" t="n">
        <v>1887.35</v>
      </c>
      <c r="J4373" s="23" t="n">
        <v>1885.46</v>
      </c>
      <c r="K4373" s="29" t="str">
        <f aca="false">IF(N4373&lt;=$F$3,"HIT","MISS")</f>
        <v>HIT</v>
      </c>
      <c r="L4373" s="29" t="str">
        <f aca="false">IF(O4373&lt;=$F$3,"HIT","MISS")</f>
        <v>HIT</v>
      </c>
      <c r="M4373" s="17" t="str">
        <f aca="false">IF(AND(K4373="HIT",L4373="HIT"),"HOD ✓ | LOD ✓",IF(K4373="HIT","HOD ✓",IF(L4373="HIT","LOD ✓","✗ MISS")))</f>
        <v>HOD ✓ | LOD ✓</v>
      </c>
      <c r="N4373" s="26" t="n">
        <f aca="false">IF(D4373&lt;H4373,(H4373-D4373)/D4373,IF(D4373&gt;G4373,(D4373-G4373)/D4373,0))</f>
        <v>0</v>
      </c>
      <c r="O4373" s="26" t="n">
        <f aca="false">IF(E4373&lt;J4373,(J4373-E4373)/E4373,IF(E4373&gt;I4373,(E4373-I4373)/E4373,0))</f>
        <v>0</v>
      </c>
      <c r="P4373" s="27" t="n">
        <f aca="false">LN(F4373/F4372)</f>
        <v>0.000156134429414319</v>
      </c>
      <c r="Q4373" s="28" t="n">
        <f aca="false">STDEV(P4354:P4373)*SQRT(252)</f>
        <v>0.0834200428494096</v>
      </c>
      <c r="R4373" s="26" t="n">
        <f aca="false">(G4373-H4373)/H4373</f>
        <v>0.00100197230337617</v>
      </c>
      <c r="S4373" s="17" t="n">
        <f aca="false">YEAR(B4373)</f>
        <v>2023</v>
      </c>
      <c r="T4373" s="17" t="n">
        <f aca="false">WEEKDAY(B4373)</f>
        <v>6</v>
      </c>
    </row>
    <row r="4374" customFormat="false" ht="15" hidden="false" customHeight="false" outlineLevel="0" collapsed="false">
      <c r="B4374" s="21" t="n">
        <v>45159</v>
      </c>
      <c r="C4374" s="22" t="n">
        <v>1889.545</v>
      </c>
      <c r="D4374" s="22" t="n">
        <v>1898.825</v>
      </c>
      <c r="E4374" s="22" t="n">
        <v>1884.885</v>
      </c>
      <c r="F4374" s="22" t="n">
        <v>1894.895</v>
      </c>
      <c r="G4374" s="23" t="n">
        <v>1899.1</v>
      </c>
      <c r="H4374" s="23" t="n">
        <v>1897.2</v>
      </c>
      <c r="I4374" s="23" t="n">
        <v>1887.06</v>
      </c>
      <c r="J4374" s="23" t="n">
        <v>1885.17</v>
      </c>
      <c r="K4374" s="29" t="str">
        <f aca="false">IF(N4374&lt;=$F$3,"HIT","MISS")</f>
        <v>HIT</v>
      </c>
      <c r="L4374" s="29" t="str">
        <f aca="false">IF(O4374&lt;=$F$3,"HIT","MISS")</f>
        <v>HIT</v>
      </c>
      <c r="M4374" s="17" t="str">
        <f aca="false">IF(AND(K4374="HIT",L4374="HIT"),"HOD ✓ | LOD ✓",IF(K4374="HIT","HOD ✓",IF(L4374="HIT","LOD ✓","✗ MISS")))</f>
        <v>HOD ✓ | LOD ✓</v>
      </c>
      <c r="N4374" s="26" t="n">
        <f aca="false">IF(D4374&lt;H4374,(H4374-D4374)/D4374,IF(D4374&gt;G4374,(D4374-G4374)/D4374,0))</f>
        <v>0</v>
      </c>
      <c r="O4374" s="26" t="n">
        <f aca="false">IF(E4374&lt;J4374,(J4374-E4374)/E4374,IF(E4374&gt;I4374,(E4374-I4374)/E4374,0))</f>
        <v>0.000151202858529874</v>
      </c>
      <c r="P4374" s="27" t="n">
        <f aca="false">LN(F4374/F4373)</f>
        <v>0.00282736868017321</v>
      </c>
      <c r="Q4374" s="28" t="n">
        <f aca="false">STDEV(P4355:P4374)*SQRT(252)</f>
        <v>0.0847405271111183</v>
      </c>
      <c r="R4374" s="26" t="n">
        <f aca="false">(G4374-H4374)/H4374</f>
        <v>0.0010014758591608</v>
      </c>
      <c r="S4374" s="17" t="n">
        <f aca="false">YEAR(B4374)</f>
        <v>2023</v>
      </c>
      <c r="T4374" s="17" t="n">
        <f aca="false">WEEKDAY(B4374)</f>
        <v>2</v>
      </c>
    </row>
    <row r="4375" customFormat="false" ht="15" hidden="false" customHeight="false" outlineLevel="0" collapsed="false">
      <c r="B4375" s="21" t="n">
        <v>45160</v>
      </c>
      <c r="C4375" s="22" t="n">
        <v>1894.895</v>
      </c>
      <c r="D4375" s="22" t="n">
        <v>1904.55</v>
      </c>
      <c r="E4375" s="22" t="n">
        <v>1889.195</v>
      </c>
      <c r="F4375" s="22" t="n">
        <v>1897.675</v>
      </c>
      <c r="G4375" s="23" t="n">
        <v>1905.26</v>
      </c>
      <c r="H4375" s="23" t="n">
        <v>1903.36</v>
      </c>
      <c r="I4375" s="23" t="n">
        <v>1890.75</v>
      </c>
      <c r="J4375" s="23" t="n">
        <v>1888.86</v>
      </c>
      <c r="K4375" s="29" t="str">
        <f aca="false">IF(N4375&lt;=$F$3,"HIT","MISS")</f>
        <v>HIT</v>
      </c>
      <c r="L4375" s="29" t="str">
        <f aca="false">IF(O4375&lt;=$F$3,"HIT","MISS")</f>
        <v>HIT</v>
      </c>
      <c r="M4375" s="17" t="str">
        <f aca="false">IF(AND(K4375="HIT",L4375="HIT"),"HOD ✓ | LOD ✓",IF(K4375="HIT","HOD ✓",IF(L4375="HIT","LOD ✓","✗ MISS")))</f>
        <v>HOD ✓ | LOD ✓</v>
      </c>
      <c r="N4375" s="26" t="n">
        <f aca="false">IF(D4375&lt;H4375,(H4375-D4375)/D4375,IF(D4375&gt;G4375,(D4375-G4375)/D4375,0))</f>
        <v>0</v>
      </c>
      <c r="O4375" s="26" t="n">
        <f aca="false">IF(E4375&lt;J4375,(J4375-E4375)/E4375,IF(E4375&gt;I4375,(E4375-I4375)/E4375,0))</f>
        <v>0</v>
      </c>
      <c r="P4375" s="27" t="n">
        <f aca="false">LN(F4375/F4374)</f>
        <v>0.00146602462072121</v>
      </c>
      <c r="Q4375" s="28" t="n">
        <f aca="false">STDEV(P4356:P4375)*SQRT(252)</f>
        <v>0.0818696909925279</v>
      </c>
      <c r="R4375" s="26" t="n">
        <f aca="false">(G4375-H4375)/H4375</f>
        <v>0.000998234700739792</v>
      </c>
      <c r="S4375" s="17" t="n">
        <f aca="false">YEAR(B4375)</f>
        <v>2023</v>
      </c>
      <c r="T4375" s="17" t="n">
        <f aca="false">WEEKDAY(B4375)</f>
        <v>3</v>
      </c>
    </row>
    <row r="4376" customFormat="false" ht="15" hidden="false" customHeight="false" outlineLevel="0" collapsed="false">
      <c r="B4376" s="21" t="n">
        <v>45161</v>
      </c>
      <c r="C4376" s="22" t="n">
        <v>1897.675</v>
      </c>
      <c r="D4376" s="22" t="n">
        <v>1920.425</v>
      </c>
      <c r="E4376" s="22" t="n">
        <v>1897.67</v>
      </c>
      <c r="F4376" s="22" t="n">
        <v>1915.41</v>
      </c>
      <c r="G4376" s="23" t="n">
        <v>1922.74</v>
      </c>
      <c r="H4376" s="23" t="n">
        <v>1920.82</v>
      </c>
      <c r="I4376" s="23" t="n">
        <v>1898.12</v>
      </c>
      <c r="J4376" s="23" t="n">
        <v>1896.22</v>
      </c>
      <c r="K4376" s="29" t="str">
        <f aca="false">IF(N4376&lt;=$F$3,"HIT","MISS")</f>
        <v>HIT</v>
      </c>
      <c r="L4376" s="29" t="str">
        <f aca="false">IF(O4376&lt;=$F$3,"HIT","MISS")</f>
        <v>HIT</v>
      </c>
      <c r="M4376" s="17" t="str">
        <f aca="false">IF(AND(K4376="HIT",L4376="HIT"),"HOD ✓ | LOD ✓",IF(K4376="HIT","HOD ✓",IF(L4376="HIT","LOD ✓","✗ MISS")))</f>
        <v>HOD ✓ | LOD ✓</v>
      </c>
      <c r="N4376" s="26" t="n">
        <f aca="false">IF(D4376&lt;H4376,(H4376-D4376)/D4376,IF(D4376&gt;G4376,(D4376-G4376)/D4376,0))</f>
        <v>0.000205683637736429</v>
      </c>
      <c r="O4376" s="26" t="n">
        <f aca="false">IF(E4376&lt;J4376,(J4376-E4376)/E4376,IF(E4376&gt;I4376,(E4376-I4376)/E4376,0))</f>
        <v>0</v>
      </c>
      <c r="P4376" s="27" t="n">
        <f aca="false">LN(F4376/F4375)</f>
        <v>0.00930224628435213</v>
      </c>
      <c r="Q4376" s="28" t="n">
        <f aca="false">STDEV(P4357:P4376)*SQRT(252)</f>
        <v>0.0888322019410362</v>
      </c>
      <c r="R4376" s="26" t="n">
        <f aca="false">(G4376-H4376)/H4376</f>
        <v>0.000999573098989011</v>
      </c>
      <c r="S4376" s="17" t="n">
        <f aca="false">YEAR(B4376)</f>
        <v>2023</v>
      </c>
      <c r="T4376" s="17" t="n">
        <f aca="false">WEEKDAY(B4376)</f>
        <v>4</v>
      </c>
    </row>
    <row r="4377" customFormat="false" ht="15" hidden="false" customHeight="false" outlineLevel="0" collapsed="false">
      <c r="B4377" s="21" t="n">
        <v>45162</v>
      </c>
      <c r="C4377" s="22" t="n">
        <v>1915.41</v>
      </c>
      <c r="D4377" s="22" t="n">
        <v>1923.4</v>
      </c>
      <c r="E4377" s="22" t="n">
        <v>1911.845</v>
      </c>
      <c r="F4377" s="22" t="n">
        <v>1916.79</v>
      </c>
      <c r="G4377" s="23" t="n">
        <v>1923.7</v>
      </c>
      <c r="H4377" s="23" t="n">
        <v>1921.78</v>
      </c>
      <c r="I4377" s="23" t="n">
        <v>1913.25</v>
      </c>
      <c r="J4377" s="23" t="n">
        <v>1911.34</v>
      </c>
      <c r="K4377" s="29" t="str">
        <f aca="false">IF(N4377&lt;=$F$3,"HIT","MISS")</f>
        <v>HIT</v>
      </c>
      <c r="L4377" s="29" t="str">
        <f aca="false">IF(O4377&lt;=$F$3,"HIT","MISS")</f>
        <v>HIT</v>
      </c>
      <c r="M4377" s="17" t="str">
        <f aca="false">IF(AND(K4377="HIT",L4377="HIT"),"HOD ✓ | LOD ✓",IF(K4377="HIT","HOD ✓",IF(L4377="HIT","LOD ✓","✗ MISS")))</f>
        <v>HOD ✓ | LOD ✓</v>
      </c>
      <c r="N4377" s="26" t="n">
        <f aca="false">IF(D4377&lt;H4377,(H4377-D4377)/D4377,IF(D4377&gt;G4377,(D4377-G4377)/D4377,0))</f>
        <v>0</v>
      </c>
      <c r="O4377" s="26" t="n">
        <f aca="false">IF(E4377&lt;J4377,(J4377-E4377)/E4377,IF(E4377&gt;I4377,(E4377-I4377)/E4377,0))</f>
        <v>0</v>
      </c>
      <c r="P4377" s="27" t="n">
        <f aca="false">LN(F4377/F4376)</f>
        <v>0.000720212963650811</v>
      </c>
      <c r="Q4377" s="28" t="n">
        <f aca="false">STDEV(P4358:P4377)*SQRT(252)</f>
        <v>0.0760576157701818</v>
      </c>
      <c r="R4377" s="26" t="n">
        <f aca="false">(G4377-H4377)/H4377</f>
        <v>0.000999073775354137</v>
      </c>
      <c r="S4377" s="17" t="n">
        <f aca="false">YEAR(B4377)</f>
        <v>2023</v>
      </c>
      <c r="T4377" s="17" t="n">
        <f aca="false">WEEKDAY(B4377)</f>
        <v>5</v>
      </c>
    </row>
    <row r="4378" customFormat="false" ht="15" hidden="false" customHeight="false" outlineLevel="0" collapsed="false">
      <c r="B4378" s="21" t="n">
        <v>45163</v>
      </c>
      <c r="C4378" s="22" t="n">
        <v>1916.79</v>
      </c>
      <c r="D4378" s="22" t="n">
        <v>1922.44</v>
      </c>
      <c r="E4378" s="22" t="n">
        <v>1903.81</v>
      </c>
      <c r="F4378" s="22" t="n">
        <v>1914.425</v>
      </c>
      <c r="G4378" s="23" t="n">
        <v>1921.76</v>
      </c>
      <c r="H4378" s="23" t="n">
        <v>1919.84</v>
      </c>
      <c r="I4378" s="23" t="n">
        <v>1904.33</v>
      </c>
      <c r="J4378" s="23" t="n">
        <v>1902.43</v>
      </c>
      <c r="K4378" s="29" t="str">
        <f aca="false">IF(N4378&lt;=$F$3,"HIT","MISS")</f>
        <v>HIT</v>
      </c>
      <c r="L4378" s="29" t="str">
        <f aca="false">IF(O4378&lt;=$F$3,"HIT","MISS")</f>
        <v>HIT</v>
      </c>
      <c r="M4378" s="17" t="str">
        <f aca="false">IF(AND(K4378="HIT",L4378="HIT"),"HOD ✓ | LOD ✓",IF(K4378="HIT","HOD ✓",IF(L4378="HIT","LOD ✓","✗ MISS")))</f>
        <v>HOD ✓ | LOD ✓</v>
      </c>
      <c r="N4378" s="26" t="n">
        <f aca="false">IF(D4378&lt;H4378,(H4378-D4378)/D4378,IF(D4378&gt;G4378,(D4378-G4378)/D4378,0))</f>
        <v>0.000353717151120484</v>
      </c>
      <c r="O4378" s="26" t="n">
        <f aca="false">IF(E4378&lt;J4378,(J4378-E4378)/E4378,IF(E4378&gt;I4378,(E4378-I4378)/E4378,0))</f>
        <v>0</v>
      </c>
      <c r="P4378" s="27" t="n">
        <f aca="false">LN(F4378/F4377)</f>
        <v>-0.00123459544838887</v>
      </c>
      <c r="Q4378" s="28" t="n">
        <f aca="false">STDEV(P4359:P4378)*SQRT(252)</f>
        <v>0.0699332781392682</v>
      </c>
      <c r="R4378" s="26" t="n">
        <f aca="false">(G4378-H4378)/H4378</f>
        <v>0.00100008334027839</v>
      </c>
      <c r="S4378" s="17" t="n">
        <f aca="false">YEAR(B4378)</f>
        <v>2023</v>
      </c>
      <c r="T4378" s="17" t="n">
        <f aca="false">WEEKDAY(B4378)</f>
        <v>6</v>
      </c>
    </row>
    <row r="4379" customFormat="false" ht="15" hidden="false" customHeight="false" outlineLevel="0" collapsed="false">
      <c r="B4379" s="21" t="n">
        <v>45166</v>
      </c>
      <c r="C4379" s="22" t="n">
        <v>1914.425</v>
      </c>
      <c r="D4379" s="22" t="n">
        <v>1926.1</v>
      </c>
      <c r="E4379" s="22" t="n">
        <v>1912.835</v>
      </c>
      <c r="F4379" s="22" t="n">
        <v>1920.19</v>
      </c>
      <c r="G4379" s="23" t="n">
        <v>1927.12</v>
      </c>
      <c r="H4379" s="23" t="n">
        <v>1925.19</v>
      </c>
      <c r="I4379" s="23" t="n">
        <v>1915.31</v>
      </c>
      <c r="J4379" s="23" t="n">
        <v>1913.4</v>
      </c>
      <c r="K4379" s="29" t="str">
        <f aca="false">IF(N4379&lt;=$F$3,"HIT","MISS")</f>
        <v>HIT</v>
      </c>
      <c r="L4379" s="29" t="str">
        <f aca="false">IF(O4379&lt;=$F$3,"HIT","MISS")</f>
        <v>HIT</v>
      </c>
      <c r="M4379" s="17" t="str">
        <f aca="false">IF(AND(K4379="HIT",L4379="HIT"),"HOD ✓ | LOD ✓",IF(K4379="HIT","HOD ✓",IF(L4379="HIT","LOD ✓","✗ MISS")))</f>
        <v>HOD ✓ | LOD ✓</v>
      </c>
      <c r="N4379" s="26" t="n">
        <f aca="false">IF(D4379&lt;H4379,(H4379-D4379)/D4379,IF(D4379&gt;G4379,(D4379-G4379)/D4379,0))</f>
        <v>0</v>
      </c>
      <c r="O4379" s="26" t="n">
        <f aca="false">IF(E4379&lt;J4379,(J4379-E4379)/E4379,IF(E4379&gt;I4379,(E4379-I4379)/E4379,0))</f>
        <v>0.0002953730980456</v>
      </c>
      <c r="P4379" s="27" t="n">
        <f aca="false">LN(F4379/F4378)</f>
        <v>0.00300682302835571</v>
      </c>
      <c r="Q4379" s="28" t="n">
        <f aca="false">STDEV(P4360:P4379)*SQRT(252)</f>
        <v>0.069778828138629</v>
      </c>
      <c r="R4379" s="26" t="n">
        <f aca="false">(G4379-H4379)/H4379</f>
        <v>0.00100249845469789</v>
      </c>
      <c r="S4379" s="17" t="n">
        <f aca="false">YEAR(B4379)</f>
        <v>2023</v>
      </c>
      <c r="T4379" s="17" t="n">
        <f aca="false">WEEKDAY(B4379)</f>
        <v>2</v>
      </c>
    </row>
    <row r="4380" customFormat="false" ht="15" hidden="false" customHeight="false" outlineLevel="0" collapsed="false">
      <c r="B4380" s="21" t="n">
        <v>45167</v>
      </c>
      <c r="C4380" s="22" t="n">
        <v>1920.19</v>
      </c>
      <c r="D4380" s="22" t="n">
        <v>1938.235</v>
      </c>
      <c r="E4380" s="22" t="n">
        <v>1914.485</v>
      </c>
      <c r="F4380" s="22" t="n">
        <v>1937.435</v>
      </c>
      <c r="G4380" s="23" t="n">
        <v>1940.44</v>
      </c>
      <c r="H4380" s="23" t="n">
        <v>1938.5</v>
      </c>
      <c r="I4380" s="23" t="n">
        <v>1915.35</v>
      </c>
      <c r="J4380" s="23" t="n">
        <v>1913.44</v>
      </c>
      <c r="K4380" s="29" t="str">
        <f aca="false">IF(N4380&lt;=$F$3,"HIT","MISS")</f>
        <v>HIT</v>
      </c>
      <c r="L4380" s="29" t="str">
        <f aca="false">IF(O4380&lt;=$F$3,"HIT","MISS")</f>
        <v>HIT</v>
      </c>
      <c r="M4380" s="17" t="str">
        <f aca="false">IF(AND(K4380="HIT",L4380="HIT"),"HOD ✓ | LOD ✓",IF(K4380="HIT","HOD ✓",IF(L4380="HIT","LOD ✓","✗ MISS")))</f>
        <v>HOD ✓ | LOD ✓</v>
      </c>
      <c r="N4380" s="26" t="n">
        <f aca="false">IF(D4380&lt;H4380,(H4380-D4380)/D4380,IF(D4380&gt;G4380,(D4380-G4380)/D4380,0))</f>
        <v>0.000136722327272028</v>
      </c>
      <c r="O4380" s="26" t="n">
        <f aca="false">IF(E4380&lt;J4380,(J4380-E4380)/E4380,IF(E4380&gt;I4380,(E4380-I4380)/E4380,0))</f>
        <v>0</v>
      </c>
      <c r="P4380" s="27" t="n">
        <f aca="false">LN(F4380/F4379)</f>
        <v>0.00894079381853789</v>
      </c>
      <c r="Q4380" s="28" t="n">
        <f aca="false">STDEV(P4361:P4380)*SQRT(252)</f>
        <v>0.0684993846933424</v>
      </c>
      <c r="R4380" s="26" t="n">
        <f aca="false">(G4380-H4380)/H4380</f>
        <v>0.00100077379417078</v>
      </c>
      <c r="S4380" s="17" t="n">
        <f aca="false">YEAR(B4380)</f>
        <v>2023</v>
      </c>
      <c r="T4380" s="17" t="n">
        <f aca="false">WEEKDAY(B4380)</f>
        <v>3</v>
      </c>
    </row>
    <row r="4381" customFormat="false" ht="15" hidden="false" customHeight="false" outlineLevel="0" collapsed="false">
      <c r="B4381" s="21" t="n">
        <v>45168</v>
      </c>
      <c r="C4381" s="22" t="n">
        <v>1937.435</v>
      </c>
      <c r="D4381" s="22" t="n">
        <v>1949.115</v>
      </c>
      <c r="E4381" s="22" t="n">
        <v>1934.995</v>
      </c>
      <c r="F4381" s="22" t="n">
        <v>1942.425</v>
      </c>
      <c r="G4381" s="23" t="n">
        <v>1951.21</v>
      </c>
      <c r="H4381" s="23" t="n">
        <v>1949.26</v>
      </c>
      <c r="I4381" s="23" t="n">
        <v>1934.54</v>
      </c>
      <c r="J4381" s="23" t="n">
        <v>1932.61</v>
      </c>
      <c r="K4381" s="29" t="str">
        <f aca="false">IF(N4381&lt;=$F$3,"HIT","MISS")</f>
        <v>HIT</v>
      </c>
      <c r="L4381" s="29" t="str">
        <f aca="false">IF(O4381&lt;=$F$3,"HIT","MISS")</f>
        <v>HIT</v>
      </c>
      <c r="M4381" s="17" t="str">
        <f aca="false">IF(AND(K4381="HIT",L4381="HIT"),"HOD ✓ | LOD ✓",IF(K4381="HIT","HOD ✓",IF(L4381="HIT","LOD ✓","✗ MISS")))</f>
        <v>HOD ✓ | LOD ✓</v>
      </c>
      <c r="N4381" s="26" t="n">
        <f aca="false">IF(D4381&lt;H4381,(H4381-D4381)/D4381,IF(D4381&gt;G4381,(D4381-G4381)/D4381,0))</f>
        <v>7.43927372166249E-005</v>
      </c>
      <c r="O4381" s="26" t="n">
        <f aca="false">IF(E4381&lt;J4381,(J4381-E4381)/E4381,IF(E4381&gt;I4381,(E4381-I4381)/E4381,0))</f>
        <v>0.000235142726466956</v>
      </c>
      <c r="P4381" s="27" t="n">
        <f aca="false">LN(F4381/F4380)</f>
        <v>0.00257225918016013</v>
      </c>
      <c r="Q4381" s="28" t="n">
        <f aca="false">STDEV(P4362:P4381)*SQRT(252)</f>
        <v>0.0667826209723998</v>
      </c>
      <c r="R4381" s="26" t="n">
        <f aca="false">(G4381-H4381)/H4381</f>
        <v>0.0010003796312447</v>
      </c>
      <c r="S4381" s="17" t="n">
        <f aca="false">YEAR(B4381)</f>
        <v>2023</v>
      </c>
      <c r="T4381" s="17" t="n">
        <f aca="false">WEEKDAY(B4381)</f>
        <v>4</v>
      </c>
    </row>
    <row r="4382" customFormat="false" ht="15" hidden="false" customHeight="false" outlineLevel="0" collapsed="false">
      <c r="B4382" s="21" t="n">
        <v>45169</v>
      </c>
      <c r="C4382" s="22" t="n">
        <v>1942.425</v>
      </c>
      <c r="D4382" s="22" t="n">
        <v>1947.955</v>
      </c>
      <c r="E4382" s="22" t="n">
        <v>1939.085</v>
      </c>
      <c r="F4382" s="22" t="n">
        <v>1939.855</v>
      </c>
      <c r="G4382" s="23" t="n">
        <v>1947.59</v>
      </c>
      <c r="H4382" s="23" t="n">
        <v>1945.64</v>
      </c>
      <c r="I4382" s="23" t="n">
        <v>1941.27</v>
      </c>
      <c r="J4382" s="23" t="n">
        <v>1939.33</v>
      </c>
      <c r="K4382" s="29" t="str">
        <f aca="false">IF(N4382&lt;=$F$3,"HIT","MISS")</f>
        <v>HIT</v>
      </c>
      <c r="L4382" s="29" t="str">
        <f aca="false">IF(O4382&lt;=$F$3,"HIT","MISS")</f>
        <v>HIT</v>
      </c>
      <c r="M4382" s="17" t="str">
        <f aca="false">IF(AND(K4382="HIT",L4382="HIT"),"HOD ✓ | LOD ✓",IF(K4382="HIT","HOD ✓",IF(L4382="HIT","LOD ✓","✗ MISS")))</f>
        <v>HOD ✓ | LOD ✓</v>
      </c>
      <c r="N4382" s="26" t="n">
        <f aca="false">IF(D4382&lt;H4382,(H4382-D4382)/D4382,IF(D4382&gt;G4382,(D4382-G4382)/D4382,0))</f>
        <v>0.000187375991745194</v>
      </c>
      <c r="O4382" s="26" t="n">
        <f aca="false">IF(E4382&lt;J4382,(J4382-E4382)/E4382,IF(E4382&gt;I4382,(E4382-I4382)/E4382,0))</f>
        <v>0.00012634825188163</v>
      </c>
      <c r="P4382" s="27" t="n">
        <f aca="false">LN(F4382/F4381)</f>
        <v>-0.00132396446181566</v>
      </c>
      <c r="Q4382" s="28" t="n">
        <f aca="false">STDEV(P4363:P4382)*SQRT(252)</f>
        <v>0.0669868247679298</v>
      </c>
      <c r="R4382" s="26" t="n">
        <f aca="false">(G4382-H4382)/H4382</f>
        <v>0.00100224090787598</v>
      </c>
      <c r="S4382" s="17" t="n">
        <f aca="false">YEAR(B4382)</f>
        <v>2023</v>
      </c>
      <c r="T4382" s="17" t="n">
        <f aca="false">WEEKDAY(B4382)</f>
        <v>5</v>
      </c>
    </row>
    <row r="4383" customFormat="false" ht="15" hidden="false" customHeight="false" outlineLevel="0" collapsed="false">
      <c r="B4383" s="21" t="n">
        <v>45170</v>
      </c>
      <c r="C4383" s="22" t="n">
        <v>1939.855</v>
      </c>
      <c r="D4383" s="22" t="n">
        <v>1953.055</v>
      </c>
      <c r="E4383" s="22" t="n">
        <v>1934.47</v>
      </c>
      <c r="F4383" s="22" t="n">
        <v>1939.9</v>
      </c>
      <c r="G4383" s="23" t="n">
        <v>1953.81</v>
      </c>
      <c r="H4383" s="23" t="n">
        <v>1951.86</v>
      </c>
      <c r="I4383" s="23" t="n">
        <v>1936.53</v>
      </c>
      <c r="J4383" s="23" t="n">
        <v>1934.6</v>
      </c>
      <c r="K4383" s="29" t="str">
        <f aca="false">IF(N4383&lt;=$F$3,"HIT","MISS")</f>
        <v>HIT</v>
      </c>
      <c r="L4383" s="29" t="str">
        <f aca="false">IF(O4383&lt;=$F$3,"HIT","MISS")</f>
        <v>HIT</v>
      </c>
      <c r="M4383" s="17" t="str">
        <f aca="false">IF(AND(K4383="HIT",L4383="HIT"),"HOD ✓ | LOD ✓",IF(K4383="HIT","HOD ✓",IF(L4383="HIT","LOD ✓","✗ MISS")))</f>
        <v>HOD ✓ | LOD ✓</v>
      </c>
      <c r="N4383" s="26" t="n">
        <f aca="false">IF(D4383&lt;H4383,(H4383-D4383)/D4383,IF(D4383&gt;G4383,(D4383-G4383)/D4383,0))</f>
        <v>0</v>
      </c>
      <c r="O4383" s="26" t="n">
        <f aca="false">IF(E4383&lt;J4383,(J4383-E4383)/E4383,IF(E4383&gt;I4383,(E4383-I4383)/E4383,0))</f>
        <v>6.72018692457788E-005</v>
      </c>
      <c r="P4383" s="27" t="n">
        <f aca="false">LN(F4383/F4382)</f>
        <v>2.31973410701907E-005</v>
      </c>
      <c r="Q4383" s="28" t="n">
        <f aca="false">STDEV(P4364:P4383)*SQRT(252)</f>
        <v>0.0651204058949196</v>
      </c>
      <c r="R4383" s="26" t="n">
        <f aca="false">(G4383-H4383)/H4383</f>
        <v>0.000999047062801659</v>
      </c>
      <c r="S4383" s="17" t="n">
        <f aca="false">YEAR(B4383)</f>
        <v>2023</v>
      </c>
      <c r="T4383" s="17" t="n">
        <f aca="false">WEEKDAY(B4383)</f>
        <v>6</v>
      </c>
    </row>
    <row r="4384" customFormat="false" ht="15" hidden="false" customHeight="false" outlineLevel="0" collapsed="false">
      <c r="B4384" s="21" t="n">
        <v>45173</v>
      </c>
      <c r="C4384" s="22" t="n">
        <v>1939.9</v>
      </c>
      <c r="D4384" s="22" t="n">
        <v>1946.335</v>
      </c>
      <c r="E4384" s="22" t="n">
        <v>1936.805</v>
      </c>
      <c r="F4384" s="22" t="n">
        <v>1938.455</v>
      </c>
      <c r="G4384" s="23" t="n">
        <v>1949.19</v>
      </c>
      <c r="H4384" s="23" t="n">
        <v>1947.24</v>
      </c>
      <c r="I4384" s="23" t="n">
        <v>1939.03</v>
      </c>
      <c r="J4384" s="23" t="n">
        <v>1937.09</v>
      </c>
      <c r="K4384" s="29" t="str">
        <f aca="false">IF(N4384&lt;=$F$3,"HIT","MISS")</f>
        <v>HIT</v>
      </c>
      <c r="L4384" s="29" t="str">
        <f aca="false">IF(O4384&lt;=$F$3,"HIT","MISS")</f>
        <v>HIT</v>
      </c>
      <c r="M4384" s="17" t="str">
        <f aca="false">IF(AND(K4384="HIT",L4384="HIT"),"HOD ✓ | LOD ✓",IF(K4384="HIT","HOD ✓",IF(L4384="HIT","LOD ✓","✗ MISS")))</f>
        <v>HOD ✓ | LOD ✓</v>
      </c>
      <c r="N4384" s="26" t="n">
        <f aca="false">IF(D4384&lt;H4384,(H4384-D4384)/D4384,IF(D4384&gt;G4384,(D4384-G4384)/D4384,0))</f>
        <v>0.000464976481438176</v>
      </c>
      <c r="O4384" s="26" t="n">
        <f aca="false">IF(E4384&lt;J4384,(J4384-E4384)/E4384,IF(E4384&gt;I4384,(E4384-I4384)/E4384,0))</f>
        <v>0.000147149558164015</v>
      </c>
      <c r="P4384" s="27" t="n">
        <f aca="false">LN(F4384/F4383)</f>
        <v>-0.000745161320644098</v>
      </c>
      <c r="Q4384" s="28" t="n">
        <f aca="false">STDEV(P4365:P4384)*SQRT(252)</f>
        <v>0.0641783057787164</v>
      </c>
      <c r="R4384" s="26" t="n">
        <f aca="false">(G4384-H4384)/H4384</f>
        <v>0.0010014173907685</v>
      </c>
      <c r="S4384" s="17" t="n">
        <f aca="false">YEAR(B4384)</f>
        <v>2023</v>
      </c>
      <c r="T4384" s="17" t="n">
        <f aca="false">WEEKDAY(B4384)</f>
        <v>2</v>
      </c>
    </row>
    <row r="4385" customFormat="false" ht="15" hidden="false" customHeight="false" outlineLevel="0" collapsed="false">
      <c r="B4385" s="21" t="n">
        <v>45174</v>
      </c>
      <c r="C4385" s="22" t="n">
        <v>1938.455</v>
      </c>
      <c r="D4385" s="22" t="n">
        <v>1939.035</v>
      </c>
      <c r="E4385" s="22" t="n">
        <v>1925.37</v>
      </c>
      <c r="F4385" s="22" t="n">
        <v>1926.01</v>
      </c>
      <c r="G4385" s="23" t="n">
        <v>1940.05</v>
      </c>
      <c r="H4385" s="23" t="n">
        <v>1938.11</v>
      </c>
      <c r="I4385" s="23" t="n">
        <v>1930.54</v>
      </c>
      <c r="J4385" s="23" t="n">
        <v>1928.61</v>
      </c>
      <c r="K4385" s="24" t="str">
        <f aca="false">IF(N4385&lt;=$F$3,"HIT","MISS")</f>
        <v>HIT</v>
      </c>
      <c r="L4385" s="24" t="str">
        <f aca="false">IF(O4385&lt;=$F$3,"HIT","MISS")</f>
        <v>MISS</v>
      </c>
      <c r="M4385" s="25" t="str">
        <f aca="false">IF(AND(K4385="HIT",L4385="HIT"),"HOD ✓ | LOD ✓",IF(K4385="HIT","HOD ✓",IF(L4385="HIT","LOD ✓","✗ MISS")))</f>
        <v>HOD ✓</v>
      </c>
      <c r="N4385" s="26" t="n">
        <f aca="false">IF(D4385&lt;H4385,(H4385-D4385)/D4385,IF(D4385&gt;G4385,(D4385-G4385)/D4385,0))</f>
        <v>0</v>
      </c>
      <c r="O4385" s="26" t="n">
        <f aca="false">IF(E4385&lt;J4385,(J4385-E4385)/E4385,IF(E4385&gt;I4385,(E4385-I4385)/E4385,0))</f>
        <v>0.0016827934371056</v>
      </c>
      <c r="P4385" s="27" t="n">
        <f aca="false">LN(F4385/F4384)</f>
        <v>-0.00644075856382855</v>
      </c>
      <c r="Q4385" s="28" t="n">
        <f aca="false">STDEV(P4366:P4385)*SQRT(252)</f>
        <v>0.0648473905913334</v>
      </c>
      <c r="R4385" s="26" t="n">
        <f aca="false">(G4385-H4385)/H4385</f>
        <v>0.00100097517684758</v>
      </c>
      <c r="S4385" s="17" t="n">
        <f aca="false">YEAR(B4385)</f>
        <v>2023</v>
      </c>
      <c r="T4385" s="17" t="n">
        <f aca="false">WEEKDAY(B4385)</f>
        <v>3</v>
      </c>
    </row>
    <row r="4386" customFormat="false" ht="15" hidden="false" customHeight="false" outlineLevel="0" collapsed="false">
      <c r="B4386" s="21" t="n">
        <v>45175</v>
      </c>
      <c r="C4386" s="22" t="n">
        <v>1926.01</v>
      </c>
      <c r="D4386" s="22" t="n">
        <v>1929.245</v>
      </c>
      <c r="E4386" s="22" t="n">
        <v>1915.345</v>
      </c>
      <c r="F4386" s="22" t="n">
        <v>1916.49</v>
      </c>
      <c r="G4386" s="23" t="n">
        <v>1929.06</v>
      </c>
      <c r="H4386" s="23" t="n">
        <v>1927.13</v>
      </c>
      <c r="I4386" s="23" t="n">
        <v>1915.25</v>
      </c>
      <c r="J4386" s="23" t="n">
        <v>1913.34</v>
      </c>
      <c r="K4386" s="29" t="str">
        <f aca="false">IF(N4386&lt;=$F$3,"HIT","MISS")</f>
        <v>HIT</v>
      </c>
      <c r="L4386" s="29" t="str">
        <f aca="false">IF(O4386&lt;=$F$3,"HIT","MISS")</f>
        <v>HIT</v>
      </c>
      <c r="M4386" s="17" t="str">
        <f aca="false">IF(AND(K4386="HIT",L4386="HIT"),"HOD ✓ | LOD ✓",IF(K4386="HIT","HOD ✓",IF(L4386="HIT","LOD ✓","✗ MISS")))</f>
        <v>HOD ✓ | LOD ✓</v>
      </c>
      <c r="N4386" s="26" t="n">
        <f aca="false">IF(D4386&lt;H4386,(H4386-D4386)/D4386,IF(D4386&gt;G4386,(D4386-G4386)/D4386,0))</f>
        <v>9.58924346052189E-005</v>
      </c>
      <c r="O4386" s="26" t="n">
        <f aca="false">IF(E4386&lt;J4386,(J4386-E4386)/E4386,IF(E4386&gt;I4386,(E4386-I4386)/E4386,0))</f>
        <v>4.95994194257574E-005</v>
      </c>
      <c r="P4386" s="27" t="n">
        <f aca="false">LN(F4386/F4385)</f>
        <v>-0.00495511749062096</v>
      </c>
      <c r="Q4386" s="28" t="n">
        <f aca="false">STDEV(P4367:P4386)*SQRT(252)</f>
        <v>0.0644631787931282</v>
      </c>
      <c r="R4386" s="26" t="n">
        <f aca="false">(G4386-H4386)/H4386</f>
        <v>0.00100148926123294</v>
      </c>
      <c r="S4386" s="17" t="n">
        <f aca="false">YEAR(B4386)</f>
        <v>2023</v>
      </c>
      <c r="T4386" s="17" t="n">
        <f aca="false">WEEKDAY(B4386)</f>
        <v>4</v>
      </c>
    </row>
    <row r="4387" customFormat="false" ht="15" hidden="false" customHeight="false" outlineLevel="0" collapsed="false">
      <c r="B4387" s="21" t="n">
        <v>45176</v>
      </c>
      <c r="C4387" s="22" t="n">
        <v>1916.49</v>
      </c>
      <c r="D4387" s="22" t="n">
        <v>1923.67</v>
      </c>
      <c r="E4387" s="22" t="n">
        <v>1916.27</v>
      </c>
      <c r="F4387" s="22" t="n">
        <v>1919.66</v>
      </c>
      <c r="G4387" s="23" t="n">
        <v>1925.89</v>
      </c>
      <c r="H4387" s="23" t="n">
        <v>1923.97</v>
      </c>
      <c r="I4387" s="23" t="n">
        <v>1913.22</v>
      </c>
      <c r="J4387" s="23" t="n">
        <v>1911.31</v>
      </c>
      <c r="K4387" s="24" t="str">
        <f aca="false">IF(N4387&lt;=$F$3,"HIT","MISS")</f>
        <v>HIT</v>
      </c>
      <c r="L4387" s="24" t="str">
        <f aca="false">IF(O4387&lt;=$F$3,"HIT","MISS")</f>
        <v>MISS</v>
      </c>
      <c r="M4387" s="25" t="str">
        <f aca="false">IF(AND(K4387="HIT",L4387="HIT"),"HOD ✓ | LOD ✓",IF(K4387="HIT","HOD ✓",IF(L4387="HIT","LOD ✓","✗ MISS")))</f>
        <v>HOD ✓</v>
      </c>
      <c r="N4387" s="26" t="n">
        <f aca="false">IF(D4387&lt;H4387,(H4387-D4387)/D4387,IF(D4387&gt;G4387,(D4387-G4387)/D4387,0))</f>
        <v>0.000155951904432649</v>
      </c>
      <c r="O4387" s="26" t="n">
        <f aca="false">IF(E4387&lt;J4387,(J4387-E4387)/E4387,IF(E4387&gt;I4387,(E4387-I4387)/E4387,0))</f>
        <v>0.00159163374681019</v>
      </c>
      <c r="P4387" s="27" t="n">
        <f aca="false">LN(F4387/F4386)</f>
        <v>0.00165269904542252</v>
      </c>
      <c r="Q4387" s="28" t="n">
        <f aca="false">STDEV(P4368:P4387)*SQRT(252)</f>
        <v>0.0644942379839691</v>
      </c>
      <c r="R4387" s="26" t="n">
        <f aca="false">(G4387-H4387)/H4387</f>
        <v>0.000997936558262381</v>
      </c>
      <c r="S4387" s="17" t="n">
        <f aca="false">YEAR(B4387)</f>
        <v>2023</v>
      </c>
      <c r="T4387" s="17" t="n">
        <f aca="false">WEEKDAY(B4387)</f>
        <v>5</v>
      </c>
    </row>
    <row r="4388" customFormat="false" ht="15" hidden="false" customHeight="false" outlineLevel="0" collapsed="false">
      <c r="B4388" s="21" t="n">
        <v>45177</v>
      </c>
      <c r="C4388" s="22" t="n">
        <v>1919.66</v>
      </c>
      <c r="D4388" s="22" t="n">
        <v>1929.75</v>
      </c>
      <c r="E4388" s="22" t="n">
        <v>1917.385</v>
      </c>
      <c r="F4388" s="22" t="n">
        <v>1919.085</v>
      </c>
      <c r="G4388" s="23" t="n">
        <v>1931.98</v>
      </c>
      <c r="H4388" s="23" t="n">
        <v>1930.05</v>
      </c>
      <c r="I4388" s="23" t="n">
        <v>1916.91</v>
      </c>
      <c r="J4388" s="23" t="n">
        <v>1915</v>
      </c>
      <c r="K4388" s="29" t="str">
        <f aca="false">IF(N4388&lt;=$F$3,"HIT","MISS")</f>
        <v>HIT</v>
      </c>
      <c r="L4388" s="29" t="str">
        <f aca="false">IF(O4388&lt;=$F$3,"HIT","MISS")</f>
        <v>HIT</v>
      </c>
      <c r="M4388" s="17" t="str">
        <f aca="false">IF(AND(K4388="HIT",L4388="HIT"),"HOD ✓ | LOD ✓",IF(K4388="HIT","HOD ✓",IF(L4388="HIT","LOD ✓","✗ MISS")))</f>
        <v>HOD ✓ | LOD ✓</v>
      </c>
      <c r="N4388" s="26" t="n">
        <f aca="false">IF(D4388&lt;H4388,(H4388-D4388)/D4388,IF(D4388&gt;G4388,(D4388-G4388)/D4388,0))</f>
        <v>0.000155460551884936</v>
      </c>
      <c r="O4388" s="26" t="n">
        <f aca="false">IF(E4388&lt;J4388,(J4388-E4388)/E4388,IF(E4388&gt;I4388,(E4388-I4388)/E4388,0))</f>
        <v>0.000247733240846209</v>
      </c>
      <c r="P4388" s="27" t="n">
        <f aca="false">LN(F4388/F4387)</f>
        <v>-0.000299577077560764</v>
      </c>
      <c r="Q4388" s="28" t="n">
        <f aca="false">STDEV(P4369:P4388)*SQRT(252)</f>
        <v>0.0644833232376326</v>
      </c>
      <c r="R4388" s="26" t="n">
        <f aca="false">(G4388-H4388)/H4388</f>
        <v>0.000999974093935423</v>
      </c>
      <c r="S4388" s="17" t="n">
        <f aca="false">YEAR(B4388)</f>
        <v>2023</v>
      </c>
      <c r="T4388" s="17" t="n">
        <f aca="false">WEEKDAY(B4388)</f>
        <v>6</v>
      </c>
    </row>
    <row r="4389" customFormat="false" ht="15" hidden="false" customHeight="false" outlineLevel="0" collapsed="false">
      <c r="B4389" s="21" t="n">
        <v>45180</v>
      </c>
      <c r="C4389" s="22" t="n">
        <v>1919.085</v>
      </c>
      <c r="D4389" s="22" t="n">
        <v>1930.78</v>
      </c>
      <c r="E4389" s="22" t="n">
        <v>1916.63</v>
      </c>
      <c r="F4389" s="22" t="n">
        <v>1922.38</v>
      </c>
      <c r="G4389" s="23" t="n">
        <v>1931.66</v>
      </c>
      <c r="H4389" s="23" t="n">
        <v>1929.73</v>
      </c>
      <c r="I4389" s="23" t="n">
        <v>1918.34</v>
      </c>
      <c r="J4389" s="23" t="n">
        <v>1916.42</v>
      </c>
      <c r="K4389" s="29" t="str">
        <f aca="false">IF(N4389&lt;=$F$3,"HIT","MISS")</f>
        <v>HIT</v>
      </c>
      <c r="L4389" s="29" t="str">
        <f aca="false">IF(O4389&lt;=$F$3,"HIT","MISS")</f>
        <v>HIT</v>
      </c>
      <c r="M4389" s="17" t="str">
        <f aca="false">IF(AND(K4389="HIT",L4389="HIT"),"HOD ✓ | LOD ✓",IF(K4389="HIT","HOD ✓",IF(L4389="HIT","LOD ✓","✗ MISS")))</f>
        <v>HOD ✓ | LOD ✓</v>
      </c>
      <c r="N4389" s="26" t="n">
        <f aca="false">IF(D4389&lt;H4389,(H4389-D4389)/D4389,IF(D4389&gt;G4389,(D4389-G4389)/D4389,0))</f>
        <v>0</v>
      </c>
      <c r="O4389" s="26" t="n">
        <f aca="false">IF(E4389&lt;J4389,(J4389-E4389)/E4389,IF(E4389&gt;I4389,(E4389-I4389)/E4389,0))</f>
        <v>0</v>
      </c>
      <c r="P4389" s="27" t="n">
        <f aca="false">LN(F4389/F4388)</f>
        <v>0.00171549177622319</v>
      </c>
      <c r="Q4389" s="28" t="n">
        <f aca="false">STDEV(P4370:P4389)*SQRT(252)</f>
        <v>0.0633835453660116</v>
      </c>
      <c r="R4389" s="26" t="n">
        <f aca="false">(G4389-H4389)/H4389</f>
        <v>0.00100013991594682</v>
      </c>
      <c r="S4389" s="17" t="n">
        <f aca="false">YEAR(B4389)</f>
        <v>2023</v>
      </c>
      <c r="T4389" s="17" t="n">
        <f aca="false">WEEKDAY(B4389)</f>
        <v>2</v>
      </c>
    </row>
    <row r="4390" customFormat="false" ht="15" hidden="false" customHeight="false" outlineLevel="0" collapsed="false">
      <c r="B4390" s="21" t="n">
        <v>45181</v>
      </c>
      <c r="C4390" s="22" t="n">
        <v>1922.38</v>
      </c>
      <c r="D4390" s="22" t="n">
        <v>1924.555</v>
      </c>
      <c r="E4390" s="22" t="n">
        <v>1907.62</v>
      </c>
      <c r="F4390" s="22" t="n">
        <v>1913.43</v>
      </c>
      <c r="G4390" s="23" t="n">
        <v>1923.88</v>
      </c>
      <c r="H4390" s="23" t="n">
        <v>1921.96</v>
      </c>
      <c r="I4390" s="23" t="n">
        <v>1906.9</v>
      </c>
      <c r="J4390" s="23" t="n">
        <v>1905</v>
      </c>
      <c r="K4390" s="29" t="str">
        <f aca="false">IF(N4390&lt;=$F$3,"HIT","MISS")</f>
        <v>HIT</v>
      </c>
      <c r="L4390" s="29" t="str">
        <f aca="false">IF(O4390&lt;=$F$3,"HIT","MISS")</f>
        <v>HIT</v>
      </c>
      <c r="M4390" s="17" t="str">
        <f aca="false">IF(AND(K4390="HIT",L4390="HIT"),"HOD ✓ | LOD ✓",IF(K4390="HIT","HOD ✓",IF(L4390="HIT","LOD ✓","✗ MISS")))</f>
        <v>HOD ✓ | LOD ✓</v>
      </c>
      <c r="N4390" s="26" t="n">
        <f aca="false">IF(D4390&lt;H4390,(H4390-D4390)/D4390,IF(D4390&gt;G4390,(D4390-G4390)/D4390,0))</f>
        <v>0.00035073042859256</v>
      </c>
      <c r="O4390" s="26" t="n">
        <f aca="false">IF(E4390&lt;J4390,(J4390-E4390)/E4390,IF(E4390&gt;I4390,(E4390-I4390)/E4390,0))</f>
        <v>0.000377433660791877</v>
      </c>
      <c r="P4390" s="27" t="n">
        <f aca="false">LN(F4390/F4389)</f>
        <v>-0.00466655868869161</v>
      </c>
      <c r="Q4390" s="28" t="n">
        <f aca="false">STDEV(P4371:P4390)*SQRT(252)</f>
        <v>0.0648351229751305</v>
      </c>
      <c r="R4390" s="26" t="n">
        <f aca="false">(G4390-H4390)/H4390</f>
        <v>0.000998980207704673</v>
      </c>
      <c r="S4390" s="17" t="n">
        <f aca="false">YEAR(B4390)</f>
        <v>2023</v>
      </c>
      <c r="T4390" s="17" t="n">
        <f aca="false">WEEKDAY(B4390)</f>
        <v>3</v>
      </c>
    </row>
    <row r="4391" customFormat="false" ht="15" hidden="false" customHeight="false" outlineLevel="0" collapsed="false">
      <c r="B4391" s="21" t="n">
        <v>45182</v>
      </c>
      <c r="C4391" s="22" t="n">
        <v>1913.43</v>
      </c>
      <c r="D4391" s="22" t="n">
        <v>1915.815</v>
      </c>
      <c r="E4391" s="22" t="n">
        <v>1905.695</v>
      </c>
      <c r="F4391" s="22" t="n">
        <v>1908.32</v>
      </c>
      <c r="G4391" s="23" t="n">
        <v>1917.9</v>
      </c>
      <c r="H4391" s="23" t="n">
        <v>1915.98</v>
      </c>
      <c r="I4391" s="23" t="n">
        <v>1906.42</v>
      </c>
      <c r="J4391" s="23" t="n">
        <v>1904.52</v>
      </c>
      <c r="K4391" s="29" t="str">
        <f aca="false">IF(N4391&lt;=$F$3,"HIT","MISS")</f>
        <v>HIT</v>
      </c>
      <c r="L4391" s="29" t="str">
        <f aca="false">IF(O4391&lt;=$F$3,"HIT","MISS")</f>
        <v>HIT</v>
      </c>
      <c r="M4391" s="17" t="str">
        <f aca="false">IF(AND(K4391="HIT",L4391="HIT"),"HOD ✓ | LOD ✓",IF(K4391="HIT","HOD ✓",IF(L4391="HIT","LOD ✓","✗ MISS")))</f>
        <v>HOD ✓ | LOD ✓</v>
      </c>
      <c r="N4391" s="26" t="n">
        <f aca="false">IF(D4391&lt;H4391,(H4391-D4391)/D4391,IF(D4391&gt;G4391,(D4391-G4391)/D4391,0))</f>
        <v>8.61252260786995E-005</v>
      </c>
      <c r="O4391" s="26" t="n">
        <f aca="false">IF(E4391&lt;J4391,(J4391-E4391)/E4391,IF(E4391&gt;I4391,(E4391-I4391)/E4391,0))</f>
        <v>0</v>
      </c>
      <c r="P4391" s="27" t="n">
        <f aca="false">LN(F4391/F4390)</f>
        <v>-0.00267416918700124</v>
      </c>
      <c r="Q4391" s="28" t="n">
        <f aca="false">STDEV(P4372:P4391)*SQRT(252)</f>
        <v>0.0626552263408672</v>
      </c>
      <c r="R4391" s="26" t="n">
        <f aca="false">(G4391-H4391)/H4391</f>
        <v>0.00100209814298692</v>
      </c>
      <c r="S4391" s="17" t="n">
        <f aca="false">YEAR(B4391)</f>
        <v>2023</v>
      </c>
      <c r="T4391" s="17" t="n">
        <f aca="false">WEEKDAY(B4391)</f>
        <v>4</v>
      </c>
    </row>
    <row r="4392" customFormat="false" ht="15" hidden="false" customHeight="false" outlineLevel="0" collapsed="false">
      <c r="B4392" s="21" t="n">
        <v>45183</v>
      </c>
      <c r="C4392" s="22" t="n">
        <v>1908.32</v>
      </c>
      <c r="D4392" s="22" t="n">
        <v>1912.97</v>
      </c>
      <c r="E4392" s="22" t="n">
        <v>1901.05</v>
      </c>
      <c r="F4392" s="22" t="n">
        <v>1910.72</v>
      </c>
      <c r="G4392" s="23" t="n">
        <v>1915.02</v>
      </c>
      <c r="H4392" s="23" t="n">
        <v>1913.11</v>
      </c>
      <c r="I4392" s="23" t="n">
        <v>1900.71</v>
      </c>
      <c r="J4392" s="23" t="n">
        <v>1898.81</v>
      </c>
      <c r="K4392" s="29" t="str">
        <f aca="false">IF(N4392&lt;=$F$3,"HIT","MISS")</f>
        <v>HIT</v>
      </c>
      <c r="L4392" s="29" t="str">
        <f aca="false">IF(O4392&lt;=$F$3,"HIT","MISS")</f>
        <v>HIT</v>
      </c>
      <c r="M4392" s="17" t="str">
        <f aca="false">IF(AND(K4392="HIT",L4392="HIT"),"HOD ✓ | LOD ✓",IF(K4392="HIT","HOD ✓",IF(L4392="HIT","LOD ✓","✗ MISS")))</f>
        <v>HOD ✓ | LOD ✓</v>
      </c>
      <c r="N4392" s="26" t="n">
        <f aca="false">IF(D4392&lt;H4392,(H4392-D4392)/D4392,IF(D4392&gt;G4392,(D4392-G4392)/D4392,0))</f>
        <v>7.31846291368253E-005</v>
      </c>
      <c r="O4392" s="26" t="n">
        <f aca="false">IF(E4392&lt;J4392,(J4392-E4392)/E4392,IF(E4392&gt;I4392,(E4392-I4392)/E4392,0))</f>
        <v>0.000178848531074889</v>
      </c>
      <c r="P4392" s="27" t="n">
        <f aca="false">LN(F4392/F4391)</f>
        <v>0.00125686052826887</v>
      </c>
      <c r="Q4392" s="28" t="n">
        <f aca="false">STDEV(P4373:P4392)*SQRT(252)</f>
        <v>0.0622928592860753</v>
      </c>
      <c r="R4392" s="26" t="n">
        <f aca="false">(G4392-H4392)/H4392</f>
        <v>0.000998374374709286</v>
      </c>
      <c r="S4392" s="17" t="n">
        <f aca="false">YEAR(B4392)</f>
        <v>2023</v>
      </c>
      <c r="T4392" s="17" t="n">
        <f aca="false">WEEKDAY(B4392)</f>
        <v>5</v>
      </c>
    </row>
    <row r="4393" customFormat="false" ht="15" hidden="false" customHeight="false" outlineLevel="0" collapsed="false">
      <c r="B4393" s="21" t="n">
        <v>45184</v>
      </c>
      <c r="C4393" s="22" t="n">
        <v>1910.72</v>
      </c>
      <c r="D4393" s="22" t="n">
        <v>1930.475</v>
      </c>
      <c r="E4393" s="22" t="n">
        <v>1909.865</v>
      </c>
      <c r="F4393" s="22" t="n">
        <v>1923.92</v>
      </c>
      <c r="G4393" s="23" t="n">
        <v>1932.98</v>
      </c>
      <c r="H4393" s="23" t="n">
        <v>1931.05</v>
      </c>
      <c r="I4393" s="23" t="n">
        <v>1909.93</v>
      </c>
      <c r="J4393" s="23" t="n">
        <v>1908.02</v>
      </c>
      <c r="K4393" s="29" t="str">
        <f aca="false">IF(N4393&lt;=$F$3,"HIT","MISS")</f>
        <v>HIT</v>
      </c>
      <c r="L4393" s="29" t="str">
        <f aca="false">IF(O4393&lt;=$F$3,"HIT","MISS")</f>
        <v>HIT</v>
      </c>
      <c r="M4393" s="17" t="str">
        <f aca="false">IF(AND(K4393="HIT",L4393="HIT"),"HOD ✓ | LOD ✓",IF(K4393="HIT","HOD ✓",IF(L4393="HIT","LOD ✓","✗ MISS")))</f>
        <v>HOD ✓ | LOD ✓</v>
      </c>
      <c r="N4393" s="26" t="n">
        <f aca="false">IF(D4393&lt;H4393,(H4393-D4393)/D4393,IF(D4393&gt;G4393,(D4393-G4393)/D4393,0))</f>
        <v>0.000297854155065487</v>
      </c>
      <c r="O4393" s="26" t="n">
        <f aca="false">IF(E4393&lt;J4393,(J4393-E4393)/E4393,IF(E4393&gt;I4393,(E4393-I4393)/E4393,0))</f>
        <v>0</v>
      </c>
      <c r="P4393" s="27" t="n">
        <f aca="false">LN(F4393/F4392)</f>
        <v>0.00688463696097037</v>
      </c>
      <c r="Q4393" s="28" t="n">
        <f aca="false">STDEV(P4374:P4393)*SQRT(252)</f>
        <v>0.0661653969312011</v>
      </c>
      <c r="R4393" s="26" t="n">
        <f aca="false">(G4393-H4393)/H4393</f>
        <v>0.000999456254369418</v>
      </c>
      <c r="S4393" s="17" t="n">
        <f aca="false">YEAR(B4393)</f>
        <v>2023</v>
      </c>
      <c r="T4393" s="17" t="n">
        <f aca="false">WEEKDAY(B4393)</f>
        <v>6</v>
      </c>
    </row>
    <row r="4394" customFormat="false" ht="15" hidden="false" customHeight="false" outlineLevel="0" collapsed="false">
      <c r="B4394" s="21" t="n">
        <v>45187</v>
      </c>
      <c r="C4394" s="22" t="n">
        <v>1923.92</v>
      </c>
      <c r="D4394" s="22" t="n">
        <v>1934.29</v>
      </c>
      <c r="E4394" s="22" t="n">
        <v>1922.65</v>
      </c>
      <c r="F4394" s="22" t="n">
        <v>1933.695</v>
      </c>
      <c r="G4394" s="23" t="n">
        <v>1935.25</v>
      </c>
      <c r="H4394" s="23" t="n">
        <v>1933.32</v>
      </c>
      <c r="I4394" s="23" t="n">
        <v>1922.33</v>
      </c>
      <c r="J4394" s="23" t="n">
        <v>1920.41</v>
      </c>
      <c r="K4394" s="29" t="str">
        <f aca="false">IF(N4394&lt;=$F$3,"HIT","MISS")</f>
        <v>HIT</v>
      </c>
      <c r="L4394" s="29" t="str">
        <f aca="false">IF(O4394&lt;=$F$3,"HIT","MISS")</f>
        <v>HIT</v>
      </c>
      <c r="M4394" s="17" t="str">
        <f aca="false">IF(AND(K4394="HIT",L4394="HIT"),"HOD ✓ | LOD ✓",IF(K4394="HIT","HOD ✓",IF(L4394="HIT","LOD ✓","✗ MISS")))</f>
        <v>HOD ✓ | LOD ✓</v>
      </c>
      <c r="N4394" s="26" t="n">
        <f aca="false">IF(D4394&lt;H4394,(H4394-D4394)/D4394,IF(D4394&gt;G4394,(D4394-G4394)/D4394,0))</f>
        <v>0</v>
      </c>
      <c r="O4394" s="26" t="n">
        <f aca="false">IF(E4394&lt;J4394,(J4394-E4394)/E4394,IF(E4394&gt;I4394,(E4394-I4394)/E4394,0))</f>
        <v>0.000166436949002764</v>
      </c>
      <c r="P4394" s="27" t="n">
        <f aca="false">LN(F4394/F4393)</f>
        <v>0.00506790901710318</v>
      </c>
      <c r="Q4394" s="28" t="n">
        <f aca="false">STDEV(P4375:P4394)*SQRT(252)</f>
        <v>0.0674950111987742</v>
      </c>
      <c r="R4394" s="26" t="n">
        <f aca="false">(G4394-H4394)/H4394</f>
        <v>0.000998282746777597</v>
      </c>
      <c r="S4394" s="17" t="n">
        <f aca="false">YEAR(B4394)</f>
        <v>2023</v>
      </c>
      <c r="T4394" s="17" t="n">
        <f aca="false">WEEKDAY(B4394)</f>
        <v>2</v>
      </c>
    </row>
    <row r="4395" customFormat="false" ht="15" hidden="false" customHeight="false" outlineLevel="0" collapsed="false">
      <c r="B4395" s="21" t="n">
        <v>45188</v>
      </c>
      <c r="C4395" s="22" t="n">
        <v>1933.695</v>
      </c>
      <c r="D4395" s="22" t="n">
        <v>1937.43</v>
      </c>
      <c r="E4395" s="22" t="n">
        <v>1929.8</v>
      </c>
      <c r="F4395" s="22" t="n">
        <v>1931.36</v>
      </c>
      <c r="G4395" s="23" t="n">
        <v>1939.19</v>
      </c>
      <c r="H4395" s="23" t="n">
        <v>1937.25</v>
      </c>
      <c r="I4395" s="23" t="n">
        <v>1930.99</v>
      </c>
      <c r="J4395" s="23" t="n">
        <v>1929.06</v>
      </c>
      <c r="K4395" s="29" t="str">
        <f aca="false">IF(N4395&lt;=$F$3,"HIT","MISS")</f>
        <v>HIT</v>
      </c>
      <c r="L4395" s="29" t="str">
        <f aca="false">IF(O4395&lt;=$F$3,"HIT","MISS")</f>
        <v>HIT</v>
      </c>
      <c r="M4395" s="17" t="str">
        <f aca="false">IF(AND(K4395="HIT",L4395="HIT"),"HOD ✓ | LOD ✓",IF(K4395="HIT","HOD ✓",IF(L4395="HIT","LOD ✓","✗ MISS")))</f>
        <v>HOD ✓ | LOD ✓</v>
      </c>
      <c r="N4395" s="26" t="n">
        <f aca="false">IF(D4395&lt;H4395,(H4395-D4395)/D4395,IF(D4395&gt;G4395,(D4395-G4395)/D4395,0))</f>
        <v>0</v>
      </c>
      <c r="O4395" s="26" t="n">
        <f aca="false">IF(E4395&lt;J4395,(J4395-E4395)/E4395,IF(E4395&gt;I4395,(E4395-I4395)/E4395,0))</f>
        <v>0</v>
      </c>
      <c r="P4395" s="27" t="n">
        <f aca="false">LN(F4395/F4394)</f>
        <v>-0.00120826238388423</v>
      </c>
      <c r="Q4395" s="28" t="n">
        <f aca="false">STDEV(P4376:P4395)*SQRT(252)</f>
        <v>0.0679233764429218</v>
      </c>
      <c r="R4395" s="26" t="n">
        <f aca="false">(G4395-H4395)/H4395</f>
        <v>0.00100141953800493</v>
      </c>
      <c r="S4395" s="17" t="n">
        <f aca="false">YEAR(B4395)</f>
        <v>2023</v>
      </c>
      <c r="T4395" s="17" t="n">
        <f aca="false">WEEKDAY(B4395)</f>
        <v>3</v>
      </c>
    </row>
    <row r="4396" customFormat="false" ht="15" hidden="false" customHeight="false" outlineLevel="0" collapsed="false">
      <c r="B4396" s="21" t="n">
        <v>45189</v>
      </c>
      <c r="C4396" s="22" t="n">
        <v>1931.36</v>
      </c>
      <c r="D4396" s="22" t="n">
        <v>1947.465</v>
      </c>
      <c r="E4396" s="22" t="n">
        <v>1927.995</v>
      </c>
      <c r="F4396" s="22" t="n">
        <v>1930.62</v>
      </c>
      <c r="G4396" s="23" t="n">
        <v>1948.22</v>
      </c>
      <c r="H4396" s="23" t="n">
        <v>1946.27</v>
      </c>
      <c r="I4396" s="23" t="n">
        <v>1929.11</v>
      </c>
      <c r="J4396" s="23" t="n">
        <v>1927.18</v>
      </c>
      <c r="K4396" s="29" t="str">
        <f aca="false">IF(N4396&lt;=$F$3,"HIT","MISS")</f>
        <v>HIT</v>
      </c>
      <c r="L4396" s="29" t="str">
        <f aca="false">IF(O4396&lt;=$F$3,"HIT","MISS")</f>
        <v>HIT</v>
      </c>
      <c r="M4396" s="17" t="str">
        <f aca="false">IF(AND(K4396="HIT",L4396="HIT"),"HOD ✓ | LOD ✓",IF(K4396="HIT","HOD ✓",IF(L4396="HIT","LOD ✓","✗ MISS")))</f>
        <v>HOD ✓ | LOD ✓</v>
      </c>
      <c r="N4396" s="26" t="n">
        <f aca="false">IF(D4396&lt;H4396,(H4396-D4396)/D4396,IF(D4396&gt;G4396,(D4396-G4396)/D4396,0))</f>
        <v>0</v>
      </c>
      <c r="O4396" s="26" t="n">
        <f aca="false">IF(E4396&lt;J4396,(J4396-E4396)/E4396,IF(E4396&gt;I4396,(E4396-I4396)/E4396,0))</f>
        <v>0</v>
      </c>
      <c r="P4396" s="27" t="n">
        <f aca="false">LN(F4396/F4395)</f>
        <v>-0.000383223118222478</v>
      </c>
      <c r="Q4396" s="28" t="n">
        <f aca="false">STDEV(P4377:P4396)*SQRT(252)</f>
        <v>0.0602632823052243</v>
      </c>
      <c r="R4396" s="26" t="n">
        <f aca="false">(G4396-H4396)/H4396</f>
        <v>0.00100191648640736</v>
      </c>
      <c r="S4396" s="17" t="n">
        <f aca="false">YEAR(B4396)</f>
        <v>2023</v>
      </c>
      <c r="T4396" s="17" t="n">
        <f aca="false">WEEKDAY(B4396)</f>
        <v>4</v>
      </c>
    </row>
    <row r="4397" customFormat="false" ht="15" hidden="false" customHeight="false" outlineLevel="0" collapsed="false">
      <c r="B4397" s="21" t="n">
        <v>45190</v>
      </c>
      <c r="C4397" s="22" t="n">
        <v>1930.62</v>
      </c>
      <c r="D4397" s="22" t="n">
        <v>1931.685</v>
      </c>
      <c r="E4397" s="22" t="n">
        <v>1913.94</v>
      </c>
      <c r="F4397" s="22" t="n">
        <v>1920.085</v>
      </c>
      <c r="G4397" s="23" t="n">
        <v>1934.09</v>
      </c>
      <c r="H4397" s="23" t="n">
        <v>1932.16</v>
      </c>
      <c r="I4397" s="23" t="n">
        <v>1913.79</v>
      </c>
      <c r="J4397" s="23" t="n">
        <v>1911.88</v>
      </c>
      <c r="K4397" s="29" t="str">
        <f aca="false">IF(N4397&lt;=$F$3,"HIT","MISS")</f>
        <v>HIT</v>
      </c>
      <c r="L4397" s="29" t="str">
        <f aca="false">IF(O4397&lt;=$F$3,"HIT","MISS")</f>
        <v>HIT</v>
      </c>
      <c r="M4397" s="17" t="str">
        <f aca="false">IF(AND(K4397="HIT",L4397="HIT"),"HOD ✓ | LOD ✓",IF(K4397="HIT","HOD ✓",IF(L4397="HIT","LOD ✓","✗ MISS")))</f>
        <v>HOD ✓ | LOD ✓</v>
      </c>
      <c r="N4397" s="26" t="n">
        <f aca="false">IF(D4397&lt;H4397,(H4397-D4397)/D4397,IF(D4397&gt;G4397,(D4397-G4397)/D4397,0))</f>
        <v>0.000245899305528664</v>
      </c>
      <c r="O4397" s="26" t="n">
        <f aca="false">IF(E4397&lt;J4397,(J4397-E4397)/E4397,IF(E4397&gt;I4397,(E4397-I4397)/E4397,0))</f>
        <v>7.83723627700403E-005</v>
      </c>
      <c r="P4397" s="27" t="n">
        <f aca="false">LN(F4397/F4396)</f>
        <v>-0.00547173895935828</v>
      </c>
      <c r="Q4397" s="28" t="n">
        <f aca="false">STDEV(P4378:P4397)*SQRT(252)</f>
        <v>0.0637292118358702</v>
      </c>
      <c r="R4397" s="26" t="n">
        <f aca="false">(G4397-H4397)/H4397</f>
        <v>0.000998882080158908</v>
      </c>
      <c r="S4397" s="17" t="n">
        <f aca="false">YEAR(B4397)</f>
        <v>2023</v>
      </c>
      <c r="T4397" s="17" t="n">
        <f aca="false">WEEKDAY(B4397)</f>
        <v>5</v>
      </c>
    </row>
    <row r="4398" customFormat="false" ht="15" hidden="false" customHeight="false" outlineLevel="0" collapsed="false">
      <c r="B4398" s="21" t="n">
        <v>45191</v>
      </c>
      <c r="C4398" s="22" t="n">
        <v>1920.085</v>
      </c>
      <c r="D4398" s="22" t="n">
        <v>1929.15</v>
      </c>
      <c r="E4398" s="22" t="n">
        <v>1919.855</v>
      </c>
      <c r="F4398" s="22" t="n">
        <v>1925.43</v>
      </c>
      <c r="G4398" s="23" t="n">
        <v>1931.18</v>
      </c>
      <c r="H4398" s="23" t="n">
        <v>1929.25</v>
      </c>
      <c r="I4398" s="23" t="n">
        <v>1922.21</v>
      </c>
      <c r="J4398" s="23" t="n">
        <v>1920.29</v>
      </c>
      <c r="K4398" s="29" t="str">
        <f aca="false">IF(N4398&lt;=$F$3,"HIT","MISS")</f>
        <v>HIT</v>
      </c>
      <c r="L4398" s="29" t="str">
        <f aca="false">IF(O4398&lt;=$F$3,"HIT","MISS")</f>
        <v>HIT</v>
      </c>
      <c r="M4398" s="17" t="str">
        <f aca="false">IF(AND(K4398="HIT",L4398="HIT"),"HOD ✓ | LOD ✓",IF(K4398="HIT","HOD ✓",IF(L4398="HIT","LOD ✓","✗ MISS")))</f>
        <v>HOD ✓ | LOD ✓</v>
      </c>
      <c r="N4398" s="26" t="n">
        <f aca="false">IF(D4398&lt;H4398,(H4398-D4398)/D4398,IF(D4398&gt;G4398,(D4398-G4398)/D4398,0))</f>
        <v>5.18363009615162E-005</v>
      </c>
      <c r="O4398" s="26" t="n">
        <f aca="false">IF(E4398&lt;J4398,(J4398-E4398)/E4398,IF(E4398&gt;I4398,(E4398-I4398)/E4398,0))</f>
        <v>0.000226579611481047</v>
      </c>
      <c r="P4398" s="27" t="n">
        <f aca="false">LN(F4398/F4397)</f>
        <v>0.00277986352518187</v>
      </c>
      <c r="Q4398" s="28" t="n">
        <f aca="false">STDEV(P4379:P4398)*SQRT(252)</f>
        <v>0.0642172639067741</v>
      </c>
      <c r="R4398" s="26" t="n">
        <f aca="false">(G4398-H4398)/H4398</f>
        <v>0.00100038875210577</v>
      </c>
      <c r="S4398" s="17" t="n">
        <f aca="false">YEAR(B4398)</f>
        <v>2023</v>
      </c>
      <c r="T4398" s="17" t="n">
        <f aca="false">WEEKDAY(B4398)</f>
        <v>6</v>
      </c>
    </row>
    <row r="4399" customFormat="false" ht="15" hidden="false" customHeight="false" outlineLevel="0" collapsed="false">
      <c r="B4399" s="21" t="n">
        <v>45194</v>
      </c>
      <c r="C4399" s="22" t="n">
        <v>1925.43</v>
      </c>
      <c r="D4399" s="22" t="n">
        <v>1927.245</v>
      </c>
      <c r="E4399" s="22" t="n">
        <v>1915.23</v>
      </c>
      <c r="F4399" s="22" t="n">
        <v>1916.015</v>
      </c>
      <c r="G4399" s="23" t="n">
        <v>1927.34</v>
      </c>
      <c r="H4399" s="23" t="n">
        <v>1925.41</v>
      </c>
      <c r="I4399" s="23" t="n">
        <v>1917.01</v>
      </c>
      <c r="J4399" s="23" t="n">
        <v>1915.09</v>
      </c>
      <c r="K4399" s="29" t="str">
        <f aca="false">IF(N4399&lt;=$F$3,"HIT","MISS")</f>
        <v>HIT</v>
      </c>
      <c r="L4399" s="29" t="str">
        <f aca="false">IF(O4399&lt;=$F$3,"HIT","MISS")</f>
        <v>HIT</v>
      </c>
      <c r="M4399" s="17" t="str">
        <f aca="false">IF(AND(K4399="HIT",L4399="HIT"),"HOD ✓ | LOD ✓",IF(K4399="HIT","HOD ✓",IF(L4399="HIT","LOD ✓","✗ MISS")))</f>
        <v>HOD ✓ | LOD ✓</v>
      </c>
      <c r="N4399" s="26" t="n">
        <f aca="false">IF(D4399&lt;H4399,(H4399-D4399)/D4399,IF(D4399&gt;G4399,(D4399-G4399)/D4399,0))</f>
        <v>0</v>
      </c>
      <c r="O4399" s="26" t="n">
        <f aca="false">IF(E4399&lt;J4399,(J4399-E4399)/E4399,IF(E4399&gt;I4399,(E4399-I4399)/E4399,0))</f>
        <v>0</v>
      </c>
      <c r="P4399" s="27" t="n">
        <f aca="false">LN(F4399/F4398)</f>
        <v>-0.0049018110902362</v>
      </c>
      <c r="Q4399" s="28" t="n">
        <f aca="false">STDEV(P4380:P4399)*SQRT(252)</f>
        <v>0.06588835714335</v>
      </c>
      <c r="R4399" s="26" t="n">
        <f aca="false">(G4399-H4399)/H4399</f>
        <v>0.00100238390784292</v>
      </c>
      <c r="S4399" s="17" t="n">
        <f aca="false">YEAR(B4399)</f>
        <v>2023</v>
      </c>
      <c r="T4399" s="17" t="n">
        <f aca="false">WEEKDAY(B4399)</f>
        <v>2</v>
      </c>
    </row>
    <row r="4400" customFormat="false" ht="15" hidden="false" customHeight="false" outlineLevel="0" collapsed="false">
      <c r="B4400" s="21" t="n">
        <v>45195</v>
      </c>
      <c r="C4400" s="22" t="n">
        <v>1916.015</v>
      </c>
      <c r="D4400" s="22" t="n">
        <v>1916.84</v>
      </c>
      <c r="E4400" s="22" t="n">
        <v>1899.155</v>
      </c>
      <c r="F4400" s="22" t="n">
        <v>1900.67</v>
      </c>
      <c r="G4400" s="23" t="n">
        <v>1916.18</v>
      </c>
      <c r="H4400" s="23" t="n">
        <v>1914.27</v>
      </c>
      <c r="I4400" s="23" t="n">
        <v>1900.57</v>
      </c>
      <c r="J4400" s="23" t="n">
        <v>1898.67</v>
      </c>
      <c r="K4400" s="29" t="str">
        <f aca="false">IF(N4400&lt;=$F$3,"HIT","MISS")</f>
        <v>HIT</v>
      </c>
      <c r="L4400" s="29" t="str">
        <f aca="false">IF(O4400&lt;=$F$3,"HIT","MISS")</f>
        <v>HIT</v>
      </c>
      <c r="M4400" s="17" t="str">
        <f aca="false">IF(AND(K4400="HIT",L4400="HIT"),"HOD ✓ | LOD ✓",IF(K4400="HIT","HOD ✓",IF(L4400="HIT","LOD ✓","✗ MISS")))</f>
        <v>HOD ✓ | LOD ✓</v>
      </c>
      <c r="N4400" s="26" t="n">
        <f aca="false">IF(D4400&lt;H4400,(H4400-D4400)/D4400,IF(D4400&gt;G4400,(D4400-G4400)/D4400,0))</f>
        <v>0.000344316687882063</v>
      </c>
      <c r="O4400" s="26" t="n">
        <f aca="false">IF(E4400&lt;J4400,(J4400-E4400)/E4400,IF(E4400&gt;I4400,(E4400-I4400)/E4400,0))</f>
        <v>0</v>
      </c>
      <c r="P4400" s="27" t="n">
        <f aca="false">LN(F4400/F4399)</f>
        <v>-0.00804105273660526</v>
      </c>
      <c r="Q4400" s="28" t="n">
        <f aca="false">STDEV(P4381:P4400)*SQRT(252)</f>
        <v>0.062436815005066</v>
      </c>
      <c r="R4400" s="26" t="n">
        <f aca="false">(G4400-H4400)/H4400</f>
        <v>0.000997769384674096</v>
      </c>
      <c r="S4400" s="17" t="n">
        <f aca="false">YEAR(B4400)</f>
        <v>2023</v>
      </c>
      <c r="T4400" s="17" t="n">
        <f aca="false">WEEKDAY(B4400)</f>
        <v>3</v>
      </c>
    </row>
    <row r="4401" customFormat="false" ht="15" hidden="false" customHeight="false" outlineLevel="0" collapsed="false">
      <c r="B4401" s="21" t="n">
        <v>45196</v>
      </c>
      <c r="C4401" s="22" t="n">
        <v>1900.67</v>
      </c>
      <c r="D4401" s="22" t="n">
        <v>1903.97</v>
      </c>
      <c r="E4401" s="22" t="n">
        <v>1872.58</v>
      </c>
      <c r="F4401" s="22" t="n">
        <v>1874.835</v>
      </c>
      <c r="G4401" s="23" t="n">
        <v>1905.61</v>
      </c>
      <c r="H4401" s="23" t="n">
        <v>1903.71</v>
      </c>
      <c r="I4401" s="23" t="n">
        <v>1874.33</v>
      </c>
      <c r="J4401" s="23" t="n">
        <v>1872.46</v>
      </c>
      <c r="K4401" s="29" t="str">
        <f aca="false">IF(N4401&lt;=$F$3,"HIT","MISS")</f>
        <v>HIT</v>
      </c>
      <c r="L4401" s="29" t="str">
        <f aca="false">IF(O4401&lt;=$F$3,"HIT","MISS")</f>
        <v>HIT</v>
      </c>
      <c r="M4401" s="17" t="str">
        <f aca="false">IF(AND(K4401="HIT",L4401="HIT"),"HOD ✓ | LOD ✓",IF(K4401="HIT","HOD ✓",IF(L4401="HIT","LOD ✓","✗ MISS")))</f>
        <v>HOD ✓ | LOD ✓</v>
      </c>
      <c r="N4401" s="26" t="n">
        <f aca="false">IF(D4401&lt;H4401,(H4401-D4401)/D4401,IF(D4401&gt;G4401,(D4401-G4401)/D4401,0))</f>
        <v>0</v>
      </c>
      <c r="O4401" s="26" t="n">
        <f aca="false">IF(E4401&lt;J4401,(J4401-E4401)/E4401,IF(E4401&gt;I4401,(E4401-I4401)/E4401,0))</f>
        <v>0</v>
      </c>
      <c r="P4401" s="27" t="n">
        <f aca="false">LN(F4401/F4400)</f>
        <v>-0.0136858000412926</v>
      </c>
      <c r="Q4401" s="28" t="n">
        <f aca="false">STDEV(P4382:P4401)*SQRT(252)</f>
        <v>0.0755406847308027</v>
      </c>
      <c r="R4401" s="26" t="n">
        <f aca="false">(G4401-H4401)/H4401</f>
        <v>0.000998051173760638</v>
      </c>
      <c r="S4401" s="17" t="n">
        <f aca="false">YEAR(B4401)</f>
        <v>2023</v>
      </c>
      <c r="T4401" s="17" t="n">
        <f aca="false">WEEKDAY(B4401)</f>
        <v>4</v>
      </c>
    </row>
    <row r="4402" customFormat="false" ht="15" hidden="false" customHeight="false" outlineLevel="0" collapsed="false">
      <c r="B4402" s="21" t="n">
        <v>45197</v>
      </c>
      <c r="C4402" s="22" t="n">
        <v>1874.835</v>
      </c>
      <c r="D4402" s="22" t="n">
        <v>1879.685</v>
      </c>
      <c r="E4402" s="22" t="n">
        <v>1857.71</v>
      </c>
      <c r="F4402" s="22" t="n">
        <v>1864.795</v>
      </c>
      <c r="G4402" s="23" t="n">
        <v>1879.18</v>
      </c>
      <c r="H4402" s="23" t="n">
        <v>1877.3</v>
      </c>
      <c r="I4402" s="23" t="n">
        <v>1858.39</v>
      </c>
      <c r="J4402" s="23" t="n">
        <v>1856.53</v>
      </c>
      <c r="K4402" s="29" t="str">
        <f aca="false">IF(N4402&lt;=$F$3,"HIT","MISS")</f>
        <v>HIT</v>
      </c>
      <c r="L4402" s="29" t="str">
        <f aca="false">IF(O4402&lt;=$F$3,"HIT","MISS")</f>
        <v>HIT</v>
      </c>
      <c r="M4402" s="17" t="str">
        <f aca="false">IF(AND(K4402="HIT",L4402="HIT"),"HOD ✓ | LOD ✓",IF(K4402="HIT","HOD ✓",IF(L4402="HIT","LOD ✓","✗ MISS")))</f>
        <v>HOD ✓ | LOD ✓</v>
      </c>
      <c r="N4402" s="26" t="n">
        <f aca="false">IF(D4402&lt;H4402,(H4402-D4402)/D4402,IF(D4402&gt;G4402,(D4402-G4402)/D4402,0))</f>
        <v>0.000268662036458173</v>
      </c>
      <c r="O4402" s="26" t="n">
        <f aca="false">IF(E4402&lt;J4402,(J4402-E4402)/E4402,IF(E4402&gt;I4402,(E4402-I4402)/E4402,0))</f>
        <v>0</v>
      </c>
      <c r="P4402" s="27" t="n">
        <f aca="false">LN(F4402/F4401)</f>
        <v>-0.00536952806701242</v>
      </c>
      <c r="Q4402" s="28" t="n">
        <f aca="false">STDEV(P4383:P4402)*SQRT(252)</f>
        <v>0.0765810647281962</v>
      </c>
      <c r="R4402" s="26" t="n">
        <f aca="false">(G4402-H4402)/H4402</f>
        <v>0.00100143823576419</v>
      </c>
      <c r="S4402" s="17" t="n">
        <f aca="false">YEAR(B4402)</f>
        <v>2023</v>
      </c>
      <c r="T4402" s="17" t="n">
        <f aca="false">WEEKDAY(B4402)</f>
        <v>5</v>
      </c>
    </row>
    <row r="4403" customFormat="false" ht="15" hidden="false" customHeight="false" outlineLevel="0" collapsed="false">
      <c r="B4403" s="21" t="n">
        <v>45198</v>
      </c>
      <c r="C4403" s="22" t="n">
        <v>1864.795</v>
      </c>
      <c r="D4403" s="22" t="n">
        <v>1879.89</v>
      </c>
      <c r="E4403" s="22" t="n">
        <v>1846.335</v>
      </c>
      <c r="F4403" s="22" t="n">
        <v>1848.82</v>
      </c>
      <c r="G4403" s="23" t="n">
        <v>1879.47</v>
      </c>
      <c r="H4403" s="23" t="n">
        <v>1877.59</v>
      </c>
      <c r="I4403" s="23" t="n">
        <v>1846.66</v>
      </c>
      <c r="J4403" s="23" t="n">
        <v>1844.82</v>
      </c>
      <c r="K4403" s="29" t="str">
        <f aca="false">IF(N4403&lt;=$F$3,"HIT","MISS")</f>
        <v>HIT</v>
      </c>
      <c r="L4403" s="29" t="str">
        <f aca="false">IF(O4403&lt;=$F$3,"HIT","MISS")</f>
        <v>HIT</v>
      </c>
      <c r="M4403" s="17" t="str">
        <f aca="false">IF(AND(K4403="HIT",L4403="HIT"),"HOD ✓ | LOD ✓",IF(K4403="HIT","HOD ✓",IF(L4403="HIT","LOD ✓","✗ MISS")))</f>
        <v>HOD ✓ | LOD ✓</v>
      </c>
      <c r="N4403" s="26" t="n">
        <f aca="false">IF(D4403&lt;H4403,(H4403-D4403)/D4403,IF(D4403&gt;G4403,(D4403-G4403)/D4403,0))</f>
        <v>0.000223417327609633</v>
      </c>
      <c r="O4403" s="26" t="n">
        <f aca="false">IF(E4403&lt;J4403,(J4403-E4403)/E4403,IF(E4403&gt;I4403,(E4403-I4403)/E4403,0))</f>
        <v>0</v>
      </c>
      <c r="P4403" s="27" t="n">
        <f aca="false">LN(F4403/F4402)</f>
        <v>-0.00860352973583271</v>
      </c>
      <c r="Q4403" s="28" t="n">
        <f aca="false">STDEV(P4384:P4403)*SQRT(252)</f>
        <v>0.0796588497473949</v>
      </c>
      <c r="R4403" s="26" t="n">
        <f aca="false">(G4403-H4403)/H4403</f>
        <v>0.00100128356030875</v>
      </c>
      <c r="S4403" s="17" t="n">
        <f aca="false">YEAR(B4403)</f>
        <v>2023</v>
      </c>
      <c r="T4403" s="17" t="n">
        <f aca="false">WEEKDAY(B4403)</f>
        <v>6</v>
      </c>
    </row>
    <row r="4404" customFormat="false" ht="15" hidden="false" customHeight="false" outlineLevel="0" collapsed="false">
      <c r="B4404" s="21" t="n">
        <v>45201</v>
      </c>
      <c r="C4404" s="22" t="n">
        <v>1848.82</v>
      </c>
      <c r="D4404" s="22" t="n">
        <v>1848.995</v>
      </c>
      <c r="E4404" s="22" t="n">
        <v>1827.225</v>
      </c>
      <c r="F4404" s="22" t="n">
        <v>1827.89</v>
      </c>
      <c r="G4404" s="23" t="n">
        <v>1849.14</v>
      </c>
      <c r="H4404" s="23" t="n">
        <v>1847.29</v>
      </c>
      <c r="I4404" s="23" t="n">
        <v>1828.05</v>
      </c>
      <c r="J4404" s="23" t="n">
        <v>1826.22</v>
      </c>
      <c r="K4404" s="29" t="str">
        <f aca="false">IF(N4404&lt;=$F$3,"HIT","MISS")</f>
        <v>HIT</v>
      </c>
      <c r="L4404" s="29" t="str">
        <f aca="false">IF(O4404&lt;=$F$3,"HIT","MISS")</f>
        <v>HIT</v>
      </c>
      <c r="M4404" s="17" t="str">
        <f aca="false">IF(AND(K4404="HIT",L4404="HIT"),"HOD ✓ | LOD ✓",IF(K4404="HIT","HOD ✓",IF(L4404="HIT","LOD ✓","✗ MISS")))</f>
        <v>HOD ✓ | LOD ✓</v>
      </c>
      <c r="N4404" s="26" t="n">
        <f aca="false">IF(D4404&lt;H4404,(H4404-D4404)/D4404,IF(D4404&gt;G4404,(D4404-G4404)/D4404,0))</f>
        <v>0</v>
      </c>
      <c r="O4404" s="26" t="n">
        <f aca="false">IF(E4404&lt;J4404,(J4404-E4404)/E4404,IF(E4404&gt;I4404,(E4404-I4404)/E4404,0))</f>
        <v>0</v>
      </c>
      <c r="P4404" s="27" t="n">
        <f aca="false">LN(F4404/F4403)</f>
        <v>-0.0113853015806393</v>
      </c>
      <c r="Q4404" s="28" t="n">
        <f aca="false">STDEV(P4385:P4404)*SQRT(252)</f>
        <v>0.0854616260868702</v>
      </c>
      <c r="R4404" s="26" t="n">
        <f aca="false">(G4404-H4404)/H4404</f>
        <v>0.00100146701384197</v>
      </c>
      <c r="S4404" s="17" t="n">
        <f aca="false">YEAR(B4404)</f>
        <v>2023</v>
      </c>
      <c r="T4404" s="17" t="n">
        <f aca="false">WEEKDAY(B4404)</f>
        <v>2</v>
      </c>
    </row>
    <row r="4405" customFormat="false" ht="15" hidden="false" customHeight="false" outlineLevel="0" collapsed="false">
      <c r="B4405" s="21" t="n">
        <v>45202</v>
      </c>
      <c r="C4405" s="22" t="n">
        <v>1827.89</v>
      </c>
      <c r="D4405" s="22" t="n">
        <v>1833.425</v>
      </c>
      <c r="E4405" s="22" t="n">
        <v>1815.32</v>
      </c>
      <c r="F4405" s="22" t="n">
        <v>1822.905</v>
      </c>
      <c r="G4405" s="23" t="n">
        <v>1834.22</v>
      </c>
      <c r="H4405" s="23" t="n">
        <v>1832.39</v>
      </c>
      <c r="I4405" s="23" t="n">
        <v>1817.3</v>
      </c>
      <c r="J4405" s="23" t="n">
        <v>1815.48</v>
      </c>
      <c r="K4405" s="29" t="str">
        <f aca="false">IF(N4405&lt;=$F$3,"HIT","MISS")</f>
        <v>HIT</v>
      </c>
      <c r="L4405" s="29" t="str">
        <f aca="false">IF(O4405&lt;=$F$3,"HIT","MISS")</f>
        <v>HIT</v>
      </c>
      <c r="M4405" s="17" t="str">
        <f aca="false">IF(AND(K4405="HIT",L4405="HIT"),"HOD ✓ | LOD ✓",IF(K4405="HIT","HOD ✓",IF(L4405="HIT","LOD ✓","✗ MISS")))</f>
        <v>HOD ✓ | LOD ✓</v>
      </c>
      <c r="N4405" s="26" t="n">
        <f aca="false">IF(D4405&lt;H4405,(H4405-D4405)/D4405,IF(D4405&gt;G4405,(D4405-G4405)/D4405,0))</f>
        <v>0</v>
      </c>
      <c r="O4405" s="26" t="n">
        <f aca="false">IF(E4405&lt;J4405,(J4405-E4405)/E4405,IF(E4405&gt;I4405,(E4405-I4405)/E4405,0))</f>
        <v>8.81387303616342E-005</v>
      </c>
      <c r="P4405" s="27" t="n">
        <f aca="false">LN(F4405/F4404)</f>
        <v>-0.00273091373146473</v>
      </c>
      <c r="Q4405" s="28" t="n">
        <f aca="false">STDEV(P4386:P4405)*SQRT(252)</f>
        <v>0.0844526419058096</v>
      </c>
      <c r="R4405" s="26" t="n">
        <f aca="false">(G4405-H4405)/H4405</f>
        <v>0.000998695692510834</v>
      </c>
      <c r="S4405" s="17" t="n">
        <f aca="false">YEAR(B4405)</f>
        <v>2023</v>
      </c>
      <c r="T4405" s="17" t="n">
        <f aca="false">WEEKDAY(B4405)</f>
        <v>3</v>
      </c>
    </row>
    <row r="4406" customFormat="false" ht="15" hidden="false" customHeight="false" outlineLevel="0" collapsed="false">
      <c r="B4406" s="21" t="n">
        <v>45203</v>
      </c>
      <c r="C4406" s="22" t="n">
        <v>1822.905</v>
      </c>
      <c r="D4406" s="22" t="n">
        <v>1830.675</v>
      </c>
      <c r="E4406" s="22" t="n">
        <v>1816.64</v>
      </c>
      <c r="F4406" s="22" t="n">
        <v>1821.315</v>
      </c>
      <c r="G4406" s="23" t="n">
        <v>1829.9</v>
      </c>
      <c r="H4406" s="23" t="n">
        <v>1828.07</v>
      </c>
      <c r="I4406" s="23" t="n">
        <v>1816.12</v>
      </c>
      <c r="J4406" s="23" t="n">
        <v>1814.31</v>
      </c>
      <c r="K4406" s="29" t="str">
        <f aca="false">IF(N4406&lt;=$F$3,"HIT","MISS")</f>
        <v>HIT</v>
      </c>
      <c r="L4406" s="29" t="str">
        <f aca="false">IF(O4406&lt;=$F$3,"HIT","MISS")</f>
        <v>HIT</v>
      </c>
      <c r="M4406" s="17" t="str">
        <f aca="false">IF(AND(K4406="HIT",L4406="HIT"),"HOD ✓ | LOD ✓",IF(K4406="HIT","HOD ✓",IF(L4406="HIT","LOD ✓","✗ MISS")))</f>
        <v>HOD ✓ | LOD ✓</v>
      </c>
      <c r="N4406" s="26" t="n">
        <f aca="false">IF(D4406&lt;H4406,(H4406-D4406)/D4406,IF(D4406&gt;G4406,(D4406-G4406)/D4406,0))</f>
        <v>0.000423341117347352</v>
      </c>
      <c r="O4406" s="26" t="n">
        <f aca="false">IF(E4406&lt;J4406,(J4406-E4406)/E4406,IF(E4406&gt;I4406,(E4406-I4406)/E4406,0))</f>
        <v>0.00028624273383841</v>
      </c>
      <c r="P4406" s="27" t="n">
        <f aca="false">LN(F4406/F4405)</f>
        <v>-0.000872614771277702</v>
      </c>
      <c r="Q4406" s="28" t="n">
        <f aca="false">STDEV(P4387:P4406)*SQRT(252)</f>
        <v>0.0842825833278122</v>
      </c>
      <c r="R4406" s="26" t="n">
        <f aca="false">(G4406-H4406)/H4406</f>
        <v>0.00100105575825879</v>
      </c>
      <c r="S4406" s="17" t="n">
        <f aca="false">YEAR(B4406)</f>
        <v>2023</v>
      </c>
      <c r="T4406" s="17" t="n">
        <f aca="false">WEEKDAY(B4406)</f>
        <v>4</v>
      </c>
    </row>
    <row r="4407" customFormat="false" ht="15" hidden="false" customHeight="false" outlineLevel="0" collapsed="false">
      <c r="B4407" s="21" t="n">
        <v>45204</v>
      </c>
      <c r="C4407" s="22" t="n">
        <v>1821.315</v>
      </c>
      <c r="D4407" s="22" t="n">
        <v>1829.225</v>
      </c>
      <c r="E4407" s="22" t="n">
        <v>1813.03</v>
      </c>
      <c r="F4407" s="22" t="n">
        <v>1820.3</v>
      </c>
      <c r="G4407" s="23" t="n">
        <v>1831.46</v>
      </c>
      <c r="H4407" s="23" t="n">
        <v>1829.63</v>
      </c>
      <c r="I4407" s="23" t="n">
        <v>1813.07</v>
      </c>
      <c r="J4407" s="23" t="n">
        <v>1811.26</v>
      </c>
      <c r="K4407" s="29" t="str">
        <f aca="false">IF(N4407&lt;=$F$3,"HIT","MISS")</f>
        <v>HIT</v>
      </c>
      <c r="L4407" s="29" t="str">
        <f aca="false">IF(O4407&lt;=$F$3,"HIT","MISS")</f>
        <v>HIT</v>
      </c>
      <c r="M4407" s="17" t="str">
        <f aca="false">IF(AND(K4407="HIT",L4407="HIT"),"HOD ✓ | LOD ✓",IF(K4407="HIT","HOD ✓",IF(L4407="HIT","LOD ✓","✗ MISS")))</f>
        <v>HOD ✓ | LOD ✓</v>
      </c>
      <c r="N4407" s="26" t="n">
        <f aca="false">IF(D4407&lt;H4407,(H4407-D4407)/D4407,IF(D4407&gt;G4407,(D4407-G4407)/D4407,0))</f>
        <v>0.000221405239924121</v>
      </c>
      <c r="O4407" s="26" t="n">
        <f aca="false">IF(E4407&lt;J4407,(J4407-E4407)/E4407,IF(E4407&gt;I4407,(E4407-I4407)/E4407,0))</f>
        <v>0</v>
      </c>
      <c r="P4407" s="27" t="n">
        <f aca="false">LN(F4407/F4406)</f>
        <v>-0.000557444994203909</v>
      </c>
      <c r="Q4407" s="28" t="n">
        <f aca="false">STDEV(P4388:P4407)*SQRT(252)</f>
        <v>0.0831799000656312</v>
      </c>
      <c r="R4407" s="26" t="n">
        <f aca="false">(G4407-H4407)/H4407</f>
        <v>0.00100020222667967</v>
      </c>
      <c r="S4407" s="17" t="n">
        <f aca="false">YEAR(B4407)</f>
        <v>2023</v>
      </c>
      <c r="T4407" s="17" t="n">
        <f aca="false">WEEKDAY(B4407)</f>
        <v>5</v>
      </c>
    </row>
    <row r="4408" customFormat="false" ht="15" hidden="false" customHeight="false" outlineLevel="0" collapsed="false">
      <c r="B4408" s="21" t="n">
        <v>45205</v>
      </c>
      <c r="C4408" s="22" t="n">
        <v>1820.3</v>
      </c>
      <c r="D4408" s="22" t="n">
        <v>1834.92</v>
      </c>
      <c r="E4408" s="22" t="n">
        <v>1810.465</v>
      </c>
      <c r="F4408" s="22" t="n">
        <v>1832.035</v>
      </c>
      <c r="G4408" s="23" t="n">
        <v>1837.26</v>
      </c>
      <c r="H4408" s="23" t="n">
        <v>1835.42</v>
      </c>
      <c r="I4408" s="23" t="n">
        <v>1812.36</v>
      </c>
      <c r="J4408" s="23" t="n">
        <v>1810.55</v>
      </c>
      <c r="K4408" s="29" t="str">
        <f aca="false">IF(N4408&lt;=$F$3,"HIT","MISS")</f>
        <v>HIT</v>
      </c>
      <c r="L4408" s="29" t="str">
        <f aca="false">IF(O4408&lt;=$F$3,"HIT","MISS")</f>
        <v>HIT</v>
      </c>
      <c r="M4408" s="17" t="str">
        <f aca="false">IF(AND(K4408="HIT",L4408="HIT"),"HOD ✓ | LOD ✓",IF(K4408="HIT","HOD ✓",IF(L4408="HIT","LOD ✓","✗ MISS")))</f>
        <v>HOD ✓ | LOD ✓</v>
      </c>
      <c r="N4408" s="26" t="n">
        <f aca="false">IF(D4408&lt;H4408,(H4408-D4408)/D4408,IF(D4408&gt;G4408,(D4408-G4408)/D4408,0))</f>
        <v>0.000272491443768666</v>
      </c>
      <c r="O4408" s="26" t="n">
        <f aca="false">IF(E4408&lt;J4408,(J4408-E4408)/E4408,IF(E4408&gt;I4408,(E4408-I4408)/E4408,0))</f>
        <v>4.69492644155156E-005</v>
      </c>
      <c r="P4408" s="27" t="n">
        <f aca="false">LN(F4408/F4407)</f>
        <v>0.00642604820322161</v>
      </c>
      <c r="Q4408" s="28" t="n">
        <f aca="false">STDEV(P4389:P4408)*SQRT(252)</f>
        <v>0.0889352770098787</v>
      </c>
      <c r="R4408" s="26" t="n">
        <f aca="false">(G4408-H4408)/H4408</f>
        <v>0.00100249534166562</v>
      </c>
      <c r="S4408" s="17" t="n">
        <f aca="false">YEAR(B4408)</f>
        <v>2023</v>
      </c>
      <c r="T4408" s="17" t="n">
        <f aca="false">WEEKDAY(B4408)</f>
        <v>6</v>
      </c>
    </row>
    <row r="4409" customFormat="false" ht="15" hidden="false" customHeight="false" outlineLevel="0" collapsed="false">
      <c r="B4409" s="21" t="n">
        <v>45208</v>
      </c>
      <c r="C4409" s="22" t="n">
        <v>1832.035</v>
      </c>
      <c r="D4409" s="22" t="n">
        <v>1863.55</v>
      </c>
      <c r="E4409" s="22" t="n">
        <v>1832.035</v>
      </c>
      <c r="F4409" s="22" t="n">
        <v>1861.405</v>
      </c>
      <c r="G4409" s="23" t="n">
        <v>1864.81</v>
      </c>
      <c r="H4409" s="23" t="n">
        <v>1862.95</v>
      </c>
      <c r="I4409" s="23" t="n">
        <v>1834.75</v>
      </c>
      <c r="J4409" s="23" t="n">
        <v>1832.92</v>
      </c>
      <c r="K4409" s="29" t="str">
        <f aca="false">IF(N4409&lt;=$F$3,"HIT","MISS")</f>
        <v>HIT</v>
      </c>
      <c r="L4409" s="29" t="str">
        <f aca="false">IF(O4409&lt;=$F$3,"HIT","MISS")</f>
        <v>HIT</v>
      </c>
      <c r="M4409" s="17" t="str">
        <f aca="false">IF(AND(K4409="HIT",L4409="HIT"),"HOD ✓ | LOD ✓",IF(K4409="HIT","HOD ✓",IF(L4409="HIT","LOD ✓","✗ MISS")))</f>
        <v>HOD ✓ | LOD ✓</v>
      </c>
      <c r="N4409" s="26" t="n">
        <f aca="false">IF(D4409&lt;H4409,(H4409-D4409)/D4409,IF(D4409&gt;G4409,(D4409-G4409)/D4409,0))</f>
        <v>0</v>
      </c>
      <c r="O4409" s="26" t="n">
        <f aca="false">IF(E4409&lt;J4409,(J4409-E4409)/E4409,IF(E4409&gt;I4409,(E4409-I4409)/E4409,0))</f>
        <v>0.000483069373674625</v>
      </c>
      <c r="P4409" s="27" t="n">
        <f aca="false">LN(F4409/F4408)</f>
        <v>0.0159042080431374</v>
      </c>
      <c r="Q4409" s="28" t="n">
        <f aca="false">STDEV(P4390:P4409)*SQRT(252)</f>
        <v>0.109386309968698</v>
      </c>
      <c r="R4409" s="26" t="n">
        <f aca="false">(G4409-H4409)/H4409</f>
        <v>0.000998416489975523</v>
      </c>
      <c r="S4409" s="17" t="n">
        <f aca="false">YEAR(B4409)</f>
        <v>2023</v>
      </c>
      <c r="T4409" s="17" t="n">
        <f aca="false">WEEKDAY(B4409)</f>
        <v>2</v>
      </c>
    </row>
    <row r="4410" customFormat="false" ht="15" hidden="false" customHeight="false" outlineLevel="0" collapsed="false">
      <c r="B4410" s="21" t="n">
        <v>45209</v>
      </c>
      <c r="C4410" s="22" t="n">
        <v>1861.405</v>
      </c>
      <c r="D4410" s="22" t="n">
        <v>1865.46</v>
      </c>
      <c r="E4410" s="22" t="n">
        <v>1853.045</v>
      </c>
      <c r="F4410" s="22" t="n">
        <v>1860.46</v>
      </c>
      <c r="G4410" s="23" t="n">
        <v>1866.51</v>
      </c>
      <c r="H4410" s="23" t="n">
        <v>1864.65</v>
      </c>
      <c r="I4410" s="23" t="n">
        <v>1853.09</v>
      </c>
      <c r="J4410" s="23" t="n">
        <v>1851.24</v>
      </c>
      <c r="K4410" s="29" t="str">
        <f aca="false">IF(N4410&lt;=$F$3,"HIT","MISS")</f>
        <v>HIT</v>
      </c>
      <c r="L4410" s="29" t="str">
        <f aca="false">IF(O4410&lt;=$F$3,"HIT","MISS")</f>
        <v>HIT</v>
      </c>
      <c r="M4410" s="17" t="str">
        <f aca="false">IF(AND(K4410="HIT",L4410="HIT"),"HOD ✓ | LOD ✓",IF(K4410="HIT","HOD ✓",IF(L4410="HIT","LOD ✓","✗ MISS")))</f>
        <v>HOD ✓ | LOD ✓</v>
      </c>
      <c r="N4410" s="26" t="n">
        <f aca="false">IF(D4410&lt;H4410,(H4410-D4410)/D4410,IF(D4410&gt;G4410,(D4410-G4410)/D4410,0))</f>
        <v>0</v>
      </c>
      <c r="O4410" s="26" t="n">
        <f aca="false">IF(E4410&lt;J4410,(J4410-E4410)/E4410,IF(E4410&gt;I4410,(E4410-I4410)/E4410,0))</f>
        <v>0</v>
      </c>
      <c r="P4410" s="27" t="n">
        <f aca="false">LN(F4410/F4409)</f>
        <v>-0.000507809939536928</v>
      </c>
      <c r="Q4410" s="28" t="n">
        <f aca="false">STDEV(P4391:P4410)*SQRT(252)</f>
        <v>0.108840593820664</v>
      </c>
      <c r="R4410" s="26" t="n">
        <f aca="false">(G4410-H4410)/H4410</f>
        <v>0.000997506234413912</v>
      </c>
      <c r="S4410" s="17" t="n">
        <f aca="false">YEAR(B4410)</f>
        <v>2023</v>
      </c>
      <c r="T4410" s="17" t="n">
        <f aca="false">WEEKDAY(B4410)</f>
        <v>3</v>
      </c>
    </row>
    <row r="4411" customFormat="false" ht="15" hidden="false" customHeight="false" outlineLevel="0" collapsed="false">
      <c r="B4411" s="21" t="n">
        <v>45210</v>
      </c>
      <c r="C4411" s="22" t="n">
        <v>1860.46</v>
      </c>
      <c r="D4411" s="22" t="n">
        <v>1877.27</v>
      </c>
      <c r="E4411" s="22" t="n">
        <v>1858.68</v>
      </c>
      <c r="F4411" s="22" t="n">
        <v>1874.055</v>
      </c>
      <c r="G4411" s="23" t="n">
        <v>1878.72</v>
      </c>
      <c r="H4411" s="23" t="n">
        <v>1876.84</v>
      </c>
      <c r="I4411" s="23" t="n">
        <v>1850.12</v>
      </c>
      <c r="J4411" s="23" t="n">
        <v>1848.27</v>
      </c>
      <c r="K4411" s="24" t="str">
        <f aca="false">IF(N4411&lt;=$F$3,"HIT","MISS")</f>
        <v>HIT</v>
      </c>
      <c r="L4411" s="24" t="str">
        <f aca="false">IF(O4411&lt;=$F$3,"HIT","MISS")</f>
        <v>MISS</v>
      </c>
      <c r="M4411" s="25" t="str">
        <f aca="false">IF(AND(K4411="HIT",L4411="HIT"),"HOD ✓ | LOD ✓",IF(K4411="HIT","HOD ✓",IF(L4411="HIT","LOD ✓","✗ MISS")))</f>
        <v>HOD ✓</v>
      </c>
      <c r="N4411" s="26" t="n">
        <f aca="false">IF(D4411&lt;H4411,(H4411-D4411)/D4411,IF(D4411&gt;G4411,(D4411-G4411)/D4411,0))</f>
        <v>0</v>
      </c>
      <c r="O4411" s="26" t="n">
        <f aca="false">IF(E4411&lt;J4411,(J4411-E4411)/E4411,IF(E4411&gt;I4411,(E4411-I4411)/E4411,0))</f>
        <v>0.0046054188994341</v>
      </c>
      <c r="P4411" s="27" t="n">
        <f aca="false">LN(F4411/F4410)</f>
        <v>0.00728076339514544</v>
      </c>
      <c r="Q4411" s="28" t="n">
        <f aca="false">STDEV(P4392:P4411)*SQRT(252)</f>
        <v>0.112957732379918</v>
      </c>
      <c r="R4411" s="26" t="n">
        <f aca="false">(G4411-H4411)/H4411</f>
        <v>0.00100168368108102</v>
      </c>
      <c r="S4411" s="17" t="n">
        <f aca="false">YEAR(B4411)</f>
        <v>2023</v>
      </c>
      <c r="T4411" s="17" t="n">
        <f aca="false">WEEKDAY(B4411)</f>
        <v>4</v>
      </c>
    </row>
    <row r="4412" customFormat="false" ht="15" hidden="false" customHeight="false" outlineLevel="0" collapsed="false">
      <c r="B4412" s="21" t="n">
        <v>45211</v>
      </c>
      <c r="C4412" s="22" t="n">
        <v>1874.055</v>
      </c>
      <c r="D4412" s="22" t="n">
        <v>1885.16</v>
      </c>
      <c r="E4412" s="22" t="n">
        <v>1867.965</v>
      </c>
      <c r="F4412" s="22" t="n">
        <v>1868.835</v>
      </c>
      <c r="G4412" s="23" t="n">
        <v>1885.71</v>
      </c>
      <c r="H4412" s="23" t="n">
        <v>1883.83</v>
      </c>
      <c r="I4412" s="23" t="n">
        <v>1870.07</v>
      </c>
      <c r="J4412" s="23" t="n">
        <v>1868.2</v>
      </c>
      <c r="K4412" s="29" t="str">
        <f aca="false">IF(N4412&lt;=$F$3,"HIT","MISS")</f>
        <v>HIT</v>
      </c>
      <c r="L4412" s="29" t="str">
        <f aca="false">IF(O4412&lt;=$F$3,"HIT","MISS")</f>
        <v>HIT</v>
      </c>
      <c r="M4412" s="17" t="str">
        <f aca="false">IF(AND(K4412="HIT",L4412="HIT"),"HOD ✓ | LOD ✓",IF(K4412="HIT","HOD ✓",IF(L4412="HIT","LOD ✓","✗ MISS")))</f>
        <v>HOD ✓ | LOD ✓</v>
      </c>
      <c r="N4412" s="26" t="n">
        <f aca="false">IF(D4412&lt;H4412,(H4412-D4412)/D4412,IF(D4412&gt;G4412,(D4412-G4412)/D4412,0))</f>
        <v>0</v>
      </c>
      <c r="O4412" s="26" t="n">
        <f aca="false">IF(E4412&lt;J4412,(J4412-E4412)/E4412,IF(E4412&gt;I4412,(E4412-I4412)/E4412,0))</f>
        <v>0.000125805355025457</v>
      </c>
      <c r="P4412" s="27" t="n">
        <f aca="false">LN(F4412/F4411)</f>
        <v>-0.00278929029940006</v>
      </c>
      <c r="Q4412" s="28" t="n">
        <f aca="false">STDEV(P4393:P4412)*SQRT(252)</f>
        <v>0.112843237344105</v>
      </c>
      <c r="R4412" s="26" t="n">
        <f aca="false">(G4412-H4412)/H4412</f>
        <v>0.000997966907842061</v>
      </c>
      <c r="S4412" s="17" t="n">
        <f aca="false">YEAR(B4412)</f>
        <v>2023</v>
      </c>
      <c r="T4412" s="17" t="n">
        <f aca="false">WEEKDAY(B4412)</f>
        <v>5</v>
      </c>
    </row>
    <row r="4413" customFormat="false" ht="15" hidden="false" customHeight="false" outlineLevel="0" collapsed="false">
      <c r="B4413" s="21" t="n">
        <v>45212</v>
      </c>
      <c r="C4413" s="22" t="n">
        <v>1868.835</v>
      </c>
      <c r="D4413" s="22" t="n">
        <v>1932.93</v>
      </c>
      <c r="E4413" s="22" t="n">
        <v>1868.835</v>
      </c>
      <c r="F4413" s="22" t="n">
        <v>1932.365</v>
      </c>
      <c r="G4413" s="23" t="n">
        <v>1933.57</v>
      </c>
      <c r="H4413" s="23" t="n">
        <v>1931.64</v>
      </c>
      <c r="I4413" s="23" t="n">
        <v>1869.42</v>
      </c>
      <c r="J4413" s="23" t="n">
        <v>1867.55</v>
      </c>
      <c r="K4413" s="29" t="str">
        <f aca="false">IF(N4413&lt;=$F$3,"HIT","MISS")</f>
        <v>HIT</v>
      </c>
      <c r="L4413" s="29" t="str">
        <f aca="false">IF(O4413&lt;=$F$3,"HIT","MISS")</f>
        <v>HIT</v>
      </c>
      <c r="M4413" s="17" t="str">
        <f aca="false">IF(AND(K4413="HIT",L4413="HIT"),"HOD ✓ | LOD ✓",IF(K4413="HIT","HOD ✓",IF(L4413="HIT","LOD ✓","✗ MISS")))</f>
        <v>HOD ✓ | LOD ✓</v>
      </c>
      <c r="N4413" s="26" t="n">
        <f aca="false">IF(D4413&lt;H4413,(H4413-D4413)/D4413,IF(D4413&gt;G4413,(D4413-G4413)/D4413,0))</f>
        <v>0</v>
      </c>
      <c r="O4413" s="26" t="n">
        <f aca="false">IF(E4413&lt;J4413,(J4413-E4413)/E4413,IF(E4413&gt;I4413,(E4413-I4413)/E4413,0))</f>
        <v>0</v>
      </c>
      <c r="P4413" s="27" t="n">
        <f aca="false">LN(F4413/F4412)</f>
        <v>0.0334293992697107</v>
      </c>
      <c r="Q4413" s="28" t="n">
        <f aca="false">STDEV(P4394:P4413)*SQRT(252)</f>
        <v>0.1650452343485</v>
      </c>
      <c r="R4413" s="26" t="n">
        <f aca="false">(G4413-H4413)/H4413</f>
        <v>0.000999150980513883</v>
      </c>
      <c r="S4413" s="17" t="n">
        <f aca="false">YEAR(B4413)</f>
        <v>2023</v>
      </c>
      <c r="T4413" s="17" t="n">
        <f aca="false">WEEKDAY(B4413)</f>
        <v>6</v>
      </c>
    </row>
    <row r="4414" customFormat="false" ht="15" hidden="false" customHeight="false" outlineLevel="0" collapsed="false">
      <c r="B4414" s="21" t="n">
        <v>45215</v>
      </c>
      <c r="C4414" s="22" t="n">
        <v>1932.365</v>
      </c>
      <c r="D4414" s="22" t="n">
        <v>1932.365</v>
      </c>
      <c r="E4414" s="22" t="n">
        <v>1908.235</v>
      </c>
      <c r="F4414" s="22" t="n">
        <v>1920.165</v>
      </c>
      <c r="G4414" s="23" t="n">
        <v>1933.64</v>
      </c>
      <c r="H4414" s="23" t="n">
        <v>1931.71</v>
      </c>
      <c r="I4414" s="23" t="n">
        <v>1908.11</v>
      </c>
      <c r="J4414" s="23" t="n">
        <v>1906.2</v>
      </c>
      <c r="K4414" s="29" t="str">
        <f aca="false">IF(N4414&lt;=$F$3,"HIT","MISS")</f>
        <v>HIT</v>
      </c>
      <c r="L4414" s="29" t="str">
        <f aca="false">IF(O4414&lt;=$F$3,"HIT","MISS")</f>
        <v>HIT</v>
      </c>
      <c r="M4414" s="17" t="str">
        <f aca="false">IF(AND(K4414="HIT",L4414="HIT"),"HOD ✓ | LOD ✓",IF(K4414="HIT","HOD ✓",IF(L4414="HIT","LOD ✓","✗ MISS")))</f>
        <v>HOD ✓ | LOD ✓</v>
      </c>
      <c r="N4414" s="26" t="n">
        <f aca="false">IF(D4414&lt;H4414,(H4414-D4414)/D4414,IF(D4414&gt;G4414,(D4414-G4414)/D4414,0))</f>
        <v>0</v>
      </c>
      <c r="O4414" s="26" t="n">
        <f aca="false">IF(E4414&lt;J4414,(J4414-E4414)/E4414,IF(E4414&gt;I4414,(E4414-I4414)/E4414,0))</f>
        <v>6.55055588017199E-005</v>
      </c>
      <c r="P4414" s="27" t="n">
        <f aca="false">LN(F4414/F4413)</f>
        <v>-0.00633352149471928</v>
      </c>
      <c r="Q4414" s="28" t="n">
        <f aca="false">STDEV(P4395:P4414)*SQRT(252)</f>
        <v>0.165563704700365</v>
      </c>
      <c r="R4414" s="26" t="n">
        <f aca="false">(G4414-H4414)/H4414</f>
        <v>0.000999114773956786</v>
      </c>
      <c r="S4414" s="17" t="n">
        <f aca="false">YEAR(B4414)</f>
        <v>2023</v>
      </c>
      <c r="T4414" s="17" t="n">
        <f aca="false">WEEKDAY(B4414)</f>
        <v>2</v>
      </c>
    </row>
    <row r="4415" customFormat="false" ht="15" hidden="false" customHeight="false" outlineLevel="0" collapsed="false">
      <c r="B4415" s="21" t="n">
        <v>45216</v>
      </c>
      <c r="C4415" s="22" t="n">
        <v>1920.165</v>
      </c>
      <c r="D4415" s="22" t="n">
        <v>1931.635</v>
      </c>
      <c r="E4415" s="22" t="n">
        <v>1912.46</v>
      </c>
      <c r="F4415" s="22" t="n">
        <v>1923.23</v>
      </c>
      <c r="G4415" s="23" t="n">
        <v>1931.23</v>
      </c>
      <c r="H4415" s="23" t="n">
        <v>1929.3</v>
      </c>
      <c r="I4415" s="23" t="n">
        <v>1913</v>
      </c>
      <c r="J4415" s="23" t="n">
        <v>1911.09</v>
      </c>
      <c r="K4415" s="29" t="str">
        <f aca="false">IF(N4415&lt;=$F$3,"HIT","MISS")</f>
        <v>HIT</v>
      </c>
      <c r="L4415" s="29" t="str">
        <f aca="false">IF(O4415&lt;=$F$3,"HIT","MISS")</f>
        <v>HIT</v>
      </c>
      <c r="M4415" s="17" t="str">
        <f aca="false">IF(AND(K4415="HIT",L4415="HIT"),"HOD ✓ | LOD ✓",IF(K4415="HIT","HOD ✓",IF(L4415="HIT","LOD ✓","✗ MISS")))</f>
        <v>HOD ✓ | LOD ✓</v>
      </c>
      <c r="N4415" s="26" t="n">
        <f aca="false">IF(D4415&lt;H4415,(H4415-D4415)/D4415,IF(D4415&gt;G4415,(D4415-G4415)/D4415,0))</f>
        <v>0.000209666940182784</v>
      </c>
      <c r="O4415" s="26" t="n">
        <f aca="false">IF(E4415&lt;J4415,(J4415-E4415)/E4415,IF(E4415&gt;I4415,(E4415-I4415)/E4415,0))</f>
        <v>0</v>
      </c>
      <c r="P4415" s="27" t="n">
        <f aca="false">LN(F4415/F4414)</f>
        <v>0.00159494439147734</v>
      </c>
      <c r="Q4415" s="28" t="n">
        <f aca="false">STDEV(P4396:P4415)*SQRT(252)</f>
        <v>0.165670189104498</v>
      </c>
      <c r="R4415" s="26" t="n">
        <f aca="false">(G4415-H4415)/H4415</f>
        <v>0.00100036282589544</v>
      </c>
      <c r="S4415" s="17" t="n">
        <f aca="false">YEAR(B4415)</f>
        <v>2023</v>
      </c>
      <c r="T4415" s="17" t="n">
        <f aca="false">WEEKDAY(B4415)</f>
        <v>3</v>
      </c>
    </row>
    <row r="4416" customFormat="false" ht="15" hidden="false" customHeight="false" outlineLevel="0" collapsed="false">
      <c r="B4416" s="21" t="n">
        <v>45217</v>
      </c>
      <c r="C4416" s="22" t="n">
        <v>1923.23</v>
      </c>
      <c r="D4416" s="22" t="n">
        <v>1962.675</v>
      </c>
      <c r="E4416" s="22" t="n">
        <v>1923.23</v>
      </c>
      <c r="F4416" s="22" t="n">
        <v>1947.815</v>
      </c>
      <c r="G4416" s="23" t="n">
        <v>1969.6</v>
      </c>
      <c r="H4416" s="23" t="n">
        <v>1967.63</v>
      </c>
      <c r="I4416" s="23" t="n">
        <v>1922.66</v>
      </c>
      <c r="J4416" s="23" t="n">
        <v>1920.74</v>
      </c>
      <c r="K4416" s="24" t="str">
        <f aca="false">IF(N4416&lt;=$F$3,"HIT","MISS")</f>
        <v>MISS</v>
      </c>
      <c r="L4416" s="24" t="str">
        <f aca="false">IF(O4416&lt;=$F$3,"HIT","MISS")</f>
        <v>HIT</v>
      </c>
      <c r="M4416" s="25" t="str">
        <f aca="false">IF(AND(K4416="HIT",L4416="HIT"),"HOD ✓ | LOD ✓",IF(K4416="HIT","HOD ✓",IF(L4416="HIT","LOD ✓","✗ MISS")))</f>
        <v>LOD ✓</v>
      </c>
      <c r="N4416" s="26" t="n">
        <f aca="false">IF(D4416&lt;H4416,(H4416-D4416)/D4416,IF(D4416&gt;G4416,(D4416-G4416)/D4416,0))</f>
        <v>0.00252461563936982</v>
      </c>
      <c r="O4416" s="26" t="n">
        <f aca="false">IF(E4416&lt;J4416,(J4416-E4416)/E4416,IF(E4416&gt;I4416,(E4416-I4416)/E4416,0))</f>
        <v>0.000296376408437855</v>
      </c>
      <c r="P4416" s="27" t="n">
        <f aca="false">LN(F4416/F4415)</f>
        <v>0.0127021672725527</v>
      </c>
      <c r="Q4416" s="28" t="n">
        <f aca="false">STDEV(P4397:P4416)*SQRT(252)</f>
        <v>0.171884463717781</v>
      </c>
      <c r="R4416" s="26" t="n">
        <f aca="false">(G4416-H4416)/H4416</f>
        <v>0.00100120449474739</v>
      </c>
      <c r="S4416" s="17" t="n">
        <f aca="false">YEAR(B4416)</f>
        <v>2023</v>
      </c>
      <c r="T4416" s="17" t="n">
        <f aca="false">WEEKDAY(B4416)</f>
        <v>4</v>
      </c>
    </row>
    <row r="4417" customFormat="false" ht="15" hidden="false" customHeight="false" outlineLevel="0" collapsed="false">
      <c r="B4417" s="21" t="n">
        <v>45218</v>
      </c>
      <c r="C4417" s="22" t="n">
        <v>1947.815</v>
      </c>
      <c r="D4417" s="22" t="n">
        <v>1977.74</v>
      </c>
      <c r="E4417" s="22" t="n">
        <v>1945.28</v>
      </c>
      <c r="F4417" s="22" t="n">
        <v>1974.075</v>
      </c>
      <c r="G4417" s="23" t="n">
        <v>1980.22</v>
      </c>
      <c r="H4417" s="23" t="n">
        <v>1978.24</v>
      </c>
      <c r="I4417" s="23" t="n">
        <v>1948.08</v>
      </c>
      <c r="J4417" s="23" t="n">
        <v>1946.13</v>
      </c>
      <c r="K4417" s="29" t="str">
        <f aca="false">IF(N4417&lt;=$F$3,"HIT","MISS")</f>
        <v>HIT</v>
      </c>
      <c r="L4417" s="29" t="str">
        <f aca="false">IF(O4417&lt;=$F$3,"HIT","MISS")</f>
        <v>HIT</v>
      </c>
      <c r="M4417" s="17" t="str">
        <f aca="false">IF(AND(K4417="HIT",L4417="HIT"),"HOD ✓ | LOD ✓",IF(K4417="HIT","HOD ✓",IF(L4417="HIT","LOD ✓","✗ MISS")))</f>
        <v>HOD ✓ | LOD ✓</v>
      </c>
      <c r="N4417" s="26" t="n">
        <f aca="false">IF(D4417&lt;H4417,(H4417-D4417)/D4417,IF(D4417&gt;G4417,(D4417-G4417)/D4417,0))</f>
        <v>0.000252813817792025</v>
      </c>
      <c r="O4417" s="26" t="n">
        <f aca="false">IF(E4417&lt;J4417,(J4417-E4417)/E4417,IF(E4417&gt;I4417,(E4417-I4417)/E4417,0))</f>
        <v>0.000436955091297981</v>
      </c>
      <c r="P4417" s="27" t="n">
        <f aca="false">LN(F4417/F4416)</f>
        <v>0.013391702699207</v>
      </c>
      <c r="Q4417" s="28" t="n">
        <f aca="false">STDEV(P4398:P4417)*SQRT(252)</f>
        <v>0.176261001657541</v>
      </c>
      <c r="R4417" s="26" t="n">
        <f aca="false">(G4417-H4417)/H4417</f>
        <v>0.00100088967971531</v>
      </c>
      <c r="S4417" s="17" t="n">
        <f aca="false">YEAR(B4417)</f>
        <v>2023</v>
      </c>
      <c r="T4417" s="17" t="n">
        <f aca="false">WEEKDAY(B4417)</f>
        <v>5</v>
      </c>
    </row>
    <row r="4418" customFormat="false" ht="15" hidden="false" customHeight="false" outlineLevel="0" collapsed="false">
      <c r="B4418" s="21" t="n">
        <v>45219</v>
      </c>
      <c r="C4418" s="22" t="n">
        <v>1974.075</v>
      </c>
      <c r="D4418" s="22" t="n">
        <v>1997.26</v>
      </c>
      <c r="E4418" s="22" t="n">
        <v>1972.06</v>
      </c>
      <c r="F4418" s="22" t="n">
        <v>1980.9</v>
      </c>
      <c r="G4418" s="23" t="n">
        <v>1997.58</v>
      </c>
      <c r="H4418" s="23" t="n">
        <v>1995.58</v>
      </c>
      <c r="I4418" s="23" t="n">
        <v>1971.17</v>
      </c>
      <c r="J4418" s="23" t="n">
        <v>1969.2</v>
      </c>
      <c r="K4418" s="29" t="str">
        <f aca="false">IF(N4418&lt;=$F$3,"HIT","MISS")</f>
        <v>HIT</v>
      </c>
      <c r="L4418" s="29" t="str">
        <f aca="false">IF(O4418&lt;=$F$3,"HIT","MISS")</f>
        <v>HIT</v>
      </c>
      <c r="M4418" s="17" t="str">
        <f aca="false">IF(AND(K4418="HIT",L4418="HIT"),"HOD ✓ | LOD ✓",IF(K4418="HIT","HOD ✓",IF(L4418="HIT","LOD ✓","✗ MISS")))</f>
        <v>HOD ✓ | LOD ✓</v>
      </c>
      <c r="N4418" s="26" t="n">
        <f aca="false">IF(D4418&lt;H4418,(H4418-D4418)/D4418,IF(D4418&gt;G4418,(D4418-G4418)/D4418,0))</f>
        <v>0</v>
      </c>
      <c r="O4418" s="26" t="n">
        <f aca="false">IF(E4418&lt;J4418,(J4418-E4418)/E4418,IF(E4418&gt;I4418,(E4418-I4418)/E4418,0))</f>
        <v>0.000451304727036638</v>
      </c>
      <c r="P4418" s="27" t="n">
        <f aca="false">LN(F4418/F4417)</f>
        <v>0.00345135267598668</v>
      </c>
      <c r="Q4418" s="28" t="n">
        <f aca="false">STDEV(P4399:P4418)*SQRT(252)</f>
        <v>0.17634749889603</v>
      </c>
      <c r="R4418" s="26" t="n">
        <f aca="false">(G4418-H4418)/H4418</f>
        <v>0.00100221489491777</v>
      </c>
      <c r="S4418" s="17" t="n">
        <f aca="false">YEAR(B4418)</f>
        <v>2023</v>
      </c>
      <c r="T4418" s="17" t="n">
        <f aca="false">WEEKDAY(B4418)</f>
        <v>6</v>
      </c>
    </row>
    <row r="4419" customFormat="false" ht="15" hidden="false" customHeight="false" outlineLevel="0" collapsed="false">
      <c r="B4419" s="21" t="n">
        <v>45222</v>
      </c>
      <c r="C4419" s="22" t="n">
        <v>1980.9</v>
      </c>
      <c r="D4419" s="22" t="n">
        <v>1982.875</v>
      </c>
      <c r="E4419" s="22" t="n">
        <v>1964.425</v>
      </c>
      <c r="F4419" s="22" t="n">
        <v>1972.84</v>
      </c>
      <c r="G4419" s="23" t="n">
        <v>1982.96</v>
      </c>
      <c r="H4419" s="23" t="n">
        <v>1980.98</v>
      </c>
      <c r="I4419" s="23" t="n">
        <v>1965.43</v>
      </c>
      <c r="J4419" s="23" t="n">
        <v>1963.47</v>
      </c>
      <c r="K4419" s="29" t="str">
        <f aca="false">IF(N4419&lt;=$F$3,"HIT","MISS")</f>
        <v>HIT</v>
      </c>
      <c r="L4419" s="29" t="str">
        <f aca="false">IF(O4419&lt;=$F$3,"HIT","MISS")</f>
        <v>HIT</v>
      </c>
      <c r="M4419" s="17" t="str">
        <f aca="false">IF(AND(K4419="HIT",L4419="HIT"),"HOD ✓ | LOD ✓",IF(K4419="HIT","HOD ✓",IF(L4419="HIT","LOD ✓","✗ MISS")))</f>
        <v>HOD ✓ | LOD ✓</v>
      </c>
      <c r="N4419" s="26" t="n">
        <f aca="false">IF(D4419&lt;H4419,(H4419-D4419)/D4419,IF(D4419&gt;G4419,(D4419-G4419)/D4419,0))</f>
        <v>0</v>
      </c>
      <c r="O4419" s="26" t="n">
        <f aca="false">IF(E4419&lt;J4419,(J4419-E4419)/E4419,IF(E4419&gt;I4419,(E4419-I4419)/E4419,0))</f>
        <v>0</v>
      </c>
      <c r="P4419" s="27" t="n">
        <f aca="false">LN(F4419/F4418)</f>
        <v>-0.00407715791390308</v>
      </c>
      <c r="Q4419" s="28" t="n">
        <f aca="false">STDEV(P4400:P4419)*SQRT(252)</f>
        <v>0.175979309001323</v>
      </c>
      <c r="R4419" s="26" t="n">
        <f aca="false">(G4419-H4419)/H4419</f>
        <v>0.000999505295358872</v>
      </c>
      <c r="S4419" s="17" t="n">
        <f aca="false">YEAR(B4419)</f>
        <v>2023</v>
      </c>
      <c r="T4419" s="17" t="n">
        <f aca="false">WEEKDAY(B4419)</f>
        <v>2</v>
      </c>
    </row>
    <row r="4420" customFormat="false" ht="15" hidden="false" customHeight="false" outlineLevel="0" collapsed="false">
      <c r="B4420" s="21" t="n">
        <v>45223</v>
      </c>
      <c r="C4420" s="22" t="n">
        <v>1972.84</v>
      </c>
      <c r="D4420" s="22" t="n">
        <v>1980.9</v>
      </c>
      <c r="E4420" s="22" t="n">
        <v>1953.635</v>
      </c>
      <c r="F4420" s="22" t="n">
        <v>1971.025</v>
      </c>
      <c r="G4420" s="23" t="n">
        <v>1980.55</v>
      </c>
      <c r="H4420" s="23" t="n">
        <v>1978.57</v>
      </c>
      <c r="I4420" s="23" t="n">
        <v>1955.38</v>
      </c>
      <c r="J4420" s="23" t="n">
        <v>1953.43</v>
      </c>
      <c r="K4420" s="29" t="str">
        <f aca="false">IF(N4420&lt;=$F$3,"HIT","MISS")</f>
        <v>HIT</v>
      </c>
      <c r="L4420" s="29" t="str">
        <f aca="false">IF(O4420&lt;=$F$3,"HIT","MISS")</f>
        <v>HIT</v>
      </c>
      <c r="M4420" s="17" t="str">
        <f aca="false">IF(AND(K4420="HIT",L4420="HIT"),"HOD ✓ | LOD ✓",IF(K4420="HIT","HOD ✓",IF(L4420="HIT","LOD ✓","✗ MISS")))</f>
        <v>HOD ✓ | LOD ✓</v>
      </c>
      <c r="N4420" s="26" t="n">
        <f aca="false">IF(D4420&lt;H4420,(H4420-D4420)/D4420,IF(D4420&gt;G4420,(D4420-G4420)/D4420,0))</f>
        <v>0.000176687364329414</v>
      </c>
      <c r="O4420" s="26" t="n">
        <f aca="false">IF(E4420&lt;J4420,(J4420-E4420)/E4420,IF(E4420&gt;I4420,(E4420-I4420)/E4420,0))</f>
        <v>0</v>
      </c>
      <c r="P4420" s="27" t="n">
        <f aca="false">LN(F4420/F4419)</f>
        <v>-0.000920416965658787</v>
      </c>
      <c r="Q4420" s="28" t="n">
        <f aca="false">STDEV(P4401:P4420)*SQRT(252)</f>
        <v>0.172663633239939</v>
      </c>
      <c r="R4420" s="26" t="n">
        <f aca="false">(G4420-H4420)/H4420</f>
        <v>0.00100072274420416</v>
      </c>
      <c r="S4420" s="17" t="n">
        <f aca="false">YEAR(B4420)</f>
        <v>2023</v>
      </c>
      <c r="T4420" s="17" t="n">
        <f aca="false">WEEKDAY(B4420)</f>
        <v>3</v>
      </c>
    </row>
    <row r="4421" customFormat="false" ht="15" hidden="false" customHeight="false" outlineLevel="0" collapsed="false">
      <c r="B4421" s="21" t="n">
        <v>45224</v>
      </c>
      <c r="C4421" s="22" t="n">
        <v>1971.025</v>
      </c>
      <c r="D4421" s="22" t="n">
        <v>1987.31</v>
      </c>
      <c r="E4421" s="22" t="n">
        <v>1963.035</v>
      </c>
      <c r="F4421" s="22" t="n">
        <v>1979.96</v>
      </c>
      <c r="G4421" s="23" t="n">
        <v>1988.68</v>
      </c>
      <c r="H4421" s="23" t="n">
        <v>1986.69</v>
      </c>
      <c r="I4421" s="23" t="n">
        <v>1964.8</v>
      </c>
      <c r="J4421" s="23" t="n">
        <v>1962.84</v>
      </c>
      <c r="K4421" s="29" t="str">
        <f aca="false">IF(N4421&lt;=$F$3,"HIT","MISS")</f>
        <v>HIT</v>
      </c>
      <c r="L4421" s="29" t="str">
        <f aca="false">IF(O4421&lt;=$F$3,"HIT","MISS")</f>
        <v>HIT</v>
      </c>
      <c r="M4421" s="17" t="str">
        <f aca="false">IF(AND(K4421="HIT",L4421="HIT"),"HOD ✓ | LOD ✓",IF(K4421="HIT","HOD ✓",IF(L4421="HIT","LOD ✓","✗ MISS")))</f>
        <v>HOD ✓ | LOD ✓</v>
      </c>
      <c r="N4421" s="26" t="n">
        <f aca="false">IF(D4421&lt;H4421,(H4421-D4421)/D4421,IF(D4421&gt;G4421,(D4421-G4421)/D4421,0))</f>
        <v>0</v>
      </c>
      <c r="O4421" s="26" t="n">
        <f aca="false">IF(E4421&lt;J4421,(J4421-E4421)/E4421,IF(E4421&gt;I4421,(E4421-I4421)/E4421,0))</f>
        <v>0</v>
      </c>
      <c r="P4421" s="27" t="n">
        <f aca="false">LN(F4421/F4420)</f>
        <v>0.00452293047524185</v>
      </c>
      <c r="Q4421" s="28" t="n">
        <f aca="false">STDEV(P4402:P4421)*SQRT(252)</f>
        <v>0.162794865912304</v>
      </c>
      <c r="R4421" s="26" t="n">
        <f aca="false">(G4421-H4421)/H4421</f>
        <v>0.00100166608781441</v>
      </c>
      <c r="S4421" s="17" t="n">
        <f aca="false">YEAR(B4421)</f>
        <v>2023</v>
      </c>
      <c r="T4421" s="17" t="n">
        <f aca="false">WEEKDAY(B4421)</f>
        <v>4</v>
      </c>
    </row>
    <row r="4422" customFormat="false" ht="15" hidden="false" customHeight="false" outlineLevel="0" collapsed="false">
      <c r="B4422" s="21" t="n">
        <v>45225</v>
      </c>
      <c r="C4422" s="22" t="n">
        <v>1979.96</v>
      </c>
      <c r="D4422" s="22" t="n">
        <v>1993.545</v>
      </c>
      <c r="E4422" s="22" t="n">
        <v>1971.89</v>
      </c>
      <c r="F4422" s="22" t="n">
        <v>1984.95</v>
      </c>
      <c r="G4422" s="23" t="n">
        <v>1993.31</v>
      </c>
      <c r="H4422" s="23" t="n">
        <v>1991.32</v>
      </c>
      <c r="I4422" s="23" t="n">
        <v>1972.24</v>
      </c>
      <c r="J4422" s="23" t="n">
        <v>1970.27</v>
      </c>
      <c r="K4422" s="29" t="str">
        <f aca="false">IF(N4422&lt;=$F$3,"HIT","MISS")</f>
        <v>HIT</v>
      </c>
      <c r="L4422" s="29" t="str">
        <f aca="false">IF(O4422&lt;=$F$3,"HIT","MISS")</f>
        <v>HIT</v>
      </c>
      <c r="M4422" s="17" t="str">
        <f aca="false">IF(AND(K4422="HIT",L4422="HIT"),"HOD ✓ | LOD ✓",IF(K4422="HIT","HOD ✓",IF(L4422="HIT","LOD ✓","✗ MISS")))</f>
        <v>HOD ✓ | LOD ✓</v>
      </c>
      <c r="N4422" s="26" t="n">
        <f aca="false">IF(D4422&lt;H4422,(H4422-D4422)/D4422,IF(D4422&gt;G4422,(D4422-G4422)/D4422,0))</f>
        <v>0.000117880459182074</v>
      </c>
      <c r="O4422" s="26" t="n">
        <f aca="false">IF(E4422&lt;J4422,(J4422-E4422)/E4422,IF(E4422&gt;I4422,(E4422-I4422)/E4422,0))</f>
        <v>0</v>
      </c>
      <c r="P4422" s="27" t="n">
        <f aca="false">LN(F4422/F4421)</f>
        <v>0.00251708242285267</v>
      </c>
      <c r="Q4422" s="28" t="n">
        <f aca="false">STDEV(P4403:P4422)*SQRT(252)</f>
        <v>0.159974648366692</v>
      </c>
      <c r="R4422" s="26" t="n">
        <f aca="false">(G4422-H4422)/H4422</f>
        <v>0.000999337123114321</v>
      </c>
      <c r="S4422" s="17" t="n">
        <f aca="false">YEAR(B4422)</f>
        <v>2023</v>
      </c>
      <c r="T4422" s="17" t="n">
        <f aca="false">WEEKDAY(B4422)</f>
        <v>5</v>
      </c>
    </row>
    <row r="4423" customFormat="false" ht="15" hidden="false" customHeight="false" outlineLevel="0" collapsed="false">
      <c r="B4423" s="21" t="n">
        <v>45226</v>
      </c>
      <c r="C4423" s="22" t="n">
        <v>1984.95</v>
      </c>
      <c r="D4423" s="22" t="n">
        <v>2009.565</v>
      </c>
      <c r="E4423" s="22" t="n">
        <v>1976.92</v>
      </c>
      <c r="F4423" s="22" t="n">
        <v>2006.02</v>
      </c>
      <c r="G4423" s="23" t="n">
        <v>2009.64</v>
      </c>
      <c r="H4423" s="23" t="n">
        <v>2007.63</v>
      </c>
      <c r="I4423" s="23" t="n">
        <v>1979.17</v>
      </c>
      <c r="J4423" s="23" t="n">
        <v>1977.19</v>
      </c>
      <c r="K4423" s="29" t="str">
        <f aca="false">IF(N4423&lt;=$F$3,"HIT","MISS")</f>
        <v>HIT</v>
      </c>
      <c r="L4423" s="29" t="str">
        <f aca="false">IF(O4423&lt;=$F$3,"HIT","MISS")</f>
        <v>HIT</v>
      </c>
      <c r="M4423" s="17" t="str">
        <f aca="false">IF(AND(K4423="HIT",L4423="HIT"),"HOD ✓ | LOD ✓",IF(K4423="HIT","HOD ✓",IF(L4423="HIT","LOD ✓","✗ MISS")))</f>
        <v>HOD ✓ | LOD ✓</v>
      </c>
      <c r="N4423" s="26" t="n">
        <f aca="false">IF(D4423&lt;H4423,(H4423-D4423)/D4423,IF(D4423&gt;G4423,(D4423-G4423)/D4423,0))</f>
        <v>0</v>
      </c>
      <c r="O4423" s="26" t="n">
        <f aca="false">IF(E4423&lt;J4423,(J4423-E4423)/E4423,IF(E4423&gt;I4423,(E4423-I4423)/E4423,0))</f>
        <v>0.000136576088056159</v>
      </c>
      <c r="P4423" s="27" t="n">
        <f aca="false">LN(F4423/F4422)</f>
        <v>0.0105589346747425</v>
      </c>
      <c r="Q4423" s="28" t="n">
        <f aca="false">STDEV(P4404:P4423)*SQRT(252)</f>
        <v>0.155750902136531</v>
      </c>
      <c r="R4423" s="26" t="n">
        <f aca="false">(G4423-H4423)/H4423</f>
        <v>0.00100118049640621</v>
      </c>
      <c r="S4423" s="17" t="n">
        <f aca="false">YEAR(B4423)</f>
        <v>2023</v>
      </c>
      <c r="T4423" s="17" t="n">
        <f aca="false">WEEKDAY(B4423)</f>
        <v>6</v>
      </c>
    </row>
    <row r="4424" customFormat="false" ht="15" hidden="false" customHeight="false" outlineLevel="0" collapsed="false">
      <c r="B4424" s="21" t="n">
        <v>45229</v>
      </c>
      <c r="C4424" s="22" t="n">
        <v>2006.02</v>
      </c>
      <c r="D4424" s="22" t="n">
        <v>2006.845</v>
      </c>
      <c r="E4424" s="22" t="n">
        <v>1990.97</v>
      </c>
      <c r="F4424" s="22" t="n">
        <v>1996.26</v>
      </c>
      <c r="G4424" s="23" t="n">
        <v>2009.19</v>
      </c>
      <c r="H4424" s="23" t="n">
        <v>2007.18</v>
      </c>
      <c r="I4424" s="23" t="n">
        <v>1993.05</v>
      </c>
      <c r="J4424" s="23" t="n">
        <v>1991.06</v>
      </c>
      <c r="K4424" s="29" t="str">
        <f aca="false">IF(N4424&lt;=$F$3,"HIT","MISS")</f>
        <v>HIT</v>
      </c>
      <c r="L4424" s="29" t="str">
        <f aca="false">IF(O4424&lt;=$F$3,"HIT","MISS")</f>
        <v>HIT</v>
      </c>
      <c r="M4424" s="17" t="str">
        <f aca="false">IF(AND(K4424="HIT",L4424="HIT"),"HOD ✓ | LOD ✓",IF(K4424="HIT","HOD ✓",IF(L4424="HIT","LOD ✓","✗ MISS")))</f>
        <v>HOD ✓ | LOD ✓</v>
      </c>
      <c r="N4424" s="26" t="n">
        <f aca="false">IF(D4424&lt;H4424,(H4424-D4424)/D4424,IF(D4424&gt;G4424,(D4424-G4424)/D4424,0))</f>
        <v>0.000166928686570232</v>
      </c>
      <c r="O4424" s="26" t="n">
        <f aca="false">IF(E4424&lt;J4424,(J4424-E4424)/E4424,IF(E4424&gt;I4424,(E4424-I4424)/E4424,0))</f>
        <v>4.52040964956369E-005</v>
      </c>
      <c r="P4424" s="27" t="n">
        <f aca="false">LN(F4424/F4423)</f>
        <v>-0.00487722965262427</v>
      </c>
      <c r="Q4424" s="28" t="n">
        <f aca="false">STDEV(P4405:P4424)*SQRT(252)</f>
        <v>0.148735059220913</v>
      </c>
      <c r="R4424" s="26" t="n">
        <f aca="false">(G4424-H4424)/H4424</f>
        <v>0.00100140495620721</v>
      </c>
      <c r="S4424" s="17" t="n">
        <f aca="false">YEAR(B4424)</f>
        <v>2023</v>
      </c>
      <c r="T4424" s="17" t="n">
        <f aca="false">WEEKDAY(B4424)</f>
        <v>2</v>
      </c>
    </row>
    <row r="4425" customFormat="false" ht="15" hidden="false" customHeight="false" outlineLevel="0" collapsed="false">
      <c r="B4425" s="21" t="n">
        <v>45230</v>
      </c>
      <c r="C4425" s="22" t="n">
        <v>1996.26</v>
      </c>
      <c r="D4425" s="22" t="n">
        <v>2007.99</v>
      </c>
      <c r="E4425" s="22" t="n">
        <v>1978.9</v>
      </c>
      <c r="F4425" s="22" t="n">
        <v>1983.9</v>
      </c>
      <c r="G4425" s="23" t="n">
        <v>2008.82</v>
      </c>
      <c r="H4425" s="23" t="n">
        <v>2006.81</v>
      </c>
      <c r="I4425" s="23" t="n">
        <v>1978.62</v>
      </c>
      <c r="J4425" s="23" t="n">
        <v>1976.64</v>
      </c>
      <c r="K4425" s="29" t="str">
        <f aca="false">IF(N4425&lt;=$F$3,"HIT","MISS")</f>
        <v>HIT</v>
      </c>
      <c r="L4425" s="29" t="str">
        <f aca="false">IF(O4425&lt;=$F$3,"HIT","MISS")</f>
        <v>HIT</v>
      </c>
      <c r="M4425" s="17" t="str">
        <f aca="false">IF(AND(K4425="HIT",L4425="HIT"),"HOD ✓ | LOD ✓",IF(K4425="HIT","HOD ✓",IF(L4425="HIT","LOD ✓","✗ MISS")))</f>
        <v>HOD ✓ | LOD ✓</v>
      </c>
      <c r="N4425" s="26" t="n">
        <f aca="false">IF(D4425&lt;H4425,(H4425-D4425)/D4425,IF(D4425&gt;G4425,(D4425-G4425)/D4425,0))</f>
        <v>0</v>
      </c>
      <c r="O4425" s="26" t="n">
        <f aca="false">IF(E4425&lt;J4425,(J4425-E4425)/E4425,IF(E4425&gt;I4425,(E4425-I4425)/E4425,0))</f>
        <v>0.000141492748496741</v>
      </c>
      <c r="P4425" s="27" t="n">
        <f aca="false">LN(F4425/F4424)</f>
        <v>-0.00621082556055999</v>
      </c>
      <c r="Q4425" s="28" t="n">
        <f aca="false">STDEV(P4406:P4425)*SQRT(252)</f>
        <v>0.15143801551011</v>
      </c>
      <c r="R4425" s="26" t="n">
        <f aca="false">(G4425-H4425)/H4425</f>
        <v>0.00100158958745471</v>
      </c>
      <c r="S4425" s="17" t="n">
        <f aca="false">YEAR(B4425)</f>
        <v>2023</v>
      </c>
      <c r="T4425" s="17" t="n">
        <f aca="false">WEEKDAY(B4425)</f>
        <v>3</v>
      </c>
    </row>
    <row r="4426" customFormat="false" ht="15" hidden="false" customHeight="false" outlineLevel="0" collapsed="false">
      <c r="B4426" s="21" t="n">
        <v>45231</v>
      </c>
      <c r="C4426" s="22" t="n">
        <v>1983.9</v>
      </c>
      <c r="D4426" s="22" t="n">
        <v>1992.085</v>
      </c>
      <c r="E4426" s="22" t="n">
        <v>1969.91</v>
      </c>
      <c r="F4426" s="22" t="n">
        <v>1982.355</v>
      </c>
      <c r="G4426" s="23" t="n">
        <v>1993.47</v>
      </c>
      <c r="H4426" s="23" t="n">
        <v>1991.48</v>
      </c>
      <c r="I4426" s="23" t="n">
        <v>1971.79</v>
      </c>
      <c r="J4426" s="23" t="n">
        <v>1969.82</v>
      </c>
      <c r="K4426" s="29" t="str">
        <f aca="false">IF(N4426&lt;=$F$3,"HIT","MISS")</f>
        <v>HIT</v>
      </c>
      <c r="L4426" s="29" t="str">
        <f aca="false">IF(O4426&lt;=$F$3,"HIT","MISS")</f>
        <v>HIT</v>
      </c>
      <c r="M4426" s="17" t="str">
        <f aca="false">IF(AND(K4426="HIT",L4426="HIT"),"HOD ✓ | LOD ✓",IF(K4426="HIT","HOD ✓",IF(L4426="HIT","LOD ✓","✗ MISS")))</f>
        <v>HOD ✓ | LOD ✓</v>
      </c>
      <c r="N4426" s="26" t="n">
        <f aca="false">IF(D4426&lt;H4426,(H4426-D4426)/D4426,IF(D4426&gt;G4426,(D4426-G4426)/D4426,0))</f>
        <v>0</v>
      </c>
      <c r="O4426" s="26" t="n">
        <f aca="false">IF(E4426&lt;J4426,(J4426-E4426)/E4426,IF(E4426&gt;I4426,(E4426-I4426)/E4426,0))</f>
        <v>0</v>
      </c>
      <c r="P4426" s="27" t="n">
        <f aca="false">LN(F4426/F4425)</f>
        <v>-0.000779072489361018</v>
      </c>
      <c r="Q4426" s="28" t="n">
        <f aca="false">STDEV(P4407:P4426)*SQRT(252)</f>
        <v>0.151396556731087</v>
      </c>
      <c r="R4426" s="26" t="n">
        <f aca="false">(G4426-H4426)/H4426</f>
        <v>0.000999256834113327</v>
      </c>
      <c r="S4426" s="17" t="n">
        <f aca="false">YEAR(B4426)</f>
        <v>2023</v>
      </c>
      <c r="T4426" s="17" t="n">
        <f aca="false">WEEKDAY(B4426)</f>
        <v>4</v>
      </c>
    </row>
    <row r="4427" customFormat="false" ht="15" hidden="false" customHeight="false" outlineLevel="0" collapsed="false">
      <c r="B4427" s="21" t="n">
        <v>45232</v>
      </c>
      <c r="C4427" s="22" t="n">
        <v>1982.355</v>
      </c>
      <c r="D4427" s="22" t="n">
        <v>1991.06</v>
      </c>
      <c r="E4427" s="22" t="n">
        <v>1978.915</v>
      </c>
      <c r="F4427" s="22" t="n">
        <v>1985.91</v>
      </c>
      <c r="G4427" s="23" t="n">
        <v>1992</v>
      </c>
      <c r="H4427" s="23" t="n">
        <v>1990.01</v>
      </c>
      <c r="I4427" s="23" t="n">
        <v>1981.33</v>
      </c>
      <c r="J4427" s="23" t="n">
        <v>1979.35</v>
      </c>
      <c r="K4427" s="29" t="str">
        <f aca="false">IF(N4427&lt;=$F$3,"HIT","MISS")</f>
        <v>HIT</v>
      </c>
      <c r="L4427" s="29" t="str">
        <f aca="false">IF(O4427&lt;=$F$3,"HIT","MISS")</f>
        <v>HIT</v>
      </c>
      <c r="M4427" s="17" t="str">
        <f aca="false">IF(AND(K4427="HIT",L4427="HIT"),"HOD ✓ | LOD ✓",IF(K4427="HIT","HOD ✓",IF(L4427="HIT","LOD ✓","✗ MISS")))</f>
        <v>HOD ✓ | LOD ✓</v>
      </c>
      <c r="N4427" s="26" t="n">
        <f aca="false">IF(D4427&lt;H4427,(H4427-D4427)/D4427,IF(D4427&gt;G4427,(D4427-G4427)/D4427,0))</f>
        <v>0</v>
      </c>
      <c r="O4427" s="26" t="n">
        <f aca="false">IF(E4427&lt;J4427,(J4427-E4427)/E4427,IF(E4427&gt;I4427,(E4427-I4427)/E4427,0))</f>
        <v>0.000219817425205199</v>
      </c>
      <c r="P4427" s="27" t="n">
        <f aca="false">LN(F4427/F4426)</f>
        <v>0.00179171549835255</v>
      </c>
      <c r="Q4427" s="28" t="n">
        <f aca="false">STDEV(P4408:P4427)*SQRT(252)</f>
        <v>0.150637739725136</v>
      </c>
      <c r="R4427" s="26" t="n">
        <f aca="false">(G4427-H4427)/H4427</f>
        <v>0.000999994974899628</v>
      </c>
      <c r="S4427" s="17" t="n">
        <f aca="false">YEAR(B4427)</f>
        <v>2023</v>
      </c>
      <c r="T4427" s="17" t="n">
        <f aca="false">WEEKDAY(B4427)</f>
        <v>5</v>
      </c>
    </row>
    <row r="4428" customFormat="false" ht="15" hidden="false" customHeight="false" outlineLevel="0" collapsed="false">
      <c r="B4428" s="21" t="n">
        <v>45233</v>
      </c>
      <c r="C4428" s="22" t="n">
        <v>1985.91</v>
      </c>
      <c r="D4428" s="22" t="n">
        <v>2004.1</v>
      </c>
      <c r="E4428" s="22" t="n">
        <v>1983.34</v>
      </c>
      <c r="F4428" s="22" t="n">
        <v>1992.59</v>
      </c>
      <c r="G4428" s="23" t="n">
        <v>2005.28</v>
      </c>
      <c r="H4428" s="23" t="n">
        <v>2003.28</v>
      </c>
      <c r="I4428" s="23" t="n">
        <v>1982.88</v>
      </c>
      <c r="J4428" s="23" t="n">
        <v>1980.9</v>
      </c>
      <c r="K4428" s="29" t="str">
        <f aca="false">IF(N4428&lt;=$F$3,"HIT","MISS")</f>
        <v>HIT</v>
      </c>
      <c r="L4428" s="29" t="str">
        <f aca="false">IF(O4428&lt;=$F$3,"HIT","MISS")</f>
        <v>HIT</v>
      </c>
      <c r="M4428" s="17" t="str">
        <f aca="false">IF(AND(K4428="HIT",L4428="HIT"),"HOD ✓ | LOD ✓",IF(K4428="HIT","HOD ✓",IF(L4428="HIT","LOD ✓","✗ MISS")))</f>
        <v>HOD ✓ | LOD ✓</v>
      </c>
      <c r="N4428" s="26" t="n">
        <f aca="false">IF(D4428&lt;H4428,(H4428-D4428)/D4428,IF(D4428&gt;G4428,(D4428-G4428)/D4428,0))</f>
        <v>0</v>
      </c>
      <c r="O4428" s="26" t="n">
        <f aca="false">IF(E4428&lt;J4428,(J4428-E4428)/E4428,IF(E4428&gt;I4428,(E4428-I4428)/E4428,0))</f>
        <v>0.000231931993505808</v>
      </c>
      <c r="P4428" s="27" t="n">
        <f aca="false">LN(F4428/F4427)</f>
        <v>0.00335805267174076</v>
      </c>
      <c r="Q4428" s="28" t="n">
        <f aca="false">STDEV(P4409:P4428)*SQRT(252)</f>
        <v>0.150471532375646</v>
      </c>
      <c r="R4428" s="26" t="n">
        <f aca="false">(G4428-H4428)/H4428</f>
        <v>0.000998362685196278</v>
      </c>
      <c r="S4428" s="17" t="n">
        <f aca="false">YEAR(B4428)</f>
        <v>2023</v>
      </c>
      <c r="T4428" s="17" t="n">
        <f aca="false">WEEKDAY(B4428)</f>
        <v>6</v>
      </c>
    </row>
    <row r="4429" customFormat="false" ht="15" hidden="false" customHeight="false" outlineLevel="0" collapsed="false">
      <c r="B4429" s="21" t="n">
        <v>45236</v>
      </c>
      <c r="C4429" s="22" t="n">
        <v>1992.59</v>
      </c>
      <c r="D4429" s="22" t="n">
        <v>1993.145</v>
      </c>
      <c r="E4429" s="22" t="n">
        <v>1977.47</v>
      </c>
      <c r="F4429" s="22" t="n">
        <v>1977.975</v>
      </c>
      <c r="G4429" s="23" t="n">
        <v>1992.55</v>
      </c>
      <c r="H4429" s="23" t="n">
        <v>1990.56</v>
      </c>
      <c r="I4429" s="23" t="n">
        <v>1979.92</v>
      </c>
      <c r="J4429" s="23" t="n">
        <v>1977.94</v>
      </c>
      <c r="K4429" s="29" t="str">
        <f aca="false">IF(N4429&lt;=$F$3,"HIT","MISS")</f>
        <v>HIT</v>
      </c>
      <c r="L4429" s="29" t="str">
        <f aca="false">IF(O4429&lt;=$F$3,"HIT","MISS")</f>
        <v>HIT</v>
      </c>
      <c r="M4429" s="17" t="str">
        <f aca="false">IF(AND(K4429="HIT",L4429="HIT"),"HOD ✓ | LOD ✓",IF(K4429="HIT","HOD ✓",IF(L4429="HIT","LOD ✓","✗ MISS")))</f>
        <v>HOD ✓ | LOD ✓</v>
      </c>
      <c r="N4429" s="26" t="n">
        <f aca="false">IF(D4429&lt;H4429,(H4429-D4429)/D4429,IF(D4429&gt;G4429,(D4429-G4429)/D4429,0))</f>
        <v>0.000298523188227664</v>
      </c>
      <c r="O4429" s="26" t="n">
        <f aca="false">IF(E4429&lt;J4429,(J4429-E4429)/E4429,IF(E4429&gt;I4429,(E4429-I4429)/E4429,0))</f>
        <v>0.00023767743632016</v>
      </c>
      <c r="P4429" s="27" t="n">
        <f aca="false">LN(F4429/F4428)</f>
        <v>-0.00736170595599694</v>
      </c>
      <c r="Q4429" s="28" t="n">
        <f aca="false">STDEV(P4410:P4429)*SQRT(252)</f>
        <v>0.149127409677521</v>
      </c>
      <c r="R4429" s="26" t="n">
        <f aca="false">(G4429-H4429)/H4429</f>
        <v>0.00099971867213247</v>
      </c>
      <c r="S4429" s="17" t="n">
        <f aca="false">YEAR(B4429)</f>
        <v>2023</v>
      </c>
      <c r="T4429" s="17" t="n">
        <f aca="false">WEEKDAY(B4429)</f>
        <v>2</v>
      </c>
    </row>
    <row r="4430" customFormat="false" ht="15" hidden="false" customHeight="false" outlineLevel="0" collapsed="false">
      <c r="B4430" s="21" t="n">
        <v>45237</v>
      </c>
      <c r="C4430" s="22" t="n">
        <v>1977.975</v>
      </c>
      <c r="D4430" s="22" t="n">
        <v>1978.36</v>
      </c>
      <c r="E4430" s="22" t="n">
        <v>1956.76</v>
      </c>
      <c r="F4430" s="22" t="n">
        <v>1969.3</v>
      </c>
      <c r="G4430" s="23" t="n">
        <v>1981.01</v>
      </c>
      <c r="H4430" s="23" t="n">
        <v>1979.03</v>
      </c>
      <c r="I4430" s="23" t="n">
        <v>1956.38</v>
      </c>
      <c r="J4430" s="23" t="n">
        <v>1954.43</v>
      </c>
      <c r="K4430" s="29" t="str">
        <f aca="false">IF(N4430&lt;=$F$3,"HIT","MISS")</f>
        <v>HIT</v>
      </c>
      <c r="L4430" s="29" t="str">
        <f aca="false">IF(O4430&lt;=$F$3,"HIT","MISS")</f>
        <v>HIT</v>
      </c>
      <c r="M4430" s="17" t="str">
        <f aca="false">IF(AND(K4430="HIT",L4430="HIT"),"HOD ✓ | LOD ✓",IF(K4430="HIT","HOD ✓",IF(L4430="HIT","LOD ✓","✗ MISS")))</f>
        <v>HOD ✓ | LOD ✓</v>
      </c>
      <c r="N4430" s="26" t="n">
        <f aca="false">IF(D4430&lt;H4430,(H4430-D4430)/D4430,IF(D4430&gt;G4430,(D4430-G4430)/D4430,0))</f>
        <v>0.000338664348248081</v>
      </c>
      <c r="O4430" s="26" t="n">
        <f aca="false">IF(E4430&lt;J4430,(J4430-E4430)/E4430,IF(E4430&gt;I4430,(E4430-I4430)/E4430,0))</f>
        <v>0.000194198573151476</v>
      </c>
      <c r="P4430" s="27" t="n">
        <f aca="false">LN(F4430/F4429)</f>
        <v>-0.00439544443531105</v>
      </c>
      <c r="Q4430" s="28" t="n">
        <f aca="false">STDEV(P4411:P4430)*SQRT(252)</f>
        <v>0.150980079917103</v>
      </c>
      <c r="R4430" s="26" t="n">
        <f aca="false">(G4430-H4430)/H4430</f>
        <v>0.00100049013910856</v>
      </c>
      <c r="S4430" s="17" t="n">
        <f aca="false">YEAR(B4430)</f>
        <v>2023</v>
      </c>
      <c r="T4430" s="17" t="n">
        <f aca="false">WEEKDAY(B4430)</f>
        <v>3</v>
      </c>
    </row>
    <row r="4431" customFormat="false" ht="15" hidden="false" customHeight="false" outlineLevel="0" collapsed="false">
      <c r="B4431" s="21" t="n">
        <v>45238</v>
      </c>
      <c r="C4431" s="22" t="n">
        <v>1969.3</v>
      </c>
      <c r="D4431" s="22" t="n">
        <v>1971.1</v>
      </c>
      <c r="E4431" s="22" t="n">
        <v>1947.48</v>
      </c>
      <c r="F4431" s="22" t="n">
        <v>1950.28</v>
      </c>
      <c r="G4431" s="23" t="n">
        <v>1974.55</v>
      </c>
      <c r="H4431" s="23" t="n">
        <v>1972.58</v>
      </c>
      <c r="I4431" s="23" t="n">
        <v>1948.47</v>
      </c>
      <c r="J4431" s="23" t="n">
        <v>1946.52</v>
      </c>
      <c r="K4431" s="24" t="str">
        <f aca="false">IF(N4431&lt;=$F$3,"HIT","MISS")</f>
        <v>MISS</v>
      </c>
      <c r="L4431" s="24" t="str">
        <f aca="false">IF(O4431&lt;=$F$3,"HIT","MISS")</f>
        <v>HIT</v>
      </c>
      <c r="M4431" s="25" t="str">
        <f aca="false">IF(AND(K4431="HIT",L4431="HIT"),"HOD ✓ | LOD ✓",IF(K4431="HIT","HOD ✓",IF(L4431="HIT","LOD ✓","✗ MISS")))</f>
        <v>LOD ✓</v>
      </c>
      <c r="N4431" s="26" t="n">
        <f aca="false">IF(D4431&lt;H4431,(H4431-D4431)/D4431,IF(D4431&gt;G4431,(D4431-G4431)/D4431,0))</f>
        <v>0.000750849779311054</v>
      </c>
      <c r="O4431" s="26" t="n">
        <f aca="false">IF(E4431&lt;J4431,(J4431-E4431)/E4431,IF(E4431&gt;I4431,(E4431-I4431)/E4431,0))</f>
        <v>0</v>
      </c>
      <c r="P4431" s="27" t="n">
        <f aca="false">LN(F4431/F4430)</f>
        <v>-0.00970519764478891</v>
      </c>
      <c r="Q4431" s="28" t="n">
        <f aca="false">STDEV(P4412:P4431)*SQRT(252)</f>
        <v>0.156303234244017</v>
      </c>
      <c r="R4431" s="26" t="n">
        <f aca="false">(G4431-H4431)/H4431</f>
        <v>0.000998692068255801</v>
      </c>
      <c r="S4431" s="17" t="n">
        <f aca="false">YEAR(B4431)</f>
        <v>2023</v>
      </c>
      <c r="T4431" s="17" t="n">
        <f aca="false">WEEKDAY(B4431)</f>
        <v>4</v>
      </c>
    </row>
    <row r="4432" customFormat="false" ht="15" hidden="false" customHeight="false" outlineLevel="0" collapsed="false">
      <c r="B4432" s="21" t="n">
        <v>45239</v>
      </c>
      <c r="C4432" s="22" t="n">
        <v>1950.28</v>
      </c>
      <c r="D4432" s="22" t="n">
        <v>1965.7</v>
      </c>
      <c r="E4432" s="22" t="n">
        <v>1944.725</v>
      </c>
      <c r="F4432" s="22" t="n">
        <v>1958.26</v>
      </c>
      <c r="G4432" s="23" t="n">
        <v>1968.13</v>
      </c>
      <c r="H4432" s="23" t="n">
        <v>1966.16</v>
      </c>
      <c r="I4432" s="23" t="n">
        <v>1945.03</v>
      </c>
      <c r="J4432" s="23" t="n">
        <v>1943.09</v>
      </c>
      <c r="K4432" s="29" t="str">
        <f aca="false">IF(N4432&lt;=$F$3,"HIT","MISS")</f>
        <v>HIT</v>
      </c>
      <c r="L4432" s="29" t="str">
        <f aca="false">IF(O4432&lt;=$F$3,"HIT","MISS")</f>
        <v>HIT</v>
      </c>
      <c r="M4432" s="17" t="str">
        <f aca="false">IF(AND(K4432="HIT",L4432="HIT"),"HOD ✓ | LOD ✓",IF(K4432="HIT","HOD ✓",IF(L4432="HIT","LOD ✓","✗ MISS")))</f>
        <v>HOD ✓ | LOD ✓</v>
      </c>
      <c r="N4432" s="26" t="n">
        <f aca="false">IF(D4432&lt;H4432,(H4432-D4432)/D4432,IF(D4432&gt;G4432,(D4432-G4432)/D4432,0))</f>
        <v>0.000234013328585255</v>
      </c>
      <c r="O4432" s="26" t="n">
        <f aca="false">IF(E4432&lt;J4432,(J4432-E4432)/E4432,IF(E4432&gt;I4432,(E4432-I4432)/E4432,0))</f>
        <v>0</v>
      </c>
      <c r="P4432" s="27" t="n">
        <f aca="false">LN(F4432/F4431)</f>
        <v>0.00408337184122845</v>
      </c>
      <c r="Q4432" s="28" t="n">
        <f aca="false">STDEV(P4413:P4432)*SQRT(252)</f>
        <v>0.155415327554907</v>
      </c>
      <c r="R4432" s="26" t="n">
        <f aca="false">(G4432-H4432)/H4432</f>
        <v>0.00100195304553039</v>
      </c>
      <c r="S4432" s="17" t="n">
        <f aca="false">YEAR(B4432)</f>
        <v>2023</v>
      </c>
      <c r="T4432" s="17" t="n">
        <f aca="false">WEEKDAY(B4432)</f>
        <v>5</v>
      </c>
    </row>
    <row r="4433" customFormat="false" ht="15" hidden="false" customHeight="false" outlineLevel="0" collapsed="false">
      <c r="B4433" s="21" t="n">
        <v>45240</v>
      </c>
      <c r="C4433" s="22" t="n">
        <v>1958.26</v>
      </c>
      <c r="D4433" s="22" t="n">
        <v>1960.835</v>
      </c>
      <c r="E4433" s="22" t="n">
        <v>1933.03</v>
      </c>
      <c r="F4433" s="22" t="n">
        <v>1938.385</v>
      </c>
      <c r="G4433" s="23" t="n">
        <v>1961.25</v>
      </c>
      <c r="H4433" s="23" t="n">
        <v>1959.29</v>
      </c>
      <c r="I4433" s="23" t="n">
        <v>1935.57</v>
      </c>
      <c r="J4433" s="23" t="n">
        <v>1933.64</v>
      </c>
      <c r="K4433" s="29" t="str">
        <f aca="false">IF(N4433&lt;=$F$3,"HIT","MISS")</f>
        <v>HIT</v>
      </c>
      <c r="L4433" s="29" t="str">
        <f aca="false">IF(O4433&lt;=$F$3,"HIT","MISS")</f>
        <v>HIT</v>
      </c>
      <c r="M4433" s="17" t="str">
        <f aca="false">IF(AND(K4433="HIT",L4433="HIT"),"HOD ✓ | LOD ✓",IF(K4433="HIT","HOD ✓",IF(L4433="HIT","LOD ✓","✗ MISS")))</f>
        <v>HOD ✓ | LOD ✓</v>
      </c>
      <c r="N4433" s="26" t="n">
        <f aca="false">IF(D4433&lt;H4433,(H4433-D4433)/D4433,IF(D4433&gt;G4433,(D4433-G4433)/D4433,0))</f>
        <v>0</v>
      </c>
      <c r="O4433" s="26" t="n">
        <f aca="false">IF(E4433&lt;J4433,(J4433-E4433)/E4433,IF(E4433&gt;I4433,(E4433-I4433)/E4433,0))</f>
        <v>0.000315566752714716</v>
      </c>
      <c r="P4433" s="27" t="n">
        <f aca="false">LN(F4433/F4432)</f>
        <v>-0.010201171703115</v>
      </c>
      <c r="Q4433" s="28" t="n">
        <f aca="false">STDEV(P4414:P4433)*SQRT(252)</f>
        <v>0.110248069722904</v>
      </c>
      <c r="R4433" s="26" t="n">
        <f aca="false">(G4433-H4433)/H4433</f>
        <v>0.0010003623761669</v>
      </c>
      <c r="S4433" s="17" t="n">
        <f aca="false">YEAR(B4433)</f>
        <v>2023</v>
      </c>
      <c r="T4433" s="17" t="n">
        <f aca="false">WEEKDAY(B4433)</f>
        <v>6</v>
      </c>
    </row>
    <row r="4434" customFormat="false" ht="15" hidden="false" customHeight="false" outlineLevel="0" collapsed="false">
      <c r="B4434" s="21" t="n">
        <v>45243</v>
      </c>
      <c r="C4434" s="22" t="n">
        <v>1938.385</v>
      </c>
      <c r="D4434" s="22" t="n">
        <v>1949.21</v>
      </c>
      <c r="E4434" s="22" t="n">
        <v>1931.685</v>
      </c>
      <c r="F4434" s="22" t="n">
        <v>1946.155</v>
      </c>
      <c r="G4434" s="23" t="n">
        <v>1948.63</v>
      </c>
      <c r="H4434" s="23" t="n">
        <v>1946.68</v>
      </c>
      <c r="I4434" s="23" t="n">
        <v>1931.8</v>
      </c>
      <c r="J4434" s="23" t="n">
        <v>1929.87</v>
      </c>
      <c r="K4434" s="29" t="str">
        <f aca="false">IF(N4434&lt;=$F$3,"HIT","MISS")</f>
        <v>HIT</v>
      </c>
      <c r="L4434" s="29" t="str">
        <f aca="false">IF(O4434&lt;=$F$3,"HIT","MISS")</f>
        <v>HIT</v>
      </c>
      <c r="M4434" s="17" t="str">
        <f aca="false">IF(AND(K4434="HIT",L4434="HIT"),"HOD ✓ | LOD ✓",IF(K4434="HIT","HOD ✓",IF(L4434="HIT","LOD ✓","✗ MISS")))</f>
        <v>HOD ✓ | LOD ✓</v>
      </c>
      <c r="N4434" s="26" t="n">
        <f aca="false">IF(D4434&lt;H4434,(H4434-D4434)/D4434,IF(D4434&gt;G4434,(D4434-G4434)/D4434,0))</f>
        <v>0.00029755644594473</v>
      </c>
      <c r="O4434" s="26" t="n">
        <f aca="false">IF(E4434&lt;J4434,(J4434-E4434)/E4434,IF(E4434&gt;I4434,(E4434-I4434)/E4434,0))</f>
        <v>0</v>
      </c>
      <c r="P4434" s="27" t="n">
        <f aca="false">LN(F4434/F4433)</f>
        <v>0.00400047900779941</v>
      </c>
      <c r="Q4434" s="28" t="n">
        <f aca="false">STDEV(P4415:P4434)*SQRT(252)</f>
        <v>0.108265478471771</v>
      </c>
      <c r="R4434" s="26" t="n">
        <f aca="false">(G4434-H4434)/H4434</f>
        <v>0.00100170546777079</v>
      </c>
      <c r="S4434" s="17" t="n">
        <f aca="false">YEAR(B4434)</f>
        <v>2023</v>
      </c>
      <c r="T4434" s="17" t="n">
        <f aca="false">WEEKDAY(B4434)</f>
        <v>2</v>
      </c>
    </row>
    <row r="4435" customFormat="false" ht="15" hidden="false" customHeight="false" outlineLevel="0" collapsed="false">
      <c r="B4435" s="21" t="n">
        <v>45244</v>
      </c>
      <c r="C4435" s="22" t="n">
        <v>1946.155</v>
      </c>
      <c r="D4435" s="22" t="n">
        <v>1971.05</v>
      </c>
      <c r="E4435" s="22" t="n">
        <v>1941.535</v>
      </c>
      <c r="F4435" s="22" t="n">
        <v>1963.175</v>
      </c>
      <c r="G4435" s="23" t="n">
        <v>1972.04</v>
      </c>
      <c r="H4435" s="23" t="n">
        <v>1970.07</v>
      </c>
      <c r="I4435" s="23" t="n">
        <v>1943.64</v>
      </c>
      <c r="J4435" s="23" t="n">
        <v>1941.7</v>
      </c>
      <c r="K4435" s="29" t="str">
        <f aca="false">IF(N4435&lt;=$F$3,"HIT","MISS")</f>
        <v>HIT</v>
      </c>
      <c r="L4435" s="29" t="str">
        <f aca="false">IF(O4435&lt;=$F$3,"HIT","MISS")</f>
        <v>HIT</v>
      </c>
      <c r="M4435" s="17" t="str">
        <f aca="false">IF(AND(K4435="HIT",L4435="HIT"),"HOD ✓ | LOD ✓",IF(K4435="HIT","HOD ✓",IF(L4435="HIT","LOD ✓","✗ MISS")))</f>
        <v>HOD ✓ | LOD ✓</v>
      </c>
      <c r="N4435" s="26" t="n">
        <f aca="false">IF(D4435&lt;H4435,(H4435-D4435)/D4435,IF(D4435&gt;G4435,(D4435-G4435)/D4435,0))</f>
        <v>0</v>
      </c>
      <c r="O4435" s="26" t="n">
        <f aca="false">IF(E4435&lt;J4435,(J4435-E4435)/E4435,IF(E4435&gt;I4435,(E4435-I4435)/E4435,0))</f>
        <v>8.49843036566241E-005</v>
      </c>
      <c r="P4435" s="27" t="n">
        <f aca="false">LN(F4435/F4434)</f>
        <v>0.00870742942496195</v>
      </c>
      <c r="Q4435" s="28" t="n">
        <f aca="false">STDEV(P4416:P4435)*SQRT(252)</f>
        <v>0.111950449541749</v>
      </c>
      <c r="R4435" s="26" t="n">
        <f aca="false">(G4435-H4435)/H4435</f>
        <v>0.000999964468267639</v>
      </c>
      <c r="S4435" s="17" t="n">
        <f aca="false">YEAR(B4435)</f>
        <v>2023</v>
      </c>
      <c r="T4435" s="17" t="n">
        <f aca="false">WEEKDAY(B4435)</f>
        <v>3</v>
      </c>
    </row>
    <row r="4436" customFormat="false" ht="15" hidden="false" customHeight="false" outlineLevel="0" collapsed="false">
      <c r="B4436" s="21" t="n">
        <v>45245</v>
      </c>
      <c r="C4436" s="22" t="n">
        <v>1963.175</v>
      </c>
      <c r="D4436" s="22" t="n">
        <v>1975.425</v>
      </c>
      <c r="E4436" s="22" t="n">
        <v>1955.49</v>
      </c>
      <c r="F4436" s="22" t="n">
        <v>1959.545</v>
      </c>
      <c r="G4436" s="23" t="n">
        <v>1975.76</v>
      </c>
      <c r="H4436" s="23" t="n">
        <v>1973.79</v>
      </c>
      <c r="I4436" s="23" t="n">
        <v>1955.84</v>
      </c>
      <c r="J4436" s="23" t="n">
        <v>1953.89</v>
      </c>
      <c r="K4436" s="29" t="str">
        <f aca="false">IF(N4436&lt;=$F$3,"HIT","MISS")</f>
        <v>HIT</v>
      </c>
      <c r="L4436" s="29" t="str">
        <f aca="false">IF(O4436&lt;=$F$3,"HIT","MISS")</f>
        <v>HIT</v>
      </c>
      <c r="M4436" s="17" t="str">
        <f aca="false">IF(AND(K4436="HIT",L4436="HIT"),"HOD ✓ | LOD ✓",IF(K4436="HIT","HOD ✓",IF(L4436="HIT","LOD ✓","✗ MISS")))</f>
        <v>HOD ✓ | LOD ✓</v>
      </c>
      <c r="N4436" s="26" t="n">
        <f aca="false">IF(D4436&lt;H4436,(H4436-D4436)/D4436,IF(D4436&gt;G4436,(D4436-G4436)/D4436,0))</f>
        <v>0</v>
      </c>
      <c r="O4436" s="26" t="n">
        <f aca="false">IF(E4436&lt;J4436,(J4436-E4436)/E4436,IF(E4436&gt;I4436,(E4436-I4436)/E4436,0))</f>
        <v>0</v>
      </c>
      <c r="P4436" s="27" t="n">
        <f aca="false">LN(F4436/F4435)</f>
        <v>-0.00185075714614022</v>
      </c>
      <c r="Q4436" s="28" t="n">
        <f aca="false">STDEV(P4417:P4436)*SQRT(252)</f>
        <v>0.103415310355942</v>
      </c>
      <c r="R4436" s="26" t="n">
        <f aca="false">(G4436-H4436)/H4436</f>
        <v>0.000998079836254124</v>
      </c>
      <c r="S4436" s="17" t="n">
        <f aca="false">YEAR(B4436)</f>
        <v>2023</v>
      </c>
      <c r="T4436" s="17" t="n">
        <f aca="false">WEEKDAY(B4436)</f>
        <v>4</v>
      </c>
    </row>
    <row r="4437" customFormat="false" ht="15" hidden="false" customHeight="false" outlineLevel="0" collapsed="false">
      <c r="B4437" s="21" t="n">
        <v>45246</v>
      </c>
      <c r="C4437" s="22" t="n">
        <v>1959.545</v>
      </c>
      <c r="D4437" s="22" t="n">
        <v>1988</v>
      </c>
      <c r="E4437" s="22" t="n">
        <v>1956.545</v>
      </c>
      <c r="F4437" s="22" t="n">
        <v>1981.39</v>
      </c>
      <c r="G4437" s="23" t="n">
        <v>1987.98</v>
      </c>
      <c r="H4437" s="23" t="n">
        <v>1985.99</v>
      </c>
      <c r="I4437" s="23" t="n">
        <v>1959.27</v>
      </c>
      <c r="J4437" s="23" t="n">
        <v>1957.31</v>
      </c>
      <c r="K4437" s="29" t="str">
        <f aca="false">IF(N4437&lt;=$F$3,"HIT","MISS")</f>
        <v>HIT</v>
      </c>
      <c r="L4437" s="29" t="str">
        <f aca="false">IF(O4437&lt;=$F$3,"HIT","MISS")</f>
        <v>HIT</v>
      </c>
      <c r="M4437" s="17" t="str">
        <f aca="false">IF(AND(K4437="HIT",L4437="HIT"),"HOD ✓ | LOD ✓",IF(K4437="HIT","HOD ✓",IF(L4437="HIT","LOD ✓","✗ MISS")))</f>
        <v>HOD ✓ | LOD ✓</v>
      </c>
      <c r="N4437" s="26" t="n">
        <f aca="false">IF(D4437&lt;H4437,(H4437-D4437)/D4437,IF(D4437&gt;G4437,(D4437-G4437)/D4437,0))</f>
        <v>1.00603621730291E-005</v>
      </c>
      <c r="O4437" s="26" t="n">
        <f aca="false">IF(E4437&lt;J4437,(J4437-E4437)/E4437,IF(E4437&gt;I4437,(E4437-I4437)/E4437,0))</f>
        <v>0.000390995351499645</v>
      </c>
      <c r="P4437" s="27" t="n">
        <f aca="false">LN(F4437/F4436)</f>
        <v>0.0110863151715884</v>
      </c>
      <c r="Q4437" s="28" t="n">
        <f aca="false">STDEV(P4418:P4437)*SQRT(252)</f>
        <v>0.0998053248563617</v>
      </c>
      <c r="R4437" s="26" t="n">
        <f aca="false">(G4437-H4437)/H4437</f>
        <v>0.00100201914410446</v>
      </c>
      <c r="S4437" s="17" t="n">
        <f aca="false">YEAR(B4437)</f>
        <v>2023</v>
      </c>
      <c r="T4437" s="17" t="n">
        <f aca="false">WEEKDAY(B4437)</f>
        <v>5</v>
      </c>
    </row>
    <row r="4438" customFormat="false" ht="15" hidden="false" customHeight="false" outlineLevel="0" collapsed="false">
      <c r="B4438" s="21" t="n">
        <v>45247</v>
      </c>
      <c r="C4438" s="22" t="n">
        <v>1981.39</v>
      </c>
      <c r="D4438" s="22" t="n">
        <v>1993.49</v>
      </c>
      <c r="E4438" s="22" t="n">
        <v>1978.635</v>
      </c>
      <c r="F4438" s="22" t="n">
        <v>1980.73</v>
      </c>
      <c r="G4438" s="23" t="n">
        <v>1993.97</v>
      </c>
      <c r="H4438" s="23" t="n">
        <v>1991.98</v>
      </c>
      <c r="I4438" s="23" t="n">
        <v>1978.93</v>
      </c>
      <c r="J4438" s="23" t="n">
        <v>1976.95</v>
      </c>
      <c r="K4438" s="29" t="str">
        <f aca="false">IF(N4438&lt;=$F$3,"HIT","MISS")</f>
        <v>HIT</v>
      </c>
      <c r="L4438" s="29" t="str">
        <f aca="false">IF(O4438&lt;=$F$3,"HIT","MISS")</f>
        <v>HIT</v>
      </c>
      <c r="M4438" s="17" t="str">
        <f aca="false">IF(AND(K4438="HIT",L4438="HIT"),"HOD ✓ | LOD ✓",IF(K4438="HIT","HOD ✓",IF(L4438="HIT","LOD ✓","✗ MISS")))</f>
        <v>HOD ✓ | LOD ✓</v>
      </c>
      <c r="N4438" s="26" t="n">
        <f aca="false">IF(D4438&lt;H4438,(H4438-D4438)/D4438,IF(D4438&gt;G4438,(D4438-G4438)/D4438,0))</f>
        <v>0</v>
      </c>
      <c r="O4438" s="26" t="n">
        <f aca="false">IF(E4438&lt;J4438,(J4438-E4438)/E4438,IF(E4438&gt;I4438,(E4438-I4438)/E4438,0))</f>
        <v>0</v>
      </c>
      <c r="P4438" s="27" t="n">
        <f aca="false">LN(F4438/F4437)</f>
        <v>-0.000333154980719712</v>
      </c>
      <c r="Q4438" s="28" t="n">
        <f aca="false">STDEV(P4419:P4438)*SQRT(252)</f>
        <v>0.0990638870476226</v>
      </c>
      <c r="R4438" s="26" t="n">
        <f aca="false">(G4438-H4438)/H4438</f>
        <v>0.000999006014116612</v>
      </c>
      <c r="S4438" s="17" t="n">
        <f aca="false">YEAR(B4438)</f>
        <v>2023</v>
      </c>
      <c r="T4438" s="17" t="n">
        <f aca="false">WEEKDAY(B4438)</f>
        <v>6</v>
      </c>
    </row>
    <row r="4439" customFormat="false" ht="15" hidden="false" customHeight="false" outlineLevel="0" collapsed="false">
      <c r="B4439" s="21" t="n">
        <v>45250</v>
      </c>
      <c r="C4439" s="22" t="n">
        <v>1980.73</v>
      </c>
      <c r="D4439" s="22" t="n">
        <v>1985.25</v>
      </c>
      <c r="E4439" s="22" t="n">
        <v>1965.495</v>
      </c>
      <c r="F4439" s="22" t="n">
        <v>1977.845</v>
      </c>
      <c r="G4439" s="23" t="n">
        <v>1985.01</v>
      </c>
      <c r="H4439" s="23" t="n">
        <v>1983.03</v>
      </c>
      <c r="I4439" s="23" t="n">
        <v>1965.13</v>
      </c>
      <c r="J4439" s="23" t="n">
        <v>1963.17</v>
      </c>
      <c r="K4439" s="29" t="str">
        <f aca="false">IF(N4439&lt;=$F$3,"HIT","MISS")</f>
        <v>HIT</v>
      </c>
      <c r="L4439" s="29" t="str">
        <f aca="false">IF(O4439&lt;=$F$3,"HIT","MISS")</f>
        <v>HIT</v>
      </c>
      <c r="M4439" s="17" t="str">
        <f aca="false">IF(AND(K4439="HIT",L4439="HIT"),"HOD ✓ | LOD ✓",IF(K4439="HIT","HOD ✓",IF(L4439="HIT","LOD ✓","✗ MISS")))</f>
        <v>HOD ✓ | LOD ✓</v>
      </c>
      <c r="N4439" s="26" t="n">
        <f aca="false">IF(D4439&lt;H4439,(H4439-D4439)/D4439,IF(D4439&gt;G4439,(D4439-G4439)/D4439,0))</f>
        <v>0.000120891575368346</v>
      </c>
      <c r="O4439" s="26" t="n">
        <f aca="false">IF(E4439&lt;J4439,(J4439-E4439)/E4439,IF(E4439&gt;I4439,(E4439-I4439)/E4439,0))</f>
        <v>0.00018570385577159</v>
      </c>
      <c r="P4439" s="27" t="n">
        <f aca="false">LN(F4439/F4438)</f>
        <v>-0.00145759547856766</v>
      </c>
      <c r="Q4439" s="28" t="n">
        <f aca="false">STDEV(P4420:P4439)*SQRT(252)</f>
        <v>0.0980668322693412</v>
      </c>
      <c r="R4439" s="26" t="n">
        <f aca="false">(G4439-H4439)/H4439</f>
        <v>0.000998472035218841</v>
      </c>
      <c r="S4439" s="17" t="n">
        <f aca="false">YEAR(B4439)</f>
        <v>2023</v>
      </c>
      <c r="T4439" s="17" t="n">
        <f aca="false">WEEKDAY(B4439)</f>
        <v>2</v>
      </c>
    </row>
    <row r="4440" customFormat="false" ht="15" hidden="false" customHeight="false" outlineLevel="0" collapsed="false">
      <c r="B4440" s="21" t="n">
        <v>45251</v>
      </c>
      <c r="C4440" s="22" t="n">
        <v>1977.845</v>
      </c>
      <c r="D4440" s="22" t="n">
        <v>2007.65</v>
      </c>
      <c r="E4440" s="22" t="n">
        <v>1977.845</v>
      </c>
      <c r="F4440" s="22" t="n">
        <v>1998.525</v>
      </c>
      <c r="G4440" s="23" t="n">
        <v>2007.38</v>
      </c>
      <c r="H4440" s="23" t="n">
        <v>2005.37</v>
      </c>
      <c r="I4440" s="23" t="n">
        <v>1979.43</v>
      </c>
      <c r="J4440" s="23" t="n">
        <v>1977.45</v>
      </c>
      <c r="K4440" s="29" t="str">
        <f aca="false">IF(N4440&lt;=$F$3,"HIT","MISS")</f>
        <v>HIT</v>
      </c>
      <c r="L4440" s="29" t="str">
        <f aca="false">IF(O4440&lt;=$F$3,"HIT","MISS")</f>
        <v>HIT</v>
      </c>
      <c r="M4440" s="17" t="str">
        <f aca="false">IF(AND(K4440="HIT",L4440="HIT"),"HOD ✓ | LOD ✓",IF(K4440="HIT","HOD ✓",IF(L4440="HIT","LOD ✓","✗ MISS")))</f>
        <v>HOD ✓ | LOD ✓</v>
      </c>
      <c r="N4440" s="26" t="n">
        <f aca="false">IF(D4440&lt;H4440,(H4440-D4440)/D4440,IF(D4440&gt;G4440,(D4440-G4440)/D4440,0))</f>
        <v>0.000134485592608264</v>
      </c>
      <c r="O4440" s="26" t="n">
        <f aca="false">IF(E4440&lt;J4440,(J4440-E4440)/E4440,IF(E4440&gt;I4440,(E4440-I4440)/E4440,0))</f>
        <v>0</v>
      </c>
      <c r="P4440" s="27" t="n">
        <f aca="false">LN(F4440/F4439)</f>
        <v>0.0104015403247759</v>
      </c>
      <c r="Q4440" s="28" t="n">
        <f aca="false">STDEV(P4421:P4440)*SQRT(252)</f>
        <v>0.104488179698873</v>
      </c>
      <c r="R4440" s="26" t="n">
        <f aca="false">(G4440-H4440)/H4440</f>
        <v>0.00100230880086977</v>
      </c>
      <c r="S4440" s="17" t="n">
        <f aca="false">YEAR(B4440)</f>
        <v>2023</v>
      </c>
      <c r="T4440" s="17" t="n">
        <f aca="false">WEEKDAY(B4440)</f>
        <v>3</v>
      </c>
    </row>
    <row r="4441" customFormat="false" ht="15" hidden="false" customHeight="false" outlineLevel="0" collapsed="false">
      <c r="B4441" s="21" t="n">
        <v>45252</v>
      </c>
      <c r="C4441" s="22" t="n">
        <v>1998.525</v>
      </c>
      <c r="D4441" s="22" t="n">
        <v>2006.455</v>
      </c>
      <c r="E4441" s="22" t="n">
        <v>1986.965</v>
      </c>
      <c r="F4441" s="22" t="n">
        <v>1989.885</v>
      </c>
      <c r="G4441" s="23" t="n">
        <v>2008.95</v>
      </c>
      <c r="H4441" s="23" t="n">
        <v>2006.94</v>
      </c>
      <c r="I4441" s="23" t="n">
        <v>1986.77</v>
      </c>
      <c r="J4441" s="23" t="n">
        <v>1984.79</v>
      </c>
      <c r="K4441" s="29" t="str">
        <f aca="false">IF(N4441&lt;=$F$3,"HIT","MISS")</f>
        <v>HIT</v>
      </c>
      <c r="L4441" s="29" t="str">
        <f aca="false">IF(O4441&lt;=$F$3,"HIT","MISS")</f>
        <v>HIT</v>
      </c>
      <c r="M4441" s="17" t="str">
        <f aca="false">IF(AND(K4441="HIT",L4441="HIT"),"HOD ✓ | LOD ✓",IF(K4441="HIT","HOD ✓",IF(L4441="HIT","LOD ✓","✗ MISS")))</f>
        <v>HOD ✓ | LOD ✓</v>
      </c>
      <c r="N4441" s="26" t="n">
        <f aca="false">IF(D4441&lt;H4441,(H4441-D4441)/D4441,IF(D4441&gt;G4441,(D4441-G4441)/D4441,0))</f>
        <v>0.000241719849186813</v>
      </c>
      <c r="O4441" s="26" t="n">
        <f aca="false">IF(E4441&lt;J4441,(J4441-E4441)/E4441,IF(E4441&gt;I4441,(E4441-I4441)/E4441,0))</f>
        <v>9.81396250059444E-005</v>
      </c>
      <c r="P4441" s="27" t="n">
        <f aca="false">LN(F4441/F4440)</f>
        <v>-0.00433256035120406</v>
      </c>
      <c r="Q4441" s="28" t="n">
        <f aca="false">STDEV(P4422:P4441)*SQRT(252)</f>
        <v>0.104910215636664</v>
      </c>
      <c r="R4441" s="26" t="n">
        <f aca="false">(G4441-H4441)/H4441</f>
        <v>0.00100152470925887</v>
      </c>
      <c r="S4441" s="17" t="n">
        <f aca="false">YEAR(B4441)</f>
        <v>2023</v>
      </c>
      <c r="T4441" s="17" t="n">
        <f aca="false">WEEKDAY(B4441)</f>
        <v>4</v>
      </c>
    </row>
    <row r="4442" customFormat="false" ht="15" hidden="false" customHeight="false" outlineLevel="0" collapsed="false">
      <c r="B4442" s="21" t="n">
        <v>45253</v>
      </c>
      <c r="C4442" s="22" t="n">
        <v>1989.885</v>
      </c>
      <c r="D4442" s="22" t="n">
        <v>1998.57</v>
      </c>
      <c r="E4442" s="22" t="n">
        <v>1989.825</v>
      </c>
      <c r="F4442" s="22" t="n">
        <v>1992.89</v>
      </c>
      <c r="G4442" s="23" t="n">
        <v>1998.07</v>
      </c>
      <c r="H4442" s="23" t="n">
        <v>1996.07</v>
      </c>
      <c r="I4442" s="23" t="n">
        <v>1992.37</v>
      </c>
      <c r="J4442" s="23" t="n">
        <v>1990.38</v>
      </c>
      <c r="K4442" s="29" t="str">
        <f aca="false">IF(N4442&lt;=$F$3,"HIT","MISS")</f>
        <v>HIT</v>
      </c>
      <c r="L4442" s="29" t="str">
        <f aca="false">IF(O4442&lt;=$F$3,"HIT","MISS")</f>
        <v>HIT</v>
      </c>
      <c r="M4442" s="17" t="str">
        <f aca="false">IF(AND(K4442="HIT",L4442="HIT"),"HOD ✓ | LOD ✓",IF(K4442="HIT","HOD ✓",IF(L4442="HIT","LOD ✓","✗ MISS")))</f>
        <v>HOD ✓ | LOD ✓</v>
      </c>
      <c r="N4442" s="26" t="n">
        <f aca="false">IF(D4442&lt;H4442,(H4442-D4442)/D4442,IF(D4442&gt;G4442,(D4442-G4442)/D4442,0))</f>
        <v>0.000250178877897697</v>
      </c>
      <c r="O4442" s="26" t="n">
        <f aca="false">IF(E4442&lt;J4442,(J4442-E4442)/E4442,IF(E4442&gt;I4442,(E4442-I4442)/E4442,0))</f>
        <v>0.000278919000414641</v>
      </c>
      <c r="P4442" s="27" t="n">
        <f aca="false">LN(F4442/F4441)</f>
        <v>0.00150899840950987</v>
      </c>
      <c r="Q4442" s="28" t="n">
        <f aca="false">STDEV(P4423:P4442)*SQRT(252)</f>
        <v>0.104682064677187</v>
      </c>
      <c r="R4442" s="26" t="n">
        <f aca="false">(G4442-H4442)/H4442</f>
        <v>0.00100196886882725</v>
      </c>
      <c r="S4442" s="17" t="n">
        <f aca="false">YEAR(B4442)</f>
        <v>2023</v>
      </c>
      <c r="T4442" s="17" t="n">
        <f aca="false">WEEKDAY(B4442)</f>
        <v>5</v>
      </c>
    </row>
    <row r="4443" customFormat="false" ht="15" hidden="false" customHeight="false" outlineLevel="0" collapsed="false">
      <c r="B4443" s="21" t="n">
        <v>45254</v>
      </c>
      <c r="C4443" s="22" t="n">
        <v>1992.89</v>
      </c>
      <c r="D4443" s="22" t="n">
        <v>2003.66</v>
      </c>
      <c r="E4443" s="22" t="n">
        <v>1991.49</v>
      </c>
      <c r="F4443" s="22" t="n">
        <v>2002.495</v>
      </c>
      <c r="G4443" s="23" t="n">
        <v>2005.85</v>
      </c>
      <c r="H4443" s="23" t="n">
        <v>2003.85</v>
      </c>
      <c r="I4443" s="23" t="n">
        <v>1993.98</v>
      </c>
      <c r="J4443" s="23" t="n">
        <v>1991.99</v>
      </c>
      <c r="K4443" s="29" t="str">
        <f aca="false">IF(N4443&lt;=$F$3,"HIT","MISS")</f>
        <v>HIT</v>
      </c>
      <c r="L4443" s="29" t="str">
        <f aca="false">IF(O4443&lt;=$F$3,"HIT","MISS")</f>
        <v>HIT</v>
      </c>
      <c r="M4443" s="17" t="str">
        <f aca="false">IF(AND(K4443="HIT",L4443="HIT"),"HOD ✓ | LOD ✓",IF(K4443="HIT","HOD ✓",IF(L4443="HIT","LOD ✓","✗ MISS")))</f>
        <v>HOD ✓ | LOD ✓</v>
      </c>
      <c r="N4443" s="26" t="n">
        <f aca="false">IF(D4443&lt;H4443,(H4443-D4443)/D4443,IF(D4443&gt;G4443,(D4443-G4443)/D4443,0))</f>
        <v>9.4826467564271E-005</v>
      </c>
      <c r="O4443" s="26" t="n">
        <f aca="false">IF(E4443&lt;J4443,(J4443-E4443)/E4443,IF(E4443&gt;I4443,(E4443-I4443)/E4443,0))</f>
        <v>0.000251068295597769</v>
      </c>
      <c r="P4443" s="27" t="n">
        <f aca="false">LN(F4443/F4442)</f>
        <v>0.00480805654701667</v>
      </c>
      <c r="Q4443" s="28" t="n">
        <f aca="false">STDEV(P4424:P4443)*SQRT(252)</f>
        <v>0.0989683681089185</v>
      </c>
      <c r="R4443" s="26" t="n">
        <f aca="false">(G4443-H4443)/H4443</f>
        <v>0.000998078698505377</v>
      </c>
      <c r="S4443" s="17" t="n">
        <f aca="false">YEAR(B4443)</f>
        <v>2023</v>
      </c>
      <c r="T4443" s="17" t="n">
        <f aca="false">WEEKDAY(B4443)</f>
        <v>6</v>
      </c>
    </row>
    <row r="4444" customFormat="false" ht="15" hidden="false" customHeight="false" outlineLevel="0" collapsed="false">
      <c r="B4444" s="21" t="n">
        <v>45257</v>
      </c>
      <c r="C4444" s="22" t="n">
        <v>2002.495</v>
      </c>
      <c r="D4444" s="22" t="n">
        <v>2018.325</v>
      </c>
      <c r="E4444" s="22" t="n">
        <v>2000.67</v>
      </c>
      <c r="F4444" s="22" t="n">
        <v>2014.175</v>
      </c>
      <c r="G4444" s="23" t="n">
        <v>2018.43</v>
      </c>
      <c r="H4444" s="23" t="n">
        <v>2016.41</v>
      </c>
      <c r="I4444" s="23" t="n">
        <v>2007.18</v>
      </c>
      <c r="J4444" s="23" t="n">
        <v>2005.17</v>
      </c>
      <c r="K4444" s="24" t="str">
        <f aca="false">IF(N4444&lt;=$F$3,"HIT","MISS")</f>
        <v>HIT</v>
      </c>
      <c r="L4444" s="24" t="str">
        <f aca="false">IF(O4444&lt;=$F$3,"HIT","MISS")</f>
        <v>MISS</v>
      </c>
      <c r="M4444" s="25" t="str">
        <f aca="false">IF(AND(K4444="HIT",L4444="HIT"),"HOD ✓ | LOD ✓",IF(K4444="HIT","HOD ✓",IF(L4444="HIT","LOD ✓","✗ MISS")))</f>
        <v>HOD ✓</v>
      </c>
      <c r="N4444" s="26" t="n">
        <f aca="false">IF(D4444&lt;H4444,(H4444-D4444)/D4444,IF(D4444&gt;G4444,(D4444-G4444)/D4444,0))</f>
        <v>0</v>
      </c>
      <c r="O4444" s="26" t="n">
        <f aca="false">IF(E4444&lt;J4444,(J4444-E4444)/E4444,IF(E4444&gt;I4444,(E4444-I4444)/E4444,0))</f>
        <v>0.00224924650242169</v>
      </c>
      <c r="P4444" s="27" t="n">
        <f aca="false">LN(F4444/F4443)</f>
        <v>0.0058157792008379</v>
      </c>
      <c r="Q4444" s="28" t="n">
        <f aca="false">STDEV(P4425:P4444)*SQRT(252)</f>
        <v>0.0993829126101817</v>
      </c>
      <c r="R4444" s="26" t="n">
        <f aca="false">(G4444-H4444)/H4444</f>
        <v>0.00100178039188458</v>
      </c>
      <c r="S4444" s="17" t="n">
        <f aca="false">YEAR(B4444)</f>
        <v>2023</v>
      </c>
      <c r="T4444" s="17" t="n">
        <f aca="false">WEEKDAY(B4444)</f>
        <v>2</v>
      </c>
    </row>
    <row r="4445" customFormat="false" ht="15" hidden="false" customHeight="false" outlineLevel="0" collapsed="false">
      <c r="B4445" s="21" t="n">
        <v>45258</v>
      </c>
      <c r="C4445" s="22" t="n">
        <v>2014.175</v>
      </c>
      <c r="D4445" s="22" t="n">
        <v>2043.11</v>
      </c>
      <c r="E4445" s="22" t="n">
        <v>2011.685</v>
      </c>
      <c r="F4445" s="22" t="n">
        <v>2040.97</v>
      </c>
      <c r="G4445" s="23" t="n">
        <v>2042.79</v>
      </c>
      <c r="H4445" s="23" t="n">
        <v>2040.75</v>
      </c>
      <c r="I4445" s="23" t="n">
        <v>2013.4</v>
      </c>
      <c r="J4445" s="23" t="n">
        <v>2011.39</v>
      </c>
      <c r="K4445" s="29" t="str">
        <f aca="false">IF(N4445&lt;=$F$3,"HIT","MISS")</f>
        <v>HIT</v>
      </c>
      <c r="L4445" s="29" t="str">
        <f aca="false">IF(O4445&lt;=$F$3,"HIT","MISS")</f>
        <v>HIT</v>
      </c>
      <c r="M4445" s="17" t="str">
        <f aca="false">IF(AND(K4445="HIT",L4445="HIT"),"HOD ✓ | LOD ✓",IF(K4445="HIT","HOD ✓",IF(L4445="HIT","LOD ✓","✗ MISS")))</f>
        <v>HOD ✓ | LOD ✓</v>
      </c>
      <c r="N4445" s="26" t="n">
        <f aca="false">IF(D4445&lt;H4445,(H4445-D4445)/D4445,IF(D4445&gt;G4445,(D4445-G4445)/D4445,0))</f>
        <v>0.000156623970319726</v>
      </c>
      <c r="O4445" s="26" t="n">
        <f aca="false">IF(E4445&lt;J4445,(J4445-E4445)/E4445,IF(E4445&gt;I4445,(E4445-I4445)/E4445,0))</f>
        <v>0</v>
      </c>
      <c r="P4445" s="27" t="n">
        <f aca="false">LN(F4445/F4444)</f>
        <v>0.0132155027633655</v>
      </c>
      <c r="Q4445" s="28" t="n">
        <f aca="false">STDEV(P4426:P4445)*SQRT(252)</f>
        <v>0.105836149954416</v>
      </c>
      <c r="R4445" s="26" t="n">
        <f aca="false">(G4445-H4445)/H4445</f>
        <v>0.000999632488055844</v>
      </c>
      <c r="S4445" s="17" t="n">
        <f aca="false">YEAR(B4445)</f>
        <v>2023</v>
      </c>
      <c r="T4445" s="17" t="n">
        <f aca="false">WEEKDAY(B4445)</f>
        <v>3</v>
      </c>
    </row>
    <row r="4446" customFormat="false" ht="15" hidden="false" customHeight="false" outlineLevel="0" collapsed="false">
      <c r="B4446" s="21" t="n">
        <v>45259</v>
      </c>
      <c r="C4446" s="22" t="n">
        <v>2040.97</v>
      </c>
      <c r="D4446" s="22" t="n">
        <v>2052.06</v>
      </c>
      <c r="E4446" s="22" t="n">
        <v>2035.32</v>
      </c>
      <c r="F4446" s="22" t="n">
        <v>2044.32</v>
      </c>
      <c r="G4446" s="23" t="n">
        <v>2052.54</v>
      </c>
      <c r="H4446" s="23" t="n">
        <v>2050.49</v>
      </c>
      <c r="I4446" s="23" t="n">
        <v>2035.09</v>
      </c>
      <c r="J4446" s="23" t="n">
        <v>2033.06</v>
      </c>
      <c r="K4446" s="29" t="str">
        <f aca="false">IF(N4446&lt;=$F$3,"HIT","MISS")</f>
        <v>HIT</v>
      </c>
      <c r="L4446" s="29" t="str">
        <f aca="false">IF(O4446&lt;=$F$3,"HIT","MISS")</f>
        <v>HIT</v>
      </c>
      <c r="M4446" s="17" t="str">
        <f aca="false">IF(AND(K4446="HIT",L4446="HIT"),"HOD ✓ | LOD ✓",IF(K4446="HIT","HOD ✓",IF(L4446="HIT","LOD ✓","✗ MISS")))</f>
        <v>HOD ✓ | LOD ✓</v>
      </c>
      <c r="N4446" s="26" t="n">
        <f aca="false">IF(D4446&lt;H4446,(H4446-D4446)/D4446,IF(D4446&gt;G4446,(D4446-G4446)/D4446,0))</f>
        <v>0</v>
      </c>
      <c r="O4446" s="26" t="n">
        <f aca="false">IF(E4446&lt;J4446,(J4446-E4446)/E4446,IF(E4446&gt;I4446,(E4446-I4446)/E4446,0))</f>
        <v>0.000113004343297377</v>
      </c>
      <c r="P4446" s="27" t="n">
        <f aca="false">LN(F4446/F4445)</f>
        <v>0.00164003081831397</v>
      </c>
      <c r="Q4446" s="28" t="n">
        <f aca="false">STDEV(P4427:P4446)*SQRT(252)</f>
        <v>0.105517954975431</v>
      </c>
      <c r="R4446" s="26" t="n">
        <f aca="false">(G4446-H4446)/H4446</f>
        <v>0.000999761032728851</v>
      </c>
      <c r="S4446" s="17" t="n">
        <f aca="false">YEAR(B4446)</f>
        <v>2023</v>
      </c>
      <c r="T4446" s="17" t="n">
        <f aca="false">WEEKDAY(B4446)</f>
        <v>4</v>
      </c>
    </row>
    <row r="4447" customFormat="false" ht="15" hidden="false" customHeight="false" outlineLevel="0" collapsed="false">
      <c r="B4447" s="21" t="n">
        <v>45260</v>
      </c>
      <c r="C4447" s="22" t="n">
        <v>2044.32</v>
      </c>
      <c r="D4447" s="22" t="n">
        <v>2047.235</v>
      </c>
      <c r="E4447" s="22" t="n">
        <v>2031.53</v>
      </c>
      <c r="F4447" s="22" t="n">
        <v>2036.165</v>
      </c>
      <c r="G4447" s="23" t="n">
        <v>2049.2</v>
      </c>
      <c r="H4447" s="23" t="n">
        <v>2047.15</v>
      </c>
      <c r="I4447" s="23" t="n">
        <v>2033.21</v>
      </c>
      <c r="J4447" s="23" t="n">
        <v>2031.18</v>
      </c>
      <c r="K4447" s="29" t="str">
        <f aca="false">IF(N4447&lt;=$F$3,"HIT","MISS")</f>
        <v>HIT</v>
      </c>
      <c r="L4447" s="29" t="str">
        <f aca="false">IF(O4447&lt;=$F$3,"HIT","MISS")</f>
        <v>HIT</v>
      </c>
      <c r="M4447" s="17" t="str">
        <f aca="false">IF(AND(K4447="HIT",L4447="HIT"),"HOD ✓ | LOD ✓",IF(K4447="HIT","HOD ✓",IF(L4447="HIT","LOD ✓","✗ MISS")))</f>
        <v>HOD ✓ | LOD ✓</v>
      </c>
      <c r="N4447" s="26" t="n">
        <f aca="false">IF(D4447&lt;H4447,(H4447-D4447)/D4447,IF(D4447&gt;G4447,(D4447-G4447)/D4447,0))</f>
        <v>0</v>
      </c>
      <c r="O4447" s="26" t="n">
        <f aca="false">IF(E4447&lt;J4447,(J4447-E4447)/E4447,IF(E4447&gt;I4447,(E4447-I4447)/E4447,0))</f>
        <v>0</v>
      </c>
      <c r="P4447" s="27" t="n">
        <f aca="false">LN(F4447/F4446)</f>
        <v>-0.00399707919889753</v>
      </c>
      <c r="Q4447" s="28" t="n">
        <f aca="false">STDEV(P4428:P4447)*SQRT(252)</f>
        <v>0.107319422205009</v>
      </c>
      <c r="R4447" s="26" t="n">
        <f aca="false">(G4447-H4447)/H4447</f>
        <v>0.00100139217937119</v>
      </c>
      <c r="S4447" s="17" t="n">
        <f aca="false">YEAR(B4447)</f>
        <v>2023</v>
      </c>
      <c r="T4447" s="17" t="n">
        <f aca="false">WEEKDAY(B4447)</f>
        <v>5</v>
      </c>
    </row>
    <row r="4448" customFormat="false" ht="15" hidden="false" customHeight="false" outlineLevel="0" collapsed="false">
      <c r="B4448" s="21" t="n">
        <v>45261</v>
      </c>
      <c r="C4448" s="22" t="n">
        <v>2036.165</v>
      </c>
      <c r="D4448" s="22" t="n">
        <v>2075.43</v>
      </c>
      <c r="E4448" s="22" t="n">
        <v>2033.94</v>
      </c>
      <c r="F4448" s="22" t="n">
        <v>2071.88</v>
      </c>
      <c r="G4448" s="23" t="n">
        <v>2075.76</v>
      </c>
      <c r="H4448" s="23" t="n">
        <v>2073.69</v>
      </c>
      <c r="I4448" s="23" t="n">
        <v>2039.64</v>
      </c>
      <c r="J4448" s="23" t="n">
        <v>2037.6</v>
      </c>
      <c r="K4448" s="24" t="str">
        <f aca="false">IF(N4448&lt;=$F$3,"HIT","MISS")</f>
        <v>HIT</v>
      </c>
      <c r="L4448" s="24" t="str">
        <f aca="false">IF(O4448&lt;=$F$3,"HIT","MISS")</f>
        <v>MISS</v>
      </c>
      <c r="M4448" s="25" t="str">
        <f aca="false">IF(AND(K4448="HIT",L4448="HIT"),"HOD ✓ | LOD ✓",IF(K4448="HIT","HOD ✓",IF(L4448="HIT","LOD ✓","✗ MISS")))</f>
        <v>HOD ✓</v>
      </c>
      <c r="N4448" s="26" t="n">
        <f aca="false">IF(D4448&lt;H4448,(H4448-D4448)/D4448,IF(D4448&gt;G4448,(D4448-G4448)/D4448,0))</f>
        <v>0</v>
      </c>
      <c r="O4448" s="26" t="n">
        <f aca="false">IF(E4448&lt;J4448,(J4448-E4448)/E4448,IF(E4448&gt;I4448,(E4448-I4448)/E4448,0))</f>
        <v>0.00179946311100615</v>
      </c>
      <c r="P4448" s="27" t="n">
        <f aca="false">LN(F4448/F4447)</f>
        <v>0.0173882710002015</v>
      </c>
      <c r="Q4448" s="28" t="n">
        <f aca="false">STDEV(P4429:P4448)*SQRT(252)</f>
        <v>0.121583117323406</v>
      </c>
      <c r="R4448" s="26" t="n">
        <f aca="false">(G4448-H4448)/H4448</f>
        <v>0.000998220563343684</v>
      </c>
      <c r="S4448" s="17" t="n">
        <f aca="false">YEAR(B4448)</f>
        <v>2023</v>
      </c>
      <c r="T4448" s="17" t="n">
        <f aca="false">WEEKDAY(B4448)</f>
        <v>6</v>
      </c>
    </row>
    <row r="4449" customFormat="false" ht="15" hidden="false" customHeight="false" outlineLevel="0" collapsed="false">
      <c r="B4449" s="21" t="n">
        <v>45264</v>
      </c>
      <c r="C4449" s="22" t="n">
        <v>2071.88</v>
      </c>
      <c r="D4449" s="22" t="n">
        <v>2148.99</v>
      </c>
      <c r="E4449" s="22" t="n">
        <v>2020.135</v>
      </c>
      <c r="F4449" s="22" t="n">
        <v>2029</v>
      </c>
      <c r="G4449" s="23" t="n">
        <v>2150.84</v>
      </c>
      <c r="H4449" s="23" t="n">
        <v>2148.69</v>
      </c>
      <c r="I4449" s="23" t="n">
        <v>2019.79</v>
      </c>
      <c r="J4449" s="23" t="n">
        <v>2017.77</v>
      </c>
      <c r="K4449" s="29" t="str">
        <f aca="false">IF(N4449&lt;=$F$3,"HIT","MISS")</f>
        <v>HIT</v>
      </c>
      <c r="L4449" s="29" t="str">
        <f aca="false">IF(O4449&lt;=$F$3,"HIT","MISS")</f>
        <v>HIT</v>
      </c>
      <c r="M4449" s="17" t="str">
        <f aca="false">IF(AND(K4449="HIT",L4449="HIT"),"HOD ✓ | LOD ✓",IF(K4449="HIT","HOD ✓",IF(L4449="HIT","LOD ✓","✗ MISS")))</f>
        <v>HOD ✓ | LOD ✓</v>
      </c>
      <c r="N4449" s="26" t="n">
        <f aca="false">IF(D4449&lt;H4449,(H4449-D4449)/D4449,IF(D4449&gt;G4449,(D4449-G4449)/D4449,0))</f>
        <v>0</v>
      </c>
      <c r="O4449" s="26" t="n">
        <f aca="false">IF(E4449&lt;J4449,(J4449-E4449)/E4449,IF(E4449&gt;I4449,(E4449-I4449)/E4449,0))</f>
        <v>0.000170780665648596</v>
      </c>
      <c r="P4449" s="27" t="n">
        <f aca="false">LN(F4449/F4448)</f>
        <v>-0.0209133468185023</v>
      </c>
      <c r="Q4449" s="28" t="n">
        <f aca="false">STDEV(P4430:P4449)*SQRT(252)</f>
        <v>0.142982908419614</v>
      </c>
      <c r="R4449" s="26" t="n">
        <f aca="false">(G4449-H4449)/H4449</f>
        <v>0.00100060967380129</v>
      </c>
      <c r="S4449" s="17" t="n">
        <f aca="false">YEAR(B4449)</f>
        <v>2023</v>
      </c>
      <c r="T4449" s="17" t="n">
        <f aca="false">WEEKDAY(B4449)</f>
        <v>2</v>
      </c>
    </row>
    <row r="4450" customFormat="false" ht="15" hidden="false" customHeight="false" outlineLevel="0" collapsed="false">
      <c r="B4450" s="21" t="n">
        <v>45265</v>
      </c>
      <c r="C4450" s="22" t="n">
        <v>2029</v>
      </c>
      <c r="D4450" s="22" t="n">
        <v>2041.3</v>
      </c>
      <c r="E4450" s="22" t="n">
        <v>2009.936</v>
      </c>
      <c r="F4450" s="22" t="n">
        <v>2019.345</v>
      </c>
      <c r="G4450" s="23" t="n">
        <v>2041.86</v>
      </c>
      <c r="H4450" s="23" t="n">
        <v>2039.82</v>
      </c>
      <c r="I4450" s="23" t="n">
        <v>2009.64</v>
      </c>
      <c r="J4450" s="23" t="n">
        <v>2007.63</v>
      </c>
      <c r="K4450" s="29" t="str">
        <f aca="false">IF(N4450&lt;=$F$3,"HIT","MISS")</f>
        <v>HIT</v>
      </c>
      <c r="L4450" s="29" t="str">
        <f aca="false">IF(O4450&lt;=$F$3,"HIT","MISS")</f>
        <v>HIT</v>
      </c>
      <c r="M4450" s="17" t="str">
        <f aca="false">IF(AND(K4450="HIT",L4450="HIT"),"HOD ✓ | LOD ✓",IF(K4450="HIT","HOD ✓",IF(L4450="HIT","LOD ✓","✗ MISS")))</f>
        <v>HOD ✓ | LOD ✓</v>
      </c>
      <c r="N4450" s="26" t="n">
        <f aca="false">IF(D4450&lt;H4450,(H4450-D4450)/D4450,IF(D4450&gt;G4450,(D4450-G4450)/D4450,0))</f>
        <v>0</v>
      </c>
      <c r="O4450" s="26" t="n">
        <f aca="false">IF(E4450&lt;J4450,(J4450-E4450)/E4450,IF(E4450&gt;I4450,(E4450-I4450)/E4450,0))</f>
        <v>0.000147268370734104</v>
      </c>
      <c r="P4450" s="27" t="n">
        <f aca="false">LN(F4450/F4449)</f>
        <v>-0.00476985943911319</v>
      </c>
      <c r="Q4450" s="28" t="n">
        <f aca="false">STDEV(P4431:P4450)*SQRT(252)</f>
        <v>0.143185827845384</v>
      </c>
      <c r="R4450" s="26" t="n">
        <f aca="false">(G4450-H4450)/H4450</f>
        <v>0.00100008824308025</v>
      </c>
      <c r="S4450" s="17" t="n">
        <f aca="false">YEAR(B4450)</f>
        <v>2023</v>
      </c>
      <c r="T4450" s="17" t="n">
        <f aca="false">WEEKDAY(B4450)</f>
        <v>3</v>
      </c>
    </row>
    <row r="4451" customFormat="false" ht="15" hidden="false" customHeight="false" outlineLevel="0" collapsed="false">
      <c r="B4451" s="21" t="n">
        <v>45266</v>
      </c>
      <c r="C4451" s="22" t="n">
        <v>2019.345</v>
      </c>
      <c r="D4451" s="22" t="n">
        <v>2035.97</v>
      </c>
      <c r="E4451" s="22" t="n">
        <v>2017.29</v>
      </c>
      <c r="F4451" s="22" t="n">
        <v>2025.475</v>
      </c>
      <c r="G4451" s="23" t="n">
        <v>2037.03</v>
      </c>
      <c r="H4451" s="23" t="n">
        <v>2035</v>
      </c>
      <c r="I4451" s="23" t="n">
        <v>2020.17</v>
      </c>
      <c r="J4451" s="23" t="n">
        <v>2018.15</v>
      </c>
      <c r="K4451" s="29" t="str">
        <f aca="false">IF(N4451&lt;=$F$3,"HIT","MISS")</f>
        <v>HIT</v>
      </c>
      <c r="L4451" s="29" t="str">
        <f aca="false">IF(O4451&lt;=$F$3,"HIT","MISS")</f>
        <v>HIT</v>
      </c>
      <c r="M4451" s="17" t="str">
        <f aca="false">IF(AND(K4451="HIT",L4451="HIT"),"HOD ✓ | LOD ✓",IF(K4451="HIT","HOD ✓",IF(L4451="HIT","LOD ✓","✗ MISS")))</f>
        <v>HOD ✓ | LOD ✓</v>
      </c>
      <c r="N4451" s="26" t="n">
        <f aca="false">IF(D4451&lt;H4451,(H4451-D4451)/D4451,IF(D4451&gt;G4451,(D4451-G4451)/D4451,0))</f>
        <v>0</v>
      </c>
      <c r="O4451" s="26" t="n">
        <f aca="false">IF(E4451&lt;J4451,(J4451-E4451)/E4451,IF(E4451&gt;I4451,(E4451-I4451)/E4451,0))</f>
        <v>0.000426314511052019</v>
      </c>
      <c r="P4451" s="27" t="n">
        <f aca="false">LN(F4451/F4450)</f>
        <v>0.00303103954842367</v>
      </c>
      <c r="Q4451" s="28" t="n">
        <f aca="false">STDEV(P4432:P4451)*SQRT(252)</f>
        <v>0.137270826751568</v>
      </c>
      <c r="R4451" s="26" t="n">
        <f aca="false">(G4451-H4451)/H4451</f>
        <v>0.000997542997542984</v>
      </c>
      <c r="S4451" s="17" t="n">
        <f aca="false">YEAR(B4451)</f>
        <v>2023</v>
      </c>
      <c r="T4451" s="17" t="n">
        <f aca="false">WEEKDAY(B4451)</f>
        <v>4</v>
      </c>
    </row>
    <row r="4452" customFormat="false" ht="15" hidden="false" customHeight="false" outlineLevel="0" collapsed="false">
      <c r="B4452" s="21" t="n">
        <v>45267</v>
      </c>
      <c r="C4452" s="22" t="n">
        <v>2025.475</v>
      </c>
      <c r="D4452" s="22" t="n">
        <v>2039.975</v>
      </c>
      <c r="E4452" s="22" t="n">
        <v>2020.235</v>
      </c>
      <c r="F4452" s="22" t="n">
        <v>2028.515</v>
      </c>
      <c r="G4452" s="23" t="n">
        <v>2041.89</v>
      </c>
      <c r="H4452" s="23" t="n">
        <v>2039.85</v>
      </c>
      <c r="I4452" s="23" t="n">
        <v>2020.85</v>
      </c>
      <c r="J4452" s="23" t="n">
        <v>2018.83</v>
      </c>
      <c r="K4452" s="29" t="str">
        <f aca="false">IF(N4452&lt;=$F$3,"HIT","MISS")</f>
        <v>HIT</v>
      </c>
      <c r="L4452" s="29" t="str">
        <f aca="false">IF(O4452&lt;=$F$3,"HIT","MISS")</f>
        <v>HIT</v>
      </c>
      <c r="M4452" s="17" t="str">
        <f aca="false">IF(AND(K4452="HIT",L4452="HIT"),"HOD ✓ | LOD ✓",IF(K4452="HIT","HOD ✓",IF(L4452="HIT","LOD ✓","✗ MISS")))</f>
        <v>HOD ✓ | LOD ✓</v>
      </c>
      <c r="N4452" s="26" t="n">
        <f aca="false">IF(D4452&lt;H4452,(H4452-D4452)/D4452,IF(D4452&gt;G4452,(D4452-G4452)/D4452,0))</f>
        <v>0</v>
      </c>
      <c r="O4452" s="26" t="n">
        <f aca="false">IF(E4452&lt;J4452,(J4452-E4452)/E4452,IF(E4452&gt;I4452,(E4452-I4452)/E4452,0))</f>
        <v>0</v>
      </c>
      <c r="P4452" s="27" t="n">
        <f aca="false">LN(F4452/F4451)</f>
        <v>0.00149975731060799</v>
      </c>
      <c r="Q4452" s="28" t="n">
        <f aca="false">STDEV(P4433:P4452)*SQRT(252)</f>
        <v>0.137029824671077</v>
      </c>
      <c r="R4452" s="26" t="n">
        <f aca="false">(G4452-H4452)/H4452</f>
        <v>0.00100007353481883</v>
      </c>
      <c r="S4452" s="17" t="n">
        <f aca="false">YEAR(B4452)</f>
        <v>2023</v>
      </c>
      <c r="T4452" s="17" t="n">
        <f aca="false">WEEKDAY(B4452)</f>
        <v>5</v>
      </c>
    </row>
    <row r="4453" customFormat="false" ht="15" hidden="false" customHeight="false" outlineLevel="0" collapsed="false">
      <c r="B4453" s="21" t="n">
        <v>45268</v>
      </c>
      <c r="C4453" s="22" t="n">
        <v>2028.515</v>
      </c>
      <c r="D4453" s="22" t="n">
        <v>2034.065</v>
      </c>
      <c r="E4453" s="22" t="n">
        <v>1994.74</v>
      </c>
      <c r="F4453" s="22" t="n">
        <v>2004.44</v>
      </c>
      <c r="G4453" s="23" t="n">
        <v>2035.25</v>
      </c>
      <c r="H4453" s="23" t="n">
        <v>2033.22</v>
      </c>
      <c r="I4453" s="23" t="n">
        <v>1997.42</v>
      </c>
      <c r="J4453" s="23" t="n">
        <v>1995.42</v>
      </c>
      <c r="K4453" s="29" t="str">
        <f aca="false">IF(N4453&lt;=$F$3,"HIT","MISS")</f>
        <v>HIT</v>
      </c>
      <c r="L4453" s="29" t="str">
        <f aca="false">IF(O4453&lt;=$F$3,"HIT","MISS")</f>
        <v>HIT</v>
      </c>
      <c r="M4453" s="17" t="str">
        <f aca="false">IF(AND(K4453="HIT",L4453="HIT"),"HOD ✓ | LOD ✓",IF(K4453="HIT","HOD ✓",IF(L4453="HIT","LOD ✓","✗ MISS")))</f>
        <v>HOD ✓ | LOD ✓</v>
      </c>
      <c r="N4453" s="26" t="n">
        <f aca="false">IF(D4453&lt;H4453,(H4453-D4453)/D4453,IF(D4453&gt;G4453,(D4453-G4453)/D4453,0))</f>
        <v>0</v>
      </c>
      <c r="O4453" s="26" t="n">
        <f aca="false">IF(E4453&lt;J4453,(J4453-E4453)/E4453,IF(E4453&gt;I4453,(E4453-I4453)/E4453,0))</f>
        <v>0.000340896557947434</v>
      </c>
      <c r="P4453" s="27" t="n">
        <f aca="false">LN(F4453/F4452)</f>
        <v>-0.0119392782626963</v>
      </c>
      <c r="Q4453" s="28" t="n">
        <f aca="false">STDEV(P4434:P4453)*SQRT(252)</f>
        <v>0.139164737253941</v>
      </c>
      <c r="R4453" s="26" t="n">
        <f aca="false">(G4453-H4453)/H4453</f>
        <v>0.000998416305171094</v>
      </c>
      <c r="S4453" s="17" t="n">
        <f aca="false">YEAR(B4453)</f>
        <v>2023</v>
      </c>
      <c r="T4453" s="17" t="n">
        <f aca="false">WEEKDAY(B4453)</f>
        <v>6</v>
      </c>
    </row>
    <row r="4454" customFormat="false" ht="15" hidden="false" customHeight="false" outlineLevel="0" collapsed="false">
      <c r="B4454" s="21" t="n">
        <v>45271</v>
      </c>
      <c r="C4454" s="22" t="n">
        <v>2004.44</v>
      </c>
      <c r="D4454" s="22" t="n">
        <v>2007.85</v>
      </c>
      <c r="E4454" s="22" t="n">
        <v>1975.895</v>
      </c>
      <c r="F4454" s="22" t="n">
        <v>1981.84</v>
      </c>
      <c r="G4454" s="23" t="n">
        <v>2009.01</v>
      </c>
      <c r="H4454" s="23" t="n">
        <v>2007</v>
      </c>
      <c r="I4454" s="23" t="n">
        <v>1975.76</v>
      </c>
      <c r="J4454" s="23" t="n">
        <v>1973.79</v>
      </c>
      <c r="K4454" s="29" t="str">
        <f aca="false">IF(N4454&lt;=$F$3,"HIT","MISS")</f>
        <v>HIT</v>
      </c>
      <c r="L4454" s="29" t="str">
        <f aca="false">IF(O4454&lt;=$F$3,"HIT","MISS")</f>
        <v>HIT</v>
      </c>
      <c r="M4454" s="17" t="str">
        <f aca="false">IF(AND(K4454="HIT",L4454="HIT"),"HOD ✓ | LOD ✓",IF(K4454="HIT","HOD ✓",IF(L4454="HIT","LOD ✓","✗ MISS")))</f>
        <v>HOD ✓ | LOD ✓</v>
      </c>
      <c r="N4454" s="26" t="n">
        <f aca="false">IF(D4454&lt;H4454,(H4454-D4454)/D4454,IF(D4454&gt;G4454,(D4454-G4454)/D4454,0))</f>
        <v>0</v>
      </c>
      <c r="O4454" s="26" t="n">
        <f aca="false">IF(E4454&lt;J4454,(J4454-E4454)/E4454,IF(E4454&gt;I4454,(E4454-I4454)/E4454,0))</f>
        <v>6.83234686053616E-005</v>
      </c>
      <c r="P4454" s="27" t="n">
        <f aca="false">LN(F4454/F4453)</f>
        <v>-0.0113390138905157</v>
      </c>
      <c r="Q4454" s="28" t="n">
        <f aca="false">STDEV(P4435:P4454)*SQRT(252)</f>
        <v>0.146238029724215</v>
      </c>
      <c r="R4454" s="26" t="n">
        <f aca="false">(G4454-H4454)/H4454</f>
        <v>0.00100149476831091</v>
      </c>
      <c r="S4454" s="17" t="n">
        <f aca="false">YEAR(B4454)</f>
        <v>2023</v>
      </c>
      <c r="T4454" s="17" t="n">
        <f aca="false">WEEKDAY(B4454)</f>
        <v>2</v>
      </c>
    </row>
    <row r="4455" customFormat="false" ht="15" hidden="false" customHeight="false" outlineLevel="0" collapsed="false">
      <c r="B4455" s="21" t="n">
        <v>45272</v>
      </c>
      <c r="C4455" s="22" t="n">
        <v>1981.84</v>
      </c>
      <c r="D4455" s="22" t="n">
        <v>1996.76</v>
      </c>
      <c r="E4455" s="22" t="n">
        <v>1977.28</v>
      </c>
      <c r="F4455" s="22" t="n">
        <v>1979.435</v>
      </c>
      <c r="G4455" s="23" t="n">
        <v>1996.43</v>
      </c>
      <c r="H4455" s="23" t="n">
        <v>1994.44</v>
      </c>
      <c r="I4455" s="23" t="n">
        <v>1979.63</v>
      </c>
      <c r="J4455" s="23" t="n">
        <v>1977.65</v>
      </c>
      <c r="K4455" s="29" t="str">
        <f aca="false">IF(N4455&lt;=$F$3,"HIT","MISS")</f>
        <v>HIT</v>
      </c>
      <c r="L4455" s="29" t="str">
        <f aca="false">IF(O4455&lt;=$F$3,"HIT","MISS")</f>
        <v>HIT</v>
      </c>
      <c r="M4455" s="17" t="str">
        <f aca="false">IF(AND(K4455="HIT",L4455="HIT"),"HOD ✓ | LOD ✓",IF(K4455="HIT","HOD ✓",IF(L4455="HIT","LOD ✓","✗ MISS")))</f>
        <v>HOD ✓ | LOD ✓</v>
      </c>
      <c r="N4455" s="26" t="n">
        <f aca="false">IF(D4455&lt;H4455,(H4455-D4455)/D4455,IF(D4455&gt;G4455,(D4455-G4455)/D4455,0))</f>
        <v>0.000165267733728604</v>
      </c>
      <c r="O4455" s="26" t="n">
        <f aca="false">IF(E4455&lt;J4455,(J4455-E4455)/E4455,IF(E4455&gt;I4455,(E4455-I4455)/E4455,0))</f>
        <v>0.000187125748503054</v>
      </c>
      <c r="P4455" s="27" t="n">
        <f aca="false">LN(F4455/F4454)</f>
        <v>-0.00121425566036075</v>
      </c>
      <c r="Q4455" s="28" t="n">
        <f aca="false">STDEV(P4436:P4455)*SQRT(252)</f>
        <v>0.143434086397365</v>
      </c>
      <c r="R4455" s="26" t="n">
        <f aca="false">(G4455-H4455)/H4455</f>
        <v>0.000997773811195127</v>
      </c>
      <c r="S4455" s="17" t="n">
        <f aca="false">YEAR(B4455)</f>
        <v>2023</v>
      </c>
      <c r="T4455" s="17" t="n">
        <f aca="false">WEEKDAY(B4455)</f>
        <v>3</v>
      </c>
    </row>
    <row r="4456" customFormat="false" ht="15" hidden="false" customHeight="false" outlineLevel="0" collapsed="false">
      <c r="B4456" s="21" t="n">
        <v>45273</v>
      </c>
      <c r="C4456" s="22" t="n">
        <v>1979.435</v>
      </c>
      <c r="D4456" s="22" t="n">
        <v>2027.88</v>
      </c>
      <c r="E4456" s="22" t="n">
        <v>1973.09</v>
      </c>
      <c r="F4456" s="22" t="n">
        <v>2027.575</v>
      </c>
      <c r="G4456" s="23" t="n">
        <v>2027.1</v>
      </c>
      <c r="H4456" s="23" t="n">
        <v>2025.07</v>
      </c>
      <c r="I4456" s="23" t="n">
        <v>1975.27</v>
      </c>
      <c r="J4456" s="23" t="n">
        <v>1973.3</v>
      </c>
      <c r="K4456" s="29" t="str">
        <f aca="false">IF(N4456&lt;=$F$3,"HIT","MISS")</f>
        <v>HIT</v>
      </c>
      <c r="L4456" s="29" t="str">
        <f aca="false">IF(O4456&lt;=$F$3,"HIT","MISS")</f>
        <v>HIT</v>
      </c>
      <c r="M4456" s="17" t="str">
        <f aca="false">IF(AND(K4456="HIT",L4456="HIT"),"HOD ✓ | LOD ✓",IF(K4456="HIT","HOD ✓",IF(L4456="HIT","LOD ✓","✗ MISS")))</f>
        <v>HOD ✓ | LOD ✓</v>
      </c>
      <c r="N4456" s="26" t="n">
        <f aca="false">IF(D4456&lt;H4456,(H4456-D4456)/D4456,IF(D4456&gt;G4456,(D4456-G4456)/D4456,0))</f>
        <v>0.00038463814426899</v>
      </c>
      <c r="O4456" s="26" t="n">
        <f aca="false">IF(E4456&lt;J4456,(J4456-E4456)/E4456,IF(E4456&gt;I4456,(E4456-I4456)/E4456,0))</f>
        <v>0.000106432043140473</v>
      </c>
      <c r="P4456" s="27" t="n">
        <f aca="false">LN(F4456/F4455)</f>
        <v>0.0240290472419242</v>
      </c>
      <c r="Q4456" s="28" t="n">
        <f aca="false">STDEV(P4437:P4456)*SQRT(252)</f>
        <v>0.16570668545868</v>
      </c>
      <c r="R4456" s="26" t="n">
        <f aca="false">(G4456-H4456)/H4456</f>
        <v>0.00100243448374623</v>
      </c>
      <c r="S4456" s="17" t="n">
        <f aca="false">YEAR(B4456)</f>
        <v>2023</v>
      </c>
      <c r="T4456" s="17" t="n">
        <f aca="false">WEEKDAY(B4456)</f>
        <v>4</v>
      </c>
    </row>
    <row r="4457" customFormat="false" ht="15" hidden="false" customHeight="false" outlineLevel="0" collapsed="false">
      <c r="B4457" s="21" t="n">
        <v>45274</v>
      </c>
      <c r="C4457" s="22" t="n">
        <v>2027.575</v>
      </c>
      <c r="D4457" s="22" t="n">
        <v>2047.935</v>
      </c>
      <c r="E4457" s="22" t="n">
        <v>2024.28</v>
      </c>
      <c r="F4457" s="22" t="n">
        <v>2036.265</v>
      </c>
      <c r="G4457" s="23" t="n">
        <v>2049.2</v>
      </c>
      <c r="H4457" s="23" t="n">
        <v>2047.15</v>
      </c>
      <c r="I4457" s="23" t="n">
        <v>2026.81</v>
      </c>
      <c r="J4457" s="23" t="n">
        <v>2024.79</v>
      </c>
      <c r="K4457" s="29" t="str">
        <f aca="false">IF(N4457&lt;=$F$3,"HIT","MISS")</f>
        <v>HIT</v>
      </c>
      <c r="L4457" s="29" t="str">
        <f aca="false">IF(O4457&lt;=$F$3,"HIT","MISS")</f>
        <v>HIT</v>
      </c>
      <c r="M4457" s="17" t="str">
        <f aca="false">IF(AND(K4457="HIT",L4457="HIT"),"HOD ✓ | LOD ✓",IF(K4457="HIT","HOD ✓",IF(L4457="HIT","LOD ✓","✗ MISS")))</f>
        <v>HOD ✓ | LOD ✓</v>
      </c>
      <c r="N4457" s="26" t="n">
        <f aca="false">IF(D4457&lt;H4457,(H4457-D4457)/D4457,IF(D4457&gt;G4457,(D4457-G4457)/D4457,0))</f>
        <v>0</v>
      </c>
      <c r="O4457" s="26" t="n">
        <f aca="false">IF(E4457&lt;J4457,(J4457-E4457)/E4457,IF(E4457&gt;I4457,(E4457-I4457)/E4457,0))</f>
        <v>0.000251941431027324</v>
      </c>
      <c r="P4457" s="27" t="n">
        <f aca="false">LN(F4457/F4456)</f>
        <v>0.00427674969754219</v>
      </c>
      <c r="Q4457" s="28" t="n">
        <f aca="false">STDEV(P4438:P4457)*SQRT(252)</f>
        <v>0.16232267986355</v>
      </c>
      <c r="R4457" s="26" t="n">
        <f aca="false">(G4457-H4457)/H4457</f>
        <v>0.00100139217937119</v>
      </c>
      <c r="S4457" s="17" t="n">
        <f aca="false">YEAR(B4457)</f>
        <v>2023</v>
      </c>
      <c r="T4457" s="17" t="n">
        <f aca="false">WEEKDAY(B4457)</f>
        <v>5</v>
      </c>
    </row>
    <row r="4458" customFormat="false" ht="15" hidden="false" customHeight="false" outlineLevel="0" collapsed="false">
      <c r="B4458" s="21" t="n">
        <v>45275</v>
      </c>
      <c r="C4458" s="22" t="n">
        <v>2036.265</v>
      </c>
      <c r="D4458" s="22" t="n">
        <v>2044.945</v>
      </c>
      <c r="E4458" s="22" t="n">
        <v>2015.65</v>
      </c>
      <c r="F4458" s="22" t="n">
        <v>2019.54</v>
      </c>
      <c r="G4458" s="23" t="n">
        <v>2047.13</v>
      </c>
      <c r="H4458" s="23" t="n">
        <v>2045.08</v>
      </c>
      <c r="I4458" s="23" t="n">
        <v>2018.12</v>
      </c>
      <c r="J4458" s="23" t="n">
        <v>2016.1</v>
      </c>
      <c r="K4458" s="29" t="str">
        <f aca="false">IF(N4458&lt;=$F$3,"HIT","MISS")</f>
        <v>HIT</v>
      </c>
      <c r="L4458" s="29" t="str">
        <f aca="false">IF(O4458&lt;=$F$3,"HIT","MISS")</f>
        <v>HIT</v>
      </c>
      <c r="M4458" s="17" t="str">
        <f aca="false">IF(AND(K4458="HIT",L4458="HIT"),"HOD ✓ | LOD ✓",IF(K4458="HIT","HOD ✓",IF(L4458="HIT","LOD ✓","✗ MISS")))</f>
        <v>HOD ✓ | LOD ✓</v>
      </c>
      <c r="N4458" s="26" t="n">
        <f aca="false">IF(D4458&lt;H4458,(H4458-D4458)/D4458,IF(D4458&gt;G4458,(D4458-G4458)/D4458,0))</f>
        <v>6.60164454300683E-005</v>
      </c>
      <c r="O4458" s="26" t="n">
        <f aca="false">IF(E4458&lt;J4458,(J4458-E4458)/E4458,IF(E4458&gt;I4458,(E4458-I4458)/E4458,0))</f>
        <v>0.000223253044923384</v>
      </c>
      <c r="P4458" s="27" t="n">
        <f aca="false">LN(F4458/F4457)</f>
        <v>-0.00824748468142156</v>
      </c>
      <c r="Q4458" s="28" t="n">
        <f aca="false">STDEV(P4439:P4458)*SQRT(252)</f>
        <v>0.165814886430979</v>
      </c>
      <c r="R4458" s="26" t="n">
        <f aca="false">(G4458-H4458)/H4458</f>
        <v>0.00100240577385735</v>
      </c>
      <c r="S4458" s="17" t="n">
        <f aca="false">YEAR(B4458)</f>
        <v>2023</v>
      </c>
      <c r="T4458" s="17" t="n">
        <f aca="false">WEEKDAY(B4458)</f>
        <v>6</v>
      </c>
    </row>
    <row r="4459" customFormat="false" ht="15" hidden="false" customHeight="false" outlineLevel="0" collapsed="false">
      <c r="B4459" s="21" t="n">
        <v>45278</v>
      </c>
      <c r="C4459" s="22" t="n">
        <v>2019.54</v>
      </c>
      <c r="D4459" s="22" t="n">
        <v>2033.75</v>
      </c>
      <c r="E4459" s="22" t="n">
        <v>2016.065</v>
      </c>
      <c r="F4459" s="22" t="n">
        <v>2027.24</v>
      </c>
      <c r="G4459" s="23" t="n">
        <v>2034.03</v>
      </c>
      <c r="H4459" s="23" t="n">
        <v>2032</v>
      </c>
      <c r="I4459" s="23" t="n">
        <v>2017.66</v>
      </c>
      <c r="J4459" s="23" t="n">
        <v>2015.64</v>
      </c>
      <c r="K4459" s="29" t="str">
        <f aca="false">IF(N4459&lt;=$F$3,"HIT","MISS")</f>
        <v>HIT</v>
      </c>
      <c r="L4459" s="29" t="str">
        <f aca="false">IF(O4459&lt;=$F$3,"HIT","MISS")</f>
        <v>HIT</v>
      </c>
      <c r="M4459" s="17" t="str">
        <f aca="false">IF(AND(K4459="HIT",L4459="HIT"),"HOD ✓ | LOD ✓",IF(K4459="HIT","HOD ✓",IF(L4459="HIT","LOD ✓","✗ MISS")))</f>
        <v>HOD ✓ | LOD ✓</v>
      </c>
      <c r="N4459" s="26" t="n">
        <f aca="false">IF(D4459&lt;H4459,(H4459-D4459)/D4459,IF(D4459&gt;G4459,(D4459-G4459)/D4459,0))</f>
        <v>0</v>
      </c>
      <c r="O4459" s="26" t="n">
        <f aca="false">IF(E4459&lt;J4459,(J4459-E4459)/E4459,IF(E4459&gt;I4459,(E4459-I4459)/E4459,0))</f>
        <v>0</v>
      </c>
      <c r="P4459" s="27" t="n">
        <f aca="false">LN(F4459/F4458)</f>
        <v>0.00380549933156852</v>
      </c>
      <c r="Q4459" s="28" t="n">
        <f aca="false">STDEV(P4440:P4459)*SQRT(252)</f>
        <v>0.165845261618592</v>
      </c>
      <c r="R4459" s="26" t="n">
        <f aca="false">(G4459-H4459)/H4459</f>
        <v>0.000999015748031483</v>
      </c>
      <c r="S4459" s="17" t="n">
        <f aca="false">YEAR(B4459)</f>
        <v>2023</v>
      </c>
      <c r="T4459" s="17" t="n">
        <f aca="false">WEEKDAY(B4459)</f>
        <v>2</v>
      </c>
    </row>
    <row r="4460" customFormat="false" ht="15" hidden="false" customHeight="false" outlineLevel="0" collapsed="false">
      <c r="B4460" s="21" t="n">
        <v>45279</v>
      </c>
      <c r="C4460" s="22" t="n">
        <v>2027.24</v>
      </c>
      <c r="D4460" s="22" t="n">
        <v>2047.03</v>
      </c>
      <c r="E4460" s="22" t="n">
        <v>2021.75</v>
      </c>
      <c r="F4460" s="22" t="n">
        <v>2040.245</v>
      </c>
      <c r="G4460" s="23" t="n">
        <v>2048.59</v>
      </c>
      <c r="H4460" s="23" t="n">
        <v>2046.54</v>
      </c>
      <c r="I4460" s="23" t="n">
        <v>2022.97</v>
      </c>
      <c r="J4460" s="23" t="n">
        <v>2020.95</v>
      </c>
      <c r="K4460" s="29" t="str">
        <f aca="false">IF(N4460&lt;=$F$3,"HIT","MISS")</f>
        <v>HIT</v>
      </c>
      <c r="L4460" s="29" t="str">
        <f aca="false">IF(O4460&lt;=$F$3,"HIT","MISS")</f>
        <v>HIT</v>
      </c>
      <c r="M4460" s="17" t="str">
        <f aca="false">IF(AND(K4460="HIT",L4460="HIT"),"HOD ✓ | LOD ✓",IF(K4460="HIT","HOD ✓",IF(L4460="HIT","LOD ✓","✗ MISS")))</f>
        <v>HOD ✓ | LOD ✓</v>
      </c>
      <c r="N4460" s="26" t="n">
        <f aca="false">IF(D4460&lt;H4460,(H4460-D4460)/D4460,IF(D4460&gt;G4460,(D4460-G4460)/D4460,0))</f>
        <v>0</v>
      </c>
      <c r="O4460" s="26" t="n">
        <f aca="false">IF(E4460&lt;J4460,(J4460-E4460)/E4460,IF(E4460&gt;I4460,(E4460-I4460)/E4460,0))</f>
        <v>0</v>
      </c>
      <c r="P4460" s="27" t="n">
        <f aca="false">LN(F4460/F4459)</f>
        <v>0.00639463664451148</v>
      </c>
      <c r="Q4460" s="28" t="n">
        <f aca="false">STDEV(P4441:P4460)*SQRT(252)</f>
        <v>0.163500694725321</v>
      </c>
      <c r="R4460" s="26" t="n">
        <f aca="false">(G4460-H4460)/H4460</f>
        <v>0.0010016906583796</v>
      </c>
      <c r="S4460" s="17" t="n">
        <f aca="false">YEAR(B4460)</f>
        <v>2023</v>
      </c>
      <c r="T4460" s="17" t="n">
        <f aca="false">WEEKDAY(B4460)</f>
        <v>3</v>
      </c>
    </row>
    <row r="4461" customFormat="false" ht="15" hidden="false" customHeight="false" outlineLevel="0" collapsed="false">
      <c r="B4461" s="21" t="n">
        <v>45280</v>
      </c>
      <c r="C4461" s="22" t="n">
        <v>2040.245</v>
      </c>
      <c r="D4461" s="22" t="n">
        <v>2043.535</v>
      </c>
      <c r="E4461" s="22" t="n">
        <v>2027.485</v>
      </c>
      <c r="F4461" s="22" t="n">
        <v>2031.78</v>
      </c>
      <c r="G4461" s="23" t="n">
        <v>2044.48</v>
      </c>
      <c r="H4461" s="23" t="n">
        <v>2042.44</v>
      </c>
      <c r="I4461" s="23" t="n">
        <v>2027.58</v>
      </c>
      <c r="J4461" s="23" t="n">
        <v>2025.55</v>
      </c>
      <c r="K4461" s="29" t="str">
        <f aca="false">IF(N4461&lt;=$F$3,"HIT","MISS")</f>
        <v>HIT</v>
      </c>
      <c r="L4461" s="29" t="str">
        <f aca="false">IF(O4461&lt;=$F$3,"HIT","MISS")</f>
        <v>HIT</v>
      </c>
      <c r="M4461" s="17" t="str">
        <f aca="false">IF(AND(K4461="HIT",L4461="HIT"),"HOD ✓ | LOD ✓",IF(K4461="HIT","HOD ✓",IF(L4461="HIT","LOD ✓","✗ MISS")))</f>
        <v>HOD ✓ | LOD ✓</v>
      </c>
      <c r="N4461" s="26" t="n">
        <f aca="false">IF(D4461&lt;H4461,(H4461-D4461)/D4461,IF(D4461&gt;G4461,(D4461-G4461)/D4461,0))</f>
        <v>0</v>
      </c>
      <c r="O4461" s="26" t="n">
        <f aca="false">IF(E4461&lt;J4461,(J4461-E4461)/E4461,IF(E4461&gt;I4461,(E4461-I4461)/E4461,0))</f>
        <v>0</v>
      </c>
      <c r="P4461" s="27" t="n">
        <f aca="false">LN(F4461/F4460)</f>
        <v>-0.00415764254582083</v>
      </c>
      <c r="Q4461" s="28" t="n">
        <f aca="false">STDEV(P4442:P4461)*SQRT(252)</f>
        <v>0.163425722507923</v>
      </c>
      <c r="R4461" s="26" t="n">
        <f aca="false">(G4461-H4461)/H4461</f>
        <v>0.000998805350463154</v>
      </c>
      <c r="S4461" s="17" t="n">
        <f aca="false">YEAR(B4461)</f>
        <v>2023</v>
      </c>
      <c r="T4461" s="17" t="n">
        <f aca="false">WEEKDAY(B4461)</f>
        <v>4</v>
      </c>
    </row>
    <row r="4462" customFormat="false" ht="15" hidden="false" customHeight="false" outlineLevel="0" collapsed="false">
      <c r="B4462" s="21" t="n">
        <v>45281</v>
      </c>
      <c r="C4462" s="22" t="n">
        <v>2031.78</v>
      </c>
      <c r="D4462" s="22" t="n">
        <v>2046.105</v>
      </c>
      <c r="E4462" s="22" t="n">
        <v>2031.62</v>
      </c>
      <c r="F4462" s="22" t="n">
        <v>2045.92</v>
      </c>
      <c r="G4462" s="23" t="n">
        <v>2048.26</v>
      </c>
      <c r="H4462" s="23" t="n">
        <v>2046.21</v>
      </c>
      <c r="I4462" s="23" t="n">
        <v>2032.82</v>
      </c>
      <c r="J4462" s="23" t="n">
        <v>2030.79</v>
      </c>
      <c r="K4462" s="29" t="str">
        <f aca="false">IF(N4462&lt;=$F$3,"HIT","MISS")</f>
        <v>HIT</v>
      </c>
      <c r="L4462" s="29" t="str">
        <f aca="false">IF(O4462&lt;=$F$3,"HIT","MISS")</f>
        <v>HIT</v>
      </c>
      <c r="M4462" s="17" t="str">
        <f aca="false">IF(AND(K4462="HIT",L4462="HIT"),"HOD ✓ | LOD ✓",IF(K4462="HIT","HOD ✓",IF(L4462="HIT","LOD ✓","✗ MISS")))</f>
        <v>HOD ✓ | LOD ✓</v>
      </c>
      <c r="N4462" s="26" t="n">
        <f aca="false">IF(D4462&lt;H4462,(H4462-D4462)/D4462,IF(D4462&gt;G4462,(D4462-G4462)/D4462,0))</f>
        <v>5.1317014522724E-005</v>
      </c>
      <c r="O4462" s="26" t="n">
        <f aca="false">IF(E4462&lt;J4462,(J4462-E4462)/E4462,IF(E4462&gt;I4462,(E4462-I4462)/E4462,0))</f>
        <v>0</v>
      </c>
      <c r="P4462" s="27" t="n">
        <f aca="false">LN(F4462/F4461)</f>
        <v>0.00693530994239341</v>
      </c>
      <c r="Q4462" s="28" t="n">
        <f aca="false">STDEV(P4443:P4462)*SQRT(252)</f>
        <v>0.164761114338429</v>
      </c>
      <c r="R4462" s="26" t="n">
        <f aca="false">(G4462-H4462)/H4462</f>
        <v>0.001001852204808</v>
      </c>
      <c r="S4462" s="17" t="n">
        <f aca="false">YEAR(B4462)</f>
        <v>2023</v>
      </c>
      <c r="T4462" s="17" t="n">
        <f aca="false">WEEKDAY(B4462)</f>
        <v>5</v>
      </c>
    </row>
    <row r="4463" customFormat="false" ht="15" hidden="false" customHeight="false" outlineLevel="0" collapsed="false">
      <c r="B4463" s="21" t="n">
        <v>45282</v>
      </c>
      <c r="C4463" s="22" t="n">
        <v>2045.92</v>
      </c>
      <c r="D4463" s="22" t="n">
        <v>2070.705</v>
      </c>
      <c r="E4463" s="22" t="n">
        <v>2045.92</v>
      </c>
      <c r="F4463" s="22" t="n">
        <v>2053.2</v>
      </c>
      <c r="G4463" s="23" t="n">
        <v>2072.24</v>
      </c>
      <c r="H4463" s="23" t="n">
        <v>2070.17</v>
      </c>
      <c r="I4463" s="23" t="n">
        <v>2047.31</v>
      </c>
      <c r="J4463" s="23" t="n">
        <v>2045.26</v>
      </c>
      <c r="K4463" s="29" t="str">
        <f aca="false">IF(N4463&lt;=$F$3,"HIT","MISS")</f>
        <v>HIT</v>
      </c>
      <c r="L4463" s="29" t="str">
        <f aca="false">IF(O4463&lt;=$F$3,"HIT","MISS")</f>
        <v>HIT</v>
      </c>
      <c r="M4463" s="17" t="str">
        <f aca="false">IF(AND(K4463="HIT",L4463="HIT"),"HOD ✓ | LOD ✓",IF(K4463="HIT","HOD ✓",IF(L4463="HIT","LOD ✓","✗ MISS")))</f>
        <v>HOD ✓ | LOD ✓</v>
      </c>
      <c r="N4463" s="26" t="n">
        <f aca="false">IF(D4463&lt;H4463,(H4463-D4463)/D4463,IF(D4463&gt;G4463,(D4463-G4463)/D4463,0))</f>
        <v>0</v>
      </c>
      <c r="O4463" s="26" t="n">
        <f aca="false">IF(E4463&lt;J4463,(J4463-E4463)/E4463,IF(E4463&gt;I4463,(E4463-I4463)/E4463,0))</f>
        <v>0</v>
      </c>
      <c r="P4463" s="27" t="n">
        <f aca="false">LN(F4463/F4462)</f>
        <v>0.00355198562328976</v>
      </c>
      <c r="Q4463" s="28" t="n">
        <f aca="false">STDEV(P4444:P4463)*SQRT(252)</f>
        <v>0.164467794120515</v>
      </c>
      <c r="R4463" s="26" t="n">
        <f aca="false">(G4463-H4463)/H4463</f>
        <v>0.000999917881140056</v>
      </c>
      <c r="S4463" s="17" t="n">
        <f aca="false">YEAR(B4463)</f>
        <v>2023</v>
      </c>
      <c r="T4463" s="17" t="n">
        <f aca="false">WEEKDAY(B4463)</f>
        <v>6</v>
      </c>
    </row>
    <row r="4464" customFormat="false" ht="15" hidden="false" customHeight="false" outlineLevel="0" collapsed="false">
      <c r="B4464" s="21" t="n">
        <v>45286</v>
      </c>
      <c r="C4464" s="22" t="n">
        <v>2053.2</v>
      </c>
      <c r="D4464" s="22" t="n">
        <v>2069.085</v>
      </c>
      <c r="E4464" s="22" t="n">
        <v>2053.2</v>
      </c>
      <c r="F4464" s="22" t="n">
        <v>2067.71</v>
      </c>
      <c r="G4464" s="23" t="n">
        <v>2069.79</v>
      </c>
      <c r="H4464" s="23" t="n">
        <v>2067.72</v>
      </c>
      <c r="I4464" s="23" t="n">
        <v>2055.37</v>
      </c>
      <c r="J4464" s="23" t="n">
        <v>2053.32</v>
      </c>
      <c r="K4464" s="29" t="str">
        <f aca="false">IF(N4464&lt;=$F$3,"HIT","MISS")</f>
        <v>HIT</v>
      </c>
      <c r="L4464" s="29" t="str">
        <f aca="false">IF(O4464&lt;=$F$3,"HIT","MISS")</f>
        <v>HIT</v>
      </c>
      <c r="M4464" s="17" t="str">
        <f aca="false">IF(AND(K4464="HIT",L4464="HIT"),"HOD ✓ | LOD ✓",IF(K4464="HIT","HOD ✓",IF(L4464="HIT","LOD ✓","✗ MISS")))</f>
        <v>HOD ✓ | LOD ✓</v>
      </c>
      <c r="N4464" s="26" t="n">
        <f aca="false">IF(D4464&lt;H4464,(H4464-D4464)/D4464,IF(D4464&gt;G4464,(D4464-G4464)/D4464,0))</f>
        <v>0</v>
      </c>
      <c r="O4464" s="26" t="n">
        <f aca="false">IF(E4464&lt;J4464,(J4464-E4464)/E4464,IF(E4464&gt;I4464,(E4464-I4464)/E4464,0))</f>
        <v>5.84453535945576E-005</v>
      </c>
      <c r="P4464" s="27" t="n">
        <f aca="false">LN(F4464/F4463)</f>
        <v>0.00704216300041312</v>
      </c>
      <c r="Q4464" s="28" t="n">
        <f aca="false">STDEV(P4445:P4464)*SQRT(252)</f>
        <v>0.164976144100097</v>
      </c>
      <c r="R4464" s="26" t="n">
        <f aca="false">(G4464-H4464)/H4464</f>
        <v>0.00100110266380369</v>
      </c>
      <c r="S4464" s="17" t="n">
        <f aca="false">YEAR(B4464)</f>
        <v>2023</v>
      </c>
      <c r="T4464" s="17" t="n">
        <f aca="false">WEEKDAY(B4464)</f>
        <v>3</v>
      </c>
    </row>
    <row r="4465" customFormat="false" ht="15" hidden="false" customHeight="false" outlineLevel="0" collapsed="false">
      <c r="B4465" s="21" t="n">
        <v>45287</v>
      </c>
      <c r="C4465" s="22" t="n">
        <v>2067.71</v>
      </c>
      <c r="D4465" s="22" t="n">
        <v>2084.495</v>
      </c>
      <c r="E4465" s="22" t="n">
        <v>2061.51</v>
      </c>
      <c r="F4465" s="22" t="n">
        <v>2077.12</v>
      </c>
      <c r="G4465" s="23" t="n">
        <v>2086.83</v>
      </c>
      <c r="H4465" s="23" t="n">
        <v>2084.75</v>
      </c>
      <c r="I4465" s="23" t="n">
        <v>2063.7</v>
      </c>
      <c r="J4465" s="23" t="n">
        <v>2061.64</v>
      </c>
      <c r="K4465" s="29" t="str">
        <f aca="false">IF(N4465&lt;=$F$3,"HIT","MISS")</f>
        <v>HIT</v>
      </c>
      <c r="L4465" s="29" t="str">
        <f aca="false">IF(O4465&lt;=$F$3,"HIT","MISS")</f>
        <v>HIT</v>
      </c>
      <c r="M4465" s="17" t="str">
        <f aca="false">IF(AND(K4465="HIT",L4465="HIT"),"HOD ✓ | LOD ✓",IF(K4465="HIT","HOD ✓",IF(L4465="HIT","LOD ✓","✗ MISS")))</f>
        <v>HOD ✓ | LOD ✓</v>
      </c>
      <c r="N4465" s="26" t="n">
        <f aca="false">IF(D4465&lt;H4465,(H4465-D4465)/D4465,IF(D4465&gt;G4465,(D4465-G4465)/D4465,0))</f>
        <v>0.000122331787795178</v>
      </c>
      <c r="O4465" s="26" t="n">
        <f aca="false">IF(E4465&lt;J4465,(J4465-E4465)/E4465,IF(E4465&gt;I4465,(E4465-I4465)/E4465,0))</f>
        <v>6.30605721047457E-005</v>
      </c>
      <c r="P4465" s="27" t="n">
        <f aca="false">LN(F4465/F4464)</f>
        <v>0.00454060415854259</v>
      </c>
      <c r="Q4465" s="28" t="n">
        <f aca="false">STDEV(P4446:P4465)*SQRT(252)</f>
        <v>0.159455583907708</v>
      </c>
      <c r="R4465" s="26" t="n">
        <f aca="false">(G4465-H4465)/H4465</f>
        <v>0.00099772154934641</v>
      </c>
      <c r="S4465" s="17" t="n">
        <f aca="false">YEAR(B4465)</f>
        <v>2023</v>
      </c>
      <c r="T4465" s="17" t="n">
        <f aca="false">WEEKDAY(B4465)</f>
        <v>4</v>
      </c>
    </row>
    <row r="4466" customFormat="false" ht="15" hidden="false" customHeight="false" outlineLevel="0" collapsed="false">
      <c r="B4466" s="21" t="n">
        <v>45288</v>
      </c>
      <c r="C4466" s="22" t="n">
        <v>2077.12</v>
      </c>
      <c r="D4466" s="22" t="n">
        <v>2088.545</v>
      </c>
      <c r="E4466" s="22" t="n">
        <v>2064.725</v>
      </c>
      <c r="F4466" s="22" t="n">
        <v>2065.265</v>
      </c>
      <c r="G4466" s="23" t="n">
        <v>2087.02</v>
      </c>
      <c r="H4466" s="23" t="n">
        <v>2084.94</v>
      </c>
      <c r="I4466" s="23" t="n">
        <v>2065.94</v>
      </c>
      <c r="J4466" s="23" t="n">
        <v>2063.88</v>
      </c>
      <c r="K4466" s="24" t="str">
        <f aca="false">IF(N4466&lt;=$F$3,"HIT","MISS")</f>
        <v>MISS</v>
      </c>
      <c r="L4466" s="24" t="str">
        <f aca="false">IF(O4466&lt;=$F$3,"HIT","MISS")</f>
        <v>HIT</v>
      </c>
      <c r="M4466" s="25" t="str">
        <f aca="false">IF(AND(K4466="HIT",L4466="HIT"),"HOD ✓ | LOD ✓",IF(K4466="HIT","HOD ✓",IF(L4466="HIT","LOD ✓","✗ MISS")))</f>
        <v>LOD ✓</v>
      </c>
      <c r="N4466" s="26" t="n">
        <f aca="false">IF(D4466&lt;H4466,(H4466-D4466)/D4466,IF(D4466&gt;G4466,(D4466-G4466)/D4466,0))</f>
        <v>0.000730173398227039</v>
      </c>
      <c r="O4466" s="26" t="n">
        <f aca="false">IF(E4466&lt;J4466,(J4466-E4466)/E4466,IF(E4466&gt;I4466,(E4466-I4466)/E4466,0))</f>
        <v>0</v>
      </c>
      <c r="P4466" s="27" t="n">
        <f aca="false">LN(F4466/F4465)</f>
        <v>-0.00572377138564976</v>
      </c>
      <c r="Q4466" s="28" t="n">
        <f aca="false">STDEV(P4447:P4466)*SQRT(252)</f>
        <v>0.161122458550273</v>
      </c>
      <c r="R4466" s="26" t="n">
        <f aca="false">(G4466-H4466)/H4466</f>
        <v>0.000997630627260222</v>
      </c>
      <c r="S4466" s="17" t="n">
        <f aca="false">YEAR(B4466)</f>
        <v>2023</v>
      </c>
      <c r="T4466" s="17" t="n">
        <f aca="false">WEEKDAY(B4466)</f>
        <v>5</v>
      </c>
    </row>
    <row r="4467" customFormat="false" ht="15" hidden="false" customHeight="false" outlineLevel="0" collapsed="false">
      <c r="B4467" s="21" t="n">
        <v>45289</v>
      </c>
      <c r="C4467" s="22" t="n">
        <v>2065.265</v>
      </c>
      <c r="D4467" s="22" t="n">
        <v>2074.845</v>
      </c>
      <c r="E4467" s="22" t="n">
        <v>2058.275</v>
      </c>
      <c r="F4467" s="22" t="n">
        <v>2062.97</v>
      </c>
      <c r="G4467" s="23" t="n">
        <v>2074.08</v>
      </c>
      <c r="H4467" s="23" t="n">
        <v>2072.01</v>
      </c>
      <c r="I4467" s="23" t="n">
        <v>2059.06</v>
      </c>
      <c r="J4467" s="23" t="n">
        <v>2057</v>
      </c>
      <c r="K4467" s="29" t="str">
        <f aca="false">IF(N4467&lt;=$F$3,"HIT","MISS")</f>
        <v>HIT</v>
      </c>
      <c r="L4467" s="29" t="str">
        <f aca="false">IF(O4467&lt;=$F$3,"HIT","MISS")</f>
        <v>HIT</v>
      </c>
      <c r="M4467" s="17" t="str">
        <f aca="false">IF(AND(K4467="HIT",L4467="HIT"),"HOD ✓ | LOD ✓",IF(K4467="HIT","HOD ✓",IF(L4467="HIT","LOD ✓","✗ MISS")))</f>
        <v>HOD ✓ | LOD ✓</v>
      </c>
      <c r="N4467" s="26" t="n">
        <f aca="false">IF(D4467&lt;H4467,(H4467-D4467)/D4467,IF(D4467&gt;G4467,(D4467-G4467)/D4467,0))</f>
        <v>0.000368702240408258</v>
      </c>
      <c r="O4467" s="26" t="n">
        <f aca="false">IF(E4467&lt;J4467,(J4467-E4467)/E4467,IF(E4467&gt;I4467,(E4467-I4467)/E4467,0))</f>
        <v>0</v>
      </c>
      <c r="P4467" s="27" t="n">
        <f aca="false">LN(F4467/F4466)</f>
        <v>-0.00111185542316634</v>
      </c>
      <c r="Q4467" s="28" t="n">
        <f aca="false">STDEV(P4448:P4467)*SQRT(252)</f>
        <v>0.160375854365465</v>
      </c>
      <c r="R4467" s="26" t="n">
        <f aca="false">(G4467-H4467)/H4467</f>
        <v>0.0009990299274616</v>
      </c>
      <c r="S4467" s="17" t="n">
        <f aca="false">YEAR(B4467)</f>
        <v>2023</v>
      </c>
      <c r="T4467" s="17" t="n">
        <f aca="false">WEEKDAY(B4467)</f>
        <v>6</v>
      </c>
    </row>
    <row r="4468" customFormat="false" ht="15" hidden="false" customHeight="false" outlineLevel="0" collapsed="false">
      <c r="B4468" s="21" t="n">
        <v>45293</v>
      </c>
      <c r="C4468" s="22" t="n">
        <v>2062.97</v>
      </c>
      <c r="D4468" s="22" t="n">
        <v>2078.975</v>
      </c>
      <c r="E4468" s="22" t="n">
        <v>2055.89</v>
      </c>
      <c r="F4468" s="22" t="n">
        <v>2059.045</v>
      </c>
      <c r="G4468" s="23" t="n">
        <v>2078.8</v>
      </c>
      <c r="H4468" s="23" t="n">
        <v>2076.72</v>
      </c>
      <c r="I4468" s="23" t="n">
        <v>2056.06</v>
      </c>
      <c r="J4468" s="23" t="n">
        <v>2054.01</v>
      </c>
      <c r="K4468" s="29" t="str">
        <f aca="false">IF(N4468&lt;=$F$3,"HIT","MISS")</f>
        <v>HIT</v>
      </c>
      <c r="L4468" s="29" t="str">
        <f aca="false">IF(O4468&lt;=$F$3,"HIT","MISS")</f>
        <v>HIT</v>
      </c>
      <c r="M4468" s="17" t="str">
        <f aca="false">IF(AND(K4468="HIT",L4468="HIT"),"HOD ✓ | LOD ✓",IF(K4468="HIT","HOD ✓",IF(L4468="HIT","LOD ✓","✗ MISS")))</f>
        <v>HOD ✓ | LOD ✓</v>
      </c>
      <c r="N4468" s="26" t="n">
        <f aca="false">IF(D4468&lt;H4468,(H4468-D4468)/D4468,IF(D4468&gt;G4468,(D4468-G4468)/D4468,0))</f>
        <v>8.41760963935243E-005</v>
      </c>
      <c r="O4468" s="26" t="n">
        <f aca="false">IF(E4468&lt;J4468,(J4468-E4468)/E4468,IF(E4468&gt;I4468,(E4468-I4468)/E4468,0))</f>
        <v>0</v>
      </c>
      <c r="P4468" s="27" t="n">
        <f aca="false">LN(F4468/F4467)</f>
        <v>-0.00190440897777269</v>
      </c>
      <c r="Q4468" s="28" t="n">
        <f aca="false">STDEV(P4449:P4468)*SQRT(252)</f>
        <v>0.147804598723398</v>
      </c>
      <c r="R4468" s="26" t="n">
        <f aca="false">(G4468-H4468)/H4468</f>
        <v>0.001001579413691</v>
      </c>
      <c r="S4468" s="17" t="n">
        <f aca="false">YEAR(B4468)</f>
        <v>2024</v>
      </c>
      <c r="T4468" s="17" t="n">
        <f aca="false">WEEKDAY(B4468)</f>
        <v>3</v>
      </c>
    </row>
    <row r="4469" customFormat="false" ht="15" hidden="false" customHeight="false" outlineLevel="0" collapsed="false">
      <c r="B4469" s="21" t="n">
        <v>45294</v>
      </c>
      <c r="C4469" s="22" t="n">
        <v>2059.045</v>
      </c>
      <c r="D4469" s="22" t="n">
        <v>2066.005</v>
      </c>
      <c r="E4469" s="22" t="n">
        <v>2030.695</v>
      </c>
      <c r="F4469" s="22" t="n">
        <v>2041.29</v>
      </c>
      <c r="G4469" s="23" t="n">
        <v>2066.23</v>
      </c>
      <c r="H4469" s="23" t="n">
        <v>2064.17</v>
      </c>
      <c r="I4469" s="23" t="n">
        <v>2032.23</v>
      </c>
      <c r="J4469" s="23" t="n">
        <v>2030.2</v>
      </c>
      <c r="K4469" s="29" t="str">
        <f aca="false">IF(N4469&lt;=$F$3,"HIT","MISS")</f>
        <v>HIT</v>
      </c>
      <c r="L4469" s="29" t="str">
        <f aca="false">IF(O4469&lt;=$F$3,"HIT","MISS")</f>
        <v>HIT</v>
      </c>
      <c r="M4469" s="17" t="str">
        <f aca="false">IF(AND(K4469="HIT",L4469="HIT"),"HOD ✓ | LOD ✓",IF(K4469="HIT","HOD ✓",IF(L4469="HIT","LOD ✓","✗ MISS")))</f>
        <v>HOD ✓ | LOD ✓</v>
      </c>
      <c r="N4469" s="26" t="n">
        <f aca="false">IF(D4469&lt;H4469,(H4469-D4469)/D4469,IF(D4469&gt;G4469,(D4469-G4469)/D4469,0))</f>
        <v>0</v>
      </c>
      <c r="O4469" s="26" t="n">
        <f aca="false">IF(E4469&lt;J4469,(J4469-E4469)/E4469,IF(E4469&gt;I4469,(E4469-I4469)/E4469,0))</f>
        <v>0</v>
      </c>
      <c r="P4469" s="27" t="n">
        <f aca="false">LN(F4469/F4468)</f>
        <v>-0.00866032212995103</v>
      </c>
      <c r="Q4469" s="28" t="n">
        <f aca="false">STDEV(P4450:P4469)*SQRT(252)</f>
        <v>0.130543072850998</v>
      </c>
      <c r="R4469" s="26" t="n">
        <f aca="false">(G4469-H4469)/H4469</f>
        <v>0.00099797981755376</v>
      </c>
      <c r="S4469" s="17" t="n">
        <f aca="false">YEAR(B4469)</f>
        <v>2024</v>
      </c>
      <c r="T4469" s="17" t="n">
        <f aca="false">WEEKDAY(B4469)</f>
        <v>4</v>
      </c>
    </row>
    <row r="4470" customFormat="false" ht="15" hidden="false" customHeight="false" outlineLevel="0" collapsed="false">
      <c r="B4470" s="21" t="n">
        <v>45295</v>
      </c>
      <c r="C4470" s="22" t="n">
        <v>2041.29</v>
      </c>
      <c r="D4470" s="22" t="n">
        <v>2051.015</v>
      </c>
      <c r="E4470" s="22" t="n">
        <v>2036.3</v>
      </c>
      <c r="F4470" s="22" t="n">
        <v>2043.435</v>
      </c>
      <c r="G4470" s="23" t="n">
        <v>2048.79</v>
      </c>
      <c r="H4470" s="23" t="n">
        <v>2046.74</v>
      </c>
      <c r="I4470" s="23" t="n">
        <v>2036.07</v>
      </c>
      <c r="J4470" s="23" t="n">
        <v>2034.04</v>
      </c>
      <c r="K4470" s="24" t="str">
        <f aca="false">IF(N4470&lt;=$F$3,"HIT","MISS")</f>
        <v>MISS</v>
      </c>
      <c r="L4470" s="24" t="str">
        <f aca="false">IF(O4470&lt;=$F$3,"HIT","MISS")</f>
        <v>HIT</v>
      </c>
      <c r="M4470" s="25" t="str">
        <f aca="false">IF(AND(K4470="HIT",L4470="HIT"),"HOD ✓ | LOD ✓",IF(K4470="HIT","HOD ✓",IF(L4470="HIT","LOD ✓","✗ MISS")))</f>
        <v>LOD ✓</v>
      </c>
      <c r="N4470" s="26" t="n">
        <f aca="false">IF(D4470&lt;H4470,(H4470-D4470)/D4470,IF(D4470&gt;G4470,(D4470-G4470)/D4470,0))</f>
        <v>0.00108482873114039</v>
      </c>
      <c r="O4470" s="26" t="n">
        <f aca="false">IF(E4470&lt;J4470,(J4470-E4470)/E4470,IF(E4470&gt;I4470,(E4470-I4470)/E4470,0))</f>
        <v>0.000112949958257633</v>
      </c>
      <c r="P4470" s="27" t="n">
        <f aca="false">LN(F4470/F4469)</f>
        <v>0.00105025439762408</v>
      </c>
      <c r="Q4470" s="28" t="n">
        <f aca="false">STDEV(P4451:P4470)*SQRT(252)</f>
        <v>0.129171538288415</v>
      </c>
      <c r="R4470" s="26" t="n">
        <f aca="false">(G4470-H4470)/H4470</f>
        <v>0.00100159277680602</v>
      </c>
      <c r="S4470" s="17" t="n">
        <f aca="false">YEAR(B4470)</f>
        <v>2024</v>
      </c>
      <c r="T4470" s="17" t="n">
        <f aca="false">WEEKDAY(B4470)</f>
        <v>5</v>
      </c>
    </row>
    <row r="4471" customFormat="false" ht="15" hidden="false" customHeight="false" outlineLevel="0" collapsed="false">
      <c r="B4471" s="21" t="n">
        <v>45296</v>
      </c>
      <c r="C4471" s="22" t="n">
        <v>2043.435</v>
      </c>
      <c r="D4471" s="22" t="n">
        <v>2064.035</v>
      </c>
      <c r="E4471" s="22" t="n">
        <v>2024.525</v>
      </c>
      <c r="F4471" s="22" t="n">
        <v>2045.625</v>
      </c>
      <c r="G4471" s="23" t="n">
        <v>2063.64</v>
      </c>
      <c r="H4471" s="23" t="n">
        <v>2061.58</v>
      </c>
      <c r="I4471" s="23" t="n">
        <v>2029.48</v>
      </c>
      <c r="J4471" s="23" t="n">
        <v>2027.45</v>
      </c>
      <c r="K4471" s="24" t="str">
        <f aca="false">IF(N4471&lt;=$F$3,"HIT","MISS")</f>
        <v>HIT</v>
      </c>
      <c r="L4471" s="24" t="str">
        <f aca="false">IF(O4471&lt;=$F$3,"HIT","MISS")</f>
        <v>MISS</v>
      </c>
      <c r="M4471" s="25" t="str">
        <f aca="false">IF(AND(K4471="HIT",L4471="HIT"),"HOD ✓ | LOD ✓",IF(K4471="HIT","HOD ✓",IF(L4471="HIT","LOD ✓","✗ MISS")))</f>
        <v>HOD ✓</v>
      </c>
      <c r="N4471" s="26" t="n">
        <f aca="false">IF(D4471&lt;H4471,(H4471-D4471)/D4471,IF(D4471&gt;G4471,(D4471-G4471)/D4471,0))</f>
        <v>0.000191372723815237</v>
      </c>
      <c r="O4471" s="26" t="n">
        <f aca="false">IF(E4471&lt;J4471,(J4471-E4471)/E4471,IF(E4471&gt;I4471,(E4471-I4471)/E4471,0))</f>
        <v>0.00144478334424122</v>
      </c>
      <c r="P4471" s="27" t="n">
        <f aca="false">LN(F4471/F4470)</f>
        <v>0.00107115092925703</v>
      </c>
      <c r="Q4471" s="28" t="n">
        <f aca="false">STDEV(P4452:P4471)*SQRT(252)</f>
        <v>0.128867886135448</v>
      </c>
      <c r="R4471" s="26" t="n">
        <f aca="false">(G4471-H4471)/H4471</f>
        <v>0.000999233597531964</v>
      </c>
      <c r="S4471" s="17" t="n">
        <f aca="false">YEAR(B4471)</f>
        <v>2024</v>
      </c>
      <c r="T4471" s="17" t="n">
        <f aca="false">WEEKDAY(B4471)</f>
        <v>6</v>
      </c>
    </row>
    <row r="4472" customFormat="false" ht="15" hidden="false" customHeight="false" outlineLevel="0" collapsed="false">
      <c r="B4472" s="21" t="n">
        <v>45299</v>
      </c>
      <c r="C4472" s="22" t="n">
        <v>2045.625</v>
      </c>
      <c r="D4472" s="22" t="n">
        <v>2046.685</v>
      </c>
      <c r="E4472" s="22" t="n">
        <v>2016.82</v>
      </c>
      <c r="F4472" s="22" t="n">
        <v>2028.035</v>
      </c>
      <c r="G4472" s="23" t="n">
        <v>2047.42</v>
      </c>
      <c r="H4472" s="23" t="n">
        <v>2045.37</v>
      </c>
      <c r="I4472" s="23" t="n">
        <v>2019.51</v>
      </c>
      <c r="J4472" s="23" t="n">
        <v>2017.49</v>
      </c>
      <c r="K4472" s="29" t="str">
        <f aca="false">IF(N4472&lt;=$F$3,"HIT","MISS")</f>
        <v>HIT</v>
      </c>
      <c r="L4472" s="29" t="str">
        <f aca="false">IF(O4472&lt;=$F$3,"HIT","MISS")</f>
        <v>HIT</v>
      </c>
      <c r="M4472" s="17" t="str">
        <f aca="false">IF(AND(K4472="HIT",L4472="HIT"),"HOD ✓ | LOD ✓",IF(K4472="HIT","HOD ✓",IF(L4472="HIT","LOD ✓","✗ MISS")))</f>
        <v>HOD ✓ | LOD ✓</v>
      </c>
      <c r="N4472" s="26" t="n">
        <f aca="false">IF(D4472&lt;H4472,(H4472-D4472)/D4472,IF(D4472&gt;G4472,(D4472-G4472)/D4472,0))</f>
        <v>0</v>
      </c>
      <c r="O4472" s="26" t="n">
        <f aca="false">IF(E4472&lt;J4472,(J4472-E4472)/E4472,IF(E4472&gt;I4472,(E4472-I4472)/E4472,0))</f>
        <v>0.000332206146309573</v>
      </c>
      <c r="P4472" s="27" t="n">
        <f aca="false">LN(F4472/F4471)</f>
        <v>-0.00863602231065233</v>
      </c>
      <c r="Q4472" s="28" t="n">
        <f aca="false">STDEV(P4453:P4472)*SQRT(252)</f>
        <v>0.13278262353625</v>
      </c>
      <c r="R4472" s="26" t="n">
        <f aca="false">(G4472-H4472)/H4472</f>
        <v>0.00100226364911981</v>
      </c>
      <c r="S4472" s="17" t="n">
        <f aca="false">YEAR(B4472)</f>
        <v>2024</v>
      </c>
      <c r="T4472" s="17" t="n">
        <f aca="false">WEEKDAY(B4472)</f>
        <v>2</v>
      </c>
    </row>
    <row r="4473" customFormat="false" ht="15" hidden="false" customHeight="false" outlineLevel="0" collapsed="false">
      <c r="B4473" s="21" t="n">
        <v>45300</v>
      </c>
      <c r="C4473" s="22" t="n">
        <v>2028.035</v>
      </c>
      <c r="D4473" s="22" t="n">
        <v>2042.035</v>
      </c>
      <c r="E4473" s="22" t="n">
        <v>2026.185</v>
      </c>
      <c r="F4473" s="22" t="n">
        <v>2030.02</v>
      </c>
      <c r="G4473" s="23" t="n">
        <v>2041.37</v>
      </c>
      <c r="H4473" s="23" t="n">
        <v>2039.33</v>
      </c>
      <c r="I4473" s="23" t="n">
        <v>2026.54</v>
      </c>
      <c r="J4473" s="23" t="n">
        <v>2024.52</v>
      </c>
      <c r="K4473" s="29" t="str">
        <f aca="false">IF(N4473&lt;=$F$3,"HIT","MISS")</f>
        <v>HIT</v>
      </c>
      <c r="L4473" s="29" t="str">
        <f aca="false">IF(O4473&lt;=$F$3,"HIT","MISS")</f>
        <v>HIT</v>
      </c>
      <c r="M4473" s="17" t="str">
        <f aca="false">IF(AND(K4473="HIT",L4473="HIT"),"HOD ✓ | LOD ✓",IF(K4473="HIT","HOD ✓",IF(L4473="HIT","LOD ✓","✗ MISS")))</f>
        <v>HOD ✓ | LOD ✓</v>
      </c>
      <c r="N4473" s="26" t="n">
        <f aca="false">IF(D4473&lt;H4473,(H4473-D4473)/D4473,IF(D4473&gt;G4473,(D4473-G4473)/D4473,0))</f>
        <v>0.000325655534797489</v>
      </c>
      <c r="O4473" s="26" t="n">
        <f aca="false">IF(E4473&lt;J4473,(J4473-E4473)/E4473,IF(E4473&gt;I4473,(E4473-I4473)/E4473,0))</f>
        <v>0</v>
      </c>
      <c r="P4473" s="27" t="n">
        <f aca="false">LN(F4473/F4472)</f>
        <v>0.00097830125925633</v>
      </c>
      <c r="Q4473" s="28" t="n">
        <f aca="false">STDEV(P4454:P4473)*SQRT(252)</f>
        <v>0.125086775631548</v>
      </c>
      <c r="R4473" s="26" t="n">
        <f aca="false">(G4473-H4473)/H4473</f>
        <v>0.00100032853927514</v>
      </c>
      <c r="S4473" s="17" t="n">
        <f aca="false">YEAR(B4473)</f>
        <v>2024</v>
      </c>
      <c r="T4473" s="17" t="n">
        <f aca="false">WEEKDAY(B4473)</f>
        <v>3</v>
      </c>
    </row>
    <row r="4474" customFormat="false" ht="15" hidden="false" customHeight="false" outlineLevel="0" collapsed="false">
      <c r="B4474" s="21" t="n">
        <v>45301</v>
      </c>
      <c r="C4474" s="22" t="n">
        <v>2030.02</v>
      </c>
      <c r="D4474" s="22" t="n">
        <v>2040.3</v>
      </c>
      <c r="E4474" s="22" t="n">
        <v>2020.525</v>
      </c>
      <c r="F4474" s="22" t="n">
        <v>2024.32</v>
      </c>
      <c r="G4474" s="23" t="n">
        <v>2042.19</v>
      </c>
      <c r="H4474" s="23" t="n">
        <v>2040.15</v>
      </c>
      <c r="I4474" s="23" t="n">
        <v>2020.24</v>
      </c>
      <c r="J4474" s="23" t="n">
        <v>2018.22</v>
      </c>
      <c r="K4474" s="29" t="str">
        <f aca="false">IF(N4474&lt;=$F$3,"HIT","MISS")</f>
        <v>HIT</v>
      </c>
      <c r="L4474" s="29" t="str">
        <f aca="false">IF(O4474&lt;=$F$3,"HIT","MISS")</f>
        <v>HIT</v>
      </c>
      <c r="M4474" s="17" t="str">
        <f aca="false">IF(AND(K4474="HIT",L4474="HIT"),"HOD ✓ | LOD ✓",IF(K4474="HIT","HOD ✓",IF(L4474="HIT","LOD ✓","✗ MISS")))</f>
        <v>HOD ✓ | LOD ✓</v>
      </c>
      <c r="N4474" s="26" t="n">
        <f aca="false">IF(D4474&lt;H4474,(H4474-D4474)/D4474,IF(D4474&gt;G4474,(D4474-G4474)/D4474,0))</f>
        <v>0</v>
      </c>
      <c r="O4474" s="26" t="n">
        <f aca="false">IF(E4474&lt;J4474,(J4474-E4474)/E4474,IF(E4474&gt;I4474,(E4474-I4474)/E4474,0))</f>
        <v>0.000141052449239718</v>
      </c>
      <c r="P4474" s="27" t="n">
        <f aca="false">LN(F4474/F4473)</f>
        <v>-0.00281180352681973</v>
      </c>
      <c r="Q4474" s="28" t="n">
        <f aca="false">STDEV(P4455:P4474)*SQRT(252)</f>
        <v>0.117705722884541</v>
      </c>
      <c r="R4474" s="26" t="n">
        <f aca="false">(G4474-H4474)/H4474</f>
        <v>0.000999926475994394</v>
      </c>
      <c r="S4474" s="17" t="n">
        <f aca="false">YEAR(B4474)</f>
        <v>2024</v>
      </c>
      <c r="T4474" s="17" t="n">
        <f aca="false">WEEKDAY(B4474)</f>
        <v>4</v>
      </c>
    </row>
    <row r="4475" customFormat="false" ht="15" hidden="false" customHeight="false" outlineLevel="0" collapsed="false">
      <c r="B4475" s="21" t="n">
        <v>45302</v>
      </c>
      <c r="C4475" s="22" t="n">
        <v>2024.32</v>
      </c>
      <c r="D4475" s="22" t="n">
        <v>2045.17</v>
      </c>
      <c r="E4475" s="22" t="n">
        <v>2013.39</v>
      </c>
      <c r="F4475" s="22" t="n">
        <v>2029.015</v>
      </c>
      <c r="G4475" s="23" t="n">
        <v>2045.67</v>
      </c>
      <c r="H4475" s="23" t="n">
        <v>2043.63</v>
      </c>
      <c r="I4475" s="23" t="n">
        <v>2013.08</v>
      </c>
      <c r="J4475" s="23" t="n">
        <v>2011.07</v>
      </c>
      <c r="K4475" s="29" t="str">
        <f aca="false">IF(N4475&lt;=$F$3,"HIT","MISS")</f>
        <v>HIT</v>
      </c>
      <c r="L4475" s="29" t="str">
        <f aca="false">IF(O4475&lt;=$F$3,"HIT","MISS")</f>
        <v>HIT</v>
      </c>
      <c r="M4475" s="17" t="str">
        <f aca="false">IF(AND(K4475="HIT",L4475="HIT"),"HOD ✓ | LOD ✓",IF(K4475="HIT","HOD ✓",IF(L4475="HIT","LOD ✓","✗ MISS")))</f>
        <v>HOD ✓ | LOD ✓</v>
      </c>
      <c r="N4475" s="26" t="n">
        <f aca="false">IF(D4475&lt;H4475,(H4475-D4475)/D4475,IF(D4475&gt;G4475,(D4475-G4475)/D4475,0))</f>
        <v>0</v>
      </c>
      <c r="O4475" s="26" t="n">
        <f aca="false">IF(E4475&lt;J4475,(J4475-E4475)/E4475,IF(E4475&gt;I4475,(E4475-I4475)/E4475,0))</f>
        <v>0.000153969176364327</v>
      </c>
      <c r="P4475" s="27" t="n">
        <f aca="false">LN(F4475/F4474)</f>
        <v>0.00231661192559586</v>
      </c>
      <c r="Q4475" s="28" t="n">
        <f aca="false">STDEV(P4456:P4475)*SQRT(252)</f>
        <v>0.11746776057877</v>
      </c>
      <c r="R4475" s="26" t="n">
        <f aca="false">(G4475-H4475)/H4475</f>
        <v>0.00099822374891735</v>
      </c>
      <c r="S4475" s="17" t="n">
        <f aca="false">YEAR(B4475)</f>
        <v>2024</v>
      </c>
      <c r="T4475" s="17" t="n">
        <f aca="false">WEEKDAY(B4475)</f>
        <v>5</v>
      </c>
    </row>
    <row r="4476" customFormat="false" ht="15" hidden="false" customHeight="false" outlineLevel="0" collapsed="false">
      <c r="B4476" s="21" t="n">
        <v>45303</v>
      </c>
      <c r="C4476" s="22" t="n">
        <v>2029.015</v>
      </c>
      <c r="D4476" s="22" t="n">
        <v>2062.31</v>
      </c>
      <c r="E4476" s="22" t="n">
        <v>2029.01</v>
      </c>
      <c r="F4476" s="22" t="n">
        <v>2049.155</v>
      </c>
      <c r="G4476" s="23" t="n">
        <v>2063.3</v>
      </c>
      <c r="H4476" s="23" t="n">
        <v>2061.24</v>
      </c>
      <c r="I4476" s="23" t="n">
        <v>2029.12</v>
      </c>
      <c r="J4476" s="23" t="n">
        <v>2027.09</v>
      </c>
      <c r="K4476" s="29" t="str">
        <f aca="false">IF(N4476&lt;=$F$3,"HIT","MISS")</f>
        <v>HIT</v>
      </c>
      <c r="L4476" s="29" t="str">
        <f aca="false">IF(O4476&lt;=$F$3,"HIT","MISS")</f>
        <v>HIT</v>
      </c>
      <c r="M4476" s="17" t="str">
        <f aca="false">IF(AND(K4476="HIT",L4476="HIT"),"HOD ✓ | LOD ✓",IF(K4476="HIT","HOD ✓",IF(L4476="HIT","LOD ✓","✗ MISS")))</f>
        <v>HOD ✓ | LOD ✓</v>
      </c>
      <c r="N4476" s="26" t="n">
        <f aca="false">IF(D4476&lt;H4476,(H4476-D4476)/D4476,IF(D4476&gt;G4476,(D4476-G4476)/D4476,0))</f>
        <v>0</v>
      </c>
      <c r="O4476" s="26" t="n">
        <f aca="false">IF(E4476&lt;J4476,(J4476-E4476)/E4476,IF(E4476&gt;I4476,(E4476-I4476)/E4476,0))</f>
        <v>0</v>
      </c>
      <c r="P4476" s="27" t="n">
        <f aca="false">LN(F4476/F4475)</f>
        <v>0.0098770594319164</v>
      </c>
      <c r="Q4476" s="28" t="n">
        <f aca="false">STDEV(P4457:P4476)*SQRT(252)</f>
        <v>0.0881250910163822</v>
      </c>
      <c r="R4476" s="26" t="n">
        <f aca="false">(G4476-H4476)/H4476</f>
        <v>0.000999398420368516</v>
      </c>
      <c r="S4476" s="17" t="n">
        <f aca="false">YEAR(B4476)</f>
        <v>2024</v>
      </c>
      <c r="T4476" s="17" t="n">
        <f aca="false">WEEKDAY(B4476)</f>
        <v>6</v>
      </c>
    </row>
    <row r="4477" customFormat="false" ht="15" hidden="false" customHeight="false" outlineLevel="0" collapsed="false">
      <c r="B4477" s="21" t="n">
        <v>45306</v>
      </c>
      <c r="C4477" s="22" t="n">
        <v>2049.155</v>
      </c>
      <c r="D4477" s="22" t="n">
        <v>2058.67</v>
      </c>
      <c r="E4477" s="22" t="n">
        <v>2045.835</v>
      </c>
      <c r="F4477" s="22" t="n">
        <v>2054.765</v>
      </c>
      <c r="G4477" s="23" t="n">
        <v>2058.3</v>
      </c>
      <c r="H4477" s="23" t="n">
        <v>2056.24</v>
      </c>
      <c r="I4477" s="23" t="n">
        <v>2045.23</v>
      </c>
      <c r="J4477" s="23" t="n">
        <v>2043.19</v>
      </c>
      <c r="K4477" s="29" t="str">
        <f aca="false">IF(N4477&lt;=$F$3,"HIT","MISS")</f>
        <v>HIT</v>
      </c>
      <c r="L4477" s="29" t="str">
        <f aca="false">IF(O4477&lt;=$F$3,"HIT","MISS")</f>
        <v>HIT</v>
      </c>
      <c r="M4477" s="17" t="str">
        <f aca="false">IF(AND(K4477="HIT",L4477="HIT"),"HOD ✓ | LOD ✓",IF(K4477="HIT","HOD ✓",IF(L4477="HIT","LOD ✓","✗ MISS")))</f>
        <v>HOD ✓ | LOD ✓</v>
      </c>
      <c r="N4477" s="26" t="n">
        <f aca="false">IF(D4477&lt;H4477,(H4477-D4477)/D4477,IF(D4477&gt;G4477,(D4477-G4477)/D4477,0))</f>
        <v>0.0001797276882647</v>
      </c>
      <c r="O4477" s="26" t="n">
        <f aca="false">IF(E4477&lt;J4477,(J4477-E4477)/E4477,IF(E4477&gt;I4477,(E4477-I4477)/E4477,0))</f>
        <v>0.000295722773341945</v>
      </c>
      <c r="P4477" s="27" t="n">
        <f aca="false">LN(F4477/F4476)</f>
        <v>0.00273397312539173</v>
      </c>
      <c r="Q4477" s="28" t="n">
        <f aca="false">STDEV(P4458:P4477)*SQRT(252)</f>
        <v>0.0874223224017938</v>
      </c>
      <c r="R4477" s="26" t="n">
        <f aca="false">(G4477-H4477)/H4477</f>
        <v>0.00100182858032156</v>
      </c>
      <c r="S4477" s="17" t="n">
        <f aca="false">YEAR(B4477)</f>
        <v>2024</v>
      </c>
      <c r="T4477" s="17" t="n">
        <f aca="false">WEEKDAY(B4477)</f>
        <v>2</v>
      </c>
    </row>
    <row r="4478" customFormat="false" ht="15" hidden="false" customHeight="false" outlineLevel="0" collapsed="false">
      <c r="B4478" s="21" t="n">
        <v>45307</v>
      </c>
      <c r="C4478" s="22" t="n">
        <v>2054.765</v>
      </c>
      <c r="D4478" s="22" t="n">
        <v>2055.615</v>
      </c>
      <c r="E4478" s="22" t="n">
        <v>2024.33</v>
      </c>
      <c r="F4478" s="22" t="n">
        <v>2028.505</v>
      </c>
      <c r="G4478" s="23" t="n">
        <v>2055.66</v>
      </c>
      <c r="H4478" s="23" t="n">
        <v>2053.61</v>
      </c>
      <c r="I4478" s="23" t="n">
        <v>2023.92</v>
      </c>
      <c r="J4478" s="23" t="n">
        <v>2021.9</v>
      </c>
      <c r="K4478" s="29" t="str">
        <f aca="false">IF(N4478&lt;=$F$3,"HIT","MISS")</f>
        <v>HIT</v>
      </c>
      <c r="L4478" s="29" t="str">
        <f aca="false">IF(O4478&lt;=$F$3,"HIT","MISS")</f>
        <v>HIT</v>
      </c>
      <c r="M4478" s="17" t="str">
        <f aca="false">IF(AND(K4478="HIT",L4478="HIT"),"HOD ✓ | LOD ✓",IF(K4478="HIT","HOD ✓",IF(L4478="HIT","LOD ✓","✗ MISS")))</f>
        <v>HOD ✓ | LOD ✓</v>
      </c>
      <c r="N4478" s="26" t="n">
        <f aca="false">IF(D4478&lt;H4478,(H4478-D4478)/D4478,IF(D4478&gt;G4478,(D4478-G4478)/D4478,0))</f>
        <v>0</v>
      </c>
      <c r="O4478" s="26" t="n">
        <f aca="false">IF(E4478&lt;J4478,(J4478-E4478)/E4478,IF(E4478&gt;I4478,(E4478-I4478)/E4478,0))</f>
        <v>0.000202536147762398</v>
      </c>
      <c r="P4478" s="27" t="n">
        <f aca="false">LN(F4478/F4477)</f>
        <v>-0.0128624176411454</v>
      </c>
      <c r="Q4478" s="28" t="n">
        <f aca="false">STDEV(P4459:P4478)*SQRT(252)</f>
        <v>0.0947417781358024</v>
      </c>
      <c r="R4478" s="26" t="n">
        <f aca="false">(G4478-H4478)/H4478</f>
        <v>0.000998242119973961</v>
      </c>
      <c r="S4478" s="17" t="n">
        <f aca="false">YEAR(B4478)</f>
        <v>2024</v>
      </c>
      <c r="T4478" s="17" t="n">
        <f aca="false">WEEKDAY(B4478)</f>
        <v>3</v>
      </c>
    </row>
    <row r="4479" customFormat="false" ht="15" hidden="false" customHeight="false" outlineLevel="0" collapsed="false">
      <c r="B4479" s="21" t="n">
        <v>45308</v>
      </c>
      <c r="C4479" s="22" t="n">
        <v>2028.505</v>
      </c>
      <c r="D4479" s="22" t="n">
        <v>2032.98</v>
      </c>
      <c r="E4479" s="22" t="n">
        <v>2001.895</v>
      </c>
      <c r="F4479" s="22" t="n">
        <v>2006.335</v>
      </c>
      <c r="G4479" s="23" t="n">
        <v>2034.17</v>
      </c>
      <c r="H4479" s="23" t="n">
        <v>2032.14</v>
      </c>
      <c r="I4479" s="23" t="n">
        <v>2003.47</v>
      </c>
      <c r="J4479" s="23" t="n">
        <v>2001.47</v>
      </c>
      <c r="K4479" s="29" t="str">
        <f aca="false">IF(N4479&lt;=$F$3,"HIT","MISS")</f>
        <v>HIT</v>
      </c>
      <c r="L4479" s="29" t="str">
        <f aca="false">IF(O4479&lt;=$F$3,"HIT","MISS")</f>
        <v>HIT</v>
      </c>
      <c r="M4479" s="17" t="str">
        <f aca="false">IF(AND(K4479="HIT",L4479="HIT"),"HOD ✓ | LOD ✓",IF(K4479="HIT","HOD ✓",IF(L4479="HIT","LOD ✓","✗ MISS")))</f>
        <v>HOD ✓ | LOD ✓</v>
      </c>
      <c r="N4479" s="26" t="n">
        <f aca="false">IF(D4479&lt;H4479,(H4479-D4479)/D4479,IF(D4479&gt;G4479,(D4479-G4479)/D4479,0))</f>
        <v>0</v>
      </c>
      <c r="O4479" s="26" t="n">
        <f aca="false">IF(E4479&lt;J4479,(J4479-E4479)/E4479,IF(E4479&gt;I4479,(E4479-I4479)/E4479,0))</f>
        <v>0</v>
      </c>
      <c r="P4479" s="27" t="n">
        <f aca="false">LN(F4479/F4478)</f>
        <v>-0.0109893939368973</v>
      </c>
      <c r="Q4479" s="28" t="n">
        <f aca="false">STDEV(P4460:P4479)*SQRT(252)</f>
        <v>0.101623991813166</v>
      </c>
      <c r="R4479" s="26" t="n">
        <f aca="false">(G4479-H4479)/H4479</f>
        <v>0.000998946922948209</v>
      </c>
      <c r="S4479" s="17" t="n">
        <f aca="false">YEAR(B4479)</f>
        <v>2024</v>
      </c>
      <c r="T4479" s="17" t="n">
        <f aca="false">WEEKDAY(B4479)</f>
        <v>4</v>
      </c>
    </row>
    <row r="4480" customFormat="false" ht="15" hidden="false" customHeight="false" outlineLevel="0" collapsed="false">
      <c r="B4480" s="21" t="n">
        <v>45309</v>
      </c>
      <c r="C4480" s="22" t="n">
        <v>2006.335</v>
      </c>
      <c r="D4480" s="22" t="n">
        <v>2023.395</v>
      </c>
      <c r="E4480" s="22" t="n">
        <v>2005.835</v>
      </c>
      <c r="F4480" s="22" t="n">
        <v>2023.02</v>
      </c>
      <c r="G4480" s="23" t="n">
        <v>2024.13</v>
      </c>
      <c r="H4480" s="23" t="n">
        <v>2022.11</v>
      </c>
      <c r="I4480" s="23" t="n">
        <v>2007.91</v>
      </c>
      <c r="J4480" s="23" t="n">
        <v>2005.9</v>
      </c>
      <c r="K4480" s="29" t="str">
        <f aca="false">IF(N4480&lt;=$F$3,"HIT","MISS")</f>
        <v>HIT</v>
      </c>
      <c r="L4480" s="29" t="str">
        <f aca="false">IF(O4480&lt;=$F$3,"HIT","MISS")</f>
        <v>HIT</v>
      </c>
      <c r="M4480" s="17" t="str">
        <f aca="false">IF(AND(K4480="HIT",L4480="HIT"),"HOD ✓ | LOD ✓",IF(K4480="HIT","HOD ✓",IF(L4480="HIT","LOD ✓","✗ MISS")))</f>
        <v>HOD ✓ | LOD ✓</v>
      </c>
      <c r="N4480" s="26" t="n">
        <f aca="false">IF(D4480&lt;H4480,(H4480-D4480)/D4480,IF(D4480&gt;G4480,(D4480-G4480)/D4480,0))</f>
        <v>0</v>
      </c>
      <c r="O4480" s="26" t="n">
        <f aca="false">IF(E4480&lt;J4480,(J4480-E4480)/E4480,IF(E4480&gt;I4480,(E4480-I4480)/E4480,0))</f>
        <v>3.24054570789993E-005</v>
      </c>
      <c r="P4480" s="27" t="n">
        <f aca="false">LN(F4480/F4479)</f>
        <v>0.0082817698442498</v>
      </c>
      <c r="Q4480" s="28" t="n">
        <f aca="false">STDEV(P4461:P4480)*SQRT(252)</f>
        <v>0.103529509144719</v>
      </c>
      <c r="R4480" s="26" t="n">
        <f aca="false">(G4480-H4480)/H4480</f>
        <v>0.000998956535500151</v>
      </c>
      <c r="S4480" s="17" t="n">
        <f aca="false">YEAR(B4480)</f>
        <v>2024</v>
      </c>
      <c r="T4480" s="17" t="n">
        <f aca="false">WEEKDAY(B4480)</f>
        <v>5</v>
      </c>
    </row>
    <row r="4481" customFormat="false" ht="15" hidden="false" customHeight="false" outlineLevel="0" collapsed="false">
      <c r="B4481" s="21" t="n">
        <v>45310</v>
      </c>
      <c r="C4481" s="22" t="n">
        <v>2023.02</v>
      </c>
      <c r="D4481" s="22" t="n">
        <v>2039.415</v>
      </c>
      <c r="E4481" s="22" t="n">
        <v>2020.475</v>
      </c>
      <c r="F4481" s="22" t="n">
        <v>2029.62</v>
      </c>
      <c r="G4481" s="23" t="n">
        <v>2039.17</v>
      </c>
      <c r="H4481" s="23" t="n">
        <v>2037.13</v>
      </c>
      <c r="I4481" s="23" t="n">
        <v>2022.9</v>
      </c>
      <c r="J4481" s="23" t="n">
        <v>2020.88</v>
      </c>
      <c r="K4481" s="29" t="str">
        <f aca="false">IF(N4481&lt;=$F$3,"HIT","MISS")</f>
        <v>HIT</v>
      </c>
      <c r="L4481" s="29" t="str">
        <f aca="false">IF(O4481&lt;=$F$3,"HIT","MISS")</f>
        <v>HIT</v>
      </c>
      <c r="M4481" s="17" t="str">
        <f aca="false">IF(AND(K4481="HIT",L4481="HIT"),"HOD ✓ | LOD ✓",IF(K4481="HIT","HOD ✓",IF(L4481="HIT","LOD ✓","✗ MISS")))</f>
        <v>HOD ✓ | LOD ✓</v>
      </c>
      <c r="N4481" s="26" t="n">
        <f aca="false">IF(D4481&lt;H4481,(H4481-D4481)/D4481,IF(D4481&gt;G4481,(D4481-G4481)/D4481,0))</f>
        <v>0.0001201324889735</v>
      </c>
      <c r="O4481" s="26" t="n">
        <f aca="false">IF(E4481&lt;J4481,(J4481-E4481)/E4481,IF(E4481&gt;I4481,(E4481-I4481)/E4481,0))</f>
        <v>0.000200447914475656</v>
      </c>
      <c r="P4481" s="27" t="n">
        <f aca="false">LN(F4481/F4480)</f>
        <v>0.00325713896863454</v>
      </c>
      <c r="Q4481" s="28" t="n">
        <f aca="false">STDEV(P4462:P4481)*SQRT(252)</f>
        <v>0.10332821944218</v>
      </c>
      <c r="R4481" s="26" t="n">
        <f aca="false">(G4481-H4481)/H4481</f>
        <v>0.00100140884479634</v>
      </c>
      <c r="S4481" s="17" t="n">
        <f aca="false">YEAR(B4481)</f>
        <v>2024</v>
      </c>
      <c r="T4481" s="17" t="n">
        <f aca="false">WEEKDAY(B4481)</f>
        <v>6</v>
      </c>
    </row>
    <row r="4482" customFormat="false" ht="15" hidden="false" customHeight="false" outlineLevel="0" collapsed="false">
      <c r="B4482" s="21" t="n">
        <v>45313</v>
      </c>
      <c r="C4482" s="22" t="n">
        <v>2029.62</v>
      </c>
      <c r="D4482" s="22" t="n">
        <v>2032.175</v>
      </c>
      <c r="E4482" s="22" t="n">
        <v>2016.605</v>
      </c>
      <c r="F4482" s="22" t="n">
        <v>2021.66</v>
      </c>
      <c r="G4482" s="23" t="n">
        <v>2032.54</v>
      </c>
      <c r="H4482" s="23" t="n">
        <v>2030.51</v>
      </c>
      <c r="I4482" s="23" t="n">
        <v>2018.94</v>
      </c>
      <c r="J4482" s="23" t="n">
        <v>2016.92</v>
      </c>
      <c r="K4482" s="29" t="str">
        <f aca="false">IF(N4482&lt;=$F$3,"HIT","MISS")</f>
        <v>HIT</v>
      </c>
      <c r="L4482" s="29" t="str">
        <f aca="false">IF(O4482&lt;=$F$3,"HIT","MISS")</f>
        <v>HIT</v>
      </c>
      <c r="M4482" s="17" t="str">
        <f aca="false">IF(AND(K4482="HIT",L4482="HIT"),"HOD ✓ | LOD ✓",IF(K4482="HIT","HOD ✓",IF(L4482="HIT","LOD ✓","✗ MISS")))</f>
        <v>HOD ✓ | LOD ✓</v>
      </c>
      <c r="N4482" s="26" t="n">
        <f aca="false">IF(D4482&lt;H4482,(H4482-D4482)/D4482,IF(D4482&gt;G4482,(D4482-G4482)/D4482,0))</f>
        <v>0</v>
      </c>
      <c r="O4482" s="26" t="n">
        <f aca="false">IF(E4482&lt;J4482,(J4482-E4482)/E4482,IF(E4482&gt;I4482,(E4482-I4482)/E4482,0))</f>
        <v>0.000156203123566615</v>
      </c>
      <c r="P4482" s="27" t="n">
        <f aca="false">LN(F4482/F4481)</f>
        <v>-0.00392962729960464</v>
      </c>
      <c r="Q4482" s="28" t="n">
        <f aca="false">STDEV(P4463:P4482)*SQRT(252)</f>
        <v>0.100747110724308</v>
      </c>
      <c r="R4482" s="26" t="n">
        <f aca="false">(G4482-H4482)/H4482</f>
        <v>0.00099974883157432</v>
      </c>
      <c r="S4482" s="17" t="n">
        <f aca="false">YEAR(B4482)</f>
        <v>2024</v>
      </c>
      <c r="T4482" s="17" t="n">
        <f aca="false">WEEKDAY(B4482)</f>
        <v>2</v>
      </c>
    </row>
    <row r="4483" customFormat="false" ht="15" hidden="false" customHeight="false" outlineLevel="0" collapsed="false">
      <c r="B4483" s="21" t="n">
        <v>45314</v>
      </c>
      <c r="C4483" s="22" t="n">
        <v>2021.66</v>
      </c>
      <c r="D4483" s="22" t="n">
        <v>2037.975</v>
      </c>
      <c r="E4483" s="22" t="n">
        <v>2019.675</v>
      </c>
      <c r="F4483" s="22" t="n">
        <v>2029.155</v>
      </c>
      <c r="G4483" s="23" t="n">
        <v>2039.23</v>
      </c>
      <c r="H4483" s="23" t="n">
        <v>2037.19</v>
      </c>
      <c r="I4483" s="23" t="n">
        <v>2019.43</v>
      </c>
      <c r="J4483" s="23" t="n">
        <v>2017.41</v>
      </c>
      <c r="K4483" s="29" t="str">
        <f aca="false">IF(N4483&lt;=$F$3,"HIT","MISS")</f>
        <v>HIT</v>
      </c>
      <c r="L4483" s="29" t="str">
        <f aca="false">IF(O4483&lt;=$F$3,"HIT","MISS")</f>
        <v>HIT</v>
      </c>
      <c r="M4483" s="17" t="str">
        <f aca="false">IF(AND(K4483="HIT",L4483="HIT"),"HOD ✓ | LOD ✓",IF(K4483="HIT","HOD ✓",IF(L4483="HIT","LOD ✓","✗ MISS")))</f>
        <v>HOD ✓ | LOD ✓</v>
      </c>
      <c r="N4483" s="26" t="n">
        <f aca="false">IF(D4483&lt;H4483,(H4483-D4483)/D4483,IF(D4483&gt;G4483,(D4483-G4483)/D4483,0))</f>
        <v>0</v>
      </c>
      <c r="O4483" s="26" t="n">
        <f aca="false">IF(E4483&lt;J4483,(J4483-E4483)/E4483,IF(E4483&gt;I4483,(E4483-I4483)/E4483,0))</f>
        <v>0.000121306645871188</v>
      </c>
      <c r="P4483" s="27" t="n">
        <f aca="false">LN(F4483/F4482)</f>
        <v>0.00370049412418373</v>
      </c>
      <c r="Q4483" s="28" t="n">
        <f aca="false">STDEV(P4464:P4483)*SQRT(252)</f>
        <v>0.10082956119627</v>
      </c>
      <c r="R4483" s="26" t="n">
        <f aca="false">(G4483-H4483)/H4483</f>
        <v>0.00100137935096872</v>
      </c>
      <c r="S4483" s="17" t="n">
        <f aca="false">YEAR(B4483)</f>
        <v>2024</v>
      </c>
      <c r="T4483" s="17" t="n">
        <f aca="false">WEEKDAY(B4483)</f>
        <v>3</v>
      </c>
    </row>
    <row r="4484" customFormat="false" ht="15" hidden="false" customHeight="false" outlineLevel="0" collapsed="false">
      <c r="B4484" s="21" t="n">
        <v>45315</v>
      </c>
      <c r="C4484" s="22" t="n">
        <v>2029.155</v>
      </c>
      <c r="D4484" s="22" t="n">
        <v>2036.735</v>
      </c>
      <c r="E4484" s="22" t="n">
        <v>2011.275</v>
      </c>
      <c r="F4484" s="22" t="n">
        <v>2014.235</v>
      </c>
      <c r="G4484" s="23" t="n">
        <v>2037.38</v>
      </c>
      <c r="H4484" s="23" t="n">
        <v>2035.34</v>
      </c>
      <c r="I4484" s="23" t="n">
        <v>2013.48</v>
      </c>
      <c r="J4484" s="23" t="n">
        <v>2011.47</v>
      </c>
      <c r="K4484" s="29" t="str">
        <f aca="false">IF(N4484&lt;=$F$3,"HIT","MISS")</f>
        <v>HIT</v>
      </c>
      <c r="L4484" s="29" t="str">
        <f aca="false">IF(O4484&lt;=$F$3,"HIT","MISS")</f>
        <v>HIT</v>
      </c>
      <c r="M4484" s="17" t="str">
        <f aca="false">IF(AND(K4484="HIT",L4484="HIT"),"HOD ✓ | LOD ✓",IF(K4484="HIT","HOD ✓",IF(L4484="HIT","LOD ✓","✗ MISS")))</f>
        <v>HOD ✓ | LOD ✓</v>
      </c>
      <c r="N4484" s="26" t="n">
        <f aca="false">IF(D4484&lt;H4484,(H4484-D4484)/D4484,IF(D4484&gt;G4484,(D4484-G4484)/D4484,0))</f>
        <v>0</v>
      </c>
      <c r="O4484" s="26" t="n">
        <f aca="false">IF(E4484&lt;J4484,(J4484-E4484)/E4484,IF(E4484&gt;I4484,(E4484-I4484)/E4484,0))</f>
        <v>9.69534250661577E-005</v>
      </c>
      <c r="P4484" s="27" t="n">
        <f aca="false">LN(F4484/F4483)</f>
        <v>-0.00737997953052608</v>
      </c>
      <c r="Q4484" s="28" t="n">
        <f aca="false">STDEV(P4465:P4484)*SQRT(252)</f>
        <v>0.0993375552408301</v>
      </c>
      <c r="R4484" s="26" t="n">
        <f aca="false">(G4484-H4484)/H4484</f>
        <v>0.00100228954376182</v>
      </c>
      <c r="S4484" s="17" t="n">
        <f aca="false">YEAR(B4484)</f>
        <v>2024</v>
      </c>
      <c r="T4484" s="17" t="n">
        <f aca="false">WEEKDAY(B4484)</f>
        <v>4</v>
      </c>
    </row>
    <row r="4485" customFormat="false" ht="15" hidden="false" customHeight="false" outlineLevel="0" collapsed="false">
      <c r="B4485" s="21" t="n">
        <v>45316</v>
      </c>
      <c r="C4485" s="22" t="n">
        <v>2014.235</v>
      </c>
      <c r="D4485" s="22" t="n">
        <v>2025.32</v>
      </c>
      <c r="E4485" s="22" t="n">
        <v>2009.445</v>
      </c>
      <c r="F4485" s="22" t="n">
        <v>2020.94</v>
      </c>
      <c r="G4485" s="23" t="n">
        <v>2025.61</v>
      </c>
      <c r="H4485" s="23" t="n">
        <v>2023.59</v>
      </c>
      <c r="I4485" s="23" t="n">
        <v>2009.55</v>
      </c>
      <c r="J4485" s="23" t="n">
        <v>2007.54</v>
      </c>
      <c r="K4485" s="29" t="str">
        <f aca="false">IF(N4485&lt;=$F$3,"HIT","MISS")</f>
        <v>HIT</v>
      </c>
      <c r="L4485" s="29" t="str">
        <f aca="false">IF(O4485&lt;=$F$3,"HIT","MISS")</f>
        <v>HIT</v>
      </c>
      <c r="M4485" s="17" t="str">
        <f aca="false">IF(AND(K4485="HIT",L4485="HIT"),"HOD ✓ | LOD ✓",IF(K4485="HIT","HOD ✓",IF(L4485="HIT","LOD ✓","✗ MISS")))</f>
        <v>HOD ✓ | LOD ✓</v>
      </c>
      <c r="N4485" s="26" t="n">
        <f aca="false">IF(D4485&lt;H4485,(H4485-D4485)/D4485,IF(D4485&gt;G4485,(D4485-G4485)/D4485,0))</f>
        <v>0</v>
      </c>
      <c r="O4485" s="26" t="n">
        <f aca="false">IF(E4485&lt;J4485,(J4485-E4485)/E4485,IF(E4485&gt;I4485,(E4485-I4485)/E4485,0))</f>
        <v>0</v>
      </c>
      <c r="P4485" s="27" t="n">
        <f aca="false">LN(F4485/F4484)</f>
        <v>0.00332327900075531</v>
      </c>
      <c r="Q4485" s="28" t="n">
        <f aca="false">STDEV(P4466:P4485)*SQRT(252)</f>
        <v>0.098476876511176</v>
      </c>
      <c r="R4485" s="26" t="n">
        <f aca="false">(G4485-H4485)/H4485</f>
        <v>0.000998225925212114</v>
      </c>
      <c r="S4485" s="17" t="n">
        <f aca="false">YEAR(B4485)</f>
        <v>2024</v>
      </c>
      <c r="T4485" s="17" t="n">
        <f aca="false">WEEKDAY(B4485)</f>
        <v>5</v>
      </c>
    </row>
    <row r="4486" customFormat="false" ht="15" hidden="false" customHeight="false" outlineLevel="0" collapsed="false">
      <c r="B4486" s="21" t="n">
        <v>45317</v>
      </c>
      <c r="C4486" s="22" t="n">
        <v>2020.94</v>
      </c>
      <c r="D4486" s="22" t="n">
        <v>2026.9</v>
      </c>
      <c r="E4486" s="22" t="n">
        <v>2015.995</v>
      </c>
      <c r="F4486" s="22" t="n">
        <v>2018.59</v>
      </c>
      <c r="G4486" s="23" t="n">
        <v>2027.33</v>
      </c>
      <c r="H4486" s="23" t="n">
        <v>2025.3</v>
      </c>
      <c r="I4486" s="23" t="n">
        <v>2015.59</v>
      </c>
      <c r="J4486" s="23" t="n">
        <v>2013.58</v>
      </c>
      <c r="K4486" s="29" t="str">
        <f aca="false">IF(N4486&lt;=$F$3,"HIT","MISS")</f>
        <v>HIT</v>
      </c>
      <c r="L4486" s="29" t="str">
        <f aca="false">IF(O4486&lt;=$F$3,"HIT","MISS")</f>
        <v>HIT</v>
      </c>
      <c r="M4486" s="17" t="str">
        <f aca="false">IF(AND(K4486="HIT",L4486="HIT"),"HOD ✓ | LOD ✓",IF(K4486="HIT","HOD ✓",IF(L4486="HIT","LOD ✓","✗ MISS")))</f>
        <v>HOD ✓ | LOD ✓</v>
      </c>
      <c r="N4486" s="26" t="n">
        <f aca="false">IF(D4486&lt;H4486,(H4486-D4486)/D4486,IF(D4486&gt;G4486,(D4486-G4486)/D4486,0))</f>
        <v>0</v>
      </c>
      <c r="O4486" s="26" t="n">
        <f aca="false">IF(E4486&lt;J4486,(J4486-E4486)/E4486,IF(E4486&gt;I4486,(E4486-I4486)/E4486,0))</f>
        <v>0.000200893355390253</v>
      </c>
      <c r="P4486" s="27" t="n">
        <f aca="false">LN(F4486/F4485)</f>
        <v>-0.00116350182576039</v>
      </c>
      <c r="Q4486" s="28" t="n">
        <f aca="false">STDEV(P4467:P4486)*SQRT(252)</f>
        <v>0.0971245622233518</v>
      </c>
      <c r="R4486" s="26" t="n">
        <f aca="false">(G4486-H4486)/H4486</f>
        <v>0.00100232064385522</v>
      </c>
      <c r="S4486" s="17" t="n">
        <f aca="false">YEAR(B4486)</f>
        <v>2024</v>
      </c>
      <c r="T4486" s="17" t="n">
        <f aca="false">WEEKDAY(B4486)</f>
        <v>6</v>
      </c>
    </row>
    <row r="4487" customFormat="false" ht="15" hidden="false" customHeight="false" outlineLevel="0" collapsed="false">
      <c r="B4487" s="21" t="n">
        <v>45320</v>
      </c>
      <c r="C4487" s="22" t="n">
        <v>2018.59</v>
      </c>
      <c r="D4487" s="22" t="n">
        <v>2037.61</v>
      </c>
      <c r="E4487" s="22" t="n">
        <v>2018.59</v>
      </c>
      <c r="F4487" s="22" t="n">
        <v>2032.53</v>
      </c>
      <c r="G4487" s="23" t="n">
        <v>2038.75</v>
      </c>
      <c r="H4487" s="23" t="n">
        <v>2036.71</v>
      </c>
      <c r="I4487" s="23" t="n">
        <v>2019.09</v>
      </c>
      <c r="J4487" s="23" t="n">
        <v>2017.07</v>
      </c>
      <c r="K4487" s="29" t="str">
        <f aca="false">IF(N4487&lt;=$F$3,"HIT","MISS")</f>
        <v>HIT</v>
      </c>
      <c r="L4487" s="29" t="str">
        <f aca="false">IF(O4487&lt;=$F$3,"HIT","MISS")</f>
        <v>HIT</v>
      </c>
      <c r="M4487" s="17" t="str">
        <f aca="false">IF(AND(K4487="HIT",L4487="HIT"),"HOD ✓ | LOD ✓",IF(K4487="HIT","HOD ✓",IF(L4487="HIT","LOD ✓","✗ MISS")))</f>
        <v>HOD ✓ | LOD ✓</v>
      </c>
      <c r="N4487" s="26" t="n">
        <f aca="false">IF(D4487&lt;H4487,(H4487-D4487)/D4487,IF(D4487&gt;G4487,(D4487-G4487)/D4487,0))</f>
        <v>0</v>
      </c>
      <c r="O4487" s="26" t="n">
        <f aca="false">IF(E4487&lt;J4487,(J4487-E4487)/E4487,IF(E4487&gt;I4487,(E4487-I4487)/E4487,0))</f>
        <v>0</v>
      </c>
      <c r="P4487" s="27" t="n">
        <f aca="false">LN(F4487/F4486)</f>
        <v>0.00688207459661409</v>
      </c>
      <c r="Q4487" s="28" t="n">
        <f aca="false">STDEV(P4468:P4487)*SQRT(252)</f>
        <v>0.101217360712519</v>
      </c>
      <c r="R4487" s="26" t="n">
        <f aca="false">(G4487-H4487)/H4487</f>
        <v>0.00100161535024621</v>
      </c>
      <c r="S4487" s="17" t="n">
        <f aca="false">YEAR(B4487)</f>
        <v>2024</v>
      </c>
      <c r="T4487" s="17" t="n">
        <f aca="false">WEEKDAY(B4487)</f>
        <v>2</v>
      </c>
    </row>
    <row r="4488" customFormat="false" ht="15" hidden="false" customHeight="false" outlineLevel="0" collapsed="false">
      <c r="B4488" s="21" t="n">
        <v>45321</v>
      </c>
      <c r="C4488" s="22" t="n">
        <v>2032.53</v>
      </c>
      <c r="D4488" s="22" t="n">
        <v>2048.63</v>
      </c>
      <c r="E4488" s="22" t="n">
        <v>2029.1</v>
      </c>
      <c r="F4488" s="22" t="n">
        <v>2036.83</v>
      </c>
      <c r="G4488" s="23" t="n">
        <v>2051.35</v>
      </c>
      <c r="H4488" s="23" t="n">
        <v>2049.3</v>
      </c>
      <c r="I4488" s="23" t="n">
        <v>2028.83</v>
      </c>
      <c r="J4488" s="23" t="n">
        <v>2026.8</v>
      </c>
      <c r="K4488" s="29" t="str">
        <f aca="false">IF(N4488&lt;=$F$3,"HIT","MISS")</f>
        <v>HIT</v>
      </c>
      <c r="L4488" s="29" t="str">
        <f aca="false">IF(O4488&lt;=$F$3,"HIT","MISS")</f>
        <v>HIT</v>
      </c>
      <c r="M4488" s="17" t="str">
        <f aca="false">IF(AND(K4488="HIT",L4488="HIT"),"HOD ✓ | LOD ✓",IF(K4488="HIT","HOD ✓",IF(L4488="HIT","LOD ✓","✗ MISS")))</f>
        <v>HOD ✓ | LOD ✓</v>
      </c>
      <c r="N4488" s="26" t="n">
        <f aca="false">IF(D4488&lt;H4488,(H4488-D4488)/D4488,IF(D4488&gt;G4488,(D4488-G4488)/D4488,0))</f>
        <v>0.000327047831965788</v>
      </c>
      <c r="O4488" s="26" t="n">
        <f aca="false">IF(E4488&lt;J4488,(J4488-E4488)/E4488,IF(E4488&gt;I4488,(E4488-I4488)/E4488,0))</f>
        <v>0.000133063919964507</v>
      </c>
      <c r="P4488" s="27" t="n">
        <f aca="false">LN(F4488/F4487)</f>
        <v>0.00211335522068017</v>
      </c>
      <c r="Q4488" s="28" t="n">
        <f aca="false">STDEV(P4469:P4488)*SQRT(252)</f>
        <v>0.101610031235031</v>
      </c>
      <c r="R4488" s="26" t="n">
        <f aca="false">(G4488-H4488)/H4488</f>
        <v>0.00100034158005159</v>
      </c>
      <c r="S4488" s="17" t="n">
        <f aca="false">YEAR(B4488)</f>
        <v>2024</v>
      </c>
      <c r="T4488" s="17" t="n">
        <f aca="false">WEEKDAY(B4488)</f>
        <v>3</v>
      </c>
    </row>
    <row r="4489" customFormat="false" ht="15" hidden="false" customHeight="false" outlineLevel="0" collapsed="false">
      <c r="B4489" s="21" t="n">
        <v>45322</v>
      </c>
      <c r="C4489" s="22" t="n">
        <v>2036.83</v>
      </c>
      <c r="D4489" s="22" t="n">
        <v>2056.07</v>
      </c>
      <c r="E4489" s="22" t="n">
        <v>2030.94</v>
      </c>
      <c r="F4489" s="22" t="n">
        <v>2039.155</v>
      </c>
      <c r="G4489" s="23" t="n">
        <v>2059</v>
      </c>
      <c r="H4489" s="23" t="n">
        <v>2056.94</v>
      </c>
      <c r="I4489" s="23" t="n">
        <v>2032.27</v>
      </c>
      <c r="J4489" s="23" t="n">
        <v>2030.24</v>
      </c>
      <c r="K4489" s="29" t="str">
        <f aca="false">IF(N4489&lt;=$F$3,"HIT","MISS")</f>
        <v>HIT</v>
      </c>
      <c r="L4489" s="29" t="str">
        <f aca="false">IF(O4489&lt;=$F$3,"HIT","MISS")</f>
        <v>HIT</v>
      </c>
      <c r="M4489" s="17" t="str">
        <f aca="false">IF(AND(K4489="HIT",L4489="HIT"),"HOD ✓ | LOD ✓",IF(K4489="HIT","HOD ✓",IF(L4489="HIT","LOD ✓","✗ MISS")))</f>
        <v>HOD ✓ | LOD ✓</v>
      </c>
      <c r="N4489" s="26" t="n">
        <f aca="false">IF(D4489&lt;H4489,(H4489-D4489)/D4489,IF(D4489&gt;G4489,(D4489-G4489)/D4489,0))</f>
        <v>0.000423137344545609</v>
      </c>
      <c r="O4489" s="26" t="n">
        <f aca="false">IF(E4489&lt;J4489,(J4489-E4489)/E4489,IF(E4489&gt;I4489,(E4489-I4489)/E4489,0))</f>
        <v>0</v>
      </c>
      <c r="P4489" s="27" t="n">
        <f aca="false">LN(F4489/F4488)</f>
        <v>0.00114082865965589</v>
      </c>
      <c r="Q4489" s="28" t="n">
        <f aca="false">STDEV(P4470:P4489)*SQRT(252)</f>
        <v>0.0970794302490513</v>
      </c>
      <c r="R4489" s="26" t="n">
        <f aca="false">(G4489-H4489)/H4489</f>
        <v>0.00100148764669847</v>
      </c>
      <c r="S4489" s="17" t="n">
        <f aca="false">YEAR(B4489)</f>
        <v>2024</v>
      </c>
      <c r="T4489" s="17" t="n">
        <f aca="false">WEEKDAY(B4489)</f>
        <v>4</v>
      </c>
    </row>
    <row r="4490" customFormat="false" ht="15" hidden="false" customHeight="false" outlineLevel="0" collapsed="false">
      <c r="B4490" s="21" t="n">
        <v>45323</v>
      </c>
      <c r="C4490" s="22" t="n">
        <v>2039.155</v>
      </c>
      <c r="D4490" s="22" t="n">
        <v>2065.53</v>
      </c>
      <c r="E4490" s="22" t="n">
        <v>2030.07</v>
      </c>
      <c r="F4490" s="22" t="n">
        <v>2054.825</v>
      </c>
      <c r="G4490" s="23" t="n">
        <v>2065.88</v>
      </c>
      <c r="H4490" s="23" t="n">
        <v>2063.82</v>
      </c>
      <c r="I4490" s="23" t="n">
        <v>2030.59</v>
      </c>
      <c r="J4490" s="23" t="n">
        <v>2028.56</v>
      </c>
      <c r="K4490" s="29" t="str">
        <f aca="false">IF(N4490&lt;=$F$3,"HIT","MISS")</f>
        <v>HIT</v>
      </c>
      <c r="L4490" s="29" t="str">
        <f aca="false">IF(O4490&lt;=$F$3,"HIT","MISS")</f>
        <v>HIT</v>
      </c>
      <c r="M4490" s="17" t="str">
        <f aca="false">IF(AND(K4490="HIT",L4490="HIT"),"HOD ✓ | LOD ✓",IF(K4490="HIT","HOD ✓",IF(L4490="HIT","LOD ✓","✗ MISS")))</f>
        <v>HOD ✓ | LOD ✓</v>
      </c>
      <c r="N4490" s="26" t="n">
        <f aca="false">IF(D4490&lt;H4490,(H4490-D4490)/D4490,IF(D4490&gt;G4490,(D4490-G4490)/D4490,0))</f>
        <v>0</v>
      </c>
      <c r="O4490" s="26" t="n">
        <f aca="false">IF(E4490&lt;J4490,(J4490-E4490)/E4490,IF(E4490&gt;I4490,(E4490-I4490)/E4490,0))</f>
        <v>0</v>
      </c>
      <c r="P4490" s="27" t="n">
        <f aca="false">LN(F4490/F4489)</f>
        <v>0.00765517981234892</v>
      </c>
      <c r="Q4490" s="28" t="n">
        <f aca="false">STDEV(P4471:P4490)*SQRT(252)</f>
        <v>0.100832869506958</v>
      </c>
      <c r="R4490" s="26" t="n">
        <f aca="false">(G4490-H4490)/H4490</f>
        <v>0.000998149063387284</v>
      </c>
      <c r="S4490" s="17" t="n">
        <f aca="false">YEAR(B4490)</f>
        <v>2024</v>
      </c>
      <c r="T4490" s="17" t="n">
        <f aca="false">WEEKDAY(B4490)</f>
        <v>5</v>
      </c>
    </row>
    <row r="4491" customFormat="false" ht="15" hidden="false" customHeight="false" outlineLevel="0" collapsed="false">
      <c r="B4491" s="21" t="n">
        <v>45324</v>
      </c>
      <c r="C4491" s="22" t="n">
        <v>2054.825</v>
      </c>
      <c r="D4491" s="22" t="n">
        <v>2057.705</v>
      </c>
      <c r="E4491" s="22" t="n">
        <v>2027.87</v>
      </c>
      <c r="F4491" s="22" t="n">
        <v>2039.75</v>
      </c>
      <c r="G4491" s="23" t="n">
        <v>2057.9</v>
      </c>
      <c r="H4491" s="23" t="n">
        <v>2055.84</v>
      </c>
      <c r="I4491" s="23" t="n">
        <v>2028.01</v>
      </c>
      <c r="J4491" s="23" t="n">
        <v>2025.98</v>
      </c>
      <c r="K4491" s="29" t="str">
        <f aca="false">IF(N4491&lt;=$F$3,"HIT","MISS")</f>
        <v>HIT</v>
      </c>
      <c r="L4491" s="29" t="str">
        <f aca="false">IF(O4491&lt;=$F$3,"HIT","MISS")</f>
        <v>HIT</v>
      </c>
      <c r="M4491" s="17" t="str">
        <f aca="false">IF(AND(K4491="HIT",L4491="HIT"),"HOD ✓ | LOD ✓",IF(K4491="HIT","HOD ✓",IF(L4491="HIT","LOD ✓","✗ MISS")))</f>
        <v>HOD ✓ | LOD ✓</v>
      </c>
      <c r="N4491" s="26" t="n">
        <f aca="false">IF(D4491&lt;H4491,(H4491-D4491)/D4491,IF(D4491&gt;G4491,(D4491-G4491)/D4491,0))</f>
        <v>0</v>
      </c>
      <c r="O4491" s="26" t="n">
        <f aca="false">IF(E4491&lt;J4491,(J4491-E4491)/E4491,IF(E4491&gt;I4491,(E4491-I4491)/E4491,0))</f>
        <v>0</v>
      </c>
      <c r="P4491" s="27" t="n">
        <f aca="false">LN(F4491/F4490)</f>
        <v>-0.00736343484441255</v>
      </c>
      <c r="Q4491" s="28" t="n">
        <f aca="false">STDEV(P4472:P4491)*SQRT(252)</f>
        <v>0.104336878747351</v>
      </c>
      <c r="R4491" s="26" t="n">
        <f aca="false">(G4491-H4491)/H4491</f>
        <v>0.00100202350377459</v>
      </c>
      <c r="S4491" s="17" t="n">
        <f aca="false">YEAR(B4491)</f>
        <v>2024</v>
      </c>
      <c r="T4491" s="17" t="n">
        <f aca="false">WEEKDAY(B4491)</f>
        <v>6</v>
      </c>
    </row>
    <row r="4492" customFormat="false" ht="15" hidden="false" customHeight="false" outlineLevel="0" collapsed="false">
      <c r="B4492" s="21" t="n">
        <v>45327</v>
      </c>
      <c r="C4492" s="22" t="n">
        <v>2039.75</v>
      </c>
      <c r="D4492" s="22" t="n">
        <v>2042.315</v>
      </c>
      <c r="E4492" s="22" t="n">
        <v>2014.96</v>
      </c>
      <c r="F4492" s="22" t="n">
        <v>2024.89</v>
      </c>
      <c r="G4492" s="23" t="n">
        <v>2042.41</v>
      </c>
      <c r="H4492" s="23" t="n">
        <v>2040.37</v>
      </c>
      <c r="I4492" s="23" t="n">
        <v>2014.48</v>
      </c>
      <c r="J4492" s="23" t="n">
        <v>2012.47</v>
      </c>
      <c r="K4492" s="29" t="str">
        <f aca="false">IF(N4492&lt;=$F$3,"HIT","MISS")</f>
        <v>HIT</v>
      </c>
      <c r="L4492" s="29" t="str">
        <f aca="false">IF(O4492&lt;=$F$3,"HIT","MISS")</f>
        <v>HIT</v>
      </c>
      <c r="M4492" s="17" t="str">
        <f aca="false">IF(AND(K4492="HIT",L4492="HIT"),"HOD ✓ | LOD ✓",IF(K4492="HIT","HOD ✓",IF(L4492="HIT","LOD ✓","✗ MISS")))</f>
        <v>HOD ✓ | LOD ✓</v>
      </c>
      <c r="N4492" s="26" t="n">
        <f aca="false">IF(D4492&lt;H4492,(H4492-D4492)/D4492,IF(D4492&gt;G4492,(D4492-G4492)/D4492,0))</f>
        <v>0</v>
      </c>
      <c r="O4492" s="26" t="n">
        <f aca="false">IF(E4492&lt;J4492,(J4492-E4492)/E4492,IF(E4492&gt;I4492,(E4492-I4492)/E4492,0))</f>
        <v>0.00023821812839958</v>
      </c>
      <c r="P4492" s="27" t="n">
        <f aca="false">LN(F4492/F4491)</f>
        <v>-0.00731187323136263</v>
      </c>
      <c r="Q4492" s="28" t="n">
        <f aca="false">STDEV(P4473:P4492)*SQRT(252)</f>
        <v>0.103004802601136</v>
      </c>
      <c r="R4492" s="26" t="n">
        <f aca="false">(G4492-H4492)/H4492</f>
        <v>0.00099981866034111</v>
      </c>
      <c r="S4492" s="17" t="n">
        <f aca="false">YEAR(B4492)</f>
        <v>2024</v>
      </c>
      <c r="T4492" s="17" t="n">
        <f aca="false">WEEKDAY(B4492)</f>
        <v>2</v>
      </c>
    </row>
    <row r="4493" customFormat="false" ht="15" hidden="false" customHeight="false" outlineLevel="0" collapsed="false">
      <c r="B4493" s="21" t="n">
        <v>45328</v>
      </c>
      <c r="C4493" s="22" t="n">
        <v>2024.89</v>
      </c>
      <c r="D4493" s="22" t="n">
        <v>2038.945</v>
      </c>
      <c r="E4493" s="22" t="n">
        <v>2022.975</v>
      </c>
      <c r="F4493" s="22" t="n">
        <v>2035.885</v>
      </c>
      <c r="G4493" s="23" t="n">
        <v>2040.09</v>
      </c>
      <c r="H4493" s="23" t="n">
        <v>2038.05</v>
      </c>
      <c r="I4493" s="23" t="n">
        <v>2024.81</v>
      </c>
      <c r="J4493" s="23" t="n">
        <v>2022.79</v>
      </c>
      <c r="K4493" s="29" t="str">
        <f aca="false">IF(N4493&lt;=$F$3,"HIT","MISS")</f>
        <v>HIT</v>
      </c>
      <c r="L4493" s="29" t="str">
        <f aca="false">IF(O4493&lt;=$F$3,"HIT","MISS")</f>
        <v>HIT</v>
      </c>
      <c r="M4493" s="17" t="str">
        <f aca="false">IF(AND(K4493="HIT",L4493="HIT"),"HOD ✓ | LOD ✓",IF(K4493="HIT","HOD ✓",IF(L4493="HIT","LOD ✓","✗ MISS")))</f>
        <v>HOD ✓ | LOD ✓</v>
      </c>
      <c r="N4493" s="26" t="n">
        <f aca="false">IF(D4493&lt;H4493,(H4493-D4493)/D4493,IF(D4493&gt;G4493,(D4493-G4493)/D4493,0))</f>
        <v>0</v>
      </c>
      <c r="O4493" s="26" t="n">
        <f aca="false">IF(E4493&lt;J4493,(J4493-E4493)/E4493,IF(E4493&gt;I4493,(E4493-I4493)/E4493,0))</f>
        <v>0</v>
      </c>
      <c r="P4493" s="27" t="n">
        <f aca="false">LN(F4493/F4492)</f>
        <v>0.00541523569703532</v>
      </c>
      <c r="Q4493" s="28" t="n">
        <f aca="false">STDEV(P4474:P4493)*SQRT(252)</f>
        <v>0.104796528992406</v>
      </c>
      <c r="R4493" s="26" t="n">
        <f aca="false">(G4493-H4493)/H4493</f>
        <v>0.00100095679693823</v>
      </c>
      <c r="S4493" s="17" t="n">
        <f aca="false">YEAR(B4493)</f>
        <v>2024</v>
      </c>
      <c r="T4493" s="17" t="n">
        <f aca="false">WEEKDAY(B4493)</f>
        <v>3</v>
      </c>
    </row>
    <row r="4494" customFormat="false" ht="15" hidden="false" customHeight="false" outlineLevel="0" collapsed="false">
      <c r="B4494" s="21" t="n">
        <v>45329</v>
      </c>
      <c r="C4494" s="22" t="n">
        <v>2035.885</v>
      </c>
      <c r="D4494" s="22" t="n">
        <v>2044.655</v>
      </c>
      <c r="E4494" s="22" t="n">
        <v>2030.645</v>
      </c>
      <c r="F4494" s="22" t="n">
        <v>2035</v>
      </c>
      <c r="G4494" s="23" t="n">
        <v>2046.17</v>
      </c>
      <c r="H4494" s="23" t="n">
        <v>2044.13</v>
      </c>
      <c r="I4494" s="23" t="n">
        <v>2030.73</v>
      </c>
      <c r="J4494" s="23" t="n">
        <v>2028.7</v>
      </c>
      <c r="K4494" s="29" t="str">
        <f aca="false">IF(N4494&lt;=$F$3,"HIT","MISS")</f>
        <v>HIT</v>
      </c>
      <c r="L4494" s="29" t="str">
        <f aca="false">IF(O4494&lt;=$F$3,"HIT","MISS")</f>
        <v>HIT</v>
      </c>
      <c r="M4494" s="17" t="str">
        <f aca="false">IF(AND(K4494="HIT",L4494="HIT"),"HOD ✓ | LOD ✓",IF(K4494="HIT","HOD ✓",IF(L4494="HIT","LOD ✓","✗ MISS")))</f>
        <v>HOD ✓ | LOD ✓</v>
      </c>
      <c r="N4494" s="26" t="n">
        <f aca="false">IF(D4494&lt;H4494,(H4494-D4494)/D4494,IF(D4494&gt;G4494,(D4494-G4494)/D4494,0))</f>
        <v>0</v>
      </c>
      <c r="O4494" s="26" t="n">
        <f aca="false">IF(E4494&lt;J4494,(J4494-E4494)/E4494,IF(E4494&gt;I4494,(E4494-I4494)/E4494,0))</f>
        <v>0</v>
      </c>
      <c r="P4494" s="27" t="n">
        <f aca="false">LN(F4494/F4493)</f>
        <v>-0.00043479489788688</v>
      </c>
      <c r="Q4494" s="28" t="n">
        <f aca="false">STDEV(P4475:P4494)*SQRT(252)</f>
        <v>0.104245459637289</v>
      </c>
      <c r="R4494" s="26" t="n">
        <f aca="false">(G4494-H4494)/H4494</f>
        <v>0.000997979580555035</v>
      </c>
      <c r="S4494" s="17" t="n">
        <f aca="false">YEAR(B4494)</f>
        <v>2024</v>
      </c>
      <c r="T4494" s="17" t="n">
        <f aca="false">WEEKDAY(B4494)</f>
        <v>4</v>
      </c>
    </row>
    <row r="4495" customFormat="false" ht="15" hidden="false" customHeight="false" outlineLevel="0" collapsed="false">
      <c r="B4495" s="21" t="n">
        <v>45330</v>
      </c>
      <c r="C4495" s="22" t="n">
        <v>2035</v>
      </c>
      <c r="D4495" s="22" t="n">
        <v>2038.785</v>
      </c>
      <c r="E4495" s="22" t="n">
        <v>2020.25</v>
      </c>
      <c r="F4495" s="22" t="n">
        <v>2034.21</v>
      </c>
      <c r="G4495" s="23" t="n">
        <v>2038.53</v>
      </c>
      <c r="H4495" s="23" t="n">
        <v>2036.49</v>
      </c>
      <c r="I4495" s="23" t="n">
        <v>2022.79</v>
      </c>
      <c r="J4495" s="23" t="n">
        <v>2020.77</v>
      </c>
      <c r="K4495" s="29" t="str">
        <f aca="false">IF(N4495&lt;=$F$3,"HIT","MISS")</f>
        <v>HIT</v>
      </c>
      <c r="L4495" s="29" t="str">
        <f aca="false">IF(O4495&lt;=$F$3,"HIT","MISS")</f>
        <v>HIT</v>
      </c>
      <c r="M4495" s="17" t="str">
        <f aca="false">IF(AND(K4495="HIT",L4495="HIT"),"HOD ✓ | LOD ✓",IF(K4495="HIT","HOD ✓",IF(L4495="HIT","LOD ✓","✗ MISS")))</f>
        <v>HOD ✓ | LOD ✓</v>
      </c>
      <c r="N4495" s="26" t="n">
        <f aca="false">IF(D4495&lt;H4495,(H4495-D4495)/D4495,IF(D4495&gt;G4495,(D4495-G4495)/D4495,0))</f>
        <v>0.000125074492896558</v>
      </c>
      <c r="O4495" s="26" t="n">
        <f aca="false">IF(E4495&lt;J4495,(J4495-E4495)/E4495,IF(E4495&gt;I4495,(E4495-I4495)/E4495,0))</f>
        <v>0.000257393886895177</v>
      </c>
      <c r="P4495" s="27" t="n">
        <f aca="false">LN(F4495/F4494)</f>
        <v>-0.000388281759813404</v>
      </c>
      <c r="Q4495" s="28" t="n">
        <f aca="false">STDEV(P4476:P4495)*SQRT(252)</f>
        <v>0.103980583698312</v>
      </c>
      <c r="R4495" s="26" t="n">
        <f aca="false">(G4495-H4495)/H4495</f>
        <v>0.0010017235537616</v>
      </c>
      <c r="S4495" s="17" t="n">
        <f aca="false">YEAR(B4495)</f>
        <v>2024</v>
      </c>
      <c r="T4495" s="17" t="n">
        <f aca="false">WEEKDAY(B4495)</f>
        <v>5</v>
      </c>
    </row>
    <row r="4496" customFormat="false" ht="15" hidden="false" customHeight="false" outlineLevel="0" collapsed="false">
      <c r="B4496" s="21" t="n">
        <v>45331</v>
      </c>
      <c r="C4496" s="22" t="n">
        <v>2034.21</v>
      </c>
      <c r="D4496" s="22" t="n">
        <v>2037.25</v>
      </c>
      <c r="E4496" s="22" t="n">
        <v>2020.35</v>
      </c>
      <c r="F4496" s="22" t="n">
        <v>2024.36</v>
      </c>
      <c r="G4496" s="23" t="n">
        <v>2038.42</v>
      </c>
      <c r="H4496" s="23" t="n">
        <v>2036.38</v>
      </c>
      <c r="I4496" s="23" t="n">
        <v>2019.85</v>
      </c>
      <c r="J4496" s="23" t="n">
        <v>2017.83</v>
      </c>
      <c r="K4496" s="29" t="str">
        <f aca="false">IF(N4496&lt;=$F$3,"HIT","MISS")</f>
        <v>HIT</v>
      </c>
      <c r="L4496" s="29" t="str">
        <f aca="false">IF(O4496&lt;=$F$3,"HIT","MISS")</f>
        <v>HIT</v>
      </c>
      <c r="M4496" s="17" t="str">
        <f aca="false">IF(AND(K4496="HIT",L4496="HIT"),"HOD ✓ | LOD ✓",IF(K4496="HIT","HOD ✓",IF(L4496="HIT","LOD ✓","✗ MISS")))</f>
        <v>HOD ✓ | LOD ✓</v>
      </c>
      <c r="N4496" s="26" t="n">
        <f aca="false">IF(D4496&lt;H4496,(H4496-D4496)/D4496,IF(D4496&gt;G4496,(D4496-G4496)/D4496,0))</f>
        <v>0</v>
      </c>
      <c r="O4496" s="26" t="n">
        <f aca="false">IF(E4496&lt;J4496,(J4496-E4496)/E4496,IF(E4496&gt;I4496,(E4496-I4496)/E4496,0))</f>
        <v>0.000247481871952879</v>
      </c>
      <c r="P4496" s="27" t="n">
        <f aca="false">LN(F4496/F4495)</f>
        <v>-0.00485393591309026</v>
      </c>
      <c r="Q4496" s="28" t="n">
        <f aca="false">STDEV(P4477:P4496)*SQRT(252)</f>
        <v>0.098674210280999</v>
      </c>
      <c r="R4496" s="26" t="n">
        <f aca="false">(G4496-H4496)/H4496</f>
        <v>0.00100177766428661</v>
      </c>
      <c r="S4496" s="17" t="n">
        <f aca="false">YEAR(B4496)</f>
        <v>2024</v>
      </c>
      <c r="T4496" s="17" t="n">
        <f aca="false">WEEKDAY(B4496)</f>
        <v>6</v>
      </c>
    </row>
    <row r="4497" customFormat="false" ht="15" hidden="false" customHeight="false" outlineLevel="0" collapsed="false">
      <c r="B4497" s="21" t="n">
        <v>45334</v>
      </c>
      <c r="C4497" s="22" t="n">
        <v>2024.36</v>
      </c>
      <c r="D4497" s="22" t="n">
        <v>2027.665</v>
      </c>
      <c r="E4497" s="22" t="n">
        <v>2011.945</v>
      </c>
      <c r="F4497" s="22" t="n">
        <v>2020.01</v>
      </c>
      <c r="G4497" s="23" t="n">
        <v>2030.07</v>
      </c>
      <c r="H4497" s="23" t="n">
        <v>2028.04</v>
      </c>
      <c r="I4497" s="23" t="n">
        <v>2013.99</v>
      </c>
      <c r="J4497" s="23" t="n">
        <v>2011.98</v>
      </c>
      <c r="K4497" s="29" t="str">
        <f aca="false">IF(N4497&lt;=$F$3,"HIT","MISS")</f>
        <v>HIT</v>
      </c>
      <c r="L4497" s="29" t="str">
        <f aca="false">IF(O4497&lt;=$F$3,"HIT","MISS")</f>
        <v>HIT</v>
      </c>
      <c r="M4497" s="17" t="str">
        <f aca="false">IF(AND(K4497="HIT",L4497="HIT"),"HOD ✓ | LOD ✓",IF(K4497="HIT","HOD ✓",IF(L4497="HIT","LOD ✓","✗ MISS")))</f>
        <v>HOD ✓ | LOD ✓</v>
      </c>
      <c r="N4497" s="26" t="n">
        <f aca="false">IF(D4497&lt;H4497,(H4497-D4497)/D4497,IF(D4497&gt;G4497,(D4497-G4497)/D4497,0))</f>
        <v>0.000184941792653126</v>
      </c>
      <c r="O4497" s="26" t="n">
        <f aca="false">IF(E4497&lt;J4497,(J4497-E4497)/E4497,IF(E4497&gt;I4497,(E4497-I4497)/E4497,0))</f>
        <v>1.73961017821471E-005</v>
      </c>
      <c r="P4497" s="27" t="n">
        <f aca="false">LN(F4497/F4496)</f>
        <v>-0.00215113932574541</v>
      </c>
      <c r="Q4497" s="28" t="n">
        <f aca="false">STDEV(P4478:P4497)*SQRT(252)</f>
        <v>0.0980006823999906</v>
      </c>
      <c r="R4497" s="26" t="n">
        <f aca="false">(G4497-H4497)/H4497</f>
        <v>0.00100096645036586</v>
      </c>
      <c r="S4497" s="17" t="n">
        <f aca="false">YEAR(B4497)</f>
        <v>2024</v>
      </c>
      <c r="T4497" s="17" t="n">
        <f aca="false">WEEKDAY(B4497)</f>
        <v>2</v>
      </c>
    </row>
    <row r="4498" customFormat="false" ht="15" hidden="false" customHeight="false" outlineLevel="0" collapsed="false">
      <c r="B4498" s="21" t="n">
        <v>45335</v>
      </c>
      <c r="C4498" s="22" t="n">
        <v>2020.01</v>
      </c>
      <c r="D4498" s="22" t="n">
        <v>2031.588</v>
      </c>
      <c r="E4498" s="22" t="n">
        <v>1990.155</v>
      </c>
      <c r="F4498" s="22" t="n">
        <v>1993.09</v>
      </c>
      <c r="G4498" s="23" t="n">
        <v>2031.19</v>
      </c>
      <c r="H4498" s="23" t="n">
        <v>2029.16</v>
      </c>
      <c r="I4498" s="23" t="n">
        <v>1992.31</v>
      </c>
      <c r="J4498" s="23" t="n">
        <v>1990.32</v>
      </c>
      <c r="K4498" s="29" t="str">
        <f aca="false">IF(N4498&lt;=$F$3,"HIT","MISS")</f>
        <v>HIT</v>
      </c>
      <c r="L4498" s="29" t="str">
        <f aca="false">IF(O4498&lt;=$F$3,"HIT","MISS")</f>
        <v>HIT</v>
      </c>
      <c r="M4498" s="17" t="str">
        <f aca="false">IF(AND(K4498="HIT",L4498="HIT"),"HOD ✓ | LOD ✓",IF(K4498="HIT","HOD ✓",IF(L4498="HIT","LOD ✓","✗ MISS")))</f>
        <v>HOD ✓ | LOD ✓</v>
      </c>
      <c r="N4498" s="26" t="n">
        <f aca="false">IF(D4498&lt;H4498,(H4498-D4498)/D4498,IF(D4498&gt;G4498,(D4498-G4498)/D4498,0))</f>
        <v>0.000195905862802847</v>
      </c>
      <c r="O4498" s="26" t="n">
        <f aca="false">IF(E4498&lt;J4498,(J4498-E4498)/E4498,IF(E4498&gt;I4498,(E4498-I4498)/E4498,0))</f>
        <v>8.29081151970392E-005</v>
      </c>
      <c r="P4498" s="27" t="n">
        <f aca="false">LN(F4498/F4497)</f>
        <v>-0.0134162636316597</v>
      </c>
      <c r="Q4498" s="28" t="n">
        <f aca="false">STDEV(P4479:P4498)*SQRT(252)</f>
        <v>0.0989163067564551</v>
      </c>
      <c r="R4498" s="26" t="n">
        <f aca="false">(G4498-H4498)/H4498</f>
        <v>0.00100041396439905</v>
      </c>
      <c r="S4498" s="17" t="n">
        <f aca="false">YEAR(B4498)</f>
        <v>2024</v>
      </c>
      <c r="T4498" s="17" t="n">
        <f aca="false">WEEKDAY(B4498)</f>
        <v>3</v>
      </c>
    </row>
    <row r="4499" customFormat="false" ht="15" hidden="false" customHeight="false" outlineLevel="0" collapsed="false">
      <c r="B4499" s="21" t="n">
        <v>45336</v>
      </c>
      <c r="C4499" s="22" t="n">
        <v>1993.09</v>
      </c>
      <c r="D4499" s="22" t="n">
        <v>1996.155</v>
      </c>
      <c r="E4499" s="22" t="n">
        <v>1984.305</v>
      </c>
      <c r="F4499" s="22" t="n">
        <v>1992.365</v>
      </c>
      <c r="G4499" s="23" t="n">
        <v>1996.34</v>
      </c>
      <c r="H4499" s="23" t="n">
        <v>1994.35</v>
      </c>
      <c r="I4499" s="23" t="n">
        <v>1984.1</v>
      </c>
      <c r="J4499" s="23" t="n">
        <v>1982.12</v>
      </c>
      <c r="K4499" s="29" t="str">
        <f aca="false">IF(N4499&lt;=$F$3,"HIT","MISS")</f>
        <v>HIT</v>
      </c>
      <c r="L4499" s="29" t="str">
        <f aca="false">IF(O4499&lt;=$F$3,"HIT","MISS")</f>
        <v>HIT</v>
      </c>
      <c r="M4499" s="17" t="str">
        <f aca="false">IF(AND(K4499="HIT",L4499="HIT"),"HOD ✓ | LOD ✓",IF(K4499="HIT","HOD ✓",IF(L4499="HIT","LOD ✓","✗ MISS")))</f>
        <v>HOD ✓ | LOD ✓</v>
      </c>
      <c r="N4499" s="26" t="n">
        <f aca="false">IF(D4499&lt;H4499,(H4499-D4499)/D4499,IF(D4499&gt;G4499,(D4499-G4499)/D4499,0))</f>
        <v>0</v>
      </c>
      <c r="O4499" s="26" t="n">
        <f aca="false">IF(E4499&lt;J4499,(J4499-E4499)/E4499,IF(E4499&gt;I4499,(E4499-I4499)/E4499,0))</f>
        <v>0.000103310730961296</v>
      </c>
      <c r="P4499" s="27" t="n">
        <f aca="false">LN(F4499/F4498)</f>
        <v>-0.000363822955219442</v>
      </c>
      <c r="Q4499" s="28" t="n">
        <f aca="false">STDEV(P4480:P4499)*SQRT(252)</f>
        <v>0.0914209269990985</v>
      </c>
      <c r="R4499" s="26" t="n">
        <f aca="false">(G4499-H4499)/H4499</f>
        <v>0.00099781883821797</v>
      </c>
      <c r="S4499" s="17" t="n">
        <f aca="false">YEAR(B4499)</f>
        <v>2024</v>
      </c>
      <c r="T4499" s="17" t="n">
        <f aca="false">WEEKDAY(B4499)</f>
        <v>4</v>
      </c>
    </row>
    <row r="4500" customFormat="false" ht="15" hidden="false" customHeight="false" outlineLevel="0" collapsed="false">
      <c r="B4500" s="21" t="n">
        <v>45337</v>
      </c>
      <c r="C4500" s="22" t="n">
        <v>1992.365</v>
      </c>
      <c r="D4500" s="22" t="n">
        <v>2008.34</v>
      </c>
      <c r="E4500" s="22" t="n">
        <v>1990.325</v>
      </c>
      <c r="F4500" s="22" t="n">
        <v>2004.4</v>
      </c>
      <c r="G4500" s="23" t="n">
        <v>2008.48</v>
      </c>
      <c r="H4500" s="23" t="n">
        <v>2006.47</v>
      </c>
      <c r="I4500" s="23" t="n">
        <v>1991.21</v>
      </c>
      <c r="J4500" s="23" t="n">
        <v>1989.22</v>
      </c>
      <c r="K4500" s="29" t="str">
        <f aca="false">IF(N4500&lt;=$F$3,"HIT","MISS")</f>
        <v>HIT</v>
      </c>
      <c r="L4500" s="29" t="str">
        <f aca="false">IF(O4500&lt;=$F$3,"HIT","MISS")</f>
        <v>HIT</v>
      </c>
      <c r="M4500" s="17" t="str">
        <f aca="false">IF(AND(K4500="HIT",L4500="HIT"),"HOD ✓ | LOD ✓",IF(K4500="HIT","HOD ✓",IF(L4500="HIT","LOD ✓","✗ MISS")))</f>
        <v>HOD ✓ | LOD ✓</v>
      </c>
      <c r="N4500" s="26" t="n">
        <f aca="false">IF(D4500&lt;H4500,(H4500-D4500)/D4500,IF(D4500&gt;G4500,(D4500-G4500)/D4500,0))</f>
        <v>0</v>
      </c>
      <c r="O4500" s="26" t="n">
        <f aca="false">IF(E4500&lt;J4500,(J4500-E4500)/E4500,IF(E4500&gt;I4500,(E4500-I4500)/E4500,0))</f>
        <v>0</v>
      </c>
      <c r="P4500" s="27" t="n">
        <f aca="false">LN(F4500/F4499)</f>
        <v>0.00602238879440242</v>
      </c>
      <c r="Q4500" s="28" t="n">
        <f aca="false">STDEV(P4481:P4500)*SQRT(252)</f>
        <v>0.0889090328857056</v>
      </c>
      <c r="R4500" s="26" t="n">
        <f aca="false">(G4500-H4500)/H4500</f>
        <v>0.00100175930863656</v>
      </c>
      <c r="S4500" s="17" t="n">
        <f aca="false">YEAR(B4500)</f>
        <v>2024</v>
      </c>
      <c r="T4500" s="17" t="n">
        <f aca="false">WEEKDAY(B4500)</f>
        <v>5</v>
      </c>
    </row>
    <row r="4501" customFormat="false" ht="15" hidden="false" customHeight="false" outlineLevel="0" collapsed="false">
      <c r="B4501" s="21" t="n">
        <v>45338</v>
      </c>
      <c r="C4501" s="22" t="n">
        <v>2004.4</v>
      </c>
      <c r="D4501" s="22" t="n">
        <v>2015.23</v>
      </c>
      <c r="E4501" s="22" t="n">
        <v>1995.16</v>
      </c>
      <c r="F4501" s="22" t="n">
        <v>2013.23</v>
      </c>
      <c r="G4501" s="23" t="n">
        <v>2014.98</v>
      </c>
      <c r="H4501" s="23" t="n">
        <v>2012.97</v>
      </c>
      <c r="I4501" s="23" t="n">
        <v>1996.26</v>
      </c>
      <c r="J4501" s="23" t="n">
        <v>1994.27</v>
      </c>
      <c r="K4501" s="29" t="str">
        <f aca="false">IF(N4501&lt;=$F$3,"HIT","MISS")</f>
        <v>HIT</v>
      </c>
      <c r="L4501" s="29" t="str">
        <f aca="false">IF(O4501&lt;=$F$3,"HIT","MISS")</f>
        <v>HIT</v>
      </c>
      <c r="M4501" s="17" t="str">
        <f aca="false">IF(AND(K4501="HIT",L4501="HIT"),"HOD ✓ | LOD ✓",IF(K4501="HIT","HOD ✓",IF(L4501="HIT","LOD ✓","✗ MISS")))</f>
        <v>HOD ✓ | LOD ✓</v>
      </c>
      <c r="N4501" s="26" t="n">
        <f aca="false">IF(D4501&lt;H4501,(H4501-D4501)/D4501,IF(D4501&gt;G4501,(D4501-G4501)/D4501,0))</f>
        <v>0.000124055318747736</v>
      </c>
      <c r="O4501" s="26" t="n">
        <f aca="false">IF(E4501&lt;J4501,(J4501-E4501)/E4501,IF(E4501&gt;I4501,(E4501-I4501)/E4501,0))</f>
        <v>0</v>
      </c>
      <c r="P4501" s="27" t="n">
        <f aca="false">LN(F4501/F4500)</f>
        <v>0.0043956333547226</v>
      </c>
      <c r="Q4501" s="28" t="n">
        <f aca="false">STDEV(P4482:P4501)*SQRT(252)</f>
        <v>0.089629661258321</v>
      </c>
      <c r="R4501" s="26" t="n">
        <f aca="false">(G4501-H4501)/H4501</f>
        <v>0.000998524568175378</v>
      </c>
      <c r="S4501" s="17" t="n">
        <f aca="false">YEAR(B4501)</f>
        <v>2024</v>
      </c>
      <c r="T4501" s="17" t="n">
        <f aca="false">WEEKDAY(B4501)</f>
        <v>6</v>
      </c>
    </row>
    <row r="4502" customFormat="false" ht="15" hidden="false" customHeight="false" outlineLevel="0" collapsed="false">
      <c r="B4502" s="21" t="n">
        <v>45341</v>
      </c>
      <c r="C4502" s="22" t="n">
        <v>2013.23</v>
      </c>
      <c r="D4502" s="22" t="n">
        <v>2023.07</v>
      </c>
      <c r="E4502" s="22" t="n">
        <v>2000.355</v>
      </c>
      <c r="F4502" s="22" t="n">
        <v>2017.945</v>
      </c>
      <c r="G4502" s="23" t="n">
        <v>2025.92</v>
      </c>
      <c r="H4502" s="23" t="n">
        <v>2023.9</v>
      </c>
      <c r="I4502" s="23" t="n">
        <v>2002.86</v>
      </c>
      <c r="J4502" s="23" t="n">
        <v>2000.86</v>
      </c>
      <c r="K4502" s="29" t="str">
        <f aca="false">IF(N4502&lt;=$F$3,"HIT","MISS")</f>
        <v>HIT</v>
      </c>
      <c r="L4502" s="29" t="str">
        <f aca="false">IF(O4502&lt;=$F$3,"HIT","MISS")</f>
        <v>HIT</v>
      </c>
      <c r="M4502" s="17" t="str">
        <f aca="false">IF(AND(K4502="HIT",L4502="HIT"),"HOD ✓ | LOD ✓",IF(K4502="HIT","HOD ✓",IF(L4502="HIT","LOD ✓","✗ MISS")))</f>
        <v>HOD ✓ | LOD ✓</v>
      </c>
      <c r="N4502" s="26" t="n">
        <f aca="false">IF(D4502&lt;H4502,(H4502-D4502)/D4502,IF(D4502&gt;G4502,(D4502-G4502)/D4502,0))</f>
        <v>0.000410267563653336</v>
      </c>
      <c r="O4502" s="26" t="n">
        <f aca="false">IF(E4502&lt;J4502,(J4502-E4502)/E4502,IF(E4502&gt;I4502,(E4502-I4502)/E4502,0))</f>
        <v>0.000252455189203857</v>
      </c>
      <c r="P4502" s="27" t="n">
        <f aca="false">LN(F4502/F4501)</f>
        <v>0.00233926939421435</v>
      </c>
      <c r="Q4502" s="28" t="n">
        <f aca="false">STDEV(P4483:P4502)*SQRT(252)</f>
        <v>0.0891212635110531</v>
      </c>
      <c r="R4502" s="26" t="n">
        <f aca="false">(G4502-H4502)/H4502</f>
        <v>0.000998073027323475</v>
      </c>
      <c r="S4502" s="17" t="n">
        <f aca="false">YEAR(B4502)</f>
        <v>2024</v>
      </c>
      <c r="T4502" s="17" t="n">
        <f aca="false">WEEKDAY(B4502)</f>
        <v>2</v>
      </c>
    </row>
    <row r="4503" customFormat="false" ht="15" hidden="false" customHeight="false" outlineLevel="0" collapsed="false">
      <c r="B4503" s="21" t="n">
        <v>45342</v>
      </c>
      <c r="C4503" s="22" t="n">
        <v>2017.945</v>
      </c>
      <c r="D4503" s="22" t="n">
        <v>2030.92</v>
      </c>
      <c r="E4503" s="22" t="n">
        <v>2015.12</v>
      </c>
      <c r="F4503" s="22" t="n">
        <v>2024.415</v>
      </c>
      <c r="G4503" s="23" t="n">
        <v>2030.28</v>
      </c>
      <c r="H4503" s="23" t="n">
        <v>2028.25</v>
      </c>
      <c r="I4503" s="23" t="n">
        <v>2014.41</v>
      </c>
      <c r="J4503" s="23" t="n">
        <v>2012.4</v>
      </c>
      <c r="K4503" s="29" t="str">
        <f aca="false">IF(N4503&lt;=$F$3,"HIT","MISS")</f>
        <v>HIT</v>
      </c>
      <c r="L4503" s="29" t="str">
        <f aca="false">IF(O4503&lt;=$F$3,"HIT","MISS")</f>
        <v>HIT</v>
      </c>
      <c r="M4503" s="17" t="str">
        <f aca="false">IF(AND(K4503="HIT",L4503="HIT"),"HOD ✓ | LOD ✓",IF(K4503="HIT","HOD ✓",IF(L4503="HIT","LOD ✓","✗ MISS")))</f>
        <v>HOD ✓ | LOD ✓</v>
      </c>
      <c r="N4503" s="26" t="n">
        <f aca="false">IF(D4503&lt;H4503,(H4503-D4503)/D4503,IF(D4503&gt;G4503,(D4503-G4503)/D4503,0))</f>
        <v>0.000315128119276042</v>
      </c>
      <c r="O4503" s="26" t="n">
        <f aca="false">IF(E4503&lt;J4503,(J4503-E4503)/E4503,IF(E4503&gt;I4503,(E4503-I4503)/E4503,0))</f>
        <v>0.000352336337289992</v>
      </c>
      <c r="P4503" s="27" t="n">
        <f aca="false">LN(F4503/F4502)</f>
        <v>0.00320110308081054</v>
      </c>
      <c r="Q4503" s="28" t="n">
        <f aca="false">STDEV(P4484:P4503)*SQRT(252)</f>
        <v>0.0888566442399361</v>
      </c>
      <c r="R4503" s="26" t="n">
        <f aca="false">(G4503-H4503)/H4503</f>
        <v>0.00100086281276962</v>
      </c>
      <c r="S4503" s="17" t="n">
        <f aca="false">YEAR(B4503)</f>
        <v>2024</v>
      </c>
      <c r="T4503" s="17" t="n">
        <f aca="false">WEEKDAY(B4503)</f>
        <v>3</v>
      </c>
    </row>
    <row r="4504" customFormat="false" ht="15" hidden="false" customHeight="false" outlineLevel="0" collapsed="false">
      <c r="B4504" s="21" t="n">
        <v>45343</v>
      </c>
      <c r="C4504" s="22" t="n">
        <v>2024.415</v>
      </c>
      <c r="D4504" s="22" t="n">
        <v>2032.33</v>
      </c>
      <c r="E4504" s="22" t="n">
        <v>2020.095</v>
      </c>
      <c r="F4504" s="22" t="n">
        <v>2026.04</v>
      </c>
      <c r="G4504" s="23" t="n">
        <v>2034.22</v>
      </c>
      <c r="H4504" s="23" t="n">
        <v>2032.19</v>
      </c>
      <c r="I4504" s="23" t="n">
        <v>2019.74</v>
      </c>
      <c r="J4504" s="23" t="n">
        <v>2017.72</v>
      </c>
      <c r="K4504" s="29" t="str">
        <f aca="false">IF(N4504&lt;=$F$3,"HIT","MISS")</f>
        <v>HIT</v>
      </c>
      <c r="L4504" s="29" t="str">
        <f aca="false">IF(O4504&lt;=$F$3,"HIT","MISS")</f>
        <v>HIT</v>
      </c>
      <c r="M4504" s="17" t="str">
        <f aca="false">IF(AND(K4504="HIT",L4504="HIT"),"HOD ✓ | LOD ✓",IF(K4504="HIT","HOD ✓",IF(L4504="HIT","LOD ✓","✗ MISS")))</f>
        <v>HOD ✓ | LOD ✓</v>
      </c>
      <c r="N4504" s="26" t="n">
        <f aca="false">IF(D4504&lt;H4504,(H4504-D4504)/D4504,IF(D4504&gt;G4504,(D4504-G4504)/D4504,0))</f>
        <v>0</v>
      </c>
      <c r="O4504" s="26" t="n">
        <f aca="false">IF(E4504&lt;J4504,(J4504-E4504)/E4504,IF(E4504&gt;I4504,(E4504-I4504)/E4504,0))</f>
        <v>0.000175734309525056</v>
      </c>
      <c r="P4504" s="27" t="n">
        <f aca="false">LN(F4504/F4503)</f>
        <v>0.000802379035038152</v>
      </c>
      <c r="Q4504" s="28" t="n">
        <f aca="false">STDEV(P4485:P4504)*SQRT(252)</f>
        <v>0.0846324847378258</v>
      </c>
      <c r="R4504" s="26" t="n">
        <f aca="false">(G4504-H4504)/H4504</f>
        <v>0.000998922344859473</v>
      </c>
      <c r="S4504" s="17" t="n">
        <f aca="false">YEAR(B4504)</f>
        <v>2024</v>
      </c>
      <c r="T4504" s="17" t="n">
        <f aca="false">WEEKDAY(B4504)</f>
        <v>4</v>
      </c>
    </row>
    <row r="4505" customFormat="false" ht="15" hidden="false" customHeight="false" outlineLevel="0" collapsed="false">
      <c r="B4505" s="21" t="n">
        <v>45344</v>
      </c>
      <c r="C4505" s="22" t="n">
        <v>2026.04</v>
      </c>
      <c r="D4505" s="22" t="n">
        <v>2034.945</v>
      </c>
      <c r="E4505" s="22" t="n">
        <v>2019.715</v>
      </c>
      <c r="F4505" s="22" t="n">
        <v>2024.355</v>
      </c>
      <c r="G4505" s="23" t="n">
        <v>2035.7</v>
      </c>
      <c r="H4505" s="23" t="n">
        <v>2033.67</v>
      </c>
      <c r="I4505" s="23" t="n">
        <v>2020.7</v>
      </c>
      <c r="J4505" s="23" t="n">
        <v>2018.68</v>
      </c>
      <c r="K4505" s="29" t="str">
        <f aca="false">IF(N4505&lt;=$F$3,"HIT","MISS")</f>
        <v>HIT</v>
      </c>
      <c r="L4505" s="29" t="str">
        <f aca="false">IF(O4505&lt;=$F$3,"HIT","MISS")</f>
        <v>HIT</v>
      </c>
      <c r="M4505" s="17" t="str">
        <f aca="false">IF(AND(K4505="HIT",L4505="HIT"),"HOD ✓ | LOD ✓",IF(K4505="HIT","HOD ✓",IF(L4505="HIT","LOD ✓","✗ MISS")))</f>
        <v>HOD ✓ | LOD ✓</v>
      </c>
      <c r="N4505" s="26" t="n">
        <f aca="false">IF(D4505&lt;H4505,(H4505-D4505)/D4505,IF(D4505&gt;G4505,(D4505-G4505)/D4505,0))</f>
        <v>0</v>
      </c>
      <c r="O4505" s="26" t="n">
        <f aca="false">IF(E4505&lt;J4505,(J4505-E4505)/E4505,IF(E4505&gt;I4505,(E4505-I4505)/E4505,0))</f>
        <v>0</v>
      </c>
      <c r="P4505" s="27" t="n">
        <f aca="false">LN(F4505/F4504)</f>
        <v>-0.000832017666032034</v>
      </c>
      <c r="Q4505" s="28" t="n">
        <f aca="false">STDEV(P4486:P4505)*SQRT(252)</f>
        <v>0.0839411321699994</v>
      </c>
      <c r="R4505" s="26" t="n">
        <f aca="false">(G4505-H4505)/H4505</f>
        <v>0.000998195380764811</v>
      </c>
      <c r="S4505" s="17" t="n">
        <f aca="false">YEAR(B4505)</f>
        <v>2024</v>
      </c>
      <c r="T4505" s="17" t="n">
        <f aca="false">WEEKDAY(B4505)</f>
        <v>5</v>
      </c>
    </row>
    <row r="4506" customFormat="false" ht="15" hidden="false" customHeight="false" outlineLevel="0" collapsed="false">
      <c r="B4506" s="21" t="n">
        <v>45345</v>
      </c>
      <c r="C4506" s="22" t="n">
        <v>2024.355</v>
      </c>
      <c r="D4506" s="22" t="n">
        <v>2041.41</v>
      </c>
      <c r="E4506" s="22" t="n">
        <v>2016.125</v>
      </c>
      <c r="F4506" s="22" t="n">
        <v>2035.375</v>
      </c>
      <c r="G4506" s="23" t="n">
        <v>2041.02</v>
      </c>
      <c r="H4506" s="23" t="n">
        <v>2038.98</v>
      </c>
      <c r="I4506" s="23" t="n">
        <v>2018.56</v>
      </c>
      <c r="J4506" s="23" t="n">
        <v>2016.54</v>
      </c>
      <c r="K4506" s="29" t="str">
        <f aca="false">IF(N4506&lt;=$F$3,"HIT","MISS")</f>
        <v>HIT</v>
      </c>
      <c r="L4506" s="29" t="str">
        <f aca="false">IF(O4506&lt;=$F$3,"HIT","MISS")</f>
        <v>HIT</v>
      </c>
      <c r="M4506" s="17" t="str">
        <f aca="false">IF(AND(K4506="HIT",L4506="HIT"),"HOD ✓ | LOD ✓",IF(K4506="HIT","HOD ✓",IF(L4506="HIT","LOD ✓","✗ MISS")))</f>
        <v>HOD ✓ | LOD ✓</v>
      </c>
      <c r="N4506" s="26" t="n">
        <f aca="false">IF(D4506&lt;H4506,(H4506-D4506)/D4506,IF(D4506&gt;G4506,(D4506-G4506)/D4506,0))</f>
        <v>0.000191044425176765</v>
      </c>
      <c r="O4506" s="26" t="n">
        <f aca="false">IF(E4506&lt;J4506,(J4506-E4506)/E4506,IF(E4506&gt;I4506,(E4506-I4506)/E4506,0))</f>
        <v>0.000205840411680805</v>
      </c>
      <c r="P4506" s="27" t="n">
        <f aca="false">LN(F4506/F4505)</f>
        <v>0.00542894580006093</v>
      </c>
      <c r="Q4506" s="28" t="n">
        <f aca="false">STDEV(P4487:P4506)*SQRT(252)</f>
        <v>0.0858806507402765</v>
      </c>
      <c r="R4506" s="26" t="n">
        <f aca="false">(G4506-H4506)/H4506</f>
        <v>0.00100050025012504</v>
      </c>
      <c r="S4506" s="17" t="n">
        <f aca="false">YEAR(B4506)</f>
        <v>2024</v>
      </c>
      <c r="T4506" s="17" t="n">
        <f aca="false">WEEKDAY(B4506)</f>
        <v>6</v>
      </c>
    </row>
    <row r="4507" customFormat="false" ht="15" hidden="false" customHeight="false" outlineLevel="0" collapsed="false">
      <c r="B4507" s="21" t="n">
        <v>45348</v>
      </c>
      <c r="C4507" s="22" t="n">
        <v>2035.375</v>
      </c>
      <c r="D4507" s="22" t="n">
        <v>2037.13</v>
      </c>
      <c r="E4507" s="22" t="n">
        <v>2025.115</v>
      </c>
      <c r="F4507" s="22" t="n">
        <v>2031.25</v>
      </c>
      <c r="G4507" s="23" t="n">
        <v>2039.33</v>
      </c>
      <c r="H4507" s="23" t="n">
        <v>2037.29</v>
      </c>
      <c r="I4507" s="23" t="n">
        <v>2024.96</v>
      </c>
      <c r="J4507" s="23" t="n">
        <v>2022.94</v>
      </c>
      <c r="K4507" s="29" t="str">
        <f aca="false">IF(N4507&lt;=$F$3,"HIT","MISS")</f>
        <v>HIT</v>
      </c>
      <c r="L4507" s="29" t="str">
        <f aca="false">IF(O4507&lt;=$F$3,"HIT","MISS")</f>
        <v>HIT</v>
      </c>
      <c r="M4507" s="17" t="str">
        <f aca="false">IF(AND(K4507="HIT",L4507="HIT"),"HOD ✓ | LOD ✓",IF(K4507="HIT","HOD ✓",IF(L4507="HIT","LOD ✓","✗ MISS")))</f>
        <v>HOD ✓ | LOD ✓</v>
      </c>
      <c r="N4507" s="26" t="n">
        <f aca="false">IF(D4507&lt;H4507,(H4507-D4507)/D4507,IF(D4507&gt;G4507,(D4507-G4507)/D4507,0))</f>
        <v>7.85418701800349E-005</v>
      </c>
      <c r="O4507" s="26" t="n">
        <f aca="false">IF(E4507&lt;J4507,(J4507-E4507)/E4507,IF(E4507&gt;I4507,(E4507-I4507)/E4507,0))</f>
        <v>7.65388632250379E-005</v>
      </c>
      <c r="P4507" s="27" t="n">
        <f aca="false">LN(F4507/F4506)</f>
        <v>-0.00202871000633666</v>
      </c>
      <c r="Q4507" s="28" t="n">
        <f aca="false">STDEV(P4488:P4507)*SQRT(252)</f>
        <v>0.0827472148393965</v>
      </c>
      <c r="R4507" s="26" t="n">
        <f aca="false">(G4507-H4507)/H4507</f>
        <v>0.00100133019844988</v>
      </c>
      <c r="S4507" s="17" t="n">
        <f aca="false">YEAR(B4507)</f>
        <v>2024</v>
      </c>
      <c r="T4507" s="17" t="n">
        <f aca="false">WEEKDAY(B4507)</f>
        <v>2</v>
      </c>
    </row>
    <row r="4508" customFormat="false" ht="15" hidden="false" customHeight="false" outlineLevel="0" collapsed="false">
      <c r="B4508" s="21" t="n">
        <v>45349</v>
      </c>
      <c r="C4508" s="22" t="n">
        <v>2031.25</v>
      </c>
      <c r="D4508" s="22" t="n">
        <v>2039.51</v>
      </c>
      <c r="E4508" s="22" t="n">
        <v>2028.855</v>
      </c>
      <c r="F4508" s="22" t="n">
        <v>2030.445</v>
      </c>
      <c r="G4508" s="23" t="n">
        <v>2039.85</v>
      </c>
      <c r="H4508" s="23" t="n">
        <v>2037.81</v>
      </c>
      <c r="I4508" s="23" t="n">
        <v>2031.09</v>
      </c>
      <c r="J4508" s="23" t="n">
        <v>2029.06</v>
      </c>
      <c r="K4508" s="29" t="str">
        <f aca="false">IF(N4508&lt;=$F$3,"HIT","MISS")</f>
        <v>HIT</v>
      </c>
      <c r="L4508" s="29" t="str">
        <f aca="false">IF(O4508&lt;=$F$3,"HIT","MISS")</f>
        <v>HIT</v>
      </c>
      <c r="M4508" s="17" t="str">
        <f aca="false">IF(AND(K4508="HIT",L4508="HIT"),"HOD ✓ | LOD ✓",IF(K4508="HIT","HOD ✓",IF(L4508="HIT","LOD ✓","✗ MISS")))</f>
        <v>HOD ✓ | LOD ✓</v>
      </c>
      <c r="N4508" s="26" t="n">
        <f aca="false">IF(D4508&lt;H4508,(H4508-D4508)/D4508,IF(D4508&gt;G4508,(D4508-G4508)/D4508,0))</f>
        <v>0</v>
      </c>
      <c r="O4508" s="26" t="n">
        <f aca="false">IF(E4508&lt;J4508,(J4508-E4508)/E4508,IF(E4508&gt;I4508,(E4508-I4508)/E4508,0))</f>
        <v>0.000101042213465195</v>
      </c>
      <c r="P4508" s="27" t="n">
        <f aca="false">LN(F4508/F4507)</f>
        <v>-0.000396386242955356</v>
      </c>
      <c r="Q4508" s="28" t="n">
        <f aca="false">STDEV(P4489:P4508)*SQRT(252)</f>
        <v>0.0823630658196657</v>
      </c>
      <c r="R4508" s="26" t="n">
        <f aca="false">(G4508-H4508)/H4508</f>
        <v>0.00100107468311568</v>
      </c>
      <c r="S4508" s="17" t="n">
        <f aca="false">YEAR(B4508)</f>
        <v>2024</v>
      </c>
      <c r="T4508" s="17" t="n">
        <f aca="false">WEEKDAY(B4508)</f>
        <v>3</v>
      </c>
    </row>
    <row r="4509" customFormat="false" ht="15" hidden="false" customHeight="false" outlineLevel="0" collapsed="false">
      <c r="B4509" s="21" t="n">
        <v>45350</v>
      </c>
      <c r="C4509" s="22" t="n">
        <v>2030.445</v>
      </c>
      <c r="D4509" s="22" t="n">
        <v>2037.95</v>
      </c>
      <c r="E4509" s="22" t="n">
        <v>2024.555</v>
      </c>
      <c r="F4509" s="22" t="n">
        <v>2034.46</v>
      </c>
      <c r="G4509" s="23" t="n">
        <v>2037.26</v>
      </c>
      <c r="H4509" s="23" t="n">
        <v>2035.22</v>
      </c>
      <c r="I4509" s="23" t="n">
        <v>2025.25</v>
      </c>
      <c r="J4509" s="23" t="n">
        <v>2023.23</v>
      </c>
      <c r="K4509" s="29" t="str">
        <f aca="false">IF(N4509&lt;=$F$3,"HIT","MISS")</f>
        <v>HIT</v>
      </c>
      <c r="L4509" s="29" t="str">
        <f aca="false">IF(O4509&lt;=$F$3,"HIT","MISS")</f>
        <v>HIT</v>
      </c>
      <c r="M4509" s="17" t="str">
        <f aca="false">IF(AND(K4509="HIT",L4509="HIT"),"HOD ✓ | LOD ✓",IF(K4509="HIT","HOD ✓",IF(L4509="HIT","LOD ✓","✗ MISS")))</f>
        <v>HOD ✓ | LOD ✓</v>
      </c>
      <c r="N4509" s="26" t="n">
        <f aca="false">IF(D4509&lt;H4509,(H4509-D4509)/D4509,IF(D4509&gt;G4509,(D4509-G4509)/D4509,0))</f>
        <v>0.000338575529330972</v>
      </c>
      <c r="O4509" s="26" t="n">
        <f aca="false">IF(E4509&lt;J4509,(J4509-E4509)/E4509,IF(E4509&gt;I4509,(E4509-I4509)/E4509,0))</f>
        <v>0</v>
      </c>
      <c r="P4509" s="27" t="n">
        <f aca="false">LN(F4509/F4508)</f>
        <v>0.00197544656304357</v>
      </c>
      <c r="Q4509" s="28" t="n">
        <f aca="false">STDEV(P4490:P4509)*SQRT(252)</f>
        <v>0.0825904615548767</v>
      </c>
      <c r="R4509" s="26" t="n">
        <f aca="false">(G4509-H4509)/H4509</f>
        <v>0.0010023486404418</v>
      </c>
      <c r="S4509" s="17" t="n">
        <f aca="false">YEAR(B4509)</f>
        <v>2024</v>
      </c>
      <c r="T4509" s="17" t="n">
        <f aca="false">WEEKDAY(B4509)</f>
        <v>4</v>
      </c>
    </row>
    <row r="4510" customFormat="false" ht="15" hidden="false" customHeight="false" outlineLevel="0" collapsed="false">
      <c r="B4510" s="21" t="n">
        <v>45351</v>
      </c>
      <c r="C4510" s="22" t="n">
        <v>2034.46</v>
      </c>
      <c r="D4510" s="22" t="n">
        <v>2050.745</v>
      </c>
      <c r="E4510" s="22" t="n">
        <v>2028.165</v>
      </c>
      <c r="F4510" s="22" t="n">
        <v>2044.29</v>
      </c>
      <c r="G4510" s="23" t="n">
        <v>2050.08</v>
      </c>
      <c r="H4510" s="23" t="n">
        <v>2048.03</v>
      </c>
      <c r="I4510" s="23" t="n">
        <v>2030.07</v>
      </c>
      <c r="J4510" s="23" t="n">
        <v>2028.04</v>
      </c>
      <c r="K4510" s="29" t="str">
        <f aca="false">IF(N4510&lt;=$F$3,"HIT","MISS")</f>
        <v>HIT</v>
      </c>
      <c r="L4510" s="29" t="str">
        <f aca="false">IF(O4510&lt;=$F$3,"HIT","MISS")</f>
        <v>HIT</v>
      </c>
      <c r="M4510" s="17" t="str">
        <f aca="false">IF(AND(K4510="HIT",L4510="HIT"),"HOD ✓ | LOD ✓",IF(K4510="HIT","HOD ✓",IF(L4510="HIT","LOD ✓","✗ MISS")))</f>
        <v>HOD ✓ | LOD ✓</v>
      </c>
      <c r="N4510" s="26" t="n">
        <f aca="false">IF(D4510&lt;H4510,(H4510-D4510)/D4510,IF(D4510&gt;G4510,(D4510-G4510)/D4510,0))</f>
        <v>0.000324272398567332</v>
      </c>
      <c r="O4510" s="26" t="n">
        <f aca="false">IF(E4510&lt;J4510,(J4510-E4510)/E4510,IF(E4510&gt;I4510,(E4510-I4510)/E4510,0))</f>
        <v>0</v>
      </c>
      <c r="P4510" s="27" t="n">
        <f aca="false">LN(F4510/F4509)</f>
        <v>0.00482011353090859</v>
      </c>
      <c r="Q4510" s="28" t="n">
        <f aca="false">STDEV(P4491:P4510)*SQRT(252)</f>
        <v>0.0796121314289759</v>
      </c>
      <c r="R4510" s="26" t="n">
        <f aca="false">(G4510-H4510)/H4510</f>
        <v>0.00100096189997204</v>
      </c>
      <c r="S4510" s="17" t="n">
        <f aca="false">YEAR(B4510)</f>
        <v>2024</v>
      </c>
      <c r="T4510" s="17" t="n">
        <f aca="false">WEEKDAY(B4510)</f>
        <v>5</v>
      </c>
    </row>
    <row r="4511" customFormat="false" ht="15" hidden="false" customHeight="false" outlineLevel="0" collapsed="false">
      <c r="B4511" s="21" t="n">
        <v>45352</v>
      </c>
      <c r="C4511" s="22" t="n">
        <v>2044.29</v>
      </c>
      <c r="D4511" s="22" t="n">
        <v>2088.38</v>
      </c>
      <c r="E4511" s="22" t="n">
        <v>2039.11</v>
      </c>
      <c r="F4511" s="22" t="n">
        <v>2082.73</v>
      </c>
      <c r="G4511" s="23" t="n">
        <v>2091.18</v>
      </c>
      <c r="H4511" s="23" t="n">
        <v>2089.09</v>
      </c>
      <c r="I4511" s="23" t="n">
        <v>2041.71</v>
      </c>
      <c r="J4511" s="23" t="n">
        <v>2039.67</v>
      </c>
      <c r="K4511" s="29" t="str">
        <f aca="false">IF(N4511&lt;=$F$3,"HIT","MISS")</f>
        <v>HIT</v>
      </c>
      <c r="L4511" s="29" t="str">
        <f aca="false">IF(O4511&lt;=$F$3,"HIT","MISS")</f>
        <v>HIT</v>
      </c>
      <c r="M4511" s="17" t="str">
        <f aca="false">IF(AND(K4511="HIT",L4511="HIT"),"HOD ✓ | LOD ✓",IF(K4511="HIT","HOD ✓",IF(L4511="HIT","LOD ✓","✗ MISS")))</f>
        <v>HOD ✓ | LOD ✓</v>
      </c>
      <c r="N4511" s="26" t="n">
        <f aca="false">IF(D4511&lt;H4511,(H4511-D4511)/D4511,IF(D4511&gt;G4511,(D4511-G4511)/D4511,0))</f>
        <v>0.000339976441069172</v>
      </c>
      <c r="O4511" s="26" t="n">
        <f aca="false">IF(E4511&lt;J4511,(J4511-E4511)/E4511,IF(E4511&gt;I4511,(E4511-I4511)/E4511,0))</f>
        <v>0.000274629617823547</v>
      </c>
      <c r="P4511" s="27" t="n">
        <f aca="false">LN(F4511/F4510)</f>
        <v>0.0186289921911152</v>
      </c>
      <c r="Q4511" s="28" t="n">
        <f aca="false">STDEV(P4492:P4511)*SQRT(252)</f>
        <v>0.0997545339770288</v>
      </c>
      <c r="R4511" s="26" t="n">
        <f aca="false">(G4511-H4511)/H4511</f>
        <v>0.00100043559635999</v>
      </c>
      <c r="S4511" s="17" t="n">
        <f aca="false">YEAR(B4511)</f>
        <v>2024</v>
      </c>
      <c r="T4511" s="17" t="n">
        <f aca="false">WEEKDAY(B4511)</f>
        <v>6</v>
      </c>
    </row>
    <row r="4512" customFormat="false" ht="15" hidden="false" customHeight="false" outlineLevel="0" collapsed="false">
      <c r="B4512" s="21" t="n">
        <v>45355</v>
      </c>
      <c r="C4512" s="22" t="n">
        <v>2082.73</v>
      </c>
      <c r="D4512" s="22" t="n">
        <v>2119.975</v>
      </c>
      <c r="E4512" s="22" t="n">
        <v>2079.53</v>
      </c>
      <c r="F4512" s="22" t="n">
        <v>2114.365</v>
      </c>
      <c r="G4512" s="23" t="n">
        <v>2119.45</v>
      </c>
      <c r="H4512" s="23" t="n">
        <v>2117.33</v>
      </c>
      <c r="I4512" s="23" t="n">
        <v>2079.48</v>
      </c>
      <c r="J4512" s="23" t="n">
        <v>2077.4</v>
      </c>
      <c r="K4512" s="29" t="str">
        <f aca="false">IF(N4512&lt;=$F$3,"HIT","MISS")</f>
        <v>HIT</v>
      </c>
      <c r="L4512" s="29" t="str">
        <f aca="false">IF(O4512&lt;=$F$3,"HIT","MISS")</f>
        <v>HIT</v>
      </c>
      <c r="M4512" s="17" t="str">
        <f aca="false">IF(AND(K4512="HIT",L4512="HIT"),"HOD ✓ | LOD ✓",IF(K4512="HIT","HOD ✓",IF(L4512="HIT","LOD ✓","✗ MISS")))</f>
        <v>HOD ✓ | LOD ✓</v>
      </c>
      <c r="N4512" s="26" t="n">
        <f aca="false">IF(D4512&lt;H4512,(H4512-D4512)/D4512,IF(D4512&gt;G4512,(D4512-G4512)/D4512,0))</f>
        <v>0.000247644429769262</v>
      </c>
      <c r="O4512" s="26" t="n">
        <f aca="false">IF(E4512&lt;J4512,(J4512-E4512)/E4512,IF(E4512&gt;I4512,(E4512-I4512)/E4512,0))</f>
        <v>2.40438945339485E-005</v>
      </c>
      <c r="P4512" s="27" t="n">
        <f aca="false">LN(F4512/F4511)</f>
        <v>0.015074997873626</v>
      </c>
      <c r="Q4512" s="28" t="n">
        <f aca="false">STDEV(P4493:P4512)*SQRT(252)</f>
        <v>0.106322600331929</v>
      </c>
      <c r="R4512" s="26" t="n">
        <f aca="false">(G4512-H4512)/H4512</f>
        <v>0.00100126102213632</v>
      </c>
      <c r="S4512" s="17" t="n">
        <f aca="false">YEAR(B4512)</f>
        <v>2024</v>
      </c>
      <c r="T4512" s="17" t="n">
        <f aca="false">WEEKDAY(B4512)</f>
        <v>2</v>
      </c>
    </row>
    <row r="4513" customFormat="false" ht="15" hidden="false" customHeight="false" outlineLevel="0" collapsed="false">
      <c r="B4513" s="21" t="n">
        <v>45356</v>
      </c>
      <c r="C4513" s="22" t="n">
        <v>2114.365</v>
      </c>
      <c r="D4513" s="22" t="n">
        <v>2141.88</v>
      </c>
      <c r="E4513" s="22" t="n">
        <v>2110.53</v>
      </c>
      <c r="F4513" s="22" t="n">
        <v>2128.045</v>
      </c>
      <c r="G4513" s="23" t="n">
        <v>2144.81</v>
      </c>
      <c r="H4513" s="23" t="n">
        <v>2142.67</v>
      </c>
      <c r="I4513" s="23" t="n">
        <v>2112.35</v>
      </c>
      <c r="J4513" s="23" t="n">
        <v>2110.24</v>
      </c>
      <c r="K4513" s="29" t="str">
        <f aca="false">IF(N4513&lt;=$F$3,"HIT","MISS")</f>
        <v>HIT</v>
      </c>
      <c r="L4513" s="29" t="str">
        <f aca="false">IF(O4513&lt;=$F$3,"HIT","MISS")</f>
        <v>HIT</v>
      </c>
      <c r="M4513" s="17" t="str">
        <f aca="false">IF(AND(K4513="HIT",L4513="HIT"),"HOD ✓ | LOD ✓",IF(K4513="HIT","HOD ✓",IF(L4513="HIT","LOD ✓","✗ MISS")))</f>
        <v>HOD ✓ | LOD ✓</v>
      </c>
      <c r="N4513" s="26" t="n">
        <f aca="false">IF(D4513&lt;H4513,(H4513-D4513)/D4513,IF(D4513&gt;G4513,(D4513-G4513)/D4513,0))</f>
        <v>0.000368834855360694</v>
      </c>
      <c r="O4513" s="26" t="n">
        <f aca="false">IF(E4513&lt;J4513,(J4513-E4513)/E4513,IF(E4513&gt;I4513,(E4513-I4513)/E4513,0))</f>
        <v>0</v>
      </c>
      <c r="P4513" s="27" t="n">
        <f aca="false">LN(F4513/F4512)</f>
        <v>0.00644918686070426</v>
      </c>
      <c r="Q4513" s="28" t="n">
        <f aca="false">STDEV(P4494:P4513)*SQRT(252)</f>
        <v>0.106804460652596</v>
      </c>
      <c r="R4513" s="26" t="n">
        <f aca="false">(G4513-H4513)/H4513</f>
        <v>0.000998753891173103</v>
      </c>
      <c r="S4513" s="17" t="n">
        <f aca="false">YEAR(B4513)</f>
        <v>2024</v>
      </c>
      <c r="T4513" s="17" t="n">
        <f aca="false">WEEKDAY(B4513)</f>
        <v>3</v>
      </c>
    </row>
    <row r="4514" customFormat="false" ht="15" hidden="false" customHeight="false" outlineLevel="0" collapsed="false">
      <c r="B4514" s="21" t="n">
        <v>45357</v>
      </c>
      <c r="C4514" s="22" t="n">
        <v>2128.045</v>
      </c>
      <c r="D4514" s="22" t="n">
        <v>2152.25</v>
      </c>
      <c r="E4514" s="22" t="n">
        <v>2123.765</v>
      </c>
      <c r="F4514" s="22" t="n">
        <v>2148.15</v>
      </c>
      <c r="G4514" s="23" t="n">
        <v>2151.92</v>
      </c>
      <c r="H4514" s="23" t="n">
        <v>2149.77</v>
      </c>
      <c r="I4514" s="23" t="n">
        <v>2125.61</v>
      </c>
      <c r="J4514" s="23" t="n">
        <v>2123.49</v>
      </c>
      <c r="K4514" s="29" t="str">
        <f aca="false">IF(N4514&lt;=$F$3,"HIT","MISS")</f>
        <v>HIT</v>
      </c>
      <c r="L4514" s="29" t="str">
        <f aca="false">IF(O4514&lt;=$F$3,"HIT","MISS")</f>
        <v>HIT</v>
      </c>
      <c r="M4514" s="17" t="str">
        <f aca="false">IF(AND(K4514="HIT",L4514="HIT"),"HOD ✓ | LOD ✓",IF(K4514="HIT","HOD ✓",IF(L4514="HIT","LOD ✓","✗ MISS")))</f>
        <v>HOD ✓ | LOD ✓</v>
      </c>
      <c r="N4514" s="26" t="n">
        <f aca="false">IF(D4514&lt;H4514,(H4514-D4514)/D4514,IF(D4514&gt;G4514,(D4514-G4514)/D4514,0))</f>
        <v>0.000153327912649519</v>
      </c>
      <c r="O4514" s="26" t="n">
        <f aca="false">IF(E4514&lt;J4514,(J4514-E4514)/E4514,IF(E4514&gt;I4514,(E4514-I4514)/E4514,0))</f>
        <v>0</v>
      </c>
      <c r="P4514" s="27" t="n">
        <f aca="false">LN(F4514/F4513)</f>
        <v>0.00940328873833149</v>
      </c>
      <c r="Q4514" s="28" t="n">
        <f aca="false">STDEV(P4495:P4514)*SQRT(252)</f>
        <v>0.109249984889791</v>
      </c>
      <c r="R4514" s="26" t="n">
        <f aca="false">(G4514-H4514)/H4514</f>
        <v>0.00100010698818948</v>
      </c>
      <c r="S4514" s="17" t="n">
        <f aca="false">YEAR(B4514)</f>
        <v>2024</v>
      </c>
      <c r="T4514" s="17" t="n">
        <f aca="false">WEEKDAY(B4514)</f>
        <v>4</v>
      </c>
    </row>
    <row r="4515" customFormat="false" ht="15" hidden="false" customHeight="false" outlineLevel="0" collapsed="false">
      <c r="B4515" s="21" t="n">
        <v>45358</v>
      </c>
      <c r="C4515" s="22" t="n">
        <v>2148.15</v>
      </c>
      <c r="D4515" s="22" t="n">
        <v>2164.8</v>
      </c>
      <c r="E4515" s="22" t="n">
        <v>2144.255</v>
      </c>
      <c r="F4515" s="22" t="n">
        <v>2160.115</v>
      </c>
      <c r="G4515" s="23" t="n">
        <v>2166.03</v>
      </c>
      <c r="H4515" s="23" t="n">
        <v>2163.87</v>
      </c>
      <c r="I4515" s="23" t="n">
        <v>2145.53</v>
      </c>
      <c r="J4515" s="23" t="n">
        <v>2143.39</v>
      </c>
      <c r="K4515" s="29" t="str">
        <f aca="false">IF(N4515&lt;=$F$3,"HIT","MISS")</f>
        <v>HIT</v>
      </c>
      <c r="L4515" s="29" t="str">
        <f aca="false">IF(O4515&lt;=$F$3,"HIT","MISS")</f>
        <v>HIT</v>
      </c>
      <c r="M4515" s="17" t="str">
        <f aca="false">IF(AND(K4515="HIT",L4515="HIT"),"HOD ✓ | LOD ✓",IF(K4515="HIT","HOD ✓",IF(L4515="HIT","LOD ✓","✗ MISS")))</f>
        <v>HOD ✓ | LOD ✓</v>
      </c>
      <c r="N4515" s="26" t="n">
        <f aca="false">IF(D4515&lt;H4515,(H4515-D4515)/D4515,IF(D4515&gt;G4515,(D4515-G4515)/D4515,0))</f>
        <v>0</v>
      </c>
      <c r="O4515" s="26" t="n">
        <f aca="false">IF(E4515&lt;J4515,(J4515-E4515)/E4515,IF(E4515&gt;I4515,(E4515-I4515)/E4515,0))</f>
        <v>0</v>
      </c>
      <c r="P4515" s="27" t="n">
        <f aca="false">LN(F4515/F4514)</f>
        <v>0.00555445440889207</v>
      </c>
      <c r="Q4515" s="28" t="n">
        <f aca="false">STDEV(P4496:P4515)*SQRT(252)</f>
        <v>0.109054264111765</v>
      </c>
      <c r="R4515" s="26" t="n">
        <f aca="false">(G4515-H4515)/H4515</f>
        <v>0.000998211537661833</v>
      </c>
      <c r="S4515" s="17" t="n">
        <f aca="false">YEAR(B4515)</f>
        <v>2024</v>
      </c>
      <c r="T4515" s="17" t="n">
        <f aca="false">WEEKDAY(B4515)</f>
        <v>5</v>
      </c>
    </row>
    <row r="4516" customFormat="false" ht="15" hidden="false" customHeight="false" outlineLevel="0" collapsed="false">
      <c r="B4516" s="21" t="n">
        <v>45359</v>
      </c>
      <c r="C4516" s="22" t="n">
        <v>2160.115</v>
      </c>
      <c r="D4516" s="22" t="n">
        <v>2195.235</v>
      </c>
      <c r="E4516" s="22" t="n">
        <v>2154.06</v>
      </c>
      <c r="F4516" s="22" t="n">
        <v>2179.105</v>
      </c>
      <c r="G4516" s="23" t="n">
        <v>2194.86</v>
      </c>
      <c r="H4516" s="23" t="n">
        <v>2192.67</v>
      </c>
      <c r="I4516" s="23" t="n">
        <v>2153.92</v>
      </c>
      <c r="J4516" s="23" t="n">
        <v>2151.77</v>
      </c>
      <c r="K4516" s="29" t="str">
        <f aca="false">IF(N4516&lt;=$F$3,"HIT","MISS")</f>
        <v>HIT</v>
      </c>
      <c r="L4516" s="29" t="str">
        <f aca="false">IF(O4516&lt;=$F$3,"HIT","MISS")</f>
        <v>HIT</v>
      </c>
      <c r="M4516" s="17" t="str">
        <f aca="false">IF(AND(K4516="HIT",L4516="HIT"),"HOD ✓ | LOD ✓",IF(K4516="HIT","HOD ✓",IF(L4516="HIT","LOD ✓","✗ MISS")))</f>
        <v>HOD ✓ | LOD ✓</v>
      </c>
      <c r="N4516" s="26" t="n">
        <f aca="false">IF(D4516&lt;H4516,(H4516-D4516)/D4516,IF(D4516&gt;G4516,(D4516-G4516)/D4516,0))</f>
        <v>0.000170824535869736</v>
      </c>
      <c r="O4516" s="26" t="n">
        <f aca="false">IF(E4516&lt;J4516,(J4516-E4516)/E4516,IF(E4516&gt;I4516,(E4516-I4516)/E4516,0))</f>
        <v>6.49935470691962E-005</v>
      </c>
      <c r="P4516" s="27" t="n">
        <f aca="false">LN(F4516/F4515)</f>
        <v>0.00875278102379267</v>
      </c>
      <c r="Q4516" s="28" t="n">
        <f aca="false">STDEV(P4497:P4516)*SQRT(252)</f>
        <v>0.106723423854509</v>
      </c>
      <c r="R4516" s="26" t="n">
        <f aca="false">(G4516-H4516)/H4516</f>
        <v>0.000998782306503056</v>
      </c>
      <c r="S4516" s="17" t="n">
        <f aca="false">YEAR(B4516)</f>
        <v>2024</v>
      </c>
      <c r="T4516" s="17" t="n">
        <f aca="false">WEEKDAY(B4516)</f>
        <v>6</v>
      </c>
    </row>
    <row r="4517" customFormat="false" ht="15" hidden="false" customHeight="false" outlineLevel="0" collapsed="false">
      <c r="B4517" s="21" t="n">
        <v>45362</v>
      </c>
      <c r="C4517" s="22" t="n">
        <v>2179.105</v>
      </c>
      <c r="D4517" s="22" t="n">
        <v>2189.125</v>
      </c>
      <c r="E4517" s="22" t="n">
        <v>2174.86</v>
      </c>
      <c r="F4517" s="22" t="n">
        <v>2182.73</v>
      </c>
      <c r="G4517" s="23" t="n">
        <v>2190</v>
      </c>
      <c r="H4517" s="23" t="n">
        <v>2187.81</v>
      </c>
      <c r="I4517" s="23" t="n">
        <v>2176.43</v>
      </c>
      <c r="J4517" s="23" t="n">
        <v>2174.26</v>
      </c>
      <c r="K4517" s="29" t="str">
        <f aca="false">IF(N4517&lt;=$F$3,"HIT","MISS")</f>
        <v>HIT</v>
      </c>
      <c r="L4517" s="29" t="str">
        <f aca="false">IF(O4517&lt;=$F$3,"HIT","MISS")</f>
        <v>HIT</v>
      </c>
      <c r="M4517" s="17" t="str">
        <f aca="false">IF(AND(K4517="HIT",L4517="HIT"),"HOD ✓ | LOD ✓",IF(K4517="HIT","HOD ✓",IF(L4517="HIT","LOD ✓","✗ MISS")))</f>
        <v>HOD ✓ | LOD ✓</v>
      </c>
      <c r="N4517" s="26" t="n">
        <f aca="false">IF(D4517&lt;H4517,(H4517-D4517)/D4517,IF(D4517&gt;G4517,(D4517-G4517)/D4517,0))</f>
        <v>0</v>
      </c>
      <c r="O4517" s="26" t="n">
        <f aca="false">IF(E4517&lt;J4517,(J4517-E4517)/E4517,IF(E4517&gt;I4517,(E4517-I4517)/E4517,0))</f>
        <v>0</v>
      </c>
      <c r="P4517" s="27" t="n">
        <f aca="false">LN(F4517/F4516)</f>
        <v>0.0016621448700252</v>
      </c>
      <c r="Q4517" s="28" t="n">
        <f aca="false">STDEV(P4498:P4517)*SQRT(252)</f>
        <v>0.104799652641358</v>
      </c>
      <c r="R4517" s="26" t="n">
        <f aca="false">(G4517-H4517)/H4517</f>
        <v>0.00100100100100103</v>
      </c>
      <c r="S4517" s="17" t="n">
        <f aca="false">YEAR(B4517)</f>
        <v>2024</v>
      </c>
      <c r="T4517" s="17" t="n">
        <f aca="false">WEEKDAY(B4517)</f>
        <v>2</v>
      </c>
    </row>
    <row r="4518" customFormat="false" ht="15" hidden="false" customHeight="false" outlineLevel="0" collapsed="false">
      <c r="B4518" s="21" t="n">
        <v>45363</v>
      </c>
      <c r="C4518" s="22" t="n">
        <v>2182.73</v>
      </c>
      <c r="D4518" s="22" t="n">
        <v>2184.815</v>
      </c>
      <c r="E4518" s="22" t="n">
        <v>2150.66</v>
      </c>
      <c r="F4518" s="22" t="n">
        <v>2158.46</v>
      </c>
      <c r="G4518" s="23" t="n">
        <v>2187.47</v>
      </c>
      <c r="H4518" s="23" t="n">
        <v>2185.28</v>
      </c>
      <c r="I4518" s="23" t="n">
        <v>2150.78</v>
      </c>
      <c r="J4518" s="23" t="n">
        <v>2148.63</v>
      </c>
      <c r="K4518" s="29" t="str">
        <f aca="false">IF(N4518&lt;=$F$3,"HIT","MISS")</f>
        <v>HIT</v>
      </c>
      <c r="L4518" s="29" t="str">
        <f aca="false">IF(O4518&lt;=$F$3,"HIT","MISS")</f>
        <v>HIT</v>
      </c>
      <c r="M4518" s="17" t="str">
        <f aca="false">IF(AND(K4518="HIT",L4518="HIT"),"HOD ✓ | LOD ✓",IF(K4518="HIT","HOD ✓",IF(L4518="HIT","LOD ✓","✗ MISS")))</f>
        <v>HOD ✓ | LOD ✓</v>
      </c>
      <c r="N4518" s="26" t="n">
        <f aca="false">IF(D4518&lt;H4518,(H4518-D4518)/D4518,IF(D4518&gt;G4518,(D4518-G4518)/D4518,0))</f>
        <v>0.000212832665466021</v>
      </c>
      <c r="O4518" s="26" t="n">
        <f aca="false">IF(E4518&lt;J4518,(J4518-E4518)/E4518,IF(E4518&gt;I4518,(E4518-I4518)/E4518,0))</f>
        <v>0</v>
      </c>
      <c r="P4518" s="27" t="n">
        <f aca="false">LN(F4518/F4517)</f>
        <v>-0.0111813824592451</v>
      </c>
      <c r="Q4518" s="28" t="n">
        <f aca="false">STDEV(P4499:P4518)*SQRT(252)</f>
        <v>0.100104429540825</v>
      </c>
      <c r="R4518" s="26" t="n">
        <f aca="false">(G4518-H4518)/H4518</f>
        <v>0.00100215990628185</v>
      </c>
      <c r="S4518" s="17" t="n">
        <f aca="false">YEAR(B4518)</f>
        <v>2024</v>
      </c>
      <c r="T4518" s="17" t="n">
        <f aca="false">WEEKDAY(B4518)</f>
        <v>3</v>
      </c>
    </row>
    <row r="4519" customFormat="false" ht="15" hidden="false" customHeight="false" outlineLevel="0" collapsed="false">
      <c r="B4519" s="21" t="n">
        <v>45364</v>
      </c>
      <c r="C4519" s="22" t="n">
        <v>2158.46</v>
      </c>
      <c r="D4519" s="22" t="n">
        <v>2179.92</v>
      </c>
      <c r="E4519" s="22" t="n">
        <v>2155.855</v>
      </c>
      <c r="F4519" s="22" t="n">
        <v>2174.385</v>
      </c>
      <c r="G4519" s="23" t="n">
        <v>2179.48</v>
      </c>
      <c r="H4519" s="23" t="n">
        <v>2177.3</v>
      </c>
      <c r="I4519" s="23" t="n">
        <v>2157.86</v>
      </c>
      <c r="J4519" s="23" t="n">
        <v>2155.7</v>
      </c>
      <c r="K4519" s="29" t="str">
        <f aca="false">IF(N4519&lt;=$F$3,"HIT","MISS")</f>
        <v>HIT</v>
      </c>
      <c r="L4519" s="29" t="str">
        <f aca="false">IF(O4519&lt;=$F$3,"HIT","MISS")</f>
        <v>HIT</v>
      </c>
      <c r="M4519" s="17" t="str">
        <f aca="false">IF(AND(K4519="HIT",L4519="HIT"),"HOD ✓ | LOD ✓",IF(K4519="HIT","HOD ✓",IF(L4519="HIT","LOD ✓","✗ MISS")))</f>
        <v>HOD ✓ | LOD ✓</v>
      </c>
      <c r="N4519" s="26" t="n">
        <f aca="false">IF(D4519&lt;H4519,(H4519-D4519)/D4519,IF(D4519&gt;G4519,(D4519-G4519)/D4519,0))</f>
        <v>0.000201842269441105</v>
      </c>
      <c r="O4519" s="26" t="n">
        <f aca="false">IF(E4519&lt;J4519,(J4519-E4519)/E4519,IF(E4519&gt;I4519,(E4519-I4519)/E4519,0))</f>
        <v>0</v>
      </c>
      <c r="P4519" s="27" t="n">
        <f aca="false">LN(F4519/F4518)</f>
        <v>0.00735086148205242</v>
      </c>
      <c r="Q4519" s="28" t="n">
        <f aca="false">STDEV(P4500:P4519)*SQRT(252)</f>
        <v>0.0994020135063405</v>
      </c>
      <c r="R4519" s="26" t="n">
        <f aca="false">(G4519-H4519)/H4519</f>
        <v>0.00100124006797402</v>
      </c>
      <c r="S4519" s="17" t="n">
        <f aca="false">YEAR(B4519)</f>
        <v>2024</v>
      </c>
      <c r="T4519" s="17" t="n">
        <f aca="false">WEEKDAY(B4519)</f>
        <v>4</v>
      </c>
    </row>
    <row r="4520" customFormat="false" ht="15" hidden="false" customHeight="false" outlineLevel="0" collapsed="false">
      <c r="B4520" s="21" t="n">
        <v>45365</v>
      </c>
      <c r="C4520" s="22" t="n">
        <v>2174.385</v>
      </c>
      <c r="D4520" s="22" t="n">
        <v>2177.045</v>
      </c>
      <c r="E4520" s="22" t="n">
        <v>2152.845</v>
      </c>
      <c r="F4520" s="22" t="n">
        <v>2162.13</v>
      </c>
      <c r="G4520" s="23" t="n">
        <v>2179.53</v>
      </c>
      <c r="H4520" s="23" t="n">
        <v>2177.35</v>
      </c>
      <c r="I4520" s="23" t="n">
        <v>2155.54</v>
      </c>
      <c r="J4520" s="23" t="n">
        <v>2153.39</v>
      </c>
      <c r="K4520" s="29" t="str">
        <f aca="false">IF(N4520&lt;=$F$3,"HIT","MISS")</f>
        <v>HIT</v>
      </c>
      <c r="L4520" s="29" t="str">
        <f aca="false">IF(O4520&lt;=$F$3,"HIT","MISS")</f>
        <v>HIT</v>
      </c>
      <c r="M4520" s="17" t="str">
        <f aca="false">IF(AND(K4520="HIT",L4520="HIT"),"HOD ✓ | LOD ✓",IF(K4520="HIT","HOD ✓",IF(L4520="HIT","LOD ✓","✗ MISS")))</f>
        <v>HOD ✓ | LOD ✓</v>
      </c>
      <c r="N4520" s="26" t="n">
        <f aca="false">IF(D4520&lt;H4520,(H4520-D4520)/D4520,IF(D4520&gt;G4520,(D4520-G4520)/D4520,0))</f>
        <v>0.000140098160579977</v>
      </c>
      <c r="O4520" s="26" t="n">
        <f aca="false">IF(E4520&lt;J4520,(J4520-E4520)/E4520,IF(E4520&gt;I4520,(E4520-I4520)/E4520,0))</f>
        <v>0.000253153385403999</v>
      </c>
      <c r="P4520" s="27" t="n">
        <f aca="false">LN(F4520/F4519)</f>
        <v>-0.00565201901717845</v>
      </c>
      <c r="Q4520" s="28" t="n">
        <f aca="false">STDEV(P4501:P4520)*SQRT(252)</f>
        <v>0.105293354549761</v>
      </c>
      <c r="R4520" s="26" t="n">
        <f aca="false">(G4520-H4520)/H4520</f>
        <v>0.00100121707580329</v>
      </c>
      <c r="S4520" s="17" t="n">
        <f aca="false">YEAR(B4520)</f>
        <v>2024</v>
      </c>
      <c r="T4520" s="17" t="n">
        <f aca="false">WEEKDAY(B4520)</f>
        <v>5</v>
      </c>
    </row>
    <row r="4521" customFormat="false" ht="15" hidden="false" customHeight="false" outlineLevel="0" collapsed="false">
      <c r="B4521" s="21" t="n">
        <v>45366</v>
      </c>
      <c r="C4521" s="22" t="n">
        <v>2162.13</v>
      </c>
      <c r="D4521" s="22" t="n">
        <v>2172.81</v>
      </c>
      <c r="E4521" s="22" t="n">
        <v>2155.25</v>
      </c>
      <c r="F4521" s="22" t="n">
        <v>2156.01</v>
      </c>
      <c r="G4521" s="23" t="n">
        <v>2174.14</v>
      </c>
      <c r="H4521" s="23" t="n">
        <v>2171.97</v>
      </c>
      <c r="I4521" s="23" t="n">
        <v>2157.67</v>
      </c>
      <c r="J4521" s="23" t="n">
        <v>2155.51</v>
      </c>
      <c r="K4521" s="29" t="str">
        <f aca="false">IF(N4521&lt;=$F$3,"HIT","MISS")</f>
        <v>HIT</v>
      </c>
      <c r="L4521" s="29" t="str">
        <f aca="false">IF(O4521&lt;=$F$3,"HIT","MISS")</f>
        <v>HIT</v>
      </c>
      <c r="M4521" s="17" t="str">
        <f aca="false">IF(AND(K4521="HIT",L4521="HIT"),"HOD ✓ | LOD ✓",IF(K4521="HIT","HOD ✓",IF(L4521="HIT","LOD ✓","✗ MISS")))</f>
        <v>HOD ✓ | LOD ✓</v>
      </c>
      <c r="N4521" s="26" t="n">
        <f aca="false">IF(D4521&lt;H4521,(H4521-D4521)/D4521,IF(D4521&gt;G4521,(D4521-G4521)/D4521,0))</f>
        <v>0</v>
      </c>
      <c r="O4521" s="26" t="n">
        <f aca="false">IF(E4521&lt;J4521,(J4521-E4521)/E4521,IF(E4521&gt;I4521,(E4521-I4521)/E4521,0))</f>
        <v>0.000120635657116445</v>
      </c>
      <c r="P4521" s="27" t="n">
        <f aca="false">LN(F4521/F4520)</f>
        <v>-0.00283455566410508</v>
      </c>
      <c r="Q4521" s="28" t="n">
        <f aca="false">STDEV(P4502:P4521)*SQRT(252)</f>
        <v>0.107836545898312</v>
      </c>
      <c r="R4521" s="26" t="n">
        <f aca="false">(G4521-H4521)/H4521</f>
        <v>0.000999092989313882</v>
      </c>
      <c r="S4521" s="17" t="n">
        <f aca="false">YEAR(B4521)</f>
        <v>2024</v>
      </c>
      <c r="T4521" s="17" t="n">
        <f aca="false">WEEKDAY(B4521)</f>
        <v>6</v>
      </c>
    </row>
    <row r="4522" customFormat="false" ht="15" hidden="false" customHeight="false" outlineLevel="0" collapsed="false">
      <c r="B4522" s="21" t="n">
        <v>45369</v>
      </c>
      <c r="C4522" s="22" t="n">
        <v>2156.01</v>
      </c>
      <c r="D4522" s="22" t="n">
        <v>2163.63</v>
      </c>
      <c r="E4522" s="22" t="n">
        <v>2146.155</v>
      </c>
      <c r="F4522" s="22" t="n">
        <v>2160.32</v>
      </c>
      <c r="G4522" s="23" t="n">
        <v>2163.2</v>
      </c>
      <c r="H4522" s="23" t="n">
        <v>2161.04</v>
      </c>
      <c r="I4522" s="23" t="n">
        <v>2147.63</v>
      </c>
      <c r="J4522" s="23" t="n">
        <v>2145.48</v>
      </c>
      <c r="K4522" s="29" t="str">
        <f aca="false">IF(N4522&lt;=$F$3,"HIT","MISS")</f>
        <v>HIT</v>
      </c>
      <c r="L4522" s="29" t="str">
        <f aca="false">IF(O4522&lt;=$F$3,"HIT","MISS")</f>
        <v>HIT</v>
      </c>
      <c r="M4522" s="17" t="str">
        <f aca="false">IF(AND(K4522="HIT",L4522="HIT"),"HOD ✓ | LOD ✓",IF(K4522="HIT","HOD ✓",IF(L4522="HIT","LOD ✓","✗ MISS")))</f>
        <v>HOD ✓ | LOD ✓</v>
      </c>
      <c r="N4522" s="26" t="n">
        <f aca="false">IF(D4522&lt;H4522,(H4522-D4522)/D4522,IF(D4522&gt;G4522,(D4522-G4522)/D4522,0))</f>
        <v>0.000198740080328102</v>
      </c>
      <c r="O4522" s="26" t="n">
        <f aca="false">IF(E4522&lt;J4522,(J4522-E4522)/E4522,IF(E4522&gt;I4522,(E4522-I4522)/E4522,0))</f>
        <v>0</v>
      </c>
      <c r="P4522" s="27" t="n">
        <f aca="false">LN(F4522/F4521)</f>
        <v>0.00199706761645037</v>
      </c>
      <c r="Q4522" s="28" t="n">
        <f aca="false">STDEV(P4503:P4522)*SQRT(252)</f>
        <v>0.107889110904755</v>
      </c>
      <c r="R4522" s="26" t="n">
        <f aca="false">(G4522-H4522)/H4522</f>
        <v>0.000999518750231303</v>
      </c>
      <c r="S4522" s="17" t="n">
        <f aca="false">YEAR(B4522)</f>
        <v>2024</v>
      </c>
      <c r="T4522" s="17" t="n">
        <f aca="false">WEEKDAY(B4522)</f>
        <v>2</v>
      </c>
    </row>
    <row r="4523" customFormat="false" ht="15" hidden="false" customHeight="false" outlineLevel="0" collapsed="false">
      <c r="B4523" s="21" t="n">
        <v>45370</v>
      </c>
      <c r="C4523" s="22" t="n">
        <v>2160.32</v>
      </c>
      <c r="D4523" s="22" t="n">
        <v>2162.905</v>
      </c>
      <c r="E4523" s="22" t="n">
        <v>2147.205</v>
      </c>
      <c r="F4523" s="22" t="n">
        <v>2157.575</v>
      </c>
      <c r="G4523" s="23" t="n">
        <v>2164.51</v>
      </c>
      <c r="H4523" s="23" t="n">
        <v>2162.35</v>
      </c>
      <c r="I4523" s="23" t="n">
        <v>2146.98</v>
      </c>
      <c r="J4523" s="23" t="n">
        <v>2144.84</v>
      </c>
      <c r="K4523" s="29" t="str">
        <f aca="false">IF(N4523&lt;=$F$3,"HIT","MISS")</f>
        <v>HIT</v>
      </c>
      <c r="L4523" s="29" t="str">
        <f aca="false">IF(O4523&lt;=$F$3,"HIT","MISS")</f>
        <v>HIT</v>
      </c>
      <c r="M4523" s="17" t="str">
        <f aca="false">IF(AND(K4523="HIT",L4523="HIT"),"HOD ✓ | LOD ✓",IF(K4523="HIT","HOD ✓",IF(L4523="HIT","LOD ✓","✗ MISS")))</f>
        <v>HOD ✓ | LOD ✓</v>
      </c>
      <c r="N4523" s="26" t="n">
        <f aca="false">IF(D4523&lt;H4523,(H4523-D4523)/D4523,IF(D4523&gt;G4523,(D4523-G4523)/D4523,0))</f>
        <v>0</v>
      </c>
      <c r="O4523" s="26" t="n">
        <f aca="false">IF(E4523&lt;J4523,(J4523-E4523)/E4523,IF(E4523&gt;I4523,(E4523-I4523)/E4523,0))</f>
        <v>0.000104787386392966</v>
      </c>
      <c r="P4523" s="27" t="n">
        <f aca="false">LN(F4523/F4522)</f>
        <v>-0.00127145304357605</v>
      </c>
      <c r="Q4523" s="28" t="n">
        <f aca="false">STDEV(P4504:P4523)*SQRT(252)</f>
        <v>0.109163881226205</v>
      </c>
      <c r="R4523" s="26" t="n">
        <f aca="false">(G4523-H4523)/H4523</f>
        <v>0.000998913219414206</v>
      </c>
      <c r="S4523" s="17" t="n">
        <f aca="false">YEAR(B4523)</f>
        <v>2024</v>
      </c>
      <c r="T4523" s="17" t="n">
        <f aca="false">WEEKDAY(B4523)</f>
        <v>3</v>
      </c>
    </row>
    <row r="4524" customFormat="false" ht="15" hidden="false" customHeight="false" outlineLevel="0" collapsed="false">
      <c r="B4524" s="21" t="n">
        <v>45371</v>
      </c>
      <c r="C4524" s="22" t="n">
        <v>2157.575</v>
      </c>
      <c r="D4524" s="22" t="n">
        <v>2188.905</v>
      </c>
      <c r="E4524" s="22" t="n">
        <v>2149.66</v>
      </c>
      <c r="F4524" s="22" t="n">
        <v>2186.37</v>
      </c>
      <c r="G4524" s="23" t="n">
        <v>2191.35</v>
      </c>
      <c r="H4524" s="23" t="n">
        <v>2189.16</v>
      </c>
      <c r="I4524" s="23" t="n">
        <v>2151.44</v>
      </c>
      <c r="J4524" s="23" t="n">
        <v>2149.29</v>
      </c>
      <c r="K4524" s="29" t="str">
        <f aca="false">IF(N4524&lt;=$F$3,"HIT","MISS")</f>
        <v>HIT</v>
      </c>
      <c r="L4524" s="29" t="str">
        <f aca="false">IF(O4524&lt;=$F$3,"HIT","MISS")</f>
        <v>HIT</v>
      </c>
      <c r="M4524" s="17" t="str">
        <f aca="false">IF(AND(K4524="HIT",L4524="HIT"),"HOD ✓ | LOD ✓",IF(K4524="HIT","HOD ✓",IF(L4524="HIT","LOD ✓","✗ MISS")))</f>
        <v>HOD ✓ | LOD ✓</v>
      </c>
      <c r="N4524" s="26" t="n">
        <f aca="false">IF(D4524&lt;H4524,(H4524-D4524)/D4524,IF(D4524&gt;G4524,(D4524-G4524)/D4524,0))</f>
        <v>0.000116496604466459</v>
      </c>
      <c r="O4524" s="26" t="n">
        <f aca="false">IF(E4524&lt;J4524,(J4524-E4524)/E4524,IF(E4524&gt;I4524,(E4524-I4524)/E4524,0))</f>
        <v>0</v>
      </c>
      <c r="P4524" s="27" t="n">
        <f aca="false">LN(F4524/F4523)</f>
        <v>0.0132577285242818</v>
      </c>
      <c r="Q4524" s="28" t="n">
        <f aca="false">STDEV(P4505:P4524)*SQRT(252)</f>
        <v>0.114386143858696</v>
      </c>
      <c r="R4524" s="26" t="n">
        <f aca="false">(G4524-H4524)/H4524</f>
        <v>0.00100038370881985</v>
      </c>
      <c r="S4524" s="17" t="n">
        <f aca="false">YEAR(B4524)</f>
        <v>2024</v>
      </c>
      <c r="T4524" s="17" t="n">
        <f aca="false">WEEKDAY(B4524)</f>
        <v>4</v>
      </c>
    </row>
    <row r="4525" customFormat="false" ht="15" hidden="false" customHeight="false" outlineLevel="0" collapsed="false">
      <c r="B4525" s="21" t="n">
        <v>45372</v>
      </c>
      <c r="C4525" s="22" t="n">
        <v>2186.37</v>
      </c>
      <c r="D4525" s="22" t="n">
        <v>2222.915</v>
      </c>
      <c r="E4525" s="22" t="n">
        <v>2166.445</v>
      </c>
      <c r="F4525" s="22" t="n">
        <v>2181.36</v>
      </c>
      <c r="G4525" s="23" t="n">
        <v>2223.6</v>
      </c>
      <c r="H4525" s="23" t="n">
        <v>2221.38</v>
      </c>
      <c r="I4525" s="23" t="n">
        <v>2168.37</v>
      </c>
      <c r="J4525" s="23" t="n">
        <v>2166.2</v>
      </c>
      <c r="K4525" s="29" t="str">
        <f aca="false">IF(N4525&lt;=$F$3,"HIT","MISS")</f>
        <v>HIT</v>
      </c>
      <c r="L4525" s="29" t="str">
        <f aca="false">IF(O4525&lt;=$F$3,"HIT","MISS")</f>
        <v>HIT</v>
      </c>
      <c r="M4525" s="17" t="str">
        <f aca="false">IF(AND(K4525="HIT",L4525="HIT"),"HOD ✓ | LOD ✓",IF(K4525="HIT","HOD ✓",IF(L4525="HIT","LOD ✓","✗ MISS")))</f>
        <v>HOD ✓ | LOD ✓</v>
      </c>
      <c r="N4525" s="26" t="n">
        <f aca="false">IF(D4525&lt;H4525,(H4525-D4525)/D4525,IF(D4525&gt;G4525,(D4525-G4525)/D4525,0))</f>
        <v>0</v>
      </c>
      <c r="O4525" s="26" t="n">
        <f aca="false">IF(E4525&lt;J4525,(J4525-E4525)/E4525,IF(E4525&gt;I4525,(E4525-I4525)/E4525,0))</f>
        <v>0</v>
      </c>
      <c r="P4525" s="27" t="n">
        <f aca="false">LN(F4525/F4524)</f>
        <v>-0.00229409885558672</v>
      </c>
      <c r="Q4525" s="28" t="n">
        <f aca="false">STDEV(P4506:P4525)*SQRT(252)</f>
        <v>0.11528694813663</v>
      </c>
      <c r="R4525" s="26" t="n">
        <f aca="false">(G4525-H4525)/H4525</f>
        <v>0.000999378764551675</v>
      </c>
      <c r="S4525" s="17" t="n">
        <f aca="false">YEAR(B4525)</f>
        <v>2024</v>
      </c>
      <c r="T4525" s="17" t="n">
        <f aca="false">WEEKDAY(B4525)</f>
        <v>5</v>
      </c>
    </row>
    <row r="4526" customFormat="false" ht="15" hidden="false" customHeight="false" outlineLevel="0" collapsed="false">
      <c r="B4526" s="21" t="n">
        <v>45373</v>
      </c>
      <c r="C4526" s="22" t="n">
        <v>2181.36</v>
      </c>
      <c r="D4526" s="22" t="n">
        <v>2186.13</v>
      </c>
      <c r="E4526" s="22" t="n">
        <v>2157.13</v>
      </c>
      <c r="F4526" s="22" t="n">
        <v>2165.31</v>
      </c>
      <c r="G4526" s="23" t="n">
        <v>2185.23</v>
      </c>
      <c r="H4526" s="23" t="n">
        <v>2183.05</v>
      </c>
      <c r="I4526" s="23" t="n">
        <v>2158.45</v>
      </c>
      <c r="J4526" s="23" t="n">
        <v>2156.29</v>
      </c>
      <c r="K4526" s="29" t="str">
        <f aca="false">IF(N4526&lt;=$F$3,"HIT","MISS")</f>
        <v>HIT</v>
      </c>
      <c r="L4526" s="29" t="str">
        <f aca="false">IF(O4526&lt;=$F$3,"HIT","MISS")</f>
        <v>HIT</v>
      </c>
      <c r="M4526" s="17" t="str">
        <f aca="false">IF(AND(K4526="HIT",L4526="HIT"),"HOD ✓ | LOD ✓",IF(K4526="HIT","HOD ✓",IF(L4526="HIT","LOD ✓","✗ MISS")))</f>
        <v>HOD ✓ | LOD ✓</v>
      </c>
      <c r="N4526" s="26" t="n">
        <f aca="false">IF(D4526&lt;H4526,(H4526-D4526)/D4526,IF(D4526&gt;G4526,(D4526-G4526)/D4526,0))</f>
        <v>0.000411686404742669</v>
      </c>
      <c r="O4526" s="26" t="n">
        <f aca="false">IF(E4526&lt;J4526,(J4526-E4526)/E4526,IF(E4526&gt;I4526,(E4526-I4526)/E4526,0))</f>
        <v>0</v>
      </c>
      <c r="P4526" s="27" t="n">
        <f aca="false">LN(F4526/F4525)</f>
        <v>-0.00738499722534955</v>
      </c>
      <c r="Q4526" s="28" t="n">
        <f aca="false">STDEV(P4507:P4526)*SQRT(252)</f>
        <v>0.121590035284</v>
      </c>
      <c r="R4526" s="26" t="n">
        <f aca="false">(G4526-H4526)/H4526</f>
        <v>0.000998602872128369</v>
      </c>
      <c r="S4526" s="17" t="n">
        <f aca="false">YEAR(B4526)</f>
        <v>2024</v>
      </c>
      <c r="T4526" s="17" t="n">
        <f aca="false">WEEKDAY(B4526)</f>
        <v>6</v>
      </c>
    </row>
    <row r="4527" customFormat="false" ht="15" hidden="false" customHeight="false" outlineLevel="0" collapsed="false">
      <c r="B4527" s="21" t="n">
        <v>45376</v>
      </c>
      <c r="C4527" s="22" t="n">
        <v>2165.31</v>
      </c>
      <c r="D4527" s="22" t="n">
        <v>2181.41</v>
      </c>
      <c r="E4527" s="22" t="n">
        <v>2163.615</v>
      </c>
      <c r="F4527" s="22" t="n">
        <v>2171.805</v>
      </c>
      <c r="G4527" s="23" t="n">
        <v>2183.29</v>
      </c>
      <c r="H4527" s="23" t="n">
        <v>2181.11</v>
      </c>
      <c r="I4527" s="23" t="n">
        <v>2164.39</v>
      </c>
      <c r="J4527" s="23" t="n">
        <v>2162.23</v>
      </c>
      <c r="K4527" s="29" t="str">
        <f aca="false">IF(N4527&lt;=$F$3,"HIT","MISS")</f>
        <v>HIT</v>
      </c>
      <c r="L4527" s="29" t="str">
        <f aca="false">IF(O4527&lt;=$F$3,"HIT","MISS")</f>
        <v>HIT</v>
      </c>
      <c r="M4527" s="17" t="str">
        <f aca="false">IF(AND(K4527="HIT",L4527="HIT"),"HOD ✓ | LOD ✓",IF(K4527="HIT","HOD ✓",IF(L4527="HIT","LOD ✓","✗ MISS")))</f>
        <v>HOD ✓ | LOD ✓</v>
      </c>
      <c r="N4527" s="26" t="n">
        <f aca="false">IF(D4527&lt;H4527,(H4527-D4527)/D4527,IF(D4527&gt;G4527,(D4527-G4527)/D4527,0))</f>
        <v>0</v>
      </c>
      <c r="O4527" s="26" t="n">
        <f aca="false">IF(E4527&lt;J4527,(J4527-E4527)/E4527,IF(E4527&gt;I4527,(E4527-I4527)/E4527,0))</f>
        <v>0</v>
      </c>
      <c r="P4527" s="27" t="n">
        <f aca="false">LN(F4527/F4526)</f>
        <v>0.00299508076464983</v>
      </c>
      <c r="Q4527" s="28" t="n">
        <f aca="false">STDEV(P4508:P4527)*SQRT(252)</f>
        <v>0.120081024407374</v>
      </c>
      <c r="R4527" s="26" t="n">
        <f aca="false">(G4527-H4527)/H4527</f>
        <v>0.000999491084814538</v>
      </c>
      <c r="S4527" s="17" t="n">
        <f aca="false">YEAR(B4527)</f>
        <v>2024</v>
      </c>
      <c r="T4527" s="17" t="n">
        <f aca="false">WEEKDAY(B4527)</f>
        <v>2</v>
      </c>
    </row>
    <row r="4528" customFormat="false" ht="15" hidden="false" customHeight="false" outlineLevel="0" collapsed="false">
      <c r="B4528" s="21" t="n">
        <v>45377</v>
      </c>
      <c r="C4528" s="22" t="n">
        <v>2171.805</v>
      </c>
      <c r="D4528" s="22" t="n">
        <v>2200.175</v>
      </c>
      <c r="E4528" s="22" t="n">
        <v>2167.625</v>
      </c>
      <c r="F4528" s="22" t="n">
        <v>2178.74</v>
      </c>
      <c r="G4528" s="23" t="n">
        <v>2200.67</v>
      </c>
      <c r="H4528" s="23" t="n">
        <v>2198.47</v>
      </c>
      <c r="I4528" s="23" t="n">
        <v>2166.94</v>
      </c>
      <c r="J4528" s="23" t="n">
        <v>2164.78</v>
      </c>
      <c r="K4528" s="29" t="str">
        <f aca="false">IF(N4528&lt;=$F$3,"HIT","MISS")</f>
        <v>HIT</v>
      </c>
      <c r="L4528" s="29" t="str">
        <f aca="false">IF(O4528&lt;=$F$3,"HIT","MISS")</f>
        <v>HIT</v>
      </c>
      <c r="M4528" s="17" t="str">
        <f aca="false">IF(AND(K4528="HIT",L4528="HIT"),"HOD ✓ | LOD ✓",IF(K4528="HIT","HOD ✓",IF(L4528="HIT","LOD ✓","✗ MISS")))</f>
        <v>HOD ✓ | LOD ✓</v>
      </c>
      <c r="N4528" s="26" t="n">
        <f aca="false">IF(D4528&lt;H4528,(H4528-D4528)/D4528,IF(D4528&gt;G4528,(D4528-G4528)/D4528,0))</f>
        <v>0</v>
      </c>
      <c r="O4528" s="26" t="n">
        <f aca="false">IF(E4528&lt;J4528,(J4528-E4528)/E4528,IF(E4528&gt;I4528,(E4528-I4528)/E4528,0))</f>
        <v>0.000316014070699473</v>
      </c>
      <c r="P4528" s="27" t="n">
        <f aca="false">LN(F4528/F4527)</f>
        <v>0.00318810901805024</v>
      </c>
      <c r="Q4528" s="28" t="n">
        <f aca="false">STDEV(P4509:P4528)*SQRT(252)</f>
        <v>0.119270979122951</v>
      </c>
      <c r="R4528" s="26" t="n">
        <f aca="false">(G4528-H4528)/H4528</f>
        <v>0.0010006959385392</v>
      </c>
      <c r="S4528" s="17" t="n">
        <f aca="false">YEAR(B4528)</f>
        <v>2024</v>
      </c>
      <c r="T4528" s="17" t="n">
        <f aca="false">WEEKDAY(B4528)</f>
        <v>3</v>
      </c>
    </row>
    <row r="4529" customFormat="false" ht="15" hidden="false" customHeight="false" outlineLevel="0" collapsed="false">
      <c r="B4529" s="21" t="n">
        <v>45378</v>
      </c>
      <c r="C4529" s="22" t="n">
        <v>2178.74</v>
      </c>
      <c r="D4529" s="22" t="n">
        <v>2197.675</v>
      </c>
      <c r="E4529" s="22" t="n">
        <v>2173.485</v>
      </c>
      <c r="F4529" s="22" t="n">
        <v>2194.86</v>
      </c>
      <c r="G4529" s="23" t="n">
        <v>2200.55</v>
      </c>
      <c r="H4529" s="23" t="n">
        <v>2198.35</v>
      </c>
      <c r="I4529" s="23" t="n">
        <v>2174.8</v>
      </c>
      <c r="J4529" s="23" t="n">
        <v>2172.63</v>
      </c>
      <c r="K4529" s="29" t="str">
        <f aca="false">IF(N4529&lt;=$F$3,"HIT","MISS")</f>
        <v>HIT</v>
      </c>
      <c r="L4529" s="29" t="str">
        <f aca="false">IF(O4529&lt;=$F$3,"HIT","MISS")</f>
        <v>HIT</v>
      </c>
      <c r="M4529" s="17" t="str">
        <f aca="false">IF(AND(K4529="HIT",L4529="HIT"),"HOD ✓ | LOD ✓",IF(K4529="HIT","HOD ✓",IF(L4529="HIT","LOD ✓","✗ MISS")))</f>
        <v>HOD ✓ | LOD ✓</v>
      </c>
      <c r="N4529" s="26" t="n">
        <f aca="false">IF(D4529&lt;H4529,(H4529-D4529)/D4529,IF(D4529&gt;G4529,(D4529-G4529)/D4529,0))</f>
        <v>0.00030714277588803</v>
      </c>
      <c r="O4529" s="26" t="n">
        <f aca="false">IF(E4529&lt;J4529,(J4529-E4529)/E4529,IF(E4529&gt;I4529,(E4529-I4529)/E4529,0))</f>
        <v>0</v>
      </c>
      <c r="P4529" s="27" t="n">
        <f aca="false">LN(F4529/F4528)</f>
        <v>0.00737153511799724</v>
      </c>
      <c r="Q4529" s="28" t="n">
        <f aca="false">STDEV(P4510:P4529)*SQRT(252)</f>
        <v>0.119877891740596</v>
      </c>
      <c r="R4529" s="26" t="n">
        <f aca="false">(G4529-H4529)/H4529</f>
        <v>0.00100075056292232</v>
      </c>
      <c r="S4529" s="17" t="n">
        <f aca="false">YEAR(B4529)</f>
        <v>2024</v>
      </c>
      <c r="T4529" s="17" t="n">
        <f aca="false">WEEKDAY(B4529)</f>
        <v>4</v>
      </c>
    </row>
    <row r="4530" customFormat="false" ht="15" hidden="false" customHeight="false" outlineLevel="0" collapsed="false">
      <c r="B4530" s="21" t="n">
        <v>45379</v>
      </c>
      <c r="C4530" s="22" t="n">
        <v>2194.86</v>
      </c>
      <c r="D4530" s="22" t="n">
        <v>2236.33</v>
      </c>
      <c r="E4530" s="22" t="n">
        <v>2187.41</v>
      </c>
      <c r="F4530" s="22" t="n">
        <v>2233.12</v>
      </c>
      <c r="G4530" s="23" t="n">
        <v>2236.12</v>
      </c>
      <c r="H4530" s="23" t="n">
        <v>2233.89</v>
      </c>
      <c r="I4530" s="23" t="n">
        <v>2188.73</v>
      </c>
      <c r="J4530" s="23" t="n">
        <v>2186.54</v>
      </c>
      <c r="K4530" s="29" t="str">
        <f aca="false">IF(N4530&lt;=$F$3,"HIT","MISS")</f>
        <v>HIT</v>
      </c>
      <c r="L4530" s="29" t="str">
        <f aca="false">IF(O4530&lt;=$F$3,"HIT","MISS")</f>
        <v>HIT</v>
      </c>
      <c r="M4530" s="17" t="str">
        <f aca="false">IF(AND(K4530="HIT",L4530="HIT"),"HOD ✓ | LOD ✓",IF(K4530="HIT","HOD ✓",IF(L4530="HIT","LOD ✓","✗ MISS")))</f>
        <v>HOD ✓ | LOD ✓</v>
      </c>
      <c r="N4530" s="26" t="n">
        <f aca="false">IF(D4530&lt;H4530,(H4530-D4530)/D4530,IF(D4530&gt;G4530,(D4530-G4530)/D4530,0))</f>
        <v>9.39038513994072E-005</v>
      </c>
      <c r="O4530" s="26" t="n">
        <f aca="false">IF(E4530&lt;J4530,(J4530-E4530)/E4530,IF(E4530&gt;I4530,(E4530-I4530)/E4530,0))</f>
        <v>0</v>
      </c>
      <c r="P4530" s="27" t="n">
        <f aca="false">LN(F4530/F4529)</f>
        <v>0.0172814476063618</v>
      </c>
      <c r="Q4530" s="28" t="n">
        <f aca="false">STDEV(P4511:P4530)*SQRT(252)</f>
        <v>0.129098232710932</v>
      </c>
      <c r="R4530" s="26" t="n">
        <f aca="false">(G4530-H4530)/H4530</f>
        <v>0.000998258642994963</v>
      </c>
      <c r="S4530" s="17" t="n">
        <f aca="false">YEAR(B4530)</f>
        <v>2024</v>
      </c>
      <c r="T4530" s="17" t="n">
        <f aca="false">WEEKDAY(B4530)</f>
        <v>5</v>
      </c>
    </row>
    <row r="4531" customFormat="false" ht="15" hidden="false" customHeight="false" outlineLevel="0" collapsed="false">
      <c r="B4531" s="21" t="n">
        <v>45383</v>
      </c>
      <c r="C4531" s="22" t="n">
        <v>2233.12</v>
      </c>
      <c r="D4531" s="22" t="n">
        <v>2265.775</v>
      </c>
      <c r="E4531" s="22" t="n">
        <v>2228.54</v>
      </c>
      <c r="F4531" s="22" t="n">
        <v>2251.67</v>
      </c>
      <c r="G4531" s="23" t="n">
        <v>2264.76</v>
      </c>
      <c r="H4531" s="23" t="n">
        <v>2262.5</v>
      </c>
      <c r="I4531" s="23" t="n">
        <v>2229.31</v>
      </c>
      <c r="J4531" s="23" t="n">
        <v>2227.08</v>
      </c>
      <c r="K4531" s="29" t="str">
        <f aca="false">IF(N4531&lt;=$F$3,"HIT","MISS")</f>
        <v>HIT</v>
      </c>
      <c r="L4531" s="29" t="str">
        <f aca="false">IF(O4531&lt;=$F$3,"HIT","MISS")</f>
        <v>HIT</v>
      </c>
      <c r="M4531" s="17" t="str">
        <f aca="false">IF(AND(K4531="HIT",L4531="HIT"),"HOD ✓ | LOD ✓",IF(K4531="HIT","HOD ✓",IF(L4531="HIT","LOD ✓","✗ MISS")))</f>
        <v>HOD ✓ | LOD ✓</v>
      </c>
      <c r="N4531" s="26" t="n">
        <f aca="false">IF(D4531&lt;H4531,(H4531-D4531)/D4531,IF(D4531&gt;G4531,(D4531-G4531)/D4531,0))</f>
        <v>0.000447970341273901</v>
      </c>
      <c r="O4531" s="26" t="n">
        <f aca="false">IF(E4531&lt;J4531,(J4531-E4531)/E4531,IF(E4531&gt;I4531,(E4531-I4531)/E4531,0))</f>
        <v>0</v>
      </c>
      <c r="P4531" s="27" t="n">
        <f aca="false">LN(F4531/F4530)</f>
        <v>0.00827245234965975</v>
      </c>
      <c r="Q4531" s="28" t="n">
        <f aca="false">STDEV(P4512:P4531)*SQRT(252)</f>
        <v>0.118800668701715</v>
      </c>
      <c r="R4531" s="26" t="n">
        <f aca="false">(G4531-H4531)/H4531</f>
        <v>0.000998895027624406</v>
      </c>
      <c r="S4531" s="17" t="n">
        <f aca="false">YEAR(B4531)</f>
        <v>2024</v>
      </c>
      <c r="T4531" s="17" t="n">
        <f aca="false">WEEKDAY(B4531)</f>
        <v>2</v>
      </c>
    </row>
    <row r="4532" customFormat="false" ht="15" hidden="false" customHeight="false" outlineLevel="0" collapsed="false">
      <c r="B4532" s="21" t="n">
        <v>45384</v>
      </c>
      <c r="C4532" s="22" t="n">
        <v>2251.67</v>
      </c>
      <c r="D4532" s="22" t="n">
        <v>2281.155</v>
      </c>
      <c r="E4532" s="22" t="n">
        <v>2246.715</v>
      </c>
      <c r="F4532" s="22" t="n">
        <v>2280.815</v>
      </c>
      <c r="G4532" s="23" t="n">
        <v>2280.99</v>
      </c>
      <c r="H4532" s="23" t="n">
        <v>2278.71</v>
      </c>
      <c r="I4532" s="23" t="n">
        <v>2246.03</v>
      </c>
      <c r="J4532" s="23" t="n">
        <v>2243.79</v>
      </c>
      <c r="K4532" s="29" t="str">
        <f aca="false">IF(N4532&lt;=$F$3,"HIT","MISS")</f>
        <v>HIT</v>
      </c>
      <c r="L4532" s="29" t="str">
        <f aca="false">IF(O4532&lt;=$F$3,"HIT","MISS")</f>
        <v>HIT</v>
      </c>
      <c r="M4532" s="17" t="str">
        <f aca="false">IF(AND(K4532="HIT",L4532="HIT"),"HOD ✓ | LOD ✓",IF(K4532="HIT","HOD ✓",IF(L4532="HIT","LOD ✓","✗ MISS")))</f>
        <v>HOD ✓ | LOD ✓</v>
      </c>
      <c r="N4532" s="26" t="n">
        <f aca="false">IF(D4532&lt;H4532,(H4532-D4532)/D4532,IF(D4532&gt;G4532,(D4532-G4532)/D4532,0))</f>
        <v>7.23317792961979E-005</v>
      </c>
      <c r="O4532" s="26" t="n">
        <f aca="false">IF(E4532&lt;J4532,(J4532-E4532)/E4532,IF(E4532&gt;I4532,(E4532-I4532)/E4532,0))</f>
        <v>0.000304889583235945</v>
      </c>
      <c r="P4532" s="27" t="n">
        <f aca="false">LN(F4532/F4531)</f>
        <v>0.0128606721066179</v>
      </c>
      <c r="Q4532" s="28" t="n">
        <f aca="false">STDEV(P4513:P4532)*SQRT(252)</f>
        <v>0.116271071582308</v>
      </c>
      <c r="R4532" s="26" t="n">
        <f aca="false">(G4532-H4532)/H4532</f>
        <v>0.00100056610977252</v>
      </c>
      <c r="S4532" s="17" t="n">
        <f aca="false">YEAR(B4532)</f>
        <v>2024</v>
      </c>
      <c r="T4532" s="17" t="n">
        <f aca="false">WEEKDAY(B4532)</f>
        <v>3</v>
      </c>
    </row>
    <row r="4533" customFormat="false" ht="15" hidden="false" customHeight="false" outlineLevel="0" collapsed="false">
      <c r="B4533" s="21" t="n">
        <v>45385</v>
      </c>
      <c r="C4533" s="22" t="n">
        <v>2280.815</v>
      </c>
      <c r="D4533" s="22" t="n">
        <v>2301.27</v>
      </c>
      <c r="E4533" s="22" t="n">
        <v>2265.505</v>
      </c>
      <c r="F4533" s="22" t="n">
        <v>2299.93</v>
      </c>
      <c r="G4533" s="23" t="n">
        <v>2302.68</v>
      </c>
      <c r="H4533" s="23" t="n">
        <v>2300.38</v>
      </c>
      <c r="I4533" s="23" t="n">
        <v>2268.52</v>
      </c>
      <c r="J4533" s="23" t="n">
        <v>2266.25</v>
      </c>
      <c r="K4533" s="29" t="str">
        <f aca="false">IF(N4533&lt;=$F$3,"HIT","MISS")</f>
        <v>HIT</v>
      </c>
      <c r="L4533" s="29" t="str">
        <f aca="false">IF(O4533&lt;=$F$3,"HIT","MISS")</f>
        <v>HIT</v>
      </c>
      <c r="M4533" s="17" t="str">
        <f aca="false">IF(AND(K4533="HIT",L4533="HIT"),"HOD ✓ | LOD ✓",IF(K4533="HIT","HOD ✓",IF(L4533="HIT","LOD ✓","✗ MISS")))</f>
        <v>HOD ✓ | LOD ✓</v>
      </c>
      <c r="N4533" s="26" t="n">
        <f aca="false">IF(D4533&lt;H4533,(H4533-D4533)/D4533,IF(D4533&gt;G4533,(D4533-G4533)/D4533,0))</f>
        <v>0</v>
      </c>
      <c r="O4533" s="26" t="n">
        <f aca="false">IF(E4533&lt;J4533,(J4533-E4533)/E4533,IF(E4533&gt;I4533,(E4533-I4533)/E4533,0))</f>
        <v>0.000328845003652559</v>
      </c>
      <c r="P4533" s="27" t="n">
        <f aca="false">LN(F4533/F4532)</f>
        <v>0.00834585245487322</v>
      </c>
      <c r="Q4533" s="28" t="n">
        <f aca="false">STDEV(P4514:P4533)*SQRT(252)</f>
        <v>0.117039014721897</v>
      </c>
      <c r="R4533" s="26" t="n">
        <f aca="false">(G4533-H4533)/H4533</f>
        <v>0.000999834809900854</v>
      </c>
      <c r="S4533" s="17" t="n">
        <f aca="false">YEAR(B4533)</f>
        <v>2024</v>
      </c>
      <c r="T4533" s="17" t="n">
        <f aca="false">WEEKDAY(B4533)</f>
        <v>4</v>
      </c>
    </row>
    <row r="4534" customFormat="false" ht="15" hidden="false" customHeight="false" outlineLevel="0" collapsed="false">
      <c r="B4534" s="21" t="n">
        <v>45386</v>
      </c>
      <c r="C4534" s="22" t="n">
        <v>2299.93</v>
      </c>
      <c r="D4534" s="22" t="n">
        <v>2305.65</v>
      </c>
      <c r="E4534" s="22" t="n">
        <v>2279.725</v>
      </c>
      <c r="F4534" s="22" t="n">
        <v>2291.21</v>
      </c>
      <c r="G4534" s="23" t="n">
        <v>2307.36</v>
      </c>
      <c r="H4534" s="23" t="n">
        <v>2305.05</v>
      </c>
      <c r="I4534" s="23" t="n">
        <v>2281.91</v>
      </c>
      <c r="J4534" s="23" t="n">
        <v>2279.63</v>
      </c>
      <c r="K4534" s="29" t="str">
        <f aca="false">IF(N4534&lt;=$F$3,"HIT","MISS")</f>
        <v>HIT</v>
      </c>
      <c r="L4534" s="29" t="str">
        <f aca="false">IF(O4534&lt;=$F$3,"HIT","MISS")</f>
        <v>HIT</v>
      </c>
      <c r="M4534" s="17" t="str">
        <f aca="false">IF(AND(K4534="HIT",L4534="HIT"),"HOD ✓ | LOD ✓",IF(K4534="HIT","HOD ✓",IF(L4534="HIT","LOD ✓","✗ MISS")))</f>
        <v>HOD ✓ | LOD ✓</v>
      </c>
      <c r="N4534" s="26" t="n">
        <f aca="false">IF(D4534&lt;H4534,(H4534-D4534)/D4534,IF(D4534&gt;G4534,(D4534-G4534)/D4534,0))</f>
        <v>0</v>
      </c>
      <c r="O4534" s="26" t="n">
        <f aca="false">IF(E4534&lt;J4534,(J4534-E4534)/E4534,IF(E4534&gt;I4534,(E4534-I4534)/E4534,0))</f>
        <v>0</v>
      </c>
      <c r="P4534" s="27" t="n">
        <f aca="false">LN(F4534/F4533)</f>
        <v>-0.00379862538954327</v>
      </c>
      <c r="Q4534" s="28" t="n">
        <f aca="false">STDEV(P4515:P4534)*SQRT(252)</f>
        <v>0.118157771571953</v>
      </c>
      <c r="R4534" s="26" t="n">
        <f aca="false">(G4534-H4534)/H4534</f>
        <v>0.00100214745884035</v>
      </c>
      <c r="S4534" s="17" t="n">
        <f aca="false">YEAR(B4534)</f>
        <v>2024</v>
      </c>
      <c r="T4534" s="17" t="n">
        <f aca="false">WEEKDAY(B4534)</f>
        <v>5</v>
      </c>
    </row>
    <row r="4535" customFormat="false" ht="15" hidden="false" customHeight="false" outlineLevel="0" collapsed="false">
      <c r="B4535" s="21" t="n">
        <v>45387</v>
      </c>
      <c r="C4535" s="22" t="n">
        <v>2291.21</v>
      </c>
      <c r="D4535" s="22" t="n">
        <v>2330.525</v>
      </c>
      <c r="E4535" s="22" t="n">
        <v>2267.78</v>
      </c>
      <c r="F4535" s="22" t="n">
        <v>2330.16</v>
      </c>
      <c r="G4535" s="23" t="n">
        <v>2330.17</v>
      </c>
      <c r="H4535" s="23" t="n">
        <v>2327.84</v>
      </c>
      <c r="I4535" s="23" t="n">
        <v>2267.45</v>
      </c>
      <c r="J4535" s="23" t="n">
        <v>2265.18</v>
      </c>
      <c r="K4535" s="29" t="str">
        <f aca="false">IF(N4535&lt;=$F$3,"HIT","MISS")</f>
        <v>HIT</v>
      </c>
      <c r="L4535" s="29" t="str">
        <f aca="false">IF(O4535&lt;=$F$3,"HIT","MISS")</f>
        <v>HIT</v>
      </c>
      <c r="M4535" s="17" t="str">
        <f aca="false">IF(AND(K4535="HIT",L4535="HIT"),"HOD ✓ | LOD ✓",IF(K4535="HIT","HOD ✓",IF(L4535="HIT","LOD ✓","✗ MISS")))</f>
        <v>HOD ✓ | LOD ✓</v>
      </c>
      <c r="N4535" s="26" t="n">
        <f aca="false">IF(D4535&lt;H4535,(H4535-D4535)/D4535,IF(D4535&gt;G4535,(D4535-G4535)/D4535,0))</f>
        <v>0.000152326192596097</v>
      </c>
      <c r="O4535" s="26" t="n">
        <f aca="false">IF(E4535&lt;J4535,(J4535-E4535)/E4535,IF(E4535&gt;I4535,(E4535-I4535)/E4535,0))</f>
        <v>0.000145516760885263</v>
      </c>
      <c r="P4535" s="27" t="n">
        <f aca="false">LN(F4535/F4534)</f>
        <v>0.0168568724480575</v>
      </c>
      <c r="Q4535" s="28" t="n">
        <f aca="false">STDEV(P4516:P4535)*SQRT(252)</f>
        <v>0.127552509862016</v>
      </c>
      <c r="R4535" s="26" t="n">
        <f aca="false">(G4535-H4535)/H4535</f>
        <v>0.00100092789882463</v>
      </c>
      <c r="S4535" s="17" t="n">
        <f aca="false">YEAR(B4535)</f>
        <v>2024</v>
      </c>
      <c r="T4535" s="17" t="n">
        <f aca="false">WEEKDAY(B4535)</f>
        <v>6</v>
      </c>
    </row>
    <row r="4536" customFormat="false" ht="15" hidden="false" customHeight="false" outlineLevel="0" collapsed="false">
      <c r="B4536" s="21" t="n">
        <v>45390</v>
      </c>
      <c r="C4536" s="22" t="n">
        <v>2330.16</v>
      </c>
      <c r="D4536" s="22" t="n">
        <v>2354.155</v>
      </c>
      <c r="E4536" s="22" t="n">
        <v>2302.975</v>
      </c>
      <c r="F4536" s="22" t="n">
        <v>2339.15</v>
      </c>
      <c r="G4536" s="23" t="n">
        <v>2348.99</v>
      </c>
      <c r="H4536" s="23" t="n">
        <v>2346.64</v>
      </c>
      <c r="I4536" s="23" t="n">
        <v>2302.56</v>
      </c>
      <c r="J4536" s="23" t="n">
        <v>2300.26</v>
      </c>
      <c r="K4536" s="24" t="str">
        <f aca="false">IF(N4536&lt;=$F$3,"HIT","MISS")</f>
        <v>MISS</v>
      </c>
      <c r="L4536" s="24" t="str">
        <f aca="false">IF(O4536&lt;=$F$3,"HIT","MISS")</f>
        <v>HIT</v>
      </c>
      <c r="M4536" s="25" t="str">
        <f aca="false">IF(AND(K4536="HIT",L4536="HIT"),"HOD ✓ | LOD ✓",IF(K4536="HIT","HOD ✓",IF(L4536="HIT","LOD ✓","✗ MISS")))</f>
        <v>LOD ✓</v>
      </c>
      <c r="N4536" s="26" t="n">
        <f aca="false">IF(D4536&lt;H4536,(H4536-D4536)/D4536,IF(D4536&gt;G4536,(D4536-G4536)/D4536,0))</f>
        <v>0.00219399317377166</v>
      </c>
      <c r="O4536" s="26" t="n">
        <f aca="false">IF(E4536&lt;J4536,(J4536-E4536)/E4536,IF(E4536&gt;I4536,(E4536-I4536)/E4536,0))</f>
        <v>0.000180201695632807</v>
      </c>
      <c r="P4536" s="27" t="n">
        <f aca="false">LN(F4536/F4535)</f>
        <v>0.00385068076801397</v>
      </c>
      <c r="Q4536" s="28" t="n">
        <f aca="false">STDEV(P4517:P4536)*SQRT(252)</f>
        <v>0.126201961806487</v>
      </c>
      <c r="R4536" s="26" t="n">
        <f aca="false">(G4536-H4536)/H4536</f>
        <v>0.00100143183445263</v>
      </c>
      <c r="S4536" s="17" t="n">
        <f aca="false">YEAR(B4536)</f>
        <v>2024</v>
      </c>
      <c r="T4536" s="17" t="n">
        <f aca="false">WEEKDAY(B4536)</f>
        <v>2</v>
      </c>
    </row>
    <row r="4537" customFormat="false" ht="15" hidden="false" customHeight="false" outlineLevel="0" collapsed="false">
      <c r="B4537" s="21" t="n">
        <v>45391</v>
      </c>
      <c r="C4537" s="22" t="n">
        <v>2339.15</v>
      </c>
      <c r="D4537" s="22" t="n">
        <v>2365.395</v>
      </c>
      <c r="E4537" s="22" t="n">
        <v>2337.27</v>
      </c>
      <c r="F4537" s="22" t="n">
        <v>2352.41</v>
      </c>
      <c r="G4537" s="23" t="n">
        <v>2365.73</v>
      </c>
      <c r="H4537" s="23" t="n">
        <v>2363.37</v>
      </c>
      <c r="I4537" s="23" t="n">
        <v>2337.06</v>
      </c>
      <c r="J4537" s="23" t="n">
        <v>2334.73</v>
      </c>
      <c r="K4537" s="29" t="str">
        <f aca="false">IF(N4537&lt;=$F$3,"HIT","MISS")</f>
        <v>HIT</v>
      </c>
      <c r="L4537" s="29" t="str">
        <f aca="false">IF(O4537&lt;=$F$3,"HIT","MISS")</f>
        <v>HIT</v>
      </c>
      <c r="M4537" s="17" t="str">
        <f aca="false">IF(AND(K4537="HIT",L4537="HIT"),"HOD ✓ | LOD ✓",IF(K4537="HIT","HOD ✓",IF(L4537="HIT","LOD ✓","✗ MISS")))</f>
        <v>HOD ✓ | LOD ✓</v>
      </c>
      <c r="N4537" s="26" t="n">
        <f aca="false">IF(D4537&lt;H4537,(H4537-D4537)/D4537,IF(D4537&gt;G4537,(D4537-G4537)/D4537,0))</f>
        <v>0</v>
      </c>
      <c r="O4537" s="26" t="n">
        <f aca="false">IF(E4537&lt;J4537,(J4537-E4537)/E4537,IF(E4537&gt;I4537,(E4537-I4537)/E4537,0))</f>
        <v>8.98484128919793E-005</v>
      </c>
      <c r="P4537" s="27" t="n">
        <f aca="false">LN(F4537/F4536)</f>
        <v>0.00565271905647712</v>
      </c>
      <c r="Q4537" s="28" t="n">
        <f aca="false">STDEV(P4518:P4537)*SQRT(252)</f>
        <v>0.126207832658283</v>
      </c>
      <c r="R4537" s="26" t="n">
        <f aca="false">(G4537-H4537)/H4537</f>
        <v>0.000998574070077951</v>
      </c>
      <c r="S4537" s="17" t="n">
        <f aca="false">YEAR(B4537)</f>
        <v>2024</v>
      </c>
      <c r="T4537" s="17" t="n">
        <f aca="false">WEEKDAY(B4537)</f>
        <v>3</v>
      </c>
    </row>
    <row r="4538" customFormat="false" ht="15" hidden="false" customHeight="false" outlineLevel="0" collapsed="false">
      <c r="B4538" s="21" t="n">
        <v>45392</v>
      </c>
      <c r="C4538" s="22" t="n">
        <v>2352.41</v>
      </c>
      <c r="D4538" s="22" t="n">
        <v>2360.15</v>
      </c>
      <c r="E4538" s="22" t="n">
        <v>2319.395</v>
      </c>
      <c r="F4538" s="22" t="n">
        <v>2333.865</v>
      </c>
      <c r="G4538" s="23" t="n">
        <v>2360.27</v>
      </c>
      <c r="H4538" s="23" t="n">
        <v>2357.91</v>
      </c>
      <c r="I4538" s="23" t="n">
        <v>2318.98</v>
      </c>
      <c r="J4538" s="23" t="n">
        <v>2316.66</v>
      </c>
      <c r="K4538" s="29" t="str">
        <f aca="false">IF(N4538&lt;=$F$3,"HIT","MISS")</f>
        <v>HIT</v>
      </c>
      <c r="L4538" s="29" t="str">
        <f aca="false">IF(O4538&lt;=$F$3,"HIT","MISS")</f>
        <v>HIT</v>
      </c>
      <c r="M4538" s="17" t="str">
        <f aca="false">IF(AND(K4538="HIT",L4538="HIT"),"HOD ✓ | LOD ✓",IF(K4538="HIT","HOD ✓",IF(L4538="HIT","LOD ✓","✗ MISS")))</f>
        <v>HOD ✓ | LOD ✓</v>
      </c>
      <c r="N4538" s="26" t="n">
        <f aca="false">IF(D4538&lt;H4538,(H4538-D4538)/D4538,IF(D4538&gt;G4538,(D4538-G4538)/D4538,0))</f>
        <v>0</v>
      </c>
      <c r="O4538" s="26" t="n">
        <f aca="false">IF(E4538&lt;J4538,(J4538-E4538)/E4538,IF(E4538&gt;I4538,(E4538-I4538)/E4538,0))</f>
        <v>0.000178925969918864</v>
      </c>
      <c r="P4538" s="27" t="n">
        <f aca="false">LN(F4538/F4537)</f>
        <v>-0.00791464299778875</v>
      </c>
      <c r="Q4538" s="28" t="n">
        <f aca="false">STDEV(P4519:P4538)*SQRT(252)</f>
        <v>0.121530227018919</v>
      </c>
      <c r="R4538" s="26" t="n">
        <f aca="false">(G4538-H4538)/H4538</f>
        <v>0.00100088637819091</v>
      </c>
      <c r="S4538" s="17" t="n">
        <f aca="false">YEAR(B4538)</f>
        <v>2024</v>
      </c>
      <c r="T4538" s="17" t="n">
        <f aca="false">WEEKDAY(B4538)</f>
        <v>4</v>
      </c>
    </row>
    <row r="4539" customFormat="false" ht="15" hidden="false" customHeight="false" outlineLevel="0" collapsed="false">
      <c r="B4539" s="21" t="n">
        <v>45393</v>
      </c>
      <c r="C4539" s="22" t="n">
        <v>2333.865</v>
      </c>
      <c r="D4539" s="22" t="n">
        <v>2377.755</v>
      </c>
      <c r="E4539" s="22" t="n">
        <v>2325.74</v>
      </c>
      <c r="F4539" s="22" t="n">
        <v>2372.285</v>
      </c>
      <c r="G4539" s="23" t="n">
        <v>2378.97</v>
      </c>
      <c r="H4539" s="23" t="n">
        <v>2376.59</v>
      </c>
      <c r="I4539" s="23" t="n">
        <v>2326.01</v>
      </c>
      <c r="J4539" s="23" t="n">
        <v>2323.69</v>
      </c>
      <c r="K4539" s="29" t="str">
        <f aca="false">IF(N4539&lt;=$F$3,"HIT","MISS")</f>
        <v>HIT</v>
      </c>
      <c r="L4539" s="29" t="str">
        <f aca="false">IF(O4539&lt;=$F$3,"HIT","MISS")</f>
        <v>HIT</v>
      </c>
      <c r="M4539" s="17" t="str">
        <f aca="false">IF(AND(K4539="HIT",L4539="HIT"),"HOD ✓ | LOD ✓",IF(K4539="HIT","HOD ✓",IF(L4539="HIT","LOD ✓","✗ MISS")))</f>
        <v>HOD ✓ | LOD ✓</v>
      </c>
      <c r="N4539" s="26" t="n">
        <f aca="false">IF(D4539&lt;H4539,(H4539-D4539)/D4539,IF(D4539&gt;G4539,(D4539-G4539)/D4539,0))</f>
        <v>0</v>
      </c>
      <c r="O4539" s="26" t="n">
        <f aca="false">IF(E4539&lt;J4539,(J4539-E4539)/E4539,IF(E4539&gt;I4539,(E4539-I4539)/E4539,0))</f>
        <v>0</v>
      </c>
      <c r="P4539" s="27" t="n">
        <f aca="false">LN(F4539/F4538)</f>
        <v>0.0163279341139261</v>
      </c>
      <c r="Q4539" s="28" t="n">
        <f aca="false">STDEV(P4520:P4539)*SQRT(252)</f>
        <v>0.128861149268196</v>
      </c>
      <c r="R4539" s="26" t="n">
        <f aca="false">(G4539-H4539)/H4539</f>
        <v>0.00100143482889335</v>
      </c>
      <c r="S4539" s="17" t="n">
        <f aca="false">YEAR(B4539)</f>
        <v>2024</v>
      </c>
      <c r="T4539" s="17" t="n">
        <f aca="false">WEEKDAY(B4539)</f>
        <v>5</v>
      </c>
    </row>
    <row r="4540" customFormat="false" ht="15" hidden="false" customHeight="false" outlineLevel="0" collapsed="false">
      <c r="B4540" s="21" t="n">
        <v>45394</v>
      </c>
      <c r="C4540" s="22" t="n">
        <v>2372.285</v>
      </c>
      <c r="D4540" s="22" t="n">
        <v>2431.59</v>
      </c>
      <c r="E4540" s="22" t="n">
        <v>2333.88</v>
      </c>
      <c r="F4540" s="22" t="n">
        <v>2344.235</v>
      </c>
      <c r="G4540" s="23" t="n">
        <v>2433.96</v>
      </c>
      <c r="H4540" s="23" t="n">
        <v>2431.53</v>
      </c>
      <c r="I4540" s="23" t="n">
        <v>2336.62</v>
      </c>
      <c r="J4540" s="23" t="n">
        <v>2334.29</v>
      </c>
      <c r="K4540" s="29" t="str">
        <f aca="false">IF(N4540&lt;=$F$3,"HIT","MISS")</f>
        <v>HIT</v>
      </c>
      <c r="L4540" s="29" t="str">
        <f aca="false">IF(O4540&lt;=$F$3,"HIT","MISS")</f>
        <v>HIT</v>
      </c>
      <c r="M4540" s="17" t="str">
        <f aca="false">IF(AND(K4540="HIT",L4540="HIT"),"HOD ✓ | LOD ✓",IF(K4540="HIT","HOD ✓",IF(L4540="HIT","LOD ✓","✗ MISS")))</f>
        <v>HOD ✓ | LOD ✓</v>
      </c>
      <c r="N4540" s="26" t="n">
        <f aca="false">IF(D4540&lt;H4540,(H4540-D4540)/D4540,IF(D4540&gt;G4540,(D4540-G4540)/D4540,0))</f>
        <v>0</v>
      </c>
      <c r="O4540" s="26" t="n">
        <f aca="false">IF(E4540&lt;J4540,(J4540-E4540)/E4540,IF(E4540&gt;I4540,(E4540-I4540)/E4540,0))</f>
        <v>0.000175673128009947</v>
      </c>
      <c r="P4540" s="27" t="n">
        <f aca="false">LN(F4540/F4539)</f>
        <v>-0.0118945030263225</v>
      </c>
      <c r="Q4540" s="28" t="n">
        <f aca="false">STDEV(P4521:P4540)*SQRT(252)</f>
        <v>0.136942790178925</v>
      </c>
      <c r="R4540" s="26" t="n">
        <f aca="false">(G4540-H4540)/H4540</f>
        <v>0.000999370766554324</v>
      </c>
      <c r="S4540" s="17" t="n">
        <f aca="false">YEAR(B4540)</f>
        <v>2024</v>
      </c>
      <c r="T4540" s="17" t="n">
        <f aca="false">WEEKDAY(B4540)</f>
        <v>6</v>
      </c>
    </row>
    <row r="4541" customFormat="false" ht="15" hidden="false" customHeight="false" outlineLevel="0" collapsed="false">
      <c r="B4541" s="21" t="n">
        <v>45397</v>
      </c>
      <c r="C4541" s="22" t="n">
        <v>2344.235</v>
      </c>
      <c r="D4541" s="22" t="n">
        <v>2387.645</v>
      </c>
      <c r="E4541" s="22" t="n">
        <v>2324.255</v>
      </c>
      <c r="F4541" s="22" t="n">
        <v>2383.51</v>
      </c>
      <c r="G4541" s="23" t="n">
        <v>2390.24</v>
      </c>
      <c r="H4541" s="23" t="n">
        <v>2387.85</v>
      </c>
      <c r="I4541" s="23" t="n">
        <v>2326.88</v>
      </c>
      <c r="J4541" s="23" t="n">
        <v>2324.56</v>
      </c>
      <c r="K4541" s="29" t="str">
        <f aca="false">IF(N4541&lt;=$F$3,"HIT","MISS")</f>
        <v>HIT</v>
      </c>
      <c r="L4541" s="29" t="str">
        <f aca="false">IF(O4541&lt;=$F$3,"HIT","MISS")</f>
        <v>HIT</v>
      </c>
      <c r="M4541" s="17" t="str">
        <f aca="false">IF(AND(K4541="HIT",L4541="HIT"),"HOD ✓ | LOD ✓",IF(K4541="HIT","HOD ✓",IF(L4541="HIT","LOD ✓","✗ MISS")))</f>
        <v>HOD ✓ | LOD ✓</v>
      </c>
      <c r="N4541" s="26" t="n">
        <f aca="false">IF(D4541&lt;H4541,(H4541-D4541)/D4541,IF(D4541&gt;G4541,(D4541-G4541)/D4541,0))</f>
        <v>8.58586598928766E-005</v>
      </c>
      <c r="O4541" s="26" t="n">
        <f aca="false">IF(E4541&lt;J4541,(J4541-E4541)/E4541,IF(E4541&gt;I4541,(E4541-I4541)/E4541,0))</f>
        <v>0.000131224844089756</v>
      </c>
      <c r="P4541" s="27" t="n">
        <f aca="false">LN(F4541/F4540)</f>
        <v>0.0166150685025773</v>
      </c>
      <c r="Q4541" s="28" t="n">
        <f aca="false">STDEV(P4522:P4541)*SQRT(252)</f>
        <v>0.141319861282161</v>
      </c>
      <c r="R4541" s="26" t="n">
        <f aca="false">(G4541-H4541)/H4541</f>
        <v>0.00100090039156558</v>
      </c>
      <c r="S4541" s="17" t="n">
        <f aca="false">YEAR(B4541)</f>
        <v>2024</v>
      </c>
      <c r="T4541" s="17" t="n">
        <f aca="false">WEEKDAY(B4541)</f>
        <v>2</v>
      </c>
    </row>
    <row r="4542" customFormat="false" ht="15" hidden="false" customHeight="false" outlineLevel="0" collapsed="false">
      <c r="B4542" s="21" t="n">
        <v>45398</v>
      </c>
      <c r="C4542" s="22" t="n">
        <v>2383.51</v>
      </c>
      <c r="D4542" s="22" t="n">
        <v>2398.38</v>
      </c>
      <c r="E4542" s="22" t="n">
        <v>2363.06</v>
      </c>
      <c r="F4542" s="22" t="n">
        <v>2383.13</v>
      </c>
      <c r="G4542" s="23" t="n">
        <v>2395.98</v>
      </c>
      <c r="H4542" s="23" t="n">
        <v>2393.59</v>
      </c>
      <c r="I4542" s="23" t="n">
        <v>2368.31</v>
      </c>
      <c r="J4542" s="23" t="n">
        <v>2365.94</v>
      </c>
      <c r="K4542" s="24" t="str">
        <f aca="false">IF(N4542&lt;=$F$3,"HIT","MISS")</f>
        <v>MISS</v>
      </c>
      <c r="L4542" s="24" t="str">
        <f aca="false">IF(O4542&lt;=$F$3,"HIT","MISS")</f>
        <v>MISS</v>
      </c>
      <c r="M4542" s="25" t="str">
        <f aca="false">IF(AND(K4542="HIT",L4542="HIT"),"HOD ✓ | LOD ✓",IF(K4542="HIT","HOD ✓",IF(L4542="HIT","LOD ✓","✗ MISS")))</f>
        <v>✗ MISS</v>
      </c>
      <c r="N4542" s="26" t="n">
        <f aca="false">IF(D4542&lt;H4542,(H4542-D4542)/D4542,IF(D4542&gt;G4542,(D4542-G4542)/D4542,0))</f>
        <v>0.00100067545593279</v>
      </c>
      <c r="O4542" s="26" t="n">
        <f aca="false">IF(E4542&lt;J4542,(J4542-E4542)/E4542,IF(E4542&gt;I4542,(E4542-I4542)/E4542,0))</f>
        <v>0.0012187587280899</v>
      </c>
      <c r="P4542" s="27" t="n">
        <f aca="false">LN(F4542/F4541)</f>
        <v>-0.000159441451758516</v>
      </c>
      <c r="Q4542" s="28" t="n">
        <f aca="false">STDEV(P4523:P4542)*SQRT(252)</f>
        <v>0.142135783794522</v>
      </c>
      <c r="R4542" s="26" t="n">
        <f aca="false">(G4542-H4542)/H4542</f>
        <v>0.000998500160846207</v>
      </c>
      <c r="S4542" s="17" t="n">
        <f aca="false">YEAR(B4542)</f>
        <v>2024</v>
      </c>
      <c r="T4542" s="17" t="n">
        <f aca="false">WEEKDAY(B4542)</f>
        <v>3</v>
      </c>
    </row>
    <row r="4543" customFormat="false" ht="15" hidden="false" customHeight="false" outlineLevel="0" collapsed="false">
      <c r="B4543" s="21" t="n">
        <v>45399</v>
      </c>
      <c r="C4543" s="22" t="n">
        <v>2383.13</v>
      </c>
      <c r="D4543" s="22" t="n">
        <v>2395.64</v>
      </c>
      <c r="E4543" s="22" t="n">
        <v>2354.73</v>
      </c>
      <c r="F4543" s="22" t="n">
        <v>2361.095</v>
      </c>
      <c r="G4543" s="23" t="n">
        <v>2398.51</v>
      </c>
      <c r="H4543" s="23" t="n">
        <v>2396.11</v>
      </c>
      <c r="I4543" s="23" t="n">
        <v>2356.14</v>
      </c>
      <c r="J4543" s="23" t="n">
        <v>2353.79</v>
      </c>
      <c r="K4543" s="29" t="str">
        <f aca="false">IF(N4543&lt;=$F$3,"HIT","MISS")</f>
        <v>HIT</v>
      </c>
      <c r="L4543" s="29" t="str">
        <f aca="false">IF(O4543&lt;=$F$3,"HIT","MISS")</f>
        <v>HIT</v>
      </c>
      <c r="M4543" s="17" t="str">
        <f aca="false">IF(AND(K4543="HIT",L4543="HIT"),"HOD ✓ | LOD ✓",IF(K4543="HIT","HOD ✓",IF(L4543="HIT","LOD ✓","✗ MISS")))</f>
        <v>HOD ✓ | LOD ✓</v>
      </c>
      <c r="N4543" s="26" t="n">
        <f aca="false">IF(D4543&lt;H4543,(H4543-D4543)/D4543,IF(D4543&gt;G4543,(D4543-G4543)/D4543,0))</f>
        <v>0.000196189744702983</v>
      </c>
      <c r="O4543" s="26" t="n">
        <f aca="false">IF(E4543&lt;J4543,(J4543-E4543)/E4543,IF(E4543&gt;I4543,(E4543-I4543)/E4543,0))</f>
        <v>0</v>
      </c>
      <c r="P4543" s="27" t="n">
        <f aca="false">LN(F4543/F4542)</f>
        <v>-0.00928925523147298</v>
      </c>
      <c r="Q4543" s="28" t="n">
        <f aca="false">STDEV(P4524:P4543)*SQRT(252)</f>
        <v>0.149421617984348</v>
      </c>
      <c r="R4543" s="26" t="n">
        <f aca="false">(G4543-H4543)/H4543</f>
        <v>0.00100162346469907</v>
      </c>
      <c r="S4543" s="17" t="n">
        <f aca="false">YEAR(B4543)</f>
        <v>2024</v>
      </c>
      <c r="T4543" s="17" t="n">
        <f aca="false">WEEKDAY(B4543)</f>
        <v>4</v>
      </c>
    </row>
    <row r="4544" customFormat="false" ht="15" hidden="false" customHeight="false" outlineLevel="0" collapsed="false">
      <c r="B4544" s="21" t="n">
        <v>45400</v>
      </c>
      <c r="C4544" s="22" t="n">
        <v>2361.095</v>
      </c>
      <c r="D4544" s="22" t="n">
        <v>2392.86</v>
      </c>
      <c r="E4544" s="22" t="n">
        <v>2361.095</v>
      </c>
      <c r="F4544" s="22" t="n">
        <v>2379.05</v>
      </c>
      <c r="G4544" s="23" t="n">
        <v>2392.46</v>
      </c>
      <c r="H4544" s="23" t="n">
        <v>2390.07</v>
      </c>
      <c r="I4544" s="23" t="n">
        <v>2360.67</v>
      </c>
      <c r="J4544" s="23" t="n">
        <v>2358.31</v>
      </c>
      <c r="K4544" s="29" t="str">
        <f aca="false">IF(N4544&lt;=$F$3,"HIT","MISS")</f>
        <v>HIT</v>
      </c>
      <c r="L4544" s="29" t="str">
        <f aca="false">IF(O4544&lt;=$F$3,"HIT","MISS")</f>
        <v>HIT</v>
      </c>
      <c r="M4544" s="17" t="str">
        <f aca="false">IF(AND(K4544="HIT",L4544="HIT"),"HOD ✓ | LOD ✓",IF(K4544="HIT","HOD ✓",IF(L4544="HIT","LOD ✓","✗ MISS")))</f>
        <v>HOD ✓ | LOD ✓</v>
      </c>
      <c r="N4544" s="26" t="n">
        <f aca="false">IF(D4544&lt;H4544,(H4544-D4544)/D4544,IF(D4544&gt;G4544,(D4544-G4544)/D4544,0))</f>
        <v>0.000167163979505734</v>
      </c>
      <c r="O4544" s="26" t="n">
        <f aca="false">IF(E4544&lt;J4544,(J4544-E4544)/E4544,IF(E4544&gt;I4544,(E4544-I4544)/E4544,0))</f>
        <v>0.00018000122824356</v>
      </c>
      <c r="P4544" s="27" t="n">
        <f aca="false">LN(F4544/F4543)</f>
        <v>0.00757575385257946</v>
      </c>
      <c r="Q4544" s="28" t="n">
        <f aca="false">STDEV(P4525:P4544)*SQRT(252)</f>
        <v>0.146337579800907</v>
      </c>
      <c r="R4544" s="26" t="n">
        <f aca="false">(G4544-H4544)/H4544</f>
        <v>0.000999970712154821</v>
      </c>
      <c r="S4544" s="17" t="n">
        <f aca="false">YEAR(B4544)</f>
        <v>2024</v>
      </c>
      <c r="T4544" s="17" t="n">
        <f aca="false">WEEKDAY(B4544)</f>
        <v>5</v>
      </c>
    </row>
    <row r="4545" customFormat="false" ht="15" hidden="false" customHeight="false" outlineLevel="0" collapsed="false">
      <c r="B4545" s="21" t="n">
        <v>45401</v>
      </c>
      <c r="C4545" s="22" t="n">
        <v>2379.05</v>
      </c>
      <c r="D4545" s="22" t="n">
        <v>2417.92</v>
      </c>
      <c r="E4545" s="22" t="n">
        <v>2372.91</v>
      </c>
      <c r="F4545" s="22" t="n">
        <v>2392.07</v>
      </c>
      <c r="G4545" s="23" t="n">
        <v>2418.08</v>
      </c>
      <c r="H4545" s="23" t="n">
        <v>2415.66</v>
      </c>
      <c r="I4545" s="23" t="n">
        <v>2374.93</v>
      </c>
      <c r="J4545" s="23" t="n">
        <v>2372.56</v>
      </c>
      <c r="K4545" s="29" t="str">
        <f aca="false">IF(N4545&lt;=$F$3,"HIT","MISS")</f>
        <v>HIT</v>
      </c>
      <c r="L4545" s="29" t="str">
        <f aca="false">IF(O4545&lt;=$F$3,"HIT","MISS")</f>
        <v>HIT</v>
      </c>
      <c r="M4545" s="17" t="str">
        <f aca="false">IF(AND(K4545="HIT",L4545="HIT"),"HOD ✓ | LOD ✓",IF(K4545="HIT","HOD ✓",IF(L4545="HIT","LOD ✓","✗ MISS")))</f>
        <v>HOD ✓ | LOD ✓</v>
      </c>
      <c r="N4545" s="26" t="n">
        <f aca="false">IF(D4545&lt;H4545,(H4545-D4545)/D4545,IF(D4545&gt;G4545,(D4545-G4545)/D4545,0))</f>
        <v>0</v>
      </c>
      <c r="O4545" s="26" t="n">
        <f aca="false">IF(E4545&lt;J4545,(J4545-E4545)/E4545,IF(E4545&gt;I4545,(E4545-I4545)/E4545,0))</f>
        <v>0</v>
      </c>
      <c r="P4545" s="27" t="n">
        <f aca="false">LN(F4545/F4544)</f>
        <v>0.0054578515401497</v>
      </c>
      <c r="Q4545" s="28" t="n">
        <f aca="false">STDEV(P4526:P4545)*SQRT(252)</f>
        <v>0.144332097871689</v>
      </c>
      <c r="R4545" s="26" t="n">
        <f aca="false">(G4545-H4545)/H4545</f>
        <v>0.00100179661045018</v>
      </c>
      <c r="S4545" s="17" t="n">
        <f aca="false">YEAR(B4545)</f>
        <v>2024</v>
      </c>
      <c r="T4545" s="17" t="n">
        <f aca="false">WEEKDAY(B4545)</f>
        <v>6</v>
      </c>
    </row>
    <row r="4546" customFormat="false" ht="15" hidden="false" customHeight="false" outlineLevel="0" collapsed="false">
      <c r="B4546" s="21" t="n">
        <v>45404</v>
      </c>
      <c r="C4546" s="22" t="n">
        <v>2392.07</v>
      </c>
      <c r="D4546" s="22" t="n">
        <v>2392.07</v>
      </c>
      <c r="E4546" s="22" t="n">
        <v>2324.67</v>
      </c>
      <c r="F4546" s="22" t="n">
        <v>2327.24</v>
      </c>
      <c r="G4546" s="23" t="n">
        <v>2394.56</v>
      </c>
      <c r="H4546" s="23" t="n">
        <v>2392.17</v>
      </c>
      <c r="I4546" s="23" t="n">
        <v>2328</v>
      </c>
      <c r="J4546" s="23" t="n">
        <v>2325.67</v>
      </c>
      <c r="K4546" s="29" t="str">
        <f aca="false">IF(N4546&lt;=$F$3,"HIT","MISS")</f>
        <v>HIT</v>
      </c>
      <c r="L4546" s="29" t="str">
        <f aca="false">IF(O4546&lt;=$F$3,"HIT","MISS")</f>
        <v>HIT</v>
      </c>
      <c r="M4546" s="17" t="str">
        <f aca="false">IF(AND(K4546="HIT",L4546="HIT"),"HOD ✓ | LOD ✓",IF(K4546="HIT","HOD ✓",IF(L4546="HIT","LOD ✓","✗ MISS")))</f>
        <v>HOD ✓ | LOD ✓</v>
      </c>
      <c r="N4546" s="26" t="n">
        <f aca="false">IF(D4546&lt;H4546,(H4546-D4546)/D4546,IF(D4546&gt;G4546,(D4546-G4546)/D4546,0))</f>
        <v>4.18047966823333E-005</v>
      </c>
      <c r="O4546" s="26" t="n">
        <f aca="false">IF(E4546&lt;J4546,(J4546-E4546)/E4546,IF(E4546&gt;I4546,(E4546-I4546)/E4546,0))</f>
        <v>0.000430168583067704</v>
      </c>
      <c r="P4546" s="27" t="n">
        <f aca="false">LN(F4546/F4545)</f>
        <v>-0.0274760837859752</v>
      </c>
      <c r="Q4546" s="28" t="n">
        <f aca="false">STDEV(P4527:P4546)*SQRT(252)</f>
        <v>0.179751751147962</v>
      </c>
      <c r="R4546" s="26" t="n">
        <f aca="false">(G4546-H4546)/H4546</f>
        <v>0.000999092873834164</v>
      </c>
      <c r="S4546" s="17" t="n">
        <f aca="false">YEAR(B4546)</f>
        <v>2024</v>
      </c>
      <c r="T4546" s="17" t="n">
        <f aca="false">WEEKDAY(B4546)</f>
        <v>2</v>
      </c>
    </row>
    <row r="4547" customFormat="false" ht="15" hidden="false" customHeight="false" outlineLevel="0" collapsed="false">
      <c r="B4547" s="21" t="n">
        <v>45405</v>
      </c>
      <c r="C4547" s="22" t="n">
        <v>2327.24</v>
      </c>
      <c r="D4547" s="22" t="n">
        <v>2334.51</v>
      </c>
      <c r="E4547" s="22" t="n">
        <v>2291.465</v>
      </c>
      <c r="F4547" s="22" t="n">
        <v>2322.13</v>
      </c>
      <c r="G4547" s="23" t="n">
        <v>2334.68</v>
      </c>
      <c r="H4547" s="23" t="n">
        <v>2332.35</v>
      </c>
      <c r="I4547" s="23" t="n">
        <v>2294.08</v>
      </c>
      <c r="J4547" s="23" t="n">
        <v>2291.79</v>
      </c>
      <c r="K4547" s="29" t="str">
        <f aca="false">IF(N4547&lt;=$F$3,"HIT","MISS")</f>
        <v>HIT</v>
      </c>
      <c r="L4547" s="29" t="str">
        <f aca="false">IF(O4547&lt;=$F$3,"HIT","MISS")</f>
        <v>HIT</v>
      </c>
      <c r="M4547" s="17" t="str">
        <f aca="false">IF(AND(K4547="HIT",L4547="HIT"),"HOD ✓ | LOD ✓",IF(K4547="HIT","HOD ✓",IF(L4547="HIT","LOD ✓","✗ MISS")))</f>
        <v>HOD ✓ | LOD ✓</v>
      </c>
      <c r="N4547" s="26" t="n">
        <f aca="false">IF(D4547&lt;H4547,(H4547-D4547)/D4547,IF(D4547&gt;G4547,(D4547-G4547)/D4547,0))</f>
        <v>0</v>
      </c>
      <c r="O4547" s="26" t="n">
        <f aca="false">IF(E4547&lt;J4547,(J4547-E4547)/E4547,IF(E4547&gt;I4547,(E4547-I4547)/E4547,0))</f>
        <v>0.000141830662916439</v>
      </c>
      <c r="P4547" s="27" t="n">
        <f aca="false">LN(F4547/F4546)</f>
        <v>-0.00219814816096141</v>
      </c>
      <c r="Q4547" s="28" t="n">
        <f aca="false">STDEV(P4528:P4547)*SQRT(252)</f>
        <v>0.18092723477137</v>
      </c>
      <c r="R4547" s="26" t="n">
        <f aca="false">(G4547-H4547)/H4547</f>
        <v>0.000998992432525105</v>
      </c>
      <c r="S4547" s="17" t="n">
        <f aca="false">YEAR(B4547)</f>
        <v>2024</v>
      </c>
      <c r="T4547" s="17" t="n">
        <f aca="false">WEEKDAY(B4547)</f>
        <v>3</v>
      </c>
    </row>
    <row r="4548" customFormat="false" ht="15" hidden="false" customHeight="false" outlineLevel="0" collapsed="false">
      <c r="B4548" s="21" t="n">
        <v>45406</v>
      </c>
      <c r="C4548" s="22" t="n">
        <v>2322.13</v>
      </c>
      <c r="D4548" s="22" t="n">
        <v>2337.385</v>
      </c>
      <c r="E4548" s="22" t="n">
        <v>2311.815</v>
      </c>
      <c r="F4548" s="22" t="n">
        <v>2315.95</v>
      </c>
      <c r="G4548" s="23" t="n">
        <v>2338.03</v>
      </c>
      <c r="H4548" s="23" t="n">
        <v>2335.69</v>
      </c>
      <c r="I4548" s="23" t="n">
        <v>2311.14</v>
      </c>
      <c r="J4548" s="23" t="n">
        <v>2308.83</v>
      </c>
      <c r="K4548" s="29" t="str">
        <f aca="false">IF(N4548&lt;=$F$3,"HIT","MISS")</f>
        <v>HIT</v>
      </c>
      <c r="L4548" s="29" t="str">
        <f aca="false">IF(O4548&lt;=$F$3,"HIT","MISS")</f>
        <v>HIT</v>
      </c>
      <c r="M4548" s="17" t="str">
        <f aca="false">IF(AND(K4548="HIT",L4548="HIT"),"HOD ✓ | LOD ✓",IF(K4548="HIT","HOD ✓",IF(L4548="HIT","LOD ✓","✗ MISS")))</f>
        <v>HOD ✓ | LOD ✓</v>
      </c>
      <c r="N4548" s="26" t="n">
        <f aca="false">IF(D4548&lt;H4548,(H4548-D4548)/D4548,IF(D4548&gt;G4548,(D4548-G4548)/D4548,0))</f>
        <v>0</v>
      </c>
      <c r="O4548" s="26" t="n">
        <f aca="false">IF(E4548&lt;J4548,(J4548-E4548)/E4548,IF(E4548&gt;I4548,(E4548-I4548)/E4548,0))</f>
        <v>0.000291978380623096</v>
      </c>
      <c r="P4548" s="27" t="n">
        <f aca="false">LN(F4548/F4547)</f>
        <v>-0.00266489739606217</v>
      </c>
      <c r="Q4548" s="28" t="n">
        <f aca="false">STDEV(P4529:P4548)*SQRT(252)</f>
        <v>0.182183625936158</v>
      </c>
      <c r="R4548" s="26" t="n">
        <f aca="false">(G4548-H4548)/H4548</f>
        <v>0.00100184527912529</v>
      </c>
      <c r="S4548" s="17" t="n">
        <f aca="false">YEAR(B4548)</f>
        <v>2024</v>
      </c>
      <c r="T4548" s="17" t="n">
        <f aca="false">WEEKDAY(B4548)</f>
        <v>4</v>
      </c>
    </row>
    <row r="4549" customFormat="false" ht="15" hidden="false" customHeight="false" outlineLevel="0" collapsed="false">
      <c r="B4549" s="21" t="n">
        <v>45407</v>
      </c>
      <c r="C4549" s="22" t="n">
        <v>2315.95</v>
      </c>
      <c r="D4549" s="22" t="n">
        <v>2344.93</v>
      </c>
      <c r="E4549" s="22" t="n">
        <v>2305.025</v>
      </c>
      <c r="F4549" s="22" t="n">
        <v>2332.49</v>
      </c>
      <c r="G4549" s="23" t="n">
        <v>2346.52</v>
      </c>
      <c r="H4549" s="23" t="n">
        <v>2344.18</v>
      </c>
      <c r="I4549" s="23" t="n">
        <v>2305.48</v>
      </c>
      <c r="J4549" s="23" t="n">
        <v>2303.18</v>
      </c>
      <c r="K4549" s="29" t="str">
        <f aca="false">IF(N4549&lt;=$F$3,"HIT","MISS")</f>
        <v>HIT</v>
      </c>
      <c r="L4549" s="29" t="str">
        <f aca="false">IF(O4549&lt;=$F$3,"HIT","MISS")</f>
        <v>HIT</v>
      </c>
      <c r="M4549" s="17" t="str">
        <f aca="false">IF(AND(K4549="HIT",L4549="HIT"),"HOD ✓ | LOD ✓",IF(K4549="HIT","HOD ✓",IF(L4549="HIT","LOD ✓","✗ MISS")))</f>
        <v>HOD ✓ | LOD ✓</v>
      </c>
      <c r="N4549" s="26" t="n">
        <f aca="false">IF(D4549&lt;H4549,(H4549-D4549)/D4549,IF(D4549&gt;G4549,(D4549-G4549)/D4549,0))</f>
        <v>0</v>
      </c>
      <c r="O4549" s="26" t="n">
        <f aca="false">IF(E4549&lt;J4549,(J4549-E4549)/E4549,IF(E4549&gt;I4549,(E4549-I4549)/E4549,0))</f>
        <v>0</v>
      </c>
      <c r="P4549" s="27" t="n">
        <f aca="false">LN(F4549/F4548)</f>
        <v>0.00711639595348206</v>
      </c>
      <c r="Q4549" s="28" t="n">
        <f aca="false">STDEV(P4530:P4549)*SQRT(252)</f>
        <v>0.182105658416427</v>
      </c>
      <c r="R4549" s="26" t="n">
        <f aca="false">(G4549-H4549)/H4549</f>
        <v>0.00099821686048006</v>
      </c>
      <c r="S4549" s="17" t="n">
        <f aca="false">YEAR(B4549)</f>
        <v>2024</v>
      </c>
      <c r="T4549" s="17" t="n">
        <f aca="false">WEEKDAY(B4549)</f>
        <v>5</v>
      </c>
    </row>
    <row r="4550" customFormat="false" ht="15" hidden="false" customHeight="false" outlineLevel="0" collapsed="false">
      <c r="B4550" s="21" t="n">
        <v>45408</v>
      </c>
      <c r="C4550" s="22" t="n">
        <v>2332.49</v>
      </c>
      <c r="D4550" s="22" t="n">
        <v>2352.64</v>
      </c>
      <c r="E4550" s="22" t="n">
        <v>2326.365</v>
      </c>
      <c r="F4550" s="22" t="n">
        <v>2338.05</v>
      </c>
      <c r="G4550" s="23" t="n">
        <v>2355.27</v>
      </c>
      <c r="H4550" s="23" t="n">
        <v>2352.92</v>
      </c>
      <c r="I4550" s="23" t="n">
        <v>2327.17</v>
      </c>
      <c r="J4550" s="23" t="n">
        <v>2324.85</v>
      </c>
      <c r="K4550" s="29" t="str">
        <f aca="false">IF(N4550&lt;=$F$3,"HIT","MISS")</f>
        <v>HIT</v>
      </c>
      <c r="L4550" s="29" t="str">
        <f aca="false">IF(O4550&lt;=$F$3,"HIT","MISS")</f>
        <v>HIT</v>
      </c>
      <c r="M4550" s="17" t="str">
        <f aca="false">IF(AND(K4550="HIT",L4550="HIT"),"HOD ✓ | LOD ✓",IF(K4550="HIT","HOD ✓",IF(L4550="HIT","LOD ✓","✗ MISS")))</f>
        <v>HOD ✓ | LOD ✓</v>
      </c>
      <c r="N4550" s="26" t="n">
        <f aca="false">IF(D4550&lt;H4550,(H4550-D4550)/D4550,IF(D4550&gt;G4550,(D4550-G4550)/D4550,0))</f>
        <v>0.000119015233950031</v>
      </c>
      <c r="O4550" s="26" t="n">
        <f aca="false">IF(E4550&lt;J4550,(J4550-E4550)/E4550,IF(E4550&gt;I4550,(E4550-I4550)/E4550,0))</f>
        <v>0</v>
      </c>
      <c r="P4550" s="27" t="n">
        <f aca="false">LN(F4550/F4549)</f>
        <v>0.00238088213630592</v>
      </c>
      <c r="Q4550" s="28" t="n">
        <f aca="false">STDEV(P4531:P4550)*SQRT(252)</f>
        <v>0.174158931938124</v>
      </c>
      <c r="R4550" s="26" t="n">
        <f aca="false">(G4550-H4550)/H4550</f>
        <v>0.000998758988830861</v>
      </c>
      <c r="S4550" s="17" t="n">
        <f aca="false">YEAR(B4550)</f>
        <v>2024</v>
      </c>
      <c r="T4550" s="17" t="n">
        <f aca="false">WEEKDAY(B4550)</f>
        <v>6</v>
      </c>
    </row>
    <row r="4551" customFormat="false" ht="15" hidden="false" customHeight="false" outlineLevel="0" collapsed="false">
      <c r="B4551" s="21" t="n">
        <v>45411</v>
      </c>
      <c r="C4551" s="22" t="n">
        <v>2338.05</v>
      </c>
      <c r="D4551" s="22" t="n">
        <v>2346.83</v>
      </c>
      <c r="E4551" s="22" t="n">
        <v>2319.84</v>
      </c>
      <c r="F4551" s="22" t="n">
        <v>2335.55</v>
      </c>
      <c r="G4551" s="23" t="n">
        <v>2345.93</v>
      </c>
      <c r="H4551" s="23" t="n">
        <v>2343.59</v>
      </c>
      <c r="I4551" s="23" t="n">
        <v>2318.98</v>
      </c>
      <c r="J4551" s="23" t="n">
        <v>2316.66</v>
      </c>
      <c r="K4551" s="29" t="str">
        <f aca="false">IF(N4551&lt;=$F$3,"HIT","MISS")</f>
        <v>HIT</v>
      </c>
      <c r="L4551" s="29" t="str">
        <f aca="false">IF(O4551&lt;=$F$3,"HIT","MISS")</f>
        <v>HIT</v>
      </c>
      <c r="M4551" s="17" t="str">
        <f aca="false">IF(AND(K4551="HIT",L4551="HIT"),"HOD ✓ | LOD ✓",IF(K4551="HIT","HOD ✓",IF(L4551="HIT","LOD ✓","✗ MISS")))</f>
        <v>HOD ✓ | LOD ✓</v>
      </c>
      <c r="N4551" s="26" t="n">
        <f aca="false">IF(D4551&lt;H4551,(H4551-D4551)/D4551,IF(D4551&gt;G4551,(D4551-G4551)/D4551,0))</f>
        <v>0.000383496035077143</v>
      </c>
      <c r="O4551" s="26" t="n">
        <f aca="false">IF(E4551&lt;J4551,(J4551-E4551)/E4551,IF(E4551&gt;I4551,(E4551-I4551)/E4551,0))</f>
        <v>0.000370715221739485</v>
      </c>
      <c r="P4551" s="27" t="n">
        <f aca="false">LN(F4551/F4550)</f>
        <v>-0.00106983919824081</v>
      </c>
      <c r="Q4551" s="28" t="n">
        <f aca="false">STDEV(P4532:P4551)*SQRT(252)</f>
        <v>0.173060530139502</v>
      </c>
      <c r="R4551" s="26" t="n">
        <f aca="false">(G4551-H4551)/H4551</f>
        <v>0.000998468162093067</v>
      </c>
      <c r="S4551" s="17" t="n">
        <f aca="false">YEAR(B4551)</f>
        <v>2024</v>
      </c>
      <c r="T4551" s="17" t="n">
        <f aca="false">WEEKDAY(B4551)</f>
        <v>2</v>
      </c>
    </row>
    <row r="4552" customFormat="false" ht="15" hidden="false" customHeight="false" outlineLevel="0" collapsed="false">
      <c r="B4552" s="21" t="n">
        <v>45412</v>
      </c>
      <c r="C4552" s="22" t="n">
        <v>2335.55</v>
      </c>
      <c r="D4552" s="22" t="n">
        <v>2336.41</v>
      </c>
      <c r="E4552" s="22" t="n">
        <v>2285.22</v>
      </c>
      <c r="F4552" s="22" t="n">
        <v>2286.21</v>
      </c>
      <c r="G4552" s="23" t="n">
        <v>2336.86</v>
      </c>
      <c r="H4552" s="23" t="n">
        <v>2334.53</v>
      </c>
      <c r="I4552" s="23" t="n">
        <v>2285.7</v>
      </c>
      <c r="J4552" s="23" t="n">
        <v>2283.42</v>
      </c>
      <c r="K4552" s="29" t="str">
        <f aca="false">IF(N4552&lt;=$F$3,"HIT","MISS")</f>
        <v>HIT</v>
      </c>
      <c r="L4552" s="29" t="str">
        <f aca="false">IF(O4552&lt;=$F$3,"HIT","MISS")</f>
        <v>HIT</v>
      </c>
      <c r="M4552" s="17" t="str">
        <f aca="false">IF(AND(K4552="HIT",L4552="HIT"),"HOD ✓ | LOD ✓",IF(K4552="HIT","HOD ✓",IF(L4552="HIT","LOD ✓","✗ MISS")))</f>
        <v>HOD ✓ | LOD ✓</v>
      </c>
      <c r="N4552" s="26" t="n">
        <f aca="false">IF(D4552&lt;H4552,(H4552-D4552)/D4552,IF(D4552&gt;G4552,(D4552-G4552)/D4552,0))</f>
        <v>0</v>
      </c>
      <c r="O4552" s="26" t="n">
        <f aca="false">IF(E4552&lt;J4552,(J4552-E4552)/E4552,IF(E4552&gt;I4552,(E4552-I4552)/E4552,0))</f>
        <v>0</v>
      </c>
      <c r="P4552" s="27" t="n">
        <f aca="false">LN(F4552/F4551)</f>
        <v>-0.0213519847523071</v>
      </c>
      <c r="Q4552" s="28" t="n">
        <f aca="false">STDEV(P4533:P4552)*SQRT(252)</f>
        <v>0.18624303714006</v>
      </c>
      <c r="R4552" s="26" t="n">
        <f aca="false">(G4552-H4552)/H4552</f>
        <v>0.000998059566593673</v>
      </c>
      <c r="S4552" s="17" t="n">
        <f aca="false">YEAR(B4552)</f>
        <v>2024</v>
      </c>
      <c r="T4552" s="17" t="n">
        <f aca="false">WEEKDAY(B4552)</f>
        <v>3</v>
      </c>
    </row>
    <row r="4553" customFormat="false" ht="15" hidden="false" customHeight="false" outlineLevel="0" collapsed="false">
      <c r="B4553" s="21" t="n">
        <v>45413</v>
      </c>
      <c r="C4553" s="22" t="n">
        <v>2286.21</v>
      </c>
      <c r="D4553" s="22" t="n">
        <v>2328.43</v>
      </c>
      <c r="E4553" s="22" t="n">
        <v>2281.68</v>
      </c>
      <c r="F4553" s="22" t="n">
        <v>2319.56</v>
      </c>
      <c r="G4553" s="23" t="n">
        <v>2329.14</v>
      </c>
      <c r="H4553" s="23" t="n">
        <v>2326.81</v>
      </c>
      <c r="I4553" s="23" t="n">
        <v>2282.61</v>
      </c>
      <c r="J4553" s="23" t="n">
        <v>2280.33</v>
      </c>
      <c r="K4553" s="29" t="str">
        <f aca="false">IF(N4553&lt;=$F$3,"HIT","MISS")</f>
        <v>HIT</v>
      </c>
      <c r="L4553" s="29" t="str">
        <f aca="false">IF(O4553&lt;=$F$3,"HIT","MISS")</f>
        <v>HIT</v>
      </c>
      <c r="M4553" s="17" t="str">
        <f aca="false">IF(AND(K4553="HIT",L4553="HIT"),"HOD ✓ | LOD ✓",IF(K4553="HIT","HOD ✓",IF(L4553="HIT","LOD ✓","✗ MISS")))</f>
        <v>HOD ✓ | LOD ✓</v>
      </c>
      <c r="N4553" s="26" t="n">
        <f aca="false">IF(D4553&lt;H4553,(H4553-D4553)/D4553,IF(D4553&gt;G4553,(D4553-G4553)/D4553,0))</f>
        <v>0</v>
      </c>
      <c r="O4553" s="26" t="n">
        <f aca="false">IF(E4553&lt;J4553,(J4553-E4553)/E4553,IF(E4553&gt;I4553,(E4553-I4553)/E4553,0))</f>
        <v>0</v>
      </c>
      <c r="P4553" s="27" t="n">
        <f aca="false">LN(F4553/F4552)</f>
        <v>0.0144820878485035</v>
      </c>
      <c r="Q4553" s="28" t="n">
        <f aca="false">STDEV(P4534:P4553)*SQRT(252)</f>
        <v>0.191050103730224</v>
      </c>
      <c r="R4553" s="26" t="n">
        <f aca="false">(G4553-H4553)/H4553</f>
        <v>0.0010013709757135</v>
      </c>
      <c r="S4553" s="17" t="n">
        <f aca="false">YEAR(B4553)</f>
        <v>2024</v>
      </c>
      <c r="T4553" s="17" t="n">
        <f aca="false">WEEKDAY(B4553)</f>
        <v>4</v>
      </c>
    </row>
    <row r="4554" customFormat="false" ht="15" hidden="false" customHeight="false" outlineLevel="0" collapsed="false">
      <c r="B4554" s="21" t="n">
        <v>45414</v>
      </c>
      <c r="C4554" s="22" t="n">
        <v>2319.56</v>
      </c>
      <c r="D4554" s="22" t="n">
        <v>2326.515</v>
      </c>
      <c r="E4554" s="22" t="n">
        <v>2285.545</v>
      </c>
      <c r="F4554" s="22" t="n">
        <v>2303.8</v>
      </c>
      <c r="G4554" s="23" t="n">
        <v>2327.75</v>
      </c>
      <c r="H4554" s="23" t="n">
        <v>2325.42</v>
      </c>
      <c r="I4554" s="23" t="n">
        <v>2287.69</v>
      </c>
      <c r="J4554" s="23" t="n">
        <v>2285.4</v>
      </c>
      <c r="K4554" s="29" t="str">
        <f aca="false">IF(N4554&lt;=$F$3,"HIT","MISS")</f>
        <v>HIT</v>
      </c>
      <c r="L4554" s="29" t="str">
        <f aca="false">IF(O4554&lt;=$F$3,"HIT","MISS")</f>
        <v>HIT</v>
      </c>
      <c r="M4554" s="17" t="str">
        <f aca="false">IF(AND(K4554="HIT",L4554="HIT"),"HOD ✓ | LOD ✓",IF(K4554="HIT","HOD ✓",IF(L4554="HIT","LOD ✓","✗ MISS")))</f>
        <v>HOD ✓ | LOD ✓</v>
      </c>
      <c r="N4554" s="26" t="n">
        <f aca="false">IF(D4554&lt;H4554,(H4554-D4554)/D4554,IF(D4554&gt;G4554,(D4554-G4554)/D4554,0))</f>
        <v>0</v>
      </c>
      <c r="O4554" s="26" t="n">
        <f aca="false">IF(E4554&lt;J4554,(J4554-E4554)/E4554,IF(E4554&gt;I4554,(E4554-I4554)/E4554,0))</f>
        <v>0</v>
      </c>
      <c r="P4554" s="27" t="n">
        <f aca="false">LN(F4554/F4553)</f>
        <v>-0.00681757900871929</v>
      </c>
      <c r="Q4554" s="28" t="n">
        <f aca="false">STDEV(P4535:P4554)*SQRT(252)</f>
        <v>0.192232177387845</v>
      </c>
      <c r="R4554" s="26" t="n">
        <f aca="false">(G4554-H4554)/H4554</f>
        <v>0.00100196953668581</v>
      </c>
      <c r="S4554" s="17" t="n">
        <f aca="false">YEAR(B4554)</f>
        <v>2024</v>
      </c>
      <c r="T4554" s="17" t="n">
        <f aca="false">WEEKDAY(B4554)</f>
        <v>5</v>
      </c>
    </row>
    <row r="4555" customFormat="false" ht="15" hidden="false" customHeight="false" outlineLevel="0" collapsed="false">
      <c r="B4555" s="21" t="n">
        <v>45415</v>
      </c>
      <c r="C4555" s="22" t="n">
        <v>2303.8</v>
      </c>
      <c r="D4555" s="22" t="n">
        <v>2320.705</v>
      </c>
      <c r="E4555" s="22" t="n">
        <v>2277.345</v>
      </c>
      <c r="F4555" s="22" t="n">
        <v>2301.81</v>
      </c>
      <c r="G4555" s="23" t="n">
        <v>2319.7</v>
      </c>
      <c r="H4555" s="23" t="n">
        <v>2317.38</v>
      </c>
      <c r="I4555" s="23" t="n">
        <v>2278.22</v>
      </c>
      <c r="J4555" s="23" t="n">
        <v>2275.94</v>
      </c>
      <c r="K4555" s="29" t="str">
        <f aca="false">IF(N4555&lt;=$F$3,"HIT","MISS")</f>
        <v>HIT</v>
      </c>
      <c r="L4555" s="29" t="str">
        <f aca="false">IF(O4555&lt;=$F$3,"HIT","MISS")</f>
        <v>HIT</v>
      </c>
      <c r="M4555" s="17" t="str">
        <f aca="false">IF(AND(K4555="HIT",L4555="HIT"),"HOD ✓ | LOD ✓",IF(K4555="HIT","HOD ✓",IF(L4555="HIT","LOD ✓","✗ MISS")))</f>
        <v>HOD ✓ | LOD ✓</v>
      </c>
      <c r="N4555" s="26" t="n">
        <f aca="false">IF(D4555&lt;H4555,(H4555-D4555)/D4555,IF(D4555&gt;G4555,(D4555-G4555)/D4555,0))</f>
        <v>0.000433058057788521</v>
      </c>
      <c r="O4555" s="26" t="n">
        <f aca="false">IF(E4555&lt;J4555,(J4555-E4555)/E4555,IF(E4555&gt;I4555,(E4555-I4555)/E4555,0))</f>
        <v>0</v>
      </c>
      <c r="P4555" s="27" t="n">
        <f aca="false">LN(F4555/F4554)</f>
        <v>-0.00086416354135114</v>
      </c>
      <c r="Q4555" s="28" t="n">
        <f aca="false">STDEV(P4536:P4555)*SQRT(252)</f>
        <v>0.181974931382269</v>
      </c>
      <c r="R4555" s="26" t="n">
        <f aca="false">(G4555-H4555)/H4555</f>
        <v>0.00100113058712844</v>
      </c>
      <c r="S4555" s="17" t="n">
        <f aca="false">YEAR(B4555)</f>
        <v>2024</v>
      </c>
      <c r="T4555" s="17" t="n">
        <f aca="false">WEEKDAY(B4555)</f>
        <v>6</v>
      </c>
    </row>
    <row r="4556" customFormat="false" ht="15" hidden="false" customHeight="false" outlineLevel="0" collapsed="false">
      <c r="B4556" s="21" t="n">
        <v>45418</v>
      </c>
      <c r="C4556" s="22" t="n">
        <v>2301.81</v>
      </c>
      <c r="D4556" s="22" t="n">
        <v>2332.225</v>
      </c>
      <c r="E4556" s="22" t="n">
        <v>2291.85</v>
      </c>
      <c r="F4556" s="22" t="n">
        <v>2323.995</v>
      </c>
      <c r="G4556" s="23" t="n">
        <v>2332.35</v>
      </c>
      <c r="H4556" s="23" t="n">
        <v>2330.02</v>
      </c>
      <c r="I4556" s="23" t="n">
        <v>2292.16</v>
      </c>
      <c r="J4556" s="23" t="n">
        <v>2289.87</v>
      </c>
      <c r="K4556" s="29" t="str">
        <f aca="false">IF(N4556&lt;=$F$3,"HIT","MISS")</f>
        <v>HIT</v>
      </c>
      <c r="L4556" s="29" t="str">
        <f aca="false">IF(O4556&lt;=$F$3,"HIT","MISS")</f>
        <v>HIT</v>
      </c>
      <c r="M4556" s="17" t="str">
        <f aca="false">IF(AND(K4556="HIT",L4556="HIT"),"HOD ✓ | LOD ✓",IF(K4556="HIT","HOD ✓",IF(L4556="HIT","LOD ✓","✗ MISS")))</f>
        <v>HOD ✓ | LOD ✓</v>
      </c>
      <c r="N4556" s="26" t="n">
        <f aca="false">IF(D4556&lt;H4556,(H4556-D4556)/D4556,IF(D4556&gt;G4556,(D4556-G4556)/D4556,0))</f>
        <v>0</v>
      </c>
      <c r="O4556" s="26" t="n">
        <f aca="false">IF(E4556&lt;J4556,(J4556-E4556)/E4556,IF(E4556&gt;I4556,(E4556-I4556)/E4556,0))</f>
        <v>0</v>
      </c>
      <c r="P4556" s="27" t="n">
        <f aca="false">LN(F4556/F4555)</f>
        <v>0.00959191755543756</v>
      </c>
      <c r="Q4556" s="28" t="n">
        <f aca="false">STDEV(P4537:P4556)*SQRT(252)</f>
        <v>0.184959028110086</v>
      </c>
      <c r="R4556" s="26" t="n">
        <f aca="false">(G4556-H4556)/H4556</f>
        <v>0.000999991416382661</v>
      </c>
      <c r="S4556" s="17" t="n">
        <f aca="false">YEAR(B4556)</f>
        <v>2024</v>
      </c>
      <c r="T4556" s="17" t="n">
        <f aca="false">WEEKDAY(B4556)</f>
        <v>2</v>
      </c>
    </row>
    <row r="4557" customFormat="false" ht="15" hidden="false" customHeight="false" outlineLevel="0" collapsed="false">
      <c r="B4557" s="21" t="n">
        <v>45419</v>
      </c>
      <c r="C4557" s="22" t="n">
        <v>2323.995</v>
      </c>
      <c r="D4557" s="22" t="n">
        <v>2329.98</v>
      </c>
      <c r="E4557" s="22" t="n">
        <v>2310.04</v>
      </c>
      <c r="F4557" s="22" t="n">
        <v>2314.135</v>
      </c>
      <c r="G4557" s="23" t="n">
        <v>2331.57</v>
      </c>
      <c r="H4557" s="23" t="n">
        <v>2329.24</v>
      </c>
      <c r="I4557" s="23" t="n">
        <v>2310.72</v>
      </c>
      <c r="J4557" s="23" t="n">
        <v>2308.41</v>
      </c>
      <c r="K4557" s="29" t="str">
        <f aca="false">IF(N4557&lt;=$F$3,"HIT","MISS")</f>
        <v>HIT</v>
      </c>
      <c r="L4557" s="29" t="str">
        <f aca="false">IF(O4557&lt;=$F$3,"HIT","MISS")</f>
        <v>HIT</v>
      </c>
      <c r="M4557" s="17" t="str">
        <f aca="false">IF(AND(K4557="HIT",L4557="HIT"),"HOD ✓ | LOD ✓",IF(K4557="HIT","HOD ✓",IF(L4557="HIT","LOD ✓","✗ MISS")))</f>
        <v>HOD ✓ | LOD ✓</v>
      </c>
      <c r="N4557" s="26" t="n">
        <f aca="false">IF(D4557&lt;H4557,(H4557-D4557)/D4557,IF(D4557&gt;G4557,(D4557-G4557)/D4557,0))</f>
        <v>0</v>
      </c>
      <c r="O4557" s="26" t="n">
        <f aca="false">IF(E4557&lt;J4557,(J4557-E4557)/E4557,IF(E4557&gt;I4557,(E4557-I4557)/E4557,0))</f>
        <v>0</v>
      </c>
      <c r="P4557" s="27" t="n">
        <f aca="false">LN(F4557/F4556)</f>
        <v>-0.00425171991874479</v>
      </c>
      <c r="Q4557" s="28" t="n">
        <f aca="false">STDEV(P4538:P4557)*SQRT(252)</f>
        <v>0.18405260358715</v>
      </c>
      <c r="R4557" s="26" t="n">
        <f aca="false">(G4557-H4557)/H4557</f>
        <v>0.00100032628668595</v>
      </c>
      <c r="S4557" s="17" t="n">
        <f aca="false">YEAR(B4557)</f>
        <v>2024</v>
      </c>
      <c r="T4557" s="17" t="n">
        <f aca="false">WEEKDAY(B4557)</f>
        <v>3</v>
      </c>
    </row>
    <row r="4558" customFormat="false" ht="15" hidden="false" customHeight="false" outlineLevel="0" collapsed="false">
      <c r="B4558" s="21" t="n">
        <v>45420</v>
      </c>
      <c r="C4558" s="22" t="n">
        <v>2314.135</v>
      </c>
      <c r="D4558" s="22" t="n">
        <v>2321.53</v>
      </c>
      <c r="E4558" s="22" t="n">
        <v>2303.745</v>
      </c>
      <c r="F4558" s="22" t="n">
        <v>2308.69</v>
      </c>
      <c r="G4558" s="23" t="n">
        <v>2324.64</v>
      </c>
      <c r="H4558" s="23" t="n">
        <v>2322.32</v>
      </c>
      <c r="I4558" s="23" t="n">
        <v>2306.99</v>
      </c>
      <c r="J4558" s="23" t="n">
        <v>2304.69</v>
      </c>
      <c r="K4558" s="29" t="str">
        <f aca="false">IF(N4558&lt;=$F$3,"HIT","MISS")</f>
        <v>HIT</v>
      </c>
      <c r="L4558" s="29" t="str">
        <f aca="false">IF(O4558&lt;=$F$3,"HIT","MISS")</f>
        <v>HIT</v>
      </c>
      <c r="M4558" s="17" t="str">
        <f aca="false">IF(AND(K4558="HIT",L4558="HIT"),"HOD ✓ | LOD ✓",IF(K4558="HIT","HOD ✓",IF(L4558="HIT","LOD ✓","✗ MISS")))</f>
        <v>HOD ✓ | LOD ✓</v>
      </c>
      <c r="N4558" s="26" t="n">
        <f aca="false">IF(D4558&lt;H4558,(H4558-D4558)/D4558,IF(D4558&gt;G4558,(D4558-G4558)/D4558,0))</f>
        <v>0.000340292824128899</v>
      </c>
      <c r="O4558" s="26" t="n">
        <f aca="false">IF(E4558&lt;J4558,(J4558-E4558)/E4558,IF(E4558&gt;I4558,(E4558-I4558)/E4558,0))</f>
        <v>0.000410201649922263</v>
      </c>
      <c r="P4558" s="27" t="n">
        <f aca="false">LN(F4558/F4557)</f>
        <v>-0.00235570350078688</v>
      </c>
      <c r="Q4558" s="28" t="n">
        <f aca="false">STDEV(P4539:P4558)*SQRT(252)</f>
        <v>0.182259684771301</v>
      </c>
      <c r="R4558" s="26" t="n">
        <f aca="false">(G4558-H4558)/H4558</f>
        <v>0.000999000999000874</v>
      </c>
      <c r="S4558" s="17" t="n">
        <f aca="false">YEAR(B4558)</f>
        <v>2024</v>
      </c>
      <c r="T4558" s="17" t="n">
        <f aca="false">WEEKDAY(B4558)</f>
        <v>4</v>
      </c>
    </row>
    <row r="4559" customFormat="false" ht="15" hidden="false" customHeight="false" outlineLevel="0" collapsed="false">
      <c r="B4559" s="21" t="n">
        <v>45421</v>
      </c>
      <c r="C4559" s="22" t="n">
        <v>2308.69</v>
      </c>
      <c r="D4559" s="22" t="n">
        <v>2347.25</v>
      </c>
      <c r="E4559" s="22" t="n">
        <v>2306.655</v>
      </c>
      <c r="F4559" s="22" t="n">
        <v>2346.245</v>
      </c>
      <c r="G4559" s="23" t="n">
        <v>2346.87</v>
      </c>
      <c r="H4559" s="23" t="n">
        <v>2344.53</v>
      </c>
      <c r="I4559" s="23" t="n">
        <v>2307.66</v>
      </c>
      <c r="J4559" s="23" t="n">
        <v>2305.35</v>
      </c>
      <c r="K4559" s="29" t="str">
        <f aca="false">IF(N4559&lt;=$F$3,"HIT","MISS")</f>
        <v>HIT</v>
      </c>
      <c r="L4559" s="29" t="str">
        <f aca="false">IF(O4559&lt;=$F$3,"HIT","MISS")</f>
        <v>HIT</v>
      </c>
      <c r="M4559" s="17" t="str">
        <f aca="false">IF(AND(K4559="HIT",L4559="HIT"),"HOD ✓ | LOD ✓",IF(K4559="HIT","HOD ✓",IF(L4559="HIT","LOD ✓","✗ MISS")))</f>
        <v>HOD ✓ | LOD ✓</v>
      </c>
      <c r="N4559" s="26" t="n">
        <f aca="false">IF(D4559&lt;H4559,(H4559-D4559)/D4559,IF(D4559&gt;G4559,(D4559-G4559)/D4559,0))</f>
        <v>0.000161891575247677</v>
      </c>
      <c r="O4559" s="26" t="n">
        <f aca="false">IF(E4559&lt;J4559,(J4559-E4559)/E4559,IF(E4559&gt;I4559,(E4559-I4559)/E4559,0))</f>
        <v>0</v>
      </c>
      <c r="P4559" s="27" t="n">
        <f aca="false">LN(F4559/F4558)</f>
        <v>0.0161359137512846</v>
      </c>
      <c r="Q4559" s="28" t="n">
        <f aca="false">STDEV(P4540:P4559)*SQRT(252)</f>
        <v>0.182025073330674</v>
      </c>
      <c r="R4559" s="26" t="n">
        <f aca="false">(G4559-H4559)/H4559</f>
        <v>0.00099806784302171</v>
      </c>
      <c r="S4559" s="17" t="n">
        <f aca="false">YEAR(B4559)</f>
        <v>2024</v>
      </c>
      <c r="T4559" s="17" t="n">
        <f aca="false">WEEKDAY(B4559)</f>
        <v>5</v>
      </c>
    </row>
    <row r="4560" customFormat="false" ht="15" hidden="false" customHeight="false" outlineLevel="0" collapsed="false">
      <c r="B4560" s="21" t="n">
        <v>45422</v>
      </c>
      <c r="C4560" s="22" t="n">
        <v>2346.245</v>
      </c>
      <c r="D4560" s="22" t="n">
        <v>2378.56</v>
      </c>
      <c r="E4560" s="22" t="n">
        <v>2345.325</v>
      </c>
      <c r="F4560" s="22" t="n">
        <v>2360.515</v>
      </c>
      <c r="G4560" s="23" t="n">
        <v>2380.52</v>
      </c>
      <c r="H4560" s="23" t="n">
        <v>2378.14</v>
      </c>
      <c r="I4560" s="23" t="n">
        <v>2346.52</v>
      </c>
      <c r="J4560" s="23" t="n">
        <v>2344.18</v>
      </c>
      <c r="K4560" s="29" t="str">
        <f aca="false">IF(N4560&lt;=$F$3,"HIT","MISS")</f>
        <v>HIT</v>
      </c>
      <c r="L4560" s="29" t="str">
        <f aca="false">IF(O4560&lt;=$F$3,"HIT","MISS")</f>
        <v>HIT</v>
      </c>
      <c r="M4560" s="17" t="str">
        <f aca="false">IF(AND(K4560="HIT",L4560="HIT"),"HOD ✓ | LOD ✓",IF(K4560="HIT","HOD ✓",IF(L4560="HIT","LOD ✓","✗ MISS")))</f>
        <v>HOD ✓ | LOD ✓</v>
      </c>
      <c r="N4560" s="26" t="n">
        <f aca="false">IF(D4560&lt;H4560,(H4560-D4560)/D4560,IF(D4560&gt;G4560,(D4560-G4560)/D4560,0))</f>
        <v>0</v>
      </c>
      <c r="O4560" s="26" t="n">
        <f aca="false">IF(E4560&lt;J4560,(J4560-E4560)/E4560,IF(E4560&gt;I4560,(E4560-I4560)/E4560,0))</f>
        <v>0</v>
      </c>
      <c r="P4560" s="27" t="n">
        <f aca="false">LN(F4560/F4559)</f>
        <v>0.00606363771379857</v>
      </c>
      <c r="Q4560" s="28" t="n">
        <f aca="false">STDEV(P4541:P4560)*SQRT(252)</f>
        <v>0.178306895378471</v>
      </c>
      <c r="R4560" s="26" t="n">
        <f aca="false">(G4560-H4560)/H4560</f>
        <v>0.00100078212384473</v>
      </c>
      <c r="S4560" s="17" t="n">
        <f aca="false">YEAR(B4560)</f>
        <v>2024</v>
      </c>
      <c r="T4560" s="17" t="n">
        <f aca="false">WEEKDAY(B4560)</f>
        <v>6</v>
      </c>
    </row>
    <row r="4561" customFormat="false" ht="15" hidden="false" customHeight="false" outlineLevel="0" collapsed="false">
      <c r="B4561" s="21" t="n">
        <v>45425</v>
      </c>
      <c r="C4561" s="22" t="n">
        <v>2360.515</v>
      </c>
      <c r="D4561" s="22" t="n">
        <v>2364.555</v>
      </c>
      <c r="E4561" s="22" t="n">
        <v>2332.11</v>
      </c>
      <c r="F4561" s="22" t="n">
        <v>2336.14</v>
      </c>
      <c r="G4561" s="23" t="n">
        <v>2366.86</v>
      </c>
      <c r="H4561" s="23" t="n">
        <v>2364.5</v>
      </c>
      <c r="I4561" s="23" t="n">
        <v>2334.69</v>
      </c>
      <c r="J4561" s="23" t="n">
        <v>2332.36</v>
      </c>
      <c r="K4561" s="29" t="str">
        <f aca="false">IF(N4561&lt;=$F$3,"HIT","MISS")</f>
        <v>HIT</v>
      </c>
      <c r="L4561" s="29" t="str">
        <f aca="false">IF(O4561&lt;=$F$3,"HIT","MISS")</f>
        <v>HIT</v>
      </c>
      <c r="M4561" s="17" t="str">
        <f aca="false">IF(AND(K4561="HIT",L4561="HIT"),"HOD ✓ | LOD ✓",IF(K4561="HIT","HOD ✓",IF(L4561="HIT","LOD ✓","✗ MISS")))</f>
        <v>HOD ✓ | LOD ✓</v>
      </c>
      <c r="N4561" s="26" t="n">
        <f aca="false">IF(D4561&lt;H4561,(H4561-D4561)/D4561,IF(D4561&gt;G4561,(D4561-G4561)/D4561,0))</f>
        <v>0</v>
      </c>
      <c r="O4561" s="26" t="n">
        <f aca="false">IF(E4561&lt;J4561,(J4561-E4561)/E4561,IF(E4561&gt;I4561,(E4561-I4561)/E4561,0))</f>
        <v>0.000107199060078641</v>
      </c>
      <c r="P4561" s="27" t="n">
        <f aca="false">LN(F4561/F4560)</f>
        <v>-0.010379820892898</v>
      </c>
      <c r="Q4561" s="28" t="n">
        <f aca="false">STDEV(P4542:P4561)*SQRT(252)</f>
        <v>0.171246676556472</v>
      </c>
      <c r="R4561" s="26" t="n">
        <f aca="false">(G4561-H4561)/H4561</f>
        <v>0.000998096849228221</v>
      </c>
      <c r="S4561" s="17" t="n">
        <f aca="false">YEAR(B4561)</f>
        <v>2024</v>
      </c>
      <c r="T4561" s="17" t="n">
        <f aca="false">WEEKDAY(B4561)</f>
        <v>2</v>
      </c>
    </row>
    <row r="4562" customFormat="false" ht="15" hidden="false" customHeight="false" outlineLevel="0" collapsed="false">
      <c r="B4562" s="21" t="n">
        <v>45426</v>
      </c>
      <c r="C4562" s="22" t="n">
        <v>2336.14</v>
      </c>
      <c r="D4562" s="22" t="n">
        <v>2359.705</v>
      </c>
      <c r="E4562" s="22" t="n">
        <v>2334.89</v>
      </c>
      <c r="F4562" s="22" t="n">
        <v>2357.98</v>
      </c>
      <c r="G4562" s="23" t="n">
        <v>2362.81</v>
      </c>
      <c r="H4562" s="23" t="n">
        <v>2360.45</v>
      </c>
      <c r="I4562" s="23" t="n">
        <v>2337.75</v>
      </c>
      <c r="J4562" s="23" t="n">
        <v>2335.41</v>
      </c>
      <c r="K4562" s="29" t="str">
        <f aca="false">IF(N4562&lt;=$F$3,"HIT","MISS")</f>
        <v>HIT</v>
      </c>
      <c r="L4562" s="29" t="str">
        <f aca="false">IF(O4562&lt;=$F$3,"HIT","MISS")</f>
        <v>HIT</v>
      </c>
      <c r="M4562" s="17" t="str">
        <f aca="false">IF(AND(K4562="HIT",L4562="HIT"),"HOD ✓ | LOD ✓",IF(K4562="HIT","HOD ✓",IF(L4562="HIT","LOD ✓","✗ MISS")))</f>
        <v>HOD ✓ | LOD ✓</v>
      </c>
      <c r="N4562" s="26" t="n">
        <f aca="false">IF(D4562&lt;H4562,(H4562-D4562)/D4562,IF(D4562&gt;G4562,(D4562-G4562)/D4562,0))</f>
        <v>0.000315717430780496</v>
      </c>
      <c r="O4562" s="26" t="n">
        <f aca="false">IF(E4562&lt;J4562,(J4562-E4562)/E4562,IF(E4562&gt;I4562,(E4562-I4562)/E4562,0))</f>
        <v>0.000222708564429152</v>
      </c>
      <c r="P4562" s="27" t="n">
        <f aca="false">LN(F4562/F4561)</f>
        <v>0.00930532563799293</v>
      </c>
      <c r="Q4562" s="28" t="n">
        <f aca="false">STDEV(P4543:P4562)*SQRT(252)</f>
        <v>0.175117451132955</v>
      </c>
      <c r="R4562" s="26" t="n">
        <f aca="false">(G4562-H4562)/H4562</f>
        <v>0.000999809358385108</v>
      </c>
      <c r="S4562" s="17" t="n">
        <f aca="false">YEAR(B4562)</f>
        <v>2024</v>
      </c>
      <c r="T4562" s="17" t="n">
        <f aca="false">WEEKDAY(B4562)</f>
        <v>3</v>
      </c>
    </row>
    <row r="4563" customFormat="false" ht="15" hidden="false" customHeight="false" outlineLevel="0" collapsed="false">
      <c r="B4563" s="21" t="n">
        <v>45427</v>
      </c>
      <c r="C4563" s="22" t="n">
        <v>2357.98</v>
      </c>
      <c r="D4563" s="22" t="n">
        <v>2390.315</v>
      </c>
      <c r="E4563" s="22" t="n">
        <v>2351.915</v>
      </c>
      <c r="F4563" s="22" t="n">
        <v>2386.13</v>
      </c>
      <c r="G4563" s="23" t="n">
        <v>2391.6</v>
      </c>
      <c r="H4563" s="23" t="n">
        <v>2389.21</v>
      </c>
      <c r="I4563" s="23" t="n">
        <v>2354.81</v>
      </c>
      <c r="J4563" s="23" t="n">
        <v>2352.46</v>
      </c>
      <c r="K4563" s="29" t="str">
        <f aca="false">IF(N4563&lt;=$F$3,"HIT","MISS")</f>
        <v>HIT</v>
      </c>
      <c r="L4563" s="29" t="str">
        <f aca="false">IF(O4563&lt;=$F$3,"HIT","MISS")</f>
        <v>HIT</v>
      </c>
      <c r="M4563" s="17" t="str">
        <f aca="false">IF(AND(K4563="HIT",L4563="HIT"),"HOD ✓ | LOD ✓",IF(K4563="HIT","HOD ✓",IF(L4563="HIT","LOD ✓","✗ MISS")))</f>
        <v>HOD ✓ | LOD ✓</v>
      </c>
      <c r="N4563" s="26" t="n">
        <f aca="false">IF(D4563&lt;H4563,(H4563-D4563)/D4563,IF(D4563&gt;G4563,(D4563-G4563)/D4563,0))</f>
        <v>0</v>
      </c>
      <c r="O4563" s="26" t="n">
        <f aca="false">IF(E4563&lt;J4563,(J4563-E4563)/E4563,IF(E4563&gt;I4563,(E4563-I4563)/E4563,0))</f>
        <v>0.000231726061528615</v>
      </c>
      <c r="P4563" s="27" t="n">
        <f aca="false">LN(F4563/F4562)</f>
        <v>0.0118674863693717</v>
      </c>
      <c r="Q4563" s="28" t="n">
        <f aca="false">STDEV(P4544:P4563)*SQRT(252)</f>
        <v>0.177173525920578</v>
      </c>
      <c r="R4563" s="26" t="n">
        <f aca="false">(G4563-H4563)/H4563</f>
        <v>0.00100033065322842</v>
      </c>
      <c r="S4563" s="17" t="n">
        <f aca="false">YEAR(B4563)</f>
        <v>2024</v>
      </c>
      <c r="T4563" s="17" t="n">
        <f aca="false">WEEKDAY(B4563)</f>
        <v>4</v>
      </c>
    </row>
    <row r="4564" customFormat="false" ht="15" hidden="false" customHeight="false" outlineLevel="0" collapsed="false">
      <c r="B4564" s="21" t="n">
        <v>45428</v>
      </c>
      <c r="C4564" s="22" t="n">
        <v>2386.13</v>
      </c>
      <c r="D4564" s="22" t="n">
        <v>2397.515</v>
      </c>
      <c r="E4564" s="22" t="n">
        <v>2371.01</v>
      </c>
      <c r="F4564" s="22" t="n">
        <v>2376.955</v>
      </c>
      <c r="G4564" s="23" t="n">
        <v>2398.19</v>
      </c>
      <c r="H4564" s="23" t="n">
        <v>2395.79</v>
      </c>
      <c r="I4564" s="23" t="n">
        <v>2371.3</v>
      </c>
      <c r="J4564" s="23" t="n">
        <v>2368.93</v>
      </c>
      <c r="K4564" s="29" t="str">
        <f aca="false">IF(N4564&lt;=$F$3,"HIT","MISS")</f>
        <v>HIT</v>
      </c>
      <c r="L4564" s="29" t="str">
        <f aca="false">IF(O4564&lt;=$F$3,"HIT","MISS")</f>
        <v>HIT</v>
      </c>
      <c r="M4564" s="17" t="str">
        <f aca="false">IF(AND(K4564="HIT",L4564="HIT"),"HOD ✓ | LOD ✓",IF(K4564="HIT","HOD ✓",IF(L4564="HIT","LOD ✓","✗ MISS")))</f>
        <v>HOD ✓ | LOD ✓</v>
      </c>
      <c r="N4564" s="26" t="n">
        <f aca="false">IF(D4564&lt;H4564,(H4564-D4564)/D4564,IF(D4564&gt;G4564,(D4564-G4564)/D4564,0))</f>
        <v>0</v>
      </c>
      <c r="O4564" s="26" t="n">
        <f aca="false">IF(E4564&lt;J4564,(J4564-E4564)/E4564,IF(E4564&gt;I4564,(E4564-I4564)/E4564,0))</f>
        <v>0</v>
      </c>
      <c r="P4564" s="27" t="n">
        <f aca="false">LN(F4564/F4563)</f>
        <v>-0.0038525499116858</v>
      </c>
      <c r="Q4564" s="28" t="n">
        <f aca="false">STDEV(P4545:P4564)*SQRT(252)</f>
        <v>0.175782169147388</v>
      </c>
      <c r="R4564" s="26" t="n">
        <f aca="false">(G4564-H4564)/H4564</f>
        <v>0.00100175724917463</v>
      </c>
      <c r="S4564" s="17" t="n">
        <f aca="false">YEAR(B4564)</f>
        <v>2024</v>
      </c>
      <c r="T4564" s="17" t="n">
        <f aca="false">WEEKDAY(B4564)</f>
        <v>5</v>
      </c>
    </row>
    <row r="4565" customFormat="false" ht="15" hidden="false" customHeight="false" outlineLevel="0" collapsed="false">
      <c r="B4565" s="21" t="n">
        <v>45429</v>
      </c>
      <c r="C4565" s="22" t="n">
        <v>2376.955</v>
      </c>
      <c r="D4565" s="22" t="n">
        <v>2422.79</v>
      </c>
      <c r="E4565" s="22" t="n">
        <v>2374.02</v>
      </c>
      <c r="F4565" s="22" t="n">
        <v>2414.715</v>
      </c>
      <c r="G4565" s="23" t="n">
        <v>2425.75</v>
      </c>
      <c r="H4565" s="23" t="n">
        <v>2423.33</v>
      </c>
      <c r="I4565" s="23" t="n">
        <v>2375.68</v>
      </c>
      <c r="J4565" s="23" t="n">
        <v>2373.31</v>
      </c>
      <c r="K4565" s="29" t="str">
        <f aca="false">IF(N4565&lt;=$F$3,"HIT","MISS")</f>
        <v>HIT</v>
      </c>
      <c r="L4565" s="29" t="str">
        <f aca="false">IF(O4565&lt;=$F$3,"HIT","MISS")</f>
        <v>HIT</v>
      </c>
      <c r="M4565" s="17" t="str">
        <f aca="false">IF(AND(K4565="HIT",L4565="HIT"),"HOD ✓ | LOD ✓",IF(K4565="HIT","HOD ✓",IF(L4565="HIT","LOD ✓","✗ MISS")))</f>
        <v>HOD ✓ | LOD ✓</v>
      </c>
      <c r="N4565" s="26" t="n">
        <f aca="false">IF(D4565&lt;H4565,(H4565-D4565)/D4565,IF(D4565&gt;G4565,(D4565-G4565)/D4565,0))</f>
        <v>0.000222883535097951</v>
      </c>
      <c r="O4565" s="26" t="n">
        <f aca="false">IF(E4565&lt;J4565,(J4565-E4565)/E4565,IF(E4565&gt;I4565,(E4565-I4565)/E4565,0))</f>
        <v>0</v>
      </c>
      <c r="P4565" s="27" t="n">
        <f aca="false">LN(F4565/F4564)</f>
        <v>0.0157610109454743</v>
      </c>
      <c r="Q4565" s="28" t="n">
        <f aca="false">STDEV(P4546:P4565)*SQRT(252)</f>
        <v>0.183686203853499</v>
      </c>
      <c r="R4565" s="26" t="n">
        <f aca="false">(G4565-H4565)/H4565</f>
        <v>0.000998625857807262</v>
      </c>
      <c r="S4565" s="17" t="n">
        <f aca="false">YEAR(B4565)</f>
        <v>2024</v>
      </c>
      <c r="T4565" s="17" t="n">
        <f aca="false">WEEKDAY(B4565)</f>
        <v>6</v>
      </c>
    </row>
    <row r="4566" customFormat="false" ht="15" hidden="false" customHeight="false" outlineLevel="0" collapsed="false">
      <c r="B4566" s="21" t="n">
        <v>45432</v>
      </c>
      <c r="C4566" s="22" t="n">
        <v>2414.715</v>
      </c>
      <c r="D4566" s="22" t="n">
        <v>2450.125</v>
      </c>
      <c r="E4566" s="22" t="n">
        <v>2407.34</v>
      </c>
      <c r="F4566" s="22" t="n">
        <v>2426.53</v>
      </c>
      <c r="G4566" s="23" t="n">
        <v>2450.24</v>
      </c>
      <c r="H4566" s="23" t="n">
        <v>2447.79</v>
      </c>
      <c r="I4566" s="23" t="n">
        <v>2406.62</v>
      </c>
      <c r="J4566" s="23" t="n">
        <v>2404.22</v>
      </c>
      <c r="K4566" s="29" t="str">
        <f aca="false">IF(N4566&lt;=$F$3,"HIT","MISS")</f>
        <v>HIT</v>
      </c>
      <c r="L4566" s="29" t="str">
        <f aca="false">IF(O4566&lt;=$F$3,"HIT","MISS")</f>
        <v>HIT</v>
      </c>
      <c r="M4566" s="17" t="str">
        <f aca="false">IF(AND(K4566="HIT",L4566="HIT"),"HOD ✓ | LOD ✓",IF(K4566="HIT","HOD ✓",IF(L4566="HIT","LOD ✓","✗ MISS")))</f>
        <v>HOD ✓ | LOD ✓</v>
      </c>
      <c r="N4566" s="26" t="n">
        <f aca="false">IF(D4566&lt;H4566,(H4566-D4566)/D4566,IF(D4566&gt;G4566,(D4566-G4566)/D4566,0))</f>
        <v>0</v>
      </c>
      <c r="O4566" s="26" t="n">
        <f aca="false">IF(E4566&lt;J4566,(J4566-E4566)/E4566,IF(E4566&gt;I4566,(E4566-I4566)/E4566,0))</f>
        <v>0.000299085297465358</v>
      </c>
      <c r="P4566" s="27" t="n">
        <f aca="false">LN(F4566/F4565)</f>
        <v>0.00488098555504793</v>
      </c>
      <c r="Q4566" s="28" t="n">
        <f aca="false">STDEV(P4547:P4566)*SQRT(252)</f>
        <v>0.15147642346636</v>
      </c>
      <c r="R4566" s="26" t="n">
        <f aca="false">(G4566-H4566)/H4566</f>
        <v>0.00100090285522852</v>
      </c>
      <c r="S4566" s="17" t="n">
        <f aca="false">YEAR(B4566)</f>
        <v>2024</v>
      </c>
      <c r="T4566" s="17" t="n">
        <f aca="false">WEEKDAY(B4566)</f>
        <v>2</v>
      </c>
    </row>
    <row r="4567" customFormat="false" ht="15" hidden="false" customHeight="false" outlineLevel="0" collapsed="false">
      <c r="B4567" s="21" t="n">
        <v>45433</v>
      </c>
      <c r="C4567" s="22" t="n">
        <v>2426.53</v>
      </c>
      <c r="D4567" s="22" t="n">
        <v>2433.995</v>
      </c>
      <c r="E4567" s="22" t="n">
        <v>2406.16</v>
      </c>
      <c r="F4567" s="22" t="n">
        <v>2421.025</v>
      </c>
      <c r="G4567" s="23" t="n">
        <v>2436.67</v>
      </c>
      <c r="H4567" s="23" t="n">
        <v>2434.24</v>
      </c>
      <c r="I4567" s="23" t="n">
        <v>2405.91</v>
      </c>
      <c r="J4567" s="23" t="n">
        <v>2403.51</v>
      </c>
      <c r="K4567" s="29" t="str">
        <f aca="false">IF(N4567&lt;=$F$3,"HIT","MISS")</f>
        <v>HIT</v>
      </c>
      <c r="L4567" s="29" t="str">
        <f aca="false">IF(O4567&lt;=$F$3,"HIT","MISS")</f>
        <v>HIT</v>
      </c>
      <c r="M4567" s="17" t="str">
        <f aca="false">IF(AND(K4567="HIT",L4567="HIT"),"HOD ✓ | LOD ✓",IF(K4567="HIT","HOD ✓",IF(L4567="HIT","LOD ✓","✗ MISS")))</f>
        <v>HOD ✓ | LOD ✓</v>
      </c>
      <c r="N4567" s="26" t="n">
        <f aca="false">IF(D4567&lt;H4567,(H4567-D4567)/D4567,IF(D4567&gt;G4567,(D4567-G4567)/D4567,0))</f>
        <v>0.000100657560923457</v>
      </c>
      <c r="O4567" s="26" t="n">
        <f aca="false">IF(E4567&lt;J4567,(J4567-E4567)/E4567,IF(E4567&gt;I4567,(E4567-I4567)/E4567,0))</f>
        <v>0.000103899990025601</v>
      </c>
      <c r="P4567" s="27" t="n">
        <f aca="false">LN(F4567/F4566)</f>
        <v>-0.00227124905916276</v>
      </c>
      <c r="Q4567" s="28" t="n">
        <f aca="false">STDEV(P4548:P4567)*SQRT(252)</f>
        <v>0.151504083514824</v>
      </c>
      <c r="R4567" s="26" t="n">
        <f aca="false">(G4567-H4567)/H4567</f>
        <v>0.000998258183252387</v>
      </c>
      <c r="S4567" s="17" t="n">
        <f aca="false">YEAR(B4567)</f>
        <v>2024</v>
      </c>
      <c r="T4567" s="17" t="n">
        <f aca="false">WEEKDAY(B4567)</f>
        <v>3</v>
      </c>
    </row>
    <row r="4568" customFormat="false" ht="15" hidden="false" customHeight="false" outlineLevel="0" collapsed="false">
      <c r="B4568" s="21" t="n">
        <v>45434</v>
      </c>
      <c r="C4568" s="22" t="n">
        <v>2421.025</v>
      </c>
      <c r="D4568" s="22" t="n">
        <v>2426.615</v>
      </c>
      <c r="E4568" s="22" t="n">
        <v>2374.995</v>
      </c>
      <c r="F4568" s="22" t="n">
        <v>2379.175</v>
      </c>
      <c r="G4568" s="23" t="n">
        <v>2429.95</v>
      </c>
      <c r="H4568" s="23" t="n">
        <v>2427.52</v>
      </c>
      <c r="I4568" s="23" t="n">
        <v>2378.09</v>
      </c>
      <c r="J4568" s="23" t="n">
        <v>2375.71</v>
      </c>
      <c r="K4568" s="29" t="str">
        <f aca="false">IF(N4568&lt;=$F$3,"HIT","MISS")</f>
        <v>HIT</v>
      </c>
      <c r="L4568" s="29" t="str">
        <f aca="false">IF(O4568&lt;=$F$3,"HIT","MISS")</f>
        <v>HIT</v>
      </c>
      <c r="M4568" s="17" t="str">
        <f aca="false">IF(AND(K4568="HIT",L4568="HIT"),"HOD ✓ | LOD ✓",IF(K4568="HIT","HOD ✓",IF(L4568="HIT","LOD ✓","✗ MISS")))</f>
        <v>HOD ✓ | LOD ✓</v>
      </c>
      <c r="N4568" s="26" t="n">
        <f aca="false">IF(D4568&lt;H4568,(H4568-D4568)/D4568,IF(D4568&gt;G4568,(D4568-G4568)/D4568,0))</f>
        <v>0.000372947500942754</v>
      </c>
      <c r="O4568" s="26" t="n">
        <f aca="false">IF(E4568&lt;J4568,(J4568-E4568)/E4568,IF(E4568&gt;I4568,(E4568-I4568)/E4568,0))</f>
        <v>0.000301053265375357</v>
      </c>
      <c r="P4568" s="27" t="n">
        <f aca="false">LN(F4568/F4567)</f>
        <v>-0.017437215279192</v>
      </c>
      <c r="Q4568" s="28" t="n">
        <f aca="false">STDEV(P4549:P4568)*SQRT(252)</f>
        <v>0.166025506260058</v>
      </c>
      <c r="R4568" s="26" t="n">
        <f aca="false">(G4568-H4568)/H4568</f>
        <v>0.00100102161877135</v>
      </c>
      <c r="S4568" s="17" t="n">
        <f aca="false">YEAR(B4568)</f>
        <v>2024</v>
      </c>
      <c r="T4568" s="17" t="n">
        <f aca="false">WEEKDAY(B4568)</f>
        <v>4</v>
      </c>
    </row>
    <row r="4569" customFormat="false" ht="15" hidden="false" customHeight="false" outlineLevel="0" collapsed="false">
      <c r="B4569" s="21" t="n">
        <v>45435</v>
      </c>
      <c r="C4569" s="22" t="n">
        <v>2379.175</v>
      </c>
      <c r="D4569" s="22" t="n">
        <v>2383.785</v>
      </c>
      <c r="E4569" s="22" t="n">
        <v>2327.02</v>
      </c>
      <c r="F4569" s="22" t="n">
        <v>2328.675</v>
      </c>
      <c r="G4569" s="23" t="n">
        <v>2386.34</v>
      </c>
      <c r="H4569" s="23" t="n">
        <v>2383.96</v>
      </c>
      <c r="I4569" s="23" t="n">
        <v>2331.72</v>
      </c>
      <c r="J4569" s="23" t="n">
        <v>2329.39</v>
      </c>
      <c r="K4569" s="24" t="str">
        <f aca="false">IF(N4569&lt;=$F$3,"HIT","MISS")</f>
        <v>HIT</v>
      </c>
      <c r="L4569" s="24" t="str">
        <f aca="false">IF(O4569&lt;=$F$3,"HIT","MISS")</f>
        <v>MISS</v>
      </c>
      <c r="M4569" s="25" t="str">
        <f aca="false">IF(AND(K4569="HIT",L4569="HIT"),"HOD ✓ | LOD ✓",IF(K4569="HIT","HOD ✓",IF(L4569="HIT","LOD ✓","✗ MISS")))</f>
        <v>HOD ✓</v>
      </c>
      <c r="N4569" s="26" t="n">
        <f aca="false">IF(D4569&lt;H4569,(H4569-D4569)/D4569,IF(D4569&gt;G4569,(D4569-G4569)/D4569,0))</f>
        <v>7.34126609573355E-005</v>
      </c>
      <c r="O4569" s="26" t="n">
        <f aca="false">IF(E4569&lt;J4569,(J4569-E4569)/E4569,IF(E4569&gt;I4569,(E4569-I4569)/E4569,0))</f>
        <v>0.00101846997447374</v>
      </c>
      <c r="P4569" s="27" t="n">
        <f aca="false">LN(F4569/F4568)</f>
        <v>-0.0214543526389847</v>
      </c>
      <c r="Q4569" s="28" t="n">
        <f aca="false">STDEV(P4550:P4569)*SQRT(252)</f>
        <v>0.182967123898906</v>
      </c>
      <c r="R4569" s="26" t="n">
        <f aca="false">(G4569-H4569)/H4569</f>
        <v>0.000998338898303709</v>
      </c>
      <c r="S4569" s="17" t="n">
        <f aca="false">YEAR(B4569)</f>
        <v>2024</v>
      </c>
      <c r="T4569" s="17" t="n">
        <f aca="false">WEEKDAY(B4569)</f>
        <v>5</v>
      </c>
    </row>
    <row r="4570" customFormat="false" ht="15" hidden="false" customHeight="false" outlineLevel="0" collapsed="false">
      <c r="B4570" s="21" t="n">
        <v>45436</v>
      </c>
      <c r="C4570" s="22" t="n">
        <v>2328.675</v>
      </c>
      <c r="D4570" s="22" t="n">
        <v>2347.54</v>
      </c>
      <c r="E4570" s="22" t="n">
        <v>2325.465</v>
      </c>
      <c r="F4570" s="22" t="n">
        <v>2334</v>
      </c>
      <c r="G4570" s="23" t="n">
        <v>2347.61</v>
      </c>
      <c r="H4570" s="23" t="n">
        <v>2345.26</v>
      </c>
      <c r="I4570" s="23" t="n">
        <v>2326.55</v>
      </c>
      <c r="J4570" s="23" t="n">
        <v>2324.23</v>
      </c>
      <c r="K4570" s="29" t="str">
        <f aca="false">IF(N4570&lt;=$F$3,"HIT","MISS")</f>
        <v>HIT</v>
      </c>
      <c r="L4570" s="29" t="str">
        <f aca="false">IF(O4570&lt;=$F$3,"HIT","MISS")</f>
        <v>HIT</v>
      </c>
      <c r="M4570" s="17" t="str">
        <f aca="false">IF(AND(K4570="HIT",L4570="HIT"),"HOD ✓ | LOD ✓",IF(K4570="HIT","HOD ✓",IF(L4570="HIT","LOD ✓","✗ MISS")))</f>
        <v>HOD ✓ | LOD ✓</v>
      </c>
      <c r="N4570" s="26" t="n">
        <f aca="false">IF(D4570&lt;H4570,(H4570-D4570)/D4570,IF(D4570&gt;G4570,(D4570-G4570)/D4570,0))</f>
        <v>0</v>
      </c>
      <c r="O4570" s="26" t="n">
        <f aca="false">IF(E4570&lt;J4570,(J4570-E4570)/E4570,IF(E4570&gt;I4570,(E4570-I4570)/E4570,0))</f>
        <v>0</v>
      </c>
      <c r="P4570" s="27" t="n">
        <f aca="false">LN(F4570/F4569)</f>
        <v>0.00228409756849383</v>
      </c>
      <c r="Q4570" s="28" t="n">
        <f aca="false">STDEV(P4551:P4570)*SQRT(252)</f>
        <v>0.182950167527557</v>
      </c>
      <c r="R4570" s="26" t="n">
        <f aca="false">(G4570-H4570)/H4570</f>
        <v>0.00100202109787397</v>
      </c>
      <c r="S4570" s="17" t="n">
        <f aca="false">YEAR(B4570)</f>
        <v>2024</v>
      </c>
      <c r="T4570" s="17" t="n">
        <f aca="false">WEEKDAY(B4570)</f>
        <v>6</v>
      </c>
    </row>
    <row r="4571" customFormat="false" ht="15" hidden="false" customHeight="false" outlineLevel="0" collapsed="false">
      <c r="B4571" s="21" t="n">
        <v>45439</v>
      </c>
      <c r="C4571" s="22" t="n">
        <v>2334</v>
      </c>
      <c r="D4571" s="22" t="n">
        <v>2358.565</v>
      </c>
      <c r="E4571" s="22" t="n">
        <v>2332.285</v>
      </c>
      <c r="F4571" s="22" t="n">
        <v>2351.375</v>
      </c>
      <c r="G4571" s="23" t="n">
        <v>2360.63</v>
      </c>
      <c r="H4571" s="23" t="n">
        <v>2358.27</v>
      </c>
      <c r="I4571" s="23" t="n">
        <v>2333.12</v>
      </c>
      <c r="J4571" s="23" t="n">
        <v>2330.79</v>
      </c>
      <c r="K4571" s="29" t="str">
        <f aca="false">IF(N4571&lt;=$F$3,"HIT","MISS")</f>
        <v>HIT</v>
      </c>
      <c r="L4571" s="29" t="str">
        <f aca="false">IF(O4571&lt;=$F$3,"HIT","MISS")</f>
        <v>HIT</v>
      </c>
      <c r="M4571" s="17" t="str">
        <f aca="false">IF(AND(K4571="HIT",L4571="HIT"),"HOD ✓ | LOD ✓",IF(K4571="HIT","HOD ✓",IF(L4571="HIT","LOD ✓","✗ MISS")))</f>
        <v>HOD ✓ | LOD ✓</v>
      </c>
      <c r="N4571" s="26" t="n">
        <f aca="false">IF(D4571&lt;H4571,(H4571-D4571)/D4571,IF(D4571&gt;G4571,(D4571-G4571)/D4571,0))</f>
        <v>0</v>
      </c>
      <c r="O4571" s="26" t="n">
        <f aca="false">IF(E4571&lt;J4571,(J4571-E4571)/E4571,IF(E4571&gt;I4571,(E4571-I4571)/E4571,0))</f>
        <v>0</v>
      </c>
      <c r="P4571" s="27" t="n">
        <f aca="false">LN(F4571/F4570)</f>
        <v>0.0074167295666834</v>
      </c>
      <c r="Q4571" s="28" t="n">
        <f aca="false">STDEV(P4552:P4571)*SQRT(252)</f>
        <v>0.184815892571606</v>
      </c>
      <c r="R4571" s="26" t="n">
        <f aca="false">(G4571-H4571)/H4571</f>
        <v>0.00100073358860526</v>
      </c>
      <c r="S4571" s="17" t="n">
        <f aca="false">YEAR(B4571)</f>
        <v>2024</v>
      </c>
      <c r="T4571" s="17" t="n">
        <f aca="false">WEEKDAY(B4571)</f>
        <v>2</v>
      </c>
    </row>
    <row r="4572" customFormat="false" ht="15" hidden="false" customHeight="false" outlineLevel="0" collapsed="false">
      <c r="B4572" s="21" t="n">
        <v>45440</v>
      </c>
      <c r="C4572" s="22" t="n">
        <v>2351.375</v>
      </c>
      <c r="D4572" s="22" t="n">
        <v>2364.175</v>
      </c>
      <c r="E4572" s="22" t="n">
        <v>2340.31</v>
      </c>
      <c r="F4572" s="22" t="n">
        <v>2361.385</v>
      </c>
      <c r="G4572" s="23" t="n">
        <v>2365.12</v>
      </c>
      <c r="H4572" s="23" t="n">
        <v>2362.76</v>
      </c>
      <c r="I4572" s="23" t="n">
        <v>2342.52</v>
      </c>
      <c r="J4572" s="23" t="n">
        <v>2340.18</v>
      </c>
      <c r="K4572" s="29" t="str">
        <f aca="false">IF(N4572&lt;=$F$3,"HIT","MISS")</f>
        <v>HIT</v>
      </c>
      <c r="L4572" s="29" t="str">
        <f aca="false">IF(O4572&lt;=$F$3,"HIT","MISS")</f>
        <v>HIT</v>
      </c>
      <c r="M4572" s="17" t="str">
        <f aca="false">IF(AND(K4572="HIT",L4572="HIT"),"HOD ✓ | LOD ✓",IF(K4572="HIT","HOD ✓",IF(L4572="HIT","LOD ✓","✗ MISS")))</f>
        <v>HOD ✓ | LOD ✓</v>
      </c>
      <c r="N4572" s="26" t="n">
        <f aca="false">IF(D4572&lt;H4572,(H4572-D4572)/D4572,IF(D4572&gt;G4572,(D4572-G4572)/D4572,0))</f>
        <v>0</v>
      </c>
      <c r="O4572" s="26" t="n">
        <f aca="false">IF(E4572&lt;J4572,(J4572-E4572)/E4572,IF(E4572&gt;I4572,(E4572-I4572)/E4572,0))</f>
        <v>0</v>
      </c>
      <c r="P4572" s="27" t="n">
        <f aca="false">LN(F4572/F4571)</f>
        <v>0.00424804787567908</v>
      </c>
      <c r="Q4572" s="28" t="n">
        <f aca="false">STDEV(P4553:P4572)*SQRT(252)</f>
        <v>0.166389895126383</v>
      </c>
      <c r="R4572" s="26" t="n">
        <f aca="false">(G4572-H4572)/H4572</f>
        <v>0.000998831874587208</v>
      </c>
      <c r="S4572" s="17" t="n">
        <f aca="false">YEAR(B4572)</f>
        <v>2024</v>
      </c>
      <c r="T4572" s="17" t="n">
        <f aca="false">WEEKDAY(B4572)</f>
        <v>3</v>
      </c>
    </row>
    <row r="4573" customFormat="false" ht="15" hidden="false" customHeight="false" outlineLevel="0" collapsed="false">
      <c r="B4573" s="21" t="n">
        <v>45441</v>
      </c>
      <c r="C4573" s="22" t="n">
        <v>2361.385</v>
      </c>
      <c r="D4573" s="22" t="n">
        <v>2361.615</v>
      </c>
      <c r="E4573" s="22" t="n">
        <v>2334.54</v>
      </c>
      <c r="F4573" s="22" t="n">
        <v>2338.145</v>
      </c>
      <c r="G4573" s="23" t="n">
        <v>2363.24</v>
      </c>
      <c r="H4573" s="23" t="n">
        <v>2360.88</v>
      </c>
      <c r="I4573" s="23" t="n">
        <v>2334.73</v>
      </c>
      <c r="J4573" s="23" t="n">
        <v>2332.4</v>
      </c>
      <c r="K4573" s="29" t="str">
        <f aca="false">IF(N4573&lt;=$F$3,"HIT","MISS")</f>
        <v>HIT</v>
      </c>
      <c r="L4573" s="29" t="str">
        <f aca="false">IF(O4573&lt;=$F$3,"HIT","MISS")</f>
        <v>HIT</v>
      </c>
      <c r="M4573" s="17" t="str">
        <f aca="false">IF(AND(K4573="HIT",L4573="HIT"),"HOD ✓ | LOD ✓",IF(K4573="HIT","HOD ✓",IF(L4573="HIT","LOD ✓","✗ MISS")))</f>
        <v>HOD ✓ | LOD ✓</v>
      </c>
      <c r="N4573" s="26" t="n">
        <f aca="false">IF(D4573&lt;H4573,(H4573-D4573)/D4573,IF(D4573&gt;G4573,(D4573-G4573)/D4573,0))</f>
        <v>0</v>
      </c>
      <c r="O4573" s="26" t="n">
        <f aca="false">IF(E4573&lt;J4573,(J4573-E4573)/E4573,IF(E4573&gt;I4573,(E4573-I4573)/E4573,0))</f>
        <v>0</v>
      </c>
      <c r="P4573" s="27" t="n">
        <f aca="false">LN(F4573/F4572)</f>
        <v>-0.00989043136043375</v>
      </c>
      <c r="Q4573" s="28" t="n">
        <f aca="false">STDEV(P4554:P4573)*SQRT(252)</f>
        <v>0.163869501555504</v>
      </c>
      <c r="R4573" s="26" t="n">
        <f aca="false">(G4573-H4573)/H4573</f>
        <v>0.000999627257632608</v>
      </c>
      <c r="S4573" s="17" t="n">
        <f aca="false">YEAR(B4573)</f>
        <v>2024</v>
      </c>
      <c r="T4573" s="17" t="n">
        <f aca="false">WEEKDAY(B4573)</f>
        <v>4</v>
      </c>
    </row>
    <row r="4574" customFormat="false" ht="15" hidden="false" customHeight="false" outlineLevel="0" collapsed="false">
      <c r="B4574" s="21" t="n">
        <v>45442</v>
      </c>
      <c r="C4574" s="22" t="n">
        <v>2338.145</v>
      </c>
      <c r="D4574" s="22" t="n">
        <v>2351.905</v>
      </c>
      <c r="E4574" s="22" t="n">
        <v>2322.66</v>
      </c>
      <c r="F4574" s="22" t="n">
        <v>2343.34</v>
      </c>
      <c r="G4574" s="23" t="n">
        <v>2352.75</v>
      </c>
      <c r="H4574" s="23" t="n">
        <v>2350.4</v>
      </c>
      <c r="I4574" s="23" t="n">
        <v>2323.37</v>
      </c>
      <c r="J4574" s="23" t="n">
        <v>2321.05</v>
      </c>
      <c r="K4574" s="29" t="str">
        <f aca="false">IF(N4574&lt;=$F$3,"HIT","MISS")</f>
        <v>HIT</v>
      </c>
      <c r="L4574" s="29" t="str">
        <f aca="false">IF(O4574&lt;=$F$3,"HIT","MISS")</f>
        <v>HIT</v>
      </c>
      <c r="M4574" s="17" t="str">
        <f aca="false">IF(AND(K4574="HIT",L4574="HIT"),"HOD ✓ | LOD ✓",IF(K4574="HIT","HOD ✓",IF(L4574="HIT","LOD ✓","✗ MISS")))</f>
        <v>HOD ✓ | LOD ✓</v>
      </c>
      <c r="N4574" s="26" t="n">
        <f aca="false">IF(D4574&lt;H4574,(H4574-D4574)/D4574,IF(D4574&gt;G4574,(D4574-G4574)/D4574,0))</f>
        <v>0</v>
      </c>
      <c r="O4574" s="26" t="n">
        <f aca="false">IF(E4574&lt;J4574,(J4574-E4574)/E4574,IF(E4574&gt;I4574,(E4574-I4574)/E4574,0))</f>
        <v>0</v>
      </c>
      <c r="P4574" s="27" t="n">
        <f aca="false">LN(F4574/F4573)</f>
        <v>0.0022193821543373</v>
      </c>
      <c r="Q4574" s="28" t="n">
        <f aca="false">STDEV(P4555:P4574)*SQRT(252)</f>
        <v>0.161716636156889</v>
      </c>
      <c r="R4574" s="26" t="n">
        <f aca="false">(G4574-H4574)/H4574</f>
        <v>0.000999829816201459</v>
      </c>
      <c r="S4574" s="17" t="n">
        <f aca="false">YEAR(B4574)</f>
        <v>2024</v>
      </c>
      <c r="T4574" s="17" t="n">
        <f aca="false">WEEKDAY(B4574)</f>
        <v>5</v>
      </c>
    </row>
    <row r="4575" customFormat="false" ht="15" hidden="false" customHeight="false" outlineLevel="0" collapsed="false">
      <c r="B4575" s="21" t="n">
        <v>45443</v>
      </c>
      <c r="C4575" s="22" t="n">
        <v>2343.34</v>
      </c>
      <c r="D4575" s="22" t="n">
        <v>2359.725</v>
      </c>
      <c r="E4575" s="22" t="n">
        <v>2320.595</v>
      </c>
      <c r="F4575" s="22" t="n">
        <v>2327.2</v>
      </c>
      <c r="G4575" s="23" t="n">
        <v>2362.6</v>
      </c>
      <c r="H4575" s="23" t="n">
        <v>2360.24</v>
      </c>
      <c r="I4575" s="23" t="n">
        <v>2320.12</v>
      </c>
      <c r="J4575" s="23" t="n">
        <v>2317.8</v>
      </c>
      <c r="K4575" s="29" t="str">
        <f aca="false">IF(N4575&lt;=$F$3,"HIT","MISS")</f>
        <v>HIT</v>
      </c>
      <c r="L4575" s="29" t="str">
        <f aca="false">IF(O4575&lt;=$F$3,"HIT","MISS")</f>
        <v>HIT</v>
      </c>
      <c r="M4575" s="17" t="str">
        <f aca="false">IF(AND(K4575="HIT",L4575="HIT"),"HOD ✓ | LOD ✓",IF(K4575="HIT","HOD ✓",IF(L4575="HIT","LOD ✓","✗ MISS")))</f>
        <v>HOD ✓ | LOD ✓</v>
      </c>
      <c r="N4575" s="26" t="n">
        <f aca="false">IF(D4575&lt;H4575,(H4575-D4575)/D4575,IF(D4575&gt;G4575,(D4575-G4575)/D4575,0))</f>
        <v>0.000218245770163842</v>
      </c>
      <c r="O4575" s="26" t="n">
        <f aca="false">IF(E4575&lt;J4575,(J4575-E4575)/E4575,IF(E4575&gt;I4575,(E4575-I4575)/E4575,0))</f>
        <v>0.000204688883669882</v>
      </c>
      <c r="P4575" s="27" t="n">
        <f aca="false">LN(F4575/F4574)</f>
        <v>-0.0069114339017757</v>
      </c>
      <c r="Q4575" s="28" t="n">
        <f aca="false">STDEV(P4556:P4575)*SQRT(252)</f>
        <v>0.163976086345472</v>
      </c>
      <c r="R4575" s="26" t="n">
        <f aca="false">(G4575-H4575)/H4575</f>
        <v>0.000999898315425604</v>
      </c>
      <c r="S4575" s="17" t="n">
        <f aca="false">YEAR(B4575)</f>
        <v>2024</v>
      </c>
      <c r="T4575" s="17" t="n">
        <f aca="false">WEEKDAY(B4575)</f>
        <v>6</v>
      </c>
    </row>
    <row r="4576" customFormat="false" ht="15" hidden="false" customHeight="false" outlineLevel="0" collapsed="false">
      <c r="B4576" s="21" t="n">
        <v>45446</v>
      </c>
      <c r="C4576" s="22" t="n">
        <v>2327.2</v>
      </c>
      <c r="D4576" s="22" t="n">
        <v>2354.77</v>
      </c>
      <c r="E4576" s="22" t="n">
        <v>2314.795</v>
      </c>
      <c r="F4576" s="22" t="n">
        <v>2350.635</v>
      </c>
      <c r="G4576" s="23" t="n">
        <v>2354.6</v>
      </c>
      <c r="H4576" s="23" t="n">
        <v>2352.25</v>
      </c>
      <c r="I4576" s="23" t="n">
        <v>2317.55</v>
      </c>
      <c r="J4576" s="23" t="n">
        <v>2315.23</v>
      </c>
      <c r="K4576" s="29" t="str">
        <f aca="false">IF(N4576&lt;=$F$3,"HIT","MISS")</f>
        <v>HIT</v>
      </c>
      <c r="L4576" s="29" t="str">
        <f aca="false">IF(O4576&lt;=$F$3,"HIT","MISS")</f>
        <v>HIT</v>
      </c>
      <c r="M4576" s="17" t="str">
        <f aca="false">IF(AND(K4576="HIT",L4576="HIT"),"HOD ✓ | LOD ✓",IF(K4576="HIT","HOD ✓",IF(L4576="HIT","LOD ✓","✗ MISS")))</f>
        <v>HOD ✓ | LOD ✓</v>
      </c>
      <c r="N4576" s="26" t="n">
        <f aca="false">IF(D4576&lt;H4576,(H4576-D4576)/D4576,IF(D4576&gt;G4576,(D4576-G4576)/D4576,0))</f>
        <v>7.21938873011261E-005</v>
      </c>
      <c r="O4576" s="26" t="n">
        <f aca="false">IF(E4576&lt;J4576,(J4576-E4576)/E4576,IF(E4576&gt;I4576,(E4576-I4576)/E4576,0))</f>
        <v>0.000187921608608946</v>
      </c>
      <c r="P4576" s="27" t="n">
        <f aca="false">LN(F4576/F4575)</f>
        <v>0.0100196762222762</v>
      </c>
      <c r="Q4576" s="28" t="n">
        <f aca="false">STDEV(P4557:P4576)*SQRT(252)</f>
        <v>0.164295699221385</v>
      </c>
      <c r="R4576" s="26" t="n">
        <f aca="false">(G4576-H4576)/H4576</f>
        <v>0.000999043469018986</v>
      </c>
      <c r="S4576" s="17" t="n">
        <f aca="false">YEAR(B4576)</f>
        <v>2024</v>
      </c>
      <c r="T4576" s="17" t="n">
        <f aca="false">WEEKDAY(B4576)</f>
        <v>2</v>
      </c>
    </row>
    <row r="4577" customFormat="false" ht="15" hidden="false" customHeight="false" outlineLevel="0" collapsed="false">
      <c r="B4577" s="21" t="n">
        <v>45447</v>
      </c>
      <c r="C4577" s="22" t="n">
        <v>2350.635</v>
      </c>
      <c r="D4577" s="22" t="n">
        <v>2352.885</v>
      </c>
      <c r="E4577" s="22" t="n">
        <v>2315.675</v>
      </c>
      <c r="F4577" s="22" t="n">
        <v>2327.01</v>
      </c>
      <c r="G4577" s="23" t="n">
        <v>2352.46</v>
      </c>
      <c r="H4577" s="23" t="n">
        <v>2350.11</v>
      </c>
      <c r="I4577" s="23" t="n">
        <v>2315.33</v>
      </c>
      <c r="J4577" s="23" t="n">
        <v>2313.02</v>
      </c>
      <c r="K4577" s="29" t="str">
        <f aca="false">IF(N4577&lt;=$F$3,"HIT","MISS")</f>
        <v>HIT</v>
      </c>
      <c r="L4577" s="29" t="str">
        <f aca="false">IF(O4577&lt;=$F$3,"HIT","MISS")</f>
        <v>HIT</v>
      </c>
      <c r="M4577" s="17" t="str">
        <f aca="false">IF(AND(K4577="HIT",L4577="HIT"),"HOD ✓ | LOD ✓",IF(K4577="HIT","HOD ✓",IF(L4577="HIT","LOD ✓","✗ MISS")))</f>
        <v>HOD ✓ | LOD ✓</v>
      </c>
      <c r="N4577" s="26" t="n">
        <f aca="false">IF(D4577&lt;H4577,(H4577-D4577)/D4577,IF(D4577&gt;G4577,(D4577-G4577)/D4577,0))</f>
        <v>0.000180629312524914</v>
      </c>
      <c r="O4577" s="26" t="n">
        <f aca="false">IF(E4577&lt;J4577,(J4577-E4577)/E4577,IF(E4577&gt;I4577,(E4577-I4577)/E4577,0))</f>
        <v>0.000148984637308886</v>
      </c>
      <c r="P4577" s="27" t="n">
        <f aca="false">LN(F4577/F4576)</f>
        <v>-0.0101013227316107</v>
      </c>
      <c r="Q4577" s="28" t="n">
        <f aca="false">STDEV(P4558:P4577)*SQRT(252)</f>
        <v>0.16784630890834</v>
      </c>
      <c r="R4577" s="26" t="n">
        <f aca="false">(G4577-H4577)/H4577</f>
        <v>0.000999953193680257</v>
      </c>
      <c r="S4577" s="17" t="n">
        <f aca="false">YEAR(B4577)</f>
        <v>2024</v>
      </c>
      <c r="T4577" s="17" t="n">
        <f aca="false">WEEKDAY(B4577)</f>
        <v>3</v>
      </c>
    </row>
    <row r="4578" customFormat="false" ht="15" hidden="false" customHeight="false" outlineLevel="0" collapsed="false">
      <c r="B4578" s="21" t="n">
        <v>45448</v>
      </c>
      <c r="C4578" s="22" t="n">
        <v>2327.01</v>
      </c>
      <c r="D4578" s="22" t="n">
        <v>2357.425</v>
      </c>
      <c r="E4578" s="22" t="n">
        <v>2325.965</v>
      </c>
      <c r="F4578" s="22" t="n">
        <v>2355.28</v>
      </c>
      <c r="G4578" s="23" t="n">
        <v>2358.36</v>
      </c>
      <c r="H4578" s="23" t="n">
        <v>2356</v>
      </c>
      <c r="I4578" s="23" t="n">
        <v>2325.6</v>
      </c>
      <c r="J4578" s="23" t="n">
        <v>2323.28</v>
      </c>
      <c r="K4578" s="29" t="str">
        <f aca="false">IF(N4578&lt;=$F$3,"HIT","MISS")</f>
        <v>HIT</v>
      </c>
      <c r="L4578" s="29" t="str">
        <f aca="false">IF(O4578&lt;=$F$3,"HIT","MISS")</f>
        <v>HIT</v>
      </c>
      <c r="M4578" s="17" t="str">
        <f aca="false">IF(AND(K4578="HIT",L4578="HIT"),"HOD ✓ | LOD ✓",IF(K4578="HIT","HOD ✓",IF(L4578="HIT","LOD ✓","✗ MISS")))</f>
        <v>HOD ✓ | LOD ✓</v>
      </c>
      <c r="N4578" s="26" t="n">
        <f aca="false">IF(D4578&lt;H4578,(H4578-D4578)/D4578,IF(D4578&gt;G4578,(D4578-G4578)/D4578,0))</f>
        <v>0</v>
      </c>
      <c r="O4578" s="26" t="n">
        <f aca="false">IF(E4578&lt;J4578,(J4578-E4578)/E4578,IF(E4578&gt;I4578,(E4578-I4578)/E4578,0))</f>
        <v>0.000156924115367272</v>
      </c>
      <c r="P4578" s="27" t="n">
        <f aca="false">LN(F4578/F4577)</f>
        <v>0.0120754346773255</v>
      </c>
      <c r="Q4578" s="28" t="n">
        <f aca="false">STDEV(P4559:P4578)*SQRT(252)</f>
        <v>0.17259334273953</v>
      </c>
      <c r="R4578" s="26" t="n">
        <f aca="false">(G4578-H4578)/H4578</f>
        <v>0.00100169779286932</v>
      </c>
      <c r="S4578" s="17" t="n">
        <f aca="false">YEAR(B4578)</f>
        <v>2024</v>
      </c>
      <c r="T4578" s="17" t="n">
        <f aca="false">WEEKDAY(B4578)</f>
        <v>4</v>
      </c>
    </row>
    <row r="4579" customFormat="false" ht="15" hidden="false" customHeight="false" outlineLevel="0" collapsed="false">
      <c r="B4579" s="21" t="n">
        <v>45449</v>
      </c>
      <c r="C4579" s="22" t="n">
        <v>2355.28</v>
      </c>
      <c r="D4579" s="22" t="n">
        <v>2378.6</v>
      </c>
      <c r="E4579" s="22" t="n">
        <v>2353.5</v>
      </c>
      <c r="F4579" s="22" t="n">
        <v>2376.09</v>
      </c>
      <c r="G4579" s="23" t="n">
        <v>2381.87</v>
      </c>
      <c r="H4579" s="23" t="n">
        <v>2379.49</v>
      </c>
      <c r="I4579" s="23" t="n">
        <v>2352.98</v>
      </c>
      <c r="J4579" s="23" t="n">
        <v>2350.63</v>
      </c>
      <c r="K4579" s="29" t="str">
        <f aca="false">IF(N4579&lt;=$F$3,"HIT","MISS")</f>
        <v>HIT</v>
      </c>
      <c r="L4579" s="29" t="str">
        <f aca="false">IF(O4579&lt;=$F$3,"HIT","MISS")</f>
        <v>HIT</v>
      </c>
      <c r="M4579" s="17" t="str">
        <f aca="false">IF(AND(K4579="HIT",L4579="HIT"),"HOD ✓ | LOD ✓",IF(K4579="HIT","HOD ✓",IF(L4579="HIT","LOD ✓","✗ MISS")))</f>
        <v>HOD ✓ | LOD ✓</v>
      </c>
      <c r="N4579" s="26" t="n">
        <f aca="false">IF(D4579&lt;H4579,(H4579-D4579)/D4579,IF(D4579&gt;G4579,(D4579-G4579)/D4579,0))</f>
        <v>0.000374169679643434</v>
      </c>
      <c r="O4579" s="26" t="n">
        <f aca="false">IF(E4579&lt;J4579,(J4579-E4579)/E4579,IF(E4579&gt;I4579,(E4579-I4579)/E4579,0))</f>
        <v>0.000220947524962814</v>
      </c>
      <c r="P4579" s="27" t="n">
        <f aca="false">LN(F4579/F4578)</f>
        <v>0.00879666320404847</v>
      </c>
      <c r="Q4579" s="28" t="n">
        <f aca="false">STDEV(P4560:P4579)*SQRT(252)</f>
        <v>0.16589227110431</v>
      </c>
      <c r="R4579" s="26" t="n">
        <f aca="false">(G4579-H4579)/H4579</f>
        <v>0.00100021433164254</v>
      </c>
      <c r="S4579" s="17" t="n">
        <f aca="false">YEAR(B4579)</f>
        <v>2024</v>
      </c>
      <c r="T4579" s="17" t="n">
        <f aca="false">WEEKDAY(B4579)</f>
        <v>5</v>
      </c>
    </row>
    <row r="4580" customFormat="false" ht="15" hidden="false" customHeight="false" outlineLevel="0" collapsed="false">
      <c r="B4580" s="21" t="n">
        <v>45450</v>
      </c>
      <c r="C4580" s="22" t="n">
        <v>2376.09</v>
      </c>
      <c r="D4580" s="22" t="n">
        <v>2387.785</v>
      </c>
      <c r="E4580" s="22" t="n">
        <v>2286.83</v>
      </c>
      <c r="F4580" s="22" t="n">
        <v>2294.015</v>
      </c>
      <c r="G4580" s="23" t="n">
        <v>2388.48</v>
      </c>
      <c r="H4580" s="23" t="n">
        <v>2386.09</v>
      </c>
      <c r="I4580" s="23" t="n">
        <v>2286.26</v>
      </c>
      <c r="J4580" s="23" t="n">
        <v>2283.98</v>
      </c>
      <c r="K4580" s="29" t="str">
        <f aca="false">IF(N4580&lt;=$F$3,"HIT","MISS")</f>
        <v>HIT</v>
      </c>
      <c r="L4580" s="29" t="str">
        <f aca="false">IF(O4580&lt;=$F$3,"HIT","MISS")</f>
        <v>HIT</v>
      </c>
      <c r="M4580" s="17" t="str">
        <f aca="false">IF(AND(K4580="HIT",L4580="HIT"),"HOD ✓ | LOD ✓",IF(K4580="HIT","HOD ✓",IF(L4580="HIT","LOD ✓","✗ MISS")))</f>
        <v>HOD ✓ | LOD ✓</v>
      </c>
      <c r="N4580" s="26" t="n">
        <f aca="false">IF(D4580&lt;H4580,(H4580-D4580)/D4580,IF(D4580&gt;G4580,(D4580-G4580)/D4580,0))</f>
        <v>0</v>
      </c>
      <c r="O4580" s="26" t="n">
        <f aca="false">IF(E4580&lt;J4580,(J4580-E4580)/E4580,IF(E4580&gt;I4580,(E4580-I4580)/E4580,0))</f>
        <v>0.000249253333216596</v>
      </c>
      <c r="P4580" s="27" t="n">
        <f aca="false">LN(F4580/F4579)</f>
        <v>-0.0351527220882317</v>
      </c>
      <c r="Q4580" s="28" t="n">
        <f aca="false">STDEV(P4561:P4580)*SQRT(252)</f>
        <v>0.207331801006929</v>
      </c>
      <c r="R4580" s="26" t="n">
        <f aca="false">(G4580-H4580)/H4580</f>
        <v>0.00100163866409057</v>
      </c>
      <c r="S4580" s="17" t="n">
        <f aca="false">YEAR(B4580)</f>
        <v>2024</v>
      </c>
      <c r="T4580" s="17" t="n">
        <f aca="false">WEEKDAY(B4580)</f>
        <v>6</v>
      </c>
    </row>
    <row r="4581" customFormat="false" ht="15" hidden="false" customHeight="false" outlineLevel="0" collapsed="false">
      <c r="B4581" s="21" t="n">
        <v>45453</v>
      </c>
      <c r="C4581" s="22" t="n">
        <v>2294.015</v>
      </c>
      <c r="D4581" s="22" t="n">
        <v>2313.865</v>
      </c>
      <c r="E4581" s="22" t="n">
        <v>2287.805</v>
      </c>
      <c r="F4581" s="22" t="n">
        <v>2310.995</v>
      </c>
      <c r="G4581" s="23" t="n">
        <v>2316.38</v>
      </c>
      <c r="H4581" s="23" t="n">
        <v>2314.07</v>
      </c>
      <c r="I4581" s="23" t="n">
        <v>2288.53</v>
      </c>
      <c r="J4581" s="23" t="n">
        <v>2286.24</v>
      </c>
      <c r="K4581" s="29" t="str">
        <f aca="false">IF(N4581&lt;=$F$3,"HIT","MISS")</f>
        <v>HIT</v>
      </c>
      <c r="L4581" s="29" t="str">
        <f aca="false">IF(O4581&lt;=$F$3,"HIT","MISS")</f>
        <v>HIT</v>
      </c>
      <c r="M4581" s="17" t="str">
        <f aca="false">IF(AND(K4581="HIT",L4581="HIT"),"HOD ✓ | LOD ✓",IF(K4581="HIT","HOD ✓",IF(L4581="HIT","LOD ✓","✗ MISS")))</f>
        <v>HOD ✓ | LOD ✓</v>
      </c>
      <c r="N4581" s="26" t="n">
        <f aca="false">IF(D4581&lt;H4581,(H4581-D4581)/D4581,IF(D4581&gt;G4581,(D4581-G4581)/D4581,0))</f>
        <v>8.85963528556688E-005</v>
      </c>
      <c r="O4581" s="26" t="n">
        <f aca="false">IF(E4581&lt;J4581,(J4581-E4581)/E4581,IF(E4581&gt;I4581,(E4581-I4581)/E4581,0))</f>
        <v>0</v>
      </c>
      <c r="P4581" s="27" t="n">
        <f aca="false">LN(F4581/F4580)</f>
        <v>0.00737461024168468</v>
      </c>
      <c r="Q4581" s="28" t="n">
        <f aca="false">STDEV(P4562:P4581)*SQRT(252)</f>
        <v>0.206743033596425</v>
      </c>
      <c r="R4581" s="26" t="n">
        <f aca="false">(G4581-H4581)/H4581</f>
        <v>0.000998241194086586</v>
      </c>
      <c r="S4581" s="17" t="n">
        <f aca="false">YEAR(B4581)</f>
        <v>2024</v>
      </c>
      <c r="T4581" s="17" t="n">
        <f aca="false">WEEKDAY(B4581)</f>
        <v>2</v>
      </c>
    </row>
    <row r="4582" customFormat="false" ht="15" hidden="false" customHeight="false" outlineLevel="0" collapsed="false">
      <c r="B4582" s="21" t="n">
        <v>45454</v>
      </c>
      <c r="C4582" s="22" t="n">
        <v>2310.995</v>
      </c>
      <c r="D4582" s="22" t="n">
        <v>2320</v>
      </c>
      <c r="E4582" s="22" t="n">
        <v>2297.8</v>
      </c>
      <c r="F4582" s="22" t="n">
        <v>2316.905</v>
      </c>
      <c r="G4582" s="23" t="n">
        <v>2320.61</v>
      </c>
      <c r="H4582" s="23" t="n">
        <v>2318.29</v>
      </c>
      <c r="I4582" s="23" t="n">
        <v>2298.19</v>
      </c>
      <c r="J4582" s="23" t="n">
        <v>2295.89</v>
      </c>
      <c r="K4582" s="29" t="str">
        <f aca="false">IF(N4582&lt;=$F$3,"HIT","MISS")</f>
        <v>HIT</v>
      </c>
      <c r="L4582" s="29" t="str">
        <f aca="false">IF(O4582&lt;=$F$3,"HIT","MISS")</f>
        <v>HIT</v>
      </c>
      <c r="M4582" s="17" t="str">
        <f aca="false">IF(AND(K4582="HIT",L4582="HIT"),"HOD ✓ | LOD ✓",IF(K4582="HIT","HOD ✓",IF(L4582="HIT","LOD ✓","✗ MISS")))</f>
        <v>HOD ✓ | LOD ✓</v>
      </c>
      <c r="N4582" s="26" t="n">
        <f aca="false">IF(D4582&lt;H4582,(H4582-D4582)/D4582,IF(D4582&gt;G4582,(D4582-G4582)/D4582,0))</f>
        <v>0</v>
      </c>
      <c r="O4582" s="26" t="n">
        <f aca="false">IF(E4582&lt;J4582,(J4582-E4582)/E4582,IF(E4582&gt;I4582,(E4582-I4582)/E4582,0))</f>
        <v>0</v>
      </c>
      <c r="P4582" s="27" t="n">
        <f aca="false">LN(F4582/F4581)</f>
        <v>0.0025540755905384</v>
      </c>
      <c r="Q4582" s="28" t="n">
        <f aca="false">STDEV(P4563:P4582)*SQRT(252)</f>
        <v>0.203847071898669</v>
      </c>
      <c r="R4582" s="26" t="n">
        <f aca="false">(G4582-H4582)/H4582</f>
        <v>0.00100073761263697</v>
      </c>
      <c r="S4582" s="17" t="n">
        <f aca="false">YEAR(B4582)</f>
        <v>2024</v>
      </c>
      <c r="T4582" s="17" t="n">
        <f aca="false">WEEKDAY(B4582)</f>
        <v>3</v>
      </c>
    </row>
    <row r="4583" customFormat="false" ht="15" hidden="false" customHeight="false" outlineLevel="0" collapsed="false">
      <c r="B4583" s="21" t="n">
        <v>45455</v>
      </c>
      <c r="C4583" s="22" t="n">
        <v>2316.905</v>
      </c>
      <c r="D4583" s="22" t="n">
        <v>2341.7</v>
      </c>
      <c r="E4583" s="22" t="n">
        <v>2310.75</v>
      </c>
      <c r="F4583" s="22" t="n">
        <v>2325.03</v>
      </c>
      <c r="G4583" s="23" t="n">
        <v>2342.72</v>
      </c>
      <c r="H4583" s="23" t="n">
        <v>2340.38</v>
      </c>
      <c r="I4583" s="23" t="n">
        <v>2313.48</v>
      </c>
      <c r="J4583" s="23" t="n">
        <v>2311.17</v>
      </c>
      <c r="K4583" s="29" t="str">
        <f aca="false">IF(N4583&lt;=$F$3,"HIT","MISS")</f>
        <v>HIT</v>
      </c>
      <c r="L4583" s="29" t="str">
        <f aca="false">IF(O4583&lt;=$F$3,"HIT","MISS")</f>
        <v>HIT</v>
      </c>
      <c r="M4583" s="17" t="str">
        <f aca="false">IF(AND(K4583="HIT",L4583="HIT"),"HOD ✓ | LOD ✓",IF(K4583="HIT","HOD ✓",IF(L4583="HIT","LOD ✓","✗ MISS")))</f>
        <v>HOD ✓ | LOD ✓</v>
      </c>
      <c r="N4583" s="26" t="n">
        <f aca="false">IF(D4583&lt;H4583,(H4583-D4583)/D4583,IF(D4583&gt;G4583,(D4583-G4583)/D4583,0))</f>
        <v>0</v>
      </c>
      <c r="O4583" s="26" t="n">
        <f aca="false">IF(E4583&lt;J4583,(J4583-E4583)/E4583,IF(E4583&gt;I4583,(E4583-I4583)/E4583,0))</f>
        <v>0.000181759169100973</v>
      </c>
      <c r="P4583" s="27" t="n">
        <f aca="false">LN(F4583/F4582)</f>
        <v>0.00350069886699477</v>
      </c>
      <c r="Q4583" s="28" t="n">
        <f aca="false">STDEV(P4564:P4583)*SQRT(252)</f>
        <v>0.199014545282473</v>
      </c>
      <c r="R4583" s="26" t="n">
        <f aca="false">(G4583-H4583)/H4583</f>
        <v>0.000999837633204732</v>
      </c>
      <c r="S4583" s="17" t="n">
        <f aca="false">YEAR(B4583)</f>
        <v>2024</v>
      </c>
      <c r="T4583" s="17" t="n">
        <f aca="false">WEEKDAY(B4583)</f>
        <v>4</v>
      </c>
    </row>
    <row r="4584" customFormat="false" ht="15" hidden="false" customHeight="false" outlineLevel="0" collapsed="false">
      <c r="B4584" s="21" t="n">
        <v>45456</v>
      </c>
      <c r="C4584" s="22" t="n">
        <v>2325.03</v>
      </c>
      <c r="D4584" s="22" t="n">
        <v>2326.795</v>
      </c>
      <c r="E4584" s="22" t="n">
        <v>2295.59</v>
      </c>
      <c r="F4584" s="22" t="n">
        <v>2304.135</v>
      </c>
      <c r="G4584" s="23" t="n">
        <v>2329.53</v>
      </c>
      <c r="H4584" s="23" t="n">
        <v>2327.2</v>
      </c>
      <c r="I4584" s="23" t="n">
        <v>2297.55</v>
      </c>
      <c r="J4584" s="23" t="n">
        <v>2295.25</v>
      </c>
      <c r="K4584" s="29" t="str">
        <f aca="false">IF(N4584&lt;=$F$3,"HIT","MISS")</f>
        <v>HIT</v>
      </c>
      <c r="L4584" s="29" t="str">
        <f aca="false">IF(O4584&lt;=$F$3,"HIT","MISS")</f>
        <v>HIT</v>
      </c>
      <c r="M4584" s="17" t="str">
        <f aca="false">IF(AND(K4584="HIT",L4584="HIT"),"HOD ✓ | LOD ✓",IF(K4584="HIT","HOD ✓",IF(L4584="HIT","LOD ✓","✗ MISS")))</f>
        <v>HOD ✓ | LOD ✓</v>
      </c>
      <c r="N4584" s="26" t="n">
        <f aca="false">IF(D4584&lt;H4584,(H4584-D4584)/D4584,IF(D4584&gt;G4584,(D4584-G4584)/D4584,0))</f>
        <v>0.000174059167223475</v>
      </c>
      <c r="O4584" s="26" t="n">
        <f aca="false">IF(E4584&lt;J4584,(J4584-E4584)/E4584,IF(E4584&gt;I4584,(E4584-I4584)/E4584,0))</f>
        <v>0</v>
      </c>
      <c r="P4584" s="27" t="n">
        <f aca="false">LN(F4584/F4583)</f>
        <v>-0.00902760731478204</v>
      </c>
      <c r="Q4584" s="28" t="n">
        <f aca="false">STDEV(P4565:P4584)*SQRT(252)</f>
        <v>0.200736262712718</v>
      </c>
      <c r="R4584" s="26" t="n">
        <f aca="false">(G4584-H4584)/H4584</f>
        <v>0.001001203162599</v>
      </c>
      <c r="S4584" s="17" t="n">
        <f aca="false">YEAR(B4584)</f>
        <v>2024</v>
      </c>
      <c r="T4584" s="17" t="n">
        <f aca="false">WEEKDAY(B4584)</f>
        <v>5</v>
      </c>
    </row>
    <row r="4585" customFormat="false" ht="15" hidden="false" customHeight="false" outlineLevel="0" collapsed="false">
      <c r="B4585" s="21" t="n">
        <v>45457</v>
      </c>
      <c r="C4585" s="22" t="n">
        <v>2304.135</v>
      </c>
      <c r="D4585" s="22" t="n">
        <v>2336.725</v>
      </c>
      <c r="E4585" s="22" t="n">
        <v>2301.605</v>
      </c>
      <c r="F4585" s="22" t="n">
        <v>2332.645</v>
      </c>
      <c r="G4585" s="23" t="n">
        <v>2339.43</v>
      </c>
      <c r="H4585" s="23" t="n">
        <v>2337.09</v>
      </c>
      <c r="I4585" s="23" t="n">
        <v>2303.2</v>
      </c>
      <c r="J4585" s="23" t="n">
        <v>2300.9</v>
      </c>
      <c r="K4585" s="29" t="str">
        <f aca="false">IF(N4585&lt;=$F$3,"HIT","MISS")</f>
        <v>HIT</v>
      </c>
      <c r="L4585" s="29" t="str">
        <f aca="false">IF(O4585&lt;=$F$3,"HIT","MISS")</f>
        <v>HIT</v>
      </c>
      <c r="M4585" s="17" t="str">
        <f aca="false">IF(AND(K4585="HIT",L4585="HIT"),"HOD ✓ | LOD ✓",IF(K4585="HIT","HOD ✓",IF(L4585="HIT","LOD ✓","✗ MISS")))</f>
        <v>HOD ✓ | LOD ✓</v>
      </c>
      <c r="N4585" s="26" t="n">
        <f aca="false">IF(D4585&lt;H4585,(H4585-D4585)/D4585,IF(D4585&gt;G4585,(D4585-G4585)/D4585,0))</f>
        <v>0.000156201521360124</v>
      </c>
      <c r="O4585" s="26" t="n">
        <f aca="false">IF(E4585&lt;J4585,(J4585-E4585)/E4585,IF(E4585&gt;I4585,(E4585-I4585)/E4585,0))</f>
        <v>0</v>
      </c>
      <c r="P4585" s="27" t="n">
        <f aca="false">LN(F4585/F4584)</f>
        <v>0.012297481999046</v>
      </c>
      <c r="Q4585" s="28" t="n">
        <f aca="false">STDEV(P4566:P4585)*SQRT(252)</f>
        <v>0.197117289882443</v>
      </c>
      <c r="R4585" s="26" t="n">
        <f aca="false">(G4585-H4585)/H4585</f>
        <v>0.00100124513818453</v>
      </c>
      <c r="S4585" s="17" t="n">
        <f aca="false">YEAR(B4585)</f>
        <v>2024</v>
      </c>
      <c r="T4585" s="17" t="n">
        <f aca="false">WEEKDAY(B4585)</f>
        <v>6</v>
      </c>
    </row>
    <row r="4586" customFormat="false" ht="15" hidden="false" customHeight="false" outlineLevel="0" collapsed="false">
      <c r="B4586" s="21" t="n">
        <v>45460</v>
      </c>
      <c r="C4586" s="22" t="n">
        <v>2332.645</v>
      </c>
      <c r="D4586" s="22" t="n">
        <v>2332.645</v>
      </c>
      <c r="E4586" s="22" t="n">
        <v>2310.02</v>
      </c>
      <c r="F4586" s="22" t="n">
        <v>2319.285</v>
      </c>
      <c r="G4586" s="23" t="n">
        <v>2333.24</v>
      </c>
      <c r="H4586" s="23" t="n">
        <v>2330.91</v>
      </c>
      <c r="I4586" s="23" t="n">
        <v>2311.87</v>
      </c>
      <c r="J4586" s="23" t="n">
        <v>2309.56</v>
      </c>
      <c r="K4586" s="29" t="str">
        <f aca="false">IF(N4586&lt;=$F$3,"HIT","MISS")</f>
        <v>HIT</v>
      </c>
      <c r="L4586" s="29" t="str">
        <f aca="false">IF(O4586&lt;=$F$3,"HIT","MISS")</f>
        <v>HIT</v>
      </c>
      <c r="M4586" s="17" t="str">
        <f aca="false">IF(AND(K4586="HIT",L4586="HIT"),"HOD ✓ | LOD ✓",IF(K4586="HIT","HOD ✓",IF(L4586="HIT","LOD ✓","✗ MISS")))</f>
        <v>HOD ✓ | LOD ✓</v>
      </c>
      <c r="N4586" s="26" t="n">
        <f aca="false">IF(D4586&lt;H4586,(H4586-D4586)/D4586,IF(D4586&gt;G4586,(D4586-G4586)/D4586,0))</f>
        <v>0</v>
      </c>
      <c r="O4586" s="26" t="n">
        <f aca="false">IF(E4586&lt;J4586,(J4586-E4586)/E4586,IF(E4586&gt;I4586,(E4586-I4586)/E4586,0))</f>
        <v>0</v>
      </c>
      <c r="P4586" s="27" t="n">
        <f aca="false">LN(F4586/F4585)</f>
        <v>-0.00574386834328953</v>
      </c>
      <c r="Q4586" s="28" t="n">
        <f aca="false">STDEV(P4567:P4586)*SQRT(252)</f>
        <v>0.195996642650496</v>
      </c>
      <c r="R4586" s="26" t="n">
        <f aca="false">(G4586-H4586)/H4586</f>
        <v>0.000999609594536008</v>
      </c>
      <c r="S4586" s="17" t="n">
        <f aca="false">YEAR(B4586)</f>
        <v>2024</v>
      </c>
      <c r="T4586" s="17" t="n">
        <f aca="false">WEEKDAY(B4586)</f>
        <v>2</v>
      </c>
    </row>
    <row r="4587" customFormat="false" ht="15" hidden="false" customHeight="false" outlineLevel="0" collapsed="false">
      <c r="B4587" s="21" t="n">
        <v>45461</v>
      </c>
      <c r="C4587" s="22" t="n">
        <v>2320.295</v>
      </c>
      <c r="D4587" s="22" t="n">
        <v>2333.165</v>
      </c>
      <c r="E4587" s="22" t="n">
        <v>2306.65</v>
      </c>
      <c r="F4587" s="22" t="n">
        <v>2329.58</v>
      </c>
      <c r="G4587" s="23" t="n">
        <v>2334.77</v>
      </c>
      <c r="H4587" s="23" t="n">
        <v>2332.44</v>
      </c>
      <c r="I4587" s="23" t="n">
        <v>2305.89</v>
      </c>
      <c r="J4587" s="23" t="n">
        <v>2303.59</v>
      </c>
      <c r="K4587" s="29" t="str">
        <f aca="false">IF(N4587&lt;=$F$3,"HIT","MISS")</f>
        <v>HIT</v>
      </c>
      <c r="L4587" s="29" t="str">
        <f aca="false">IF(O4587&lt;=$F$3,"HIT","MISS")</f>
        <v>HIT</v>
      </c>
      <c r="M4587" s="17" t="str">
        <f aca="false">IF(AND(K4587="HIT",L4587="HIT"),"HOD ✓ | LOD ✓",IF(K4587="HIT","HOD ✓",IF(L4587="HIT","LOD ✓","✗ MISS")))</f>
        <v>HOD ✓ | LOD ✓</v>
      </c>
      <c r="N4587" s="26" t="n">
        <f aca="false">IF(D4587&lt;H4587,(H4587-D4587)/D4587,IF(D4587&gt;G4587,(D4587-G4587)/D4587,0))</f>
        <v>0</v>
      </c>
      <c r="O4587" s="26" t="n">
        <f aca="false">IF(E4587&lt;J4587,(J4587-E4587)/E4587,IF(E4587&gt;I4587,(E4587-I4587)/E4587,0))</f>
        <v>0.000329482149437591</v>
      </c>
      <c r="P4587" s="27" t="n">
        <f aca="false">LN(F4587/F4586)</f>
        <v>0.00442904529568713</v>
      </c>
      <c r="Q4587" s="28" t="n">
        <f aca="false">STDEV(P4568:P4587)*SQRT(252)</f>
        <v>0.1974294244962</v>
      </c>
      <c r="R4587" s="26" t="n">
        <f aca="false">(G4587-H4587)/H4587</f>
        <v>0.000998953885201732</v>
      </c>
      <c r="S4587" s="17" t="n">
        <f aca="false">YEAR(B4587)</f>
        <v>2024</v>
      </c>
      <c r="T4587" s="17" t="n">
        <f aca="false">WEEKDAY(B4587)</f>
        <v>3</v>
      </c>
    </row>
    <row r="4588" customFormat="false" ht="15" hidden="false" customHeight="false" outlineLevel="0" collapsed="false">
      <c r="B4588" s="21" t="n">
        <v>45462</v>
      </c>
      <c r="C4588" s="22" t="n">
        <v>2329.005</v>
      </c>
      <c r="D4588" s="22" t="n">
        <v>2335.03</v>
      </c>
      <c r="E4588" s="22" t="n">
        <v>2323.78</v>
      </c>
      <c r="F4588" s="22" t="n">
        <v>2328.23</v>
      </c>
      <c r="G4588" s="23" t="n">
        <v>2336.15</v>
      </c>
      <c r="H4588" s="23" t="n">
        <v>2333.82</v>
      </c>
      <c r="I4588" s="23" t="n">
        <v>2325.47</v>
      </c>
      <c r="J4588" s="23" t="n">
        <v>2323.15</v>
      </c>
      <c r="K4588" s="29" t="str">
        <f aca="false">IF(N4588&lt;=$F$3,"HIT","MISS")</f>
        <v>HIT</v>
      </c>
      <c r="L4588" s="29" t="str">
        <f aca="false">IF(O4588&lt;=$F$3,"HIT","MISS")</f>
        <v>HIT</v>
      </c>
      <c r="M4588" s="17" t="str">
        <f aca="false">IF(AND(K4588="HIT",L4588="HIT"),"HOD ✓ | LOD ✓",IF(K4588="HIT","HOD ✓",IF(L4588="HIT","LOD ✓","✗ MISS")))</f>
        <v>HOD ✓ | LOD ✓</v>
      </c>
      <c r="N4588" s="26" t="n">
        <f aca="false">IF(D4588&lt;H4588,(H4588-D4588)/D4588,IF(D4588&gt;G4588,(D4588-G4588)/D4588,0))</f>
        <v>0</v>
      </c>
      <c r="O4588" s="26" t="n">
        <f aca="false">IF(E4588&lt;J4588,(J4588-E4588)/E4588,IF(E4588&gt;I4588,(E4588-I4588)/E4588,0))</f>
        <v>0</v>
      </c>
      <c r="P4588" s="27" t="n">
        <f aca="false">LN(F4588/F4587)</f>
        <v>-0.000579671578618267</v>
      </c>
      <c r="Q4588" s="28" t="n">
        <f aca="false">STDEV(P4569:P4588)*SQRT(252)</f>
        <v>0.188739232596206</v>
      </c>
      <c r="R4588" s="26" t="n">
        <f aca="false">(G4588-H4588)/H4588</f>
        <v>0.000998363198532846</v>
      </c>
      <c r="S4588" s="17" t="n">
        <f aca="false">YEAR(B4588)</f>
        <v>2024</v>
      </c>
      <c r="T4588" s="17" t="n">
        <f aca="false">WEEKDAY(B4588)</f>
        <v>4</v>
      </c>
    </row>
    <row r="4589" customFormat="false" ht="15" hidden="false" customHeight="false" outlineLevel="0" collapsed="false">
      <c r="B4589" s="21" t="n">
        <v>45463</v>
      </c>
      <c r="C4589" s="22" t="n">
        <v>2330.075</v>
      </c>
      <c r="D4589" s="22" t="n">
        <v>2365.59</v>
      </c>
      <c r="E4589" s="22" t="n">
        <v>2327.765</v>
      </c>
      <c r="F4589" s="22" t="n">
        <v>2360.145</v>
      </c>
      <c r="G4589" s="23" t="n">
        <v>2368.65</v>
      </c>
      <c r="H4589" s="23" t="n">
        <v>2366.28</v>
      </c>
      <c r="I4589" s="23" t="n">
        <v>2330.19</v>
      </c>
      <c r="J4589" s="23" t="n">
        <v>2327.86</v>
      </c>
      <c r="K4589" s="29" t="str">
        <f aca="false">IF(N4589&lt;=$F$3,"HIT","MISS")</f>
        <v>HIT</v>
      </c>
      <c r="L4589" s="29" t="str">
        <f aca="false">IF(O4589&lt;=$F$3,"HIT","MISS")</f>
        <v>HIT</v>
      </c>
      <c r="M4589" s="17" t="str">
        <f aca="false">IF(AND(K4589="HIT",L4589="HIT"),"HOD ✓ | LOD ✓",IF(K4589="HIT","HOD ✓",IF(L4589="HIT","LOD ✓","✗ MISS")))</f>
        <v>HOD ✓ | LOD ✓</v>
      </c>
      <c r="N4589" s="26" t="n">
        <f aca="false">IF(D4589&lt;H4589,(H4589-D4589)/D4589,IF(D4589&gt;G4589,(D4589-G4589)/D4589,0))</f>
        <v>0.000291681990539381</v>
      </c>
      <c r="O4589" s="26" t="n">
        <f aca="false">IF(E4589&lt;J4589,(J4589-E4589)/E4589,IF(E4589&gt;I4589,(E4589-I4589)/E4589,0))</f>
        <v>4.08116798732925E-005</v>
      </c>
      <c r="P4589" s="27" t="n">
        <f aca="false">LN(F4589/F4588)</f>
        <v>0.0136147355881602</v>
      </c>
      <c r="Q4589" s="28" t="n">
        <f aca="false">STDEV(P4570:P4589)*SQRT(252)</f>
        <v>0.179352422764483</v>
      </c>
      <c r="R4589" s="26" t="n">
        <f aca="false">(G4589-H4589)/H4589</f>
        <v>0.00100157208783402</v>
      </c>
      <c r="S4589" s="17" t="n">
        <f aca="false">YEAR(B4589)</f>
        <v>2024</v>
      </c>
      <c r="T4589" s="17" t="n">
        <f aca="false">WEEKDAY(B4589)</f>
        <v>5</v>
      </c>
    </row>
    <row r="4590" customFormat="false" ht="15" hidden="false" customHeight="false" outlineLevel="0" collapsed="false">
      <c r="B4590" s="21" t="n">
        <v>45464</v>
      </c>
      <c r="C4590" s="22" t="n">
        <v>2359.665</v>
      </c>
      <c r="D4590" s="22" t="n">
        <v>2368.765</v>
      </c>
      <c r="E4590" s="22" t="n">
        <v>2316.785</v>
      </c>
      <c r="F4590" s="22" t="n">
        <v>2321.875</v>
      </c>
      <c r="G4590" s="23" t="n">
        <v>2368.03</v>
      </c>
      <c r="H4590" s="23" t="n">
        <v>2365.66</v>
      </c>
      <c r="I4590" s="23" t="n">
        <v>2316.42</v>
      </c>
      <c r="J4590" s="23" t="n">
        <v>2314.11</v>
      </c>
      <c r="K4590" s="29" t="str">
        <f aca="false">IF(N4590&lt;=$F$3,"HIT","MISS")</f>
        <v>HIT</v>
      </c>
      <c r="L4590" s="29" t="str">
        <f aca="false">IF(O4590&lt;=$F$3,"HIT","MISS")</f>
        <v>HIT</v>
      </c>
      <c r="M4590" s="17" t="str">
        <f aca="false">IF(AND(K4590="HIT",L4590="HIT"),"HOD ✓ | LOD ✓",IF(K4590="HIT","HOD ✓",IF(L4590="HIT","LOD ✓","✗ MISS")))</f>
        <v>HOD ✓ | LOD ✓</v>
      </c>
      <c r="N4590" s="26" t="n">
        <f aca="false">IF(D4590&lt;H4590,(H4590-D4590)/D4590,IF(D4590&gt;G4590,(D4590-G4590)/D4590,0))</f>
        <v>0.000310288272580721</v>
      </c>
      <c r="O4590" s="26" t="n">
        <f aca="false">IF(E4590&lt;J4590,(J4590-E4590)/E4590,IF(E4590&gt;I4590,(E4590-I4590)/E4590,0))</f>
        <v>0.00015754590952539</v>
      </c>
      <c r="P4590" s="27" t="n">
        <f aca="false">LN(F4590/F4589)</f>
        <v>-0.0163480089040967</v>
      </c>
      <c r="Q4590" s="28" t="n">
        <f aca="false">STDEV(P4571:P4590)*SQRT(252)</f>
        <v>0.189061576741193</v>
      </c>
      <c r="R4590" s="26" t="n">
        <f aca="false">(G4590-H4590)/H4590</f>
        <v>0.00100183458316087</v>
      </c>
      <c r="S4590" s="17" t="n">
        <f aca="false">YEAR(B4590)</f>
        <v>2024</v>
      </c>
      <c r="T4590" s="17" t="n">
        <f aca="false">WEEKDAY(B4590)</f>
        <v>6</v>
      </c>
    </row>
    <row r="4591" customFormat="false" ht="15" hidden="false" customHeight="false" outlineLevel="0" collapsed="false">
      <c r="B4591" s="21" t="n">
        <v>45467</v>
      </c>
      <c r="C4591" s="22" t="n">
        <v>2321.03</v>
      </c>
      <c r="D4591" s="22" t="n">
        <v>2334.73</v>
      </c>
      <c r="E4591" s="22" t="n">
        <v>2317.775</v>
      </c>
      <c r="F4591" s="22" t="n">
        <v>2334.43</v>
      </c>
      <c r="G4591" s="23" t="n">
        <v>2333.61</v>
      </c>
      <c r="H4591" s="23" t="n">
        <v>2331.28</v>
      </c>
      <c r="I4591" s="23" t="n">
        <v>2318.83</v>
      </c>
      <c r="J4591" s="23" t="n">
        <v>2316.51</v>
      </c>
      <c r="K4591" s="29" t="str">
        <f aca="false">IF(N4591&lt;=$F$3,"HIT","MISS")</f>
        <v>HIT</v>
      </c>
      <c r="L4591" s="29" t="str">
        <f aca="false">IF(O4591&lt;=$F$3,"HIT","MISS")</f>
        <v>HIT</v>
      </c>
      <c r="M4591" s="17" t="str">
        <f aca="false">IF(AND(K4591="HIT",L4591="HIT"),"HOD ✓ | LOD ✓",IF(K4591="HIT","HOD ✓",IF(L4591="HIT","LOD ✓","✗ MISS")))</f>
        <v>HOD ✓ | LOD ✓</v>
      </c>
      <c r="N4591" s="26" t="n">
        <f aca="false">IF(D4591&lt;H4591,(H4591-D4591)/D4591,IF(D4591&gt;G4591,(D4591-G4591)/D4591,0))</f>
        <v>0.000479712857589482</v>
      </c>
      <c r="O4591" s="26" t="n">
        <f aca="false">IF(E4591&lt;J4591,(J4591-E4591)/E4591,IF(E4591&gt;I4591,(E4591-I4591)/E4591,0))</f>
        <v>0</v>
      </c>
      <c r="P4591" s="27" t="n">
        <f aca="false">LN(F4591/F4590)</f>
        <v>0.0053927010478121</v>
      </c>
      <c r="Q4591" s="28" t="n">
        <f aca="false">STDEV(P4572:P4591)*SQRT(252)</f>
        <v>0.188105586235223</v>
      </c>
      <c r="R4591" s="26" t="n">
        <f aca="false">(G4591-H4591)/H4591</f>
        <v>0.000999450945403352</v>
      </c>
      <c r="S4591" s="17" t="n">
        <f aca="false">YEAR(B4591)</f>
        <v>2024</v>
      </c>
      <c r="T4591" s="17" t="n">
        <f aca="false">WEEKDAY(B4591)</f>
        <v>2</v>
      </c>
    </row>
    <row r="4592" customFormat="false" ht="15" hidden="false" customHeight="false" outlineLevel="0" collapsed="false">
      <c r="B4592" s="21" t="n">
        <v>45468</v>
      </c>
      <c r="C4592" s="22" t="n">
        <v>2333.945</v>
      </c>
      <c r="D4592" s="22" t="n">
        <v>2337.16</v>
      </c>
      <c r="E4592" s="22" t="n">
        <v>2315.59</v>
      </c>
      <c r="F4592" s="22" t="n">
        <v>2319.595</v>
      </c>
      <c r="G4592" s="23" t="n">
        <v>2339.88</v>
      </c>
      <c r="H4592" s="23" t="n">
        <v>2337.54</v>
      </c>
      <c r="I4592" s="23" t="n">
        <v>2314.75</v>
      </c>
      <c r="J4592" s="23" t="n">
        <v>2312.44</v>
      </c>
      <c r="K4592" s="29" t="str">
        <f aca="false">IF(N4592&lt;=$F$3,"HIT","MISS")</f>
        <v>HIT</v>
      </c>
      <c r="L4592" s="29" t="str">
        <f aca="false">IF(O4592&lt;=$F$3,"HIT","MISS")</f>
        <v>HIT</v>
      </c>
      <c r="M4592" s="17" t="str">
        <f aca="false">IF(AND(K4592="HIT",L4592="HIT"),"HOD ✓ | LOD ✓",IF(K4592="HIT","HOD ✓",IF(L4592="HIT","LOD ✓","✗ MISS")))</f>
        <v>HOD ✓ | LOD ✓</v>
      </c>
      <c r="N4592" s="26" t="n">
        <f aca="false">IF(D4592&lt;H4592,(H4592-D4592)/D4592,IF(D4592&gt;G4592,(D4592-G4592)/D4592,0))</f>
        <v>0.000162590494446298</v>
      </c>
      <c r="O4592" s="26" t="n">
        <f aca="false">IF(E4592&lt;J4592,(J4592-E4592)/E4592,IF(E4592&gt;I4592,(E4592-I4592)/E4592,0))</f>
        <v>0.000362758519427077</v>
      </c>
      <c r="P4592" s="27" t="n">
        <f aca="false">LN(F4592/F4591)</f>
        <v>-0.00637514849803316</v>
      </c>
      <c r="Q4592" s="28" t="n">
        <f aca="false">STDEV(P4573:P4592)*SQRT(252)</f>
        <v>0.188432139014599</v>
      </c>
      <c r="R4592" s="26" t="n">
        <f aca="false">(G4592-H4592)/H4592</f>
        <v>0.00100105238840839</v>
      </c>
      <c r="S4592" s="17" t="n">
        <f aca="false">YEAR(B4592)</f>
        <v>2024</v>
      </c>
      <c r="T4592" s="17" t="n">
        <f aca="false">WEEKDAY(B4592)</f>
        <v>3</v>
      </c>
    </row>
    <row r="4593" customFormat="false" ht="15" hidden="false" customHeight="false" outlineLevel="0" collapsed="false">
      <c r="B4593" s="21" t="n">
        <v>45469</v>
      </c>
      <c r="C4593" s="22" t="n">
        <v>2320.13</v>
      </c>
      <c r="D4593" s="22" t="n">
        <v>2324.015</v>
      </c>
      <c r="E4593" s="22" t="n">
        <v>2293.69</v>
      </c>
      <c r="F4593" s="22" t="n">
        <v>2298.47</v>
      </c>
      <c r="G4593" s="23" t="n">
        <v>2326.96</v>
      </c>
      <c r="H4593" s="23" t="n">
        <v>2324.64</v>
      </c>
      <c r="I4593" s="23" t="n">
        <v>2294.49</v>
      </c>
      <c r="J4593" s="23" t="n">
        <v>2292.2</v>
      </c>
      <c r="K4593" s="29" t="str">
        <f aca="false">IF(N4593&lt;=$F$3,"HIT","MISS")</f>
        <v>HIT</v>
      </c>
      <c r="L4593" s="29" t="str">
        <f aca="false">IF(O4593&lt;=$F$3,"HIT","MISS")</f>
        <v>HIT</v>
      </c>
      <c r="M4593" s="17" t="str">
        <f aca="false">IF(AND(K4593="HIT",L4593="HIT"),"HOD ✓ | LOD ✓",IF(K4593="HIT","HOD ✓",IF(L4593="HIT","LOD ✓","✗ MISS")))</f>
        <v>HOD ✓ | LOD ✓</v>
      </c>
      <c r="N4593" s="26" t="n">
        <f aca="false">IF(D4593&lt;H4593,(H4593-D4593)/D4593,IF(D4593&gt;G4593,(D4593-G4593)/D4593,0))</f>
        <v>0.000268931138568383</v>
      </c>
      <c r="O4593" s="26" t="n">
        <f aca="false">IF(E4593&lt;J4593,(J4593-E4593)/E4593,IF(E4593&gt;I4593,(E4593-I4593)/E4593,0))</f>
        <v>0</v>
      </c>
      <c r="P4593" s="27" t="n">
        <f aca="false">LN(F4593/F4592)</f>
        <v>-0.00914891728522687</v>
      </c>
      <c r="Q4593" s="28" t="n">
        <f aca="false">STDEV(P4574:P4593)*SQRT(252)</f>
        <v>0.187980367627021</v>
      </c>
      <c r="R4593" s="26" t="n">
        <f aca="false">(G4593-H4593)/H4593</f>
        <v>0.000998003992016039</v>
      </c>
      <c r="S4593" s="17" t="n">
        <f aca="false">YEAR(B4593)</f>
        <v>2024</v>
      </c>
      <c r="T4593" s="17" t="n">
        <f aca="false">WEEKDAY(B4593)</f>
        <v>4</v>
      </c>
    </row>
    <row r="4594" customFormat="false" ht="15" hidden="false" customHeight="false" outlineLevel="0" collapsed="false">
      <c r="B4594" s="21" t="n">
        <v>45470</v>
      </c>
      <c r="C4594" s="22" t="n">
        <v>2298.84</v>
      </c>
      <c r="D4594" s="22" t="n">
        <v>2331.015</v>
      </c>
      <c r="E4594" s="22" t="n">
        <v>2296.61</v>
      </c>
      <c r="F4594" s="22" t="n">
        <v>2327.81</v>
      </c>
      <c r="G4594" s="23" t="n">
        <v>2330.73</v>
      </c>
      <c r="H4594" s="23" t="n">
        <v>2328.4</v>
      </c>
      <c r="I4594" s="23" t="n">
        <v>2298.02</v>
      </c>
      <c r="J4594" s="23" t="n">
        <v>2295.72</v>
      </c>
      <c r="K4594" s="29" t="str">
        <f aca="false">IF(N4594&lt;=$F$3,"HIT","MISS")</f>
        <v>HIT</v>
      </c>
      <c r="L4594" s="29" t="str">
        <f aca="false">IF(O4594&lt;=$F$3,"HIT","MISS")</f>
        <v>HIT</v>
      </c>
      <c r="M4594" s="17" t="str">
        <f aca="false">IF(AND(K4594="HIT",L4594="HIT"),"HOD ✓ | LOD ✓",IF(K4594="HIT","HOD ✓",IF(L4594="HIT","LOD ✓","✗ MISS")))</f>
        <v>HOD ✓ | LOD ✓</v>
      </c>
      <c r="N4594" s="26" t="n">
        <f aca="false">IF(D4594&lt;H4594,(H4594-D4594)/D4594,IF(D4594&gt;G4594,(D4594-G4594)/D4594,0))</f>
        <v>0.000122264335493274</v>
      </c>
      <c r="O4594" s="26" t="n">
        <f aca="false">IF(E4594&lt;J4594,(J4594-E4594)/E4594,IF(E4594&gt;I4594,(E4594-I4594)/E4594,0))</f>
        <v>0</v>
      </c>
      <c r="P4594" s="27" t="n">
        <f aca="false">LN(F4594/F4593)</f>
        <v>0.0126842272296823</v>
      </c>
      <c r="Q4594" s="28" t="n">
        <f aca="false">STDEV(P4575:P4594)*SQRT(252)</f>
        <v>0.193830102419667</v>
      </c>
      <c r="R4594" s="26" t="n">
        <f aca="false">(G4594-H4594)/H4594</f>
        <v>0.00100068716715338</v>
      </c>
      <c r="S4594" s="17" t="n">
        <f aca="false">YEAR(B4594)</f>
        <v>2024</v>
      </c>
      <c r="T4594" s="17" t="n">
        <f aca="false">WEEKDAY(B4594)</f>
        <v>5</v>
      </c>
    </row>
    <row r="4595" customFormat="false" ht="15" hidden="false" customHeight="false" outlineLevel="0" collapsed="false">
      <c r="B4595" s="21" t="n">
        <v>45471</v>
      </c>
      <c r="C4595" s="22" t="n">
        <v>2327.105</v>
      </c>
      <c r="D4595" s="22" t="n">
        <v>2339.785</v>
      </c>
      <c r="E4595" s="22" t="n">
        <v>2319.105</v>
      </c>
      <c r="F4595" s="22" t="n">
        <v>2326.72</v>
      </c>
      <c r="G4595" s="23" t="n">
        <v>2340.58</v>
      </c>
      <c r="H4595" s="23" t="n">
        <v>2338.24</v>
      </c>
      <c r="I4595" s="23" t="n">
        <v>2321.66</v>
      </c>
      <c r="J4595" s="23" t="n">
        <v>2319.34</v>
      </c>
      <c r="K4595" s="29" t="str">
        <f aca="false">IF(N4595&lt;=$F$3,"HIT","MISS")</f>
        <v>HIT</v>
      </c>
      <c r="L4595" s="29" t="str">
        <f aca="false">IF(O4595&lt;=$F$3,"HIT","MISS")</f>
        <v>HIT</v>
      </c>
      <c r="M4595" s="17" t="str">
        <f aca="false">IF(AND(K4595="HIT",L4595="HIT"),"HOD ✓ | LOD ✓",IF(K4595="HIT","HOD ✓",IF(L4595="HIT","LOD ✓","✗ MISS")))</f>
        <v>HOD ✓ | LOD ✓</v>
      </c>
      <c r="N4595" s="26" t="n">
        <f aca="false">IF(D4595&lt;H4595,(H4595-D4595)/D4595,IF(D4595&gt;G4595,(D4595-G4595)/D4595,0))</f>
        <v>0</v>
      </c>
      <c r="O4595" s="26" t="n">
        <f aca="false">IF(E4595&lt;J4595,(J4595-E4595)/E4595,IF(E4595&gt;I4595,(E4595-I4595)/E4595,0))</f>
        <v>0.000101332194963198</v>
      </c>
      <c r="P4595" s="27" t="n">
        <f aca="false">LN(F4595/F4594)</f>
        <v>-0.000468360938666442</v>
      </c>
      <c r="Q4595" s="28" t="n">
        <f aca="false">STDEV(P4576:P4595)*SQRT(252)</f>
        <v>0.192272611532784</v>
      </c>
      <c r="R4595" s="26" t="n">
        <f aca="false">(G4595-H4595)/H4595</f>
        <v>0.0010007527028877</v>
      </c>
      <c r="S4595" s="17" t="n">
        <f aca="false">YEAR(B4595)</f>
        <v>2024</v>
      </c>
      <c r="T4595" s="17" t="n">
        <f aca="false">WEEKDAY(B4595)</f>
        <v>6</v>
      </c>
    </row>
    <row r="4596" customFormat="false" ht="15" hidden="false" customHeight="false" outlineLevel="0" collapsed="false">
      <c r="B4596" s="21" t="n">
        <v>45474</v>
      </c>
      <c r="C4596" s="22" t="n">
        <v>2323.32</v>
      </c>
      <c r="D4596" s="22" t="n">
        <v>2338.545</v>
      </c>
      <c r="E4596" s="22" t="n">
        <v>2318.605</v>
      </c>
      <c r="F4596" s="22" t="n">
        <v>2331.855</v>
      </c>
      <c r="G4596" s="23" t="n">
        <v>2337.86</v>
      </c>
      <c r="H4596" s="23" t="n">
        <v>2335.52</v>
      </c>
      <c r="I4596" s="23" t="n">
        <v>2318.69</v>
      </c>
      <c r="J4596" s="23" t="n">
        <v>2316.37</v>
      </c>
      <c r="K4596" s="29" t="str">
        <f aca="false">IF(N4596&lt;=$F$3,"HIT","MISS")</f>
        <v>HIT</v>
      </c>
      <c r="L4596" s="29" t="str">
        <f aca="false">IF(O4596&lt;=$F$3,"HIT","MISS")</f>
        <v>HIT</v>
      </c>
      <c r="M4596" s="17" t="str">
        <f aca="false">IF(AND(K4596="HIT",L4596="HIT"),"HOD ✓ | LOD ✓",IF(K4596="HIT","HOD ✓",IF(L4596="HIT","LOD ✓","✗ MISS")))</f>
        <v>HOD ✓ | LOD ✓</v>
      </c>
      <c r="N4596" s="26" t="n">
        <f aca="false">IF(D4596&lt;H4596,(H4596-D4596)/D4596,IF(D4596&gt;G4596,(D4596-G4596)/D4596,0))</f>
        <v>0.000292917177133622</v>
      </c>
      <c r="O4596" s="26" t="n">
        <f aca="false">IF(E4596&lt;J4596,(J4596-E4596)/E4596,IF(E4596&gt;I4596,(E4596-I4596)/E4596,0))</f>
        <v>0</v>
      </c>
      <c r="P4596" s="27" t="n">
        <f aca="false">LN(F4596/F4595)</f>
        <v>0.00220453768788491</v>
      </c>
      <c r="Q4596" s="28" t="n">
        <f aca="false">STDEV(P4577:P4596)*SQRT(252)</f>
        <v>0.188835998109988</v>
      </c>
      <c r="R4596" s="26" t="n">
        <f aca="false">(G4596-H4596)/H4596</f>
        <v>0.00100191820237041</v>
      </c>
      <c r="S4596" s="17" t="n">
        <f aca="false">YEAR(B4596)</f>
        <v>2024</v>
      </c>
      <c r="T4596" s="17" t="n">
        <f aca="false">WEEKDAY(B4596)</f>
        <v>2</v>
      </c>
    </row>
    <row r="4597" customFormat="false" ht="15" hidden="false" customHeight="false" outlineLevel="0" collapsed="false">
      <c r="B4597" s="21" t="n">
        <v>45475</v>
      </c>
      <c r="C4597" s="22" t="n">
        <v>2331.875</v>
      </c>
      <c r="D4597" s="22" t="n">
        <v>2336.89</v>
      </c>
      <c r="E4597" s="22" t="n">
        <v>2319.13</v>
      </c>
      <c r="F4597" s="22" t="n">
        <v>2329.485</v>
      </c>
      <c r="G4597" s="23" t="n">
        <v>2336.7</v>
      </c>
      <c r="H4597" s="23" t="n">
        <v>2334.37</v>
      </c>
      <c r="I4597" s="23" t="n">
        <v>2318.61</v>
      </c>
      <c r="J4597" s="23" t="n">
        <v>2316.29</v>
      </c>
      <c r="K4597" s="29" t="str">
        <f aca="false">IF(N4597&lt;=$F$3,"HIT","MISS")</f>
        <v>HIT</v>
      </c>
      <c r="L4597" s="29" t="str">
        <f aca="false">IF(O4597&lt;=$F$3,"HIT","MISS")</f>
        <v>HIT</v>
      </c>
      <c r="M4597" s="17" t="str">
        <f aca="false">IF(AND(K4597="HIT",L4597="HIT"),"HOD ✓ | LOD ✓",IF(K4597="HIT","HOD ✓",IF(L4597="HIT","LOD ✓","✗ MISS")))</f>
        <v>HOD ✓ | LOD ✓</v>
      </c>
      <c r="N4597" s="26" t="n">
        <f aca="false">IF(D4597&lt;H4597,(H4597-D4597)/D4597,IF(D4597&gt;G4597,(D4597-G4597)/D4597,0))</f>
        <v>8.13046399274483E-005</v>
      </c>
      <c r="O4597" s="26" t="n">
        <f aca="false">IF(E4597&lt;J4597,(J4597-E4597)/E4597,IF(E4597&gt;I4597,(E4597-I4597)/E4597,0))</f>
        <v>0.000224222014289834</v>
      </c>
      <c r="P4597" s="27" t="n">
        <f aca="false">LN(F4597/F4596)</f>
        <v>-0.00101687506348899</v>
      </c>
      <c r="Q4597" s="28" t="n">
        <f aca="false">STDEV(P4578:P4597)*SQRT(252)</f>
        <v>0.18536811987107</v>
      </c>
      <c r="R4597" s="26" t="n">
        <f aca="false">(G4597-H4597)/H4597</f>
        <v>0.000998127974571267</v>
      </c>
      <c r="S4597" s="17" t="n">
        <f aca="false">YEAR(B4597)</f>
        <v>2024</v>
      </c>
      <c r="T4597" s="17" t="n">
        <f aca="false">WEEKDAY(B4597)</f>
        <v>3</v>
      </c>
    </row>
    <row r="4598" customFormat="false" ht="15" hidden="false" customHeight="false" outlineLevel="0" collapsed="false">
      <c r="B4598" s="21" t="n">
        <v>45476</v>
      </c>
      <c r="C4598" s="22" t="n">
        <v>2330.335</v>
      </c>
      <c r="D4598" s="22" t="n">
        <v>2364.995</v>
      </c>
      <c r="E4598" s="22" t="n">
        <v>2326.885</v>
      </c>
      <c r="F4598" s="22" t="n">
        <v>2356.16</v>
      </c>
      <c r="G4598" s="23" t="n">
        <v>2367.97</v>
      </c>
      <c r="H4598" s="23" t="n">
        <v>2365.6</v>
      </c>
      <c r="I4598" s="23" t="n">
        <v>2326.72</v>
      </c>
      <c r="J4598" s="23" t="n">
        <v>2324.4</v>
      </c>
      <c r="K4598" s="29" t="str">
        <f aca="false">IF(N4598&lt;=$F$3,"HIT","MISS")</f>
        <v>HIT</v>
      </c>
      <c r="L4598" s="29" t="str">
        <f aca="false">IF(O4598&lt;=$F$3,"HIT","MISS")</f>
        <v>HIT</v>
      </c>
      <c r="M4598" s="17" t="str">
        <f aca="false">IF(AND(K4598="HIT",L4598="HIT"),"HOD ✓ | LOD ✓",IF(K4598="HIT","HOD ✓",IF(L4598="HIT","LOD ✓","✗ MISS")))</f>
        <v>HOD ✓ | LOD ✓</v>
      </c>
      <c r="N4598" s="26" t="n">
        <f aca="false">IF(D4598&lt;H4598,(H4598-D4598)/D4598,IF(D4598&gt;G4598,(D4598-G4598)/D4598,0))</f>
        <v>0.000255814494322406</v>
      </c>
      <c r="O4598" s="26" t="n">
        <f aca="false">IF(E4598&lt;J4598,(J4598-E4598)/E4598,IF(E4598&gt;I4598,(E4598-I4598)/E4598,0))</f>
        <v>7.09102512588368E-005</v>
      </c>
      <c r="P4598" s="27" t="n">
        <f aca="false">LN(F4598/F4597)</f>
        <v>0.0113859620942641</v>
      </c>
      <c r="Q4598" s="28" t="n">
        <f aca="false">STDEV(P4579:P4598)*SQRT(252)</f>
        <v>0.184790291975116</v>
      </c>
      <c r="R4598" s="26" t="n">
        <f aca="false">(G4598-H4598)/H4598</f>
        <v>0.00100185999323634</v>
      </c>
      <c r="S4598" s="17" t="n">
        <f aca="false">YEAR(B4598)</f>
        <v>2024</v>
      </c>
      <c r="T4598" s="17" t="n">
        <f aca="false">WEEKDAY(B4598)</f>
        <v>4</v>
      </c>
    </row>
    <row r="4599" customFormat="false" ht="15" hidden="false" customHeight="false" outlineLevel="0" collapsed="false">
      <c r="B4599" s="21" t="n">
        <v>45477</v>
      </c>
      <c r="C4599" s="22" t="n">
        <v>2356.955</v>
      </c>
      <c r="D4599" s="22" t="n">
        <v>2362.6</v>
      </c>
      <c r="E4599" s="22" t="n">
        <v>2350.51</v>
      </c>
      <c r="F4599" s="22" t="n">
        <v>2357.2</v>
      </c>
      <c r="G4599" s="23" t="n">
        <v>2363.64</v>
      </c>
      <c r="H4599" s="23" t="n">
        <v>2361.28</v>
      </c>
      <c r="I4599" s="23" t="n">
        <v>2351.69</v>
      </c>
      <c r="J4599" s="23" t="n">
        <v>2349.34</v>
      </c>
      <c r="K4599" s="29" t="str">
        <f aca="false">IF(N4599&lt;=$F$3,"HIT","MISS")</f>
        <v>HIT</v>
      </c>
      <c r="L4599" s="29" t="str">
        <f aca="false">IF(O4599&lt;=$F$3,"HIT","MISS")</f>
        <v>HIT</v>
      </c>
      <c r="M4599" s="17" t="str">
        <f aca="false">IF(AND(K4599="HIT",L4599="HIT"),"HOD ✓ | LOD ✓",IF(K4599="HIT","HOD ✓",IF(L4599="HIT","LOD ✓","✗ MISS")))</f>
        <v>HOD ✓ | LOD ✓</v>
      </c>
      <c r="N4599" s="26" t="n">
        <f aca="false">IF(D4599&lt;H4599,(H4599-D4599)/D4599,IF(D4599&gt;G4599,(D4599-G4599)/D4599,0))</f>
        <v>0</v>
      </c>
      <c r="O4599" s="26" t="n">
        <f aca="false">IF(E4599&lt;J4599,(J4599-E4599)/E4599,IF(E4599&gt;I4599,(E4599-I4599)/E4599,0))</f>
        <v>0</v>
      </c>
      <c r="P4599" s="27" t="n">
        <f aca="false">LN(F4599/F4598)</f>
        <v>0.000441298783406229</v>
      </c>
      <c r="Q4599" s="28" t="n">
        <f aca="false">STDEV(P4580:P4599)*SQRT(252)</f>
        <v>0.181883363791175</v>
      </c>
      <c r="R4599" s="26" t="n">
        <f aca="false">(G4599-H4599)/H4599</f>
        <v>0.000999457921127385</v>
      </c>
      <c r="S4599" s="17" t="n">
        <f aca="false">YEAR(B4599)</f>
        <v>2024</v>
      </c>
      <c r="T4599" s="17" t="n">
        <f aca="false">WEEKDAY(B4599)</f>
        <v>5</v>
      </c>
    </row>
    <row r="4600" customFormat="false" ht="15" hidden="false" customHeight="false" outlineLevel="0" collapsed="false">
      <c r="B4600" s="21" t="n">
        <v>45478</v>
      </c>
      <c r="C4600" s="22" t="n">
        <v>2357.03</v>
      </c>
      <c r="D4600" s="22" t="n">
        <v>2392.965</v>
      </c>
      <c r="E4600" s="22" t="n">
        <v>2348.62</v>
      </c>
      <c r="F4600" s="22" t="n">
        <v>2391.62</v>
      </c>
      <c r="G4600" s="23" t="n">
        <v>2392.31</v>
      </c>
      <c r="H4600" s="23" t="n">
        <v>2389.92</v>
      </c>
      <c r="I4600" s="23" t="n">
        <v>2351.45</v>
      </c>
      <c r="J4600" s="23" t="n">
        <v>2349.1</v>
      </c>
      <c r="K4600" s="29" t="str">
        <f aca="false">IF(N4600&lt;=$F$3,"HIT","MISS")</f>
        <v>HIT</v>
      </c>
      <c r="L4600" s="29" t="str">
        <f aca="false">IF(O4600&lt;=$F$3,"HIT","MISS")</f>
        <v>HIT</v>
      </c>
      <c r="M4600" s="17" t="str">
        <f aca="false">IF(AND(K4600="HIT",L4600="HIT"),"HOD ✓ | LOD ✓",IF(K4600="HIT","HOD ✓",IF(L4600="HIT","LOD ✓","✗ MISS")))</f>
        <v>HOD ✓ | LOD ✓</v>
      </c>
      <c r="N4600" s="26" t="n">
        <f aca="false">IF(D4600&lt;H4600,(H4600-D4600)/D4600,IF(D4600&gt;G4600,(D4600-G4600)/D4600,0))</f>
        <v>0.000273719005501627</v>
      </c>
      <c r="O4600" s="26" t="n">
        <f aca="false">IF(E4600&lt;J4600,(J4600-E4600)/E4600,IF(E4600&gt;I4600,(E4600-I4600)/E4600,0))</f>
        <v>0.000204375335303292</v>
      </c>
      <c r="P4600" s="27" t="n">
        <f aca="false">LN(F4600/F4599)</f>
        <v>0.0144964866104667</v>
      </c>
      <c r="Q4600" s="28" t="n">
        <f aca="false">STDEV(P4581:P4600)*SQRT(252)</f>
        <v>0.135536749207386</v>
      </c>
      <c r="R4600" s="26" t="n">
        <f aca="false">(G4600-H4600)/H4600</f>
        <v>0.00100003347392376</v>
      </c>
      <c r="S4600" s="17" t="n">
        <f aca="false">YEAR(B4600)</f>
        <v>2024</v>
      </c>
      <c r="T4600" s="17" t="n">
        <f aca="false">WEEKDAY(B4600)</f>
        <v>6</v>
      </c>
    </row>
    <row r="4601" customFormat="false" ht="15" hidden="false" customHeight="false" outlineLevel="0" collapsed="false">
      <c r="B4601" s="21" t="n">
        <v>45481</v>
      </c>
      <c r="C4601" s="22" t="n">
        <v>2389.41</v>
      </c>
      <c r="D4601" s="22" t="n">
        <v>2391.13</v>
      </c>
      <c r="E4601" s="22" t="n">
        <v>2351.09</v>
      </c>
      <c r="F4601" s="22" t="n">
        <v>2359.26</v>
      </c>
      <c r="G4601" s="23" t="n">
        <v>2392.74</v>
      </c>
      <c r="H4601" s="23" t="n">
        <v>2390.35</v>
      </c>
      <c r="I4601" s="23" t="n">
        <v>2351.64</v>
      </c>
      <c r="J4601" s="23" t="n">
        <v>2349.29</v>
      </c>
      <c r="K4601" s="29" t="str">
        <f aca="false">IF(N4601&lt;=$F$3,"HIT","MISS")</f>
        <v>HIT</v>
      </c>
      <c r="L4601" s="29" t="str">
        <f aca="false">IF(O4601&lt;=$F$3,"HIT","MISS")</f>
        <v>HIT</v>
      </c>
      <c r="M4601" s="17" t="str">
        <f aca="false">IF(AND(K4601="HIT",L4601="HIT"),"HOD ✓ | LOD ✓",IF(K4601="HIT","HOD ✓",IF(L4601="HIT","LOD ✓","✗ MISS")))</f>
        <v>HOD ✓ | LOD ✓</v>
      </c>
      <c r="N4601" s="26" t="n">
        <f aca="false">IF(D4601&lt;H4601,(H4601-D4601)/D4601,IF(D4601&gt;G4601,(D4601-G4601)/D4601,0))</f>
        <v>0</v>
      </c>
      <c r="O4601" s="26" t="n">
        <f aca="false">IF(E4601&lt;J4601,(J4601-E4601)/E4601,IF(E4601&gt;I4601,(E4601-I4601)/E4601,0))</f>
        <v>0</v>
      </c>
      <c r="P4601" s="27" t="n">
        <f aca="false">LN(F4601/F4600)</f>
        <v>-0.0136229500466059</v>
      </c>
      <c r="Q4601" s="28" t="n">
        <f aca="false">STDEV(P4582:P4601)*SQRT(252)</f>
        <v>0.144839092035953</v>
      </c>
      <c r="R4601" s="26" t="n">
        <f aca="false">(G4601-H4601)/H4601</f>
        <v>0.000999853577927865</v>
      </c>
      <c r="S4601" s="17" t="n">
        <f aca="false">YEAR(B4601)</f>
        <v>2024</v>
      </c>
      <c r="T4601" s="17" t="n">
        <f aca="false">WEEKDAY(B4601)</f>
        <v>2</v>
      </c>
    </row>
    <row r="4602" customFormat="false" ht="15" hidden="false" customHeight="false" outlineLevel="0" collapsed="false">
      <c r="B4602" s="21" t="n">
        <v>45482</v>
      </c>
      <c r="C4602" s="22" t="n">
        <v>2359.125</v>
      </c>
      <c r="D4602" s="22" t="n">
        <v>2371.625</v>
      </c>
      <c r="E4602" s="22" t="n">
        <v>2349.485</v>
      </c>
      <c r="F4602" s="22" t="n">
        <v>2364.03</v>
      </c>
      <c r="G4602" s="23" t="n">
        <v>2371.06</v>
      </c>
      <c r="H4602" s="23" t="n">
        <v>2368.69</v>
      </c>
      <c r="I4602" s="23" t="n">
        <v>2350.14</v>
      </c>
      <c r="J4602" s="23" t="n">
        <v>2347.79</v>
      </c>
      <c r="K4602" s="29" t="str">
        <f aca="false">IF(N4602&lt;=$F$3,"HIT","MISS")</f>
        <v>HIT</v>
      </c>
      <c r="L4602" s="29" t="str">
        <f aca="false">IF(O4602&lt;=$F$3,"HIT","MISS")</f>
        <v>HIT</v>
      </c>
      <c r="M4602" s="17" t="str">
        <f aca="false">IF(AND(K4602="HIT",L4602="HIT"),"HOD ✓ | LOD ✓",IF(K4602="HIT","HOD ✓",IF(L4602="HIT","LOD ✓","✗ MISS")))</f>
        <v>HOD ✓ | LOD ✓</v>
      </c>
      <c r="N4602" s="26" t="n">
        <f aca="false">IF(D4602&lt;H4602,(H4602-D4602)/D4602,IF(D4602&gt;G4602,(D4602-G4602)/D4602,0))</f>
        <v>0.000238233278869996</v>
      </c>
      <c r="O4602" s="26" t="n">
        <f aca="false">IF(E4602&lt;J4602,(J4602-E4602)/E4602,IF(E4602&gt;I4602,(E4602-I4602)/E4602,0))</f>
        <v>0</v>
      </c>
      <c r="P4602" s="27" t="n">
        <f aca="false">LN(F4602/F4601)</f>
        <v>0.00201977927317799</v>
      </c>
      <c r="Q4602" s="28" t="n">
        <f aca="false">STDEV(P4583:P4602)*SQRT(252)</f>
        <v>0.144777099153473</v>
      </c>
      <c r="R4602" s="26" t="n">
        <f aca="false">(G4602-H4602)/H4602</f>
        <v>0.00100055304830936</v>
      </c>
      <c r="S4602" s="17" t="n">
        <f aca="false">YEAR(B4602)</f>
        <v>2024</v>
      </c>
      <c r="T4602" s="17" t="n">
        <f aca="false">WEEKDAY(B4602)</f>
        <v>3</v>
      </c>
    </row>
    <row r="4603" customFormat="false" ht="15" hidden="false" customHeight="false" outlineLevel="0" collapsed="false">
      <c r="B4603" s="21" t="n">
        <v>45483</v>
      </c>
      <c r="C4603" s="22" t="n">
        <v>2363.9</v>
      </c>
      <c r="D4603" s="22" t="n">
        <v>2386.73</v>
      </c>
      <c r="E4603" s="22" t="n">
        <v>2363.15</v>
      </c>
      <c r="F4603" s="22" t="n">
        <v>2371.32</v>
      </c>
      <c r="G4603" s="23" t="n">
        <v>2389.76</v>
      </c>
      <c r="H4603" s="23" t="n">
        <v>2387.37</v>
      </c>
      <c r="I4603" s="23" t="n">
        <v>2366.28</v>
      </c>
      <c r="J4603" s="23" t="n">
        <v>2363.92</v>
      </c>
      <c r="K4603" s="29" t="str">
        <f aca="false">IF(N4603&lt;=$F$3,"HIT","MISS")</f>
        <v>HIT</v>
      </c>
      <c r="L4603" s="29" t="str">
        <f aca="false">IF(O4603&lt;=$F$3,"HIT","MISS")</f>
        <v>HIT</v>
      </c>
      <c r="M4603" s="17" t="str">
        <f aca="false">IF(AND(K4603="HIT",L4603="HIT"),"HOD ✓ | LOD ✓",IF(K4603="HIT","HOD ✓",IF(L4603="HIT","LOD ✓","✗ MISS")))</f>
        <v>HOD ✓ | LOD ✓</v>
      </c>
      <c r="N4603" s="26" t="n">
        <f aca="false">IF(D4603&lt;H4603,(H4603-D4603)/D4603,IF(D4603&gt;G4603,(D4603-G4603)/D4603,0))</f>
        <v>0.000268149308887001</v>
      </c>
      <c r="O4603" s="26" t="n">
        <f aca="false">IF(E4603&lt;J4603,(J4603-E4603)/E4603,IF(E4603&gt;I4603,(E4603-I4603)/E4603,0))</f>
        <v>0.000325836277849473</v>
      </c>
      <c r="P4603" s="27" t="n">
        <f aca="false">LN(F4603/F4602)</f>
        <v>0.00307897230791459</v>
      </c>
      <c r="Q4603" s="28" t="n">
        <f aca="false">STDEV(P4584:P4603)*SQRT(252)</f>
        <v>0.144688459318152</v>
      </c>
      <c r="R4603" s="26" t="n">
        <f aca="false">(G4603-H4603)/H4603</f>
        <v>0.00100110163066484</v>
      </c>
      <c r="S4603" s="17" t="n">
        <f aca="false">YEAR(B4603)</f>
        <v>2024</v>
      </c>
      <c r="T4603" s="17" t="n">
        <f aca="false">WEEKDAY(B4603)</f>
        <v>4</v>
      </c>
    </row>
    <row r="4604" customFormat="false" ht="15" hidden="false" customHeight="false" outlineLevel="0" collapsed="false">
      <c r="B4604" s="21" t="n">
        <v>45484</v>
      </c>
      <c r="C4604" s="22" t="n">
        <v>2371.93</v>
      </c>
      <c r="D4604" s="22" t="n">
        <v>2424.6</v>
      </c>
      <c r="E4604" s="22" t="n">
        <v>2371.34</v>
      </c>
      <c r="F4604" s="22" t="n">
        <v>2415.375</v>
      </c>
      <c r="G4604" s="23" t="n">
        <v>2420.67</v>
      </c>
      <c r="H4604" s="23" t="n">
        <v>2418.25</v>
      </c>
      <c r="I4604" s="23" t="n">
        <v>2371.98</v>
      </c>
      <c r="J4604" s="23" t="n">
        <v>2369.61</v>
      </c>
      <c r="K4604" s="24" t="str">
        <f aca="false">IF(N4604&lt;=$F$3,"HIT","MISS")</f>
        <v>MISS</v>
      </c>
      <c r="L4604" s="24" t="str">
        <f aca="false">IF(O4604&lt;=$F$3,"HIT","MISS")</f>
        <v>HIT</v>
      </c>
      <c r="M4604" s="25" t="str">
        <f aca="false">IF(AND(K4604="HIT",L4604="HIT"),"HOD ✓ | LOD ✓",IF(K4604="HIT","HOD ✓",IF(L4604="HIT","LOD ✓","✗ MISS")))</f>
        <v>LOD ✓</v>
      </c>
      <c r="N4604" s="26" t="n">
        <f aca="false">IF(D4604&lt;H4604,(H4604-D4604)/D4604,IF(D4604&gt;G4604,(D4604-G4604)/D4604,0))</f>
        <v>0.00162088591932683</v>
      </c>
      <c r="O4604" s="26" t="n">
        <f aca="false">IF(E4604&lt;J4604,(J4604-E4604)/E4604,IF(E4604&gt;I4604,(E4604-I4604)/E4604,0))</f>
        <v>0</v>
      </c>
      <c r="P4604" s="27" t="n">
        <f aca="false">LN(F4604/F4603)</f>
        <v>0.0184077924264528</v>
      </c>
      <c r="Q4604" s="28" t="n">
        <f aca="false">STDEV(P4585:P4604)*SQRT(252)</f>
        <v>0.152090453706757</v>
      </c>
      <c r="R4604" s="26" t="n">
        <f aca="false">(G4604-H4604)/H4604</f>
        <v>0.0010007236638065</v>
      </c>
      <c r="S4604" s="17" t="n">
        <f aca="false">YEAR(B4604)</f>
        <v>2024</v>
      </c>
      <c r="T4604" s="17" t="n">
        <f aca="false">WEEKDAY(B4604)</f>
        <v>5</v>
      </c>
    </row>
    <row r="4605" customFormat="false" ht="15" hidden="false" customHeight="false" outlineLevel="0" collapsed="false">
      <c r="B4605" s="21" t="n">
        <v>45485</v>
      </c>
      <c r="C4605" s="22" t="n">
        <v>2413.075</v>
      </c>
      <c r="D4605" s="22" t="n">
        <v>2418.31</v>
      </c>
      <c r="E4605" s="22" t="n">
        <v>2391.52</v>
      </c>
      <c r="F4605" s="22" t="n">
        <v>2410.92</v>
      </c>
      <c r="G4605" s="23" t="n">
        <v>2418.03</v>
      </c>
      <c r="H4605" s="23" t="n">
        <v>2415.61</v>
      </c>
      <c r="I4605" s="23" t="n">
        <v>2393.27</v>
      </c>
      <c r="J4605" s="23" t="n">
        <v>2390.88</v>
      </c>
      <c r="K4605" s="29" t="str">
        <f aca="false">IF(N4605&lt;=$F$3,"HIT","MISS")</f>
        <v>HIT</v>
      </c>
      <c r="L4605" s="29" t="str">
        <f aca="false">IF(O4605&lt;=$F$3,"HIT","MISS")</f>
        <v>HIT</v>
      </c>
      <c r="M4605" s="17" t="str">
        <f aca="false">IF(AND(K4605="HIT",L4605="HIT"),"HOD ✓ | LOD ✓",IF(K4605="HIT","HOD ✓",IF(L4605="HIT","LOD ✓","✗ MISS")))</f>
        <v>HOD ✓ | LOD ✓</v>
      </c>
      <c r="N4605" s="26" t="n">
        <f aca="false">IF(D4605&lt;H4605,(H4605-D4605)/D4605,IF(D4605&gt;G4605,(D4605-G4605)/D4605,0))</f>
        <v>0.00011578333629673</v>
      </c>
      <c r="O4605" s="26" t="n">
        <f aca="false">IF(E4605&lt;J4605,(J4605-E4605)/E4605,IF(E4605&gt;I4605,(E4605-I4605)/E4605,0))</f>
        <v>0</v>
      </c>
      <c r="P4605" s="27" t="n">
        <f aca="false">LN(F4605/F4604)</f>
        <v>-0.00184613715709563</v>
      </c>
      <c r="Q4605" s="28" t="n">
        <f aca="false">STDEV(P4586:P4605)*SQRT(252)</f>
        <v>0.148063353201362</v>
      </c>
      <c r="R4605" s="26" t="n">
        <f aca="false">(G4605-H4605)/H4605</f>
        <v>0.00100181734634319</v>
      </c>
      <c r="S4605" s="17" t="n">
        <f aca="false">YEAR(B4605)</f>
        <v>2024</v>
      </c>
      <c r="T4605" s="17" t="n">
        <f aca="false">WEEKDAY(B4605)</f>
        <v>6</v>
      </c>
    </row>
    <row r="4606" customFormat="false" ht="15" hidden="false" customHeight="false" outlineLevel="0" collapsed="false">
      <c r="B4606" s="21" t="n">
        <v>45488</v>
      </c>
      <c r="C4606" s="22" t="n">
        <v>2411.81</v>
      </c>
      <c r="D4606" s="22" t="n">
        <v>2439.855</v>
      </c>
      <c r="E4606" s="22" t="n">
        <v>2401.405</v>
      </c>
      <c r="F4606" s="22" t="n">
        <v>2422.395</v>
      </c>
      <c r="G4606" s="23" t="n">
        <v>2441.41</v>
      </c>
      <c r="H4606" s="23" t="n">
        <v>2438.97</v>
      </c>
      <c r="I4606" s="23" t="n">
        <v>2403.21</v>
      </c>
      <c r="J4606" s="23" t="n">
        <v>2400.81</v>
      </c>
      <c r="K4606" s="29" t="str">
        <f aca="false">IF(N4606&lt;=$F$3,"HIT","MISS")</f>
        <v>HIT</v>
      </c>
      <c r="L4606" s="29" t="str">
        <f aca="false">IF(O4606&lt;=$F$3,"HIT","MISS")</f>
        <v>HIT</v>
      </c>
      <c r="M4606" s="17" t="str">
        <f aca="false">IF(AND(K4606="HIT",L4606="HIT"),"HOD ✓ | LOD ✓",IF(K4606="HIT","HOD ✓",IF(L4606="HIT","LOD ✓","✗ MISS")))</f>
        <v>HOD ✓ | LOD ✓</v>
      </c>
      <c r="N4606" s="26" t="n">
        <f aca="false">IF(D4606&lt;H4606,(H4606-D4606)/D4606,IF(D4606&gt;G4606,(D4606-G4606)/D4606,0))</f>
        <v>0</v>
      </c>
      <c r="O4606" s="26" t="n">
        <f aca="false">IF(E4606&lt;J4606,(J4606-E4606)/E4606,IF(E4606&gt;I4606,(E4606-I4606)/E4606,0))</f>
        <v>0</v>
      </c>
      <c r="P4606" s="27" t="n">
        <f aca="false">LN(F4606/F4605)</f>
        <v>0.00474830279423841</v>
      </c>
      <c r="Q4606" s="28" t="n">
        <f aca="false">STDEV(P4587:P4606)*SQRT(252)</f>
        <v>0.145780336334977</v>
      </c>
      <c r="R4606" s="26" t="n">
        <f aca="false">(G4606-H4606)/H4606</f>
        <v>0.00100042230941752</v>
      </c>
      <c r="S4606" s="17" t="n">
        <f aca="false">YEAR(B4606)</f>
        <v>2024</v>
      </c>
      <c r="T4606" s="17" t="n">
        <f aca="false">WEEKDAY(B4606)</f>
        <v>2</v>
      </c>
    </row>
    <row r="4607" customFormat="false" ht="15" hidden="false" customHeight="false" outlineLevel="0" collapsed="false">
      <c r="B4607" s="21" t="n">
        <v>45489</v>
      </c>
      <c r="C4607" s="22" t="n">
        <v>2422.08</v>
      </c>
      <c r="D4607" s="22" t="n">
        <v>2469.765</v>
      </c>
      <c r="E4607" s="22" t="n">
        <v>2420.08</v>
      </c>
      <c r="F4607" s="22" t="n">
        <v>2468.93</v>
      </c>
      <c r="G4607" s="23" t="n">
        <v>2469.16</v>
      </c>
      <c r="H4607" s="23" t="n">
        <v>2466.69</v>
      </c>
      <c r="I4607" s="23" t="n">
        <v>2422.77</v>
      </c>
      <c r="J4607" s="23" t="n">
        <v>2420.35</v>
      </c>
      <c r="K4607" s="29" t="str">
        <f aca="false">IF(N4607&lt;=$F$3,"HIT","MISS")</f>
        <v>HIT</v>
      </c>
      <c r="L4607" s="29" t="str">
        <f aca="false">IF(O4607&lt;=$F$3,"HIT","MISS")</f>
        <v>HIT</v>
      </c>
      <c r="M4607" s="17" t="str">
        <f aca="false">IF(AND(K4607="HIT",L4607="HIT"),"HOD ✓ | LOD ✓",IF(K4607="HIT","HOD ✓",IF(L4607="HIT","LOD ✓","✗ MISS")))</f>
        <v>HOD ✓ | LOD ✓</v>
      </c>
      <c r="N4607" s="26" t="n">
        <f aca="false">IF(D4607&lt;H4607,(H4607-D4607)/D4607,IF(D4607&gt;G4607,(D4607-G4607)/D4607,0))</f>
        <v>0.000244962577411219</v>
      </c>
      <c r="O4607" s="26" t="n">
        <f aca="false">IF(E4607&lt;J4607,(J4607-E4607)/E4607,IF(E4607&gt;I4607,(E4607-I4607)/E4607,0))</f>
        <v>0.00011156655978314</v>
      </c>
      <c r="P4607" s="27" t="n">
        <f aca="false">LN(F4607/F4606)</f>
        <v>0.0190281382116233</v>
      </c>
      <c r="Q4607" s="28" t="n">
        <f aca="false">STDEV(P4588:P4607)*SQRT(252)</f>
        <v>0.157512963917445</v>
      </c>
      <c r="R4607" s="26" t="n">
        <f aca="false">(G4607-H4607)/H4607</f>
        <v>0.00100134187919836</v>
      </c>
      <c r="S4607" s="17" t="n">
        <f aca="false">YEAR(B4607)</f>
        <v>2024</v>
      </c>
      <c r="T4607" s="17" t="n">
        <f aca="false">WEEKDAY(B4607)</f>
        <v>3</v>
      </c>
    </row>
    <row r="4608" customFormat="false" ht="15" hidden="false" customHeight="false" outlineLevel="0" collapsed="false">
      <c r="B4608" s="21" t="n">
        <v>45490</v>
      </c>
      <c r="C4608" s="22" t="n">
        <v>2467.82</v>
      </c>
      <c r="D4608" s="22" t="n">
        <v>2483.74</v>
      </c>
      <c r="E4608" s="22" t="n">
        <v>2451.57</v>
      </c>
      <c r="F4608" s="22" t="n">
        <v>2458.81</v>
      </c>
      <c r="G4608" s="23" t="n">
        <v>2486.46</v>
      </c>
      <c r="H4608" s="23" t="n">
        <v>2483.98</v>
      </c>
      <c r="I4608" s="23" t="n">
        <v>2451.27</v>
      </c>
      <c r="J4608" s="23" t="n">
        <v>2448.82</v>
      </c>
      <c r="K4608" s="29" t="str">
        <f aca="false">IF(N4608&lt;=$F$3,"HIT","MISS")</f>
        <v>HIT</v>
      </c>
      <c r="L4608" s="29" t="str">
        <f aca="false">IF(O4608&lt;=$F$3,"HIT","MISS")</f>
        <v>HIT</v>
      </c>
      <c r="M4608" s="17" t="str">
        <f aca="false">IF(AND(K4608="HIT",L4608="HIT"),"HOD ✓ | LOD ✓",IF(K4608="HIT","HOD ✓",IF(L4608="HIT","LOD ✓","✗ MISS")))</f>
        <v>HOD ✓ | LOD ✓</v>
      </c>
      <c r="N4608" s="26" t="n">
        <f aca="false">IF(D4608&lt;H4608,(H4608-D4608)/D4608,IF(D4608&gt;G4608,(D4608-G4608)/D4608,0))</f>
        <v>9.6628471579246E-005</v>
      </c>
      <c r="O4608" s="26" t="n">
        <f aca="false">IF(E4608&lt;J4608,(J4608-E4608)/E4608,IF(E4608&gt;I4608,(E4608-I4608)/E4608,0))</f>
        <v>0.00012237056253755</v>
      </c>
      <c r="P4608" s="27" t="n">
        <f aca="false">LN(F4608/F4607)</f>
        <v>-0.0041073653347818</v>
      </c>
      <c r="Q4608" s="28" t="n">
        <f aca="false">STDEV(P4589:P4608)*SQRT(252)</f>
        <v>0.159038377495557</v>
      </c>
      <c r="R4608" s="26" t="n">
        <f aca="false">(G4608-H4608)/H4608</f>
        <v>0.000998397732670963</v>
      </c>
      <c r="S4608" s="17" t="n">
        <f aca="false">YEAR(B4608)</f>
        <v>2024</v>
      </c>
      <c r="T4608" s="17" t="n">
        <f aca="false">WEEKDAY(B4608)</f>
        <v>4</v>
      </c>
    </row>
    <row r="4609" customFormat="false" ht="15" hidden="false" customHeight="false" outlineLevel="0" collapsed="false">
      <c r="B4609" s="21" t="n">
        <v>45491</v>
      </c>
      <c r="C4609" s="22" t="n">
        <v>2458.755</v>
      </c>
      <c r="D4609" s="22" t="n">
        <v>2475</v>
      </c>
      <c r="E4609" s="22" t="n">
        <v>2440.415</v>
      </c>
      <c r="F4609" s="22" t="n">
        <v>2445.31</v>
      </c>
      <c r="G4609" s="23" t="n">
        <v>2476.46</v>
      </c>
      <c r="H4609" s="23" t="n">
        <v>2473.99</v>
      </c>
      <c r="I4609" s="23" t="n">
        <v>2442.55</v>
      </c>
      <c r="J4609" s="23" t="n">
        <v>2440.11</v>
      </c>
      <c r="K4609" s="29" t="str">
        <f aca="false">IF(N4609&lt;=$F$3,"HIT","MISS")</f>
        <v>HIT</v>
      </c>
      <c r="L4609" s="29" t="str">
        <f aca="false">IF(O4609&lt;=$F$3,"HIT","MISS")</f>
        <v>HIT</v>
      </c>
      <c r="M4609" s="17" t="str">
        <f aca="false">IF(AND(K4609="HIT",L4609="HIT"),"HOD ✓ | LOD ✓",IF(K4609="HIT","HOD ✓",IF(L4609="HIT","LOD ✓","✗ MISS")))</f>
        <v>HOD ✓ | LOD ✓</v>
      </c>
      <c r="N4609" s="26" t="n">
        <f aca="false">IF(D4609&lt;H4609,(H4609-D4609)/D4609,IF(D4609&gt;G4609,(D4609-G4609)/D4609,0))</f>
        <v>0</v>
      </c>
      <c r="O4609" s="26" t="n">
        <f aca="false">IF(E4609&lt;J4609,(J4609-E4609)/E4609,IF(E4609&gt;I4609,(E4609-I4609)/E4609,0))</f>
        <v>0</v>
      </c>
      <c r="P4609" s="27" t="n">
        <f aca="false">LN(F4609/F4608)</f>
        <v>-0.00550558881121566</v>
      </c>
      <c r="Q4609" s="28" t="n">
        <f aca="false">STDEV(P4590:P4609)*SQRT(252)</f>
        <v>0.15613509923496</v>
      </c>
      <c r="R4609" s="26" t="n">
        <f aca="false">(G4609-H4609)/H4609</f>
        <v>0.000998387220643679</v>
      </c>
      <c r="S4609" s="17" t="n">
        <f aca="false">YEAR(B4609)</f>
        <v>2024</v>
      </c>
      <c r="T4609" s="17" t="n">
        <f aca="false">WEEKDAY(B4609)</f>
        <v>5</v>
      </c>
    </row>
    <row r="4610" customFormat="false" ht="15" hidden="false" customHeight="false" outlineLevel="0" collapsed="false">
      <c r="B4610" s="21" t="n">
        <v>45492</v>
      </c>
      <c r="C4610" s="22" t="n">
        <v>2444.495</v>
      </c>
      <c r="D4610" s="22" t="n">
        <v>2445.34</v>
      </c>
      <c r="E4610" s="22" t="n">
        <v>2393.88</v>
      </c>
      <c r="F4610" s="22" t="n">
        <v>2400.82</v>
      </c>
      <c r="G4610" s="23" t="n">
        <v>2444.72</v>
      </c>
      <c r="H4610" s="23" t="n">
        <v>2442.28</v>
      </c>
      <c r="I4610" s="23" t="n">
        <v>2393.48</v>
      </c>
      <c r="J4610" s="23" t="n">
        <v>2391.09</v>
      </c>
      <c r="K4610" s="29" t="str">
        <f aca="false">IF(N4610&lt;=$F$3,"HIT","MISS")</f>
        <v>HIT</v>
      </c>
      <c r="L4610" s="29" t="str">
        <f aca="false">IF(O4610&lt;=$F$3,"HIT","MISS")</f>
        <v>HIT</v>
      </c>
      <c r="M4610" s="17" t="str">
        <f aca="false">IF(AND(K4610="HIT",L4610="HIT"),"HOD ✓ | LOD ✓",IF(K4610="HIT","HOD ✓",IF(L4610="HIT","LOD ✓","✗ MISS")))</f>
        <v>HOD ✓ | LOD ✓</v>
      </c>
      <c r="N4610" s="26" t="n">
        <f aca="false">IF(D4610&lt;H4610,(H4610-D4610)/D4610,IF(D4610&gt;G4610,(D4610-G4610)/D4610,0))</f>
        <v>0.000253543474527201</v>
      </c>
      <c r="O4610" s="26" t="n">
        <f aca="false">IF(E4610&lt;J4610,(J4610-E4610)/E4610,IF(E4610&gt;I4610,(E4610-I4610)/E4610,0))</f>
        <v>0.000167092753187332</v>
      </c>
      <c r="P4610" s="27" t="n">
        <f aca="false">LN(F4610/F4609)</f>
        <v>-0.0183615585899935</v>
      </c>
      <c r="Q4610" s="28" t="n">
        <f aca="false">STDEV(P4591:P4610)*SQRT(252)</f>
        <v>0.159364691713345</v>
      </c>
      <c r="R4610" s="26" t="n">
        <f aca="false">(G4610-H4610)/H4610</f>
        <v>0.000999066446107572</v>
      </c>
      <c r="S4610" s="17" t="n">
        <f aca="false">YEAR(B4610)</f>
        <v>2024</v>
      </c>
      <c r="T4610" s="17" t="n">
        <f aca="false">WEEKDAY(B4610)</f>
        <v>6</v>
      </c>
    </row>
    <row r="4611" customFormat="false" ht="15" hidden="false" customHeight="false" outlineLevel="0" collapsed="false">
      <c r="B4611" s="21" t="n">
        <v>45495</v>
      </c>
      <c r="C4611" s="22" t="n">
        <v>2403.82</v>
      </c>
      <c r="D4611" s="22" t="n">
        <v>2412.255</v>
      </c>
      <c r="E4611" s="22" t="n">
        <v>2383.93</v>
      </c>
      <c r="F4611" s="22" t="n">
        <v>2396.42</v>
      </c>
      <c r="G4611" s="23" t="n">
        <v>2411.64</v>
      </c>
      <c r="H4611" s="23" t="n">
        <v>2409.23</v>
      </c>
      <c r="I4611" s="23" t="n">
        <v>2383.53</v>
      </c>
      <c r="J4611" s="23" t="n">
        <v>2381.15</v>
      </c>
      <c r="K4611" s="29" t="str">
        <f aca="false">IF(N4611&lt;=$F$3,"HIT","MISS")</f>
        <v>HIT</v>
      </c>
      <c r="L4611" s="29" t="str">
        <f aca="false">IF(O4611&lt;=$F$3,"HIT","MISS")</f>
        <v>HIT</v>
      </c>
      <c r="M4611" s="17" t="str">
        <f aca="false">IF(AND(K4611="HIT",L4611="HIT"),"HOD ✓ | LOD ✓",IF(K4611="HIT","HOD ✓",IF(L4611="HIT","LOD ✓","✗ MISS")))</f>
        <v>HOD ✓ | LOD ✓</v>
      </c>
      <c r="N4611" s="26" t="n">
        <f aca="false">IF(D4611&lt;H4611,(H4611-D4611)/D4611,IF(D4611&gt;G4611,(D4611-G4611)/D4611,0))</f>
        <v>0.000254948170902428</v>
      </c>
      <c r="O4611" s="26" t="n">
        <f aca="false">IF(E4611&lt;J4611,(J4611-E4611)/E4611,IF(E4611&gt;I4611,(E4611-I4611)/E4611,0))</f>
        <v>0.000167790161623721</v>
      </c>
      <c r="P4611" s="27" t="n">
        <f aca="false">LN(F4611/F4610)</f>
        <v>-0.00183438862088475</v>
      </c>
      <c r="Q4611" s="28" t="n">
        <f aca="false">STDEV(P4592:P4611)*SQRT(252)</f>
        <v>0.159191331071025</v>
      </c>
      <c r="R4611" s="26" t="n">
        <f aca="false">(G4611-H4611)/H4611</f>
        <v>0.00100031960418883</v>
      </c>
      <c r="S4611" s="17" t="n">
        <f aca="false">YEAR(B4611)</f>
        <v>2024</v>
      </c>
      <c r="T4611" s="17" t="n">
        <f aca="false">WEEKDAY(B4611)</f>
        <v>2</v>
      </c>
    </row>
    <row r="4612" customFormat="false" ht="15" hidden="false" customHeight="false" outlineLevel="0" collapsed="false">
      <c r="B4612" s="21" t="n">
        <v>45496</v>
      </c>
      <c r="C4612" s="22" t="n">
        <v>2397.595</v>
      </c>
      <c r="D4612" s="22" t="n">
        <v>2412.075</v>
      </c>
      <c r="E4612" s="22" t="n">
        <v>2388.31</v>
      </c>
      <c r="F4612" s="22" t="n">
        <v>2409.65</v>
      </c>
      <c r="G4612" s="23" t="n">
        <v>2411.6</v>
      </c>
      <c r="H4612" s="23" t="n">
        <v>2409.19</v>
      </c>
      <c r="I4612" s="23" t="n">
        <v>2387.92</v>
      </c>
      <c r="J4612" s="23" t="n">
        <v>2385.53</v>
      </c>
      <c r="K4612" s="29" t="str">
        <f aca="false">IF(N4612&lt;=$F$3,"HIT","MISS")</f>
        <v>HIT</v>
      </c>
      <c r="L4612" s="29" t="str">
        <f aca="false">IF(O4612&lt;=$F$3,"HIT","MISS")</f>
        <v>HIT</v>
      </c>
      <c r="M4612" s="17" t="str">
        <f aca="false">IF(AND(K4612="HIT",L4612="HIT"),"HOD ✓ | LOD ✓",IF(K4612="HIT","HOD ✓",IF(L4612="HIT","LOD ✓","✗ MISS")))</f>
        <v>HOD ✓ | LOD ✓</v>
      </c>
      <c r="N4612" s="26" t="n">
        <f aca="false">IF(D4612&lt;H4612,(H4612-D4612)/D4612,IF(D4612&gt;G4612,(D4612-G4612)/D4612,0))</f>
        <v>0.000196925883316194</v>
      </c>
      <c r="O4612" s="26" t="n">
        <f aca="false">IF(E4612&lt;J4612,(J4612-E4612)/E4612,IF(E4612&gt;I4612,(E4612-I4612)/E4612,0))</f>
        <v>0.000163295384602448</v>
      </c>
      <c r="P4612" s="27" t="n">
        <f aca="false">LN(F4612/F4611)</f>
        <v>0.00550555169523966</v>
      </c>
      <c r="Q4612" s="28" t="n">
        <f aca="false">STDEV(P4593:P4612)*SQRT(252)</f>
        <v>0.157156831926647</v>
      </c>
      <c r="R4612" s="26" t="n">
        <f aca="false">(G4612-H4612)/H4612</f>
        <v>0.00100033621258591</v>
      </c>
      <c r="S4612" s="17" t="n">
        <f aca="false">YEAR(B4612)</f>
        <v>2024</v>
      </c>
      <c r="T4612" s="17" t="n">
        <f aca="false">WEEKDAY(B4612)</f>
        <v>3</v>
      </c>
    </row>
    <row r="4613" customFormat="false" ht="15" hidden="false" customHeight="false" outlineLevel="0" collapsed="false">
      <c r="B4613" s="21" t="n">
        <v>45497</v>
      </c>
      <c r="C4613" s="22" t="n">
        <v>2408.785</v>
      </c>
      <c r="D4613" s="22" t="n">
        <v>2432.065</v>
      </c>
      <c r="E4613" s="22" t="n">
        <v>2396.86</v>
      </c>
      <c r="F4613" s="22" t="n">
        <v>2397.395</v>
      </c>
      <c r="G4613" s="23" t="n">
        <v>2431.48</v>
      </c>
      <c r="H4613" s="23" t="n">
        <v>2429.05</v>
      </c>
      <c r="I4613" s="23" t="n">
        <v>2400.09</v>
      </c>
      <c r="J4613" s="23" t="n">
        <v>2397.69</v>
      </c>
      <c r="K4613" s="29" t="str">
        <f aca="false">IF(N4613&lt;=$F$3,"HIT","MISS")</f>
        <v>HIT</v>
      </c>
      <c r="L4613" s="29" t="str">
        <f aca="false">IF(O4613&lt;=$F$3,"HIT","MISS")</f>
        <v>HIT</v>
      </c>
      <c r="M4613" s="17" t="str">
        <f aca="false">IF(AND(K4613="HIT",L4613="HIT"),"HOD ✓ | LOD ✓",IF(K4613="HIT","HOD ✓",IF(L4613="HIT","LOD ✓","✗ MISS")))</f>
        <v>HOD ✓ | LOD ✓</v>
      </c>
      <c r="N4613" s="26" t="n">
        <f aca="false">IF(D4613&lt;H4613,(H4613-D4613)/D4613,IF(D4613&gt;G4613,(D4613-G4613)/D4613,0))</f>
        <v>0.000240536334349631</v>
      </c>
      <c r="O4613" s="26" t="n">
        <f aca="false">IF(E4613&lt;J4613,(J4613-E4613)/E4613,IF(E4613&gt;I4613,(E4613-I4613)/E4613,0))</f>
        <v>0.000346286391362002</v>
      </c>
      <c r="P4613" s="27" t="n">
        <f aca="false">LN(F4613/F4612)</f>
        <v>-0.00509877754419548</v>
      </c>
      <c r="Q4613" s="28" t="n">
        <f aca="false">STDEV(P4594:P4613)*SQRT(252)</f>
        <v>0.154004657100549</v>
      </c>
      <c r="R4613" s="26" t="n">
        <f aca="false">(G4613-H4613)/H4613</f>
        <v>0.00100039109940093</v>
      </c>
      <c r="S4613" s="17" t="n">
        <f aca="false">YEAR(B4613)</f>
        <v>2024</v>
      </c>
      <c r="T4613" s="17" t="n">
        <f aca="false">WEEKDAY(B4613)</f>
        <v>4</v>
      </c>
    </row>
    <row r="4614" customFormat="false" ht="15" hidden="false" customHeight="false" outlineLevel="0" collapsed="false">
      <c r="B4614" s="21" t="n">
        <v>45498</v>
      </c>
      <c r="C4614" s="22" t="n">
        <v>2397.855</v>
      </c>
      <c r="D4614" s="22" t="n">
        <v>2401.31</v>
      </c>
      <c r="E4614" s="22" t="n">
        <v>2353.195</v>
      </c>
      <c r="F4614" s="22" t="n">
        <v>2364.3</v>
      </c>
      <c r="G4614" s="23" t="n">
        <v>2404.39</v>
      </c>
      <c r="H4614" s="23" t="n">
        <v>2401.99</v>
      </c>
      <c r="I4614" s="23" t="n">
        <v>2352.94</v>
      </c>
      <c r="J4614" s="23" t="n">
        <v>2350.59</v>
      </c>
      <c r="K4614" s="29" t="str">
        <f aca="false">IF(N4614&lt;=$F$3,"HIT","MISS")</f>
        <v>HIT</v>
      </c>
      <c r="L4614" s="29" t="str">
        <f aca="false">IF(O4614&lt;=$F$3,"HIT","MISS")</f>
        <v>HIT</v>
      </c>
      <c r="M4614" s="17" t="str">
        <f aca="false">IF(AND(K4614="HIT",L4614="HIT"),"HOD ✓ | LOD ✓",IF(K4614="HIT","HOD ✓",IF(L4614="HIT","LOD ✓","✗ MISS")))</f>
        <v>HOD ✓ | LOD ✓</v>
      </c>
      <c r="N4614" s="26" t="n">
        <f aca="false">IF(D4614&lt;H4614,(H4614-D4614)/D4614,IF(D4614&gt;G4614,(D4614-G4614)/D4614,0))</f>
        <v>0.000283178764924077</v>
      </c>
      <c r="O4614" s="26" t="n">
        <f aca="false">IF(E4614&lt;J4614,(J4614-E4614)/E4614,IF(E4614&gt;I4614,(E4614-I4614)/E4614,0))</f>
        <v>0.000108363310307947</v>
      </c>
      <c r="P4614" s="27" t="n">
        <f aca="false">LN(F4614/F4613)</f>
        <v>-0.0139007361503855</v>
      </c>
      <c r="Q4614" s="28" t="n">
        <f aca="false">STDEV(P4595:P4614)*SQRT(252)</f>
        <v>0.158630096993873</v>
      </c>
      <c r="R4614" s="26" t="n">
        <f aca="false">(G4614-H4614)/H4614</f>
        <v>0.000999171520281138</v>
      </c>
      <c r="S4614" s="17" t="n">
        <f aca="false">YEAR(B4614)</f>
        <v>2024</v>
      </c>
      <c r="T4614" s="17" t="n">
        <f aca="false">WEEKDAY(B4614)</f>
        <v>5</v>
      </c>
    </row>
    <row r="4615" customFormat="false" ht="15" hidden="false" customHeight="false" outlineLevel="0" collapsed="false">
      <c r="B4615" s="21" t="n">
        <v>45499</v>
      </c>
      <c r="C4615" s="22" t="n">
        <v>2364.505</v>
      </c>
      <c r="D4615" s="22" t="n">
        <v>2390.84</v>
      </c>
      <c r="E4615" s="22" t="n">
        <v>2355.875</v>
      </c>
      <c r="F4615" s="22" t="n">
        <v>2387.02</v>
      </c>
      <c r="G4615" s="23" t="n">
        <v>2393.61</v>
      </c>
      <c r="H4615" s="23" t="n">
        <v>2391.22</v>
      </c>
      <c r="I4615" s="23" t="n">
        <v>2356.37</v>
      </c>
      <c r="J4615" s="23" t="n">
        <v>2354.02</v>
      </c>
      <c r="K4615" s="29" t="str">
        <f aca="false">IF(N4615&lt;=$F$3,"HIT","MISS")</f>
        <v>HIT</v>
      </c>
      <c r="L4615" s="29" t="str">
        <f aca="false">IF(O4615&lt;=$F$3,"HIT","MISS")</f>
        <v>HIT</v>
      </c>
      <c r="M4615" s="17" t="str">
        <f aca="false">IF(AND(K4615="HIT",L4615="HIT"),"HOD ✓ | LOD ✓",IF(K4615="HIT","HOD ✓",IF(L4615="HIT","LOD ✓","✗ MISS")))</f>
        <v>HOD ✓ | LOD ✓</v>
      </c>
      <c r="N4615" s="26" t="n">
        <f aca="false">IF(D4615&lt;H4615,(H4615-D4615)/D4615,IF(D4615&gt;G4615,(D4615-G4615)/D4615,0))</f>
        <v>0.000158939954158227</v>
      </c>
      <c r="O4615" s="26" t="n">
        <f aca="false">IF(E4615&lt;J4615,(J4615-E4615)/E4615,IF(E4615&gt;I4615,(E4615-I4615)/E4615,0))</f>
        <v>0</v>
      </c>
      <c r="P4615" s="27" t="n">
        <f aca="false">LN(F4615/F4614)</f>
        <v>0.00956373099407124</v>
      </c>
      <c r="Q4615" s="28" t="n">
        <f aca="false">STDEV(P4596:P4615)*SQRT(252)</f>
        <v>0.161554981031392</v>
      </c>
      <c r="R4615" s="26" t="n">
        <f aca="false">(G4615-H4615)/H4615</f>
        <v>0.000999489800185816</v>
      </c>
      <c r="S4615" s="17" t="n">
        <f aca="false">YEAR(B4615)</f>
        <v>2024</v>
      </c>
      <c r="T4615" s="17" t="n">
        <f aca="false">WEEKDAY(B4615)</f>
        <v>6</v>
      </c>
    </row>
    <row r="4616" customFormat="false" ht="15" hidden="false" customHeight="false" outlineLevel="0" collapsed="false">
      <c r="B4616" s="21" t="n">
        <v>45502</v>
      </c>
      <c r="C4616" s="22" t="n">
        <v>2388.395</v>
      </c>
      <c r="D4616" s="22" t="n">
        <v>2403.265</v>
      </c>
      <c r="E4616" s="22" t="n">
        <v>2369.65</v>
      </c>
      <c r="F4616" s="22" t="n">
        <v>2383.79</v>
      </c>
      <c r="G4616" s="23" t="n">
        <v>2405.61</v>
      </c>
      <c r="H4616" s="23" t="n">
        <v>2403.21</v>
      </c>
      <c r="I4616" s="23" t="n">
        <v>2370.44</v>
      </c>
      <c r="J4616" s="23" t="n">
        <v>2368.07</v>
      </c>
      <c r="K4616" s="29" t="str">
        <f aca="false">IF(N4616&lt;=$F$3,"HIT","MISS")</f>
        <v>HIT</v>
      </c>
      <c r="L4616" s="29" t="str">
        <f aca="false">IF(O4616&lt;=$F$3,"HIT","MISS")</f>
        <v>HIT</v>
      </c>
      <c r="M4616" s="17" t="str">
        <f aca="false">IF(AND(K4616="HIT",L4616="HIT"),"HOD ✓ | LOD ✓",IF(K4616="HIT","HOD ✓",IF(L4616="HIT","LOD ✓","✗ MISS")))</f>
        <v>HOD ✓ | LOD ✓</v>
      </c>
      <c r="N4616" s="26" t="n">
        <f aca="false">IF(D4616&lt;H4616,(H4616-D4616)/D4616,IF(D4616&gt;G4616,(D4616-G4616)/D4616,0))</f>
        <v>0</v>
      </c>
      <c r="O4616" s="26" t="n">
        <f aca="false">IF(E4616&lt;J4616,(J4616-E4616)/E4616,IF(E4616&gt;I4616,(E4616-I4616)/E4616,0))</f>
        <v>0</v>
      </c>
      <c r="P4616" s="27" t="n">
        <f aca="false">LN(F4616/F4615)</f>
        <v>-0.00135406796477626</v>
      </c>
      <c r="Q4616" s="28" t="n">
        <f aca="false">STDEV(P4597:P4616)*SQRT(252)</f>
        <v>0.161778353426876</v>
      </c>
      <c r="R4616" s="26" t="n">
        <f aca="false">(G4616-H4616)/H4616</f>
        <v>0.000998664286516822</v>
      </c>
      <c r="S4616" s="17" t="n">
        <f aca="false">YEAR(B4616)</f>
        <v>2024</v>
      </c>
      <c r="T4616" s="17" t="n">
        <f aca="false">WEEKDAY(B4616)</f>
        <v>2</v>
      </c>
    </row>
    <row r="4617" customFormat="false" ht="15" hidden="false" customHeight="false" outlineLevel="0" collapsed="false">
      <c r="B4617" s="21" t="n">
        <v>45503</v>
      </c>
      <c r="C4617" s="22" t="n">
        <v>2382.525</v>
      </c>
      <c r="D4617" s="22" t="n">
        <v>2412.935</v>
      </c>
      <c r="E4617" s="22" t="n">
        <v>2376.535</v>
      </c>
      <c r="F4617" s="22" t="n">
        <v>2410.88</v>
      </c>
      <c r="G4617" s="23" t="n">
        <v>2413.9</v>
      </c>
      <c r="H4617" s="23" t="n">
        <v>2411.49</v>
      </c>
      <c r="I4617" s="23" t="n">
        <v>2379.42</v>
      </c>
      <c r="J4617" s="23" t="n">
        <v>2377.04</v>
      </c>
      <c r="K4617" s="29" t="str">
        <f aca="false">IF(N4617&lt;=$F$3,"HIT","MISS")</f>
        <v>HIT</v>
      </c>
      <c r="L4617" s="29" t="str">
        <f aca="false">IF(O4617&lt;=$F$3,"HIT","MISS")</f>
        <v>HIT</v>
      </c>
      <c r="M4617" s="17" t="str">
        <f aca="false">IF(AND(K4617="HIT",L4617="HIT"),"HOD ✓ | LOD ✓",IF(K4617="HIT","HOD ✓",IF(L4617="HIT","LOD ✓","✗ MISS")))</f>
        <v>HOD ✓ | LOD ✓</v>
      </c>
      <c r="N4617" s="26" t="n">
        <f aca="false">IF(D4617&lt;H4617,(H4617-D4617)/D4617,IF(D4617&gt;G4617,(D4617-G4617)/D4617,0))</f>
        <v>0</v>
      </c>
      <c r="O4617" s="26" t="n">
        <f aca="false">IF(E4617&lt;J4617,(J4617-E4617)/E4617,IF(E4617&gt;I4617,(E4617-I4617)/E4617,0))</f>
        <v>0.000212494240564565</v>
      </c>
      <c r="P4617" s="27" t="n">
        <f aca="false">LN(F4617/F4616)</f>
        <v>0.0113001680066128</v>
      </c>
      <c r="Q4617" s="28" t="n">
        <f aca="false">STDEV(P4598:P4617)*SQRT(252)</f>
        <v>0.165504344153557</v>
      </c>
      <c r="R4617" s="26" t="n">
        <f aca="false">(G4617-H4617)/H4617</f>
        <v>0.000999382124744581</v>
      </c>
      <c r="S4617" s="17" t="n">
        <f aca="false">YEAR(B4617)</f>
        <v>2024</v>
      </c>
      <c r="T4617" s="17" t="n">
        <f aca="false">WEEKDAY(B4617)</f>
        <v>3</v>
      </c>
    </row>
    <row r="4618" customFormat="false" ht="15" hidden="false" customHeight="false" outlineLevel="0" collapsed="false">
      <c r="B4618" s="21" t="n">
        <v>45504</v>
      </c>
      <c r="C4618" s="22" t="n">
        <v>2410.74</v>
      </c>
      <c r="D4618" s="22" t="n">
        <v>2451.005</v>
      </c>
      <c r="E4618" s="22" t="n">
        <v>2403.94</v>
      </c>
      <c r="F4618" s="22" t="n">
        <v>2447.57</v>
      </c>
      <c r="G4618" s="23" t="n">
        <v>2453.81</v>
      </c>
      <c r="H4618" s="23" t="n">
        <v>2451.36</v>
      </c>
      <c r="I4618" s="23" t="n">
        <v>2406.6</v>
      </c>
      <c r="J4618" s="23" t="n">
        <v>2404.2</v>
      </c>
      <c r="K4618" s="29" t="str">
        <f aca="false">IF(N4618&lt;=$F$3,"HIT","MISS")</f>
        <v>HIT</v>
      </c>
      <c r="L4618" s="29" t="str">
        <f aca="false">IF(O4618&lt;=$F$3,"HIT","MISS")</f>
        <v>HIT</v>
      </c>
      <c r="M4618" s="17" t="str">
        <f aca="false">IF(AND(K4618="HIT",L4618="HIT"),"HOD ✓ | LOD ✓",IF(K4618="HIT","HOD ✓",IF(L4618="HIT","LOD ✓","✗ MISS")))</f>
        <v>HOD ✓ | LOD ✓</v>
      </c>
      <c r="N4618" s="26" t="n">
        <f aca="false">IF(D4618&lt;H4618,(H4618-D4618)/D4618,IF(D4618&gt;G4618,(D4618-G4618)/D4618,0))</f>
        <v>0.000144838545821007</v>
      </c>
      <c r="O4618" s="26" t="n">
        <f aca="false">IF(E4618&lt;J4618,(J4618-E4618)/E4618,IF(E4618&gt;I4618,(E4618-I4618)/E4618,0))</f>
        <v>0.000108155777598344</v>
      </c>
      <c r="P4618" s="27" t="n">
        <f aca="false">LN(F4618/F4617)</f>
        <v>0.0151038695449244</v>
      </c>
      <c r="Q4618" s="28" t="n">
        <f aca="false">STDEV(P4599:P4618)*SQRT(252)</f>
        <v>0.168876904994193</v>
      </c>
      <c r="R4618" s="26" t="n">
        <f aca="false">(G4618-H4618)/H4618</f>
        <v>0.000999445205926432</v>
      </c>
      <c r="S4618" s="17" t="n">
        <f aca="false">YEAR(B4618)</f>
        <v>2024</v>
      </c>
      <c r="T4618" s="17" t="n">
        <f aca="false">WEEKDAY(B4618)</f>
        <v>4</v>
      </c>
    </row>
    <row r="4619" customFormat="false" ht="15" hidden="false" customHeight="false" outlineLevel="0" collapsed="false">
      <c r="B4619" s="21" t="n">
        <v>45505</v>
      </c>
      <c r="C4619" s="22" t="n">
        <v>2447.77</v>
      </c>
      <c r="D4619" s="22" t="n">
        <v>2462.325</v>
      </c>
      <c r="E4619" s="22" t="n">
        <v>2430.275</v>
      </c>
      <c r="F4619" s="22" t="n">
        <v>2446.385</v>
      </c>
      <c r="G4619" s="23" t="n">
        <v>2462.91</v>
      </c>
      <c r="H4619" s="23" t="n">
        <v>2460.45</v>
      </c>
      <c r="I4619" s="23" t="n">
        <v>2430.61</v>
      </c>
      <c r="J4619" s="23" t="n">
        <v>2428.18</v>
      </c>
      <c r="K4619" s="29" t="str">
        <f aca="false">IF(N4619&lt;=$F$3,"HIT","MISS")</f>
        <v>HIT</v>
      </c>
      <c r="L4619" s="29" t="str">
        <f aca="false">IF(O4619&lt;=$F$3,"HIT","MISS")</f>
        <v>HIT</v>
      </c>
      <c r="M4619" s="17" t="str">
        <f aca="false">IF(AND(K4619="HIT",L4619="HIT"),"HOD ✓ | LOD ✓",IF(K4619="HIT","HOD ✓",IF(L4619="HIT","LOD ✓","✗ MISS")))</f>
        <v>HOD ✓ | LOD ✓</v>
      </c>
      <c r="N4619" s="26" t="n">
        <f aca="false">IF(D4619&lt;H4619,(H4619-D4619)/D4619,IF(D4619&gt;G4619,(D4619-G4619)/D4619,0))</f>
        <v>0</v>
      </c>
      <c r="O4619" s="26" t="n">
        <f aca="false">IF(E4619&lt;J4619,(J4619-E4619)/E4619,IF(E4619&gt;I4619,(E4619-I4619)/E4619,0))</f>
        <v>0</v>
      </c>
      <c r="P4619" s="27" t="n">
        <f aca="false">LN(F4619/F4618)</f>
        <v>-0.000484270911015213</v>
      </c>
      <c r="Q4619" s="28" t="n">
        <f aca="false">STDEV(P4600:P4619)*SQRT(252)</f>
        <v>0.169015070080116</v>
      </c>
      <c r="R4619" s="26" t="n">
        <f aca="false">(G4619-H4619)/H4619</f>
        <v>0.000999817106626852</v>
      </c>
      <c r="S4619" s="17" t="n">
        <f aca="false">YEAR(B4619)</f>
        <v>2024</v>
      </c>
      <c r="T4619" s="17" t="n">
        <f aca="false">WEEKDAY(B4619)</f>
        <v>5</v>
      </c>
    </row>
    <row r="4620" customFormat="false" ht="15" hidden="false" customHeight="false" outlineLevel="0" collapsed="false">
      <c r="B4620" s="21" t="n">
        <v>45506</v>
      </c>
      <c r="C4620" s="22" t="n">
        <v>2447.24</v>
      </c>
      <c r="D4620" s="22" t="n">
        <v>2477.725</v>
      </c>
      <c r="E4620" s="22" t="n">
        <v>2410.885</v>
      </c>
      <c r="F4620" s="22" t="n">
        <v>2442.495</v>
      </c>
      <c r="G4620" s="23" t="n">
        <v>2480.69</v>
      </c>
      <c r="H4620" s="23" t="n">
        <v>2478.21</v>
      </c>
      <c r="I4620" s="23" t="n">
        <v>2420.25</v>
      </c>
      <c r="J4620" s="23" t="n">
        <v>2417.83</v>
      </c>
      <c r="K4620" s="24" t="str">
        <f aca="false">IF(N4620&lt;=$F$3,"HIT","MISS")</f>
        <v>HIT</v>
      </c>
      <c r="L4620" s="24" t="str">
        <f aca="false">IF(O4620&lt;=$F$3,"HIT","MISS")</f>
        <v>MISS</v>
      </c>
      <c r="M4620" s="25" t="str">
        <f aca="false">IF(AND(K4620="HIT",L4620="HIT"),"HOD ✓ | LOD ✓",IF(K4620="HIT","HOD ✓",IF(L4620="HIT","LOD ✓","✗ MISS")))</f>
        <v>HOD ✓</v>
      </c>
      <c r="N4620" s="26" t="n">
        <f aca="false">IF(D4620&lt;H4620,(H4620-D4620)/D4620,IF(D4620&gt;G4620,(D4620-G4620)/D4620,0))</f>
        <v>0.000195744079750629</v>
      </c>
      <c r="O4620" s="26" t="n">
        <f aca="false">IF(E4620&lt;J4620,(J4620-E4620)/E4620,IF(E4620&gt;I4620,(E4620-I4620)/E4620,0))</f>
        <v>0.00288068489372148</v>
      </c>
      <c r="P4620" s="27" t="n">
        <f aca="false">LN(F4620/F4619)</f>
        <v>-0.00159136686559521</v>
      </c>
      <c r="Q4620" s="28" t="n">
        <f aca="false">STDEV(P4601:P4620)*SQRT(252)</f>
        <v>0.162582991062498</v>
      </c>
      <c r="R4620" s="26" t="n">
        <f aca="false">(G4620-H4620)/H4620</f>
        <v>0.00100072229552783</v>
      </c>
      <c r="S4620" s="17" t="n">
        <f aca="false">YEAR(B4620)</f>
        <v>2024</v>
      </c>
      <c r="T4620" s="17" t="n">
        <f aca="false">WEEKDAY(B4620)</f>
        <v>6</v>
      </c>
    </row>
    <row r="4621" customFormat="false" ht="15" hidden="false" customHeight="false" outlineLevel="0" collapsed="false">
      <c r="B4621" s="21" t="n">
        <v>45509</v>
      </c>
      <c r="C4621" s="22" t="n">
        <v>2441.94</v>
      </c>
      <c r="D4621" s="22" t="n">
        <v>2458.875</v>
      </c>
      <c r="E4621" s="22" t="n">
        <v>2364.39</v>
      </c>
      <c r="F4621" s="22" t="n">
        <v>2409.89</v>
      </c>
      <c r="G4621" s="23" t="n">
        <v>2462.37</v>
      </c>
      <c r="H4621" s="23" t="n">
        <v>2459.91</v>
      </c>
      <c r="I4621" s="23" t="n">
        <v>2366.98</v>
      </c>
      <c r="J4621" s="23" t="n">
        <v>2364.62</v>
      </c>
      <c r="K4621" s="29" t="str">
        <f aca="false">IF(N4621&lt;=$F$3,"HIT","MISS")</f>
        <v>HIT</v>
      </c>
      <c r="L4621" s="29" t="str">
        <f aca="false">IF(O4621&lt;=$F$3,"HIT","MISS")</f>
        <v>HIT</v>
      </c>
      <c r="M4621" s="17" t="str">
        <f aca="false">IF(AND(K4621="HIT",L4621="HIT"),"HOD ✓ | LOD ✓",IF(K4621="HIT","HOD ✓",IF(L4621="HIT","LOD ✓","✗ MISS")))</f>
        <v>HOD ✓ | LOD ✓</v>
      </c>
      <c r="N4621" s="26" t="n">
        <f aca="false">IF(D4621&lt;H4621,(H4621-D4621)/D4621,IF(D4621&gt;G4621,(D4621-G4621)/D4621,0))</f>
        <v>0.000420924203141621</v>
      </c>
      <c r="O4621" s="26" t="n">
        <f aca="false">IF(E4621&lt;J4621,(J4621-E4621)/E4621,IF(E4621&gt;I4621,(E4621-I4621)/E4621,0))</f>
        <v>9.72766760136941E-005</v>
      </c>
      <c r="P4621" s="27" t="n">
        <f aca="false">LN(F4621/F4620)</f>
        <v>-0.0134389545424424</v>
      </c>
      <c r="Q4621" s="28" t="n">
        <f aca="false">STDEV(P4602:P4621)*SQRT(252)</f>
        <v>0.162363878259751</v>
      </c>
      <c r="R4621" s="26" t="n">
        <f aca="false">(G4621-H4621)/H4621</f>
        <v>0.00100003658670441</v>
      </c>
      <c r="S4621" s="17" t="n">
        <f aca="false">YEAR(B4621)</f>
        <v>2024</v>
      </c>
      <c r="T4621" s="17" t="n">
        <f aca="false">WEEKDAY(B4621)</f>
        <v>2</v>
      </c>
    </row>
    <row r="4622" customFormat="false" ht="15" hidden="false" customHeight="false" outlineLevel="0" collapsed="false">
      <c r="B4622" s="21" t="n">
        <v>45510</v>
      </c>
      <c r="C4622" s="22" t="n">
        <v>2411.395</v>
      </c>
      <c r="D4622" s="22" t="n">
        <v>2418.43</v>
      </c>
      <c r="E4622" s="22" t="n">
        <v>2381.56</v>
      </c>
      <c r="F4622" s="22" t="n">
        <v>2390.13</v>
      </c>
      <c r="G4622" s="23" t="n">
        <v>2420.68</v>
      </c>
      <c r="H4622" s="23" t="n">
        <v>2418.26</v>
      </c>
      <c r="I4622" s="23" t="n">
        <v>2382.06</v>
      </c>
      <c r="J4622" s="23" t="n">
        <v>2379.68</v>
      </c>
      <c r="K4622" s="29" t="str">
        <f aca="false">IF(N4622&lt;=$F$3,"HIT","MISS")</f>
        <v>HIT</v>
      </c>
      <c r="L4622" s="29" t="str">
        <f aca="false">IF(O4622&lt;=$F$3,"HIT","MISS")</f>
        <v>HIT</v>
      </c>
      <c r="M4622" s="17" t="str">
        <f aca="false">IF(AND(K4622="HIT",L4622="HIT"),"HOD ✓ | LOD ✓",IF(K4622="HIT","HOD ✓",IF(L4622="HIT","LOD ✓","✗ MISS")))</f>
        <v>HOD ✓ | LOD ✓</v>
      </c>
      <c r="N4622" s="26" t="n">
        <f aca="false">IF(D4622&lt;H4622,(H4622-D4622)/D4622,IF(D4622&gt;G4622,(D4622-G4622)/D4622,0))</f>
        <v>0</v>
      </c>
      <c r="O4622" s="26" t="n">
        <f aca="false">IF(E4622&lt;J4622,(J4622-E4622)/E4622,IF(E4622&gt;I4622,(E4622-I4622)/E4622,0))</f>
        <v>0</v>
      </c>
      <c r="P4622" s="27" t="n">
        <f aca="false">LN(F4622/F4621)</f>
        <v>-0.0082333455377597</v>
      </c>
      <c r="Q4622" s="28" t="n">
        <f aca="false">STDEV(P4603:P4622)*SQRT(252)</f>
        <v>0.165608077282003</v>
      </c>
      <c r="R4622" s="26" t="n">
        <f aca="false">(G4622-H4622)/H4622</f>
        <v>0.00100071952560916</v>
      </c>
      <c r="S4622" s="17" t="n">
        <f aca="false">YEAR(B4622)</f>
        <v>2024</v>
      </c>
      <c r="T4622" s="17" t="n">
        <f aca="false">WEEKDAY(B4622)</f>
        <v>3</v>
      </c>
    </row>
    <row r="4623" customFormat="false" ht="15" hidden="false" customHeight="false" outlineLevel="0" collapsed="false">
      <c r="B4623" s="21" t="n">
        <v>45511</v>
      </c>
      <c r="C4623" s="22" t="n">
        <v>2390.195</v>
      </c>
      <c r="D4623" s="22" t="n">
        <v>2407.125</v>
      </c>
      <c r="E4623" s="22" t="n">
        <v>2379.05</v>
      </c>
      <c r="F4623" s="22" t="n">
        <v>2382.91</v>
      </c>
      <c r="G4623" s="23" t="n">
        <v>2410.36</v>
      </c>
      <c r="H4623" s="23" t="n">
        <v>2407.95</v>
      </c>
      <c r="I4623" s="23" t="n">
        <v>2382.48</v>
      </c>
      <c r="J4623" s="23" t="n">
        <v>2380.1</v>
      </c>
      <c r="K4623" s="29" t="str">
        <f aca="false">IF(N4623&lt;=$F$3,"HIT","MISS")</f>
        <v>HIT</v>
      </c>
      <c r="L4623" s="29" t="str">
        <f aca="false">IF(O4623&lt;=$F$3,"HIT","MISS")</f>
        <v>HIT</v>
      </c>
      <c r="M4623" s="17" t="str">
        <f aca="false">IF(AND(K4623="HIT",L4623="HIT"),"HOD ✓ | LOD ✓",IF(K4623="HIT","HOD ✓",IF(L4623="HIT","LOD ✓","✗ MISS")))</f>
        <v>HOD ✓ | LOD ✓</v>
      </c>
      <c r="N4623" s="26" t="n">
        <f aca="false">IF(D4623&lt;H4623,(H4623-D4623)/D4623,IF(D4623&gt;G4623,(D4623-G4623)/D4623,0))</f>
        <v>0.000342732512852394</v>
      </c>
      <c r="O4623" s="26" t="n">
        <f aca="false">IF(E4623&lt;J4623,(J4623-E4623)/E4623,IF(E4623&gt;I4623,(E4623-I4623)/E4623,0))</f>
        <v>0.000441352640759853</v>
      </c>
      <c r="P4623" s="27" t="n">
        <f aca="false">LN(F4623/F4622)</f>
        <v>-0.00302532788613506</v>
      </c>
      <c r="Q4623" s="28" t="n">
        <f aca="false">STDEV(P4604:P4623)*SQRT(252)</f>
        <v>0.165788653170318</v>
      </c>
      <c r="R4623" s="26" t="n">
        <f aca="false">(G4623-H4623)/H4623</f>
        <v>0.00100085134658125</v>
      </c>
      <c r="S4623" s="17" t="n">
        <f aca="false">YEAR(B4623)</f>
        <v>2024</v>
      </c>
      <c r="T4623" s="17" t="n">
        <f aca="false">WEEKDAY(B4623)</f>
        <v>4</v>
      </c>
    </row>
    <row r="4624" customFormat="false" ht="15" hidden="false" customHeight="false" outlineLevel="0" collapsed="false">
      <c r="B4624" s="21" t="n">
        <v>45512</v>
      </c>
      <c r="C4624" s="22" t="n">
        <v>2381.475</v>
      </c>
      <c r="D4624" s="22" t="n">
        <v>2427.755</v>
      </c>
      <c r="E4624" s="22" t="n">
        <v>2381.14</v>
      </c>
      <c r="F4624" s="22" t="n">
        <v>2427.27</v>
      </c>
      <c r="G4624" s="23" t="n">
        <v>2429.76</v>
      </c>
      <c r="H4624" s="23" t="n">
        <v>2427.33</v>
      </c>
      <c r="I4624" s="23" t="n">
        <v>2384.79</v>
      </c>
      <c r="J4624" s="23" t="n">
        <v>2382.41</v>
      </c>
      <c r="K4624" s="24" t="str">
        <f aca="false">IF(N4624&lt;=$F$3,"HIT","MISS")</f>
        <v>HIT</v>
      </c>
      <c r="L4624" s="24" t="str">
        <f aca="false">IF(O4624&lt;=$F$3,"HIT","MISS")</f>
        <v>MISS</v>
      </c>
      <c r="M4624" s="25" t="str">
        <f aca="false">IF(AND(K4624="HIT",L4624="HIT"),"HOD ✓ | LOD ✓",IF(K4624="HIT","HOD ✓",IF(L4624="HIT","LOD ✓","✗ MISS")))</f>
        <v>HOD ✓</v>
      </c>
      <c r="N4624" s="26" t="n">
        <f aca="false">IF(D4624&lt;H4624,(H4624-D4624)/D4624,IF(D4624&gt;G4624,(D4624-G4624)/D4624,0))</f>
        <v>0</v>
      </c>
      <c r="O4624" s="26" t="n">
        <f aca="false">IF(E4624&lt;J4624,(J4624-E4624)/E4624,IF(E4624&gt;I4624,(E4624-I4624)/E4624,0))</f>
        <v>0.000533357971391847</v>
      </c>
      <c r="P4624" s="27" t="n">
        <f aca="false">LN(F4624/F4623)</f>
        <v>0.018444739128235</v>
      </c>
      <c r="Q4624" s="28" t="n">
        <f aca="false">STDEV(P4605:P4624)*SQRT(252)</f>
        <v>0.165842384619453</v>
      </c>
      <c r="R4624" s="26" t="n">
        <f aca="false">(G4624-H4624)/H4624</f>
        <v>0.00100109997404568</v>
      </c>
      <c r="S4624" s="17" t="n">
        <f aca="false">YEAR(B4624)</f>
        <v>2024</v>
      </c>
      <c r="T4624" s="17" t="n">
        <f aca="false">WEEKDAY(B4624)</f>
        <v>5</v>
      </c>
    </row>
    <row r="4625" customFormat="false" ht="15" hidden="false" customHeight="false" outlineLevel="0" collapsed="false">
      <c r="B4625" s="21" t="n">
        <v>45513</v>
      </c>
      <c r="C4625" s="22" t="n">
        <v>2427.22</v>
      </c>
      <c r="D4625" s="22" t="n">
        <v>2437.085</v>
      </c>
      <c r="E4625" s="22" t="n">
        <v>2416.925</v>
      </c>
      <c r="F4625" s="22" t="n">
        <v>2431.265</v>
      </c>
      <c r="G4625" s="23" t="n">
        <v>2439.87</v>
      </c>
      <c r="H4625" s="23" t="n">
        <v>2437.43</v>
      </c>
      <c r="I4625" s="23" t="n">
        <v>2418.28</v>
      </c>
      <c r="J4625" s="23" t="n">
        <v>2415.86</v>
      </c>
      <c r="K4625" s="29" t="str">
        <f aca="false">IF(N4625&lt;=$F$3,"HIT","MISS")</f>
        <v>HIT</v>
      </c>
      <c r="L4625" s="29" t="str">
        <f aca="false">IF(O4625&lt;=$F$3,"HIT","MISS")</f>
        <v>HIT</v>
      </c>
      <c r="M4625" s="17" t="str">
        <f aca="false">IF(AND(K4625="HIT",L4625="HIT"),"HOD ✓ | LOD ✓",IF(K4625="HIT","HOD ✓",IF(L4625="HIT","LOD ✓","✗ MISS")))</f>
        <v>HOD ✓ | LOD ✓</v>
      </c>
      <c r="N4625" s="26" t="n">
        <f aca="false">IF(D4625&lt;H4625,(H4625-D4625)/D4625,IF(D4625&gt;G4625,(D4625-G4625)/D4625,0))</f>
        <v>0.000141562563472263</v>
      </c>
      <c r="O4625" s="26" t="n">
        <f aca="false">IF(E4625&lt;J4625,(J4625-E4625)/E4625,IF(E4625&gt;I4625,(E4625-I4625)/E4625,0))</f>
        <v>0</v>
      </c>
      <c r="P4625" s="27" t="n">
        <f aca="false">LN(F4625/F4624)</f>
        <v>0.00164452901970033</v>
      </c>
      <c r="Q4625" s="28" t="n">
        <f aca="false">STDEV(P4606:P4625)*SQRT(252)</f>
        <v>0.165721266474592</v>
      </c>
      <c r="R4625" s="26" t="n">
        <f aca="false">(G4625-H4625)/H4625</f>
        <v>0.00100105438925428</v>
      </c>
      <c r="S4625" s="17" t="n">
        <f aca="false">YEAR(B4625)</f>
        <v>2024</v>
      </c>
      <c r="T4625" s="17" t="n">
        <f aca="false">WEEKDAY(B4625)</f>
        <v>6</v>
      </c>
    </row>
    <row r="4626" customFormat="false" ht="15" hidden="false" customHeight="false" outlineLevel="0" collapsed="false">
      <c r="B4626" s="21" t="n">
        <v>45516</v>
      </c>
      <c r="C4626" s="22" t="n">
        <v>2428.135</v>
      </c>
      <c r="D4626" s="22" t="n">
        <v>2473.225</v>
      </c>
      <c r="E4626" s="22" t="n">
        <v>2423.89</v>
      </c>
      <c r="F4626" s="22" t="n">
        <v>2472.12</v>
      </c>
      <c r="G4626" s="23" t="n">
        <v>2475.25</v>
      </c>
      <c r="H4626" s="23" t="n">
        <v>2472.78</v>
      </c>
      <c r="I4626" s="23" t="n">
        <v>2425.68</v>
      </c>
      <c r="J4626" s="23" t="n">
        <v>2423.26</v>
      </c>
      <c r="K4626" s="29" t="str">
        <f aca="false">IF(N4626&lt;=$F$3,"HIT","MISS")</f>
        <v>HIT</v>
      </c>
      <c r="L4626" s="29" t="str">
        <f aca="false">IF(O4626&lt;=$F$3,"HIT","MISS")</f>
        <v>HIT</v>
      </c>
      <c r="M4626" s="17" t="str">
        <f aca="false">IF(AND(K4626="HIT",L4626="HIT"),"HOD ✓ | LOD ✓",IF(K4626="HIT","HOD ✓",IF(L4626="HIT","LOD ✓","✗ MISS")))</f>
        <v>HOD ✓ | LOD ✓</v>
      </c>
      <c r="N4626" s="26" t="n">
        <f aca="false">IF(D4626&lt;H4626,(H4626-D4626)/D4626,IF(D4626&gt;G4626,(D4626-G4626)/D4626,0))</f>
        <v>0</v>
      </c>
      <c r="O4626" s="26" t="n">
        <f aca="false">IF(E4626&lt;J4626,(J4626-E4626)/E4626,IF(E4626&gt;I4626,(E4626-I4626)/E4626,0))</f>
        <v>0</v>
      </c>
      <c r="P4626" s="27" t="n">
        <f aca="false">LN(F4626/F4625)</f>
        <v>0.0166643840751612</v>
      </c>
      <c r="Q4626" s="28" t="n">
        <f aca="false">STDEV(P4607:P4626)*SQRT(252)</f>
        <v>0.174987799887665</v>
      </c>
      <c r="R4626" s="26" t="n">
        <f aca="false">(G4626-H4626)/H4626</f>
        <v>0.000998875759266817</v>
      </c>
      <c r="S4626" s="17" t="n">
        <f aca="false">YEAR(B4626)</f>
        <v>2024</v>
      </c>
      <c r="T4626" s="17" t="n">
        <f aca="false">WEEKDAY(B4626)</f>
        <v>2</v>
      </c>
    </row>
    <row r="4627" customFormat="false" ht="15" hidden="false" customHeight="false" outlineLevel="0" collapsed="false">
      <c r="B4627" s="21" t="n">
        <v>45517</v>
      </c>
      <c r="C4627" s="22" t="n">
        <v>2470.39</v>
      </c>
      <c r="D4627" s="22" t="n">
        <v>2476.99</v>
      </c>
      <c r="E4627" s="22" t="n">
        <v>2458.56</v>
      </c>
      <c r="F4627" s="22" t="n">
        <v>2465.055</v>
      </c>
      <c r="G4627" s="23" t="n">
        <v>2478.59</v>
      </c>
      <c r="H4627" s="23" t="n">
        <v>2476.11</v>
      </c>
      <c r="I4627" s="23" t="n">
        <v>2462.05</v>
      </c>
      <c r="J4627" s="23" t="n">
        <v>2459.59</v>
      </c>
      <c r="K4627" s="29" t="str">
        <f aca="false">IF(N4627&lt;=$F$3,"HIT","MISS")</f>
        <v>HIT</v>
      </c>
      <c r="L4627" s="29" t="str">
        <f aca="false">IF(O4627&lt;=$F$3,"HIT","MISS")</f>
        <v>HIT</v>
      </c>
      <c r="M4627" s="17" t="str">
        <f aca="false">IF(AND(K4627="HIT",L4627="HIT"),"HOD ✓ | LOD ✓",IF(K4627="HIT","HOD ✓",IF(L4627="HIT","LOD ✓","✗ MISS")))</f>
        <v>HOD ✓ | LOD ✓</v>
      </c>
      <c r="N4627" s="26" t="n">
        <f aca="false">IF(D4627&lt;H4627,(H4627-D4627)/D4627,IF(D4627&gt;G4627,(D4627-G4627)/D4627,0))</f>
        <v>0</v>
      </c>
      <c r="O4627" s="26" t="n">
        <f aca="false">IF(E4627&lt;J4627,(J4627-E4627)/E4627,IF(E4627&gt;I4627,(E4627-I4627)/E4627,0))</f>
        <v>0.000418944422751611</v>
      </c>
      <c r="P4627" s="27" t="n">
        <f aca="false">LN(F4627/F4626)</f>
        <v>-0.00286196248759673</v>
      </c>
      <c r="Q4627" s="28" t="n">
        <f aca="false">STDEV(P4608:P4627)*SQRT(252)</f>
        <v>0.161862102867857</v>
      </c>
      <c r="R4627" s="26" t="n">
        <f aca="false">(G4627-H4627)/H4627</f>
        <v>0.00100157101259638</v>
      </c>
      <c r="S4627" s="17" t="n">
        <f aca="false">YEAR(B4627)</f>
        <v>2024</v>
      </c>
      <c r="T4627" s="17" t="n">
        <f aca="false">WEEKDAY(B4627)</f>
        <v>3</v>
      </c>
    </row>
    <row r="4628" customFormat="false" ht="15" hidden="false" customHeight="false" outlineLevel="0" collapsed="false">
      <c r="B4628" s="21" t="n">
        <v>45518</v>
      </c>
      <c r="C4628" s="22" t="n">
        <v>2466.365</v>
      </c>
      <c r="D4628" s="22" t="n">
        <v>2480.125</v>
      </c>
      <c r="E4628" s="22" t="n">
        <v>2438.145</v>
      </c>
      <c r="F4628" s="22" t="n">
        <v>2447.95</v>
      </c>
      <c r="G4628" s="23" t="n">
        <v>2482.95</v>
      </c>
      <c r="H4628" s="23" t="n">
        <v>2480.47</v>
      </c>
      <c r="I4628" s="23" t="n">
        <v>2441.45</v>
      </c>
      <c r="J4628" s="23" t="n">
        <v>2439.01</v>
      </c>
      <c r="K4628" s="29" t="str">
        <f aca="false">IF(N4628&lt;=$F$3,"HIT","MISS")</f>
        <v>HIT</v>
      </c>
      <c r="L4628" s="29" t="str">
        <f aca="false">IF(O4628&lt;=$F$3,"HIT","MISS")</f>
        <v>HIT</v>
      </c>
      <c r="M4628" s="17" t="str">
        <f aca="false">IF(AND(K4628="HIT",L4628="HIT"),"HOD ✓ | LOD ✓",IF(K4628="HIT","HOD ✓",IF(L4628="HIT","LOD ✓","✗ MISS")))</f>
        <v>HOD ✓ | LOD ✓</v>
      </c>
      <c r="N4628" s="26" t="n">
        <f aca="false">IF(D4628&lt;H4628,(H4628-D4628)/D4628,IF(D4628&gt;G4628,(D4628-G4628)/D4628,0))</f>
        <v>0.000139105891840048</v>
      </c>
      <c r="O4628" s="26" t="n">
        <f aca="false">IF(E4628&lt;J4628,(J4628-E4628)/E4628,IF(E4628&gt;I4628,(E4628-I4628)/E4628,0))</f>
        <v>0.000354777915177414</v>
      </c>
      <c r="P4628" s="27" t="n">
        <f aca="false">LN(F4628/F4627)</f>
        <v>-0.00696318001407275</v>
      </c>
      <c r="Q4628" s="28" t="n">
        <f aca="false">STDEV(P4609:P4628)*SQRT(252)</f>
        <v>0.163117450698631</v>
      </c>
      <c r="R4628" s="26" t="n">
        <f aca="false">(G4628-H4628)/H4628</f>
        <v>0.000999810519780533</v>
      </c>
      <c r="S4628" s="17" t="n">
        <f aca="false">YEAR(B4628)</f>
        <v>2024</v>
      </c>
      <c r="T4628" s="17" t="n">
        <f aca="false">WEEKDAY(B4628)</f>
        <v>4</v>
      </c>
    </row>
    <row r="4629" customFormat="false" ht="15" hidden="false" customHeight="false" outlineLevel="0" collapsed="false">
      <c r="B4629" s="21" t="n">
        <v>45519</v>
      </c>
      <c r="C4629" s="22" t="n">
        <v>2448.2</v>
      </c>
      <c r="D4629" s="22" t="n">
        <v>2470.155</v>
      </c>
      <c r="E4629" s="22" t="n">
        <v>2432.225</v>
      </c>
      <c r="F4629" s="22" t="n">
        <v>2456.545</v>
      </c>
      <c r="G4629" s="23" t="n">
        <v>2469.11</v>
      </c>
      <c r="H4629" s="23" t="n">
        <v>2466.64</v>
      </c>
      <c r="I4629" s="23" t="n">
        <v>2431.98</v>
      </c>
      <c r="J4629" s="23" t="n">
        <v>2429.55</v>
      </c>
      <c r="K4629" s="29" t="str">
        <f aca="false">IF(N4629&lt;=$F$3,"HIT","MISS")</f>
        <v>HIT</v>
      </c>
      <c r="L4629" s="29" t="str">
        <f aca="false">IF(O4629&lt;=$F$3,"HIT","MISS")</f>
        <v>HIT</v>
      </c>
      <c r="M4629" s="17" t="str">
        <f aca="false">IF(AND(K4629="HIT",L4629="HIT"),"HOD ✓ | LOD ✓",IF(K4629="HIT","HOD ✓",IF(L4629="HIT","LOD ✓","✗ MISS")))</f>
        <v>HOD ✓ | LOD ✓</v>
      </c>
      <c r="N4629" s="26" t="n">
        <f aca="false">IF(D4629&lt;H4629,(H4629-D4629)/D4629,IF(D4629&gt;G4629,(D4629-G4629)/D4629,0))</f>
        <v>0.000423050375381331</v>
      </c>
      <c r="O4629" s="26" t="n">
        <f aca="false">IF(E4629&lt;J4629,(J4629-E4629)/E4629,IF(E4629&gt;I4629,(E4629-I4629)/E4629,0))</f>
        <v>0.000100730812322006</v>
      </c>
      <c r="P4629" s="27" t="n">
        <f aca="false">LN(F4629/F4628)</f>
        <v>0.00350495160007491</v>
      </c>
      <c r="Q4629" s="28" t="n">
        <f aca="false">STDEV(P4610:P4629)*SQRT(252)</f>
        <v>0.162380015396833</v>
      </c>
      <c r="R4629" s="26" t="n">
        <f aca="false">(G4629-H4629)/H4629</f>
        <v>0.0010013621768885</v>
      </c>
      <c r="S4629" s="17" t="n">
        <f aca="false">YEAR(B4629)</f>
        <v>2024</v>
      </c>
      <c r="T4629" s="17" t="n">
        <f aca="false">WEEKDAY(B4629)</f>
        <v>5</v>
      </c>
    </row>
    <row r="4630" customFormat="false" ht="15" hidden="false" customHeight="false" outlineLevel="0" collapsed="false">
      <c r="B4630" s="21" t="n">
        <v>45520</v>
      </c>
      <c r="C4630" s="22" t="n">
        <v>2456.105</v>
      </c>
      <c r="D4630" s="22" t="n">
        <v>2509.82</v>
      </c>
      <c r="E4630" s="22" t="n">
        <v>2450.805</v>
      </c>
      <c r="F4630" s="22" t="n">
        <v>2508.14</v>
      </c>
      <c r="G4630" s="23" t="n">
        <v>2513.15</v>
      </c>
      <c r="H4630" s="23" t="n">
        <v>2510.64</v>
      </c>
      <c r="I4630" s="23" t="n">
        <v>2452.99</v>
      </c>
      <c r="J4630" s="23" t="n">
        <v>2450.54</v>
      </c>
      <c r="K4630" s="29" t="str">
        <f aca="false">IF(N4630&lt;=$F$3,"HIT","MISS")</f>
        <v>HIT</v>
      </c>
      <c r="L4630" s="29" t="str">
        <f aca="false">IF(O4630&lt;=$F$3,"HIT","MISS")</f>
        <v>HIT</v>
      </c>
      <c r="M4630" s="17" t="str">
        <f aca="false">IF(AND(K4630="HIT",L4630="HIT"),"HOD ✓ | LOD ✓",IF(K4630="HIT","HOD ✓",IF(L4630="HIT","LOD ✓","✗ MISS")))</f>
        <v>HOD ✓ | LOD ✓</v>
      </c>
      <c r="N4630" s="26" t="n">
        <f aca="false">IF(D4630&lt;H4630,(H4630-D4630)/D4630,IF(D4630&gt;G4630,(D4630-G4630)/D4630,0))</f>
        <v>0.0003267166569713</v>
      </c>
      <c r="O4630" s="26" t="n">
        <f aca="false">IF(E4630&lt;J4630,(J4630-E4630)/E4630,IF(E4630&gt;I4630,(E4630-I4630)/E4630,0))</f>
        <v>0</v>
      </c>
      <c r="P4630" s="27" t="n">
        <f aca="false">LN(F4630/F4629)</f>
        <v>0.020785551379367</v>
      </c>
      <c r="Q4630" s="28" t="n">
        <f aca="false">STDEV(P4611:P4630)*SQRT(252)</f>
        <v>0.162393186424586</v>
      </c>
      <c r="R4630" s="26" t="n">
        <f aca="false">(G4630-H4630)/H4630</f>
        <v>0.000999745084918674</v>
      </c>
      <c r="S4630" s="17" t="n">
        <f aca="false">YEAR(B4630)</f>
        <v>2024</v>
      </c>
      <c r="T4630" s="17" t="n">
        <f aca="false">WEEKDAY(B4630)</f>
        <v>6</v>
      </c>
    </row>
    <row r="4631" customFormat="false" ht="15" hidden="false" customHeight="false" outlineLevel="0" collapsed="false">
      <c r="B4631" s="21" t="n">
        <v>45523</v>
      </c>
      <c r="C4631" s="22" t="n">
        <v>2506.525</v>
      </c>
      <c r="D4631" s="22" t="n">
        <v>2507.535</v>
      </c>
      <c r="E4631" s="22" t="n">
        <v>2485.735</v>
      </c>
      <c r="F4631" s="22" t="n">
        <v>2504.285</v>
      </c>
      <c r="G4631" s="23" t="n">
        <v>2510.86</v>
      </c>
      <c r="H4631" s="23" t="n">
        <v>2508.35</v>
      </c>
      <c r="I4631" s="23" t="n">
        <v>2486.69</v>
      </c>
      <c r="J4631" s="23" t="n">
        <v>2484.21</v>
      </c>
      <c r="K4631" s="29" t="str">
        <f aca="false">IF(N4631&lt;=$F$3,"HIT","MISS")</f>
        <v>HIT</v>
      </c>
      <c r="L4631" s="29" t="str">
        <f aca="false">IF(O4631&lt;=$F$3,"HIT","MISS")</f>
        <v>HIT</v>
      </c>
      <c r="M4631" s="17" t="str">
        <f aca="false">IF(AND(K4631="HIT",L4631="HIT"),"HOD ✓ | LOD ✓",IF(K4631="HIT","HOD ✓",IF(L4631="HIT","LOD ✓","✗ MISS")))</f>
        <v>HOD ✓ | LOD ✓</v>
      </c>
      <c r="N4631" s="26" t="n">
        <f aca="false">IF(D4631&lt;H4631,(H4631-D4631)/D4631,IF(D4631&gt;G4631,(D4631-G4631)/D4631,0))</f>
        <v>0.000325020388548935</v>
      </c>
      <c r="O4631" s="26" t="n">
        <f aca="false">IF(E4631&lt;J4631,(J4631-E4631)/E4631,IF(E4631&gt;I4631,(E4631-I4631)/E4631,0))</f>
        <v>0</v>
      </c>
      <c r="P4631" s="27" t="n">
        <f aca="false">LN(F4631/F4630)</f>
        <v>-0.00153817793186924</v>
      </c>
      <c r="Q4631" s="28" t="n">
        <f aca="false">STDEV(P4612:P4631)*SQRT(252)</f>
        <v>0.162299286680539</v>
      </c>
      <c r="R4631" s="26" t="n">
        <f aca="false">(G4631-H4631)/H4631</f>
        <v>0.00100065780293827</v>
      </c>
      <c r="S4631" s="17" t="n">
        <f aca="false">YEAR(B4631)</f>
        <v>2024</v>
      </c>
      <c r="T4631" s="17" t="n">
        <f aca="false">WEEKDAY(B4631)</f>
        <v>2</v>
      </c>
    </row>
    <row r="4632" customFormat="false" ht="15" hidden="false" customHeight="false" outlineLevel="0" collapsed="false">
      <c r="B4632" s="21" t="n">
        <v>45524</v>
      </c>
      <c r="C4632" s="22" t="n">
        <v>2503.74</v>
      </c>
      <c r="D4632" s="22" t="n">
        <v>2531.765</v>
      </c>
      <c r="E4632" s="22" t="n">
        <v>2497.4</v>
      </c>
      <c r="F4632" s="22" t="n">
        <v>2514.11</v>
      </c>
      <c r="G4632" s="23" t="n">
        <v>2530.82</v>
      </c>
      <c r="H4632" s="23" t="n">
        <v>2528.29</v>
      </c>
      <c r="I4632" s="23" t="n">
        <v>2499.58</v>
      </c>
      <c r="J4632" s="23" t="n">
        <v>2497.08</v>
      </c>
      <c r="K4632" s="29" t="str">
        <f aca="false">IF(N4632&lt;=$F$3,"HIT","MISS")</f>
        <v>HIT</v>
      </c>
      <c r="L4632" s="29" t="str">
        <f aca="false">IF(O4632&lt;=$F$3,"HIT","MISS")</f>
        <v>HIT</v>
      </c>
      <c r="M4632" s="17" t="str">
        <f aca="false">IF(AND(K4632="HIT",L4632="HIT"),"HOD ✓ | LOD ✓",IF(K4632="HIT","HOD ✓",IF(L4632="HIT","LOD ✓","✗ MISS")))</f>
        <v>HOD ✓ | LOD ✓</v>
      </c>
      <c r="N4632" s="26" t="n">
        <f aca="false">IF(D4632&lt;H4632,(H4632-D4632)/D4632,IF(D4632&gt;G4632,(D4632-G4632)/D4632,0))</f>
        <v>0.000373257391582437</v>
      </c>
      <c r="O4632" s="26" t="n">
        <f aca="false">IF(E4632&lt;J4632,(J4632-E4632)/E4632,IF(E4632&gt;I4632,(E4632-I4632)/E4632,0))</f>
        <v>0</v>
      </c>
      <c r="P4632" s="27" t="n">
        <f aca="false">LN(F4632/F4631)</f>
        <v>0.0039155995305297</v>
      </c>
      <c r="Q4632" s="28" t="n">
        <f aca="false">STDEV(P4613:P4632)*SQRT(252)</f>
        <v>0.16196775805249</v>
      </c>
      <c r="R4632" s="26" t="n">
        <f aca="false">(G4632-H4632)/H4632</f>
        <v>0.0010006763464635</v>
      </c>
      <c r="S4632" s="17" t="n">
        <f aca="false">YEAR(B4632)</f>
        <v>2024</v>
      </c>
      <c r="T4632" s="17" t="n">
        <f aca="false">WEEKDAY(B4632)</f>
        <v>3</v>
      </c>
    </row>
    <row r="4633" customFormat="false" ht="15" hidden="false" customHeight="false" outlineLevel="0" collapsed="false">
      <c r="B4633" s="21" t="n">
        <v>45525</v>
      </c>
      <c r="C4633" s="22" t="n">
        <v>2513.86</v>
      </c>
      <c r="D4633" s="22" t="n">
        <v>2519.985</v>
      </c>
      <c r="E4633" s="22" t="n">
        <v>2493.83</v>
      </c>
      <c r="F4633" s="22" t="n">
        <v>2512.25</v>
      </c>
      <c r="G4633" s="23" t="n">
        <v>2518.98</v>
      </c>
      <c r="H4633" s="23" t="n">
        <v>2516.46</v>
      </c>
      <c r="I4633" s="23" t="n">
        <v>2494.23</v>
      </c>
      <c r="J4633" s="23" t="n">
        <v>2491.74</v>
      </c>
      <c r="K4633" s="29" t="str">
        <f aca="false">IF(N4633&lt;=$F$3,"HIT","MISS")</f>
        <v>HIT</v>
      </c>
      <c r="L4633" s="29" t="str">
        <f aca="false">IF(O4633&lt;=$F$3,"HIT","MISS")</f>
        <v>HIT</v>
      </c>
      <c r="M4633" s="17" t="str">
        <f aca="false">IF(AND(K4633="HIT",L4633="HIT"),"HOD ✓ | LOD ✓",IF(K4633="HIT","HOD ✓",IF(L4633="HIT","LOD ✓","✗ MISS")))</f>
        <v>HOD ✓ | LOD ✓</v>
      </c>
      <c r="N4633" s="26" t="n">
        <f aca="false">IF(D4633&lt;H4633,(H4633-D4633)/D4633,IF(D4633&gt;G4633,(D4633-G4633)/D4633,0))</f>
        <v>0.00039881189768991</v>
      </c>
      <c r="O4633" s="26" t="n">
        <f aca="false">IF(E4633&lt;J4633,(J4633-E4633)/E4633,IF(E4633&gt;I4633,(E4633-I4633)/E4633,0))</f>
        <v>0</v>
      </c>
      <c r="P4633" s="27" t="n">
        <f aca="false">LN(F4633/F4632)</f>
        <v>-0.000740098236059803</v>
      </c>
      <c r="Q4633" s="28" t="n">
        <f aca="false">STDEV(P4614:P4633)*SQRT(252)</f>
        <v>0.16011896093559</v>
      </c>
      <c r="R4633" s="26" t="n">
        <f aca="false">(G4633-H4633)/H4633</f>
        <v>0.00100140673803676</v>
      </c>
      <c r="S4633" s="17" t="n">
        <f aca="false">YEAR(B4633)</f>
        <v>2024</v>
      </c>
      <c r="T4633" s="17" t="n">
        <f aca="false">WEEKDAY(B4633)</f>
        <v>4</v>
      </c>
    </row>
    <row r="4634" customFormat="false" ht="15" hidden="false" customHeight="false" outlineLevel="0" collapsed="false">
      <c r="B4634" s="21" t="n">
        <v>45526</v>
      </c>
      <c r="C4634" s="22" t="n">
        <v>2512.22</v>
      </c>
      <c r="D4634" s="22" t="n">
        <v>2514.73</v>
      </c>
      <c r="E4634" s="22" t="n">
        <v>2470.85</v>
      </c>
      <c r="F4634" s="22" t="n">
        <v>2484.72</v>
      </c>
      <c r="G4634" s="23" t="n">
        <v>2518.28</v>
      </c>
      <c r="H4634" s="23" t="n">
        <v>2515.76</v>
      </c>
      <c r="I4634" s="23" t="n">
        <v>2470.3</v>
      </c>
      <c r="J4634" s="23" t="n">
        <v>2467.83</v>
      </c>
      <c r="K4634" s="29" t="str">
        <f aca="false">IF(N4634&lt;=$F$3,"HIT","MISS")</f>
        <v>HIT</v>
      </c>
      <c r="L4634" s="29" t="str">
        <f aca="false">IF(O4634&lt;=$F$3,"HIT","MISS")</f>
        <v>HIT</v>
      </c>
      <c r="M4634" s="17" t="str">
        <f aca="false">IF(AND(K4634="HIT",L4634="HIT"),"HOD ✓ | LOD ✓",IF(K4634="HIT","HOD ✓",IF(L4634="HIT","LOD ✓","✗ MISS")))</f>
        <v>HOD ✓ | LOD ✓</v>
      </c>
      <c r="N4634" s="26" t="n">
        <f aca="false">IF(D4634&lt;H4634,(H4634-D4634)/D4634,IF(D4634&gt;G4634,(D4634-G4634)/D4634,0))</f>
        <v>0.000409586715074859</v>
      </c>
      <c r="O4634" s="26" t="n">
        <f aca="false">IF(E4634&lt;J4634,(J4634-E4634)/E4634,IF(E4634&gt;I4634,(E4634-I4634)/E4634,0))</f>
        <v>0.000222595463099633</v>
      </c>
      <c r="P4634" s="27" t="n">
        <f aca="false">LN(F4634/F4633)</f>
        <v>-0.0110187888031008</v>
      </c>
      <c r="Q4634" s="28" t="n">
        <f aca="false">STDEV(P4615:P4634)*SQRT(252)</f>
        <v>0.156528543198125</v>
      </c>
      <c r="R4634" s="26" t="n">
        <f aca="false">(G4634-H4634)/H4634</f>
        <v>0.00100168537539351</v>
      </c>
      <c r="S4634" s="17" t="n">
        <f aca="false">YEAR(B4634)</f>
        <v>2024</v>
      </c>
      <c r="T4634" s="17" t="n">
        <f aca="false">WEEKDAY(B4634)</f>
        <v>5</v>
      </c>
    </row>
    <row r="4635" customFormat="false" ht="15" hidden="false" customHeight="false" outlineLevel="0" collapsed="false">
      <c r="B4635" s="21" t="n">
        <v>45527</v>
      </c>
      <c r="C4635" s="22" t="n">
        <v>2485.335</v>
      </c>
      <c r="D4635" s="22" t="n">
        <v>2518.4</v>
      </c>
      <c r="E4635" s="22" t="n">
        <v>2484.41</v>
      </c>
      <c r="F4635" s="22" t="n">
        <v>2512.49</v>
      </c>
      <c r="G4635" s="23" t="n">
        <v>2517.75</v>
      </c>
      <c r="H4635" s="23" t="n">
        <v>2515.23</v>
      </c>
      <c r="I4635" s="23" t="n">
        <v>2483.96</v>
      </c>
      <c r="J4635" s="23" t="n">
        <v>2481.48</v>
      </c>
      <c r="K4635" s="29" t="str">
        <f aca="false">IF(N4635&lt;=$F$3,"HIT","MISS")</f>
        <v>HIT</v>
      </c>
      <c r="L4635" s="29" t="str">
        <f aca="false">IF(O4635&lt;=$F$3,"HIT","MISS")</f>
        <v>HIT</v>
      </c>
      <c r="M4635" s="17" t="str">
        <f aca="false">IF(AND(K4635="HIT",L4635="HIT"),"HOD ✓ | LOD ✓",IF(K4635="HIT","HOD ✓",IF(L4635="HIT","LOD ✓","✗ MISS")))</f>
        <v>HOD ✓ | LOD ✓</v>
      </c>
      <c r="N4635" s="26" t="n">
        <f aca="false">IF(D4635&lt;H4635,(H4635-D4635)/D4635,IF(D4635&gt;G4635,(D4635-G4635)/D4635,0))</f>
        <v>0.000258100381194445</v>
      </c>
      <c r="O4635" s="26" t="n">
        <f aca="false">IF(E4635&lt;J4635,(J4635-E4635)/E4635,IF(E4635&gt;I4635,(E4635-I4635)/E4635,0))</f>
        <v>0.000181129523709781</v>
      </c>
      <c r="P4635" s="27" t="n">
        <f aca="false">LN(F4635/F4634)</f>
        <v>0.0111143161339406</v>
      </c>
      <c r="Q4635" s="28" t="n">
        <f aca="false">STDEV(P4616:P4635)*SQRT(252)</f>
        <v>0.157552156327428</v>
      </c>
      <c r="R4635" s="26" t="n">
        <f aca="false">(G4635-H4635)/H4635</f>
        <v>0.00100189644684581</v>
      </c>
      <c r="S4635" s="17" t="n">
        <f aca="false">YEAR(B4635)</f>
        <v>2024</v>
      </c>
      <c r="T4635" s="17" t="n">
        <f aca="false">WEEKDAY(B4635)</f>
        <v>6</v>
      </c>
    </row>
    <row r="4636" customFormat="false" ht="15" hidden="false" customHeight="false" outlineLevel="0" collapsed="false">
      <c r="B4636" s="21" t="n">
        <v>45530</v>
      </c>
      <c r="C4636" s="22" t="n">
        <v>2512.035</v>
      </c>
      <c r="D4636" s="22" t="n">
        <v>2526.9</v>
      </c>
      <c r="E4636" s="22" t="n">
        <v>2508.81</v>
      </c>
      <c r="F4636" s="22" t="n">
        <v>2517.955</v>
      </c>
      <c r="G4636" s="23" t="n">
        <v>2529.04</v>
      </c>
      <c r="H4636" s="23" t="n">
        <v>2526.51</v>
      </c>
      <c r="I4636" s="23" t="n">
        <v>2510.2</v>
      </c>
      <c r="J4636" s="23" t="n">
        <v>2507.69</v>
      </c>
      <c r="K4636" s="29" t="str">
        <f aca="false">IF(N4636&lt;=$F$3,"HIT","MISS")</f>
        <v>HIT</v>
      </c>
      <c r="L4636" s="29" t="str">
        <f aca="false">IF(O4636&lt;=$F$3,"HIT","MISS")</f>
        <v>HIT</v>
      </c>
      <c r="M4636" s="17" t="str">
        <f aca="false">IF(AND(K4636="HIT",L4636="HIT"),"HOD ✓ | LOD ✓",IF(K4636="HIT","HOD ✓",IF(L4636="HIT","LOD ✓","✗ MISS")))</f>
        <v>HOD ✓ | LOD ✓</v>
      </c>
      <c r="N4636" s="26" t="n">
        <f aca="false">IF(D4636&lt;H4636,(H4636-D4636)/D4636,IF(D4636&gt;G4636,(D4636-G4636)/D4636,0))</f>
        <v>0</v>
      </c>
      <c r="O4636" s="26" t="n">
        <f aca="false">IF(E4636&lt;J4636,(J4636-E4636)/E4636,IF(E4636&gt;I4636,(E4636-I4636)/E4636,0))</f>
        <v>0</v>
      </c>
      <c r="P4636" s="27" t="n">
        <f aca="false">LN(F4636/F4635)</f>
        <v>0.00217277085824084</v>
      </c>
      <c r="Q4636" s="28" t="n">
        <f aca="false">STDEV(P4617:P4636)*SQRT(252)</f>
        <v>0.156885619870997</v>
      </c>
      <c r="R4636" s="26" t="n">
        <f aca="false">(G4636-H4636)/H4636</f>
        <v>0.00100138135214179</v>
      </c>
      <c r="S4636" s="17" t="n">
        <f aca="false">YEAR(B4636)</f>
        <v>2024</v>
      </c>
      <c r="T4636" s="17" t="n">
        <f aca="false">WEEKDAY(B4636)</f>
        <v>2</v>
      </c>
    </row>
    <row r="4637" customFormat="false" ht="15" hidden="false" customHeight="false" outlineLevel="0" collapsed="false">
      <c r="B4637" s="21" t="n">
        <v>45531</v>
      </c>
      <c r="C4637" s="22" t="n">
        <v>2517.73</v>
      </c>
      <c r="D4637" s="22" t="n">
        <v>2526.01</v>
      </c>
      <c r="E4637" s="22" t="n">
        <v>2503.585</v>
      </c>
      <c r="F4637" s="22" t="n">
        <v>2524.825</v>
      </c>
      <c r="G4637" s="23" t="n">
        <v>2529.14</v>
      </c>
      <c r="H4637" s="23" t="n">
        <v>2526.61</v>
      </c>
      <c r="I4637" s="23" t="n">
        <v>2503.98</v>
      </c>
      <c r="J4637" s="23" t="n">
        <v>2501.48</v>
      </c>
      <c r="K4637" s="29" t="str">
        <f aca="false">IF(N4637&lt;=$F$3,"HIT","MISS")</f>
        <v>HIT</v>
      </c>
      <c r="L4637" s="29" t="str">
        <f aca="false">IF(O4637&lt;=$F$3,"HIT","MISS")</f>
        <v>HIT</v>
      </c>
      <c r="M4637" s="17" t="str">
        <f aca="false">IF(AND(K4637="HIT",L4637="HIT"),"HOD ✓ | LOD ✓",IF(K4637="HIT","HOD ✓",IF(L4637="HIT","LOD ✓","✗ MISS")))</f>
        <v>HOD ✓ | LOD ✓</v>
      </c>
      <c r="N4637" s="26" t="n">
        <f aca="false">IF(D4637&lt;H4637,(H4637-D4637)/D4637,IF(D4637&gt;G4637,(D4637-G4637)/D4637,0))</f>
        <v>0.000237528750875851</v>
      </c>
      <c r="O4637" s="26" t="n">
        <f aca="false">IF(E4637&lt;J4637,(J4637-E4637)/E4637,IF(E4637&gt;I4637,(E4637-I4637)/E4637,0))</f>
        <v>0</v>
      </c>
      <c r="P4637" s="27" t="n">
        <f aca="false">LN(F4637/F4636)</f>
        <v>0.00272468925878199</v>
      </c>
      <c r="Q4637" s="28" t="n">
        <f aca="false">STDEV(P4618:P4637)*SQRT(252)</f>
        <v>0.153596706652717</v>
      </c>
      <c r="R4637" s="26" t="n">
        <f aca="false">(G4637-H4637)/H4637</f>
        <v>0.00100134171874557</v>
      </c>
      <c r="S4637" s="17" t="n">
        <f aca="false">YEAR(B4637)</f>
        <v>2024</v>
      </c>
      <c r="T4637" s="17" t="n">
        <f aca="false">WEEKDAY(B4637)</f>
        <v>3</v>
      </c>
    </row>
    <row r="4638" customFormat="false" ht="15" hidden="false" customHeight="false" outlineLevel="0" collapsed="false">
      <c r="B4638" s="21" t="n">
        <v>45532</v>
      </c>
      <c r="C4638" s="22" t="n">
        <v>2525.26</v>
      </c>
      <c r="D4638" s="22" t="n">
        <v>2529.135</v>
      </c>
      <c r="E4638" s="22" t="n">
        <v>2493.665</v>
      </c>
      <c r="F4638" s="22" t="n">
        <v>2504.67</v>
      </c>
      <c r="G4638" s="23" t="n">
        <v>2529.56</v>
      </c>
      <c r="H4638" s="23" t="n">
        <v>2527.03</v>
      </c>
      <c r="I4638" s="23" t="n">
        <v>2495.08</v>
      </c>
      <c r="J4638" s="23" t="n">
        <v>2492.59</v>
      </c>
      <c r="K4638" s="29" t="str">
        <f aca="false">IF(N4638&lt;=$F$3,"HIT","MISS")</f>
        <v>HIT</v>
      </c>
      <c r="L4638" s="29" t="str">
        <f aca="false">IF(O4638&lt;=$F$3,"HIT","MISS")</f>
        <v>HIT</v>
      </c>
      <c r="M4638" s="17" t="str">
        <f aca="false">IF(AND(K4638="HIT",L4638="HIT"),"HOD ✓ | LOD ✓",IF(K4638="HIT","HOD ✓",IF(L4638="HIT","LOD ✓","✗ MISS")))</f>
        <v>HOD ✓ | LOD ✓</v>
      </c>
      <c r="N4638" s="26" t="n">
        <f aca="false">IF(D4638&lt;H4638,(H4638-D4638)/D4638,IF(D4638&gt;G4638,(D4638-G4638)/D4638,0))</f>
        <v>0</v>
      </c>
      <c r="O4638" s="26" t="n">
        <f aca="false">IF(E4638&lt;J4638,(J4638-E4638)/E4638,IF(E4638&gt;I4638,(E4638-I4638)/E4638,0))</f>
        <v>0</v>
      </c>
      <c r="P4638" s="27" t="n">
        <f aca="false">LN(F4638/F4637)</f>
        <v>-0.00801476406293013</v>
      </c>
      <c r="Q4638" s="28" t="n">
        <f aca="false">STDEV(P4619:P4638)*SQRT(252)</f>
        <v>0.149932657717397</v>
      </c>
      <c r="R4638" s="26" t="n">
        <f aca="false">(G4638-H4638)/H4638</f>
        <v>0.00100117529273485</v>
      </c>
      <c r="S4638" s="17" t="n">
        <f aca="false">YEAR(B4638)</f>
        <v>2024</v>
      </c>
      <c r="T4638" s="17" t="n">
        <f aca="false">WEEKDAY(B4638)</f>
        <v>4</v>
      </c>
    </row>
    <row r="4639" customFormat="false" ht="15" hidden="false" customHeight="false" outlineLevel="0" collapsed="false">
      <c r="B4639" s="21" t="n">
        <v>45533</v>
      </c>
      <c r="C4639" s="22" t="n">
        <v>2506.21</v>
      </c>
      <c r="D4639" s="22" t="n">
        <v>2528.74</v>
      </c>
      <c r="E4639" s="22" t="n">
        <v>2503.69</v>
      </c>
      <c r="F4639" s="22" t="n">
        <v>2521.215</v>
      </c>
      <c r="G4639" s="23" t="n">
        <v>2528.99</v>
      </c>
      <c r="H4639" s="23" t="n">
        <v>2526.46</v>
      </c>
      <c r="I4639" s="23" t="n">
        <v>2506.71</v>
      </c>
      <c r="J4639" s="23" t="n">
        <v>2504.21</v>
      </c>
      <c r="K4639" s="29" t="str">
        <f aca="false">IF(N4639&lt;=$F$3,"HIT","MISS")</f>
        <v>HIT</v>
      </c>
      <c r="L4639" s="29" t="str">
        <f aca="false">IF(O4639&lt;=$F$3,"HIT","MISS")</f>
        <v>HIT</v>
      </c>
      <c r="M4639" s="17" t="str">
        <f aca="false">IF(AND(K4639="HIT",L4639="HIT"),"HOD ✓ | LOD ✓",IF(K4639="HIT","HOD ✓",IF(L4639="HIT","LOD ✓","✗ MISS")))</f>
        <v>HOD ✓ | LOD ✓</v>
      </c>
      <c r="N4639" s="26" t="n">
        <f aca="false">IF(D4639&lt;H4639,(H4639-D4639)/D4639,IF(D4639&gt;G4639,(D4639-G4639)/D4639,0))</f>
        <v>0</v>
      </c>
      <c r="O4639" s="26" t="n">
        <f aca="false">IF(E4639&lt;J4639,(J4639-E4639)/E4639,IF(E4639&gt;I4639,(E4639-I4639)/E4639,0))</f>
        <v>0.000207693444475946</v>
      </c>
      <c r="P4639" s="27" t="n">
        <f aca="false">LN(F4639/F4638)</f>
        <v>0.00658393885509035</v>
      </c>
      <c r="Q4639" s="28" t="n">
        <f aca="false">STDEV(P4620:P4639)*SQRT(252)</f>
        <v>0.1510043138073</v>
      </c>
      <c r="R4639" s="26" t="n">
        <f aca="false">(G4639-H4639)/H4639</f>
        <v>0.00100140117001644</v>
      </c>
      <c r="S4639" s="17" t="n">
        <f aca="false">YEAR(B4639)</f>
        <v>2024</v>
      </c>
      <c r="T4639" s="17" t="n">
        <f aca="false">WEEKDAY(B4639)</f>
        <v>5</v>
      </c>
    </row>
    <row r="4640" customFormat="false" ht="15" hidden="false" customHeight="false" outlineLevel="0" collapsed="false">
      <c r="B4640" s="21" t="n">
        <v>45534</v>
      </c>
      <c r="C4640" s="22" t="n">
        <v>2520.805</v>
      </c>
      <c r="D4640" s="22" t="n">
        <v>2526.925</v>
      </c>
      <c r="E4640" s="22" t="n">
        <v>2494.215</v>
      </c>
      <c r="F4640" s="22" t="n">
        <v>2503.4</v>
      </c>
      <c r="G4640" s="23" t="n">
        <v>2529.77</v>
      </c>
      <c r="H4640" s="23" t="n">
        <v>2527.24</v>
      </c>
      <c r="I4640" s="23" t="n">
        <v>2496.91</v>
      </c>
      <c r="J4640" s="23" t="n">
        <v>2494.42</v>
      </c>
      <c r="K4640" s="29" t="str">
        <f aca="false">IF(N4640&lt;=$F$3,"HIT","MISS")</f>
        <v>HIT</v>
      </c>
      <c r="L4640" s="29" t="str">
        <f aca="false">IF(O4640&lt;=$F$3,"HIT","MISS")</f>
        <v>HIT</v>
      </c>
      <c r="M4640" s="17" t="str">
        <f aca="false">IF(AND(K4640="HIT",L4640="HIT"),"HOD ✓ | LOD ✓",IF(K4640="HIT","HOD ✓",IF(L4640="HIT","LOD ✓","✗ MISS")))</f>
        <v>HOD ✓ | LOD ✓</v>
      </c>
      <c r="N4640" s="26" t="n">
        <f aca="false">IF(D4640&lt;H4640,(H4640-D4640)/D4640,IF(D4640&gt;G4640,(D4640-G4640)/D4640,0))</f>
        <v>0.000124657439377742</v>
      </c>
      <c r="O4640" s="26" t="n">
        <f aca="false">IF(E4640&lt;J4640,(J4640-E4640)/E4640,IF(E4640&gt;I4640,(E4640-I4640)/E4640,0))</f>
        <v>8.21901880952232E-005</v>
      </c>
      <c r="P4640" s="27" t="n">
        <f aca="false">LN(F4640/F4639)</f>
        <v>-0.00709112027516785</v>
      </c>
      <c r="Q4640" s="28" t="n">
        <f aca="false">STDEV(P4621:P4640)*SQRT(252)</f>
        <v>0.153737949763308</v>
      </c>
      <c r="R4640" s="26" t="n">
        <f aca="false">(G4640-H4640)/H4640</f>
        <v>0.00100109210047332</v>
      </c>
      <c r="S4640" s="17" t="n">
        <f aca="false">YEAR(B4640)</f>
        <v>2024</v>
      </c>
      <c r="T4640" s="17" t="n">
        <f aca="false">WEEKDAY(B4640)</f>
        <v>6</v>
      </c>
    </row>
    <row r="4641" customFormat="false" ht="15" hidden="false" customHeight="false" outlineLevel="0" collapsed="false">
      <c r="B4641" s="21" t="n">
        <v>45537</v>
      </c>
      <c r="C4641" s="22" t="n">
        <v>2502.84</v>
      </c>
      <c r="D4641" s="22" t="n">
        <v>2507.33</v>
      </c>
      <c r="E4641" s="22" t="n">
        <v>2490.105</v>
      </c>
      <c r="F4641" s="22" t="n">
        <v>2499.42</v>
      </c>
      <c r="G4641" s="23" t="n">
        <v>2508.59</v>
      </c>
      <c r="H4641" s="23" t="n">
        <v>2506.08</v>
      </c>
      <c r="I4641" s="23" t="n">
        <v>2492.92</v>
      </c>
      <c r="J4641" s="23" t="n">
        <v>2490.43</v>
      </c>
      <c r="K4641" s="29" t="str">
        <f aca="false">IF(N4641&lt;=$F$3,"HIT","MISS")</f>
        <v>HIT</v>
      </c>
      <c r="L4641" s="29" t="str">
        <f aca="false">IF(O4641&lt;=$F$3,"HIT","MISS")</f>
        <v>HIT</v>
      </c>
      <c r="M4641" s="17" t="str">
        <f aca="false">IF(AND(K4641="HIT",L4641="HIT"),"HOD ✓ | LOD ✓",IF(K4641="HIT","HOD ✓",IF(L4641="HIT","LOD ✓","✗ MISS")))</f>
        <v>HOD ✓ | LOD ✓</v>
      </c>
      <c r="N4641" s="26" t="n">
        <f aca="false">IF(D4641&lt;H4641,(H4641-D4641)/D4641,IF(D4641&gt;G4641,(D4641-G4641)/D4641,0))</f>
        <v>0</v>
      </c>
      <c r="O4641" s="26" t="n">
        <f aca="false">IF(E4641&lt;J4641,(J4641-E4641)/E4641,IF(E4641&gt;I4641,(E4641-I4641)/E4641,0))</f>
        <v>0.00013051658464194</v>
      </c>
      <c r="P4641" s="27" t="n">
        <f aca="false">LN(F4641/F4640)</f>
        <v>-0.00159110295379408</v>
      </c>
      <c r="Q4641" s="28" t="n">
        <f aca="false">STDEV(P4622:P4641)*SQRT(252)</f>
        <v>0.144199219250133</v>
      </c>
      <c r="R4641" s="26" t="n">
        <f aca="false">(G4641-H4641)/H4641</f>
        <v>0.00100156419587572</v>
      </c>
      <c r="S4641" s="17" t="n">
        <f aca="false">YEAR(B4641)</f>
        <v>2024</v>
      </c>
      <c r="T4641" s="17" t="n">
        <f aca="false">WEEKDAY(B4641)</f>
        <v>2</v>
      </c>
    </row>
    <row r="4642" customFormat="false" ht="15" hidden="false" customHeight="false" outlineLevel="0" collapsed="false">
      <c r="B4642" s="21" t="n">
        <v>45538</v>
      </c>
      <c r="C4642" s="22" t="n">
        <v>2499.55</v>
      </c>
      <c r="D4642" s="22" t="n">
        <v>2506.35</v>
      </c>
      <c r="E4642" s="22" t="n">
        <v>2473.325</v>
      </c>
      <c r="F4642" s="22" t="n">
        <v>2492.95</v>
      </c>
      <c r="G4642" s="23" t="n">
        <v>2505.74</v>
      </c>
      <c r="H4642" s="23" t="n">
        <v>2503.24</v>
      </c>
      <c r="I4642" s="23" t="n">
        <v>2474.03</v>
      </c>
      <c r="J4642" s="23" t="n">
        <v>2471.56</v>
      </c>
      <c r="K4642" s="29" t="str">
        <f aca="false">IF(N4642&lt;=$F$3,"HIT","MISS")</f>
        <v>HIT</v>
      </c>
      <c r="L4642" s="29" t="str">
        <f aca="false">IF(O4642&lt;=$F$3,"HIT","MISS")</f>
        <v>HIT</v>
      </c>
      <c r="M4642" s="17" t="str">
        <f aca="false">IF(AND(K4642="HIT",L4642="HIT"),"HOD ✓ | LOD ✓",IF(K4642="HIT","HOD ✓",IF(L4642="HIT","LOD ✓","✗ MISS")))</f>
        <v>HOD ✓ | LOD ✓</v>
      </c>
      <c r="N4642" s="26" t="n">
        <f aca="false">IF(D4642&lt;H4642,(H4642-D4642)/D4642,IF(D4642&gt;G4642,(D4642-G4642)/D4642,0))</f>
        <v>0.000243381810202138</v>
      </c>
      <c r="O4642" s="26" t="n">
        <f aca="false">IF(E4642&lt;J4642,(J4642-E4642)/E4642,IF(E4642&gt;I4642,(E4642-I4642)/E4642,0))</f>
        <v>0</v>
      </c>
      <c r="P4642" s="27" t="n">
        <f aca="false">LN(F4642/F4641)</f>
        <v>-0.00259195677493891</v>
      </c>
      <c r="Q4642" s="28" t="n">
        <f aca="false">STDEV(P4623:P4642)*SQRT(252)</f>
        <v>0.140318911974748</v>
      </c>
      <c r="R4642" s="26" t="n">
        <f aca="false">(G4642-H4642)/H4642</f>
        <v>0.000998705677442035</v>
      </c>
      <c r="S4642" s="17" t="n">
        <f aca="false">YEAR(B4642)</f>
        <v>2024</v>
      </c>
      <c r="T4642" s="17" t="n">
        <f aca="false">WEEKDAY(B4642)</f>
        <v>3</v>
      </c>
    </row>
    <row r="4643" customFormat="false" ht="15" hidden="false" customHeight="false" outlineLevel="0" collapsed="false">
      <c r="B4643" s="21" t="n">
        <v>45539</v>
      </c>
      <c r="C4643" s="22" t="n">
        <v>2492.62</v>
      </c>
      <c r="D4643" s="22" t="n">
        <v>2500.345</v>
      </c>
      <c r="E4643" s="22" t="n">
        <v>2471.915</v>
      </c>
      <c r="F4643" s="22" t="n">
        <v>2495.545</v>
      </c>
      <c r="G4643" s="23" t="n">
        <v>2498.83</v>
      </c>
      <c r="H4643" s="23" t="n">
        <v>2496.33</v>
      </c>
      <c r="I4643" s="23" t="n">
        <v>2473.22</v>
      </c>
      <c r="J4643" s="23" t="n">
        <v>2470.75</v>
      </c>
      <c r="K4643" s="24" t="str">
        <f aca="false">IF(N4643&lt;=$F$3,"HIT","MISS")</f>
        <v>MISS</v>
      </c>
      <c r="L4643" s="24" t="str">
        <f aca="false">IF(O4643&lt;=$F$3,"HIT","MISS")</f>
        <v>HIT</v>
      </c>
      <c r="M4643" s="25" t="str">
        <f aca="false">IF(AND(K4643="HIT",L4643="HIT"),"HOD ✓ | LOD ✓",IF(K4643="HIT","HOD ✓",IF(L4643="HIT","LOD ✓","✗ MISS")))</f>
        <v>LOD ✓</v>
      </c>
      <c r="N4643" s="26" t="n">
        <f aca="false">IF(D4643&lt;H4643,(H4643-D4643)/D4643,IF(D4643&gt;G4643,(D4643-G4643)/D4643,0))</f>
        <v>0.000605916383539021</v>
      </c>
      <c r="O4643" s="26" t="n">
        <f aca="false">IF(E4643&lt;J4643,(J4643-E4643)/E4643,IF(E4643&gt;I4643,(E4643-I4643)/E4643,0))</f>
        <v>0</v>
      </c>
      <c r="P4643" s="27" t="n">
        <f aca="false">LN(F4643/F4642)</f>
        <v>0.00104039404031614</v>
      </c>
      <c r="Q4643" s="28" t="n">
        <f aca="false">STDEV(P4624:P4643)*SQRT(252)</f>
        <v>0.139083697986961</v>
      </c>
      <c r="R4643" s="26" t="n">
        <f aca="false">(G4643-H4643)/H4643</f>
        <v>0.00100147015819223</v>
      </c>
      <c r="S4643" s="17" t="n">
        <f aca="false">YEAR(B4643)</f>
        <v>2024</v>
      </c>
      <c r="T4643" s="17" t="n">
        <f aca="false">WEEKDAY(B4643)</f>
        <v>4</v>
      </c>
    </row>
    <row r="4644" customFormat="false" ht="15" hidden="false" customHeight="false" outlineLevel="0" collapsed="false">
      <c r="B4644" s="21" t="n">
        <v>45540</v>
      </c>
      <c r="C4644" s="22" t="n">
        <v>2495.32</v>
      </c>
      <c r="D4644" s="22" t="n">
        <v>2523.525</v>
      </c>
      <c r="E4644" s="22" t="n">
        <v>2493.88</v>
      </c>
      <c r="F4644" s="22" t="n">
        <v>2516.815</v>
      </c>
      <c r="G4644" s="23" t="n">
        <v>2525.28</v>
      </c>
      <c r="H4644" s="23" t="n">
        <v>2522.76</v>
      </c>
      <c r="I4644" s="23" t="n">
        <v>2493.42</v>
      </c>
      <c r="J4644" s="23" t="n">
        <v>2490.93</v>
      </c>
      <c r="K4644" s="29" t="str">
        <f aca="false">IF(N4644&lt;=$F$3,"HIT","MISS")</f>
        <v>HIT</v>
      </c>
      <c r="L4644" s="29" t="str">
        <f aca="false">IF(O4644&lt;=$F$3,"HIT","MISS")</f>
        <v>HIT</v>
      </c>
      <c r="M4644" s="17" t="str">
        <f aca="false">IF(AND(K4644="HIT",L4644="HIT"),"HOD ✓ | LOD ✓",IF(K4644="HIT","HOD ✓",IF(L4644="HIT","LOD ✓","✗ MISS")))</f>
        <v>HOD ✓ | LOD ✓</v>
      </c>
      <c r="N4644" s="26" t="n">
        <f aca="false">IF(D4644&lt;H4644,(H4644-D4644)/D4644,IF(D4644&gt;G4644,(D4644-G4644)/D4644,0))</f>
        <v>0</v>
      </c>
      <c r="O4644" s="26" t="n">
        <f aca="false">IF(E4644&lt;J4644,(J4644-E4644)/E4644,IF(E4644&gt;I4644,(E4644-I4644)/E4644,0))</f>
        <v>0.00018445153736348</v>
      </c>
      <c r="P4644" s="27" t="n">
        <f aca="false">LN(F4644/F4643)</f>
        <v>0.00848707102988842</v>
      </c>
      <c r="Q4644" s="28" t="n">
        <f aca="false">STDEV(P4625:P4644)*SQRT(252)</f>
        <v>0.127795125409368</v>
      </c>
      <c r="R4644" s="26" t="n">
        <f aca="false">(G4644-H4644)/H4644</f>
        <v>0.000998905960138888</v>
      </c>
      <c r="S4644" s="17" t="n">
        <f aca="false">YEAR(B4644)</f>
        <v>2024</v>
      </c>
      <c r="T4644" s="17" t="n">
        <f aca="false">WEEKDAY(B4644)</f>
        <v>5</v>
      </c>
    </row>
    <row r="4645" customFormat="false" ht="15" hidden="false" customHeight="false" outlineLevel="0" collapsed="false">
      <c r="B4645" s="21" t="n">
        <v>45541</v>
      </c>
      <c r="C4645" s="22" t="n">
        <v>2516.46</v>
      </c>
      <c r="D4645" s="22" t="n">
        <v>2529.3</v>
      </c>
      <c r="E4645" s="22" t="n">
        <v>2485.19</v>
      </c>
      <c r="F4645" s="22" t="n">
        <v>2497.565</v>
      </c>
      <c r="G4645" s="23" t="n">
        <v>2532.55</v>
      </c>
      <c r="H4645" s="23" t="n">
        <v>2530.02</v>
      </c>
      <c r="I4645" s="23" t="n">
        <v>2486.31</v>
      </c>
      <c r="J4645" s="23" t="n">
        <v>2483.83</v>
      </c>
      <c r="K4645" s="29" t="str">
        <f aca="false">IF(N4645&lt;=$F$3,"HIT","MISS")</f>
        <v>HIT</v>
      </c>
      <c r="L4645" s="29" t="str">
        <f aca="false">IF(O4645&lt;=$F$3,"HIT","MISS")</f>
        <v>HIT</v>
      </c>
      <c r="M4645" s="17" t="str">
        <f aca="false">IF(AND(K4645="HIT",L4645="HIT"),"HOD ✓ | LOD ✓",IF(K4645="HIT","HOD ✓",IF(L4645="HIT","LOD ✓","✗ MISS")))</f>
        <v>HOD ✓ | LOD ✓</v>
      </c>
      <c r="N4645" s="26" t="n">
        <f aca="false">IF(D4645&lt;H4645,(H4645-D4645)/D4645,IF(D4645&gt;G4645,(D4645-G4645)/D4645,0))</f>
        <v>0.000284663740955917</v>
      </c>
      <c r="O4645" s="26" t="n">
        <f aca="false">IF(E4645&lt;J4645,(J4645-E4645)/E4645,IF(E4645&gt;I4645,(E4645-I4645)/E4645,0))</f>
        <v>0</v>
      </c>
      <c r="P4645" s="27" t="n">
        <f aca="false">LN(F4645/F4644)</f>
        <v>-0.0076779560253312</v>
      </c>
      <c r="Q4645" s="28" t="n">
        <f aca="false">STDEV(P4626:P4645)*SQRT(252)</f>
        <v>0.132166175507549</v>
      </c>
      <c r="R4645" s="26" t="n">
        <f aca="false">(G4645-H4645)/H4645</f>
        <v>0.00099999209492423</v>
      </c>
      <c r="S4645" s="17" t="n">
        <f aca="false">YEAR(B4645)</f>
        <v>2024</v>
      </c>
      <c r="T4645" s="17" t="n">
        <f aca="false">WEEKDAY(B4645)</f>
        <v>6</v>
      </c>
    </row>
    <row r="4646" customFormat="false" ht="15" hidden="false" customHeight="false" outlineLevel="0" collapsed="false">
      <c r="B4646" s="21" t="n">
        <v>45544</v>
      </c>
      <c r="C4646" s="22" t="n">
        <v>2496.79</v>
      </c>
      <c r="D4646" s="22" t="n">
        <v>2507.265</v>
      </c>
      <c r="E4646" s="22" t="n">
        <v>2485.61</v>
      </c>
      <c r="F4646" s="22" t="n">
        <v>2506.395</v>
      </c>
      <c r="G4646" s="23" t="n">
        <v>2508.5</v>
      </c>
      <c r="H4646" s="23" t="n">
        <v>2505.99</v>
      </c>
      <c r="I4646" s="23" t="n">
        <v>2484.98</v>
      </c>
      <c r="J4646" s="23" t="n">
        <v>2482.5</v>
      </c>
      <c r="K4646" s="29" t="str">
        <f aca="false">IF(N4646&lt;=$F$3,"HIT","MISS")</f>
        <v>HIT</v>
      </c>
      <c r="L4646" s="29" t="str">
        <f aca="false">IF(O4646&lt;=$F$3,"HIT","MISS")</f>
        <v>HIT</v>
      </c>
      <c r="M4646" s="17" t="str">
        <f aca="false">IF(AND(K4646="HIT",L4646="HIT"),"HOD ✓ | LOD ✓",IF(K4646="HIT","HOD ✓",IF(L4646="HIT","LOD ✓","✗ MISS")))</f>
        <v>HOD ✓ | LOD ✓</v>
      </c>
      <c r="N4646" s="26" t="n">
        <f aca="false">IF(D4646&lt;H4646,(H4646-D4646)/D4646,IF(D4646&gt;G4646,(D4646-G4646)/D4646,0))</f>
        <v>0</v>
      </c>
      <c r="O4646" s="26" t="n">
        <f aca="false">IF(E4646&lt;J4646,(J4646-E4646)/E4646,IF(E4646&gt;I4646,(E4646-I4646)/E4646,0))</f>
        <v>0.000253458909483028</v>
      </c>
      <c r="P4646" s="27" t="n">
        <f aca="false">LN(F4646/F4645)</f>
        <v>0.00352920853285487</v>
      </c>
      <c r="Q4646" s="28" t="n">
        <f aca="false">STDEV(P4627:P4646)*SQRT(252)</f>
        <v>0.119600132128023</v>
      </c>
      <c r="R4646" s="26" t="n">
        <f aca="false">(G4646-H4646)/H4646</f>
        <v>0.00100160016600235</v>
      </c>
      <c r="S4646" s="17" t="n">
        <f aca="false">YEAR(B4646)</f>
        <v>2024</v>
      </c>
      <c r="T4646" s="17" t="n">
        <f aca="false">WEEKDAY(B4646)</f>
        <v>2</v>
      </c>
    </row>
    <row r="4647" customFormat="false" ht="15" hidden="false" customHeight="false" outlineLevel="0" collapsed="false">
      <c r="B4647" s="21" t="n">
        <v>45545</v>
      </c>
      <c r="C4647" s="22" t="n">
        <v>2506.73</v>
      </c>
      <c r="D4647" s="22" t="n">
        <v>2518.535</v>
      </c>
      <c r="E4647" s="22" t="n">
        <v>2500.19</v>
      </c>
      <c r="F4647" s="22" t="n">
        <v>2516.735</v>
      </c>
      <c r="G4647" s="23" t="n">
        <v>2517.98</v>
      </c>
      <c r="H4647" s="23" t="n">
        <v>2515.46</v>
      </c>
      <c r="I4647" s="23" t="n">
        <v>2503.02</v>
      </c>
      <c r="J4647" s="23" t="n">
        <v>2500.52</v>
      </c>
      <c r="K4647" s="29" t="str">
        <f aca="false">IF(N4647&lt;=$F$3,"HIT","MISS")</f>
        <v>HIT</v>
      </c>
      <c r="L4647" s="29" t="str">
        <f aca="false">IF(O4647&lt;=$F$3,"HIT","MISS")</f>
        <v>HIT</v>
      </c>
      <c r="M4647" s="17" t="str">
        <f aca="false">IF(AND(K4647="HIT",L4647="HIT"),"HOD ✓ | LOD ✓",IF(K4647="HIT","HOD ✓",IF(L4647="HIT","LOD ✓","✗ MISS")))</f>
        <v>HOD ✓ | LOD ✓</v>
      </c>
      <c r="N4647" s="26" t="n">
        <f aca="false">IF(D4647&lt;H4647,(H4647-D4647)/D4647,IF(D4647&gt;G4647,(D4647-G4647)/D4647,0))</f>
        <v>0.000220366204956388</v>
      </c>
      <c r="O4647" s="26" t="n">
        <f aca="false">IF(E4647&lt;J4647,(J4647-E4647)/E4647,IF(E4647&gt;I4647,(E4647-I4647)/E4647,0))</f>
        <v>0.000131989968762345</v>
      </c>
      <c r="P4647" s="27" t="n">
        <f aca="false">LN(F4647/F4646)</f>
        <v>0.0041169607813056</v>
      </c>
      <c r="Q4647" s="28" t="n">
        <f aca="false">STDEV(P4628:P4647)*SQRT(252)</f>
        <v>0.119417775766661</v>
      </c>
      <c r="R4647" s="26" t="n">
        <f aca="false">(G4647-H4647)/H4647</f>
        <v>0.00100180483887638</v>
      </c>
      <c r="S4647" s="17" t="n">
        <f aca="false">YEAR(B4647)</f>
        <v>2024</v>
      </c>
      <c r="T4647" s="17" t="n">
        <f aca="false">WEEKDAY(B4647)</f>
        <v>3</v>
      </c>
    </row>
    <row r="4648" customFormat="false" ht="15" hidden="false" customHeight="false" outlineLevel="0" collapsed="false">
      <c r="B4648" s="21" t="n">
        <v>45546</v>
      </c>
      <c r="C4648" s="22" t="n">
        <v>2516.55</v>
      </c>
      <c r="D4648" s="22" t="n">
        <v>2529.09</v>
      </c>
      <c r="E4648" s="22" t="n">
        <v>2501</v>
      </c>
      <c r="F4648" s="22" t="n">
        <v>2511.675</v>
      </c>
      <c r="G4648" s="23" t="n">
        <v>2531.92</v>
      </c>
      <c r="H4648" s="23" t="n">
        <v>2529.39</v>
      </c>
      <c r="I4648" s="23" t="n">
        <v>2503.99</v>
      </c>
      <c r="J4648" s="23" t="n">
        <v>2501.49</v>
      </c>
      <c r="K4648" s="29" t="str">
        <f aca="false">IF(N4648&lt;=$F$3,"HIT","MISS")</f>
        <v>HIT</v>
      </c>
      <c r="L4648" s="29" t="str">
        <f aca="false">IF(O4648&lt;=$F$3,"HIT","MISS")</f>
        <v>HIT</v>
      </c>
      <c r="M4648" s="17" t="str">
        <f aca="false">IF(AND(K4648="HIT",L4648="HIT"),"HOD ✓ | LOD ✓",IF(K4648="HIT","HOD ✓",IF(L4648="HIT","LOD ✓","✗ MISS")))</f>
        <v>HOD ✓ | LOD ✓</v>
      </c>
      <c r="N4648" s="26" t="n">
        <f aca="false">IF(D4648&lt;H4648,(H4648-D4648)/D4648,IF(D4648&gt;G4648,(D4648-G4648)/D4648,0))</f>
        <v>0.000118619740697139</v>
      </c>
      <c r="O4648" s="26" t="n">
        <f aca="false">IF(E4648&lt;J4648,(J4648-E4648)/E4648,IF(E4648&gt;I4648,(E4648-I4648)/E4648,0))</f>
        <v>0.000195921631347374</v>
      </c>
      <c r="P4648" s="27" t="n">
        <f aca="false">LN(F4648/F4647)</f>
        <v>-0.00201256528720866</v>
      </c>
      <c r="Q4648" s="28" t="n">
        <f aca="false">STDEV(P4629:P4648)*SQRT(252)</f>
        <v>0.116270213788539</v>
      </c>
      <c r="R4648" s="26" t="n">
        <f aca="false">(G4648-H4648)/H4648</f>
        <v>0.00100024116486592</v>
      </c>
      <c r="S4648" s="17" t="n">
        <f aca="false">YEAR(B4648)</f>
        <v>2024</v>
      </c>
      <c r="T4648" s="17" t="n">
        <f aca="false">WEEKDAY(B4648)</f>
        <v>4</v>
      </c>
    </row>
    <row r="4649" customFormat="false" ht="15" hidden="false" customHeight="false" outlineLevel="0" collapsed="false">
      <c r="B4649" s="21" t="n">
        <v>45547</v>
      </c>
      <c r="C4649" s="22" t="n">
        <v>2512.945</v>
      </c>
      <c r="D4649" s="22" t="n">
        <v>2560.13</v>
      </c>
      <c r="E4649" s="22" t="n">
        <v>2511.095</v>
      </c>
      <c r="F4649" s="22" t="n">
        <v>2558.655</v>
      </c>
      <c r="G4649" s="23" t="n">
        <v>2560.92</v>
      </c>
      <c r="H4649" s="23" t="n">
        <v>2558.36</v>
      </c>
      <c r="I4649" s="23" t="n">
        <v>2510.75</v>
      </c>
      <c r="J4649" s="23" t="n">
        <v>2508.24</v>
      </c>
      <c r="K4649" s="29" t="str">
        <f aca="false">IF(N4649&lt;=$F$3,"HIT","MISS")</f>
        <v>HIT</v>
      </c>
      <c r="L4649" s="29" t="str">
        <f aca="false">IF(O4649&lt;=$F$3,"HIT","MISS")</f>
        <v>HIT</v>
      </c>
      <c r="M4649" s="17" t="str">
        <f aca="false">IF(AND(K4649="HIT",L4649="HIT"),"HOD ✓ | LOD ✓",IF(K4649="HIT","HOD ✓",IF(L4649="HIT","LOD ✓","✗ MISS")))</f>
        <v>HOD ✓ | LOD ✓</v>
      </c>
      <c r="N4649" s="26" t="n">
        <f aca="false">IF(D4649&lt;H4649,(H4649-D4649)/D4649,IF(D4649&gt;G4649,(D4649-G4649)/D4649,0))</f>
        <v>0</v>
      </c>
      <c r="O4649" s="26" t="n">
        <f aca="false">IF(E4649&lt;J4649,(J4649-E4649)/E4649,IF(E4649&gt;I4649,(E4649-I4649)/E4649,0))</f>
        <v>0.000137390262017088</v>
      </c>
      <c r="P4649" s="27" t="n">
        <f aca="false">LN(F4649/F4648)</f>
        <v>0.0185318685455772</v>
      </c>
      <c r="Q4649" s="28" t="n">
        <f aca="false">STDEV(P4630:P4649)*SQRT(252)</f>
        <v>0.131334915237239</v>
      </c>
      <c r="R4649" s="26" t="n">
        <f aca="false">(G4649-H4649)/H4649</f>
        <v>0.00100064103566345</v>
      </c>
      <c r="S4649" s="17" t="n">
        <f aca="false">YEAR(B4649)</f>
        <v>2024</v>
      </c>
      <c r="T4649" s="17" t="n">
        <f aca="false">WEEKDAY(B4649)</f>
        <v>5</v>
      </c>
    </row>
    <row r="4650" customFormat="false" ht="15" hidden="false" customHeight="false" outlineLevel="0" collapsed="false">
      <c r="B4650" s="21" t="n">
        <v>45548</v>
      </c>
      <c r="C4650" s="22" t="n">
        <v>2558.38</v>
      </c>
      <c r="D4650" s="22" t="n">
        <v>2586.16</v>
      </c>
      <c r="E4650" s="22" t="n">
        <v>2556.795</v>
      </c>
      <c r="F4650" s="22" t="n">
        <v>2578.715</v>
      </c>
      <c r="G4650" s="23" t="n">
        <v>2585.23</v>
      </c>
      <c r="H4650" s="23" t="n">
        <v>2582.65</v>
      </c>
      <c r="I4650" s="23" t="n">
        <v>2559.2</v>
      </c>
      <c r="J4650" s="23" t="n">
        <v>2556.64</v>
      </c>
      <c r="K4650" s="29" t="str">
        <f aca="false">IF(N4650&lt;=$F$3,"HIT","MISS")</f>
        <v>HIT</v>
      </c>
      <c r="L4650" s="29" t="str">
        <f aca="false">IF(O4650&lt;=$F$3,"HIT","MISS")</f>
        <v>HIT</v>
      </c>
      <c r="M4650" s="17" t="str">
        <f aca="false">IF(AND(K4650="HIT",L4650="HIT"),"HOD ✓ | LOD ✓",IF(K4650="HIT","HOD ✓",IF(L4650="HIT","LOD ✓","✗ MISS")))</f>
        <v>HOD ✓ | LOD ✓</v>
      </c>
      <c r="N4650" s="26" t="n">
        <f aca="false">IF(D4650&lt;H4650,(H4650-D4650)/D4650,IF(D4650&gt;G4650,(D4650-G4650)/D4650,0))</f>
        <v>0.000359606520864848</v>
      </c>
      <c r="O4650" s="26" t="n">
        <f aca="false">IF(E4650&lt;J4650,(J4650-E4650)/E4650,IF(E4650&gt;I4650,(E4650-I4650)/E4650,0))</f>
        <v>0</v>
      </c>
      <c r="P4650" s="27" t="n">
        <f aca="false">LN(F4650/F4649)</f>
        <v>0.00780948304348153</v>
      </c>
      <c r="Q4650" s="28" t="n">
        <f aca="false">STDEV(P4631:P4650)*SQRT(252)</f>
        <v>0.11365208069672</v>
      </c>
      <c r="R4650" s="26" t="n">
        <f aca="false">(G4650-H4650)/H4650</f>
        <v>0.000998973922134214</v>
      </c>
      <c r="S4650" s="17" t="n">
        <f aca="false">YEAR(B4650)</f>
        <v>2024</v>
      </c>
      <c r="T4650" s="17" t="n">
        <f aca="false">WEEKDAY(B4650)</f>
        <v>6</v>
      </c>
    </row>
    <row r="4651" customFormat="false" ht="15" hidden="false" customHeight="false" outlineLevel="0" collapsed="false">
      <c r="B4651" s="21" t="n">
        <v>45551</v>
      </c>
      <c r="C4651" s="22" t="n">
        <v>2578.79</v>
      </c>
      <c r="D4651" s="22" t="n">
        <v>2589.715</v>
      </c>
      <c r="E4651" s="22" t="n">
        <v>2575.245</v>
      </c>
      <c r="F4651" s="22" t="n">
        <v>2582.665</v>
      </c>
      <c r="G4651" s="23" t="n">
        <v>2589.49</v>
      </c>
      <c r="H4651" s="23" t="n">
        <v>2586.9</v>
      </c>
      <c r="I4651" s="23" t="n">
        <v>2575.72</v>
      </c>
      <c r="J4651" s="23" t="n">
        <v>2573.15</v>
      </c>
      <c r="K4651" s="29" t="str">
        <f aca="false">IF(N4651&lt;=$F$3,"HIT","MISS")</f>
        <v>HIT</v>
      </c>
      <c r="L4651" s="29" t="str">
        <f aca="false">IF(O4651&lt;=$F$3,"HIT","MISS")</f>
        <v>HIT</v>
      </c>
      <c r="M4651" s="17" t="str">
        <f aca="false">IF(AND(K4651="HIT",L4651="HIT"),"HOD ✓ | LOD ✓",IF(K4651="HIT","HOD ✓",IF(L4651="HIT","LOD ✓","✗ MISS")))</f>
        <v>HOD ✓ | LOD ✓</v>
      </c>
      <c r="N4651" s="26" t="n">
        <f aca="false">IF(D4651&lt;H4651,(H4651-D4651)/D4651,IF(D4651&gt;G4651,(D4651-G4651)/D4651,0))</f>
        <v>8.68821472634494E-005</v>
      </c>
      <c r="O4651" s="26" t="n">
        <f aca="false">IF(E4651&lt;J4651,(J4651-E4651)/E4651,IF(E4651&gt;I4651,(E4651-I4651)/E4651,0))</f>
        <v>0</v>
      </c>
      <c r="P4651" s="27" t="n">
        <f aca="false">LN(F4651/F4650)</f>
        <v>0.00153059870466792</v>
      </c>
      <c r="Q4651" s="28" t="n">
        <f aca="false">STDEV(P4632:P4651)*SQRT(252)</f>
        <v>0.113125132248946</v>
      </c>
      <c r="R4651" s="26" t="n">
        <f aca="false">(G4651-H4651)/H4651</f>
        <v>0.00100119834550995</v>
      </c>
      <c r="S4651" s="17" t="n">
        <f aca="false">YEAR(B4651)</f>
        <v>2024</v>
      </c>
      <c r="T4651" s="17" t="n">
        <f aca="false">WEEKDAY(B4651)</f>
        <v>2</v>
      </c>
    </row>
    <row r="4652" customFormat="false" ht="15" hidden="false" customHeight="false" outlineLevel="0" collapsed="false">
      <c r="B4652" s="21" t="n">
        <v>45552</v>
      </c>
      <c r="C4652" s="22" t="n">
        <v>2582.66</v>
      </c>
      <c r="D4652" s="22" t="n">
        <v>2587.02</v>
      </c>
      <c r="E4652" s="22" t="n">
        <v>2560.78</v>
      </c>
      <c r="F4652" s="22" t="n">
        <v>2569.59</v>
      </c>
      <c r="G4652" s="23" t="n">
        <v>2587.58</v>
      </c>
      <c r="H4652" s="23" t="n">
        <v>2585</v>
      </c>
      <c r="I4652" s="23" t="n">
        <v>2562.23</v>
      </c>
      <c r="J4652" s="23" t="n">
        <v>2559.67</v>
      </c>
      <c r="K4652" s="29" t="str">
        <f aca="false">IF(N4652&lt;=$F$3,"HIT","MISS")</f>
        <v>HIT</v>
      </c>
      <c r="L4652" s="29" t="str">
        <f aca="false">IF(O4652&lt;=$F$3,"HIT","MISS")</f>
        <v>HIT</v>
      </c>
      <c r="M4652" s="17" t="str">
        <f aca="false">IF(AND(K4652="HIT",L4652="HIT"),"HOD ✓ | LOD ✓",IF(K4652="HIT","HOD ✓",IF(L4652="HIT","LOD ✓","✗ MISS")))</f>
        <v>HOD ✓ | LOD ✓</v>
      </c>
      <c r="N4652" s="26" t="n">
        <f aca="false">IF(D4652&lt;H4652,(H4652-D4652)/D4652,IF(D4652&gt;G4652,(D4652-G4652)/D4652,0))</f>
        <v>0</v>
      </c>
      <c r="O4652" s="26" t="n">
        <f aca="false">IF(E4652&lt;J4652,(J4652-E4652)/E4652,IF(E4652&gt;I4652,(E4652-I4652)/E4652,0))</f>
        <v>0</v>
      </c>
      <c r="P4652" s="27" t="n">
        <f aca="false">LN(F4652/F4651)</f>
        <v>-0.00507545844216088</v>
      </c>
      <c r="Q4652" s="28" t="n">
        <f aca="false">STDEV(P4633:P4652)*SQRT(252)</f>
        <v>0.115106516033414</v>
      </c>
      <c r="R4652" s="26" t="n">
        <f aca="false">(G4652-H4652)/H4652</f>
        <v>0.000998065764023183</v>
      </c>
      <c r="S4652" s="17" t="n">
        <f aca="false">YEAR(B4652)</f>
        <v>2024</v>
      </c>
      <c r="T4652" s="17" t="n">
        <f aca="false">WEEKDAY(B4652)</f>
        <v>3</v>
      </c>
    </row>
    <row r="4653" customFormat="false" ht="15" hidden="false" customHeight="false" outlineLevel="0" collapsed="false">
      <c r="B4653" s="21" t="n">
        <v>45553</v>
      </c>
      <c r="C4653" s="22" t="n">
        <v>2570.325</v>
      </c>
      <c r="D4653" s="22" t="n">
        <v>2600.29</v>
      </c>
      <c r="E4653" s="22" t="n">
        <v>2546.86</v>
      </c>
      <c r="F4653" s="22" t="n">
        <v>2559.3</v>
      </c>
      <c r="G4653" s="23" t="n">
        <v>2600.86</v>
      </c>
      <c r="H4653" s="23" t="n">
        <v>2598.26</v>
      </c>
      <c r="I4653" s="23" t="n">
        <v>2547.14</v>
      </c>
      <c r="J4653" s="23" t="n">
        <v>2544.6</v>
      </c>
      <c r="K4653" s="29" t="str">
        <f aca="false">IF(N4653&lt;=$F$3,"HIT","MISS")</f>
        <v>HIT</v>
      </c>
      <c r="L4653" s="29" t="str">
        <f aca="false">IF(O4653&lt;=$F$3,"HIT","MISS")</f>
        <v>HIT</v>
      </c>
      <c r="M4653" s="17" t="str">
        <f aca="false">IF(AND(K4653="HIT",L4653="HIT"),"HOD ✓ | LOD ✓",IF(K4653="HIT","HOD ✓",IF(L4653="HIT","LOD ✓","✗ MISS")))</f>
        <v>HOD ✓ | LOD ✓</v>
      </c>
      <c r="N4653" s="26" t="n">
        <f aca="false">IF(D4653&lt;H4653,(H4653-D4653)/D4653,IF(D4653&gt;G4653,(D4653-G4653)/D4653,0))</f>
        <v>0</v>
      </c>
      <c r="O4653" s="26" t="n">
        <f aca="false">IF(E4653&lt;J4653,(J4653-E4653)/E4653,IF(E4653&gt;I4653,(E4653-I4653)/E4653,0))</f>
        <v>0</v>
      </c>
      <c r="P4653" s="27" t="n">
        <f aca="false">LN(F4653/F4652)</f>
        <v>-0.00401256950582233</v>
      </c>
      <c r="Q4653" s="28" t="n">
        <f aca="false">STDEV(P4634:P4653)*SQRT(252)</f>
        <v>0.11637623563647</v>
      </c>
      <c r="R4653" s="26" t="n">
        <f aca="false">(G4653-H4653)/H4653</f>
        <v>0.00100066967893895</v>
      </c>
      <c r="S4653" s="17" t="n">
        <f aca="false">YEAR(B4653)</f>
        <v>2024</v>
      </c>
      <c r="T4653" s="17" t="n">
        <f aca="false">WEEKDAY(B4653)</f>
        <v>4</v>
      </c>
    </row>
    <row r="4654" customFormat="false" ht="15" hidden="false" customHeight="false" outlineLevel="0" collapsed="false">
      <c r="B4654" s="21" t="n">
        <v>45554</v>
      </c>
      <c r="C4654" s="22" t="n">
        <v>2559.235</v>
      </c>
      <c r="D4654" s="22" t="n">
        <v>2594.945</v>
      </c>
      <c r="E4654" s="22" t="n">
        <v>2551.16</v>
      </c>
      <c r="F4654" s="22" t="n">
        <v>2586.91</v>
      </c>
      <c r="G4654" s="23" t="n">
        <v>2594.59</v>
      </c>
      <c r="H4654" s="23" t="n">
        <v>2592</v>
      </c>
      <c r="I4654" s="23" t="n">
        <v>2554.11</v>
      </c>
      <c r="J4654" s="23" t="n">
        <v>2551.56</v>
      </c>
      <c r="K4654" s="29" t="str">
        <f aca="false">IF(N4654&lt;=$F$3,"HIT","MISS")</f>
        <v>HIT</v>
      </c>
      <c r="L4654" s="29" t="str">
        <f aca="false">IF(O4654&lt;=$F$3,"HIT","MISS")</f>
        <v>HIT</v>
      </c>
      <c r="M4654" s="17" t="str">
        <f aca="false">IF(AND(K4654="HIT",L4654="HIT"),"HOD ✓ | LOD ✓",IF(K4654="HIT","HOD ✓",IF(L4654="HIT","LOD ✓","✗ MISS")))</f>
        <v>HOD ✓ | LOD ✓</v>
      </c>
      <c r="N4654" s="26" t="n">
        <f aca="false">IF(D4654&lt;H4654,(H4654-D4654)/D4654,IF(D4654&gt;G4654,(D4654-G4654)/D4654,0))</f>
        <v>0.000136804440941915</v>
      </c>
      <c r="O4654" s="26" t="n">
        <f aca="false">IF(E4654&lt;J4654,(J4654-E4654)/E4654,IF(E4654&gt;I4654,(E4654-I4654)/E4654,0))</f>
        <v>0.000156791420373513</v>
      </c>
      <c r="P4654" s="27" t="n">
        <f aca="false">LN(F4654/F4653)</f>
        <v>0.0107303296668358</v>
      </c>
      <c r="Q4654" s="28" t="n">
        <f aca="false">STDEV(P4635:P4654)*SQRT(252)</f>
        <v>0.112299987913905</v>
      </c>
      <c r="R4654" s="26" t="n">
        <f aca="false">(G4654-H4654)/H4654</f>
        <v>0.000999228395061785</v>
      </c>
      <c r="S4654" s="17" t="n">
        <f aca="false">YEAR(B4654)</f>
        <v>2024</v>
      </c>
      <c r="T4654" s="17" t="n">
        <f aca="false">WEEKDAY(B4654)</f>
        <v>5</v>
      </c>
    </row>
    <row r="4655" customFormat="false" ht="15" hidden="false" customHeight="false" outlineLevel="0" collapsed="false">
      <c r="B4655" s="21" t="n">
        <v>45555</v>
      </c>
      <c r="C4655" s="22" t="n">
        <v>2586.52</v>
      </c>
      <c r="D4655" s="22" t="n">
        <v>2625.79</v>
      </c>
      <c r="E4655" s="22" t="n">
        <v>2584.875</v>
      </c>
      <c r="F4655" s="22" t="n">
        <v>2622.235</v>
      </c>
      <c r="G4655" s="23" t="n">
        <v>2628.68</v>
      </c>
      <c r="H4655" s="23" t="n">
        <v>2626.05</v>
      </c>
      <c r="I4655" s="23" t="n">
        <v>2587.18</v>
      </c>
      <c r="J4655" s="23" t="n">
        <v>2584.6</v>
      </c>
      <c r="K4655" s="29" t="str">
        <f aca="false">IF(N4655&lt;=$F$3,"HIT","MISS")</f>
        <v>HIT</v>
      </c>
      <c r="L4655" s="29" t="str">
        <f aca="false">IF(O4655&lt;=$F$3,"HIT","MISS")</f>
        <v>HIT</v>
      </c>
      <c r="M4655" s="17" t="str">
        <f aca="false">IF(AND(K4655="HIT",L4655="HIT"),"HOD ✓ | LOD ✓",IF(K4655="HIT","HOD ✓",IF(L4655="HIT","LOD ✓","✗ MISS")))</f>
        <v>HOD ✓ | LOD ✓</v>
      </c>
      <c r="N4655" s="26" t="n">
        <f aca="false">IF(D4655&lt;H4655,(H4655-D4655)/D4655,IF(D4655&gt;G4655,(D4655-G4655)/D4655,0))</f>
        <v>9.90178193991973E-005</v>
      </c>
      <c r="O4655" s="26" t="n">
        <f aca="false">IF(E4655&lt;J4655,(J4655-E4655)/E4655,IF(E4655&gt;I4655,(E4655-I4655)/E4655,0))</f>
        <v>0</v>
      </c>
      <c r="P4655" s="27" t="n">
        <f aca="false">LN(F4655/F4654)</f>
        <v>0.0135628942973711</v>
      </c>
      <c r="Q4655" s="28" t="n">
        <f aca="false">STDEV(P4636:P4655)*SQRT(252)</f>
        <v>0.11522948481254</v>
      </c>
      <c r="R4655" s="26" t="n">
        <f aca="false">(G4655-H4655)/H4655</f>
        <v>0.00100150416024053</v>
      </c>
      <c r="S4655" s="17" t="n">
        <f aca="false">YEAR(B4655)</f>
        <v>2024</v>
      </c>
      <c r="T4655" s="17" t="n">
        <f aca="false">WEEKDAY(B4655)</f>
        <v>6</v>
      </c>
    </row>
    <row r="4656" customFormat="false" ht="15" hidden="false" customHeight="false" outlineLevel="0" collapsed="false">
      <c r="B4656" s="21" t="n">
        <v>45558</v>
      </c>
      <c r="C4656" s="22" t="n">
        <v>2621.365</v>
      </c>
      <c r="D4656" s="22" t="n">
        <v>2634.905</v>
      </c>
      <c r="E4656" s="22" t="n">
        <v>2613.89</v>
      </c>
      <c r="F4656" s="22" t="n">
        <v>2628.63</v>
      </c>
      <c r="G4656" s="23" t="n">
        <v>2634.23</v>
      </c>
      <c r="H4656" s="23" t="n">
        <v>2631.6</v>
      </c>
      <c r="I4656" s="23" t="n">
        <v>2616.63</v>
      </c>
      <c r="J4656" s="23" t="n">
        <v>2614.02</v>
      </c>
      <c r="K4656" s="29" t="str">
        <f aca="false">IF(N4656&lt;=$F$3,"HIT","MISS")</f>
        <v>HIT</v>
      </c>
      <c r="L4656" s="29" t="str">
        <f aca="false">IF(O4656&lt;=$F$3,"HIT","MISS")</f>
        <v>HIT</v>
      </c>
      <c r="M4656" s="17" t="str">
        <f aca="false">IF(AND(K4656="HIT",L4656="HIT"),"HOD ✓ | LOD ✓",IF(K4656="HIT","HOD ✓",IF(L4656="HIT","LOD ✓","✗ MISS")))</f>
        <v>HOD ✓ | LOD ✓</v>
      </c>
      <c r="N4656" s="26" t="n">
        <f aca="false">IF(D4656&lt;H4656,(H4656-D4656)/D4656,IF(D4656&gt;G4656,(D4656-G4656)/D4656,0))</f>
        <v>0.00025617621887703</v>
      </c>
      <c r="O4656" s="26" t="n">
        <f aca="false">IF(E4656&lt;J4656,(J4656-E4656)/E4656,IF(E4656&gt;I4656,(E4656-I4656)/E4656,0))</f>
        <v>4.9734304044971E-005</v>
      </c>
      <c r="P4656" s="27" t="n">
        <f aca="false">LN(F4656/F4655)</f>
        <v>0.00243579035524024</v>
      </c>
      <c r="Q4656" s="28" t="n">
        <f aca="false">STDEV(P4637:P4656)*SQRT(252)</f>
        <v>0.115234330668058</v>
      </c>
      <c r="R4656" s="26" t="n">
        <f aca="false">(G4656-H4656)/H4656</f>
        <v>0.000999392004864003</v>
      </c>
      <c r="S4656" s="17" t="n">
        <f aca="false">YEAR(B4656)</f>
        <v>2024</v>
      </c>
      <c r="T4656" s="17" t="n">
        <f aca="false">WEEKDAY(B4656)</f>
        <v>2</v>
      </c>
    </row>
    <row r="4657" customFormat="false" ht="15" hidden="false" customHeight="false" outlineLevel="0" collapsed="false">
      <c r="B4657" s="21" t="n">
        <v>45559</v>
      </c>
      <c r="C4657" s="22" t="n">
        <v>2627.79</v>
      </c>
      <c r="D4657" s="22" t="n">
        <v>2664.38</v>
      </c>
      <c r="E4657" s="22" t="n">
        <v>2622.68</v>
      </c>
      <c r="F4657" s="22" t="n">
        <v>2657.26</v>
      </c>
      <c r="G4657" s="23" t="n">
        <v>2663.97</v>
      </c>
      <c r="H4657" s="23" t="n">
        <v>2661.31</v>
      </c>
      <c r="I4657" s="23" t="n">
        <v>2625.86</v>
      </c>
      <c r="J4657" s="23" t="n">
        <v>2623.24</v>
      </c>
      <c r="K4657" s="29" t="str">
        <f aca="false">IF(N4657&lt;=$F$3,"HIT","MISS")</f>
        <v>HIT</v>
      </c>
      <c r="L4657" s="29" t="str">
        <f aca="false">IF(O4657&lt;=$F$3,"HIT","MISS")</f>
        <v>HIT</v>
      </c>
      <c r="M4657" s="17" t="str">
        <f aca="false">IF(AND(K4657="HIT",L4657="HIT"),"HOD ✓ | LOD ✓",IF(K4657="HIT","HOD ✓",IF(L4657="HIT","LOD ✓","✗ MISS")))</f>
        <v>HOD ✓ | LOD ✓</v>
      </c>
      <c r="N4657" s="26" t="n">
        <f aca="false">IF(D4657&lt;H4657,(H4657-D4657)/D4657,IF(D4657&gt;G4657,(D4657-G4657)/D4657,0))</f>
        <v>0.000153881953775478</v>
      </c>
      <c r="O4657" s="26" t="n">
        <f aca="false">IF(E4657&lt;J4657,(J4657-E4657)/E4657,IF(E4657&gt;I4657,(E4657-I4657)/E4657,0))</f>
        <v>0.000213522046151244</v>
      </c>
      <c r="P4657" s="27" t="n">
        <f aca="false">LN(F4657/F4656)</f>
        <v>0.0108327187935189</v>
      </c>
      <c r="Q4657" s="28" t="n">
        <f aca="false">STDEV(P4638:P4657)*SQRT(252)</f>
        <v>0.119292537577686</v>
      </c>
      <c r="R4657" s="26" t="n">
        <f aca="false">(G4657-H4657)/H4657</f>
        <v>0.000999507761215287</v>
      </c>
      <c r="S4657" s="17" t="n">
        <f aca="false">YEAR(B4657)</f>
        <v>2024</v>
      </c>
      <c r="T4657" s="17" t="n">
        <f aca="false">WEEKDAY(B4657)</f>
        <v>3</v>
      </c>
    </row>
    <row r="4658" customFormat="false" ht="15" hidden="false" customHeight="false" outlineLevel="0" collapsed="false">
      <c r="B4658" s="21" t="n">
        <v>45560</v>
      </c>
      <c r="C4658" s="22" t="n">
        <v>2658.69</v>
      </c>
      <c r="D4658" s="22" t="n">
        <v>2670.605</v>
      </c>
      <c r="E4658" s="22" t="n">
        <v>2649.7</v>
      </c>
      <c r="F4658" s="22" t="n">
        <v>2656.995</v>
      </c>
      <c r="G4658" s="23" t="n">
        <v>2670.17</v>
      </c>
      <c r="H4658" s="23" t="n">
        <v>2667.5</v>
      </c>
      <c r="I4658" s="23" t="n">
        <v>2650.59</v>
      </c>
      <c r="J4658" s="23" t="n">
        <v>2647.94</v>
      </c>
      <c r="K4658" s="29" t="str">
        <f aca="false">IF(N4658&lt;=$F$3,"HIT","MISS")</f>
        <v>HIT</v>
      </c>
      <c r="L4658" s="29" t="str">
        <f aca="false">IF(O4658&lt;=$F$3,"HIT","MISS")</f>
        <v>HIT</v>
      </c>
      <c r="M4658" s="17" t="str">
        <f aca="false">IF(AND(K4658="HIT",L4658="HIT"),"HOD ✓ | LOD ✓",IF(K4658="HIT","HOD ✓",IF(L4658="HIT","LOD ✓","✗ MISS")))</f>
        <v>HOD ✓ | LOD ✓</v>
      </c>
      <c r="N4658" s="26" t="n">
        <f aca="false">IF(D4658&lt;H4658,(H4658-D4658)/D4658,IF(D4658&gt;G4658,(D4658-G4658)/D4658,0))</f>
        <v>0.000162884440042592</v>
      </c>
      <c r="O4658" s="26" t="n">
        <f aca="false">IF(E4658&lt;J4658,(J4658-E4658)/E4658,IF(E4658&gt;I4658,(E4658-I4658)/E4658,0))</f>
        <v>0</v>
      </c>
      <c r="P4658" s="27" t="n">
        <f aca="false">LN(F4658/F4657)</f>
        <v>-9.97317592851766E-005</v>
      </c>
      <c r="Q4658" s="28" t="n">
        <f aca="false">STDEV(P4639:P4658)*SQRT(252)</f>
        <v>0.113139866188017</v>
      </c>
      <c r="R4658" s="26" t="n">
        <f aca="false">(G4658-H4658)/H4658</f>
        <v>0.0010009372071228</v>
      </c>
      <c r="S4658" s="17" t="n">
        <f aca="false">YEAR(B4658)</f>
        <v>2024</v>
      </c>
      <c r="T4658" s="17" t="n">
        <f aca="false">WEEKDAY(B4658)</f>
        <v>4</v>
      </c>
    </row>
    <row r="4659" customFormat="false" ht="15" hidden="false" customHeight="false" outlineLevel="0" collapsed="false">
      <c r="B4659" s="21" t="n">
        <v>45561</v>
      </c>
      <c r="C4659" s="22" t="n">
        <v>2657.74</v>
      </c>
      <c r="D4659" s="22" t="n">
        <v>2685.64</v>
      </c>
      <c r="E4659" s="22" t="n">
        <v>2654.84</v>
      </c>
      <c r="F4659" s="22" t="n">
        <v>2672.435</v>
      </c>
      <c r="G4659" s="23" t="n">
        <v>2685.97</v>
      </c>
      <c r="H4659" s="23" t="n">
        <v>2683.29</v>
      </c>
      <c r="I4659" s="23" t="n">
        <v>2658</v>
      </c>
      <c r="J4659" s="23" t="n">
        <v>2655.34</v>
      </c>
      <c r="K4659" s="29" t="str">
        <f aca="false">IF(N4659&lt;=$F$3,"HIT","MISS")</f>
        <v>HIT</v>
      </c>
      <c r="L4659" s="29" t="str">
        <f aca="false">IF(O4659&lt;=$F$3,"HIT","MISS")</f>
        <v>HIT</v>
      </c>
      <c r="M4659" s="17" t="str">
        <f aca="false">IF(AND(K4659="HIT",L4659="HIT"),"HOD ✓ | LOD ✓",IF(K4659="HIT","HOD ✓",IF(L4659="HIT","LOD ✓","✗ MISS")))</f>
        <v>HOD ✓ | LOD ✓</v>
      </c>
      <c r="N4659" s="26" t="n">
        <f aca="false">IF(D4659&lt;H4659,(H4659-D4659)/D4659,IF(D4659&gt;G4659,(D4659-G4659)/D4659,0))</f>
        <v>0</v>
      </c>
      <c r="O4659" s="26" t="n">
        <f aca="false">IF(E4659&lt;J4659,(J4659-E4659)/E4659,IF(E4659&gt;I4659,(E4659-I4659)/E4659,0))</f>
        <v>0.00018833526690874</v>
      </c>
      <c r="P4659" s="27" t="n">
        <f aca="false">LN(F4659/F4658)</f>
        <v>0.00579425687091008</v>
      </c>
      <c r="Q4659" s="28" t="n">
        <f aca="false">STDEV(P4640:P4659)*SQRT(252)</f>
        <v>0.112837962947181</v>
      </c>
      <c r="R4659" s="26" t="n">
        <f aca="false">(G4659-H4659)/H4659</f>
        <v>0.000998773893242936</v>
      </c>
      <c r="S4659" s="17" t="n">
        <f aca="false">YEAR(B4659)</f>
        <v>2024</v>
      </c>
      <c r="T4659" s="17" t="n">
        <f aca="false">WEEKDAY(B4659)</f>
        <v>5</v>
      </c>
    </row>
    <row r="4660" customFormat="false" ht="15" hidden="false" customHeight="false" outlineLevel="0" collapsed="false">
      <c r="B4660" s="21" t="n">
        <v>45562</v>
      </c>
      <c r="C4660" s="22" t="n">
        <v>2672.235</v>
      </c>
      <c r="D4660" s="22" t="n">
        <v>2674.375</v>
      </c>
      <c r="E4660" s="22" t="n">
        <v>2643.155</v>
      </c>
      <c r="F4660" s="22" t="n">
        <v>2658.55</v>
      </c>
      <c r="G4660" s="23" t="n">
        <v>2676.7</v>
      </c>
      <c r="H4660" s="23" t="n">
        <v>2674.03</v>
      </c>
      <c r="I4660" s="23" t="n">
        <v>2642.41</v>
      </c>
      <c r="J4660" s="23" t="n">
        <v>2639.77</v>
      </c>
      <c r="K4660" s="29" t="str">
        <f aca="false">IF(N4660&lt;=$F$3,"HIT","MISS")</f>
        <v>HIT</v>
      </c>
      <c r="L4660" s="29" t="str">
        <f aca="false">IF(O4660&lt;=$F$3,"HIT","MISS")</f>
        <v>HIT</v>
      </c>
      <c r="M4660" s="17" t="str">
        <f aca="false">IF(AND(K4660="HIT",L4660="HIT"),"HOD ✓ | LOD ✓",IF(K4660="HIT","HOD ✓",IF(L4660="HIT","LOD ✓","✗ MISS")))</f>
        <v>HOD ✓ | LOD ✓</v>
      </c>
      <c r="N4660" s="26" t="n">
        <f aca="false">IF(D4660&lt;H4660,(H4660-D4660)/D4660,IF(D4660&gt;G4660,(D4660-G4660)/D4660,0))</f>
        <v>0</v>
      </c>
      <c r="O4660" s="26" t="n">
        <f aca="false">IF(E4660&lt;J4660,(J4660-E4660)/E4660,IF(E4660&gt;I4660,(E4660-I4660)/E4660,0))</f>
        <v>0.000281860125494095</v>
      </c>
      <c r="P4660" s="27" t="n">
        <f aca="false">LN(F4660/F4659)</f>
        <v>-0.00520918044154726</v>
      </c>
      <c r="Q4660" s="28" t="n">
        <f aca="false">STDEV(P4641:P4660)*SQRT(252)</f>
        <v>0.110804528123637</v>
      </c>
      <c r="R4660" s="26" t="n">
        <f aca="false">(G4660-H4660)/H4660</f>
        <v>0.00099849291144812</v>
      </c>
      <c r="S4660" s="17" t="n">
        <f aca="false">YEAR(B4660)</f>
        <v>2024</v>
      </c>
      <c r="T4660" s="17" t="n">
        <f aca="false">WEEKDAY(B4660)</f>
        <v>6</v>
      </c>
    </row>
    <row r="4661" customFormat="false" ht="15" hidden="false" customHeight="false" outlineLevel="0" collapsed="false">
      <c r="B4661" s="21" t="n">
        <v>45565</v>
      </c>
      <c r="C4661" s="22" t="n">
        <v>2661.815</v>
      </c>
      <c r="D4661" s="22" t="n">
        <v>2666.05</v>
      </c>
      <c r="E4661" s="22" t="n">
        <v>2624.78</v>
      </c>
      <c r="F4661" s="22" t="n">
        <v>2634.69</v>
      </c>
      <c r="G4661" s="23" t="n">
        <v>2669.01</v>
      </c>
      <c r="H4661" s="23" t="n">
        <v>2666.34</v>
      </c>
      <c r="I4661" s="23" t="n">
        <v>2625.4</v>
      </c>
      <c r="J4661" s="23" t="n">
        <v>2622.78</v>
      </c>
      <c r="K4661" s="29" t="str">
        <f aca="false">IF(N4661&lt;=$F$3,"HIT","MISS")</f>
        <v>HIT</v>
      </c>
      <c r="L4661" s="29" t="str">
        <f aca="false">IF(O4661&lt;=$F$3,"HIT","MISS")</f>
        <v>HIT</v>
      </c>
      <c r="M4661" s="17" t="str">
        <f aca="false">IF(AND(K4661="HIT",L4661="HIT"),"HOD ✓ | LOD ✓",IF(K4661="HIT","HOD ✓",IF(L4661="HIT","LOD ✓","✗ MISS")))</f>
        <v>HOD ✓ | LOD ✓</v>
      </c>
      <c r="N4661" s="26" t="n">
        <f aca="false">IF(D4661&lt;H4661,(H4661-D4661)/D4661,IF(D4661&gt;G4661,(D4661-G4661)/D4661,0))</f>
        <v>0.000108775154254408</v>
      </c>
      <c r="O4661" s="26" t="n">
        <f aca="false">IF(E4661&lt;J4661,(J4661-E4661)/E4661,IF(E4661&gt;I4661,(E4661-I4661)/E4661,0))</f>
        <v>0</v>
      </c>
      <c r="P4661" s="27" t="n">
        <f aca="false">LN(F4661/F4660)</f>
        <v>-0.00901533337012119</v>
      </c>
      <c r="Q4661" s="28" t="n">
        <f aca="false">STDEV(P4642:P4661)*SQRT(252)</f>
        <v>0.117803209013623</v>
      </c>
      <c r="R4661" s="26" t="n">
        <f aca="false">(G4661-H4661)/H4661</f>
        <v>0.00100137266815188</v>
      </c>
      <c r="S4661" s="17" t="n">
        <f aca="false">YEAR(B4661)</f>
        <v>2024</v>
      </c>
      <c r="T4661" s="17" t="n">
        <f aca="false">WEEKDAY(B4661)</f>
        <v>2</v>
      </c>
    </row>
    <row r="4662" customFormat="false" ht="15" hidden="false" customHeight="false" outlineLevel="0" collapsed="false">
      <c r="B4662" s="21" t="n">
        <v>45566</v>
      </c>
      <c r="C4662" s="22" t="n">
        <v>2633.53</v>
      </c>
      <c r="D4662" s="22" t="n">
        <v>2673.26</v>
      </c>
      <c r="E4662" s="22" t="n">
        <v>2633.31</v>
      </c>
      <c r="F4662" s="22" t="n">
        <v>2663.61</v>
      </c>
      <c r="G4662" s="23" t="n">
        <v>2676.34</v>
      </c>
      <c r="H4662" s="23" t="n">
        <v>2673.67</v>
      </c>
      <c r="I4662" s="23" t="n">
        <v>2633.04</v>
      </c>
      <c r="J4662" s="23" t="n">
        <v>2630.41</v>
      </c>
      <c r="K4662" s="29" t="str">
        <f aca="false">IF(N4662&lt;=$F$3,"HIT","MISS")</f>
        <v>HIT</v>
      </c>
      <c r="L4662" s="29" t="str">
        <f aca="false">IF(O4662&lt;=$F$3,"HIT","MISS")</f>
        <v>HIT</v>
      </c>
      <c r="M4662" s="17" t="str">
        <f aca="false">IF(AND(K4662="HIT",L4662="HIT"),"HOD ✓ | LOD ✓",IF(K4662="HIT","HOD ✓",IF(L4662="HIT","LOD ✓","✗ MISS")))</f>
        <v>HOD ✓ | LOD ✓</v>
      </c>
      <c r="N4662" s="26" t="n">
        <f aca="false">IF(D4662&lt;H4662,(H4662-D4662)/D4662,IF(D4662&gt;G4662,(D4662-G4662)/D4662,0))</f>
        <v>0.000153370790719891</v>
      </c>
      <c r="O4662" s="26" t="n">
        <f aca="false">IF(E4662&lt;J4662,(J4662-E4662)/E4662,IF(E4662&gt;I4662,(E4662-I4662)/E4662,0))</f>
        <v>0.000102532554085915</v>
      </c>
      <c r="P4662" s="27" t="n">
        <f aca="false">LN(F4662/F4661)</f>
        <v>0.0109168175512038</v>
      </c>
      <c r="Q4662" s="28" t="n">
        <f aca="false">STDEV(P4643:P4662)*SQRT(252)</f>
        <v>0.119598463590729</v>
      </c>
      <c r="R4662" s="26" t="n">
        <f aca="false">(G4662-H4662)/H4662</f>
        <v>0.000998627354909197</v>
      </c>
      <c r="S4662" s="17" t="n">
        <f aca="false">YEAR(B4662)</f>
        <v>2024</v>
      </c>
      <c r="T4662" s="17" t="n">
        <f aca="false">WEEKDAY(B4662)</f>
        <v>3</v>
      </c>
    </row>
    <row r="4663" customFormat="false" ht="15" hidden="false" customHeight="false" outlineLevel="0" collapsed="false">
      <c r="B4663" s="21" t="n">
        <v>45567</v>
      </c>
      <c r="C4663" s="22" t="n">
        <v>2661.92</v>
      </c>
      <c r="D4663" s="22" t="n">
        <v>2663.445</v>
      </c>
      <c r="E4663" s="22" t="n">
        <v>2641.18</v>
      </c>
      <c r="F4663" s="22" t="n">
        <v>2658.75</v>
      </c>
      <c r="G4663" s="23" t="n">
        <v>2665.01</v>
      </c>
      <c r="H4663" s="23" t="n">
        <v>2662.35</v>
      </c>
      <c r="I4663" s="23" t="n">
        <v>2644.49</v>
      </c>
      <c r="J4663" s="23" t="n">
        <v>2641.85</v>
      </c>
      <c r="K4663" s="29" t="str">
        <f aca="false">IF(N4663&lt;=$F$3,"HIT","MISS")</f>
        <v>HIT</v>
      </c>
      <c r="L4663" s="29" t="str">
        <f aca="false">IF(O4663&lt;=$F$3,"HIT","MISS")</f>
        <v>HIT</v>
      </c>
      <c r="M4663" s="17" t="str">
        <f aca="false">IF(AND(K4663="HIT",L4663="HIT"),"HOD ✓ | LOD ✓",IF(K4663="HIT","HOD ✓",IF(L4663="HIT","LOD ✓","✗ MISS")))</f>
        <v>HOD ✓ | LOD ✓</v>
      </c>
      <c r="N4663" s="26" t="n">
        <f aca="false">IF(D4663&lt;H4663,(H4663-D4663)/D4663,IF(D4663&gt;G4663,(D4663-G4663)/D4663,0))</f>
        <v>0</v>
      </c>
      <c r="O4663" s="26" t="n">
        <f aca="false">IF(E4663&lt;J4663,(J4663-E4663)/E4663,IF(E4663&gt;I4663,(E4663-I4663)/E4663,0))</f>
        <v>0.000253674493976205</v>
      </c>
      <c r="P4663" s="27" t="n">
        <f aca="false">LN(F4663/F4662)</f>
        <v>-0.00182625803243806</v>
      </c>
      <c r="Q4663" s="28" t="n">
        <f aca="false">STDEV(P4644:P4663)*SQRT(252)</f>
        <v>0.120747585807182</v>
      </c>
      <c r="R4663" s="26" t="n">
        <f aca="false">(G4663-H4663)/H4663</f>
        <v>0.00099911732116375</v>
      </c>
      <c r="S4663" s="17" t="n">
        <f aca="false">YEAR(B4663)</f>
        <v>2024</v>
      </c>
      <c r="T4663" s="17" t="n">
        <f aca="false">WEEKDAY(B4663)</f>
        <v>4</v>
      </c>
    </row>
    <row r="4664" customFormat="false" ht="15" hidden="false" customHeight="false" outlineLevel="0" collapsed="false">
      <c r="B4664" s="21" t="n">
        <v>45568</v>
      </c>
      <c r="C4664" s="22" t="n">
        <v>2658.77</v>
      </c>
      <c r="D4664" s="22" t="n">
        <v>2663.015</v>
      </c>
      <c r="E4664" s="22" t="n">
        <v>2637.015</v>
      </c>
      <c r="F4664" s="22" t="n">
        <v>2656.11</v>
      </c>
      <c r="G4664" s="23" t="n">
        <v>2662.09</v>
      </c>
      <c r="H4664" s="23" t="n">
        <v>2659.43</v>
      </c>
      <c r="I4664" s="23" t="n">
        <v>2638.04</v>
      </c>
      <c r="J4664" s="23" t="n">
        <v>2635.4</v>
      </c>
      <c r="K4664" s="29" t="str">
        <f aca="false">IF(N4664&lt;=$F$3,"HIT","MISS")</f>
        <v>HIT</v>
      </c>
      <c r="L4664" s="29" t="str">
        <f aca="false">IF(O4664&lt;=$F$3,"HIT","MISS")</f>
        <v>HIT</v>
      </c>
      <c r="M4664" s="17" t="str">
        <f aca="false">IF(AND(K4664="HIT",L4664="HIT"),"HOD ✓ | LOD ✓",IF(K4664="HIT","HOD ✓",IF(L4664="HIT","LOD ✓","✗ MISS")))</f>
        <v>HOD ✓ | LOD ✓</v>
      </c>
      <c r="N4664" s="26" t="n">
        <f aca="false">IF(D4664&lt;H4664,(H4664-D4664)/D4664,IF(D4664&gt;G4664,(D4664-G4664)/D4664,0))</f>
        <v>0.000347350653300761</v>
      </c>
      <c r="O4664" s="26" t="n">
        <f aca="false">IF(E4664&lt;J4664,(J4664-E4664)/E4664,IF(E4664&gt;I4664,(E4664-I4664)/E4664,0))</f>
        <v>0</v>
      </c>
      <c r="P4664" s="27" t="n">
        <f aca="false">LN(F4664/F4663)</f>
        <v>-0.000993441113076664</v>
      </c>
      <c r="Q4664" s="28" t="n">
        <f aca="false">STDEV(P4645:P4664)*SQRT(252)</f>
        <v>0.119894426950244</v>
      </c>
      <c r="R4664" s="26" t="n">
        <f aca="false">(G4664-H4664)/H4664</f>
        <v>0.00100021433164261</v>
      </c>
      <c r="S4664" s="17" t="n">
        <f aca="false">YEAR(B4664)</f>
        <v>2024</v>
      </c>
      <c r="T4664" s="17" t="n">
        <f aca="false">WEEKDAY(B4664)</f>
        <v>5</v>
      </c>
    </row>
    <row r="4665" customFormat="false" ht="15" hidden="false" customHeight="false" outlineLevel="0" collapsed="false">
      <c r="B4665" s="21" t="n">
        <v>45569</v>
      </c>
      <c r="C4665" s="22" t="n">
        <v>2655.95</v>
      </c>
      <c r="D4665" s="22" t="n">
        <v>2670.24</v>
      </c>
      <c r="E4665" s="22" t="n">
        <v>2632.015</v>
      </c>
      <c r="F4665" s="22" t="n">
        <v>2653.84</v>
      </c>
      <c r="G4665" s="23" t="n">
        <v>2672.93</v>
      </c>
      <c r="H4665" s="23" t="n">
        <v>2670.26</v>
      </c>
      <c r="I4665" s="23" t="n">
        <v>2632.67</v>
      </c>
      <c r="J4665" s="23" t="n">
        <v>2630.04</v>
      </c>
      <c r="K4665" s="29" t="str">
        <f aca="false">IF(N4665&lt;=$F$3,"HIT","MISS")</f>
        <v>HIT</v>
      </c>
      <c r="L4665" s="29" t="str">
        <f aca="false">IF(O4665&lt;=$F$3,"HIT","MISS")</f>
        <v>HIT</v>
      </c>
      <c r="M4665" s="17" t="str">
        <f aca="false">IF(AND(K4665="HIT",L4665="HIT"),"HOD ✓ | LOD ✓",IF(K4665="HIT","HOD ✓",IF(L4665="HIT","LOD ✓","✗ MISS")))</f>
        <v>HOD ✓ | LOD ✓</v>
      </c>
      <c r="N4665" s="26" t="n">
        <f aca="false">IF(D4665&lt;H4665,(H4665-D4665)/D4665,IF(D4665&gt;G4665,(D4665-G4665)/D4665,0))</f>
        <v>7.48996344914186E-006</v>
      </c>
      <c r="O4665" s="26" t="n">
        <f aca="false">IF(E4665&lt;J4665,(J4665-E4665)/E4665,IF(E4665&gt;I4665,(E4665-I4665)/E4665,0))</f>
        <v>0</v>
      </c>
      <c r="P4665" s="27" t="n">
        <f aca="false">LN(F4665/F4664)</f>
        <v>-0.000854998686724028</v>
      </c>
      <c r="Q4665" s="28" t="n">
        <f aca="false">STDEV(P4646:P4665)*SQRT(252)</f>
        <v>0.114385943801186</v>
      </c>
      <c r="R4665" s="26" t="n">
        <f aca="false">(G4665-H4665)/H4665</f>
        <v>0.000999902631204309</v>
      </c>
      <c r="S4665" s="17" t="n">
        <f aca="false">YEAR(B4665)</f>
        <v>2024</v>
      </c>
      <c r="T4665" s="17" t="n">
        <f aca="false">WEEKDAY(B4665)</f>
        <v>6</v>
      </c>
    </row>
    <row r="4666" customFormat="false" ht="15" hidden="false" customHeight="false" outlineLevel="0" collapsed="false">
      <c r="B4666" s="21" t="n">
        <v>45572</v>
      </c>
      <c r="C4666" s="22" t="n">
        <v>2651.39</v>
      </c>
      <c r="D4666" s="22" t="n">
        <v>2659.66</v>
      </c>
      <c r="E4666" s="22" t="n">
        <v>2637.77</v>
      </c>
      <c r="F4666" s="22" t="n">
        <v>2642.585</v>
      </c>
      <c r="G4666" s="23" t="n">
        <v>2659.37</v>
      </c>
      <c r="H4666" s="23" t="n">
        <v>2656.71</v>
      </c>
      <c r="I4666" s="23" t="n">
        <v>2640.72</v>
      </c>
      <c r="J4666" s="23" t="n">
        <v>2638.08</v>
      </c>
      <c r="K4666" s="29" t="str">
        <f aca="false">IF(N4666&lt;=$F$3,"HIT","MISS")</f>
        <v>HIT</v>
      </c>
      <c r="L4666" s="29" t="str">
        <f aca="false">IF(O4666&lt;=$F$3,"HIT","MISS")</f>
        <v>HIT</v>
      </c>
      <c r="M4666" s="17" t="str">
        <f aca="false">IF(AND(K4666="HIT",L4666="HIT"),"HOD ✓ | LOD ✓",IF(K4666="HIT","HOD ✓",IF(L4666="HIT","LOD ✓","✗ MISS")))</f>
        <v>HOD ✓ | LOD ✓</v>
      </c>
      <c r="N4666" s="26" t="n">
        <f aca="false">IF(D4666&lt;H4666,(H4666-D4666)/D4666,IF(D4666&gt;G4666,(D4666-G4666)/D4666,0))</f>
        <v>0.000109036493386359</v>
      </c>
      <c r="O4666" s="26" t="n">
        <f aca="false">IF(E4666&lt;J4666,(J4666-E4666)/E4666,IF(E4666&gt;I4666,(E4666-I4666)/E4666,0))</f>
        <v>0.000117523514180518</v>
      </c>
      <c r="P4666" s="27" t="n">
        <f aca="false">LN(F4666/F4665)</f>
        <v>-0.0042500429785969</v>
      </c>
      <c r="Q4666" s="28" t="n">
        <f aca="false">STDEV(P4647:P4666)*SQRT(252)</f>
        <v>0.11723729810315</v>
      </c>
      <c r="R4666" s="26" t="n">
        <f aca="false">(G4666-H4666)/H4666</f>
        <v>0.00100123837377804</v>
      </c>
      <c r="S4666" s="17" t="n">
        <f aca="false">YEAR(B4666)</f>
        <v>2024</v>
      </c>
      <c r="T4666" s="17" t="n">
        <f aca="false">WEEKDAY(B4666)</f>
        <v>2</v>
      </c>
    </row>
    <row r="4667" customFormat="false" ht="15" hidden="false" customHeight="false" outlineLevel="0" collapsed="false">
      <c r="B4667" s="21" t="n">
        <v>45573</v>
      </c>
      <c r="C4667" s="22" t="n">
        <v>2642.085</v>
      </c>
      <c r="D4667" s="22" t="n">
        <v>2653.115</v>
      </c>
      <c r="E4667" s="22" t="n">
        <v>2604.82</v>
      </c>
      <c r="F4667" s="22" t="n">
        <v>2621.965</v>
      </c>
      <c r="G4667" s="23" t="n">
        <v>2656.24</v>
      </c>
      <c r="H4667" s="23" t="n">
        <v>2653.59</v>
      </c>
      <c r="I4667" s="23" t="n">
        <v>2607.73</v>
      </c>
      <c r="J4667" s="23" t="n">
        <v>2605.12</v>
      </c>
      <c r="K4667" s="29" t="str">
        <f aca="false">IF(N4667&lt;=$F$3,"HIT","MISS")</f>
        <v>HIT</v>
      </c>
      <c r="L4667" s="29" t="str">
        <f aca="false">IF(O4667&lt;=$F$3,"HIT","MISS")</f>
        <v>HIT</v>
      </c>
      <c r="M4667" s="17" t="str">
        <f aca="false">IF(AND(K4667="HIT",L4667="HIT"),"HOD ✓ | LOD ✓",IF(K4667="HIT","HOD ✓",IF(L4667="HIT","LOD ✓","✗ MISS")))</f>
        <v>HOD ✓ | LOD ✓</v>
      </c>
      <c r="N4667" s="26" t="n">
        <f aca="false">IF(D4667&lt;H4667,(H4667-D4667)/D4667,IF(D4667&gt;G4667,(D4667-G4667)/D4667,0))</f>
        <v>0.00017903483264026</v>
      </c>
      <c r="O4667" s="26" t="n">
        <f aca="false">IF(E4667&lt;J4667,(J4667-E4667)/E4667,IF(E4667&gt;I4667,(E4667-I4667)/E4667,0))</f>
        <v>0.000115171105872854</v>
      </c>
      <c r="P4667" s="27" t="n">
        <f aca="false">LN(F4667/F4666)</f>
        <v>-0.00783356809036079</v>
      </c>
      <c r="Q4667" s="28" t="n">
        <f aca="false">STDEV(P4648:P4667)*SQRT(252)</f>
        <v>0.122791003400573</v>
      </c>
      <c r="R4667" s="26" t="n">
        <f aca="false">(G4667-H4667)/H4667</f>
        <v>0.000998647115793938</v>
      </c>
      <c r="S4667" s="17" t="n">
        <f aca="false">YEAR(B4667)</f>
        <v>2024</v>
      </c>
      <c r="T4667" s="17" t="n">
        <f aca="false">WEEKDAY(B4667)</f>
        <v>3</v>
      </c>
    </row>
    <row r="4668" customFormat="false" ht="15" hidden="false" customHeight="false" outlineLevel="0" collapsed="false">
      <c r="B4668" s="21" t="n">
        <v>45574</v>
      </c>
      <c r="C4668" s="22" t="n">
        <v>2622.11</v>
      </c>
      <c r="D4668" s="22" t="n">
        <v>2624.375</v>
      </c>
      <c r="E4668" s="22" t="n">
        <v>2605.21</v>
      </c>
      <c r="F4668" s="22" t="n">
        <v>2607.735</v>
      </c>
      <c r="G4668" s="23" t="n">
        <v>2626.65</v>
      </c>
      <c r="H4668" s="23" t="n">
        <v>2624.03</v>
      </c>
      <c r="I4668" s="23" t="n">
        <v>2604.9</v>
      </c>
      <c r="J4668" s="23" t="n">
        <v>2602.3</v>
      </c>
      <c r="K4668" s="29" t="str">
        <f aca="false">IF(N4668&lt;=$F$3,"HIT","MISS")</f>
        <v>HIT</v>
      </c>
      <c r="L4668" s="29" t="str">
        <f aca="false">IF(O4668&lt;=$F$3,"HIT","MISS")</f>
        <v>HIT</v>
      </c>
      <c r="M4668" s="17" t="str">
        <f aca="false">IF(AND(K4668="HIT",L4668="HIT"),"HOD ✓ | LOD ✓",IF(K4668="HIT","HOD ✓",IF(L4668="HIT","LOD ✓","✗ MISS")))</f>
        <v>HOD ✓ | LOD ✓</v>
      </c>
      <c r="N4668" s="26" t="n">
        <f aca="false">IF(D4668&lt;H4668,(H4668-D4668)/D4668,IF(D4668&gt;G4668,(D4668-G4668)/D4668,0))</f>
        <v>0</v>
      </c>
      <c r="O4668" s="26" t="n">
        <f aca="false">IF(E4668&lt;J4668,(J4668-E4668)/E4668,IF(E4668&gt;I4668,(E4668-I4668)/E4668,0))</f>
        <v>0.000118992326914124</v>
      </c>
      <c r="P4668" s="27" t="n">
        <f aca="false">LN(F4668/F4667)</f>
        <v>-0.00544200819128215</v>
      </c>
      <c r="Q4668" s="28" t="n">
        <f aca="false">STDEV(P4649:P4668)*SQRT(252)</f>
        <v>0.124880819287686</v>
      </c>
      <c r="R4668" s="26" t="n">
        <f aca="false">(G4668-H4668)/H4668</f>
        <v>0.00099846419438798</v>
      </c>
      <c r="S4668" s="17" t="n">
        <f aca="false">YEAR(B4668)</f>
        <v>2024</v>
      </c>
      <c r="T4668" s="17" t="n">
        <f aca="false">WEEKDAY(B4668)</f>
        <v>4</v>
      </c>
    </row>
    <row r="4669" customFormat="false" ht="15" hidden="false" customHeight="false" outlineLevel="0" collapsed="false">
      <c r="B4669" s="21" t="n">
        <v>45575</v>
      </c>
      <c r="C4669" s="22" t="n">
        <v>2607.735</v>
      </c>
      <c r="D4669" s="22" t="n">
        <v>2631.565</v>
      </c>
      <c r="E4669" s="22" t="n">
        <v>2604.39</v>
      </c>
      <c r="F4669" s="22" t="n">
        <v>2629.92</v>
      </c>
      <c r="G4669" s="23" t="n">
        <v>2634.69</v>
      </c>
      <c r="H4669" s="23" t="n">
        <v>2632.06</v>
      </c>
      <c r="I4669" s="23" t="n">
        <v>2603.73</v>
      </c>
      <c r="J4669" s="23" t="n">
        <v>2601.13</v>
      </c>
      <c r="K4669" s="29" t="str">
        <f aca="false">IF(N4669&lt;=$F$3,"HIT","MISS")</f>
        <v>HIT</v>
      </c>
      <c r="L4669" s="29" t="str">
        <f aca="false">IF(O4669&lt;=$F$3,"HIT","MISS")</f>
        <v>HIT</v>
      </c>
      <c r="M4669" s="17" t="str">
        <f aca="false">IF(AND(K4669="HIT",L4669="HIT"),"HOD ✓ | LOD ✓",IF(K4669="HIT","HOD ✓",IF(L4669="HIT","LOD ✓","✗ MISS")))</f>
        <v>HOD ✓ | LOD ✓</v>
      </c>
      <c r="N4669" s="26" t="n">
        <f aca="false">IF(D4669&lt;H4669,(H4669-D4669)/D4669,IF(D4669&gt;G4669,(D4669-G4669)/D4669,0))</f>
        <v>0.000188100996935242</v>
      </c>
      <c r="O4669" s="26" t="n">
        <f aca="false">IF(E4669&lt;J4669,(J4669-E4669)/E4669,IF(E4669&gt;I4669,(E4669-I4669)/E4669,0))</f>
        <v>0.000253418266849379</v>
      </c>
      <c r="P4669" s="27" t="n">
        <f aca="false">LN(F4669/F4668)</f>
        <v>0.00847139900380887</v>
      </c>
      <c r="Q4669" s="28" t="n">
        <f aca="false">STDEV(P4650:P4669)*SQRT(252)</f>
        <v>0.111470897120148</v>
      </c>
      <c r="R4669" s="26" t="n">
        <f aca="false">(G4669-H4669)/H4669</f>
        <v>0.000999217343069728</v>
      </c>
      <c r="S4669" s="17" t="n">
        <f aca="false">YEAR(B4669)</f>
        <v>2024</v>
      </c>
      <c r="T4669" s="17" t="n">
        <f aca="false">WEEKDAY(B4669)</f>
        <v>5</v>
      </c>
    </row>
    <row r="4670" customFormat="false" ht="15" hidden="false" customHeight="false" outlineLevel="0" collapsed="false">
      <c r="B4670" s="21" t="n">
        <v>45576</v>
      </c>
      <c r="C4670" s="22" t="n">
        <v>2628.62</v>
      </c>
      <c r="D4670" s="22" t="n">
        <v>2661.475</v>
      </c>
      <c r="E4670" s="22" t="n">
        <v>2628.18</v>
      </c>
      <c r="F4670" s="22" t="n">
        <v>2657.18</v>
      </c>
      <c r="G4670" s="23" t="n">
        <v>2660.54</v>
      </c>
      <c r="H4670" s="23" t="n">
        <v>2657.88</v>
      </c>
      <c r="I4670" s="23" t="n">
        <v>2631.11</v>
      </c>
      <c r="J4670" s="23" t="n">
        <v>2628.48</v>
      </c>
      <c r="K4670" s="29" t="str">
        <f aca="false">IF(N4670&lt;=$F$3,"HIT","MISS")</f>
        <v>HIT</v>
      </c>
      <c r="L4670" s="29" t="str">
        <f aca="false">IF(O4670&lt;=$F$3,"HIT","MISS")</f>
        <v>HIT</v>
      </c>
      <c r="M4670" s="17" t="str">
        <f aca="false">IF(AND(K4670="HIT",L4670="HIT"),"HOD ✓ | LOD ✓",IF(K4670="HIT","HOD ✓",IF(L4670="HIT","LOD ✓","✗ MISS")))</f>
        <v>HOD ✓ | LOD ✓</v>
      </c>
      <c r="N4670" s="26" t="n">
        <f aca="false">IF(D4670&lt;H4670,(H4670-D4670)/D4670,IF(D4670&gt;G4670,(D4670-G4670)/D4670,0))</f>
        <v>0.000351308954621007</v>
      </c>
      <c r="O4670" s="26" t="n">
        <f aca="false">IF(E4670&lt;J4670,(J4670-E4670)/E4670,IF(E4670&gt;I4670,(E4670-I4670)/E4670,0))</f>
        <v>0.000114147432824305</v>
      </c>
      <c r="P4670" s="27" t="n">
        <f aca="false">LN(F4670/F4669)</f>
        <v>0.0103119825846894</v>
      </c>
      <c r="Q4670" s="28" t="n">
        <f aca="false">STDEV(P4651:P4670)*SQRT(252)</f>
        <v>0.113718498254957</v>
      </c>
      <c r="R4670" s="26" t="n">
        <f aca="false">(G4670-H4670)/H4670</f>
        <v>0.00100079762818481</v>
      </c>
      <c r="S4670" s="17" t="n">
        <f aca="false">YEAR(B4670)</f>
        <v>2024</v>
      </c>
      <c r="T4670" s="17" t="n">
        <f aca="false">WEEKDAY(B4670)</f>
        <v>6</v>
      </c>
    </row>
    <row r="4671" customFormat="false" ht="15" hidden="false" customHeight="false" outlineLevel="0" collapsed="false">
      <c r="B4671" s="21" t="n">
        <v>45579</v>
      </c>
      <c r="C4671" s="22" t="n">
        <v>2648.805</v>
      </c>
      <c r="D4671" s="22" t="n">
        <v>2666.875</v>
      </c>
      <c r="E4671" s="22" t="n">
        <v>2643.245</v>
      </c>
      <c r="F4671" s="22" t="n">
        <v>2648.785</v>
      </c>
      <c r="G4671" s="23" t="n">
        <v>2668.29</v>
      </c>
      <c r="H4671" s="23" t="n">
        <v>2665.62</v>
      </c>
      <c r="I4671" s="23" t="n">
        <v>2646.48</v>
      </c>
      <c r="J4671" s="23" t="n">
        <v>2643.84</v>
      </c>
      <c r="K4671" s="29" t="str">
        <f aca="false">IF(N4671&lt;=$F$3,"HIT","MISS")</f>
        <v>HIT</v>
      </c>
      <c r="L4671" s="29" t="str">
        <f aca="false">IF(O4671&lt;=$F$3,"HIT","MISS")</f>
        <v>HIT</v>
      </c>
      <c r="M4671" s="17" t="str">
        <f aca="false">IF(AND(K4671="HIT",L4671="HIT"),"HOD ✓ | LOD ✓",IF(K4671="HIT","HOD ✓",IF(L4671="HIT","LOD ✓","✗ MISS")))</f>
        <v>HOD ✓ | LOD ✓</v>
      </c>
      <c r="N4671" s="26" t="n">
        <f aca="false">IF(D4671&lt;H4671,(H4671-D4671)/D4671,IF(D4671&gt;G4671,(D4671-G4671)/D4671,0))</f>
        <v>0</v>
      </c>
      <c r="O4671" s="26" t="n">
        <f aca="false">IF(E4671&lt;J4671,(J4671-E4671)/E4671,IF(E4671&gt;I4671,(E4671-I4671)/E4671,0))</f>
        <v>0.000225102099881114</v>
      </c>
      <c r="P4671" s="27" t="n">
        <f aca="false">LN(F4671/F4670)</f>
        <v>-0.00316436576761213</v>
      </c>
      <c r="Q4671" s="28" t="n">
        <f aca="false">STDEV(P4652:P4671)*SQRT(252)</f>
        <v>0.114915896710713</v>
      </c>
      <c r="R4671" s="26" t="n">
        <f aca="false">(G4671-H4671)/H4671</f>
        <v>0.00100164314493441</v>
      </c>
      <c r="S4671" s="17" t="n">
        <f aca="false">YEAR(B4671)</f>
        <v>2024</v>
      </c>
      <c r="T4671" s="17" t="n">
        <f aca="false">WEEKDAY(B4671)</f>
        <v>2</v>
      </c>
    </row>
    <row r="4672" customFormat="false" ht="15" hidden="false" customHeight="false" outlineLevel="0" collapsed="false">
      <c r="B4672" s="21" t="n">
        <v>45580</v>
      </c>
      <c r="C4672" s="22" t="n">
        <v>2649.215</v>
      </c>
      <c r="D4672" s="22" t="n">
        <v>2668.965</v>
      </c>
      <c r="E4672" s="22" t="n">
        <v>2638.105</v>
      </c>
      <c r="F4672" s="22" t="n">
        <v>2662.695</v>
      </c>
      <c r="G4672" s="23" t="n">
        <v>2672.14</v>
      </c>
      <c r="H4672" s="23" t="n">
        <v>2669.47</v>
      </c>
      <c r="I4672" s="23" t="n">
        <v>2641.08</v>
      </c>
      <c r="J4672" s="23" t="n">
        <v>2638.44</v>
      </c>
      <c r="K4672" s="29" t="str">
        <f aca="false">IF(N4672&lt;=$F$3,"HIT","MISS")</f>
        <v>HIT</v>
      </c>
      <c r="L4672" s="29" t="str">
        <f aca="false">IF(O4672&lt;=$F$3,"HIT","MISS")</f>
        <v>HIT</v>
      </c>
      <c r="M4672" s="17" t="str">
        <f aca="false">IF(AND(K4672="HIT",L4672="HIT"),"HOD ✓ | LOD ✓",IF(K4672="HIT","HOD ✓",IF(L4672="HIT","LOD ✓","✗ MISS")))</f>
        <v>HOD ✓ | LOD ✓</v>
      </c>
      <c r="N4672" s="26" t="n">
        <f aca="false">IF(D4672&lt;H4672,(H4672-D4672)/D4672,IF(D4672&gt;G4672,(D4672-G4672)/D4672,0))</f>
        <v>0.000189211922973757</v>
      </c>
      <c r="O4672" s="26" t="n">
        <f aca="false">IF(E4672&lt;J4672,(J4672-E4672)/E4672,IF(E4672&gt;I4672,(E4672-I4672)/E4672,0))</f>
        <v>0.000126985089676126</v>
      </c>
      <c r="P4672" s="27" t="n">
        <f aca="false">LN(F4672/F4671)</f>
        <v>0.00523772349713118</v>
      </c>
      <c r="Q4672" s="28" t="n">
        <f aca="false">STDEV(P4653:P4672)*SQRT(252)</f>
        <v>0.113188079271198</v>
      </c>
      <c r="R4672" s="26" t="n">
        <f aca="false">(G4672-H4672)/H4672</f>
        <v>0.0010001985412835</v>
      </c>
      <c r="S4672" s="17" t="n">
        <f aca="false">YEAR(B4672)</f>
        <v>2024</v>
      </c>
      <c r="T4672" s="17" t="n">
        <f aca="false">WEEKDAY(B4672)</f>
        <v>3</v>
      </c>
    </row>
    <row r="4673" customFormat="false" ht="15" hidden="false" customHeight="false" outlineLevel="0" collapsed="false">
      <c r="B4673" s="21" t="n">
        <v>45581</v>
      </c>
      <c r="C4673" s="22" t="n">
        <v>2662.285</v>
      </c>
      <c r="D4673" s="22" t="n">
        <v>2685.465</v>
      </c>
      <c r="E4673" s="22" t="n">
        <v>2658.8</v>
      </c>
      <c r="F4673" s="22" t="n">
        <v>2673.93</v>
      </c>
      <c r="G4673" s="23" t="n">
        <v>2684.68</v>
      </c>
      <c r="H4673" s="23" t="n">
        <v>2682</v>
      </c>
      <c r="I4673" s="23" t="n">
        <v>2658.18</v>
      </c>
      <c r="J4673" s="23" t="n">
        <v>2655.52</v>
      </c>
      <c r="K4673" s="29" t="str">
        <f aca="false">IF(N4673&lt;=$F$3,"HIT","MISS")</f>
        <v>HIT</v>
      </c>
      <c r="L4673" s="29" t="str">
        <f aca="false">IF(O4673&lt;=$F$3,"HIT","MISS")</f>
        <v>HIT</v>
      </c>
      <c r="M4673" s="17" t="str">
        <f aca="false">IF(AND(K4673="HIT",L4673="HIT"),"HOD ✓ | LOD ✓",IF(K4673="HIT","HOD ✓",IF(L4673="HIT","LOD ✓","✗ MISS")))</f>
        <v>HOD ✓ | LOD ✓</v>
      </c>
      <c r="N4673" s="26" t="n">
        <f aca="false">IF(D4673&lt;H4673,(H4673-D4673)/D4673,IF(D4673&gt;G4673,(D4673-G4673)/D4673,0))</f>
        <v>0.000292314366413381</v>
      </c>
      <c r="O4673" s="26" t="n">
        <f aca="false">IF(E4673&lt;J4673,(J4673-E4673)/E4673,IF(E4673&gt;I4673,(E4673-I4673)/E4673,0))</f>
        <v>0.000233187904317867</v>
      </c>
      <c r="P4673" s="27" t="n">
        <f aca="false">LN(F4673/F4672)</f>
        <v>0.00421053253634346</v>
      </c>
      <c r="Q4673" s="28" t="n">
        <f aca="false">STDEV(P4654:P4673)*SQRT(252)</f>
        <v>0.111355751817612</v>
      </c>
      <c r="R4673" s="26" t="n">
        <f aca="false">(G4673-H4673)/H4673</f>
        <v>0.000999254287844831</v>
      </c>
      <c r="S4673" s="17" t="n">
        <f aca="false">YEAR(B4673)</f>
        <v>2024</v>
      </c>
      <c r="T4673" s="17" t="n">
        <f aca="false">WEEKDAY(B4673)</f>
        <v>4</v>
      </c>
    </row>
    <row r="4674" customFormat="false" ht="15" hidden="false" customHeight="false" outlineLevel="0" collapsed="false">
      <c r="B4674" s="21" t="n">
        <v>45582</v>
      </c>
      <c r="C4674" s="22" t="n">
        <v>2674.605</v>
      </c>
      <c r="D4674" s="22" t="n">
        <v>2696.8</v>
      </c>
      <c r="E4674" s="22" t="n">
        <v>2673.165</v>
      </c>
      <c r="F4674" s="22" t="n">
        <v>2693.01</v>
      </c>
      <c r="G4674" s="23" t="n">
        <v>2697.04</v>
      </c>
      <c r="H4674" s="23" t="n">
        <v>2694.35</v>
      </c>
      <c r="I4674" s="23" t="n">
        <v>2672.95</v>
      </c>
      <c r="J4674" s="23" t="n">
        <v>2670.28</v>
      </c>
      <c r="K4674" s="29" t="str">
        <f aca="false">IF(N4674&lt;=$F$3,"HIT","MISS")</f>
        <v>HIT</v>
      </c>
      <c r="L4674" s="29" t="str">
        <f aca="false">IF(O4674&lt;=$F$3,"HIT","MISS")</f>
        <v>HIT</v>
      </c>
      <c r="M4674" s="17" t="str">
        <f aca="false">IF(AND(K4674="HIT",L4674="HIT"),"HOD ✓ | LOD ✓",IF(K4674="HIT","HOD ✓",IF(L4674="HIT","LOD ✓","✗ MISS")))</f>
        <v>HOD ✓ | LOD ✓</v>
      </c>
      <c r="N4674" s="26" t="n">
        <f aca="false">IF(D4674&lt;H4674,(H4674-D4674)/D4674,IF(D4674&gt;G4674,(D4674-G4674)/D4674,0))</f>
        <v>0</v>
      </c>
      <c r="O4674" s="26" t="n">
        <f aca="false">IF(E4674&lt;J4674,(J4674-E4674)/E4674,IF(E4674&gt;I4674,(E4674-I4674)/E4674,0))</f>
        <v>8.04290045695442E-005</v>
      </c>
      <c r="P4674" s="27" t="n">
        <f aca="false">LN(F4674/F4673)</f>
        <v>0.00711022682679516</v>
      </c>
      <c r="Q4674" s="28" t="n">
        <f aca="false">STDEV(P4655:P4674)*SQRT(252)</f>
        <v>0.108375237416238</v>
      </c>
      <c r="R4674" s="26" t="n">
        <f aca="false">(G4674-H4674)/H4674</f>
        <v>0.000998385510419973</v>
      </c>
      <c r="S4674" s="17" t="n">
        <f aca="false">YEAR(B4674)</f>
        <v>2024</v>
      </c>
      <c r="T4674" s="17" t="n">
        <f aca="false">WEEKDAY(B4674)</f>
        <v>5</v>
      </c>
    </row>
    <row r="4675" customFormat="false" ht="15" hidden="false" customHeight="false" outlineLevel="0" collapsed="false">
      <c r="B4675" s="21" t="n">
        <v>45583</v>
      </c>
      <c r="C4675" s="22" t="n">
        <v>2693.045</v>
      </c>
      <c r="D4675" s="22" t="n">
        <v>2722.65</v>
      </c>
      <c r="E4675" s="22" t="n">
        <v>2692.395</v>
      </c>
      <c r="F4675" s="22" t="n">
        <v>2721.9</v>
      </c>
      <c r="G4675" s="23" t="n">
        <v>2726.38</v>
      </c>
      <c r="H4675" s="23" t="n">
        <v>2723.66</v>
      </c>
      <c r="I4675" s="23" t="n">
        <v>2695.39</v>
      </c>
      <c r="J4675" s="23" t="n">
        <v>2692.7</v>
      </c>
      <c r="K4675" s="29" t="str">
        <f aca="false">IF(N4675&lt;=$F$3,"HIT","MISS")</f>
        <v>HIT</v>
      </c>
      <c r="L4675" s="29" t="str">
        <f aca="false">IF(O4675&lt;=$F$3,"HIT","MISS")</f>
        <v>HIT</v>
      </c>
      <c r="M4675" s="17" t="str">
        <f aca="false">IF(AND(K4675="HIT",L4675="HIT"),"HOD ✓ | LOD ✓",IF(K4675="HIT","HOD ✓",IF(L4675="HIT","LOD ✓","✗ MISS")))</f>
        <v>HOD ✓ | LOD ✓</v>
      </c>
      <c r="N4675" s="26" t="n">
        <f aca="false">IF(D4675&lt;H4675,(H4675-D4675)/D4675,IF(D4675&gt;G4675,(D4675-G4675)/D4675,0))</f>
        <v>0.000370962114116674</v>
      </c>
      <c r="O4675" s="26" t="n">
        <f aca="false">IF(E4675&lt;J4675,(J4675-E4675)/E4675,IF(E4675&gt;I4675,(E4675-I4675)/E4675,0))</f>
        <v>0.000113282040710905</v>
      </c>
      <c r="P4675" s="27" t="n">
        <f aca="false">LN(F4675/F4674)</f>
        <v>0.0106706387081305</v>
      </c>
      <c r="Q4675" s="28" t="n">
        <f aca="false">STDEV(P4656:P4675)*SQRT(252)</f>
        <v>0.104710204902099</v>
      </c>
      <c r="R4675" s="26" t="n">
        <f aca="false">(G4675-H4675)/H4675</f>
        <v>0.00099865621993944</v>
      </c>
      <c r="S4675" s="17" t="n">
        <f aca="false">YEAR(B4675)</f>
        <v>2024</v>
      </c>
      <c r="T4675" s="17" t="n">
        <f aca="false">WEEKDAY(B4675)</f>
        <v>6</v>
      </c>
    </row>
    <row r="4676" customFormat="false" ht="15" hidden="false" customHeight="false" outlineLevel="0" collapsed="false">
      <c r="B4676" s="21" t="n">
        <v>45586</v>
      </c>
      <c r="C4676" s="22" t="n">
        <v>2723.09</v>
      </c>
      <c r="D4676" s="22" t="n">
        <v>2740.6</v>
      </c>
      <c r="E4676" s="22" t="n">
        <v>2714.235</v>
      </c>
      <c r="F4676" s="22" t="n">
        <v>2719.675</v>
      </c>
      <c r="G4676" s="23" t="n">
        <v>2744.42</v>
      </c>
      <c r="H4676" s="23" t="n">
        <v>2741.68</v>
      </c>
      <c r="I4676" s="23" t="n">
        <v>2714.71</v>
      </c>
      <c r="J4676" s="23" t="n">
        <v>2712</v>
      </c>
      <c r="K4676" s="29" t="str">
        <f aca="false">IF(N4676&lt;=$F$3,"HIT","MISS")</f>
        <v>HIT</v>
      </c>
      <c r="L4676" s="29" t="str">
        <f aca="false">IF(O4676&lt;=$F$3,"HIT","MISS")</f>
        <v>HIT</v>
      </c>
      <c r="M4676" s="17" t="str">
        <f aca="false">IF(AND(K4676="HIT",L4676="HIT"),"HOD ✓ | LOD ✓",IF(K4676="HIT","HOD ✓",IF(L4676="HIT","LOD ✓","✗ MISS")))</f>
        <v>HOD ✓ | LOD ✓</v>
      </c>
      <c r="N4676" s="26" t="n">
        <f aca="false">IF(D4676&lt;H4676,(H4676-D4676)/D4676,IF(D4676&gt;G4676,(D4676-G4676)/D4676,0))</f>
        <v>0.000394074290301367</v>
      </c>
      <c r="O4676" s="26" t="n">
        <f aca="false">IF(E4676&lt;J4676,(J4676-E4676)/E4676,IF(E4676&gt;I4676,(E4676-I4676)/E4676,0))</f>
        <v>0</v>
      </c>
      <c r="P4676" s="27" t="n">
        <f aca="false">LN(F4676/F4675)</f>
        <v>-0.000817777986703961</v>
      </c>
      <c r="Q4676" s="28" t="n">
        <f aca="false">STDEV(P4657:P4676)*SQRT(252)</f>
        <v>0.105111171537889</v>
      </c>
      <c r="R4676" s="26" t="n">
        <f aca="false">(G4676-H4676)/H4676</f>
        <v>0.000999387237022642</v>
      </c>
      <c r="S4676" s="17" t="n">
        <f aca="false">YEAR(B4676)</f>
        <v>2024</v>
      </c>
      <c r="T4676" s="17" t="n">
        <f aca="false">WEEKDAY(B4676)</f>
        <v>2</v>
      </c>
    </row>
    <row r="4677" customFormat="false" ht="15" hidden="false" customHeight="false" outlineLevel="0" collapsed="false">
      <c r="B4677" s="21" t="n">
        <v>45587</v>
      </c>
      <c r="C4677" s="22" t="n">
        <v>2719.36</v>
      </c>
      <c r="D4677" s="22" t="n">
        <v>2748.975</v>
      </c>
      <c r="E4677" s="22" t="n">
        <v>2719.16</v>
      </c>
      <c r="F4677" s="22" t="n">
        <v>2748.96</v>
      </c>
      <c r="G4677" s="23" t="n">
        <v>2752.21</v>
      </c>
      <c r="H4677" s="23" t="n">
        <v>2749.46</v>
      </c>
      <c r="I4677" s="23" t="n">
        <v>2718.76</v>
      </c>
      <c r="J4677" s="23" t="n">
        <v>2716.04</v>
      </c>
      <c r="K4677" s="29" t="str">
        <f aca="false">IF(N4677&lt;=$F$3,"HIT","MISS")</f>
        <v>HIT</v>
      </c>
      <c r="L4677" s="29" t="str">
        <f aca="false">IF(O4677&lt;=$F$3,"HIT","MISS")</f>
        <v>HIT</v>
      </c>
      <c r="M4677" s="17" t="str">
        <f aca="false">IF(AND(K4677="HIT",L4677="HIT"),"HOD ✓ | LOD ✓",IF(K4677="HIT","HOD ✓",IF(L4677="HIT","LOD ✓","✗ MISS")))</f>
        <v>HOD ✓ | LOD ✓</v>
      </c>
      <c r="N4677" s="26" t="n">
        <f aca="false">IF(D4677&lt;H4677,(H4677-D4677)/D4677,IF(D4677&gt;G4677,(D4677-G4677)/D4677,0))</f>
        <v>0.000176429396411436</v>
      </c>
      <c r="O4677" s="26" t="n">
        <f aca="false">IF(E4677&lt;J4677,(J4677-E4677)/E4677,IF(E4677&gt;I4677,(E4677-I4677)/E4677,0))</f>
        <v>0.000147104252783814</v>
      </c>
      <c r="P4677" s="27" t="n">
        <f aca="false">LN(F4677/F4676)</f>
        <v>0.0107102704566678</v>
      </c>
      <c r="Q4677" s="28" t="n">
        <f aca="false">STDEV(P4658:P4677)*SQRT(252)</f>
        <v>0.104970907119193</v>
      </c>
      <c r="R4677" s="26" t="n">
        <f aca="false">(G4677-H4677)/H4677</f>
        <v>0.00100019640220261</v>
      </c>
      <c r="S4677" s="17" t="n">
        <f aca="false">YEAR(B4677)</f>
        <v>2024</v>
      </c>
      <c r="T4677" s="17" t="n">
        <f aca="false">WEEKDAY(B4677)</f>
        <v>3</v>
      </c>
    </row>
    <row r="4678" customFormat="false" ht="15" hidden="false" customHeight="false" outlineLevel="0" collapsed="false">
      <c r="B4678" s="21" t="n">
        <v>45588</v>
      </c>
      <c r="C4678" s="22" t="n">
        <v>2747.33</v>
      </c>
      <c r="D4678" s="22" t="n">
        <v>2758.525</v>
      </c>
      <c r="E4678" s="22" t="n">
        <v>2708.755</v>
      </c>
      <c r="F4678" s="22" t="n">
        <v>2715.59</v>
      </c>
      <c r="G4678" s="23" t="n">
        <v>2760.98</v>
      </c>
      <c r="H4678" s="23" t="n">
        <v>2758.22</v>
      </c>
      <c r="I4678" s="23" t="n">
        <v>2708.27</v>
      </c>
      <c r="J4678" s="23" t="n">
        <v>2705.56</v>
      </c>
      <c r="K4678" s="29" t="str">
        <f aca="false">IF(N4678&lt;=$F$3,"HIT","MISS")</f>
        <v>HIT</v>
      </c>
      <c r="L4678" s="29" t="str">
        <f aca="false">IF(O4678&lt;=$F$3,"HIT","MISS")</f>
        <v>HIT</v>
      </c>
      <c r="M4678" s="17" t="str">
        <f aca="false">IF(AND(K4678="HIT",L4678="HIT"),"HOD ✓ | LOD ✓",IF(K4678="HIT","HOD ✓",IF(L4678="HIT","LOD ✓","✗ MISS")))</f>
        <v>HOD ✓ | LOD ✓</v>
      </c>
      <c r="N4678" s="26" t="n">
        <f aca="false">IF(D4678&lt;H4678,(H4678-D4678)/D4678,IF(D4678&gt;G4678,(D4678-G4678)/D4678,0))</f>
        <v>0</v>
      </c>
      <c r="O4678" s="26" t="n">
        <f aca="false">IF(E4678&lt;J4678,(J4678-E4678)/E4678,IF(E4678&gt;I4678,(E4678-I4678)/E4678,0))</f>
        <v>0.000179049046517728</v>
      </c>
      <c r="P4678" s="27" t="n">
        <f aca="false">LN(F4678/F4677)</f>
        <v>-0.0122134173204011</v>
      </c>
      <c r="Q4678" s="28" t="n">
        <f aca="false">STDEV(P4659:P4678)*SQRT(252)</f>
        <v>0.115952458065393</v>
      </c>
      <c r="R4678" s="26" t="n">
        <f aca="false">(G4678-H4678)/H4678</f>
        <v>0.00100064534373626</v>
      </c>
      <c r="S4678" s="17" t="n">
        <f aca="false">YEAR(B4678)</f>
        <v>2024</v>
      </c>
      <c r="T4678" s="17" t="n">
        <f aca="false">WEEKDAY(B4678)</f>
        <v>4</v>
      </c>
    </row>
    <row r="4679" customFormat="false" ht="15" hidden="false" customHeight="false" outlineLevel="0" collapsed="false">
      <c r="B4679" s="21" t="n">
        <v>45589</v>
      </c>
      <c r="C4679" s="22" t="n">
        <v>2716.415</v>
      </c>
      <c r="D4679" s="22" t="n">
        <v>2743.325</v>
      </c>
      <c r="E4679" s="22" t="n">
        <v>2716.215</v>
      </c>
      <c r="F4679" s="22" t="n">
        <v>2736.08</v>
      </c>
      <c r="G4679" s="23" t="n">
        <v>2743.55</v>
      </c>
      <c r="H4679" s="23" t="n">
        <v>2740.81</v>
      </c>
      <c r="I4679" s="23" t="n">
        <v>2715.88</v>
      </c>
      <c r="J4679" s="23" t="n">
        <v>2713.17</v>
      </c>
      <c r="K4679" s="29" t="str">
        <f aca="false">IF(N4679&lt;=$F$3,"HIT","MISS")</f>
        <v>HIT</v>
      </c>
      <c r="L4679" s="29" t="str">
        <f aca="false">IF(O4679&lt;=$F$3,"HIT","MISS")</f>
        <v>HIT</v>
      </c>
      <c r="M4679" s="17" t="str">
        <f aca="false">IF(AND(K4679="HIT",L4679="HIT"),"HOD ✓ | LOD ✓",IF(K4679="HIT","HOD ✓",IF(L4679="HIT","LOD ✓","✗ MISS")))</f>
        <v>HOD ✓ | LOD ✓</v>
      </c>
      <c r="N4679" s="26" t="n">
        <f aca="false">IF(D4679&lt;H4679,(H4679-D4679)/D4679,IF(D4679&gt;G4679,(D4679-G4679)/D4679,0))</f>
        <v>0</v>
      </c>
      <c r="O4679" s="26" t="n">
        <f aca="false">IF(E4679&lt;J4679,(J4679-E4679)/E4679,IF(E4679&gt;I4679,(E4679-I4679)/E4679,0))</f>
        <v>0.000123333388557252</v>
      </c>
      <c r="P4679" s="27" t="n">
        <f aca="false">LN(F4679/F4678)</f>
        <v>0.00751699808779359</v>
      </c>
      <c r="Q4679" s="28" t="n">
        <f aca="false">STDEV(P4660:P4679)*SQRT(252)</f>
        <v>0.117035514099369</v>
      </c>
      <c r="R4679" s="26" t="n">
        <f aca="false">(G4679-H4679)/H4679</f>
        <v>0.000999704466927746</v>
      </c>
      <c r="S4679" s="17" t="n">
        <f aca="false">YEAR(B4679)</f>
        <v>2024</v>
      </c>
      <c r="T4679" s="17" t="n">
        <f aca="false">WEEKDAY(B4679)</f>
        <v>5</v>
      </c>
    </row>
    <row r="4680" customFormat="false" ht="15" hidden="false" customHeight="false" outlineLevel="0" collapsed="false">
      <c r="B4680" s="21" t="n">
        <v>45590</v>
      </c>
      <c r="C4680" s="22" t="n">
        <v>2735.95</v>
      </c>
      <c r="D4680" s="22" t="n">
        <v>2747.835</v>
      </c>
      <c r="E4680" s="22" t="n">
        <v>2717.1</v>
      </c>
      <c r="F4680" s="22" t="n">
        <v>2747.215</v>
      </c>
      <c r="G4680" s="23" t="n">
        <v>2748.27</v>
      </c>
      <c r="H4680" s="23" t="n">
        <v>2745.52</v>
      </c>
      <c r="I4680" s="23" t="n">
        <v>2719.6</v>
      </c>
      <c r="J4680" s="23" t="n">
        <v>2716.88</v>
      </c>
      <c r="K4680" s="29" t="str">
        <f aca="false">IF(N4680&lt;=$F$3,"HIT","MISS")</f>
        <v>HIT</v>
      </c>
      <c r="L4680" s="29" t="str">
        <f aca="false">IF(O4680&lt;=$F$3,"HIT","MISS")</f>
        <v>HIT</v>
      </c>
      <c r="M4680" s="17" t="str">
        <f aca="false">IF(AND(K4680="HIT",L4680="HIT"),"HOD ✓ | LOD ✓",IF(K4680="HIT","HOD ✓",IF(L4680="HIT","LOD ✓","✗ MISS")))</f>
        <v>HOD ✓ | LOD ✓</v>
      </c>
      <c r="N4680" s="26" t="n">
        <f aca="false">IF(D4680&lt;H4680,(H4680-D4680)/D4680,IF(D4680&gt;G4680,(D4680-G4680)/D4680,0))</f>
        <v>0</v>
      </c>
      <c r="O4680" s="26" t="n">
        <f aca="false">IF(E4680&lt;J4680,(J4680-E4680)/E4680,IF(E4680&gt;I4680,(E4680-I4680)/E4680,0))</f>
        <v>0</v>
      </c>
      <c r="P4680" s="27" t="n">
        <f aca="false">LN(F4680/F4679)</f>
        <v>0.00406143215208956</v>
      </c>
      <c r="Q4680" s="28" t="n">
        <f aca="false">STDEV(P4661:P4680)*SQRT(252)</f>
        <v>0.114933881619805</v>
      </c>
      <c r="R4680" s="26" t="n">
        <f aca="false">(G4680-H4680)/H4680</f>
        <v>0.00100163174917684</v>
      </c>
      <c r="S4680" s="17" t="n">
        <f aca="false">YEAR(B4680)</f>
        <v>2024</v>
      </c>
      <c r="T4680" s="17" t="n">
        <f aca="false">WEEKDAY(B4680)</f>
        <v>6</v>
      </c>
    </row>
    <row r="4681" customFormat="false" ht="15" hidden="false" customHeight="false" outlineLevel="0" collapsed="false">
      <c r="B4681" s="21" t="n">
        <v>45593</v>
      </c>
      <c r="C4681" s="22" t="n">
        <v>2734.065</v>
      </c>
      <c r="D4681" s="22" t="n">
        <v>2746.01</v>
      </c>
      <c r="E4681" s="22" t="n">
        <v>2724.755</v>
      </c>
      <c r="F4681" s="22" t="n">
        <v>2742.325</v>
      </c>
      <c r="G4681" s="23" t="n">
        <v>2744.95</v>
      </c>
      <c r="H4681" s="23" t="n">
        <v>2742.21</v>
      </c>
      <c r="I4681" s="23" t="n">
        <v>2727.03</v>
      </c>
      <c r="J4681" s="23" t="n">
        <v>2724.31</v>
      </c>
      <c r="K4681" s="29" t="str">
        <f aca="false">IF(N4681&lt;=$F$3,"HIT","MISS")</f>
        <v>HIT</v>
      </c>
      <c r="L4681" s="29" t="str">
        <f aca="false">IF(O4681&lt;=$F$3,"HIT","MISS")</f>
        <v>HIT</v>
      </c>
      <c r="M4681" s="17" t="str">
        <f aca="false">IF(AND(K4681="HIT",L4681="HIT"),"HOD ✓ | LOD ✓",IF(K4681="HIT","HOD ✓",IF(L4681="HIT","LOD ✓","✗ MISS")))</f>
        <v>HOD ✓ | LOD ✓</v>
      </c>
      <c r="N4681" s="26" t="n">
        <f aca="false">IF(D4681&lt;H4681,(H4681-D4681)/D4681,IF(D4681&gt;G4681,(D4681-G4681)/D4681,0))</f>
        <v>0.000386014617572551</v>
      </c>
      <c r="O4681" s="26" t="n">
        <f aca="false">IF(E4681&lt;J4681,(J4681-E4681)/E4681,IF(E4681&gt;I4681,(E4681-I4681)/E4681,0))</f>
        <v>0</v>
      </c>
      <c r="P4681" s="27" t="n">
        <f aca="false">LN(F4681/F4680)</f>
        <v>-0.0017815705117014</v>
      </c>
      <c r="Q4681" s="28" t="n">
        <f aca="false">STDEV(P4662:P4681)*SQRT(252)</f>
        <v>0.10874031741114</v>
      </c>
      <c r="R4681" s="26" t="n">
        <f aca="false">(G4681-H4681)/H4681</f>
        <v>0.000999194080686666</v>
      </c>
      <c r="S4681" s="17" t="n">
        <f aca="false">YEAR(B4681)</f>
        <v>2024</v>
      </c>
      <c r="T4681" s="17" t="n">
        <f aca="false">WEEKDAY(B4681)</f>
        <v>2</v>
      </c>
    </row>
    <row r="4682" customFormat="false" ht="15" hidden="false" customHeight="false" outlineLevel="0" collapsed="false">
      <c r="B4682" s="21" t="n">
        <v>45594</v>
      </c>
      <c r="C4682" s="22" t="n">
        <v>2741.45</v>
      </c>
      <c r="D4682" s="22" t="n">
        <v>2774.885</v>
      </c>
      <c r="E4682" s="22" t="n">
        <v>2739.87</v>
      </c>
      <c r="F4682" s="22" t="n">
        <v>2774.58</v>
      </c>
      <c r="G4682" s="23" t="n">
        <v>2769.86</v>
      </c>
      <c r="H4682" s="23" t="n">
        <v>2767.09</v>
      </c>
      <c r="I4682" s="23" t="n">
        <v>2742.32</v>
      </c>
      <c r="J4682" s="23" t="n">
        <v>2739.58</v>
      </c>
      <c r="K4682" s="24" t="str">
        <f aca="false">IF(N4682&lt;=$F$3,"HIT","MISS")</f>
        <v>MISS</v>
      </c>
      <c r="L4682" s="24" t="str">
        <f aca="false">IF(O4682&lt;=$F$3,"HIT","MISS")</f>
        <v>HIT</v>
      </c>
      <c r="M4682" s="25" t="str">
        <f aca="false">IF(AND(K4682="HIT",L4682="HIT"),"HOD ✓ | LOD ✓",IF(K4682="HIT","HOD ✓",IF(L4682="HIT","LOD ✓","✗ MISS")))</f>
        <v>LOD ✓</v>
      </c>
      <c r="N4682" s="26" t="n">
        <f aca="false">IF(D4682&lt;H4682,(H4682-D4682)/D4682,IF(D4682&gt;G4682,(D4682-G4682)/D4682,0))</f>
        <v>0.00181088585653102</v>
      </c>
      <c r="O4682" s="26" t="n">
        <f aca="false">IF(E4682&lt;J4682,(J4682-E4682)/E4682,IF(E4682&gt;I4682,(E4682-I4682)/E4682,0))</f>
        <v>0</v>
      </c>
      <c r="P4682" s="27" t="n">
        <f aca="false">LN(F4682/F4681)</f>
        <v>0.0116932836529744</v>
      </c>
      <c r="Q4682" s="28" t="n">
        <f aca="false">STDEV(P4663:P4682)*SQRT(252)</f>
        <v>0.10961600775646</v>
      </c>
      <c r="R4682" s="26" t="n">
        <f aca="false">(G4682-H4682)/H4682</f>
        <v>0.00100105164631435</v>
      </c>
      <c r="S4682" s="17" t="n">
        <f aca="false">YEAR(B4682)</f>
        <v>2024</v>
      </c>
      <c r="T4682" s="17" t="n">
        <f aca="false">WEEKDAY(B4682)</f>
        <v>3</v>
      </c>
    </row>
    <row r="4683" customFormat="false" ht="15" hidden="false" customHeight="false" outlineLevel="0" collapsed="false">
      <c r="B4683" s="21" t="n">
        <v>45595</v>
      </c>
      <c r="C4683" s="22" t="n">
        <v>2773.51</v>
      </c>
      <c r="D4683" s="22" t="n">
        <v>2790.07</v>
      </c>
      <c r="E4683" s="22" t="n">
        <v>2770.925</v>
      </c>
      <c r="F4683" s="22" t="n">
        <v>2787.475</v>
      </c>
      <c r="G4683" s="23" t="n">
        <v>2789.23</v>
      </c>
      <c r="H4683" s="23" t="n">
        <v>2786.44</v>
      </c>
      <c r="I4683" s="23" t="n">
        <v>2770.5</v>
      </c>
      <c r="J4683" s="23" t="n">
        <v>2767.73</v>
      </c>
      <c r="K4683" s="29" t="str">
        <f aca="false">IF(N4683&lt;=$F$3,"HIT","MISS")</f>
        <v>HIT</v>
      </c>
      <c r="L4683" s="29" t="str">
        <f aca="false">IF(O4683&lt;=$F$3,"HIT","MISS")</f>
        <v>HIT</v>
      </c>
      <c r="M4683" s="17" t="str">
        <f aca="false">IF(AND(K4683="HIT",L4683="HIT"),"HOD ✓ | LOD ✓",IF(K4683="HIT","HOD ✓",IF(L4683="HIT","LOD ✓","✗ MISS")))</f>
        <v>HOD ✓ | LOD ✓</v>
      </c>
      <c r="N4683" s="26" t="n">
        <f aca="false">IF(D4683&lt;H4683,(H4683-D4683)/D4683,IF(D4683&gt;G4683,(D4683-G4683)/D4683,0))</f>
        <v>0.000301067715146984</v>
      </c>
      <c r="O4683" s="26" t="n">
        <f aca="false">IF(E4683&lt;J4683,(J4683-E4683)/E4683,IF(E4683&gt;I4683,(E4683-I4683)/E4683,0))</f>
        <v>0.000153378384474564</v>
      </c>
      <c r="P4683" s="27" t="n">
        <f aca="false">LN(F4683/F4682)</f>
        <v>0.00463678374387849</v>
      </c>
      <c r="Q4683" s="28" t="n">
        <f aca="false">STDEV(P4664:P4683)*SQRT(252)</f>
        <v>0.108990837315889</v>
      </c>
      <c r="R4683" s="26" t="n">
        <f aca="false">(G4683-H4683)/H4683</f>
        <v>0.00100127761588262</v>
      </c>
      <c r="S4683" s="17" t="n">
        <f aca="false">YEAR(B4683)</f>
        <v>2024</v>
      </c>
      <c r="T4683" s="17" t="n">
        <f aca="false">WEEKDAY(B4683)</f>
        <v>4</v>
      </c>
    </row>
    <row r="4684" customFormat="false" ht="15" hidden="false" customHeight="false" outlineLevel="0" collapsed="false">
      <c r="B4684" s="21" t="n">
        <v>45596</v>
      </c>
      <c r="C4684" s="22" t="n">
        <v>2786.87</v>
      </c>
      <c r="D4684" s="22" t="n">
        <v>2790.17</v>
      </c>
      <c r="E4684" s="22" t="n">
        <v>2731.635</v>
      </c>
      <c r="F4684" s="22" t="n">
        <v>2743.95</v>
      </c>
      <c r="G4684" s="23" t="n">
        <v>2793.25</v>
      </c>
      <c r="H4684" s="23" t="n">
        <v>2790.46</v>
      </c>
      <c r="I4684" s="23" t="n">
        <v>2730.61</v>
      </c>
      <c r="J4684" s="23" t="n">
        <v>2727.88</v>
      </c>
      <c r="K4684" s="29" t="str">
        <f aca="false">IF(N4684&lt;=$F$3,"HIT","MISS")</f>
        <v>HIT</v>
      </c>
      <c r="L4684" s="29" t="str">
        <f aca="false">IF(O4684&lt;=$F$3,"HIT","MISS")</f>
        <v>HIT</v>
      </c>
      <c r="M4684" s="17" t="str">
        <f aca="false">IF(AND(K4684="HIT",L4684="HIT"),"HOD ✓ | LOD ✓",IF(K4684="HIT","HOD ✓",IF(L4684="HIT","LOD ✓","✗ MISS")))</f>
        <v>HOD ✓ | LOD ✓</v>
      </c>
      <c r="N4684" s="26" t="n">
        <f aca="false">IF(D4684&lt;H4684,(H4684-D4684)/D4684,IF(D4684&gt;G4684,(D4684-G4684)/D4684,0))</f>
        <v>0.00010393631929236</v>
      </c>
      <c r="O4684" s="26" t="n">
        <f aca="false">IF(E4684&lt;J4684,(J4684-E4684)/E4684,IF(E4684&gt;I4684,(E4684-I4684)/E4684,0))</f>
        <v>0.000375233147913279</v>
      </c>
      <c r="P4684" s="27" t="n">
        <f aca="false">LN(F4684/F4683)</f>
        <v>-0.0157376800128736</v>
      </c>
      <c r="Q4684" s="28" t="n">
        <f aca="false">STDEV(P4665:P4684)*SQRT(252)</f>
        <v>0.126219176981768</v>
      </c>
      <c r="R4684" s="26" t="n">
        <f aca="false">(G4684-H4684)/H4684</f>
        <v>0.000999835152627152</v>
      </c>
      <c r="S4684" s="17" t="n">
        <f aca="false">YEAR(B4684)</f>
        <v>2024</v>
      </c>
      <c r="T4684" s="17" t="n">
        <f aca="false">WEEKDAY(B4684)</f>
        <v>5</v>
      </c>
    </row>
    <row r="4685" customFormat="false" ht="15" hidden="false" customHeight="false" outlineLevel="0" collapsed="false">
      <c r="B4685" s="21" t="n">
        <v>45597</v>
      </c>
      <c r="C4685" s="22" t="n">
        <v>2745.37</v>
      </c>
      <c r="D4685" s="22" t="n">
        <v>2762.275</v>
      </c>
      <c r="E4685" s="22" t="n">
        <v>2733.255</v>
      </c>
      <c r="F4685" s="22" t="n">
        <v>2736.45</v>
      </c>
      <c r="G4685" s="23" t="n">
        <v>2765.97</v>
      </c>
      <c r="H4685" s="23" t="n">
        <v>2763.21</v>
      </c>
      <c r="I4685" s="23" t="n">
        <v>2736.72</v>
      </c>
      <c r="J4685" s="23" t="n">
        <v>2733.99</v>
      </c>
      <c r="K4685" s="29" t="str">
        <f aca="false">IF(N4685&lt;=$F$3,"HIT","MISS")</f>
        <v>HIT</v>
      </c>
      <c r="L4685" s="29" t="str">
        <f aca="false">IF(O4685&lt;=$F$3,"HIT","MISS")</f>
        <v>HIT</v>
      </c>
      <c r="M4685" s="17" t="str">
        <f aca="false">IF(AND(K4685="HIT",L4685="HIT"),"HOD ✓ | LOD ✓",IF(K4685="HIT","HOD ✓",IF(L4685="HIT","LOD ✓","✗ MISS")))</f>
        <v>HOD ✓ | LOD ✓</v>
      </c>
      <c r="N4685" s="26" t="n">
        <f aca="false">IF(D4685&lt;H4685,(H4685-D4685)/D4685,IF(D4685&gt;G4685,(D4685-G4685)/D4685,0))</f>
        <v>0.00033848910771011</v>
      </c>
      <c r="O4685" s="26" t="n">
        <f aca="false">IF(E4685&lt;J4685,(J4685-E4685)/E4685,IF(E4685&gt;I4685,(E4685-I4685)/E4685,0))</f>
        <v>0.000268910145595516</v>
      </c>
      <c r="P4685" s="27" t="n">
        <f aca="false">LN(F4685/F4684)</f>
        <v>-0.00273702820307883</v>
      </c>
      <c r="Q4685" s="28" t="n">
        <f aca="false">STDEV(P4666:P4685)*SQRT(252)</f>
        <v>0.126885024681738</v>
      </c>
      <c r="R4685" s="26" t="n">
        <f aca="false">(G4685-H4685)/H4685</f>
        <v>0.000998838307620399</v>
      </c>
      <c r="S4685" s="17" t="n">
        <f aca="false">YEAR(B4685)</f>
        <v>2024</v>
      </c>
      <c r="T4685" s="17" t="n">
        <f aca="false">WEEKDAY(B4685)</f>
        <v>6</v>
      </c>
    </row>
    <row r="4686" customFormat="false" ht="15" hidden="false" customHeight="false" outlineLevel="0" collapsed="false">
      <c r="B4686" s="21" t="n">
        <v>45600</v>
      </c>
      <c r="C4686" s="22" t="n">
        <v>2732.04</v>
      </c>
      <c r="D4686" s="22" t="n">
        <v>2748.24</v>
      </c>
      <c r="E4686" s="22" t="n">
        <v>2731.77</v>
      </c>
      <c r="F4686" s="22" t="n">
        <v>2736.605</v>
      </c>
      <c r="G4686" s="23" t="n">
        <v>2747.48</v>
      </c>
      <c r="H4686" s="23" t="n">
        <v>2744.74</v>
      </c>
      <c r="I4686" s="23" t="n">
        <v>2732.04</v>
      </c>
      <c r="J4686" s="23" t="n">
        <v>2729.31</v>
      </c>
      <c r="K4686" s="29" t="str">
        <f aca="false">IF(N4686&lt;=$F$3,"HIT","MISS")</f>
        <v>HIT</v>
      </c>
      <c r="L4686" s="29" t="str">
        <f aca="false">IF(O4686&lt;=$F$3,"HIT","MISS")</f>
        <v>HIT</v>
      </c>
      <c r="M4686" s="17" t="str">
        <f aca="false">IF(AND(K4686="HIT",L4686="HIT"),"HOD ✓ | LOD ✓",IF(K4686="HIT","HOD ✓",IF(L4686="HIT","LOD ✓","✗ MISS")))</f>
        <v>HOD ✓ | LOD ✓</v>
      </c>
      <c r="N4686" s="26" t="n">
        <f aca="false">IF(D4686&lt;H4686,(H4686-D4686)/D4686,IF(D4686&gt;G4686,(D4686-G4686)/D4686,0))</f>
        <v>0.000276540622361862</v>
      </c>
      <c r="O4686" s="26" t="n">
        <f aca="false">IF(E4686&lt;J4686,(J4686-E4686)/E4686,IF(E4686&gt;I4686,(E4686-I4686)/E4686,0))</f>
        <v>0</v>
      </c>
      <c r="P4686" s="27" t="n">
        <f aca="false">LN(F4686/F4685)</f>
        <v>5.66411264061776E-005</v>
      </c>
      <c r="Q4686" s="28" t="n">
        <f aca="false">STDEV(P4667:P4686)*SQRT(252)</f>
        <v>0.125191398190926</v>
      </c>
      <c r="R4686" s="26" t="n">
        <f aca="false">(G4686-H4686)/H4686</f>
        <v>0.000998273060472116</v>
      </c>
      <c r="S4686" s="17" t="n">
        <f aca="false">YEAR(B4686)</f>
        <v>2024</v>
      </c>
      <c r="T4686" s="17" t="n">
        <f aca="false">WEEKDAY(B4686)</f>
        <v>2</v>
      </c>
    </row>
    <row r="4687" customFormat="false" ht="15" hidden="false" customHeight="false" outlineLevel="0" collapsed="false">
      <c r="B4687" s="21" t="n">
        <v>45601</v>
      </c>
      <c r="C4687" s="22" t="n">
        <v>2737.365</v>
      </c>
      <c r="D4687" s="22" t="n">
        <v>2750.09</v>
      </c>
      <c r="E4687" s="22" t="n">
        <v>2724.765</v>
      </c>
      <c r="F4687" s="22" t="n">
        <v>2743.91</v>
      </c>
      <c r="G4687" s="23" t="n">
        <v>2753.22</v>
      </c>
      <c r="H4687" s="23" t="n">
        <v>2750.47</v>
      </c>
      <c r="I4687" s="23" t="n">
        <v>2725.25</v>
      </c>
      <c r="J4687" s="23" t="n">
        <v>2722.53</v>
      </c>
      <c r="K4687" s="29" t="str">
        <f aca="false">IF(N4687&lt;=$F$3,"HIT","MISS")</f>
        <v>HIT</v>
      </c>
      <c r="L4687" s="29" t="str">
        <f aca="false">IF(O4687&lt;=$F$3,"HIT","MISS")</f>
        <v>HIT</v>
      </c>
      <c r="M4687" s="17" t="str">
        <f aca="false">IF(AND(K4687="HIT",L4687="HIT"),"HOD ✓ | LOD ✓",IF(K4687="HIT","HOD ✓",IF(L4687="HIT","LOD ✓","✗ MISS")))</f>
        <v>HOD ✓ | LOD ✓</v>
      </c>
      <c r="N4687" s="26" t="n">
        <f aca="false">IF(D4687&lt;H4687,(H4687-D4687)/D4687,IF(D4687&gt;G4687,(D4687-G4687)/D4687,0))</f>
        <v>0.000138177296015641</v>
      </c>
      <c r="O4687" s="26" t="n">
        <f aca="false">IF(E4687&lt;J4687,(J4687-E4687)/E4687,IF(E4687&gt;I4687,(E4687-I4687)/E4687,0))</f>
        <v>0</v>
      </c>
      <c r="P4687" s="27" t="n">
        <f aca="false">LN(F4687/F4686)</f>
        <v>0.00266580944531874</v>
      </c>
      <c r="Q4687" s="28" t="n">
        <f aca="false">STDEV(P4668:P4687)*SQRT(252)</f>
        <v>0.119972096417642</v>
      </c>
      <c r="R4687" s="26" t="n">
        <f aca="false">(G4687-H4687)/H4687</f>
        <v>0.000999829120114017</v>
      </c>
      <c r="S4687" s="17" t="n">
        <f aca="false">YEAR(B4687)</f>
        <v>2024</v>
      </c>
      <c r="T4687" s="17" t="n">
        <f aca="false">WEEKDAY(B4687)</f>
        <v>3</v>
      </c>
    </row>
    <row r="4688" customFormat="false" ht="15" hidden="false" customHeight="false" outlineLevel="0" collapsed="false">
      <c r="B4688" s="21" t="n">
        <v>45602</v>
      </c>
      <c r="C4688" s="22" t="n">
        <v>2743.065</v>
      </c>
      <c r="D4688" s="22" t="n">
        <v>2749.78</v>
      </c>
      <c r="E4688" s="22" t="n">
        <v>2652.405</v>
      </c>
      <c r="F4688" s="22" t="n">
        <v>2659.175</v>
      </c>
      <c r="G4688" s="23" t="n">
        <v>2750.41</v>
      </c>
      <c r="H4688" s="23" t="n">
        <v>2747.66</v>
      </c>
      <c r="I4688" s="23" t="n">
        <v>2651.7</v>
      </c>
      <c r="J4688" s="23" t="n">
        <v>2649.05</v>
      </c>
      <c r="K4688" s="29" t="str">
        <f aca="false">IF(N4688&lt;=$F$3,"HIT","MISS")</f>
        <v>HIT</v>
      </c>
      <c r="L4688" s="29" t="str">
        <f aca="false">IF(O4688&lt;=$F$3,"HIT","MISS")</f>
        <v>HIT</v>
      </c>
      <c r="M4688" s="17" t="str">
        <f aca="false">IF(AND(K4688="HIT",L4688="HIT"),"HOD ✓ | LOD ✓",IF(K4688="HIT","HOD ✓",IF(L4688="HIT","LOD ✓","✗ MISS")))</f>
        <v>HOD ✓ | LOD ✓</v>
      </c>
      <c r="N4688" s="26" t="n">
        <f aca="false">IF(D4688&lt;H4688,(H4688-D4688)/D4688,IF(D4688&gt;G4688,(D4688-G4688)/D4688,0))</f>
        <v>0</v>
      </c>
      <c r="O4688" s="26" t="n">
        <f aca="false">IF(E4688&lt;J4688,(J4688-E4688)/E4688,IF(E4688&gt;I4688,(E4688-I4688)/E4688,0))</f>
        <v>0.000265796512976104</v>
      </c>
      <c r="P4688" s="27" t="n">
        <f aca="false">LN(F4688/F4687)</f>
        <v>-0.031367986180833</v>
      </c>
      <c r="Q4688" s="28" t="n">
        <f aca="false">STDEV(P4669:P4688)*SQRT(252)</f>
        <v>0.167833965787127</v>
      </c>
      <c r="R4688" s="26" t="n">
        <f aca="false">(G4688-H4688)/H4688</f>
        <v>0.00100085163375381</v>
      </c>
      <c r="S4688" s="17" t="n">
        <f aca="false">YEAR(B4688)</f>
        <v>2024</v>
      </c>
      <c r="T4688" s="17" t="n">
        <f aca="false">WEEKDAY(B4688)</f>
        <v>4</v>
      </c>
    </row>
    <row r="4689" customFormat="false" ht="15" hidden="false" customHeight="false" outlineLevel="0" collapsed="false">
      <c r="B4689" s="21" t="n">
        <v>45603</v>
      </c>
      <c r="C4689" s="22" t="n">
        <v>2662.255</v>
      </c>
      <c r="D4689" s="22" t="n">
        <v>2710.52</v>
      </c>
      <c r="E4689" s="22" t="n">
        <v>2643.355</v>
      </c>
      <c r="F4689" s="22" t="n">
        <v>2706.84</v>
      </c>
      <c r="G4689" s="23" t="n">
        <v>2709.93</v>
      </c>
      <c r="H4689" s="23" t="n">
        <v>2707.22</v>
      </c>
      <c r="I4689" s="23" t="n">
        <v>2645.09</v>
      </c>
      <c r="J4689" s="23" t="n">
        <v>2642.45</v>
      </c>
      <c r="K4689" s="29" t="str">
        <f aca="false">IF(N4689&lt;=$F$3,"HIT","MISS")</f>
        <v>HIT</v>
      </c>
      <c r="L4689" s="29" t="str">
        <f aca="false">IF(O4689&lt;=$F$3,"HIT","MISS")</f>
        <v>HIT</v>
      </c>
      <c r="M4689" s="17" t="str">
        <f aca="false">IF(AND(K4689="HIT",L4689="HIT"),"HOD ✓ | LOD ✓",IF(K4689="HIT","HOD ✓",IF(L4689="HIT","LOD ✓","✗ MISS")))</f>
        <v>HOD ✓ | LOD ✓</v>
      </c>
      <c r="N4689" s="26" t="n">
        <f aca="false">IF(D4689&lt;H4689,(H4689-D4689)/D4689,IF(D4689&gt;G4689,(D4689-G4689)/D4689,0))</f>
        <v>0.000217670410105864</v>
      </c>
      <c r="O4689" s="26" t="n">
        <f aca="false">IF(E4689&lt;J4689,(J4689-E4689)/E4689,IF(E4689&gt;I4689,(E4689-I4689)/E4689,0))</f>
        <v>0</v>
      </c>
      <c r="P4689" s="27" t="n">
        <f aca="false">LN(F4689/F4688)</f>
        <v>0.0177659785528155</v>
      </c>
      <c r="Q4689" s="28" t="n">
        <f aca="false">STDEV(P4670:P4689)*SQRT(252)</f>
        <v>0.176364879058706</v>
      </c>
      <c r="R4689" s="26" t="n">
        <f aca="false">(G4689-H4689)/H4689</f>
        <v>0.00100102688366665</v>
      </c>
      <c r="S4689" s="17" t="n">
        <f aca="false">YEAR(B4689)</f>
        <v>2024</v>
      </c>
      <c r="T4689" s="17" t="n">
        <f aca="false">WEEKDAY(B4689)</f>
        <v>5</v>
      </c>
    </row>
    <row r="4690" customFormat="false" ht="15" hidden="false" customHeight="false" outlineLevel="0" collapsed="false">
      <c r="B4690" s="21" t="n">
        <v>45604</v>
      </c>
      <c r="C4690" s="22" t="n">
        <v>2704.26</v>
      </c>
      <c r="D4690" s="22" t="n">
        <v>2710.43</v>
      </c>
      <c r="E4690" s="22" t="n">
        <v>2680.415</v>
      </c>
      <c r="F4690" s="22" t="n">
        <v>2684.455</v>
      </c>
      <c r="G4690" s="23" t="n">
        <v>2712.53</v>
      </c>
      <c r="H4690" s="23" t="n">
        <v>2709.82</v>
      </c>
      <c r="I4690" s="23" t="n">
        <v>2683.27</v>
      </c>
      <c r="J4690" s="23" t="n">
        <v>2680.59</v>
      </c>
      <c r="K4690" s="29" t="str">
        <f aca="false">IF(N4690&lt;=$F$3,"HIT","MISS")</f>
        <v>HIT</v>
      </c>
      <c r="L4690" s="29" t="str">
        <f aca="false">IF(O4690&lt;=$F$3,"HIT","MISS")</f>
        <v>HIT</v>
      </c>
      <c r="M4690" s="17" t="str">
        <f aca="false">IF(AND(K4690="HIT",L4690="HIT"),"HOD ✓ | LOD ✓",IF(K4690="HIT","HOD ✓",IF(L4690="HIT","LOD ✓","✗ MISS")))</f>
        <v>HOD ✓ | LOD ✓</v>
      </c>
      <c r="N4690" s="26" t="n">
        <f aca="false">IF(D4690&lt;H4690,(H4690-D4690)/D4690,IF(D4690&gt;G4690,(D4690-G4690)/D4690,0))</f>
        <v>0</v>
      </c>
      <c r="O4690" s="26" t="n">
        <f aca="false">IF(E4690&lt;J4690,(J4690-E4690)/E4690,IF(E4690&gt;I4690,(E4690-I4690)/E4690,0))</f>
        <v>6.5288397505678E-005</v>
      </c>
      <c r="P4690" s="27" t="n">
        <f aca="false">LN(F4690/F4689)</f>
        <v>-0.00830417502203926</v>
      </c>
      <c r="Q4690" s="28" t="n">
        <f aca="false">STDEV(P4671:P4690)*SQRT(252)</f>
        <v>0.176325837487955</v>
      </c>
      <c r="R4690" s="26" t="n">
        <f aca="false">(G4690-H4690)/H4690</f>
        <v>0.00100006642507622</v>
      </c>
      <c r="S4690" s="17" t="n">
        <f aca="false">YEAR(B4690)</f>
        <v>2024</v>
      </c>
      <c r="T4690" s="17" t="n">
        <f aca="false">WEEKDAY(B4690)</f>
        <v>6</v>
      </c>
    </row>
    <row r="4691" customFormat="false" ht="15" hidden="false" customHeight="false" outlineLevel="0" collapsed="false">
      <c r="B4691" s="21" t="n">
        <v>45607</v>
      </c>
      <c r="C4691" s="22" t="n">
        <v>2683.71</v>
      </c>
      <c r="D4691" s="22" t="n">
        <v>2686.165</v>
      </c>
      <c r="E4691" s="22" t="n">
        <v>2610.695</v>
      </c>
      <c r="F4691" s="22" t="n">
        <v>2619.595</v>
      </c>
      <c r="G4691" s="23" t="n">
        <v>2689.5</v>
      </c>
      <c r="H4691" s="23" t="n">
        <v>2686.81</v>
      </c>
      <c r="I4691" s="23" t="n">
        <v>2611.39</v>
      </c>
      <c r="J4691" s="23" t="n">
        <v>2608.78</v>
      </c>
      <c r="K4691" s="29" t="str">
        <f aca="false">IF(N4691&lt;=$F$3,"HIT","MISS")</f>
        <v>HIT</v>
      </c>
      <c r="L4691" s="29" t="str">
        <f aca="false">IF(O4691&lt;=$F$3,"HIT","MISS")</f>
        <v>HIT</v>
      </c>
      <c r="M4691" s="17" t="str">
        <f aca="false">IF(AND(K4691="HIT",L4691="HIT"),"HOD ✓ | LOD ✓",IF(K4691="HIT","HOD ✓",IF(L4691="HIT","LOD ✓","✗ MISS")))</f>
        <v>HOD ✓ | LOD ✓</v>
      </c>
      <c r="N4691" s="26" t="n">
        <f aca="false">IF(D4691&lt;H4691,(H4691-D4691)/D4691,IF(D4691&gt;G4691,(D4691-G4691)/D4691,0))</f>
        <v>0.000240119277855226</v>
      </c>
      <c r="O4691" s="26" t="n">
        <f aca="false">IF(E4691&lt;J4691,(J4691-E4691)/E4691,IF(E4691&gt;I4691,(E4691-I4691)/E4691,0))</f>
        <v>0</v>
      </c>
      <c r="P4691" s="27" t="n">
        <f aca="false">LN(F4691/F4690)</f>
        <v>-0.0244580021702789</v>
      </c>
      <c r="Q4691" s="28" t="n">
        <f aca="false">STDEV(P4672:P4691)*SQRT(252)</f>
        <v>0.197179265452619</v>
      </c>
      <c r="R4691" s="26" t="n">
        <f aca="false">(G4691-H4691)/H4691</f>
        <v>0.00100118728157185</v>
      </c>
      <c r="S4691" s="17" t="n">
        <f aca="false">YEAR(B4691)</f>
        <v>2024</v>
      </c>
      <c r="T4691" s="17" t="n">
        <f aca="false">WEEKDAY(B4691)</f>
        <v>2</v>
      </c>
    </row>
    <row r="4692" customFormat="false" ht="15" hidden="false" customHeight="false" outlineLevel="0" collapsed="false">
      <c r="B4692" s="21" t="n">
        <v>45608</v>
      </c>
      <c r="C4692" s="22" t="n">
        <v>2621.07</v>
      </c>
      <c r="D4692" s="22" t="n">
        <v>2627.235</v>
      </c>
      <c r="E4692" s="22" t="n">
        <v>2589.725</v>
      </c>
      <c r="F4692" s="22" t="n">
        <v>2598.29</v>
      </c>
      <c r="G4692" s="23" t="n">
        <v>2627.64</v>
      </c>
      <c r="H4692" s="23" t="n">
        <v>2625.01</v>
      </c>
      <c r="I4692" s="23" t="n">
        <v>2592.85</v>
      </c>
      <c r="J4692" s="23" t="n">
        <v>2590.26</v>
      </c>
      <c r="K4692" s="29" t="str">
        <f aca="false">IF(N4692&lt;=$F$3,"HIT","MISS")</f>
        <v>HIT</v>
      </c>
      <c r="L4692" s="29" t="str">
        <f aca="false">IF(O4692&lt;=$F$3,"HIT","MISS")</f>
        <v>HIT</v>
      </c>
      <c r="M4692" s="17" t="str">
        <f aca="false">IF(AND(K4692="HIT",L4692="HIT"),"HOD ✓ | LOD ✓",IF(K4692="HIT","HOD ✓",IF(L4692="HIT","LOD ✓","✗ MISS")))</f>
        <v>HOD ✓ | LOD ✓</v>
      </c>
      <c r="N4692" s="26" t="n">
        <f aca="false">IF(D4692&lt;H4692,(H4692-D4692)/D4692,IF(D4692&gt;G4692,(D4692-G4692)/D4692,0))</f>
        <v>0</v>
      </c>
      <c r="O4692" s="26" t="n">
        <f aca="false">IF(E4692&lt;J4692,(J4692-E4692)/E4692,IF(E4692&gt;I4692,(E4692-I4692)/E4692,0))</f>
        <v>0.000206585641332693</v>
      </c>
      <c r="P4692" s="27" t="n">
        <f aca="false">LN(F4692/F4691)</f>
        <v>-0.00816618932630933</v>
      </c>
      <c r="Q4692" s="28" t="n">
        <f aca="false">STDEV(P4673:P4692)*SQRT(252)</f>
        <v>0.197697071955477</v>
      </c>
      <c r="R4692" s="26" t="n">
        <f aca="false">(G4692-H4692)/H4692</f>
        <v>0.00100190094513913</v>
      </c>
      <c r="S4692" s="17" t="n">
        <f aca="false">YEAR(B4692)</f>
        <v>2024</v>
      </c>
      <c r="T4692" s="17" t="n">
        <f aca="false">WEEKDAY(B4692)</f>
        <v>3</v>
      </c>
    </row>
    <row r="4693" customFormat="false" ht="15" hidden="false" customHeight="false" outlineLevel="0" collapsed="false">
      <c r="B4693" s="21" t="n">
        <v>45609</v>
      </c>
      <c r="C4693" s="22" t="n">
        <v>2597.96</v>
      </c>
      <c r="D4693" s="22" t="n">
        <v>2618.92</v>
      </c>
      <c r="E4693" s="22" t="n">
        <v>2572.7</v>
      </c>
      <c r="F4693" s="22" t="n">
        <v>2572.83</v>
      </c>
      <c r="G4693" s="23" t="n">
        <v>2622.2</v>
      </c>
      <c r="H4693" s="23" t="n">
        <v>2619.58</v>
      </c>
      <c r="I4693" s="23" t="n">
        <v>2573.38</v>
      </c>
      <c r="J4693" s="23" t="n">
        <v>2570.81</v>
      </c>
      <c r="K4693" s="29" t="str">
        <f aca="false">IF(N4693&lt;=$F$3,"HIT","MISS")</f>
        <v>HIT</v>
      </c>
      <c r="L4693" s="29" t="str">
        <f aca="false">IF(O4693&lt;=$F$3,"HIT","MISS")</f>
        <v>HIT</v>
      </c>
      <c r="M4693" s="17" t="str">
        <f aca="false">IF(AND(K4693="HIT",L4693="HIT"),"HOD ✓ | LOD ✓",IF(K4693="HIT","HOD ✓",IF(L4693="HIT","LOD ✓","✗ MISS")))</f>
        <v>HOD ✓ | LOD ✓</v>
      </c>
      <c r="N4693" s="26" t="n">
        <f aca="false">IF(D4693&lt;H4693,(H4693-D4693)/D4693,IF(D4693&gt;G4693,(D4693-G4693)/D4693,0))</f>
        <v>0.000252012279871036</v>
      </c>
      <c r="O4693" s="26" t="n">
        <f aca="false">IF(E4693&lt;J4693,(J4693-E4693)/E4693,IF(E4693&gt;I4693,(E4693-I4693)/E4693,0))</f>
        <v>0</v>
      </c>
      <c r="P4693" s="27" t="n">
        <f aca="false">LN(F4693/F4692)</f>
        <v>-0.00984707596299233</v>
      </c>
      <c r="Q4693" s="28" t="n">
        <f aca="false">STDEV(P4674:P4693)*SQRT(252)</f>
        <v>0.198865487992652</v>
      </c>
      <c r="R4693" s="26" t="n">
        <f aca="false">(G4693-H4693)/H4693</f>
        <v>0.00100016033104539</v>
      </c>
      <c r="S4693" s="17" t="n">
        <f aca="false">YEAR(B4693)</f>
        <v>2024</v>
      </c>
      <c r="T4693" s="17" t="n">
        <f aca="false">WEEKDAY(B4693)</f>
        <v>4</v>
      </c>
    </row>
    <row r="4694" customFormat="false" ht="15" hidden="false" customHeight="false" outlineLevel="0" collapsed="false">
      <c r="B4694" s="21" t="n">
        <v>45610</v>
      </c>
      <c r="C4694" s="22" t="n">
        <v>2573.84</v>
      </c>
      <c r="D4694" s="22" t="n">
        <v>2581.445</v>
      </c>
      <c r="E4694" s="22" t="n">
        <v>2536.855</v>
      </c>
      <c r="F4694" s="22" t="n">
        <v>2564.72</v>
      </c>
      <c r="G4694" s="23" t="n">
        <v>2581.96</v>
      </c>
      <c r="H4694" s="23" t="n">
        <v>2579.38</v>
      </c>
      <c r="I4694" s="23" t="n">
        <v>2536.37</v>
      </c>
      <c r="J4694" s="23" t="n">
        <v>2533.84</v>
      </c>
      <c r="K4694" s="29" t="str">
        <f aca="false">IF(N4694&lt;=$F$3,"HIT","MISS")</f>
        <v>HIT</v>
      </c>
      <c r="L4694" s="29" t="str">
        <f aca="false">IF(O4694&lt;=$F$3,"HIT","MISS")</f>
        <v>HIT</v>
      </c>
      <c r="M4694" s="17" t="str">
        <f aca="false">IF(AND(K4694="HIT",L4694="HIT"),"HOD ✓ | LOD ✓",IF(K4694="HIT","HOD ✓",IF(L4694="HIT","LOD ✓","✗ MISS")))</f>
        <v>HOD ✓ | LOD ✓</v>
      </c>
      <c r="N4694" s="26" t="n">
        <f aca="false">IF(D4694&lt;H4694,(H4694-D4694)/D4694,IF(D4694&gt;G4694,(D4694-G4694)/D4694,0))</f>
        <v>0</v>
      </c>
      <c r="O4694" s="26" t="n">
        <f aca="false">IF(E4694&lt;J4694,(J4694-E4694)/E4694,IF(E4694&gt;I4694,(E4694-I4694)/E4694,0))</f>
        <v>0.000191181600840461</v>
      </c>
      <c r="P4694" s="27" t="n">
        <f aca="false">LN(F4694/F4693)</f>
        <v>-0.0031571495115106</v>
      </c>
      <c r="Q4694" s="28" t="n">
        <f aca="false">STDEV(P4675:P4694)*SQRT(252)</f>
        <v>0.195995875753656</v>
      </c>
      <c r="R4694" s="26" t="n">
        <f aca="false">(G4694-H4694)/H4694</f>
        <v>0.00100024036784031</v>
      </c>
      <c r="S4694" s="17" t="n">
        <f aca="false">YEAR(B4694)</f>
        <v>2024</v>
      </c>
      <c r="T4694" s="17" t="n">
        <f aca="false">WEEKDAY(B4694)</f>
        <v>5</v>
      </c>
    </row>
    <row r="4695" customFormat="false" ht="15" hidden="false" customHeight="false" outlineLevel="0" collapsed="false">
      <c r="B4695" s="21" t="n">
        <v>45611</v>
      </c>
      <c r="C4695" s="22" t="n">
        <v>2566.485</v>
      </c>
      <c r="D4695" s="22" t="n">
        <v>2576.045</v>
      </c>
      <c r="E4695" s="22" t="n">
        <v>2554.395</v>
      </c>
      <c r="F4695" s="22" t="n">
        <v>2563.22</v>
      </c>
      <c r="G4695" s="23" t="n">
        <v>2577.88</v>
      </c>
      <c r="H4695" s="23" t="n">
        <v>2575.3</v>
      </c>
      <c r="I4695" s="23" t="n">
        <v>2554.71</v>
      </c>
      <c r="J4695" s="23" t="n">
        <v>2552.16</v>
      </c>
      <c r="K4695" s="29" t="str">
        <f aca="false">IF(N4695&lt;=$F$3,"HIT","MISS")</f>
        <v>HIT</v>
      </c>
      <c r="L4695" s="29" t="str">
        <f aca="false">IF(O4695&lt;=$F$3,"HIT","MISS")</f>
        <v>HIT</v>
      </c>
      <c r="M4695" s="17" t="str">
        <f aca="false">IF(AND(K4695="HIT",L4695="HIT"),"HOD ✓ | LOD ✓",IF(K4695="HIT","HOD ✓",IF(L4695="HIT","LOD ✓","✗ MISS")))</f>
        <v>HOD ✓ | LOD ✓</v>
      </c>
      <c r="N4695" s="26" t="n">
        <f aca="false">IF(D4695&lt;H4695,(H4695-D4695)/D4695,IF(D4695&gt;G4695,(D4695-G4695)/D4695,0))</f>
        <v>0</v>
      </c>
      <c r="O4695" s="26" t="n">
        <f aca="false">IF(E4695&lt;J4695,(J4695-E4695)/E4695,IF(E4695&gt;I4695,(E4695-I4695)/E4695,0))</f>
        <v>0</v>
      </c>
      <c r="P4695" s="27" t="n">
        <f aca="false">LN(F4695/F4694)</f>
        <v>-0.000585030262749819</v>
      </c>
      <c r="Q4695" s="28" t="n">
        <f aca="false">STDEV(P4676:P4695)*SQRT(252)</f>
        <v>0.189989641072343</v>
      </c>
      <c r="R4695" s="26" t="n">
        <f aca="false">(G4695-H4695)/H4695</f>
        <v>0.00100182503009355</v>
      </c>
      <c r="S4695" s="17" t="n">
        <f aca="false">YEAR(B4695)</f>
        <v>2024</v>
      </c>
      <c r="T4695" s="17" t="n">
        <f aca="false">WEEKDAY(B4695)</f>
        <v>6</v>
      </c>
    </row>
    <row r="4696" customFormat="false" ht="15" hidden="false" customHeight="false" outlineLevel="0" collapsed="false">
      <c r="B4696" s="21" t="n">
        <v>45614</v>
      </c>
      <c r="C4696" s="22" t="n">
        <v>2567.13</v>
      </c>
      <c r="D4696" s="22" t="n">
        <v>2615.145</v>
      </c>
      <c r="E4696" s="22" t="n">
        <v>2567.13</v>
      </c>
      <c r="F4696" s="22" t="n">
        <v>2612.04</v>
      </c>
      <c r="G4696" s="23" t="n">
        <v>2616.52</v>
      </c>
      <c r="H4696" s="23" t="n">
        <v>2613.91</v>
      </c>
      <c r="I4696" s="23" t="n">
        <v>2567.9</v>
      </c>
      <c r="J4696" s="23" t="n">
        <v>2565.33</v>
      </c>
      <c r="K4696" s="29" t="str">
        <f aca="false">IF(N4696&lt;=$F$3,"HIT","MISS")</f>
        <v>HIT</v>
      </c>
      <c r="L4696" s="29" t="str">
        <f aca="false">IF(O4696&lt;=$F$3,"HIT","MISS")</f>
        <v>HIT</v>
      </c>
      <c r="M4696" s="17" t="str">
        <f aca="false">IF(AND(K4696="HIT",L4696="HIT"),"HOD ✓ | LOD ✓",IF(K4696="HIT","HOD ✓",IF(L4696="HIT","LOD ✓","✗ MISS")))</f>
        <v>HOD ✓ | LOD ✓</v>
      </c>
      <c r="N4696" s="26" t="n">
        <f aca="false">IF(D4696&lt;H4696,(H4696-D4696)/D4696,IF(D4696&gt;G4696,(D4696-G4696)/D4696,0))</f>
        <v>0</v>
      </c>
      <c r="O4696" s="26" t="n">
        <f aca="false">IF(E4696&lt;J4696,(J4696-E4696)/E4696,IF(E4696&gt;I4696,(E4696-I4696)/E4696,0))</f>
        <v>0</v>
      </c>
      <c r="P4696" s="27" t="n">
        <f aca="false">LN(F4696/F4695)</f>
        <v>0.0188672446245804</v>
      </c>
      <c r="Q4696" s="28" t="n">
        <f aca="false">STDEV(P4677:P4696)*SQRT(252)</f>
        <v>0.205231037275942</v>
      </c>
      <c r="R4696" s="26" t="n">
        <f aca="false">(G4696-H4696)/H4696</f>
        <v>0.000998504156608348</v>
      </c>
      <c r="S4696" s="17" t="n">
        <f aca="false">YEAR(B4696)</f>
        <v>2024</v>
      </c>
      <c r="T4696" s="17" t="n">
        <f aca="false">WEEKDAY(B4696)</f>
        <v>2</v>
      </c>
    </row>
    <row r="4697" customFormat="false" ht="15" hidden="false" customHeight="false" outlineLevel="0" collapsed="false">
      <c r="B4697" s="21" t="n">
        <v>45615</v>
      </c>
      <c r="C4697" s="22" t="n">
        <v>2610.755</v>
      </c>
      <c r="D4697" s="22" t="n">
        <v>2639.53</v>
      </c>
      <c r="E4697" s="22" t="n">
        <v>2610.465</v>
      </c>
      <c r="F4697" s="22" t="n">
        <v>2632.2</v>
      </c>
      <c r="G4697" s="23" t="n">
        <v>2641.33</v>
      </c>
      <c r="H4697" s="23" t="n">
        <v>2638.69</v>
      </c>
      <c r="I4697" s="23" t="n">
        <v>2611.5</v>
      </c>
      <c r="J4697" s="23" t="n">
        <v>2608.89</v>
      </c>
      <c r="K4697" s="29" t="str">
        <f aca="false">IF(N4697&lt;=$F$3,"HIT","MISS")</f>
        <v>HIT</v>
      </c>
      <c r="L4697" s="29" t="str">
        <f aca="false">IF(O4697&lt;=$F$3,"HIT","MISS")</f>
        <v>HIT</v>
      </c>
      <c r="M4697" s="17" t="str">
        <f aca="false">IF(AND(K4697="HIT",L4697="HIT"),"HOD ✓ | LOD ✓",IF(K4697="HIT","HOD ✓",IF(L4697="HIT","LOD ✓","✗ MISS")))</f>
        <v>HOD ✓ | LOD ✓</v>
      </c>
      <c r="N4697" s="26" t="n">
        <f aca="false">IF(D4697&lt;H4697,(H4697-D4697)/D4697,IF(D4697&gt;G4697,(D4697-G4697)/D4697,0))</f>
        <v>0</v>
      </c>
      <c r="O4697" s="26" t="n">
        <f aca="false">IF(E4697&lt;J4697,(J4697-E4697)/E4697,IF(E4697&gt;I4697,(E4697-I4697)/E4697,0))</f>
        <v>0</v>
      </c>
      <c r="P4697" s="27" t="n">
        <f aca="false">LN(F4697/F4696)</f>
        <v>0.0076884731854771</v>
      </c>
      <c r="Q4697" s="28" t="n">
        <f aca="false">STDEV(P4678:P4697)*SQRT(252)</f>
        <v>0.203013514426544</v>
      </c>
      <c r="R4697" s="26" t="n">
        <f aca="false">(G4697-H4697)/H4697</f>
        <v>0.00100049645846987</v>
      </c>
      <c r="S4697" s="17" t="n">
        <f aca="false">YEAR(B4697)</f>
        <v>2024</v>
      </c>
      <c r="T4697" s="17" t="n">
        <f aca="false">WEEKDAY(B4697)</f>
        <v>3</v>
      </c>
    </row>
    <row r="4698" customFormat="false" ht="15" hidden="false" customHeight="false" outlineLevel="0" collapsed="false">
      <c r="B4698" s="21" t="n">
        <v>45616</v>
      </c>
      <c r="C4698" s="22" t="n">
        <v>2632.535</v>
      </c>
      <c r="D4698" s="22" t="n">
        <v>2655.485</v>
      </c>
      <c r="E4698" s="22" t="n">
        <v>2618.89</v>
      </c>
      <c r="F4698" s="22" t="n">
        <v>2650.46</v>
      </c>
      <c r="G4698" s="23" t="n">
        <v>2654.79</v>
      </c>
      <c r="H4698" s="23" t="n">
        <v>2652.14</v>
      </c>
      <c r="I4698" s="23" t="n">
        <v>2618.32</v>
      </c>
      <c r="J4698" s="23" t="n">
        <v>2615.7</v>
      </c>
      <c r="K4698" s="29" t="str">
        <f aca="false">IF(N4698&lt;=$F$3,"HIT","MISS")</f>
        <v>HIT</v>
      </c>
      <c r="L4698" s="29" t="str">
        <f aca="false">IF(O4698&lt;=$F$3,"HIT","MISS")</f>
        <v>HIT</v>
      </c>
      <c r="M4698" s="17" t="str">
        <f aca="false">IF(AND(K4698="HIT",L4698="HIT"),"HOD ✓ | LOD ✓",IF(K4698="HIT","HOD ✓",IF(L4698="HIT","LOD ✓","✗ MISS")))</f>
        <v>HOD ✓ | LOD ✓</v>
      </c>
      <c r="N4698" s="26" t="n">
        <f aca="false">IF(D4698&lt;H4698,(H4698-D4698)/D4698,IF(D4698&gt;G4698,(D4698-G4698)/D4698,0))</f>
        <v>0.000261722434884838</v>
      </c>
      <c r="O4698" s="26" t="n">
        <f aca="false">IF(E4698&lt;J4698,(J4698-E4698)/E4698,IF(E4698&gt;I4698,(E4698-I4698)/E4698,0))</f>
        <v>0.000217649462176613</v>
      </c>
      <c r="P4698" s="27" t="n">
        <f aca="false">LN(F4698/F4697)</f>
        <v>0.0069132114215885</v>
      </c>
      <c r="Q4698" s="28" t="n">
        <f aca="false">STDEV(P4679:P4698)*SQRT(252)</f>
        <v>0.201812705965241</v>
      </c>
      <c r="R4698" s="26" t="n">
        <f aca="false">(G4698-H4698)/H4698</f>
        <v>0.000999193104436452</v>
      </c>
      <c r="S4698" s="17" t="n">
        <f aca="false">YEAR(B4698)</f>
        <v>2024</v>
      </c>
      <c r="T4698" s="17" t="n">
        <f aca="false">WEEKDAY(B4698)</f>
        <v>4</v>
      </c>
    </row>
    <row r="4699" customFormat="false" ht="15" hidden="false" customHeight="false" outlineLevel="0" collapsed="false">
      <c r="B4699" s="21" t="n">
        <v>45617</v>
      </c>
      <c r="C4699" s="22" t="n">
        <v>2649.925</v>
      </c>
      <c r="D4699" s="22" t="n">
        <v>2673.595</v>
      </c>
      <c r="E4699" s="22" t="n">
        <v>2648.975</v>
      </c>
      <c r="F4699" s="22" t="n">
        <v>2669.645</v>
      </c>
      <c r="G4699" s="23" t="n">
        <v>2673.54</v>
      </c>
      <c r="H4699" s="23" t="n">
        <v>2670.87</v>
      </c>
      <c r="I4699" s="23" t="n">
        <v>2651.02</v>
      </c>
      <c r="J4699" s="23" t="n">
        <v>2648.37</v>
      </c>
      <c r="K4699" s="29" t="str">
        <f aca="false">IF(N4699&lt;=$F$3,"HIT","MISS")</f>
        <v>HIT</v>
      </c>
      <c r="L4699" s="29" t="str">
        <f aca="false">IF(O4699&lt;=$F$3,"HIT","MISS")</f>
        <v>HIT</v>
      </c>
      <c r="M4699" s="17" t="str">
        <f aca="false">IF(AND(K4699="HIT",L4699="HIT"),"HOD ✓ | LOD ✓",IF(K4699="HIT","HOD ✓",IF(L4699="HIT","LOD ✓","✗ MISS")))</f>
        <v>HOD ✓ | LOD ✓</v>
      </c>
      <c r="N4699" s="26" t="n">
        <f aca="false">IF(D4699&lt;H4699,(H4699-D4699)/D4699,IF(D4699&gt;G4699,(D4699-G4699)/D4699,0))</f>
        <v>2.05715525350086E-005</v>
      </c>
      <c r="O4699" s="26" t="n">
        <f aca="false">IF(E4699&lt;J4699,(J4699-E4699)/E4699,IF(E4699&gt;I4699,(E4699-I4699)/E4699,0))</f>
        <v>0</v>
      </c>
      <c r="P4699" s="27" t="n">
        <f aca="false">LN(F4699/F4698)</f>
        <v>0.00721229493118021</v>
      </c>
      <c r="Q4699" s="28" t="n">
        <f aca="false">STDEV(P4680:P4699)*SQRT(252)</f>
        <v>0.20164069556271</v>
      </c>
      <c r="R4699" s="26" t="n">
        <f aca="false">(G4699-H4699)/H4699</f>
        <v>0.000999674263442276</v>
      </c>
      <c r="S4699" s="17" t="n">
        <f aca="false">YEAR(B4699)</f>
        <v>2024</v>
      </c>
      <c r="T4699" s="17" t="n">
        <f aca="false">WEEKDAY(B4699)</f>
        <v>5</v>
      </c>
    </row>
    <row r="4700" customFormat="false" ht="15" hidden="false" customHeight="false" outlineLevel="0" collapsed="false">
      <c r="B4700" s="21" t="n">
        <v>45618</v>
      </c>
      <c r="C4700" s="22" t="n">
        <v>2669.5</v>
      </c>
      <c r="D4700" s="22" t="n">
        <v>2716.4</v>
      </c>
      <c r="E4700" s="22" t="n">
        <v>2668.2</v>
      </c>
      <c r="F4700" s="22" t="n">
        <v>2716.335</v>
      </c>
      <c r="G4700" s="23" t="n">
        <v>2716.15</v>
      </c>
      <c r="H4700" s="23" t="n">
        <v>2713.44</v>
      </c>
      <c r="I4700" s="23" t="n">
        <v>2667.87</v>
      </c>
      <c r="J4700" s="23" t="n">
        <v>2665.2</v>
      </c>
      <c r="K4700" s="29" t="str">
        <f aca="false">IF(N4700&lt;=$F$3,"HIT","MISS")</f>
        <v>HIT</v>
      </c>
      <c r="L4700" s="29" t="str">
        <f aca="false">IF(O4700&lt;=$F$3,"HIT","MISS")</f>
        <v>HIT</v>
      </c>
      <c r="M4700" s="17" t="str">
        <f aca="false">IF(AND(K4700="HIT",L4700="HIT"),"HOD ✓ | LOD ✓",IF(K4700="HIT","HOD ✓",IF(L4700="HIT","LOD ✓","✗ MISS")))</f>
        <v>HOD ✓ | LOD ✓</v>
      </c>
      <c r="N4700" s="26" t="n">
        <f aca="false">IF(D4700&lt;H4700,(H4700-D4700)/D4700,IF(D4700&gt;G4700,(D4700-G4700)/D4700,0))</f>
        <v>9.20335738477397E-005</v>
      </c>
      <c r="O4700" s="26" t="n">
        <f aca="false">IF(E4700&lt;J4700,(J4700-E4700)/E4700,IF(E4700&gt;I4700,(E4700-I4700)/E4700,0))</f>
        <v>0.000123678884641304</v>
      </c>
      <c r="P4700" s="27" t="n">
        <f aca="false">LN(F4700/F4699)</f>
        <v>0.0173380404711472</v>
      </c>
      <c r="Q4700" s="28" t="n">
        <f aca="false">STDEV(P4681:P4700)*SQRT(252)</f>
        <v>0.211525756711311</v>
      </c>
      <c r="R4700" s="26" t="n">
        <f aca="false">(G4700-H4700)/H4700</f>
        <v>0.000998732236570566</v>
      </c>
      <c r="S4700" s="17" t="n">
        <f aca="false">YEAR(B4700)</f>
        <v>2024</v>
      </c>
      <c r="T4700" s="17" t="n">
        <f aca="false">WEEKDAY(B4700)</f>
        <v>6</v>
      </c>
    </row>
    <row r="4701" customFormat="false" ht="15" hidden="false" customHeight="false" outlineLevel="0" collapsed="false">
      <c r="B4701" s="21" t="n">
        <v>45621</v>
      </c>
      <c r="C4701" s="22" t="n">
        <v>2711.165</v>
      </c>
      <c r="D4701" s="22" t="n">
        <v>2721.42</v>
      </c>
      <c r="E4701" s="22" t="n">
        <v>2615.67</v>
      </c>
      <c r="F4701" s="22" t="n">
        <v>2625.62</v>
      </c>
      <c r="G4701" s="23" t="n">
        <v>2723.16</v>
      </c>
      <c r="H4701" s="23" t="n">
        <v>2720.44</v>
      </c>
      <c r="I4701" s="23" t="n">
        <v>2619.28</v>
      </c>
      <c r="J4701" s="23" t="n">
        <v>2616.66</v>
      </c>
      <c r="K4701" s="29" t="str">
        <f aca="false">IF(N4701&lt;=$F$3,"HIT","MISS")</f>
        <v>HIT</v>
      </c>
      <c r="L4701" s="29" t="str">
        <f aca="false">IF(O4701&lt;=$F$3,"HIT","MISS")</f>
        <v>HIT</v>
      </c>
      <c r="M4701" s="17" t="str">
        <f aca="false">IF(AND(K4701="HIT",L4701="HIT"),"HOD ✓ | LOD ✓",IF(K4701="HIT","HOD ✓",IF(L4701="HIT","LOD ✓","✗ MISS")))</f>
        <v>HOD ✓ | LOD ✓</v>
      </c>
      <c r="N4701" s="26" t="n">
        <f aca="false">IF(D4701&lt;H4701,(H4701-D4701)/D4701,IF(D4701&gt;G4701,(D4701-G4701)/D4701,0))</f>
        <v>0</v>
      </c>
      <c r="O4701" s="26" t="n">
        <f aca="false">IF(E4701&lt;J4701,(J4701-E4701)/E4701,IF(E4701&gt;I4701,(E4701-I4701)/E4701,0))</f>
        <v>0.000378488112032398</v>
      </c>
      <c r="P4701" s="27" t="n">
        <f aca="false">LN(F4701/F4700)</f>
        <v>-0.0339664866108041</v>
      </c>
      <c r="Q4701" s="28" t="n">
        <f aca="false">STDEV(P4682:P4701)*SQRT(252)</f>
        <v>0.242556303848401</v>
      </c>
      <c r="R4701" s="26" t="n">
        <f aca="false">(G4701-H4701)/H4701</f>
        <v>0.000999838261457632</v>
      </c>
      <c r="S4701" s="17" t="n">
        <f aca="false">YEAR(B4701)</f>
        <v>2024</v>
      </c>
      <c r="T4701" s="17" t="n">
        <f aca="false">WEEKDAY(B4701)</f>
        <v>2</v>
      </c>
    </row>
    <row r="4702" customFormat="false" ht="15" hidden="false" customHeight="false" outlineLevel="0" collapsed="false">
      <c r="B4702" s="21" t="n">
        <v>45622</v>
      </c>
      <c r="C4702" s="22" t="n">
        <v>2627.485</v>
      </c>
      <c r="D4702" s="22" t="n">
        <v>2642.02</v>
      </c>
      <c r="E4702" s="22" t="n">
        <v>2605.31</v>
      </c>
      <c r="F4702" s="22" t="n">
        <v>2632.955</v>
      </c>
      <c r="G4702" s="23" t="n">
        <v>2644.83</v>
      </c>
      <c r="H4702" s="23" t="n">
        <v>2642.19</v>
      </c>
      <c r="I4702" s="23" t="n">
        <v>2608.69</v>
      </c>
      <c r="J4702" s="23" t="n">
        <v>2606.08</v>
      </c>
      <c r="K4702" s="29" t="str">
        <f aca="false">IF(N4702&lt;=$F$3,"HIT","MISS")</f>
        <v>HIT</v>
      </c>
      <c r="L4702" s="29" t="str">
        <f aca="false">IF(O4702&lt;=$F$3,"HIT","MISS")</f>
        <v>HIT</v>
      </c>
      <c r="M4702" s="17" t="str">
        <f aca="false">IF(AND(K4702="HIT",L4702="HIT"),"HOD ✓ | LOD ✓",IF(K4702="HIT","HOD ✓",IF(L4702="HIT","LOD ✓","✗ MISS")))</f>
        <v>HOD ✓ | LOD ✓</v>
      </c>
      <c r="N4702" s="26" t="n">
        <f aca="false">IF(D4702&lt;H4702,(H4702-D4702)/D4702,IF(D4702&gt;G4702,(D4702-G4702)/D4702,0))</f>
        <v>6.43447059447214E-005</v>
      </c>
      <c r="O4702" s="26" t="n">
        <f aca="false">IF(E4702&lt;J4702,(J4702-E4702)/E4702,IF(E4702&gt;I4702,(E4702-I4702)/E4702,0))</f>
        <v>0.000295550241621911</v>
      </c>
      <c r="P4702" s="27" t="n">
        <f aca="false">LN(F4702/F4701)</f>
        <v>0.00278973096594159</v>
      </c>
      <c r="Q4702" s="28" t="n">
        <f aca="false">STDEV(P4683:P4702)*SQRT(252)</f>
        <v>0.237817457628201</v>
      </c>
      <c r="R4702" s="26" t="n">
        <f aca="false">(G4702-H4702)/H4702</f>
        <v>0.000999171142120693</v>
      </c>
      <c r="S4702" s="17" t="n">
        <f aca="false">YEAR(B4702)</f>
        <v>2024</v>
      </c>
      <c r="T4702" s="17" t="n">
        <f aca="false">WEEKDAY(B4702)</f>
        <v>3</v>
      </c>
    </row>
    <row r="4703" customFormat="false" ht="15" hidden="false" customHeight="false" outlineLevel="0" collapsed="false">
      <c r="B4703" s="21" t="n">
        <v>45623</v>
      </c>
      <c r="C4703" s="22" t="n">
        <v>2631.21</v>
      </c>
      <c r="D4703" s="22" t="n">
        <v>2658.275</v>
      </c>
      <c r="E4703" s="22" t="n">
        <v>2627.125</v>
      </c>
      <c r="F4703" s="22" t="n">
        <v>2636.09</v>
      </c>
      <c r="G4703" s="23" t="n">
        <v>2661.37</v>
      </c>
      <c r="H4703" s="23" t="n">
        <v>2658.71</v>
      </c>
      <c r="I4703" s="23" t="n">
        <v>2630.66</v>
      </c>
      <c r="J4703" s="23" t="n">
        <v>2628.03</v>
      </c>
      <c r="K4703" s="29" t="str">
        <f aca="false">IF(N4703&lt;=$F$3,"HIT","MISS")</f>
        <v>HIT</v>
      </c>
      <c r="L4703" s="29" t="str">
        <f aca="false">IF(O4703&lt;=$F$3,"HIT","MISS")</f>
        <v>HIT</v>
      </c>
      <c r="M4703" s="17" t="str">
        <f aca="false">IF(AND(K4703="HIT",L4703="HIT"),"HOD ✓ | LOD ✓",IF(K4703="HIT","HOD ✓",IF(L4703="HIT","LOD ✓","✗ MISS")))</f>
        <v>HOD ✓ | LOD ✓</v>
      </c>
      <c r="N4703" s="26" t="n">
        <f aca="false">IF(D4703&lt;H4703,(H4703-D4703)/D4703,IF(D4703&gt;G4703,(D4703-G4703)/D4703,0))</f>
        <v>0.000163639954481739</v>
      </c>
      <c r="O4703" s="26" t="n">
        <f aca="false">IF(E4703&lt;J4703,(J4703-E4703)/E4703,IF(E4703&gt;I4703,(E4703-I4703)/E4703,0))</f>
        <v>0.000344483037541114</v>
      </c>
      <c r="P4703" s="27" t="n">
        <f aca="false">LN(F4703/F4702)</f>
        <v>0.00118996910063853</v>
      </c>
      <c r="Q4703" s="28" t="n">
        <f aca="false">STDEV(P4684:P4703)*SQRT(252)</f>
        <v>0.236734819097826</v>
      </c>
      <c r="R4703" s="26" t="n">
        <f aca="false">(G4703-H4703)/H4703</f>
        <v>0.00100048519770861</v>
      </c>
      <c r="S4703" s="17" t="n">
        <f aca="false">YEAR(B4703)</f>
        <v>2024</v>
      </c>
      <c r="T4703" s="17" t="n">
        <f aca="false">WEEKDAY(B4703)</f>
        <v>4</v>
      </c>
    </row>
    <row r="4704" customFormat="false" ht="15" hidden="false" customHeight="false" outlineLevel="0" collapsed="false">
      <c r="B4704" s="21" t="n">
        <v>45624</v>
      </c>
      <c r="C4704" s="22" t="n">
        <v>2637.98</v>
      </c>
      <c r="D4704" s="22" t="n">
        <v>2649.735</v>
      </c>
      <c r="E4704" s="22" t="n">
        <v>2620.99</v>
      </c>
      <c r="F4704" s="22" t="n">
        <v>2637.6</v>
      </c>
      <c r="G4704" s="23" t="n">
        <v>2651.65</v>
      </c>
      <c r="H4704" s="23" t="n">
        <v>2649</v>
      </c>
      <c r="I4704" s="23" t="n">
        <v>2621.24</v>
      </c>
      <c r="J4704" s="23" t="n">
        <v>2618.62</v>
      </c>
      <c r="K4704" s="29" t="str">
        <f aca="false">IF(N4704&lt;=$F$3,"HIT","MISS")</f>
        <v>HIT</v>
      </c>
      <c r="L4704" s="29" t="str">
        <f aca="false">IF(O4704&lt;=$F$3,"HIT","MISS")</f>
        <v>HIT</v>
      </c>
      <c r="M4704" s="17" t="str">
        <f aca="false">IF(AND(K4704="HIT",L4704="HIT"),"HOD ✓ | LOD ✓",IF(K4704="HIT","HOD ✓",IF(L4704="HIT","LOD ✓","✗ MISS")))</f>
        <v>HOD ✓ | LOD ✓</v>
      </c>
      <c r="N4704" s="26" t="n">
        <f aca="false">IF(D4704&lt;H4704,(H4704-D4704)/D4704,IF(D4704&gt;G4704,(D4704-G4704)/D4704,0))</f>
        <v>0</v>
      </c>
      <c r="O4704" s="26" t="n">
        <f aca="false">IF(E4704&lt;J4704,(J4704-E4704)/E4704,IF(E4704&gt;I4704,(E4704-I4704)/E4704,0))</f>
        <v>0</v>
      </c>
      <c r="P4704" s="27" t="n">
        <f aca="false">LN(F4704/F4703)</f>
        <v>0.000572654077605886</v>
      </c>
      <c r="Q4704" s="28" t="n">
        <f aca="false">STDEV(P4685:P4704)*SQRT(252)</f>
        <v>0.231936012163919</v>
      </c>
      <c r="R4704" s="26" t="n">
        <f aca="false">(G4704-H4704)/H4704</f>
        <v>0.00100037750094379</v>
      </c>
      <c r="S4704" s="17" t="n">
        <f aca="false">YEAR(B4704)</f>
        <v>2024</v>
      </c>
      <c r="T4704" s="17" t="n">
        <f aca="false">WEEKDAY(B4704)</f>
        <v>5</v>
      </c>
    </row>
    <row r="4705" customFormat="false" ht="15" hidden="false" customHeight="false" outlineLevel="0" collapsed="false">
      <c r="B4705" s="21" t="n">
        <v>45625</v>
      </c>
      <c r="C4705" s="22" t="n">
        <v>2639.285</v>
      </c>
      <c r="D4705" s="22" t="n">
        <v>2666.35</v>
      </c>
      <c r="E4705" s="22" t="n">
        <v>2634.09</v>
      </c>
      <c r="F4705" s="22" t="n">
        <v>2650.35</v>
      </c>
      <c r="G4705" s="23" t="n">
        <v>2665.55</v>
      </c>
      <c r="H4705" s="23" t="n">
        <v>2662.89</v>
      </c>
      <c r="I4705" s="23" t="n">
        <v>2635.95</v>
      </c>
      <c r="J4705" s="23" t="n">
        <v>2633.32</v>
      </c>
      <c r="K4705" s="29" t="str">
        <f aca="false">IF(N4705&lt;=$F$3,"HIT","MISS")</f>
        <v>HIT</v>
      </c>
      <c r="L4705" s="29" t="str">
        <f aca="false">IF(O4705&lt;=$F$3,"HIT","MISS")</f>
        <v>HIT</v>
      </c>
      <c r="M4705" s="17" t="str">
        <f aca="false">IF(AND(K4705="HIT",L4705="HIT"),"HOD ✓ | LOD ✓",IF(K4705="HIT","HOD ✓",IF(L4705="HIT","LOD ✓","✗ MISS")))</f>
        <v>HOD ✓ | LOD ✓</v>
      </c>
      <c r="N4705" s="26" t="n">
        <f aca="false">IF(D4705&lt;H4705,(H4705-D4705)/D4705,IF(D4705&gt;G4705,(D4705-G4705)/D4705,0))</f>
        <v>0.000300035629230869</v>
      </c>
      <c r="O4705" s="26" t="n">
        <f aca="false">IF(E4705&lt;J4705,(J4705-E4705)/E4705,IF(E4705&gt;I4705,(E4705-I4705)/E4705,0))</f>
        <v>0</v>
      </c>
      <c r="P4705" s="27" t="n">
        <f aca="false">LN(F4705/F4704)</f>
        <v>0.00482229397324751</v>
      </c>
      <c r="Q4705" s="28" t="n">
        <f aca="false">STDEV(P4686:P4705)*SQRT(252)</f>
        <v>0.233156189815482</v>
      </c>
      <c r="R4705" s="26" t="n">
        <f aca="false">(G4705-H4705)/H4705</f>
        <v>0.000998914712962349</v>
      </c>
      <c r="S4705" s="17" t="n">
        <f aca="false">YEAR(B4705)</f>
        <v>2024</v>
      </c>
      <c r="T4705" s="17" t="n">
        <f aca="false">WEEKDAY(B4705)</f>
        <v>6</v>
      </c>
    </row>
    <row r="4706" customFormat="false" ht="15" hidden="false" customHeight="false" outlineLevel="0" collapsed="false">
      <c r="B4706" s="21" t="n">
        <v>45628</v>
      </c>
      <c r="C4706" s="22" t="n">
        <v>2648.94</v>
      </c>
      <c r="D4706" s="22" t="n">
        <v>2651.905</v>
      </c>
      <c r="E4706" s="22" t="n">
        <v>2621.98</v>
      </c>
      <c r="F4706" s="22" t="n">
        <v>2638.955</v>
      </c>
      <c r="G4706" s="23" t="n">
        <v>2650.56</v>
      </c>
      <c r="H4706" s="23" t="n">
        <v>2647.91</v>
      </c>
      <c r="I4706" s="23" t="n">
        <v>2624.25</v>
      </c>
      <c r="J4706" s="23" t="n">
        <v>2621.63</v>
      </c>
      <c r="K4706" s="24" t="str">
        <f aca="false">IF(N4706&lt;=$F$3,"HIT","MISS")</f>
        <v>MISS</v>
      </c>
      <c r="L4706" s="24" t="str">
        <f aca="false">IF(O4706&lt;=$F$3,"HIT","MISS")</f>
        <v>HIT</v>
      </c>
      <c r="M4706" s="25" t="str">
        <f aca="false">IF(AND(K4706="HIT",L4706="HIT"),"HOD ✓ | LOD ✓",IF(K4706="HIT","HOD ✓",IF(L4706="HIT","LOD ✓","✗ MISS")))</f>
        <v>LOD ✓</v>
      </c>
      <c r="N4706" s="26" t="n">
        <f aca="false">IF(D4706&lt;H4706,(H4706-D4706)/D4706,IF(D4706&gt;G4706,(D4706-G4706)/D4706,0))</f>
        <v>0.000507182572528147</v>
      </c>
      <c r="O4706" s="26" t="n">
        <f aca="false">IF(E4706&lt;J4706,(J4706-E4706)/E4706,IF(E4706&gt;I4706,(E4706-I4706)/E4706,0))</f>
        <v>0</v>
      </c>
      <c r="P4706" s="27" t="n">
        <f aca="false">LN(F4706/F4705)</f>
        <v>-0.00430870128643388</v>
      </c>
      <c r="Q4706" s="28" t="n">
        <f aca="false">STDEV(P4687:P4706)*SQRT(252)</f>
        <v>0.23326006754396</v>
      </c>
      <c r="R4706" s="26" t="n">
        <f aca="false">(G4706-H4706)/H4706</f>
        <v>0.00100078930175123</v>
      </c>
      <c r="S4706" s="17" t="n">
        <f aca="false">YEAR(B4706)</f>
        <v>2024</v>
      </c>
      <c r="T4706" s="17" t="n">
        <f aca="false">WEEKDAY(B4706)</f>
        <v>2</v>
      </c>
    </row>
    <row r="4707" customFormat="false" ht="15" hidden="false" customHeight="false" outlineLevel="0" collapsed="false">
      <c r="B4707" s="21" t="n">
        <v>45629</v>
      </c>
      <c r="C4707" s="22" t="n">
        <v>2638.96</v>
      </c>
      <c r="D4707" s="22" t="n">
        <v>2655.665</v>
      </c>
      <c r="E4707" s="22" t="n">
        <v>2634.165</v>
      </c>
      <c r="F4707" s="22" t="n">
        <v>2643.885</v>
      </c>
      <c r="G4707" s="23" t="n">
        <v>2654.81</v>
      </c>
      <c r="H4707" s="23" t="n">
        <v>2652.16</v>
      </c>
      <c r="I4707" s="23" t="n">
        <v>2635.88</v>
      </c>
      <c r="J4707" s="23" t="n">
        <v>2633.25</v>
      </c>
      <c r="K4707" s="29" t="str">
        <f aca="false">IF(N4707&lt;=$F$3,"HIT","MISS")</f>
        <v>HIT</v>
      </c>
      <c r="L4707" s="29" t="str">
        <f aca="false">IF(O4707&lt;=$F$3,"HIT","MISS")</f>
        <v>HIT</v>
      </c>
      <c r="M4707" s="17" t="str">
        <f aca="false">IF(AND(K4707="HIT",L4707="HIT"),"HOD ✓ | LOD ✓",IF(K4707="HIT","HOD ✓",IF(L4707="HIT","LOD ✓","✗ MISS")))</f>
        <v>HOD ✓ | LOD ✓</v>
      </c>
      <c r="N4707" s="26" t="n">
        <f aca="false">IF(D4707&lt;H4707,(H4707-D4707)/D4707,IF(D4707&gt;G4707,(D4707-G4707)/D4707,0))</f>
        <v>0.000321953258411742</v>
      </c>
      <c r="O4707" s="26" t="n">
        <f aca="false">IF(E4707&lt;J4707,(J4707-E4707)/E4707,IF(E4707&gt;I4707,(E4707-I4707)/E4707,0))</f>
        <v>0</v>
      </c>
      <c r="P4707" s="27" t="n">
        <f aca="false">LN(F4707/F4706)</f>
        <v>0.00186642087632759</v>
      </c>
      <c r="Q4707" s="28" t="n">
        <f aca="false">STDEV(P4688:P4707)*SQRT(252)</f>
        <v>0.233073505058606</v>
      </c>
      <c r="R4707" s="26" t="n">
        <f aca="false">(G4707-H4707)/H4707</f>
        <v>0.000999185569498104</v>
      </c>
      <c r="S4707" s="17" t="n">
        <f aca="false">YEAR(B4707)</f>
        <v>2024</v>
      </c>
      <c r="T4707" s="17" t="n">
        <f aca="false">WEEKDAY(B4707)</f>
        <v>3</v>
      </c>
    </row>
    <row r="4708" customFormat="false" ht="15" hidden="false" customHeight="false" outlineLevel="0" collapsed="false">
      <c r="B4708" s="21" t="n">
        <v>45630</v>
      </c>
      <c r="C4708" s="22" t="n">
        <v>2642.66</v>
      </c>
      <c r="D4708" s="22" t="n">
        <v>2657.235</v>
      </c>
      <c r="E4708" s="22" t="n">
        <v>2632.465</v>
      </c>
      <c r="F4708" s="22" t="n">
        <v>2650.22</v>
      </c>
      <c r="G4708" s="23" t="n">
        <v>2658.99</v>
      </c>
      <c r="H4708" s="23" t="n">
        <v>2656.33</v>
      </c>
      <c r="I4708" s="23" t="n">
        <v>2633.39</v>
      </c>
      <c r="J4708" s="23" t="n">
        <v>2630.76</v>
      </c>
      <c r="K4708" s="29" t="str">
        <f aca="false">IF(N4708&lt;=$F$3,"HIT","MISS")</f>
        <v>HIT</v>
      </c>
      <c r="L4708" s="29" t="str">
        <f aca="false">IF(O4708&lt;=$F$3,"HIT","MISS")</f>
        <v>HIT</v>
      </c>
      <c r="M4708" s="17" t="str">
        <f aca="false">IF(AND(K4708="HIT",L4708="HIT"),"HOD ✓ | LOD ✓",IF(K4708="HIT","HOD ✓",IF(L4708="HIT","LOD ✓","✗ MISS")))</f>
        <v>HOD ✓ | LOD ✓</v>
      </c>
      <c r="N4708" s="26" t="n">
        <f aca="false">IF(D4708&lt;H4708,(H4708-D4708)/D4708,IF(D4708&gt;G4708,(D4708-G4708)/D4708,0))</f>
        <v>0</v>
      </c>
      <c r="O4708" s="26" t="n">
        <f aca="false">IF(E4708&lt;J4708,(J4708-E4708)/E4708,IF(E4708&gt;I4708,(E4708-I4708)/E4708,0))</f>
        <v>0</v>
      </c>
      <c r="P4708" s="27" t="n">
        <f aca="false">LN(F4708/F4707)</f>
        <v>0.00239322908165439</v>
      </c>
      <c r="Q4708" s="28" t="n">
        <f aca="false">STDEV(P4689:P4708)*SQRT(252)</f>
        <v>0.20556230503155</v>
      </c>
      <c r="R4708" s="26" t="n">
        <f aca="false">(G4708-H4708)/H4708</f>
        <v>0.00100138160544806</v>
      </c>
      <c r="S4708" s="17" t="n">
        <f aca="false">YEAR(B4708)</f>
        <v>2024</v>
      </c>
      <c r="T4708" s="17" t="n">
        <f aca="false">WEEKDAY(B4708)</f>
        <v>4</v>
      </c>
    </row>
    <row r="4709" customFormat="false" ht="15" hidden="false" customHeight="false" outlineLevel="0" collapsed="false">
      <c r="B4709" s="21" t="n">
        <v>45631</v>
      </c>
      <c r="C4709" s="22" t="n">
        <v>2649.36</v>
      </c>
      <c r="D4709" s="22" t="n">
        <v>2655.635</v>
      </c>
      <c r="E4709" s="22" t="n">
        <v>2623.615</v>
      </c>
      <c r="F4709" s="22" t="n">
        <v>2631.925</v>
      </c>
      <c r="G4709" s="23" t="n">
        <v>2658.68</v>
      </c>
      <c r="H4709" s="23" t="n">
        <v>2656.02</v>
      </c>
      <c r="I4709" s="23" t="n">
        <v>2626.68</v>
      </c>
      <c r="J4709" s="23" t="n">
        <v>2624.06</v>
      </c>
      <c r="K4709" s="29" t="str">
        <f aca="false">IF(N4709&lt;=$F$3,"HIT","MISS")</f>
        <v>HIT</v>
      </c>
      <c r="L4709" s="29" t="str">
        <f aca="false">IF(O4709&lt;=$F$3,"HIT","MISS")</f>
        <v>HIT</v>
      </c>
      <c r="M4709" s="17" t="str">
        <f aca="false">IF(AND(K4709="HIT",L4709="HIT"),"HOD ✓ | LOD ✓",IF(K4709="HIT","HOD ✓",IF(L4709="HIT","LOD ✓","✗ MISS")))</f>
        <v>HOD ✓ | LOD ✓</v>
      </c>
      <c r="N4709" s="26" t="n">
        <f aca="false">IF(D4709&lt;H4709,(H4709-D4709)/D4709,IF(D4709&gt;G4709,(D4709-G4709)/D4709,0))</f>
        <v>0.000144974742387325</v>
      </c>
      <c r="O4709" s="26" t="n">
        <f aca="false">IF(E4709&lt;J4709,(J4709-E4709)/E4709,IF(E4709&gt;I4709,(E4709-I4709)/E4709,0))</f>
        <v>0.000169613300732068</v>
      </c>
      <c r="P4709" s="27" t="n">
        <f aca="false">LN(F4709/F4708)</f>
        <v>-0.00692713780384118</v>
      </c>
      <c r="Q4709" s="28" t="n">
        <f aca="false">STDEV(P4690:P4709)*SQRT(252)</f>
        <v>0.195425711152916</v>
      </c>
      <c r="R4709" s="26" t="n">
        <f aca="false">(G4709-H4709)/H4709</f>
        <v>0.00100149848269209</v>
      </c>
      <c r="S4709" s="17" t="n">
        <f aca="false">YEAR(B4709)</f>
        <v>2024</v>
      </c>
      <c r="T4709" s="17" t="n">
        <f aca="false">WEEKDAY(B4709)</f>
        <v>5</v>
      </c>
    </row>
    <row r="4710" customFormat="false" ht="15" hidden="false" customHeight="false" outlineLevel="0" collapsed="false">
      <c r="B4710" s="21" t="n">
        <v>45632</v>
      </c>
      <c r="C4710" s="22" t="n">
        <v>2631.985</v>
      </c>
      <c r="D4710" s="22" t="n">
        <v>2645.73</v>
      </c>
      <c r="E4710" s="22" t="n">
        <v>2613.11</v>
      </c>
      <c r="F4710" s="22" t="n">
        <v>2633.33</v>
      </c>
      <c r="G4710" s="23" t="n">
        <v>2648.77</v>
      </c>
      <c r="H4710" s="23" t="n">
        <v>2646.12</v>
      </c>
      <c r="I4710" s="23" t="n">
        <v>2616.28</v>
      </c>
      <c r="J4710" s="23" t="n">
        <v>2613.67</v>
      </c>
      <c r="K4710" s="29" t="str">
        <f aca="false">IF(N4710&lt;=$F$3,"HIT","MISS")</f>
        <v>HIT</v>
      </c>
      <c r="L4710" s="29" t="str">
        <f aca="false">IF(O4710&lt;=$F$3,"HIT","MISS")</f>
        <v>HIT</v>
      </c>
      <c r="M4710" s="17" t="str">
        <f aca="false">IF(AND(K4710="HIT",L4710="HIT"),"HOD ✓ | LOD ✓",IF(K4710="HIT","HOD ✓",IF(L4710="HIT","LOD ✓","✗ MISS")))</f>
        <v>HOD ✓ | LOD ✓</v>
      </c>
      <c r="N4710" s="26" t="n">
        <f aca="false">IF(D4710&lt;H4710,(H4710-D4710)/D4710,IF(D4710&gt;G4710,(D4710-G4710)/D4710,0))</f>
        <v>0.000147407331813856</v>
      </c>
      <c r="O4710" s="26" t="n">
        <f aca="false">IF(E4710&lt;J4710,(J4710-E4710)/E4710,IF(E4710&gt;I4710,(E4710-I4710)/E4710,0))</f>
        <v>0.00021430402853303</v>
      </c>
      <c r="P4710" s="27" t="n">
        <f aca="false">LN(F4710/F4709)</f>
        <v>0.000533687364941594</v>
      </c>
      <c r="Q4710" s="28" t="n">
        <f aca="false">STDEV(P4691:P4710)*SQRT(252)</f>
        <v>0.193797725676543</v>
      </c>
      <c r="R4710" s="26" t="n">
        <f aca="false">(G4710-H4710)/H4710</f>
        <v>0.00100146629782477</v>
      </c>
      <c r="S4710" s="17" t="n">
        <f aca="false">YEAR(B4710)</f>
        <v>2024</v>
      </c>
      <c r="T4710" s="17" t="n">
        <f aca="false">WEEKDAY(B4710)</f>
        <v>6</v>
      </c>
    </row>
    <row r="4711" customFormat="false" ht="15" hidden="false" customHeight="false" outlineLevel="0" collapsed="false">
      <c r="B4711" s="21" t="n">
        <v>45635</v>
      </c>
      <c r="C4711" s="22" t="n">
        <v>2643.08</v>
      </c>
      <c r="D4711" s="22" t="n">
        <v>2676.48</v>
      </c>
      <c r="E4711" s="22" t="n">
        <v>2627.575</v>
      </c>
      <c r="F4711" s="22" t="n">
        <v>2660.325</v>
      </c>
      <c r="G4711" s="23" t="n">
        <v>2675.83</v>
      </c>
      <c r="H4711" s="23" t="n">
        <v>2673.16</v>
      </c>
      <c r="I4711" s="23" t="n">
        <v>2626.87</v>
      </c>
      <c r="J4711" s="23" t="n">
        <v>2624.25</v>
      </c>
      <c r="K4711" s="29" t="str">
        <f aca="false">IF(N4711&lt;=$F$3,"HIT","MISS")</f>
        <v>HIT</v>
      </c>
      <c r="L4711" s="29" t="str">
        <f aca="false">IF(O4711&lt;=$F$3,"HIT","MISS")</f>
        <v>HIT</v>
      </c>
      <c r="M4711" s="17" t="str">
        <f aca="false">IF(AND(K4711="HIT",L4711="HIT"),"HOD ✓ | LOD ✓",IF(K4711="HIT","HOD ✓",IF(L4711="HIT","LOD ✓","✗ MISS")))</f>
        <v>HOD ✓ | LOD ✓</v>
      </c>
      <c r="N4711" s="26" t="n">
        <f aca="false">IF(D4711&lt;H4711,(H4711-D4711)/D4711,IF(D4711&gt;G4711,(D4711-G4711)/D4711,0))</f>
        <v>0.00024285628885704</v>
      </c>
      <c r="O4711" s="26" t="n">
        <f aca="false">IF(E4711&lt;J4711,(J4711-E4711)/E4711,IF(E4711&gt;I4711,(E4711-I4711)/E4711,0))</f>
        <v>0.000268308230973398</v>
      </c>
      <c r="P4711" s="27" t="n">
        <f aca="false">LN(F4711/F4710)</f>
        <v>0.0101990908000318</v>
      </c>
      <c r="Q4711" s="28" t="n">
        <f aca="false">STDEV(P4692:P4711)*SQRT(252)</f>
        <v>0.176325285967929</v>
      </c>
      <c r="R4711" s="26" t="n">
        <f aca="false">(G4711-H4711)/H4711</f>
        <v>0.000998817878465963</v>
      </c>
      <c r="S4711" s="17" t="n">
        <f aca="false">YEAR(B4711)</f>
        <v>2024</v>
      </c>
      <c r="T4711" s="17" t="n">
        <f aca="false">WEEKDAY(B4711)</f>
        <v>2</v>
      </c>
    </row>
    <row r="4712" customFormat="false" ht="15" hidden="false" customHeight="false" outlineLevel="0" collapsed="false">
      <c r="B4712" s="21" t="n">
        <v>45636</v>
      </c>
      <c r="C4712" s="22" t="n">
        <v>2661.1</v>
      </c>
      <c r="D4712" s="22" t="n">
        <v>2695.595</v>
      </c>
      <c r="E4712" s="22" t="n">
        <v>2658.035</v>
      </c>
      <c r="F4712" s="22" t="n">
        <v>2693.875</v>
      </c>
      <c r="G4712" s="23" t="n">
        <v>2698.81</v>
      </c>
      <c r="H4712" s="23" t="n">
        <v>2696.11</v>
      </c>
      <c r="I4712" s="23" t="n">
        <v>2660.35</v>
      </c>
      <c r="J4712" s="23" t="n">
        <v>2657.69</v>
      </c>
      <c r="K4712" s="29" t="str">
        <f aca="false">IF(N4712&lt;=$F$3,"HIT","MISS")</f>
        <v>HIT</v>
      </c>
      <c r="L4712" s="29" t="str">
        <f aca="false">IF(O4712&lt;=$F$3,"HIT","MISS")</f>
        <v>HIT</v>
      </c>
      <c r="M4712" s="17" t="str">
        <f aca="false">IF(AND(K4712="HIT",L4712="HIT"),"HOD ✓ | LOD ✓",IF(K4712="HIT","HOD ✓",IF(L4712="HIT","LOD ✓","✗ MISS")))</f>
        <v>HOD ✓ | LOD ✓</v>
      </c>
      <c r="N4712" s="26" t="n">
        <f aca="false">IF(D4712&lt;H4712,(H4712-D4712)/D4712,IF(D4712&gt;G4712,(D4712-G4712)/D4712,0))</f>
        <v>0.000191052439257503</v>
      </c>
      <c r="O4712" s="26" t="n">
        <f aca="false">IF(E4712&lt;J4712,(J4712-E4712)/E4712,IF(E4712&gt;I4712,(E4712-I4712)/E4712,0))</f>
        <v>0</v>
      </c>
      <c r="P4712" s="27" t="n">
        <f aca="false">LN(F4712/F4711)</f>
        <v>0.0125323817242868</v>
      </c>
      <c r="Q4712" s="28" t="n">
        <f aca="false">STDEV(P4693:P4712)*SQRT(252)</f>
        <v>0.177712056336014</v>
      </c>
      <c r="R4712" s="26" t="n">
        <f aca="false">(G4712-H4712)/H4712</f>
        <v>0.00100144281946946</v>
      </c>
      <c r="S4712" s="17" t="n">
        <f aca="false">YEAR(B4712)</f>
        <v>2024</v>
      </c>
      <c r="T4712" s="17" t="n">
        <f aca="false">WEEKDAY(B4712)</f>
        <v>3</v>
      </c>
    </row>
    <row r="4713" customFormat="false" ht="15" hidden="false" customHeight="false" outlineLevel="0" collapsed="false">
      <c r="B4713" s="21" t="n">
        <v>45637</v>
      </c>
      <c r="C4713" s="22" t="n">
        <v>2695.145</v>
      </c>
      <c r="D4713" s="22" t="n">
        <v>2721.27</v>
      </c>
      <c r="E4713" s="22" t="n">
        <v>2675.465</v>
      </c>
      <c r="F4713" s="22" t="n">
        <v>2718.245</v>
      </c>
      <c r="G4713" s="23" t="n">
        <v>2721.43</v>
      </c>
      <c r="H4713" s="23" t="n">
        <v>2718.71</v>
      </c>
      <c r="I4713" s="23" t="n">
        <v>2677.84</v>
      </c>
      <c r="J4713" s="23" t="n">
        <v>2675.16</v>
      </c>
      <c r="K4713" s="29" t="str">
        <f aca="false">IF(N4713&lt;=$F$3,"HIT","MISS")</f>
        <v>HIT</v>
      </c>
      <c r="L4713" s="29" t="str">
        <f aca="false">IF(O4713&lt;=$F$3,"HIT","MISS")</f>
        <v>HIT</v>
      </c>
      <c r="M4713" s="17" t="str">
        <f aca="false">IF(AND(K4713="HIT",L4713="HIT"),"HOD ✓ | LOD ✓",IF(K4713="HIT","HOD ✓",IF(L4713="HIT","LOD ✓","✗ MISS")))</f>
        <v>HOD ✓ | LOD ✓</v>
      </c>
      <c r="N4713" s="26" t="n">
        <f aca="false">IF(D4713&lt;H4713,(H4713-D4713)/D4713,IF(D4713&gt;G4713,(D4713-G4713)/D4713,0))</f>
        <v>0</v>
      </c>
      <c r="O4713" s="26" t="n">
        <f aca="false">IF(E4713&lt;J4713,(J4713-E4713)/E4713,IF(E4713&gt;I4713,(E4713-I4713)/E4713,0))</f>
        <v>0</v>
      </c>
      <c r="P4713" s="27" t="n">
        <f aca="false">LN(F4713/F4712)</f>
        <v>0.00900577396968736</v>
      </c>
      <c r="Q4713" s="28" t="n">
        <f aca="false">STDEV(P4694:P4713)*SQRT(252)</f>
        <v>0.173873947214275</v>
      </c>
      <c r="R4713" s="26" t="n">
        <f aca="false">(G4713-H4713)/H4713</f>
        <v>0.00100047448973955</v>
      </c>
      <c r="S4713" s="17" t="n">
        <f aca="false">YEAR(B4713)</f>
        <v>2024</v>
      </c>
      <c r="T4713" s="17" t="n">
        <f aca="false">WEEKDAY(B4713)</f>
        <v>4</v>
      </c>
    </row>
    <row r="4714" customFormat="false" ht="15" hidden="false" customHeight="false" outlineLevel="0" collapsed="false">
      <c r="B4714" s="21" t="n">
        <v>45638</v>
      </c>
      <c r="C4714" s="22" t="n">
        <v>2717.81</v>
      </c>
      <c r="D4714" s="22" t="n">
        <v>2726.295</v>
      </c>
      <c r="E4714" s="22" t="n">
        <v>2675.165</v>
      </c>
      <c r="F4714" s="22" t="n">
        <v>2680.825</v>
      </c>
      <c r="G4714" s="23" t="n">
        <v>2727.5</v>
      </c>
      <c r="H4714" s="23" t="n">
        <v>2724.78</v>
      </c>
      <c r="I4714" s="23" t="n">
        <v>2676.63</v>
      </c>
      <c r="J4714" s="23" t="n">
        <v>2673.96</v>
      </c>
      <c r="K4714" s="29" t="str">
        <f aca="false">IF(N4714&lt;=$F$3,"HIT","MISS")</f>
        <v>HIT</v>
      </c>
      <c r="L4714" s="29" t="str">
        <f aca="false">IF(O4714&lt;=$F$3,"HIT","MISS")</f>
        <v>HIT</v>
      </c>
      <c r="M4714" s="17" t="str">
        <f aca="false">IF(AND(K4714="HIT",L4714="HIT"),"HOD ✓ | LOD ✓",IF(K4714="HIT","HOD ✓",IF(L4714="HIT","LOD ✓","✗ MISS")))</f>
        <v>HOD ✓ | LOD ✓</v>
      </c>
      <c r="N4714" s="26" t="n">
        <f aca="false">IF(D4714&lt;H4714,(H4714-D4714)/D4714,IF(D4714&gt;G4714,(D4714-G4714)/D4714,0))</f>
        <v>0</v>
      </c>
      <c r="O4714" s="26" t="n">
        <f aca="false">IF(E4714&lt;J4714,(J4714-E4714)/E4714,IF(E4714&gt;I4714,(E4714-I4714)/E4714,0))</f>
        <v>0</v>
      </c>
      <c r="P4714" s="27" t="n">
        <f aca="false">LN(F4714/F4713)</f>
        <v>-0.0138618685033504</v>
      </c>
      <c r="Q4714" s="28" t="n">
        <f aca="false">STDEV(P4695:P4714)*SQRT(252)</f>
        <v>0.182628275908062</v>
      </c>
      <c r="R4714" s="26" t="n">
        <f aca="false">(G4714-H4714)/H4714</f>
        <v>0.000998245729930416</v>
      </c>
      <c r="S4714" s="17" t="n">
        <f aca="false">YEAR(B4714)</f>
        <v>2024</v>
      </c>
      <c r="T4714" s="17" t="n">
        <f aca="false">WEEKDAY(B4714)</f>
        <v>5</v>
      </c>
    </row>
    <row r="4715" customFormat="false" ht="15" hidden="false" customHeight="false" outlineLevel="0" collapsed="false">
      <c r="B4715" s="21" t="n">
        <v>45639</v>
      </c>
      <c r="C4715" s="22" t="n">
        <v>2680.705</v>
      </c>
      <c r="D4715" s="22" t="n">
        <v>2692.865</v>
      </c>
      <c r="E4715" s="22" t="n">
        <v>2646.22</v>
      </c>
      <c r="F4715" s="22" t="n">
        <v>2648.68</v>
      </c>
      <c r="G4715" s="23" t="n">
        <v>2696.18</v>
      </c>
      <c r="H4715" s="23" t="n">
        <v>2693.49</v>
      </c>
      <c r="I4715" s="23" t="n">
        <v>2646.65</v>
      </c>
      <c r="J4715" s="23" t="n">
        <v>2644.01</v>
      </c>
      <c r="K4715" s="29" t="str">
        <f aca="false">IF(N4715&lt;=$F$3,"HIT","MISS")</f>
        <v>HIT</v>
      </c>
      <c r="L4715" s="29" t="str">
        <f aca="false">IF(O4715&lt;=$F$3,"HIT","MISS")</f>
        <v>HIT</v>
      </c>
      <c r="M4715" s="17" t="str">
        <f aca="false">IF(AND(K4715="HIT",L4715="HIT"),"HOD ✓ | LOD ✓",IF(K4715="HIT","HOD ✓",IF(L4715="HIT","LOD ✓","✗ MISS")))</f>
        <v>HOD ✓ | LOD ✓</v>
      </c>
      <c r="N4715" s="26" t="n">
        <f aca="false">IF(D4715&lt;H4715,(H4715-D4715)/D4715,IF(D4715&gt;G4715,(D4715-G4715)/D4715,0))</f>
        <v>0.000232094813516459</v>
      </c>
      <c r="O4715" s="26" t="n">
        <f aca="false">IF(E4715&lt;J4715,(J4715-E4715)/E4715,IF(E4715&gt;I4715,(E4715-I4715)/E4715,0))</f>
        <v>0</v>
      </c>
      <c r="P4715" s="27" t="n">
        <f aca="false">LN(F4715/F4714)</f>
        <v>-0.0120631802809483</v>
      </c>
      <c r="Q4715" s="28" t="n">
        <f aca="false">STDEV(P4696:P4715)*SQRT(252)</f>
        <v>0.189381277604165</v>
      </c>
      <c r="R4715" s="26" t="n">
        <f aca="false">(G4715-H4715)/H4715</f>
        <v>0.000998704283290473</v>
      </c>
      <c r="S4715" s="17" t="n">
        <f aca="false">YEAR(B4715)</f>
        <v>2024</v>
      </c>
      <c r="T4715" s="17" t="n">
        <f aca="false">WEEKDAY(B4715)</f>
        <v>6</v>
      </c>
    </row>
    <row r="4716" customFormat="false" ht="15" hidden="false" customHeight="false" outlineLevel="0" collapsed="false">
      <c r="B4716" s="21" t="n">
        <v>45642</v>
      </c>
      <c r="C4716" s="22" t="n">
        <v>2648.86</v>
      </c>
      <c r="D4716" s="22" t="n">
        <v>2664.475</v>
      </c>
      <c r="E4716" s="22" t="n">
        <v>2643.595</v>
      </c>
      <c r="F4716" s="22" t="n">
        <v>2652.75</v>
      </c>
      <c r="G4716" s="23" t="n">
        <v>2667.78</v>
      </c>
      <c r="H4716" s="23" t="n">
        <v>2665.11</v>
      </c>
      <c r="I4716" s="23" t="n">
        <v>2644.86</v>
      </c>
      <c r="J4716" s="23" t="n">
        <v>2642.22</v>
      </c>
      <c r="K4716" s="29" t="str">
        <f aca="false">IF(N4716&lt;=$F$3,"HIT","MISS")</f>
        <v>HIT</v>
      </c>
      <c r="L4716" s="29" t="str">
        <f aca="false">IF(O4716&lt;=$F$3,"HIT","MISS")</f>
        <v>HIT</v>
      </c>
      <c r="M4716" s="17" t="str">
        <f aca="false">IF(AND(K4716="HIT",L4716="HIT"),"HOD ✓ | LOD ✓",IF(K4716="HIT","HOD ✓",IF(L4716="HIT","LOD ✓","✗ MISS")))</f>
        <v>HOD ✓ | LOD ✓</v>
      </c>
      <c r="N4716" s="26" t="n">
        <f aca="false">IF(D4716&lt;H4716,(H4716-D4716)/D4716,IF(D4716&gt;G4716,(D4716-G4716)/D4716,0))</f>
        <v>0.000238320869965084</v>
      </c>
      <c r="O4716" s="26" t="n">
        <f aca="false">IF(E4716&lt;J4716,(J4716-E4716)/E4716,IF(E4716&gt;I4716,(E4716-I4716)/E4716,0))</f>
        <v>0</v>
      </c>
      <c r="P4716" s="27" t="n">
        <f aca="false">LN(F4716/F4715)</f>
        <v>0.00153543508057483</v>
      </c>
      <c r="Q4716" s="28" t="n">
        <f aca="false">STDEV(P4697:P4716)*SQRT(252)</f>
        <v>0.17812896222751</v>
      </c>
      <c r="R4716" s="26" t="n">
        <f aca="false">(G4716-H4716)/H4716</f>
        <v>0.00100183482107683</v>
      </c>
      <c r="S4716" s="17" t="n">
        <f aca="false">YEAR(B4716)</f>
        <v>2024</v>
      </c>
      <c r="T4716" s="17" t="n">
        <f aca="false">WEEKDAY(B4716)</f>
        <v>2</v>
      </c>
    </row>
    <row r="4717" customFormat="false" ht="15" hidden="false" customHeight="false" outlineLevel="0" collapsed="false">
      <c r="B4717" s="21" t="n">
        <v>45643</v>
      </c>
      <c r="C4717" s="22" t="n">
        <v>2652.26</v>
      </c>
      <c r="D4717" s="22" t="n">
        <v>2658.74</v>
      </c>
      <c r="E4717" s="22" t="n">
        <v>2633.16</v>
      </c>
      <c r="F4717" s="22" t="n">
        <v>2646.6</v>
      </c>
      <c r="G4717" s="23" t="n">
        <v>2658.46</v>
      </c>
      <c r="H4717" s="23" t="n">
        <v>2655.8</v>
      </c>
      <c r="I4717" s="23" t="n">
        <v>2633</v>
      </c>
      <c r="J4717" s="23" t="n">
        <v>2630.37</v>
      </c>
      <c r="K4717" s="29" t="str">
        <f aca="false">IF(N4717&lt;=$F$3,"HIT","MISS")</f>
        <v>HIT</v>
      </c>
      <c r="L4717" s="29" t="str">
        <f aca="false">IF(O4717&lt;=$F$3,"HIT","MISS")</f>
        <v>HIT</v>
      </c>
      <c r="M4717" s="17" t="str">
        <f aca="false">IF(AND(K4717="HIT",L4717="HIT"),"HOD ✓ | LOD ✓",IF(K4717="HIT","HOD ✓",IF(L4717="HIT","LOD ✓","✗ MISS")))</f>
        <v>HOD ✓ | LOD ✓</v>
      </c>
      <c r="N4717" s="26" t="n">
        <f aca="false">IF(D4717&lt;H4717,(H4717-D4717)/D4717,IF(D4717&gt;G4717,(D4717-G4717)/D4717,0))</f>
        <v>0.000105313043020282</v>
      </c>
      <c r="O4717" s="26" t="n">
        <f aca="false">IF(E4717&lt;J4717,(J4717-E4717)/E4717,IF(E4717&gt;I4717,(E4717-I4717)/E4717,0))</f>
        <v>6.07634932931742E-005</v>
      </c>
      <c r="P4717" s="27" t="n">
        <f aca="false">LN(F4717/F4716)</f>
        <v>-0.00232104041475072</v>
      </c>
      <c r="Q4717" s="28" t="n">
        <f aca="false">STDEV(P4698:P4717)*SQRT(252)</f>
        <v>0.176511276779643</v>
      </c>
      <c r="R4717" s="26" t="n">
        <f aca="false">(G4717-H4717)/H4717</f>
        <v>0.00100158144438582</v>
      </c>
      <c r="S4717" s="17" t="n">
        <f aca="false">YEAR(B4717)</f>
        <v>2024</v>
      </c>
      <c r="T4717" s="17" t="n">
        <f aca="false">WEEKDAY(B4717)</f>
        <v>3</v>
      </c>
    </row>
    <row r="4718" customFormat="false" ht="15" hidden="false" customHeight="false" outlineLevel="0" collapsed="false">
      <c r="B4718" s="21" t="n">
        <v>45644</v>
      </c>
      <c r="C4718" s="22" t="n">
        <v>2646.88</v>
      </c>
      <c r="D4718" s="22" t="n">
        <v>2651.785</v>
      </c>
      <c r="E4718" s="22" t="n">
        <v>2583.915</v>
      </c>
      <c r="F4718" s="22" t="n">
        <v>2585.61</v>
      </c>
      <c r="G4718" s="23" t="n">
        <v>2655.37</v>
      </c>
      <c r="H4718" s="23" t="n">
        <v>2652.72</v>
      </c>
      <c r="I4718" s="23" t="n">
        <v>2583.7</v>
      </c>
      <c r="J4718" s="23" t="n">
        <v>2581.12</v>
      </c>
      <c r="K4718" s="29" t="str">
        <f aca="false">IF(N4718&lt;=$F$3,"HIT","MISS")</f>
        <v>HIT</v>
      </c>
      <c r="L4718" s="29" t="str">
        <f aca="false">IF(O4718&lt;=$F$3,"HIT","MISS")</f>
        <v>HIT</v>
      </c>
      <c r="M4718" s="17" t="str">
        <f aca="false">IF(AND(K4718="HIT",L4718="HIT"),"HOD ✓ | LOD ✓",IF(K4718="HIT","HOD ✓",IF(L4718="HIT","LOD ✓","✗ MISS")))</f>
        <v>HOD ✓ | LOD ✓</v>
      </c>
      <c r="N4718" s="26" t="n">
        <f aca="false">IF(D4718&lt;H4718,(H4718-D4718)/D4718,IF(D4718&gt;G4718,(D4718-G4718)/D4718,0))</f>
        <v>0.000352592687567033</v>
      </c>
      <c r="O4718" s="26" t="n">
        <f aca="false">IF(E4718&lt;J4718,(J4718-E4718)/E4718,IF(E4718&gt;I4718,(E4718-I4718)/E4718,0))</f>
        <v>8.32070714400998E-005</v>
      </c>
      <c r="P4718" s="27" t="n">
        <f aca="false">LN(F4718/F4717)</f>
        <v>-0.0233143404453943</v>
      </c>
      <c r="Q4718" s="28" t="n">
        <f aca="false">STDEV(P4699:P4718)*SQRT(252)</f>
        <v>0.193247128375363</v>
      </c>
      <c r="R4718" s="26" t="n">
        <f aca="false">(G4718-H4718)/H4718</f>
        <v>0.000998974637353392</v>
      </c>
      <c r="S4718" s="17" t="n">
        <f aca="false">YEAR(B4718)</f>
        <v>2024</v>
      </c>
      <c r="T4718" s="17" t="n">
        <f aca="false">WEEKDAY(B4718)</f>
        <v>4</v>
      </c>
    </row>
    <row r="4719" customFormat="false" ht="15" hidden="false" customHeight="false" outlineLevel="0" collapsed="false">
      <c r="B4719" s="21" t="n">
        <v>45645</v>
      </c>
      <c r="C4719" s="22" t="n">
        <v>2587.54</v>
      </c>
      <c r="D4719" s="22" t="n">
        <v>2626.44</v>
      </c>
      <c r="E4719" s="22" t="n">
        <v>2586.46</v>
      </c>
      <c r="F4719" s="22" t="n">
        <v>2594.55</v>
      </c>
      <c r="G4719" s="23" t="n">
        <v>2627.62</v>
      </c>
      <c r="H4719" s="23" t="n">
        <v>2625</v>
      </c>
      <c r="I4719" s="23" t="n">
        <v>2589.13</v>
      </c>
      <c r="J4719" s="23" t="n">
        <v>2586.54</v>
      </c>
      <c r="K4719" s="29" t="str">
        <f aca="false">IF(N4719&lt;=$F$3,"HIT","MISS")</f>
        <v>HIT</v>
      </c>
      <c r="L4719" s="29" t="str">
        <f aca="false">IF(O4719&lt;=$F$3,"HIT","MISS")</f>
        <v>HIT</v>
      </c>
      <c r="M4719" s="17" t="str">
        <f aca="false">IF(AND(K4719="HIT",L4719="HIT"),"HOD ✓ | LOD ✓",IF(K4719="HIT","HOD ✓",IF(L4719="HIT","LOD ✓","✗ MISS")))</f>
        <v>HOD ✓ | LOD ✓</v>
      </c>
      <c r="N4719" s="26" t="n">
        <f aca="false">IF(D4719&lt;H4719,(H4719-D4719)/D4719,IF(D4719&gt;G4719,(D4719-G4719)/D4719,0))</f>
        <v>0</v>
      </c>
      <c r="O4719" s="26" t="n">
        <f aca="false">IF(E4719&lt;J4719,(J4719-E4719)/E4719,IF(E4719&gt;I4719,(E4719-I4719)/E4719,0))</f>
        <v>3.09303062873299E-005</v>
      </c>
      <c r="P4719" s="27" t="n">
        <f aca="false">LN(F4719/F4718)</f>
        <v>0.00345163426448746</v>
      </c>
      <c r="Q4719" s="28" t="n">
        <f aca="false">STDEV(P4700:P4719)*SQRT(252)</f>
        <v>0.191519238604175</v>
      </c>
      <c r="R4719" s="26" t="n">
        <f aca="false">(G4719-H4719)/H4719</f>
        <v>0.000998095238095197</v>
      </c>
      <c r="S4719" s="17" t="n">
        <f aca="false">YEAR(B4719)</f>
        <v>2024</v>
      </c>
      <c r="T4719" s="17" t="n">
        <f aca="false">WEEKDAY(B4719)</f>
        <v>5</v>
      </c>
    </row>
    <row r="4720" customFormat="false" ht="15" hidden="false" customHeight="false" outlineLevel="0" collapsed="false">
      <c r="B4720" s="21" t="n">
        <v>45646</v>
      </c>
      <c r="C4720" s="22" t="n">
        <v>2594.18</v>
      </c>
      <c r="D4720" s="22" t="n">
        <v>2631.92</v>
      </c>
      <c r="E4720" s="22" t="n">
        <v>2589.665</v>
      </c>
      <c r="F4720" s="22" t="n">
        <v>2623.61</v>
      </c>
      <c r="G4720" s="23" t="n">
        <v>2634.66</v>
      </c>
      <c r="H4720" s="23" t="n">
        <v>2632.03</v>
      </c>
      <c r="I4720" s="23" t="n">
        <v>2589.16</v>
      </c>
      <c r="J4720" s="23" t="n">
        <v>2586.57</v>
      </c>
      <c r="K4720" s="29" t="str">
        <f aca="false">IF(N4720&lt;=$F$3,"HIT","MISS")</f>
        <v>HIT</v>
      </c>
      <c r="L4720" s="29" t="str">
        <f aca="false">IF(O4720&lt;=$F$3,"HIT","MISS")</f>
        <v>HIT</v>
      </c>
      <c r="M4720" s="17" t="str">
        <f aca="false">IF(AND(K4720="HIT",L4720="HIT"),"HOD ✓ | LOD ✓",IF(K4720="HIT","HOD ✓",IF(L4720="HIT","LOD ✓","✗ MISS")))</f>
        <v>HOD ✓ | LOD ✓</v>
      </c>
      <c r="N4720" s="26" t="n">
        <f aca="false">IF(D4720&lt;H4720,(H4720-D4720)/D4720,IF(D4720&gt;G4720,(D4720-G4720)/D4720,0))</f>
        <v>4.17945834220369E-005</v>
      </c>
      <c r="O4720" s="26" t="n">
        <f aca="false">IF(E4720&lt;J4720,(J4720-E4720)/E4720,IF(E4720&gt;I4720,(E4720-I4720)/E4720,0))</f>
        <v>0.000195005917753883</v>
      </c>
      <c r="P4720" s="27" t="n">
        <f aca="false">LN(F4720/F4719)</f>
        <v>0.011138140810914</v>
      </c>
      <c r="Q4720" s="28" t="n">
        <f aca="false">STDEV(P4701:P4720)*SQRT(252)</f>
        <v>0.184602008639446</v>
      </c>
      <c r="R4720" s="26" t="n">
        <f aca="false">(G4720-H4720)/H4720</f>
        <v>0.00099922873219517</v>
      </c>
      <c r="S4720" s="17" t="n">
        <f aca="false">YEAR(B4720)</f>
        <v>2024</v>
      </c>
      <c r="T4720" s="17" t="n">
        <f aca="false">WEEKDAY(B4720)</f>
        <v>6</v>
      </c>
    </row>
    <row r="4721" customFormat="false" ht="15" hidden="false" customHeight="false" outlineLevel="0" collapsed="false">
      <c r="B4721" s="21" t="n">
        <v>45649</v>
      </c>
      <c r="C4721" s="22" t="n">
        <v>2622.21</v>
      </c>
      <c r="D4721" s="22" t="n">
        <v>2633.39</v>
      </c>
      <c r="E4721" s="22" t="n">
        <v>2608.26</v>
      </c>
      <c r="F4721" s="22" t="n">
        <v>2612.755</v>
      </c>
      <c r="G4721" s="23" t="n">
        <v>2634.09</v>
      </c>
      <c r="H4721" s="23" t="n">
        <v>2631.46</v>
      </c>
      <c r="I4721" s="23" t="n">
        <v>2611.26</v>
      </c>
      <c r="J4721" s="23" t="n">
        <v>2608.65</v>
      </c>
      <c r="K4721" s="29" t="str">
        <f aca="false">IF(N4721&lt;=$F$3,"HIT","MISS")</f>
        <v>HIT</v>
      </c>
      <c r="L4721" s="29" t="str">
        <f aca="false">IF(O4721&lt;=$F$3,"HIT","MISS")</f>
        <v>HIT</v>
      </c>
      <c r="M4721" s="17" t="str">
        <f aca="false">IF(AND(K4721="HIT",L4721="HIT"),"HOD ✓ | LOD ✓",IF(K4721="HIT","HOD ✓",IF(L4721="HIT","LOD ✓","✗ MISS")))</f>
        <v>HOD ✓ | LOD ✓</v>
      </c>
      <c r="N4721" s="26" t="n">
        <f aca="false">IF(D4721&lt;H4721,(H4721-D4721)/D4721,IF(D4721&gt;G4721,(D4721-G4721)/D4721,0))</f>
        <v>0</v>
      </c>
      <c r="O4721" s="26" t="n">
        <f aca="false">IF(E4721&lt;J4721,(J4721-E4721)/E4721,IF(E4721&gt;I4721,(E4721-I4721)/E4721,0))</f>
        <v>0.000149524970670053</v>
      </c>
      <c r="P4721" s="27" t="n">
        <f aca="false">LN(F4721/F4720)</f>
        <v>-0.00414601180370461</v>
      </c>
      <c r="Q4721" s="28" t="n">
        <f aca="false">STDEV(P4702:P4721)*SQRT(252)</f>
        <v>0.140669391905711</v>
      </c>
      <c r="R4721" s="26" t="n">
        <f aca="false">(G4721-H4721)/H4721</f>
        <v>0.000999445174921948</v>
      </c>
      <c r="S4721" s="17" t="n">
        <f aca="false">YEAR(B4721)</f>
        <v>2024</v>
      </c>
      <c r="T4721" s="17" t="n">
        <f aca="false">WEEKDAY(B4721)</f>
        <v>2</v>
      </c>
    </row>
    <row r="4722" customFormat="false" ht="15" hidden="false" customHeight="false" outlineLevel="0" collapsed="false">
      <c r="B4722" s="21" t="n">
        <v>45650</v>
      </c>
      <c r="C4722" s="22" t="n">
        <v>2614.795</v>
      </c>
      <c r="D4722" s="22" t="n">
        <v>2621.535</v>
      </c>
      <c r="E4722" s="22" t="n">
        <v>2610.105</v>
      </c>
      <c r="F4722" s="22" t="n">
        <v>2616.875</v>
      </c>
      <c r="G4722" s="23" t="n">
        <v>2622.15</v>
      </c>
      <c r="H4722" s="23" t="n">
        <v>2619.53</v>
      </c>
      <c r="I4722" s="23" t="n">
        <v>2610.56</v>
      </c>
      <c r="J4722" s="23" t="n">
        <v>2607.95</v>
      </c>
      <c r="K4722" s="29" t="str">
        <f aca="false">IF(N4722&lt;=$F$3,"HIT","MISS")</f>
        <v>HIT</v>
      </c>
      <c r="L4722" s="29" t="str">
        <f aca="false">IF(O4722&lt;=$F$3,"HIT","MISS")</f>
        <v>HIT</v>
      </c>
      <c r="M4722" s="17" t="str">
        <f aca="false">IF(AND(K4722="HIT",L4722="HIT"),"HOD ✓ | LOD ✓",IF(K4722="HIT","HOD ✓",IF(L4722="HIT","LOD ✓","✗ MISS")))</f>
        <v>HOD ✓ | LOD ✓</v>
      </c>
      <c r="N4722" s="26" t="n">
        <f aca="false">IF(D4722&lt;H4722,(H4722-D4722)/D4722,IF(D4722&gt;G4722,(D4722-G4722)/D4722,0))</f>
        <v>0</v>
      </c>
      <c r="O4722" s="26" t="n">
        <f aca="false">IF(E4722&lt;J4722,(J4722-E4722)/E4722,IF(E4722&gt;I4722,(E4722-I4722)/E4722,0))</f>
        <v>0</v>
      </c>
      <c r="P4722" s="27" t="n">
        <f aca="false">LN(F4722/F4721)</f>
        <v>0.00157563760815612</v>
      </c>
      <c r="Q4722" s="28" t="n">
        <f aca="false">STDEV(P4703:P4722)*SQRT(252)</f>
        <v>0.140387665572512</v>
      </c>
      <c r="R4722" s="26" t="n">
        <f aca="false">(G4722-H4722)/H4722</f>
        <v>0.00100017942149924</v>
      </c>
      <c r="S4722" s="17" t="n">
        <f aca="false">YEAR(B4722)</f>
        <v>2024</v>
      </c>
      <c r="T4722" s="17" t="n">
        <f aca="false">WEEKDAY(B4722)</f>
        <v>3</v>
      </c>
    </row>
    <row r="4723" customFormat="false" ht="15" hidden="false" customHeight="false" outlineLevel="0" collapsed="false">
      <c r="B4723" s="21" t="n">
        <v>45652</v>
      </c>
      <c r="C4723" s="22" t="n">
        <v>2615.31</v>
      </c>
      <c r="D4723" s="22" t="n">
        <v>2639.175</v>
      </c>
      <c r="E4723" s="22" t="n">
        <v>2615.145</v>
      </c>
      <c r="F4723" s="22" t="n">
        <v>2633.865</v>
      </c>
      <c r="G4723" s="23" t="n">
        <v>2642.12</v>
      </c>
      <c r="H4723" s="23" t="n">
        <v>2639.48</v>
      </c>
      <c r="I4723" s="23" t="n">
        <v>2615.92</v>
      </c>
      <c r="J4723" s="23" t="n">
        <v>2613.31</v>
      </c>
      <c r="K4723" s="29" t="str">
        <f aca="false">IF(N4723&lt;=$F$3,"HIT","MISS")</f>
        <v>HIT</v>
      </c>
      <c r="L4723" s="29" t="str">
        <f aca="false">IF(O4723&lt;=$F$3,"HIT","MISS")</f>
        <v>HIT</v>
      </c>
      <c r="M4723" s="17" t="str">
        <f aca="false">IF(AND(K4723="HIT",L4723="HIT"),"HOD ✓ | LOD ✓",IF(K4723="HIT","HOD ✓",IF(L4723="HIT","LOD ✓","✗ MISS")))</f>
        <v>HOD ✓ | LOD ✓</v>
      </c>
      <c r="N4723" s="26" t="n">
        <f aca="false">IF(D4723&lt;H4723,(H4723-D4723)/D4723,IF(D4723&gt;G4723,(D4723-G4723)/D4723,0))</f>
        <v>0.000115566417535721</v>
      </c>
      <c r="O4723" s="26" t="n">
        <f aca="false">IF(E4723&lt;J4723,(J4723-E4723)/E4723,IF(E4723&gt;I4723,(E4723-I4723)/E4723,0))</f>
        <v>0</v>
      </c>
      <c r="P4723" s="27" t="n">
        <f aca="false">LN(F4723/F4722)</f>
        <v>0.00647149136896605</v>
      </c>
      <c r="Q4723" s="28" t="n">
        <f aca="false">STDEV(P4704:P4723)*SQRT(252)</f>
        <v>0.142372022806979</v>
      </c>
      <c r="R4723" s="26" t="n">
        <f aca="false">(G4723-H4723)/H4723</f>
        <v>0.00100019700850163</v>
      </c>
      <c r="S4723" s="17" t="n">
        <f aca="false">YEAR(B4723)</f>
        <v>2024</v>
      </c>
      <c r="T4723" s="17" t="n">
        <f aca="false">WEEKDAY(B4723)</f>
        <v>5</v>
      </c>
    </row>
    <row r="4724" customFormat="false" ht="15" hidden="false" customHeight="false" outlineLevel="0" collapsed="false">
      <c r="B4724" s="21" t="n">
        <v>45653</v>
      </c>
      <c r="C4724" s="22" t="n">
        <v>2633.3</v>
      </c>
      <c r="D4724" s="22" t="n">
        <v>2638.3</v>
      </c>
      <c r="E4724" s="22" t="n">
        <v>2611.715</v>
      </c>
      <c r="F4724" s="22" t="n">
        <v>2622.035</v>
      </c>
      <c r="G4724" s="23" t="n">
        <v>2645.89</v>
      </c>
      <c r="H4724" s="23" t="n">
        <v>2643.25</v>
      </c>
      <c r="I4724" s="23" t="n">
        <v>2611.85</v>
      </c>
      <c r="J4724" s="23" t="n">
        <v>2609.24</v>
      </c>
      <c r="K4724" s="24" t="str">
        <f aca="false">IF(N4724&lt;=$F$3,"HIT","MISS")</f>
        <v>MISS</v>
      </c>
      <c r="L4724" s="24" t="str">
        <f aca="false">IF(O4724&lt;=$F$3,"HIT","MISS")</f>
        <v>HIT</v>
      </c>
      <c r="M4724" s="25" t="str">
        <f aca="false">IF(AND(K4724="HIT",L4724="HIT"),"HOD ✓ | LOD ✓",IF(K4724="HIT","HOD ✓",IF(L4724="HIT","LOD ✓","✗ MISS")))</f>
        <v>LOD ✓</v>
      </c>
      <c r="N4724" s="26" t="n">
        <f aca="false">IF(D4724&lt;H4724,(H4724-D4724)/D4724,IF(D4724&gt;G4724,(D4724-G4724)/D4724,0))</f>
        <v>0.00187620816434819</v>
      </c>
      <c r="O4724" s="26" t="n">
        <f aca="false">IF(E4724&lt;J4724,(J4724-E4724)/E4724,IF(E4724&gt;I4724,(E4724-I4724)/E4724,0))</f>
        <v>0</v>
      </c>
      <c r="P4724" s="27" t="n">
        <f aca="false">LN(F4724/F4723)</f>
        <v>-0.00450161531895683</v>
      </c>
      <c r="Q4724" s="28" t="n">
        <f aca="false">STDEV(P4705:P4724)*SQRT(252)</f>
        <v>0.143218215250871</v>
      </c>
      <c r="R4724" s="26" t="n">
        <f aca="false">(G4724-H4724)/H4724</f>
        <v>0.000998770453040716</v>
      </c>
      <c r="S4724" s="17" t="n">
        <f aca="false">YEAR(B4724)</f>
        <v>2024</v>
      </c>
      <c r="T4724" s="17" t="n">
        <f aca="false">WEEKDAY(B4724)</f>
        <v>6</v>
      </c>
    </row>
    <row r="4725" customFormat="false" ht="15" hidden="false" customHeight="false" outlineLevel="0" collapsed="false">
      <c r="B4725" s="21" t="n">
        <v>45656</v>
      </c>
      <c r="C4725" s="22" t="n">
        <v>2622.075</v>
      </c>
      <c r="D4725" s="22" t="n">
        <v>2628.095</v>
      </c>
      <c r="E4725" s="22" t="n">
        <v>2596.185</v>
      </c>
      <c r="F4725" s="22" t="n">
        <v>2605.825</v>
      </c>
      <c r="G4725" s="23" t="n">
        <v>2631.57</v>
      </c>
      <c r="H4725" s="23" t="n">
        <v>2628.94</v>
      </c>
      <c r="I4725" s="23" t="n">
        <v>2599.68</v>
      </c>
      <c r="J4725" s="23" t="n">
        <v>2597.08</v>
      </c>
      <c r="K4725" s="29" t="str">
        <f aca="false">IF(N4725&lt;=$F$3,"HIT","MISS")</f>
        <v>HIT</v>
      </c>
      <c r="L4725" s="29" t="str">
        <f aca="false">IF(O4725&lt;=$F$3,"HIT","MISS")</f>
        <v>HIT</v>
      </c>
      <c r="M4725" s="17" t="str">
        <f aca="false">IF(AND(K4725="HIT",L4725="HIT"),"HOD ✓ | LOD ✓",IF(K4725="HIT","HOD ✓",IF(L4725="HIT","LOD ✓","✗ MISS")))</f>
        <v>HOD ✓ | LOD ✓</v>
      </c>
      <c r="N4725" s="26" t="n">
        <f aca="false">IF(D4725&lt;H4725,(H4725-D4725)/D4725,IF(D4725&gt;G4725,(D4725-G4725)/D4725,0))</f>
        <v>0.000321525667831739</v>
      </c>
      <c r="O4725" s="26" t="n">
        <f aca="false">IF(E4725&lt;J4725,(J4725-E4725)/E4725,IF(E4725&gt;I4725,(E4725-I4725)/E4725,0))</f>
        <v>0.000344736603901487</v>
      </c>
      <c r="P4725" s="27" t="n">
        <f aca="false">LN(F4725/F4724)</f>
        <v>-0.00620141011795374</v>
      </c>
      <c r="Q4725" s="28" t="n">
        <f aca="false">STDEV(P4706:P4725)*SQRT(252)</f>
        <v>0.143338661050843</v>
      </c>
      <c r="R4725" s="26" t="n">
        <f aca="false">(G4725-H4725)/H4725</f>
        <v>0.00100040320433335</v>
      </c>
      <c r="S4725" s="17" t="n">
        <f aca="false">YEAR(B4725)</f>
        <v>2024</v>
      </c>
      <c r="T4725" s="17" t="n">
        <f aca="false">WEEKDAY(B4725)</f>
        <v>2</v>
      </c>
    </row>
    <row r="4726" customFormat="false" ht="15" hidden="false" customHeight="false" outlineLevel="0" collapsed="false">
      <c r="B4726" s="21" t="n">
        <v>45657</v>
      </c>
      <c r="C4726" s="22" t="n">
        <v>2606.065</v>
      </c>
      <c r="D4726" s="22" t="n">
        <v>2627.625</v>
      </c>
      <c r="E4726" s="22" t="n">
        <v>2602.76</v>
      </c>
      <c r="F4726" s="22" t="n">
        <v>2624.26</v>
      </c>
      <c r="G4726" s="23" t="n">
        <v>2626.56</v>
      </c>
      <c r="H4726" s="23" t="n">
        <v>2623.94</v>
      </c>
      <c r="I4726" s="23" t="n">
        <v>2606.88</v>
      </c>
      <c r="J4726" s="23" t="n">
        <v>2604.28</v>
      </c>
      <c r="K4726" s="24" t="str">
        <f aca="false">IF(N4726&lt;=$F$3,"HIT","MISS")</f>
        <v>HIT</v>
      </c>
      <c r="L4726" s="24" t="str">
        <f aca="false">IF(O4726&lt;=$F$3,"HIT","MISS")</f>
        <v>MISS</v>
      </c>
      <c r="M4726" s="25" t="str">
        <f aca="false">IF(AND(K4726="HIT",L4726="HIT"),"HOD ✓ | LOD ✓",IF(K4726="HIT","HOD ✓",IF(L4726="HIT","LOD ✓","✗ MISS")))</f>
        <v>HOD ✓</v>
      </c>
      <c r="N4726" s="26" t="n">
        <f aca="false">IF(D4726&lt;H4726,(H4726-D4726)/D4726,IF(D4726&gt;G4726,(D4726-G4726)/D4726,0))</f>
        <v>0.000405308976737569</v>
      </c>
      <c r="O4726" s="26" t="n">
        <f aca="false">IF(E4726&lt;J4726,(J4726-E4726)/E4726,IF(E4726&gt;I4726,(E4726-I4726)/E4726,0))</f>
        <v>0.000583995450982796</v>
      </c>
      <c r="P4726" s="27" t="n">
        <f aca="false">LN(F4726/F4725)</f>
        <v>0.00704962781573946</v>
      </c>
      <c r="Q4726" s="28" t="n">
        <f aca="false">STDEV(P4707:P4726)*SQRT(252)</f>
        <v>0.145356672794229</v>
      </c>
      <c r="R4726" s="26" t="n">
        <f aca="false">(G4726-H4726)/H4726</f>
        <v>0.000998498441275292</v>
      </c>
      <c r="S4726" s="17" t="n">
        <f aca="false">YEAR(B4726)</f>
        <v>2024</v>
      </c>
      <c r="T4726" s="17" t="n">
        <f aca="false">WEEKDAY(B4726)</f>
        <v>3</v>
      </c>
    </row>
    <row r="4727" customFormat="false" ht="15" hidden="false" customHeight="false" outlineLevel="0" collapsed="false">
      <c r="B4727" s="21" t="n">
        <v>45659</v>
      </c>
      <c r="C4727" s="22" t="n">
        <v>2625.07</v>
      </c>
      <c r="D4727" s="22" t="n">
        <v>2660.605</v>
      </c>
      <c r="E4727" s="22" t="n">
        <v>2621.775</v>
      </c>
      <c r="F4727" s="22" t="n">
        <v>2658.23</v>
      </c>
      <c r="G4727" s="23" t="n">
        <v>2661.37</v>
      </c>
      <c r="H4727" s="23" t="n">
        <v>2658.71</v>
      </c>
      <c r="I4727" s="23" t="n">
        <v>2624.69</v>
      </c>
      <c r="J4727" s="23" t="n">
        <v>2622.07</v>
      </c>
      <c r="K4727" s="29" t="str">
        <f aca="false">IF(N4727&lt;=$F$3,"HIT","MISS")</f>
        <v>HIT</v>
      </c>
      <c r="L4727" s="29" t="str">
        <f aca="false">IF(O4727&lt;=$F$3,"HIT","MISS")</f>
        <v>HIT</v>
      </c>
      <c r="M4727" s="17" t="str">
        <f aca="false">IF(AND(K4727="HIT",L4727="HIT"),"HOD ✓ | LOD ✓",IF(K4727="HIT","HOD ✓",IF(L4727="HIT","LOD ✓","✗ MISS")))</f>
        <v>HOD ✓ | LOD ✓</v>
      </c>
      <c r="N4727" s="26" t="n">
        <f aca="false">IF(D4727&lt;H4727,(H4727-D4727)/D4727,IF(D4727&gt;G4727,(D4727-G4727)/D4727,0))</f>
        <v>0</v>
      </c>
      <c r="O4727" s="26" t="n">
        <f aca="false">IF(E4727&lt;J4727,(J4727-E4727)/E4727,IF(E4727&gt;I4727,(E4727-I4727)/E4727,0))</f>
        <v>0.000112519190243279</v>
      </c>
      <c r="P4727" s="27" t="n">
        <f aca="false">LN(F4727/F4726)</f>
        <v>0.0128615362348632</v>
      </c>
      <c r="Q4727" s="28" t="n">
        <f aca="false">STDEV(P4708:P4727)*SQRT(252)</f>
        <v>0.152569987104319</v>
      </c>
      <c r="R4727" s="26" t="n">
        <f aca="false">(G4727-H4727)/H4727</f>
        <v>0.00100048519770861</v>
      </c>
      <c r="S4727" s="17" t="n">
        <f aca="false">YEAR(B4727)</f>
        <v>2025</v>
      </c>
      <c r="T4727" s="17" t="n">
        <f aca="false">WEEKDAY(B4727)</f>
        <v>5</v>
      </c>
    </row>
    <row r="4728" customFormat="false" ht="15" hidden="false" customHeight="false" outlineLevel="0" collapsed="false">
      <c r="B4728" s="21" t="n">
        <v>45660</v>
      </c>
      <c r="C4728" s="22" t="n">
        <v>2657.82</v>
      </c>
      <c r="D4728" s="22" t="n">
        <v>2665.405</v>
      </c>
      <c r="E4728" s="22" t="n">
        <v>2636.705</v>
      </c>
      <c r="F4728" s="22" t="n">
        <v>2639.725</v>
      </c>
      <c r="G4728" s="23" t="n">
        <v>2672.89</v>
      </c>
      <c r="H4728" s="23" t="n">
        <v>2670.22</v>
      </c>
      <c r="I4728" s="23" t="n">
        <v>2636.38</v>
      </c>
      <c r="J4728" s="23" t="n">
        <v>2633.75</v>
      </c>
      <c r="K4728" s="24" t="str">
        <f aca="false">IF(N4728&lt;=$F$3,"HIT","MISS")</f>
        <v>MISS</v>
      </c>
      <c r="L4728" s="24" t="str">
        <f aca="false">IF(O4728&lt;=$F$3,"HIT","MISS")</f>
        <v>HIT</v>
      </c>
      <c r="M4728" s="25" t="str">
        <f aca="false">IF(AND(K4728="HIT",L4728="HIT"),"HOD ✓ | LOD ✓",IF(K4728="HIT","HOD ✓",IF(L4728="HIT","LOD ✓","✗ MISS")))</f>
        <v>LOD ✓</v>
      </c>
      <c r="N4728" s="26" t="n">
        <f aca="false">IF(D4728&lt;H4728,(H4728-D4728)/D4728,IF(D4728&gt;G4728,(D4728-G4728)/D4728,0))</f>
        <v>0.00180647969070351</v>
      </c>
      <c r="O4728" s="26" t="n">
        <f aca="false">IF(E4728&lt;J4728,(J4728-E4728)/E4728,IF(E4728&gt;I4728,(E4728-I4728)/E4728,0))</f>
        <v>0.000123259902036754</v>
      </c>
      <c r="P4728" s="27" t="n">
        <f aca="false">LN(F4728/F4727)</f>
        <v>-0.00698574270809492</v>
      </c>
      <c r="Q4728" s="28" t="n">
        <f aca="false">STDEV(P4709:P4728)*SQRT(252)</f>
        <v>0.154459903300879</v>
      </c>
      <c r="R4728" s="26" t="n">
        <f aca="false">(G4728-H4728)/H4728</f>
        <v>0.000999917609784989</v>
      </c>
      <c r="S4728" s="17" t="n">
        <f aca="false">YEAR(B4728)</f>
        <v>2025</v>
      </c>
      <c r="T4728" s="17" t="n">
        <f aca="false">WEEKDAY(B4728)</f>
        <v>6</v>
      </c>
    </row>
    <row r="4729" customFormat="false" ht="15" hidden="false" customHeight="false" outlineLevel="0" collapsed="false">
      <c r="B4729" s="21" t="n">
        <v>45663</v>
      </c>
      <c r="C4729" s="22" t="n">
        <v>2639.88</v>
      </c>
      <c r="D4729" s="22" t="n">
        <v>2649.52</v>
      </c>
      <c r="E4729" s="22" t="n">
        <v>2614.635</v>
      </c>
      <c r="F4729" s="22" t="n">
        <v>2636.105</v>
      </c>
      <c r="G4729" s="23" t="n">
        <v>2650.44</v>
      </c>
      <c r="H4729" s="23" t="n">
        <v>2647.79</v>
      </c>
      <c r="I4729" s="23" t="n">
        <v>2618.29</v>
      </c>
      <c r="J4729" s="23" t="n">
        <v>2615.67</v>
      </c>
      <c r="K4729" s="29" t="str">
        <f aca="false">IF(N4729&lt;=$F$3,"HIT","MISS")</f>
        <v>HIT</v>
      </c>
      <c r="L4729" s="29" t="str">
        <f aca="false">IF(O4729&lt;=$F$3,"HIT","MISS")</f>
        <v>HIT</v>
      </c>
      <c r="M4729" s="17" t="str">
        <f aca="false">IF(AND(K4729="HIT",L4729="HIT"),"HOD ✓ | LOD ✓",IF(K4729="HIT","HOD ✓",IF(L4729="HIT","LOD ✓","✗ MISS")))</f>
        <v>HOD ✓ | LOD ✓</v>
      </c>
      <c r="N4729" s="26" t="n">
        <f aca="false">IF(D4729&lt;H4729,(H4729-D4729)/D4729,IF(D4729&gt;G4729,(D4729-G4729)/D4729,0))</f>
        <v>0</v>
      </c>
      <c r="O4729" s="26" t="n">
        <f aca="false">IF(E4729&lt;J4729,(J4729-E4729)/E4729,IF(E4729&gt;I4729,(E4729-I4729)/E4729,0))</f>
        <v>0.000395848751355296</v>
      </c>
      <c r="P4729" s="27" t="n">
        <f aca="false">LN(F4729/F4728)</f>
        <v>-0.00137229613846448</v>
      </c>
      <c r="Q4729" s="28" t="n">
        <f aca="false">STDEV(P4710:P4729)*SQRT(252)</f>
        <v>0.152496472003082</v>
      </c>
      <c r="R4729" s="26" t="n">
        <f aca="false">(G4729-H4729)/H4729</f>
        <v>0.00100083465833774</v>
      </c>
      <c r="S4729" s="17" t="n">
        <f aca="false">YEAR(B4729)</f>
        <v>2025</v>
      </c>
      <c r="T4729" s="17" t="n">
        <f aca="false">WEEKDAY(B4729)</f>
        <v>2</v>
      </c>
    </row>
    <row r="4730" customFormat="false" ht="15" hidden="false" customHeight="false" outlineLevel="0" collapsed="false">
      <c r="B4730" s="21" t="n">
        <v>45664</v>
      </c>
      <c r="C4730" s="22" t="n">
        <v>2635.965</v>
      </c>
      <c r="D4730" s="22" t="n">
        <v>2664.33</v>
      </c>
      <c r="E4730" s="22" t="n">
        <v>2633</v>
      </c>
      <c r="F4730" s="22" t="n">
        <v>2648.625</v>
      </c>
      <c r="G4730" s="23" t="n">
        <v>2666.75</v>
      </c>
      <c r="H4730" s="23" t="n">
        <v>2664.09</v>
      </c>
      <c r="I4730" s="23" t="n">
        <v>2632.58</v>
      </c>
      <c r="J4730" s="23" t="n">
        <v>2629.95</v>
      </c>
      <c r="K4730" s="29" t="str">
        <f aca="false">IF(N4730&lt;=$F$3,"HIT","MISS")</f>
        <v>HIT</v>
      </c>
      <c r="L4730" s="29" t="str">
        <f aca="false">IF(O4730&lt;=$F$3,"HIT","MISS")</f>
        <v>HIT</v>
      </c>
      <c r="M4730" s="17" t="str">
        <f aca="false">IF(AND(K4730="HIT",L4730="HIT"),"HOD ✓ | LOD ✓",IF(K4730="HIT","HOD ✓",IF(L4730="HIT","LOD ✓","✗ MISS")))</f>
        <v>HOD ✓ | LOD ✓</v>
      </c>
      <c r="N4730" s="26" t="n">
        <f aca="false">IF(D4730&lt;H4730,(H4730-D4730)/D4730,IF(D4730&gt;G4730,(D4730-G4730)/D4730,0))</f>
        <v>0</v>
      </c>
      <c r="O4730" s="26" t="n">
        <f aca="false">IF(E4730&lt;J4730,(J4730-E4730)/E4730,IF(E4730&gt;I4730,(E4730-I4730)/E4730,0))</f>
        <v>0.00015951386251427</v>
      </c>
      <c r="P4730" s="27" t="n">
        <f aca="false">LN(F4730/F4729)</f>
        <v>0.00473818848768936</v>
      </c>
      <c r="Q4730" s="28" t="n">
        <f aca="false">STDEV(P4711:P4730)*SQRT(252)</f>
        <v>0.153390310067349</v>
      </c>
      <c r="R4730" s="26" t="n">
        <f aca="false">(G4730-H4730)/H4730</f>
        <v>0.000998464766580654</v>
      </c>
      <c r="S4730" s="17" t="n">
        <f aca="false">YEAR(B4730)</f>
        <v>2025</v>
      </c>
      <c r="T4730" s="17" t="n">
        <f aca="false">WEEKDAY(B4730)</f>
        <v>3</v>
      </c>
    </row>
    <row r="4731" customFormat="false" ht="15" hidden="false" customHeight="false" outlineLevel="0" collapsed="false">
      <c r="B4731" s="21" t="n">
        <v>45665</v>
      </c>
      <c r="C4731" s="22" t="n">
        <v>2648.655</v>
      </c>
      <c r="D4731" s="22" t="n">
        <v>2670.15</v>
      </c>
      <c r="E4731" s="22" t="n">
        <v>2645.37</v>
      </c>
      <c r="F4731" s="22" t="n">
        <v>2661.655</v>
      </c>
      <c r="G4731" s="23" t="n">
        <v>2670.41</v>
      </c>
      <c r="H4731" s="23" t="n">
        <v>2667.74</v>
      </c>
      <c r="I4731" s="23" t="n">
        <v>2648.28</v>
      </c>
      <c r="J4731" s="23" t="n">
        <v>2645.63</v>
      </c>
      <c r="K4731" s="29" t="str">
        <f aca="false">IF(N4731&lt;=$F$3,"HIT","MISS")</f>
        <v>HIT</v>
      </c>
      <c r="L4731" s="29" t="str">
        <f aca="false">IF(O4731&lt;=$F$3,"HIT","MISS")</f>
        <v>HIT</v>
      </c>
      <c r="M4731" s="17" t="str">
        <f aca="false">IF(AND(K4731="HIT",L4731="HIT"),"HOD ✓ | LOD ✓",IF(K4731="HIT","HOD ✓",IF(L4731="HIT","LOD ✓","✗ MISS")))</f>
        <v>HOD ✓ | LOD ✓</v>
      </c>
      <c r="N4731" s="26" t="n">
        <f aca="false">IF(D4731&lt;H4731,(H4731-D4731)/D4731,IF(D4731&gt;G4731,(D4731-G4731)/D4731,0))</f>
        <v>0</v>
      </c>
      <c r="O4731" s="26" t="n">
        <f aca="false">IF(E4731&lt;J4731,(J4731-E4731)/E4731,IF(E4731&gt;I4731,(E4731-I4731)/E4731,0))</f>
        <v>9.82849280063728E-005</v>
      </c>
      <c r="P4731" s="27" t="n">
        <f aca="false">LN(F4731/F4730)</f>
        <v>0.00490747235566614</v>
      </c>
      <c r="Q4731" s="28" t="n">
        <f aca="false">STDEV(P4712:P4731)*SQRT(252)</f>
        <v>0.149968102550338</v>
      </c>
      <c r="R4731" s="26" t="n">
        <f aca="false">(G4731-H4731)/H4731</f>
        <v>0.00100084715901852</v>
      </c>
      <c r="S4731" s="17" t="n">
        <f aca="false">YEAR(B4731)</f>
        <v>2025</v>
      </c>
      <c r="T4731" s="17" t="n">
        <f aca="false">WEEKDAY(B4731)</f>
        <v>4</v>
      </c>
    </row>
    <row r="4732" customFormat="false" ht="15" hidden="false" customHeight="false" outlineLevel="0" collapsed="false">
      <c r="B4732" s="21" t="n">
        <v>45666</v>
      </c>
      <c r="C4732" s="22" t="n">
        <v>2662.24</v>
      </c>
      <c r="D4732" s="22" t="n">
        <v>2678.405</v>
      </c>
      <c r="E4732" s="22" t="n">
        <v>2655.635</v>
      </c>
      <c r="F4732" s="22" t="n">
        <v>2670.34</v>
      </c>
      <c r="G4732" s="23" t="n">
        <v>2681.63</v>
      </c>
      <c r="H4732" s="23" t="n">
        <v>2678.95</v>
      </c>
      <c r="I4732" s="23" t="n">
        <v>2655.4</v>
      </c>
      <c r="J4732" s="23" t="n">
        <v>2652.75</v>
      </c>
      <c r="K4732" s="29" t="str">
        <f aca="false">IF(N4732&lt;=$F$3,"HIT","MISS")</f>
        <v>HIT</v>
      </c>
      <c r="L4732" s="29" t="str">
        <f aca="false">IF(O4732&lt;=$F$3,"HIT","MISS")</f>
        <v>HIT</v>
      </c>
      <c r="M4732" s="17" t="str">
        <f aca="false">IF(AND(K4732="HIT",L4732="HIT"),"HOD ✓ | LOD ✓",IF(K4732="HIT","HOD ✓",IF(L4732="HIT","LOD ✓","✗ MISS")))</f>
        <v>HOD ✓ | LOD ✓</v>
      </c>
      <c r="N4732" s="26" t="n">
        <f aca="false">IF(D4732&lt;H4732,(H4732-D4732)/D4732,IF(D4732&gt;G4732,(D4732-G4732)/D4732,0))</f>
        <v>0.000203479309514289</v>
      </c>
      <c r="O4732" s="26" t="n">
        <f aca="false">IF(E4732&lt;J4732,(J4732-E4732)/E4732,IF(E4732&gt;I4732,(E4732-I4732)/E4732,0))</f>
        <v>8.84910765222357E-005</v>
      </c>
      <c r="P4732" s="27" t="n">
        <f aca="false">LN(F4732/F4731)</f>
        <v>0.00325769535824864</v>
      </c>
      <c r="Q4732" s="28" t="n">
        <f aca="false">STDEV(P4713:P4732)*SQRT(252)</f>
        <v>0.143168335349278</v>
      </c>
      <c r="R4732" s="26" t="n">
        <f aca="false">(G4732-H4732)/H4732</f>
        <v>0.00100039194460527</v>
      </c>
      <c r="S4732" s="17" t="n">
        <f aca="false">YEAR(B4732)</f>
        <v>2025</v>
      </c>
      <c r="T4732" s="17" t="n">
        <f aca="false">WEEKDAY(B4732)</f>
        <v>5</v>
      </c>
    </row>
    <row r="4733" customFormat="false" ht="15" hidden="false" customHeight="false" outlineLevel="0" collapsed="false">
      <c r="B4733" s="21" t="n">
        <v>45667</v>
      </c>
      <c r="C4733" s="22" t="n">
        <v>2670.45</v>
      </c>
      <c r="D4733" s="22" t="n">
        <v>2697.95</v>
      </c>
      <c r="E4733" s="22" t="n">
        <v>2664.075</v>
      </c>
      <c r="F4733" s="22" t="n">
        <v>2689.375</v>
      </c>
      <c r="G4733" s="23" t="n">
        <v>2697.5</v>
      </c>
      <c r="H4733" s="23" t="n">
        <v>2694.81</v>
      </c>
      <c r="I4733" s="23" t="n">
        <v>2667.36</v>
      </c>
      <c r="J4733" s="23" t="n">
        <v>2664.7</v>
      </c>
      <c r="K4733" s="29" t="str">
        <f aca="false">IF(N4733&lt;=$F$3,"HIT","MISS")</f>
        <v>HIT</v>
      </c>
      <c r="L4733" s="29" t="str">
        <f aca="false">IF(O4733&lt;=$F$3,"HIT","MISS")</f>
        <v>HIT</v>
      </c>
      <c r="M4733" s="17" t="str">
        <f aca="false">IF(AND(K4733="HIT",L4733="HIT"),"HOD ✓ | LOD ✓",IF(K4733="HIT","HOD ✓",IF(L4733="HIT","LOD ✓","✗ MISS")))</f>
        <v>HOD ✓ | LOD ✓</v>
      </c>
      <c r="N4733" s="26" t="n">
        <f aca="false">IF(D4733&lt;H4733,(H4733-D4733)/D4733,IF(D4733&gt;G4733,(D4733-G4733)/D4733,0))</f>
        <v>0.000166793306028584</v>
      </c>
      <c r="O4733" s="26" t="n">
        <f aca="false">IF(E4733&lt;J4733,(J4733-E4733)/E4733,IF(E4733&gt;I4733,(E4733-I4733)/E4733,0))</f>
        <v>0.000234603004795285</v>
      </c>
      <c r="P4733" s="27" t="n">
        <f aca="false">LN(F4733/F4732)</f>
        <v>0.00710301948175326</v>
      </c>
      <c r="Q4733" s="28" t="n">
        <f aca="false">STDEV(P4714:P4733)*SQRT(252)</f>
        <v>0.141654849771001</v>
      </c>
      <c r="R4733" s="26" t="n">
        <f aca="false">(G4733-H4733)/H4733</f>
        <v>0.000998215087520105</v>
      </c>
      <c r="S4733" s="17" t="n">
        <f aca="false">YEAR(B4733)</f>
        <v>2025</v>
      </c>
      <c r="T4733" s="17" t="n">
        <f aca="false">WEEKDAY(B4733)</f>
        <v>6</v>
      </c>
    </row>
    <row r="4734" customFormat="false" ht="15" hidden="false" customHeight="false" outlineLevel="0" collapsed="false">
      <c r="B4734" s="21" t="n">
        <v>45670</v>
      </c>
      <c r="C4734" s="22" t="n">
        <v>2689.32</v>
      </c>
      <c r="D4734" s="22" t="n">
        <v>2693.555</v>
      </c>
      <c r="E4734" s="22" t="n">
        <v>2656.835</v>
      </c>
      <c r="F4734" s="22" t="n">
        <v>2663.21</v>
      </c>
      <c r="G4734" s="23" t="n">
        <v>2696.67</v>
      </c>
      <c r="H4734" s="23" t="n">
        <v>2693.98</v>
      </c>
      <c r="I4734" s="23" t="n">
        <v>2659.8</v>
      </c>
      <c r="J4734" s="23" t="n">
        <v>2657.14</v>
      </c>
      <c r="K4734" s="29" t="str">
        <f aca="false">IF(N4734&lt;=$F$3,"HIT","MISS")</f>
        <v>HIT</v>
      </c>
      <c r="L4734" s="29" t="str">
        <f aca="false">IF(O4734&lt;=$F$3,"HIT","MISS")</f>
        <v>HIT</v>
      </c>
      <c r="M4734" s="17" t="str">
        <f aca="false">IF(AND(K4734="HIT",L4734="HIT"),"HOD ✓ | LOD ✓",IF(K4734="HIT","HOD ✓",IF(L4734="HIT","LOD ✓","✗ MISS")))</f>
        <v>HOD ✓ | LOD ✓</v>
      </c>
      <c r="N4734" s="26" t="n">
        <f aca="false">IF(D4734&lt;H4734,(H4734-D4734)/D4734,IF(D4734&gt;G4734,(D4734-G4734)/D4734,0))</f>
        <v>0.000157784043763792</v>
      </c>
      <c r="O4734" s="26" t="n">
        <f aca="false">IF(E4734&lt;J4734,(J4734-E4734)/E4734,IF(E4734&gt;I4734,(E4734-I4734)/E4734,0))</f>
        <v>0.000114798246786058</v>
      </c>
      <c r="P4734" s="27" t="n">
        <f aca="false">LN(F4734/F4733)</f>
        <v>-0.00977666245775272</v>
      </c>
      <c r="Q4734" s="28" t="n">
        <f aca="false">STDEV(P4715:P4734)*SQRT(252)</f>
        <v>0.137230037438603</v>
      </c>
      <c r="R4734" s="26" t="n">
        <f aca="false">(G4734-H4734)/H4734</f>
        <v>0.000998522631942351</v>
      </c>
      <c r="S4734" s="17" t="n">
        <f aca="false">YEAR(B4734)</f>
        <v>2025</v>
      </c>
      <c r="T4734" s="17" t="n">
        <f aca="false">WEEKDAY(B4734)</f>
        <v>2</v>
      </c>
    </row>
    <row r="4735" customFormat="false" ht="15" hidden="false" customHeight="false" outlineLevel="0" collapsed="false">
      <c r="B4735" s="21" t="n">
        <v>45671</v>
      </c>
      <c r="C4735" s="22" t="n">
        <v>2664.465</v>
      </c>
      <c r="D4735" s="22" t="n">
        <v>2678.395</v>
      </c>
      <c r="E4735" s="22" t="n">
        <v>2659.89</v>
      </c>
      <c r="F4735" s="22" t="n">
        <v>2677.51</v>
      </c>
      <c r="G4735" s="23" t="n">
        <v>2677.67</v>
      </c>
      <c r="H4735" s="23" t="n">
        <v>2675</v>
      </c>
      <c r="I4735" s="23" t="n">
        <v>2660.49</v>
      </c>
      <c r="J4735" s="23" t="n">
        <v>2657.83</v>
      </c>
      <c r="K4735" s="29" t="str">
        <f aca="false">IF(N4735&lt;=$F$3,"HIT","MISS")</f>
        <v>HIT</v>
      </c>
      <c r="L4735" s="29" t="str">
        <f aca="false">IF(O4735&lt;=$F$3,"HIT","MISS")</f>
        <v>HIT</v>
      </c>
      <c r="M4735" s="17" t="str">
        <f aca="false">IF(AND(K4735="HIT",L4735="HIT"),"HOD ✓ | LOD ✓",IF(K4735="HIT","HOD ✓",IF(L4735="HIT","LOD ✓","✗ MISS")))</f>
        <v>HOD ✓ | LOD ✓</v>
      </c>
      <c r="N4735" s="26" t="n">
        <f aca="false">IF(D4735&lt;H4735,(H4735-D4735)/D4735,IF(D4735&gt;G4735,(D4735-G4735)/D4735,0))</f>
        <v>0.000270684495752086</v>
      </c>
      <c r="O4735" s="26" t="n">
        <f aca="false">IF(E4735&lt;J4735,(J4735-E4735)/E4735,IF(E4735&gt;I4735,(E4735-I4735)/E4735,0))</f>
        <v>0</v>
      </c>
      <c r="P4735" s="27" t="n">
        <f aca="false">LN(F4735/F4734)</f>
        <v>0.00535509600708238</v>
      </c>
      <c r="Q4735" s="28" t="n">
        <f aca="false">STDEV(P4716:P4735)*SQRT(252)</f>
        <v>0.131276318543729</v>
      </c>
      <c r="R4735" s="26" t="n">
        <f aca="false">(G4735-H4735)/H4735</f>
        <v>0.000998130841121523</v>
      </c>
      <c r="S4735" s="17" t="n">
        <f aca="false">YEAR(B4735)</f>
        <v>2025</v>
      </c>
      <c r="T4735" s="17" t="n">
        <f aca="false">WEEKDAY(B4735)</f>
        <v>3</v>
      </c>
    </row>
    <row r="4736" customFormat="false" ht="15" hidden="false" customHeight="false" outlineLevel="0" collapsed="false">
      <c r="B4736" s="21" t="n">
        <v>45672</v>
      </c>
      <c r="C4736" s="22" t="n">
        <v>2676.94</v>
      </c>
      <c r="D4736" s="22" t="n">
        <v>2697.42</v>
      </c>
      <c r="E4736" s="22" t="n">
        <v>2669.365</v>
      </c>
      <c r="F4736" s="22" t="n">
        <v>2696.265</v>
      </c>
      <c r="G4736" s="23" t="n">
        <v>2698.47</v>
      </c>
      <c r="H4736" s="23" t="n">
        <v>2695.77</v>
      </c>
      <c r="I4736" s="23" t="n">
        <v>2669.96</v>
      </c>
      <c r="J4736" s="23" t="n">
        <v>2667.29</v>
      </c>
      <c r="K4736" s="29" t="str">
        <f aca="false">IF(N4736&lt;=$F$3,"HIT","MISS")</f>
        <v>HIT</v>
      </c>
      <c r="L4736" s="29" t="str">
        <f aca="false">IF(O4736&lt;=$F$3,"HIT","MISS")</f>
        <v>HIT</v>
      </c>
      <c r="M4736" s="17" t="str">
        <f aca="false">IF(AND(K4736="HIT",L4736="HIT"),"HOD ✓ | LOD ✓",IF(K4736="HIT","HOD ✓",IF(L4736="HIT","LOD ✓","✗ MISS")))</f>
        <v>HOD ✓ | LOD ✓</v>
      </c>
      <c r="N4736" s="26" t="n">
        <f aca="false">IF(D4736&lt;H4736,(H4736-D4736)/D4736,IF(D4736&gt;G4736,(D4736-G4736)/D4736,0))</f>
        <v>0</v>
      </c>
      <c r="O4736" s="26" t="n">
        <f aca="false">IF(E4736&lt;J4736,(J4736-E4736)/E4736,IF(E4736&gt;I4736,(E4736-I4736)/E4736,0))</f>
        <v>0</v>
      </c>
      <c r="P4736" s="27" t="n">
        <f aca="false">LN(F4736/F4735)</f>
        <v>0.00698022382803395</v>
      </c>
      <c r="Q4736" s="28" t="n">
        <f aca="false">STDEV(P4717:P4736)*SQRT(252)</f>
        <v>0.133231348027416</v>
      </c>
      <c r="R4736" s="26" t="n">
        <f aca="false">(G4736-H4736)/H4736</f>
        <v>0.00100156912496237</v>
      </c>
      <c r="S4736" s="17" t="n">
        <f aca="false">YEAR(B4736)</f>
        <v>2025</v>
      </c>
      <c r="T4736" s="17" t="n">
        <f aca="false">WEEKDAY(B4736)</f>
        <v>4</v>
      </c>
    </row>
    <row r="4737" customFormat="false" ht="15" hidden="false" customHeight="false" outlineLevel="0" collapsed="false">
      <c r="B4737" s="21" t="n">
        <v>45673</v>
      </c>
      <c r="C4737" s="22" t="n">
        <v>2696.16</v>
      </c>
      <c r="D4737" s="22" t="n">
        <v>2724.785</v>
      </c>
      <c r="E4737" s="22" t="n">
        <v>2690.05</v>
      </c>
      <c r="F4737" s="22" t="n">
        <v>2714.87</v>
      </c>
      <c r="G4737" s="23" t="n">
        <v>2723.16</v>
      </c>
      <c r="H4737" s="23" t="n">
        <v>2720.44</v>
      </c>
      <c r="I4737" s="23" t="n">
        <v>2693.15</v>
      </c>
      <c r="J4737" s="23" t="n">
        <v>2690.46</v>
      </c>
      <c r="K4737" s="24" t="str">
        <f aca="false">IF(N4737&lt;=$F$3,"HIT","MISS")</f>
        <v>MISS</v>
      </c>
      <c r="L4737" s="24" t="str">
        <f aca="false">IF(O4737&lt;=$F$3,"HIT","MISS")</f>
        <v>HIT</v>
      </c>
      <c r="M4737" s="25" t="str">
        <f aca="false">IF(AND(K4737="HIT",L4737="HIT"),"HOD ✓ | LOD ✓",IF(K4737="HIT","HOD ✓",IF(L4737="HIT","LOD ✓","✗ MISS")))</f>
        <v>LOD ✓</v>
      </c>
      <c r="N4737" s="26" t="n">
        <f aca="false">IF(D4737&lt;H4737,(H4737-D4737)/D4737,IF(D4737&gt;G4737,(D4737-G4737)/D4737,0))</f>
        <v>0.000596377328853469</v>
      </c>
      <c r="O4737" s="26" t="n">
        <f aca="false">IF(E4737&lt;J4737,(J4737-E4737)/E4737,IF(E4737&gt;I4737,(E4737-I4737)/E4737,0))</f>
        <v>0.000152413523912141</v>
      </c>
      <c r="P4737" s="27" t="n">
        <f aca="false">LN(F4737/F4736)</f>
        <v>0.00687658811514212</v>
      </c>
      <c r="Q4737" s="28" t="n">
        <f aca="false">STDEV(P4718:P4737)*SQRT(252)</f>
        <v>0.134356748428789</v>
      </c>
      <c r="R4737" s="26" t="n">
        <f aca="false">(G4737-H4737)/H4737</f>
        <v>0.000999838261457632</v>
      </c>
      <c r="S4737" s="17" t="n">
        <f aca="false">YEAR(B4737)</f>
        <v>2025</v>
      </c>
      <c r="T4737" s="17" t="n">
        <f aca="false">WEEKDAY(B4737)</f>
        <v>5</v>
      </c>
    </row>
    <row r="4738" customFormat="false" ht="15" hidden="false" customHeight="false" outlineLevel="0" collapsed="false">
      <c r="B4738" s="21" t="n">
        <v>45674</v>
      </c>
      <c r="C4738" s="22" t="n">
        <v>2714.215</v>
      </c>
      <c r="D4738" s="22" t="n">
        <v>2717.43</v>
      </c>
      <c r="E4738" s="22" t="n">
        <v>2699.3</v>
      </c>
      <c r="F4738" s="22" t="n">
        <v>2703.15</v>
      </c>
      <c r="G4738" s="23" t="n">
        <v>2720.62</v>
      </c>
      <c r="H4738" s="23" t="n">
        <v>2717.9</v>
      </c>
      <c r="I4738" s="23" t="n">
        <v>2699.4</v>
      </c>
      <c r="J4738" s="23" t="n">
        <v>2696.7</v>
      </c>
      <c r="K4738" s="29" t="str">
        <f aca="false">IF(N4738&lt;=$F$3,"HIT","MISS")</f>
        <v>HIT</v>
      </c>
      <c r="L4738" s="29" t="str">
        <f aca="false">IF(O4738&lt;=$F$3,"HIT","MISS")</f>
        <v>HIT</v>
      </c>
      <c r="M4738" s="17" t="str">
        <f aca="false">IF(AND(K4738="HIT",L4738="HIT"),"HOD ✓ | LOD ✓",IF(K4738="HIT","HOD ✓",IF(L4738="HIT","LOD ✓","✗ MISS")))</f>
        <v>HOD ✓ | LOD ✓</v>
      </c>
      <c r="N4738" s="26" t="n">
        <f aca="false">IF(D4738&lt;H4738,(H4738-D4738)/D4738,IF(D4738&gt;G4738,(D4738-G4738)/D4738,0))</f>
        <v>0.000172957537084766</v>
      </c>
      <c r="O4738" s="26" t="n">
        <f aca="false">IF(E4738&lt;J4738,(J4738-E4738)/E4738,IF(E4738&gt;I4738,(E4738-I4738)/E4738,0))</f>
        <v>0</v>
      </c>
      <c r="P4738" s="27" t="n">
        <f aca="false">LN(F4738/F4737)</f>
        <v>-0.00432631045297988</v>
      </c>
      <c r="Q4738" s="28" t="n">
        <f aca="false">STDEV(P4719:P4738)*SQRT(252)</f>
        <v>0.101045462367203</v>
      </c>
      <c r="R4738" s="26" t="n">
        <f aca="false">(G4738-H4738)/H4738</f>
        <v>0.00100077265535884</v>
      </c>
      <c r="S4738" s="17" t="n">
        <f aca="false">YEAR(B4738)</f>
        <v>2025</v>
      </c>
      <c r="T4738" s="17" t="n">
        <f aca="false">WEEKDAY(B4738)</f>
        <v>6</v>
      </c>
    </row>
    <row r="4739" customFormat="false" ht="15" hidden="false" customHeight="false" outlineLevel="0" collapsed="false">
      <c r="B4739" s="21" t="n">
        <v>45677</v>
      </c>
      <c r="C4739" s="22" t="n">
        <v>2703.135</v>
      </c>
      <c r="D4739" s="22" t="n">
        <v>2713.885</v>
      </c>
      <c r="E4739" s="22" t="n">
        <v>2689.375</v>
      </c>
      <c r="F4739" s="22" t="n">
        <v>2707.905</v>
      </c>
      <c r="G4739" s="23" t="n">
        <v>2704.77</v>
      </c>
      <c r="H4739" s="23" t="n">
        <v>2702.07</v>
      </c>
      <c r="I4739" s="23" t="n">
        <v>2694.2</v>
      </c>
      <c r="J4739" s="23" t="n">
        <v>2691.51</v>
      </c>
      <c r="K4739" s="24" t="str">
        <f aca="false">IF(N4739&lt;=$F$3,"HIT","MISS")</f>
        <v>MISS</v>
      </c>
      <c r="L4739" s="24" t="str">
        <f aca="false">IF(O4739&lt;=$F$3,"HIT","MISS")</f>
        <v>MISS</v>
      </c>
      <c r="M4739" s="25" t="str">
        <f aca="false">IF(AND(K4739="HIT",L4739="HIT"),"HOD ✓ | LOD ✓",IF(K4739="HIT","HOD ✓",IF(L4739="HIT","LOD ✓","✗ MISS")))</f>
        <v>✗ MISS</v>
      </c>
      <c r="N4739" s="26" t="n">
        <f aca="false">IF(D4739&lt;H4739,(H4739-D4739)/D4739,IF(D4739&gt;G4739,(D4739-G4739)/D4739,0))</f>
        <v>0.00335865373809142</v>
      </c>
      <c r="O4739" s="26" t="n">
        <f aca="false">IF(E4739&lt;J4739,(J4739-E4739)/E4739,IF(E4739&gt;I4739,(E4739-I4739)/E4739,0))</f>
        <v>0.000793864745526458</v>
      </c>
      <c r="P4739" s="27" t="n">
        <f aca="false">LN(F4739/F4738)</f>
        <v>0.00175751354364663</v>
      </c>
      <c r="Q4739" s="28" t="n">
        <f aca="false">STDEV(P4720:P4739)*SQRT(252)</f>
        <v>0.100951108950192</v>
      </c>
      <c r="R4739" s="26" t="n">
        <f aca="false">(G4739-H4739)/H4739</f>
        <v>0.000999233920660759</v>
      </c>
      <c r="S4739" s="17" t="n">
        <f aca="false">YEAR(B4739)</f>
        <v>2025</v>
      </c>
      <c r="T4739" s="17" t="n">
        <f aca="false">WEEKDAY(B4739)</f>
        <v>2</v>
      </c>
    </row>
    <row r="4740" customFormat="false" ht="15" hidden="false" customHeight="false" outlineLevel="0" collapsed="false">
      <c r="B4740" s="21" t="n">
        <v>45678</v>
      </c>
      <c r="C4740" s="22" t="n">
        <v>2708.015</v>
      </c>
      <c r="D4740" s="22" t="n">
        <v>2746.055</v>
      </c>
      <c r="E4740" s="22" t="n">
        <v>2702.815</v>
      </c>
      <c r="F4740" s="22" t="n">
        <v>2744.865</v>
      </c>
      <c r="G4740" s="23" t="n">
        <v>2746.37</v>
      </c>
      <c r="H4740" s="23" t="n">
        <v>2743.63</v>
      </c>
      <c r="I4740" s="23" t="n">
        <v>2706.02</v>
      </c>
      <c r="J4740" s="23" t="n">
        <v>2703.32</v>
      </c>
      <c r="K4740" s="29" t="str">
        <f aca="false">IF(N4740&lt;=$F$3,"HIT","MISS")</f>
        <v>HIT</v>
      </c>
      <c r="L4740" s="29" t="str">
        <f aca="false">IF(O4740&lt;=$F$3,"HIT","MISS")</f>
        <v>HIT</v>
      </c>
      <c r="M4740" s="17" t="str">
        <f aca="false">IF(AND(K4740="HIT",L4740="HIT"),"HOD ✓ | LOD ✓",IF(K4740="HIT","HOD ✓",IF(L4740="HIT","LOD ✓","✗ MISS")))</f>
        <v>HOD ✓ | LOD ✓</v>
      </c>
      <c r="N4740" s="26" t="n">
        <f aca="false">IF(D4740&lt;H4740,(H4740-D4740)/D4740,IF(D4740&gt;G4740,(D4740-G4740)/D4740,0))</f>
        <v>0</v>
      </c>
      <c r="O4740" s="26" t="n">
        <f aca="false">IF(E4740&lt;J4740,(J4740-E4740)/E4740,IF(E4740&gt;I4740,(E4740-I4740)/E4740,0))</f>
        <v>0.000186842236705105</v>
      </c>
      <c r="P4740" s="27" t="n">
        <f aca="false">LN(F4740/F4739)</f>
        <v>0.0135566202303336</v>
      </c>
      <c r="Q4740" s="28" t="n">
        <f aca="false">STDEV(P4721:P4740)*SQRT(252)</f>
        <v>0.104125916610195</v>
      </c>
      <c r="R4740" s="26" t="n">
        <f aca="false">(G4740-H4740)/H4740</f>
        <v>0.000998676935300963</v>
      </c>
      <c r="S4740" s="17" t="n">
        <f aca="false">YEAR(B4740)</f>
        <v>2025</v>
      </c>
      <c r="T4740" s="17" t="n">
        <f aca="false">WEEKDAY(B4740)</f>
        <v>3</v>
      </c>
    </row>
    <row r="4741" customFormat="false" ht="15" hidden="false" customHeight="false" outlineLevel="0" collapsed="false">
      <c r="B4741" s="21" t="n">
        <v>45679</v>
      </c>
      <c r="C4741" s="22" t="n">
        <v>2744.55</v>
      </c>
      <c r="D4741" s="22" t="n">
        <v>2763.435</v>
      </c>
      <c r="E4741" s="22" t="n">
        <v>2741.965</v>
      </c>
      <c r="F4741" s="22" t="n">
        <v>2756.345</v>
      </c>
      <c r="G4741" s="23" t="n">
        <v>2766.8</v>
      </c>
      <c r="H4741" s="23" t="n">
        <v>2764.04</v>
      </c>
      <c r="I4741" s="23" t="n">
        <v>2743.08</v>
      </c>
      <c r="J4741" s="23" t="n">
        <v>2740.34</v>
      </c>
      <c r="K4741" s="29" t="str">
        <f aca="false">IF(N4741&lt;=$F$3,"HIT","MISS")</f>
        <v>HIT</v>
      </c>
      <c r="L4741" s="29" t="str">
        <f aca="false">IF(O4741&lt;=$F$3,"HIT","MISS")</f>
        <v>HIT</v>
      </c>
      <c r="M4741" s="17" t="str">
        <f aca="false">IF(AND(K4741="HIT",L4741="HIT"),"HOD ✓ | LOD ✓",IF(K4741="HIT","HOD ✓",IF(L4741="HIT","LOD ✓","✗ MISS")))</f>
        <v>HOD ✓ | LOD ✓</v>
      </c>
      <c r="N4741" s="26" t="n">
        <f aca="false">IF(D4741&lt;H4741,(H4741-D4741)/D4741,IF(D4741&gt;G4741,(D4741-G4741)/D4741,0))</f>
        <v>0.000218930425358302</v>
      </c>
      <c r="O4741" s="26" t="n">
        <f aca="false">IF(E4741&lt;J4741,(J4741-E4741)/E4741,IF(E4741&gt;I4741,(E4741-I4741)/E4741,0))</f>
        <v>0</v>
      </c>
      <c r="P4741" s="27" t="n">
        <f aca="false">LN(F4741/F4740)</f>
        <v>0.00417363331498973</v>
      </c>
      <c r="Q4741" s="28" t="n">
        <f aca="false">STDEV(P4722:P4741)*SQRT(252)</f>
        <v>0.101492896199236</v>
      </c>
      <c r="R4741" s="26" t="n">
        <f aca="false">(G4741-H4741)/H4741</f>
        <v>0.000998538371369524</v>
      </c>
      <c r="S4741" s="17" t="n">
        <f aca="false">YEAR(B4741)</f>
        <v>2025</v>
      </c>
      <c r="T4741" s="17" t="n">
        <f aca="false">WEEKDAY(B4741)</f>
        <v>4</v>
      </c>
    </row>
    <row r="4742" customFormat="false" ht="15" hidden="false" customHeight="false" outlineLevel="0" collapsed="false">
      <c r="B4742" s="21" t="n">
        <v>45680</v>
      </c>
      <c r="C4742" s="22" t="n">
        <v>2755.74</v>
      </c>
      <c r="D4742" s="22" t="n">
        <v>2758.97</v>
      </c>
      <c r="E4742" s="22" t="n">
        <v>2735.96</v>
      </c>
      <c r="F4742" s="22" t="n">
        <v>2754.855</v>
      </c>
      <c r="G4742" s="23" t="n">
        <v>2760.85</v>
      </c>
      <c r="H4742" s="23" t="n">
        <v>2758.09</v>
      </c>
      <c r="I4742" s="23" t="n">
        <v>2739.11</v>
      </c>
      <c r="J4742" s="23" t="n">
        <v>2736.37</v>
      </c>
      <c r="K4742" s="29" t="str">
        <f aca="false">IF(N4742&lt;=$F$3,"HIT","MISS")</f>
        <v>HIT</v>
      </c>
      <c r="L4742" s="29" t="str">
        <f aca="false">IF(O4742&lt;=$F$3,"HIT","MISS")</f>
        <v>HIT</v>
      </c>
      <c r="M4742" s="17" t="str">
        <f aca="false">IF(AND(K4742="HIT",L4742="HIT"),"HOD ✓ | LOD ✓",IF(K4742="HIT","HOD ✓",IF(L4742="HIT","LOD ✓","✗ MISS")))</f>
        <v>HOD ✓ | LOD ✓</v>
      </c>
      <c r="N4742" s="26" t="n">
        <f aca="false">IF(D4742&lt;H4742,(H4742-D4742)/D4742,IF(D4742&gt;G4742,(D4742-G4742)/D4742,0))</f>
        <v>0</v>
      </c>
      <c r="O4742" s="26" t="n">
        <f aca="false">IF(E4742&lt;J4742,(J4742-E4742)/E4742,IF(E4742&gt;I4742,(E4742-I4742)/E4742,0))</f>
        <v>0.000149855992046614</v>
      </c>
      <c r="P4742" s="27" t="n">
        <f aca="false">LN(F4742/F4741)</f>
        <v>-0.000540717098382584</v>
      </c>
      <c r="Q4742" s="28" t="n">
        <f aca="false">STDEV(P4723:P4742)*SQRT(252)</f>
        <v>0.102073311440955</v>
      </c>
      <c r="R4742" s="26" t="n">
        <f aca="false">(G4742-H4742)/H4742</f>
        <v>0.00100069250822118</v>
      </c>
      <c r="S4742" s="17" t="n">
        <f aca="false">YEAR(B4742)</f>
        <v>2025</v>
      </c>
      <c r="T4742" s="17" t="n">
        <f aca="false">WEEKDAY(B4742)</f>
        <v>5</v>
      </c>
    </row>
    <row r="4743" customFormat="false" ht="15" hidden="false" customHeight="false" outlineLevel="0" collapsed="false">
      <c r="B4743" s="21" t="n">
        <v>45681</v>
      </c>
      <c r="C4743" s="22" t="n">
        <v>2753.815</v>
      </c>
      <c r="D4743" s="22" t="n">
        <v>2786.06</v>
      </c>
      <c r="E4743" s="22" t="n">
        <v>2753.64</v>
      </c>
      <c r="F4743" s="22" t="n">
        <v>2770.885</v>
      </c>
      <c r="G4743" s="23" t="n">
        <v>2787.47</v>
      </c>
      <c r="H4743" s="23" t="n">
        <v>2784.69</v>
      </c>
      <c r="I4743" s="23" t="n">
        <v>2754.86</v>
      </c>
      <c r="J4743" s="23" t="n">
        <v>2752.11</v>
      </c>
      <c r="K4743" s="29" t="str">
        <f aca="false">IF(N4743&lt;=$F$3,"HIT","MISS")</f>
        <v>HIT</v>
      </c>
      <c r="L4743" s="29" t="str">
        <f aca="false">IF(O4743&lt;=$F$3,"HIT","MISS")</f>
        <v>HIT</v>
      </c>
      <c r="M4743" s="17" t="str">
        <f aca="false">IF(AND(K4743="HIT",L4743="HIT"),"HOD ✓ | LOD ✓",IF(K4743="HIT","HOD ✓",IF(L4743="HIT","LOD ✓","✗ MISS")))</f>
        <v>HOD ✓ | LOD ✓</v>
      </c>
      <c r="N4743" s="26" t="n">
        <f aca="false">IF(D4743&lt;H4743,(H4743-D4743)/D4743,IF(D4743&gt;G4743,(D4743-G4743)/D4743,0))</f>
        <v>0</v>
      </c>
      <c r="O4743" s="26" t="n">
        <f aca="false">IF(E4743&lt;J4743,(J4743-E4743)/E4743,IF(E4743&gt;I4743,(E4743-I4743)/E4743,0))</f>
        <v>0</v>
      </c>
      <c r="P4743" s="27" t="n">
        <f aca="false">LN(F4743/F4742)</f>
        <v>0.00580195411571802</v>
      </c>
      <c r="Q4743" s="28" t="n">
        <f aca="false">STDEV(P4724:P4743)*SQRT(252)</f>
        <v>0.10176100976861</v>
      </c>
      <c r="R4743" s="26" t="n">
        <f aca="false">(G4743-H4743)/H4743</f>
        <v>0.00099831579098562</v>
      </c>
      <c r="S4743" s="17" t="n">
        <f aca="false">YEAR(B4743)</f>
        <v>2025</v>
      </c>
      <c r="T4743" s="17" t="n">
        <f aca="false">WEEKDAY(B4743)</f>
        <v>6</v>
      </c>
    </row>
    <row r="4744" customFormat="false" ht="15" hidden="false" customHeight="false" outlineLevel="0" collapsed="false">
      <c r="B4744" s="21" t="n">
        <v>45684</v>
      </c>
      <c r="C4744" s="22" t="n">
        <v>2765.17</v>
      </c>
      <c r="D4744" s="22" t="n">
        <v>2772.745</v>
      </c>
      <c r="E4744" s="22" t="n">
        <v>2730.56</v>
      </c>
      <c r="F4744" s="22" t="n">
        <v>2740.655</v>
      </c>
      <c r="G4744" s="23" t="n">
        <v>2772.24</v>
      </c>
      <c r="H4744" s="23" t="n">
        <v>2769.47</v>
      </c>
      <c r="I4744" s="23" t="n">
        <v>2729.85</v>
      </c>
      <c r="J4744" s="23" t="n">
        <v>2727.12</v>
      </c>
      <c r="K4744" s="29" t="str">
        <f aca="false">IF(N4744&lt;=$F$3,"HIT","MISS")</f>
        <v>HIT</v>
      </c>
      <c r="L4744" s="29" t="str">
        <f aca="false">IF(O4744&lt;=$F$3,"HIT","MISS")</f>
        <v>HIT</v>
      </c>
      <c r="M4744" s="17" t="str">
        <f aca="false">IF(AND(K4744="HIT",L4744="HIT"),"HOD ✓ | LOD ✓",IF(K4744="HIT","HOD ✓",IF(L4744="HIT","LOD ✓","✗ MISS")))</f>
        <v>HOD ✓ | LOD ✓</v>
      </c>
      <c r="N4744" s="26" t="n">
        <f aca="false">IF(D4744&lt;H4744,(H4744-D4744)/D4744,IF(D4744&gt;G4744,(D4744-G4744)/D4744,0))</f>
        <v>0.000182129983103426</v>
      </c>
      <c r="O4744" s="26" t="n">
        <f aca="false">IF(E4744&lt;J4744,(J4744-E4744)/E4744,IF(E4744&gt;I4744,(E4744-I4744)/E4744,0))</f>
        <v>0.000260019922653242</v>
      </c>
      <c r="P4744" s="27" t="n">
        <f aca="false">LN(F4744/F4743)</f>
        <v>-0.010969820829849</v>
      </c>
      <c r="Q4744" s="28" t="n">
        <f aca="false">STDEV(P4725:P4744)*SQRT(252)</f>
        <v>0.109954115770112</v>
      </c>
      <c r="R4744" s="26" t="n">
        <f aca="false">(G4744-H4744)/H4744</f>
        <v>0.00100019137235644</v>
      </c>
      <c r="S4744" s="17" t="n">
        <f aca="false">YEAR(B4744)</f>
        <v>2025</v>
      </c>
      <c r="T4744" s="17" t="n">
        <f aca="false">WEEKDAY(B4744)</f>
        <v>2</v>
      </c>
    </row>
    <row r="4745" customFormat="false" ht="15" hidden="false" customHeight="false" outlineLevel="0" collapsed="false">
      <c r="B4745" s="21" t="n">
        <v>45685</v>
      </c>
      <c r="C4745" s="22" t="n">
        <v>2740.88</v>
      </c>
      <c r="D4745" s="22" t="n">
        <v>2765.09</v>
      </c>
      <c r="E4745" s="22" t="n">
        <v>2734.815</v>
      </c>
      <c r="F4745" s="22" t="n">
        <v>2763.42</v>
      </c>
      <c r="G4745" s="23" t="n">
        <v>2768.18</v>
      </c>
      <c r="H4745" s="23" t="n">
        <v>2765.41</v>
      </c>
      <c r="I4745" s="23" t="n">
        <v>2733.93</v>
      </c>
      <c r="J4745" s="23" t="n">
        <v>2731.2</v>
      </c>
      <c r="K4745" s="29" t="str">
        <f aca="false">IF(N4745&lt;=$F$3,"HIT","MISS")</f>
        <v>HIT</v>
      </c>
      <c r="L4745" s="29" t="str">
        <f aca="false">IF(O4745&lt;=$F$3,"HIT","MISS")</f>
        <v>HIT</v>
      </c>
      <c r="M4745" s="17" t="str">
        <f aca="false">IF(AND(K4745="HIT",L4745="HIT"),"HOD ✓ | LOD ✓",IF(K4745="HIT","HOD ✓",IF(L4745="HIT","LOD ✓","✗ MISS")))</f>
        <v>HOD ✓ | LOD ✓</v>
      </c>
      <c r="N4745" s="26" t="n">
        <f aca="false">IF(D4745&lt;H4745,(H4745-D4745)/D4745,IF(D4745&gt;G4745,(D4745-G4745)/D4745,0))</f>
        <v>0.000115728601962218</v>
      </c>
      <c r="O4745" s="26" t="n">
        <f aca="false">IF(E4745&lt;J4745,(J4745-E4745)/E4745,IF(E4745&gt;I4745,(E4745-I4745)/E4745,0))</f>
        <v>0.000323605070178501</v>
      </c>
      <c r="P4745" s="27" t="n">
        <f aca="false">LN(F4745/F4744)</f>
        <v>0.00827210014863135</v>
      </c>
      <c r="Q4745" s="28" t="n">
        <f aca="false">STDEV(P4726:P4745)*SQRT(252)</f>
        <v>0.107233933764283</v>
      </c>
      <c r="R4745" s="26" t="n">
        <f aca="false">(G4745-H4745)/H4745</f>
        <v>0.00100165979004921</v>
      </c>
      <c r="S4745" s="17" t="n">
        <f aca="false">YEAR(B4745)</f>
        <v>2025</v>
      </c>
      <c r="T4745" s="17" t="n">
        <f aca="false">WEEKDAY(B4745)</f>
        <v>3</v>
      </c>
    </row>
    <row r="4746" customFormat="false" ht="15" hidden="false" customHeight="false" outlineLevel="0" collapsed="false">
      <c r="B4746" s="21" t="n">
        <v>45686</v>
      </c>
      <c r="C4746" s="22" t="n">
        <v>2763.305</v>
      </c>
      <c r="D4746" s="22" t="n">
        <v>2766.265</v>
      </c>
      <c r="E4746" s="22" t="n">
        <v>2744.755</v>
      </c>
      <c r="F4746" s="22" t="n">
        <v>2760.09</v>
      </c>
      <c r="G4746" s="23" t="n">
        <v>2767.88</v>
      </c>
      <c r="H4746" s="23" t="n">
        <v>2765.11</v>
      </c>
      <c r="I4746" s="23" t="n">
        <v>2747.64</v>
      </c>
      <c r="J4746" s="23" t="n">
        <v>2744.9</v>
      </c>
      <c r="K4746" s="29" t="str">
        <f aca="false">IF(N4746&lt;=$F$3,"HIT","MISS")</f>
        <v>HIT</v>
      </c>
      <c r="L4746" s="29" t="str">
        <f aca="false">IF(O4746&lt;=$F$3,"HIT","MISS")</f>
        <v>HIT</v>
      </c>
      <c r="M4746" s="17" t="str">
        <f aca="false">IF(AND(K4746="HIT",L4746="HIT"),"HOD ✓ | LOD ✓",IF(K4746="HIT","HOD ✓",IF(L4746="HIT","LOD ✓","✗ MISS")))</f>
        <v>HOD ✓ | LOD ✓</v>
      </c>
      <c r="N4746" s="26" t="n">
        <f aca="false">IF(D4746&lt;H4746,(H4746-D4746)/D4746,IF(D4746&gt;G4746,(D4746-G4746)/D4746,0))</f>
        <v>0</v>
      </c>
      <c r="O4746" s="26" t="n">
        <f aca="false">IF(E4746&lt;J4746,(J4746-E4746)/E4746,IF(E4746&gt;I4746,(E4746-I4746)/E4746,0))</f>
        <v>5.28280301884801E-005</v>
      </c>
      <c r="P4746" s="27" t="n">
        <f aca="false">LN(F4746/F4745)</f>
        <v>-0.00120575518228155</v>
      </c>
      <c r="Q4746" s="28" t="n">
        <f aca="false">STDEV(P4727:P4746)*SQRT(252)</f>
        <v>0.10703736780744</v>
      </c>
      <c r="R4746" s="26" t="n">
        <f aca="false">(G4746-H4746)/H4746</f>
        <v>0.00100176846490736</v>
      </c>
      <c r="S4746" s="17" t="n">
        <f aca="false">YEAR(B4746)</f>
        <v>2025</v>
      </c>
      <c r="T4746" s="17" t="n">
        <f aca="false">WEEKDAY(B4746)</f>
        <v>4</v>
      </c>
    </row>
    <row r="4747" customFormat="false" ht="15" hidden="false" customHeight="false" outlineLevel="0" collapsed="false">
      <c r="B4747" s="21" t="n">
        <v>45687</v>
      </c>
      <c r="C4747" s="22" t="n">
        <v>2758.43</v>
      </c>
      <c r="D4747" s="22" t="n">
        <v>2798.605</v>
      </c>
      <c r="E4747" s="22" t="n">
        <v>2758.39</v>
      </c>
      <c r="F4747" s="22" t="n">
        <v>2794.165</v>
      </c>
      <c r="G4747" s="23" t="n">
        <v>2800.48</v>
      </c>
      <c r="H4747" s="23" t="n">
        <v>2797.68</v>
      </c>
      <c r="I4747" s="23" t="n">
        <v>2761.29</v>
      </c>
      <c r="J4747" s="23" t="n">
        <v>2758.53</v>
      </c>
      <c r="K4747" s="29" t="str">
        <f aca="false">IF(N4747&lt;=$F$3,"HIT","MISS")</f>
        <v>HIT</v>
      </c>
      <c r="L4747" s="29" t="str">
        <f aca="false">IF(O4747&lt;=$F$3,"HIT","MISS")</f>
        <v>HIT</v>
      </c>
      <c r="M4747" s="17" t="str">
        <f aca="false">IF(AND(K4747="HIT",L4747="HIT"),"HOD ✓ | LOD ✓",IF(K4747="HIT","HOD ✓",IF(L4747="HIT","LOD ✓","✗ MISS")))</f>
        <v>HOD ✓ | LOD ✓</v>
      </c>
      <c r="N4747" s="26" t="n">
        <f aca="false">IF(D4747&lt;H4747,(H4747-D4747)/D4747,IF(D4747&gt;G4747,(D4747-G4747)/D4747,0))</f>
        <v>0</v>
      </c>
      <c r="O4747" s="26" t="n">
        <f aca="false">IF(E4747&lt;J4747,(J4747-E4747)/E4747,IF(E4747&gt;I4747,(E4747-I4747)/E4747,0))</f>
        <v>5.07542443238003E-005</v>
      </c>
      <c r="P4747" s="27" t="n">
        <f aca="false">LN(F4747/F4746)</f>
        <v>0.0122700263161366</v>
      </c>
      <c r="Q4747" s="28" t="n">
        <f aca="false">STDEV(P4728:P4747)*SQRT(252)</f>
        <v>0.106297659564396</v>
      </c>
      <c r="R4747" s="26" t="n">
        <f aca="false">(G4747-H4747)/H4747</f>
        <v>0.00100082925852856</v>
      </c>
      <c r="S4747" s="17" t="n">
        <f aca="false">YEAR(B4747)</f>
        <v>2025</v>
      </c>
      <c r="T4747" s="17" t="n">
        <f aca="false">WEEKDAY(B4747)</f>
        <v>5</v>
      </c>
    </row>
    <row r="4748" customFormat="false" ht="15" hidden="false" customHeight="false" outlineLevel="0" collapsed="false">
      <c r="B4748" s="21" t="n">
        <v>45688</v>
      </c>
      <c r="C4748" s="22" t="n">
        <v>2794.425</v>
      </c>
      <c r="D4748" s="22" t="n">
        <v>2817.215</v>
      </c>
      <c r="E4748" s="22" t="n">
        <v>2791.07</v>
      </c>
      <c r="F4748" s="22" t="n">
        <v>2797.94</v>
      </c>
      <c r="G4748" s="23" t="n">
        <v>2819.19</v>
      </c>
      <c r="H4748" s="23" t="n">
        <v>2816.37</v>
      </c>
      <c r="I4748" s="23" t="n">
        <v>2794.46</v>
      </c>
      <c r="J4748" s="23" t="n">
        <v>2791.67</v>
      </c>
      <c r="K4748" s="29" t="str">
        <f aca="false">IF(N4748&lt;=$F$3,"HIT","MISS")</f>
        <v>HIT</v>
      </c>
      <c r="L4748" s="29" t="str">
        <f aca="false">IF(O4748&lt;=$F$3,"HIT","MISS")</f>
        <v>HIT</v>
      </c>
      <c r="M4748" s="17" t="str">
        <f aca="false">IF(AND(K4748="HIT",L4748="HIT"),"HOD ✓ | LOD ✓",IF(K4748="HIT","HOD ✓",IF(L4748="HIT","LOD ✓","✗ MISS")))</f>
        <v>HOD ✓ | LOD ✓</v>
      </c>
      <c r="N4748" s="26" t="n">
        <f aca="false">IF(D4748&lt;H4748,(H4748-D4748)/D4748,IF(D4748&gt;G4748,(D4748-G4748)/D4748,0))</f>
        <v>0</v>
      </c>
      <c r="O4748" s="26" t="n">
        <f aca="false">IF(E4748&lt;J4748,(J4748-E4748)/E4748,IF(E4748&gt;I4748,(E4748-I4748)/E4748,0))</f>
        <v>0.000214971319243125</v>
      </c>
      <c r="P4748" s="27" t="n">
        <f aca="false">LN(F4748/F4747)</f>
        <v>0.00135011791567886</v>
      </c>
      <c r="Q4748" s="28" t="n">
        <f aca="false">STDEV(P4729:P4748)*SQRT(252)</f>
        <v>0.100392454695009</v>
      </c>
      <c r="R4748" s="26" t="n">
        <f aca="false">(G4748-H4748)/H4748</f>
        <v>0.00100128889314975</v>
      </c>
      <c r="S4748" s="17" t="n">
        <f aca="false">YEAR(B4748)</f>
        <v>2025</v>
      </c>
      <c r="T4748" s="17" t="n">
        <f aca="false">WEEKDAY(B4748)</f>
        <v>6</v>
      </c>
    </row>
    <row r="4749" customFormat="false" ht="15" hidden="false" customHeight="false" outlineLevel="0" collapsed="false">
      <c r="B4749" s="21" t="n">
        <v>45691</v>
      </c>
      <c r="C4749" s="22" t="n">
        <v>2801.655</v>
      </c>
      <c r="D4749" s="22" t="n">
        <v>2830.755</v>
      </c>
      <c r="E4749" s="22" t="n">
        <v>2772.215</v>
      </c>
      <c r="F4749" s="22" t="n">
        <v>2814.71</v>
      </c>
      <c r="G4749" s="23" t="n">
        <v>2831.68</v>
      </c>
      <c r="H4749" s="23" t="n">
        <v>2828.85</v>
      </c>
      <c r="I4749" s="23" t="n">
        <v>2774.54</v>
      </c>
      <c r="J4749" s="23" t="n">
        <v>2771.77</v>
      </c>
      <c r="K4749" s="29" t="str">
        <f aca="false">IF(N4749&lt;=$F$3,"HIT","MISS")</f>
        <v>HIT</v>
      </c>
      <c r="L4749" s="29" t="str">
        <f aca="false">IF(O4749&lt;=$F$3,"HIT","MISS")</f>
        <v>HIT</v>
      </c>
      <c r="M4749" s="17" t="str">
        <f aca="false">IF(AND(K4749="HIT",L4749="HIT"),"HOD ✓ | LOD ✓",IF(K4749="HIT","HOD ✓",IF(L4749="HIT","LOD ✓","✗ MISS")))</f>
        <v>HOD ✓ | LOD ✓</v>
      </c>
      <c r="N4749" s="26" t="n">
        <f aca="false">IF(D4749&lt;H4749,(H4749-D4749)/D4749,IF(D4749&gt;G4749,(D4749-G4749)/D4749,0))</f>
        <v>0</v>
      </c>
      <c r="O4749" s="26" t="n">
        <f aca="false">IF(E4749&lt;J4749,(J4749-E4749)/E4749,IF(E4749&gt;I4749,(E4749-I4749)/E4749,0))</f>
        <v>0</v>
      </c>
      <c r="P4749" s="27" t="n">
        <f aca="false">LN(F4749/F4748)</f>
        <v>0.00597580462171402</v>
      </c>
      <c r="Q4749" s="28" t="n">
        <f aca="false">STDEV(P4730:P4749)*SQRT(252)</f>
        <v>0.0996202554177134</v>
      </c>
      <c r="R4749" s="26" t="n">
        <f aca="false">(G4749-H4749)/H4749</f>
        <v>0.00100040652561993</v>
      </c>
      <c r="S4749" s="17" t="n">
        <f aca="false">YEAR(B4749)</f>
        <v>2025</v>
      </c>
      <c r="T4749" s="17" t="n">
        <f aca="false">WEEKDAY(B4749)</f>
        <v>2</v>
      </c>
    </row>
    <row r="4750" customFormat="false" ht="15" hidden="false" customHeight="false" outlineLevel="0" collapsed="false">
      <c r="B4750" s="21" t="n">
        <v>45692</v>
      </c>
      <c r="C4750" s="22" t="n">
        <v>2813.3</v>
      </c>
      <c r="D4750" s="22" t="n">
        <v>2845.47</v>
      </c>
      <c r="E4750" s="22" t="n">
        <v>2807.275</v>
      </c>
      <c r="F4750" s="22" t="n">
        <v>2842.29</v>
      </c>
      <c r="G4750" s="23" t="n">
        <v>2844.53</v>
      </c>
      <c r="H4750" s="23" t="n">
        <v>2841.69</v>
      </c>
      <c r="I4750" s="23" t="n">
        <v>2810.75</v>
      </c>
      <c r="J4750" s="23" t="n">
        <v>2807.94</v>
      </c>
      <c r="K4750" s="29" t="str">
        <f aca="false">IF(N4750&lt;=$F$3,"HIT","MISS")</f>
        <v>HIT</v>
      </c>
      <c r="L4750" s="29" t="str">
        <f aca="false">IF(O4750&lt;=$F$3,"HIT","MISS")</f>
        <v>HIT</v>
      </c>
      <c r="M4750" s="17" t="str">
        <f aca="false">IF(AND(K4750="HIT",L4750="HIT"),"HOD ✓ | LOD ✓",IF(K4750="HIT","HOD ✓",IF(L4750="HIT","LOD ✓","✗ MISS")))</f>
        <v>HOD ✓ | LOD ✓</v>
      </c>
      <c r="N4750" s="26" t="n">
        <f aca="false">IF(D4750&lt;H4750,(H4750-D4750)/D4750,IF(D4750&gt;G4750,(D4750-G4750)/D4750,0))</f>
        <v>0.00033034964346825</v>
      </c>
      <c r="O4750" s="26" t="n">
        <f aca="false">IF(E4750&lt;J4750,(J4750-E4750)/E4750,IF(E4750&gt;I4750,(E4750-I4750)/E4750,0))</f>
        <v>0.00023688452324762</v>
      </c>
      <c r="P4750" s="27" t="n">
        <f aca="false">LN(F4750/F4749)</f>
        <v>0.00975082853883713</v>
      </c>
      <c r="Q4750" s="28" t="n">
        <f aca="false">STDEV(P4731:P4750)*SQRT(252)</f>
        <v>0.102151691135462</v>
      </c>
      <c r="R4750" s="26" t="n">
        <f aca="false">(G4750-H4750)/H4750</f>
        <v>0.000999405283475729</v>
      </c>
      <c r="S4750" s="17" t="n">
        <f aca="false">YEAR(B4750)</f>
        <v>2025</v>
      </c>
      <c r="T4750" s="17" t="n">
        <f aca="false">WEEKDAY(B4750)</f>
        <v>3</v>
      </c>
    </row>
    <row r="4751" customFormat="false" ht="15" hidden="false" customHeight="false" outlineLevel="0" collapsed="false">
      <c r="B4751" s="21" t="n">
        <v>45693</v>
      </c>
      <c r="C4751" s="22" t="n">
        <v>2841.36</v>
      </c>
      <c r="D4751" s="22" t="n">
        <v>2882.31</v>
      </c>
      <c r="E4751" s="22" t="n">
        <v>2839.74</v>
      </c>
      <c r="F4751" s="22" t="n">
        <v>2867.215</v>
      </c>
      <c r="G4751" s="23" t="n">
        <v>2883.47</v>
      </c>
      <c r="H4751" s="23" t="n">
        <v>2880.59</v>
      </c>
      <c r="I4751" s="23" t="n">
        <v>2841.39</v>
      </c>
      <c r="J4751" s="23" t="n">
        <v>2838.55</v>
      </c>
      <c r="K4751" s="29" t="str">
        <f aca="false">IF(N4751&lt;=$F$3,"HIT","MISS")</f>
        <v>HIT</v>
      </c>
      <c r="L4751" s="29" t="str">
        <f aca="false">IF(O4751&lt;=$F$3,"HIT","MISS")</f>
        <v>HIT</v>
      </c>
      <c r="M4751" s="17" t="str">
        <f aca="false">IF(AND(K4751="HIT",L4751="HIT"),"HOD ✓ | LOD ✓",IF(K4751="HIT","HOD ✓",IF(L4751="HIT","LOD ✓","✗ MISS")))</f>
        <v>HOD ✓ | LOD ✓</v>
      </c>
      <c r="N4751" s="26" t="n">
        <f aca="false">IF(D4751&lt;H4751,(H4751-D4751)/D4751,IF(D4751&gt;G4751,(D4751-G4751)/D4751,0))</f>
        <v>0</v>
      </c>
      <c r="O4751" s="26" t="n">
        <f aca="false">IF(E4751&lt;J4751,(J4751-E4751)/E4751,IF(E4751&gt;I4751,(E4751-I4751)/E4751,0))</f>
        <v>0</v>
      </c>
      <c r="P4751" s="27" t="n">
        <f aca="false">LN(F4751/F4750)</f>
        <v>0.00873111008418565</v>
      </c>
      <c r="Q4751" s="28" t="n">
        <f aca="false">STDEV(P4732:P4751)*SQRT(252)</f>
        <v>0.103725843219471</v>
      </c>
      <c r="R4751" s="26" t="n">
        <f aca="false">(G4751-H4751)/H4751</f>
        <v>0.000999795180848248</v>
      </c>
      <c r="S4751" s="17" t="n">
        <f aca="false">YEAR(B4751)</f>
        <v>2025</v>
      </c>
      <c r="T4751" s="17" t="n">
        <f aca="false">WEEKDAY(B4751)</f>
        <v>4</v>
      </c>
    </row>
    <row r="4752" customFormat="false" ht="15" hidden="false" customHeight="false" outlineLevel="0" collapsed="false">
      <c r="B4752" s="21" t="n">
        <v>45694</v>
      </c>
      <c r="C4752" s="22" t="n">
        <v>2867.785</v>
      </c>
      <c r="D4752" s="22" t="n">
        <v>2873.34</v>
      </c>
      <c r="E4752" s="22" t="n">
        <v>2834.27</v>
      </c>
      <c r="F4752" s="22" t="n">
        <v>2855.925</v>
      </c>
      <c r="G4752" s="23" t="n">
        <v>2872.15</v>
      </c>
      <c r="H4752" s="23" t="n">
        <v>2869.28</v>
      </c>
      <c r="I4752" s="23" t="n">
        <v>2836.9</v>
      </c>
      <c r="J4752" s="23" t="n">
        <v>2834.07</v>
      </c>
      <c r="K4752" s="29" t="str">
        <f aca="false">IF(N4752&lt;=$F$3,"HIT","MISS")</f>
        <v>HIT</v>
      </c>
      <c r="L4752" s="29" t="str">
        <f aca="false">IF(O4752&lt;=$F$3,"HIT","MISS")</f>
        <v>HIT</v>
      </c>
      <c r="M4752" s="17" t="str">
        <f aca="false">IF(AND(K4752="HIT",L4752="HIT"),"HOD ✓ | LOD ✓",IF(K4752="HIT","HOD ✓",IF(L4752="HIT","LOD ✓","✗ MISS")))</f>
        <v>HOD ✓ | LOD ✓</v>
      </c>
      <c r="N4752" s="26" t="n">
        <f aca="false">IF(D4752&lt;H4752,(H4752-D4752)/D4752,IF(D4752&gt;G4752,(D4752-G4752)/D4752,0))</f>
        <v>0.000414152171340689</v>
      </c>
      <c r="O4752" s="26" t="n">
        <f aca="false">IF(E4752&lt;J4752,(J4752-E4752)/E4752,IF(E4752&gt;I4752,(E4752-I4752)/E4752,0))</f>
        <v>0</v>
      </c>
      <c r="P4752" s="27" t="n">
        <f aca="false">LN(F4752/F4751)</f>
        <v>-0.00394539174128786</v>
      </c>
      <c r="Q4752" s="28" t="n">
        <f aca="false">STDEV(P4733:P4752)*SQRT(252)</f>
        <v>0.107243003150723</v>
      </c>
      <c r="R4752" s="26" t="n">
        <f aca="false">(G4752-H4752)/H4752</f>
        <v>0.00100025093403219</v>
      </c>
      <c r="S4752" s="17" t="n">
        <f aca="false">YEAR(B4752)</f>
        <v>2025</v>
      </c>
      <c r="T4752" s="17" t="n">
        <f aca="false">WEEKDAY(B4752)</f>
        <v>5</v>
      </c>
    </row>
    <row r="4753" customFormat="false" ht="15" hidden="false" customHeight="false" outlineLevel="0" collapsed="false">
      <c r="B4753" s="21" t="n">
        <v>45695</v>
      </c>
      <c r="C4753" s="22" t="n">
        <v>2856.015</v>
      </c>
      <c r="D4753" s="22" t="n">
        <v>2886.855</v>
      </c>
      <c r="E4753" s="22" t="n">
        <v>2852.595</v>
      </c>
      <c r="F4753" s="22" t="n">
        <v>2861.25</v>
      </c>
      <c r="G4753" s="23" t="n">
        <v>2887.18</v>
      </c>
      <c r="H4753" s="23" t="n">
        <v>2884.3</v>
      </c>
      <c r="I4753" s="23" t="n">
        <v>2852.82</v>
      </c>
      <c r="J4753" s="23" t="n">
        <v>2849.97</v>
      </c>
      <c r="K4753" s="29" t="str">
        <f aca="false">IF(N4753&lt;=$F$3,"HIT","MISS")</f>
        <v>HIT</v>
      </c>
      <c r="L4753" s="29" t="str">
        <f aca="false">IF(O4753&lt;=$F$3,"HIT","MISS")</f>
        <v>HIT</v>
      </c>
      <c r="M4753" s="17" t="str">
        <f aca="false">IF(AND(K4753="HIT",L4753="HIT"),"HOD ✓ | LOD ✓",IF(K4753="HIT","HOD ✓",IF(L4753="HIT","LOD ✓","✗ MISS")))</f>
        <v>HOD ✓ | LOD ✓</v>
      </c>
      <c r="N4753" s="26" t="n">
        <f aca="false">IF(D4753&lt;H4753,(H4753-D4753)/D4753,IF(D4753&gt;G4753,(D4753-G4753)/D4753,0))</f>
        <v>0</v>
      </c>
      <c r="O4753" s="26" t="n">
        <f aca="false">IF(E4753&lt;J4753,(J4753-E4753)/E4753,IF(E4753&gt;I4753,(E4753-I4753)/E4753,0))</f>
        <v>0</v>
      </c>
      <c r="P4753" s="27" t="n">
        <f aca="false">LN(F4753/F4752)</f>
        <v>0.00186280865631608</v>
      </c>
      <c r="Q4753" s="28" t="n">
        <f aca="false">STDEV(P4734:P4753)*SQRT(252)</f>
        <v>0.106426936969824</v>
      </c>
      <c r="R4753" s="26" t="n">
        <f aca="false">(G4753-H4753)/H4753</f>
        <v>0.000998509170335837</v>
      </c>
      <c r="S4753" s="17" t="n">
        <f aca="false">YEAR(B4753)</f>
        <v>2025</v>
      </c>
      <c r="T4753" s="17" t="n">
        <f aca="false">WEEKDAY(B4753)</f>
        <v>6</v>
      </c>
    </row>
    <row r="4754" customFormat="false" ht="15" hidden="false" customHeight="false" outlineLevel="0" collapsed="false">
      <c r="B4754" s="21" t="n">
        <v>45698</v>
      </c>
      <c r="C4754" s="22" t="n">
        <v>2861.84</v>
      </c>
      <c r="D4754" s="22" t="n">
        <v>2911.965</v>
      </c>
      <c r="E4754" s="22" t="n">
        <v>2860.405</v>
      </c>
      <c r="F4754" s="22" t="n">
        <v>2908.175</v>
      </c>
      <c r="G4754" s="23" t="n">
        <v>2912.06</v>
      </c>
      <c r="H4754" s="23" t="n">
        <v>2909.15</v>
      </c>
      <c r="I4754" s="23" t="n">
        <v>2860.05</v>
      </c>
      <c r="J4754" s="23" t="n">
        <v>2857.19</v>
      </c>
      <c r="K4754" s="29" t="str">
        <f aca="false">IF(N4754&lt;=$F$3,"HIT","MISS")</f>
        <v>HIT</v>
      </c>
      <c r="L4754" s="29" t="str">
        <f aca="false">IF(O4754&lt;=$F$3,"HIT","MISS")</f>
        <v>HIT</v>
      </c>
      <c r="M4754" s="17" t="str">
        <f aca="false">IF(AND(K4754="HIT",L4754="HIT"),"HOD ✓ | LOD ✓",IF(K4754="HIT","HOD ✓",IF(L4754="HIT","LOD ✓","✗ MISS")))</f>
        <v>HOD ✓ | LOD ✓</v>
      </c>
      <c r="N4754" s="26" t="n">
        <f aca="false">IF(D4754&lt;H4754,(H4754-D4754)/D4754,IF(D4754&gt;G4754,(D4754-G4754)/D4754,0))</f>
        <v>0</v>
      </c>
      <c r="O4754" s="26" t="n">
        <f aca="false">IF(E4754&lt;J4754,(J4754-E4754)/E4754,IF(E4754&gt;I4754,(E4754-I4754)/E4754,0))</f>
        <v>0.000124108299349224</v>
      </c>
      <c r="P4754" s="27" t="n">
        <f aca="false">LN(F4754/F4753)</f>
        <v>0.0162671443930177</v>
      </c>
      <c r="Q4754" s="28" t="n">
        <f aca="false">STDEV(P4735:P4754)*SQRT(252)</f>
        <v>0.10478053529368</v>
      </c>
      <c r="R4754" s="26" t="n">
        <f aca="false">(G4754-H4754)/H4754</f>
        <v>0.00100029218156501</v>
      </c>
      <c r="S4754" s="17" t="n">
        <f aca="false">YEAR(B4754)</f>
        <v>2025</v>
      </c>
      <c r="T4754" s="17" t="n">
        <f aca="false">WEEKDAY(B4754)</f>
        <v>2</v>
      </c>
    </row>
    <row r="4755" customFormat="false" ht="15" hidden="false" customHeight="false" outlineLevel="0" collapsed="false">
      <c r="B4755" s="21" t="n">
        <v>45699</v>
      </c>
      <c r="C4755" s="22" t="n">
        <v>2911.95</v>
      </c>
      <c r="D4755" s="22" t="n">
        <v>2942.78</v>
      </c>
      <c r="E4755" s="22" t="n">
        <v>2881.56</v>
      </c>
      <c r="F4755" s="22" t="n">
        <v>2897.615</v>
      </c>
      <c r="G4755" s="23" t="n">
        <v>2946.18</v>
      </c>
      <c r="H4755" s="23" t="n">
        <v>2943.24</v>
      </c>
      <c r="I4755" s="23" t="n">
        <v>2890.94</v>
      </c>
      <c r="J4755" s="23" t="n">
        <v>2888.05</v>
      </c>
      <c r="K4755" s="24" t="str">
        <f aca="false">IF(N4755&lt;=$F$3,"HIT","MISS")</f>
        <v>HIT</v>
      </c>
      <c r="L4755" s="24" t="str">
        <f aca="false">IF(O4755&lt;=$F$3,"HIT","MISS")</f>
        <v>MISS</v>
      </c>
      <c r="M4755" s="25" t="str">
        <f aca="false">IF(AND(K4755="HIT",L4755="HIT"),"HOD ✓ | LOD ✓",IF(K4755="HIT","HOD ✓",IF(L4755="HIT","LOD ✓","✗ MISS")))</f>
        <v>HOD ✓</v>
      </c>
      <c r="N4755" s="26" t="n">
        <f aca="false">IF(D4755&lt;H4755,(H4755-D4755)/D4755,IF(D4755&gt;G4755,(D4755-G4755)/D4755,0))</f>
        <v>0.000156314777183337</v>
      </c>
      <c r="O4755" s="26" t="n">
        <f aca="false">IF(E4755&lt;J4755,(J4755-E4755)/E4755,IF(E4755&gt;I4755,(E4755-I4755)/E4755,0))</f>
        <v>0.00225225225225233</v>
      </c>
      <c r="P4755" s="27" t="n">
        <f aca="false">LN(F4755/F4754)</f>
        <v>-0.00363775184608735</v>
      </c>
      <c r="Q4755" s="28" t="n">
        <f aca="false">STDEV(P4736:P4755)*SQRT(252)</f>
        <v>0.108489755605791</v>
      </c>
      <c r="R4755" s="26" t="n">
        <f aca="false">(G4755-H4755)/H4755</f>
        <v>0.000998899172340704</v>
      </c>
      <c r="S4755" s="17" t="n">
        <f aca="false">YEAR(B4755)</f>
        <v>2025</v>
      </c>
      <c r="T4755" s="17" t="n">
        <f aca="false">WEEKDAY(B4755)</f>
        <v>3</v>
      </c>
    </row>
    <row r="4756" customFormat="false" ht="15" hidden="false" customHeight="false" outlineLevel="0" collapsed="false">
      <c r="B4756" s="21" t="n">
        <v>45700</v>
      </c>
      <c r="C4756" s="22" t="n">
        <v>2898.025</v>
      </c>
      <c r="D4756" s="22" t="n">
        <v>2909.265</v>
      </c>
      <c r="E4756" s="22" t="n">
        <v>2864.33</v>
      </c>
      <c r="F4756" s="22" t="n">
        <v>2903.96</v>
      </c>
      <c r="G4756" s="23" t="n">
        <v>2911.64</v>
      </c>
      <c r="H4756" s="23" t="n">
        <v>2908.73</v>
      </c>
      <c r="I4756" s="23" t="n">
        <v>2864.77</v>
      </c>
      <c r="J4756" s="23" t="n">
        <v>2861.91</v>
      </c>
      <c r="K4756" s="29" t="str">
        <f aca="false">IF(N4756&lt;=$F$3,"HIT","MISS")</f>
        <v>HIT</v>
      </c>
      <c r="L4756" s="29" t="str">
        <f aca="false">IF(O4756&lt;=$F$3,"HIT","MISS")</f>
        <v>HIT</v>
      </c>
      <c r="M4756" s="17" t="str">
        <f aca="false">IF(AND(K4756="HIT",L4756="HIT"),"HOD ✓ | LOD ✓",IF(K4756="HIT","HOD ✓",IF(L4756="HIT","LOD ✓","✗ MISS")))</f>
        <v>HOD ✓ | LOD ✓</v>
      </c>
      <c r="N4756" s="26" t="n">
        <f aca="false">IF(D4756&lt;H4756,(H4756-D4756)/D4756,IF(D4756&gt;G4756,(D4756-G4756)/D4756,0))</f>
        <v>0</v>
      </c>
      <c r="O4756" s="26" t="n">
        <f aca="false">IF(E4756&lt;J4756,(J4756-E4756)/E4756,IF(E4756&gt;I4756,(E4756-I4756)/E4756,0))</f>
        <v>0</v>
      </c>
      <c r="P4756" s="27" t="n">
        <f aca="false">LN(F4756/F4755)</f>
        <v>0.00218733793143283</v>
      </c>
      <c r="Q4756" s="28" t="n">
        <f aca="false">STDEV(P4737:P4756)*SQRT(252)</f>
        <v>0.108047306338007</v>
      </c>
      <c r="R4756" s="26" t="n">
        <f aca="false">(G4756-H4756)/H4756</f>
        <v>0.00100043661666771</v>
      </c>
      <c r="S4756" s="17" t="n">
        <f aca="false">YEAR(B4756)</f>
        <v>2025</v>
      </c>
      <c r="T4756" s="17" t="n">
        <f aca="false">WEEKDAY(B4756)</f>
        <v>4</v>
      </c>
    </row>
    <row r="4757" customFormat="false" ht="15" hidden="false" customHeight="false" outlineLevel="0" collapsed="false">
      <c r="B4757" s="21" t="n">
        <v>45701</v>
      </c>
      <c r="C4757" s="22" t="n">
        <v>2904.79</v>
      </c>
      <c r="D4757" s="22" t="n">
        <v>2929.48</v>
      </c>
      <c r="E4757" s="22" t="n">
        <v>2900.545</v>
      </c>
      <c r="F4757" s="22" t="n">
        <v>2928.33</v>
      </c>
      <c r="G4757" s="23" t="n">
        <v>2929.81</v>
      </c>
      <c r="H4757" s="23" t="n">
        <v>2926.88</v>
      </c>
      <c r="I4757" s="23" t="n">
        <v>2900.1</v>
      </c>
      <c r="J4757" s="23" t="n">
        <v>2897.2</v>
      </c>
      <c r="K4757" s="29" t="str">
        <f aca="false">IF(N4757&lt;=$F$3,"HIT","MISS")</f>
        <v>HIT</v>
      </c>
      <c r="L4757" s="29" t="str">
        <f aca="false">IF(O4757&lt;=$F$3,"HIT","MISS")</f>
        <v>HIT</v>
      </c>
      <c r="M4757" s="17" t="str">
        <f aca="false">IF(AND(K4757="HIT",L4757="HIT"),"HOD ✓ | LOD ✓",IF(K4757="HIT","HOD ✓",IF(L4757="HIT","LOD ✓","✗ MISS")))</f>
        <v>HOD ✓ | LOD ✓</v>
      </c>
      <c r="N4757" s="26" t="n">
        <f aca="false">IF(D4757&lt;H4757,(H4757-D4757)/D4757,IF(D4757&gt;G4757,(D4757-G4757)/D4757,0))</f>
        <v>0</v>
      </c>
      <c r="O4757" s="26" t="n">
        <f aca="false">IF(E4757&lt;J4757,(J4757-E4757)/E4757,IF(E4757&gt;I4757,(E4757-I4757)/E4757,0))</f>
        <v>0.000153419443587382</v>
      </c>
      <c r="P4757" s="27" t="n">
        <f aca="false">LN(F4757/F4756)</f>
        <v>0.00835697190337315</v>
      </c>
      <c r="Q4757" s="28" t="n">
        <f aca="false">STDEV(P4738:P4757)*SQRT(252)</f>
        <v>0.108748183989723</v>
      </c>
      <c r="R4757" s="26" t="n">
        <f aca="false">(G4757-H4757)/H4757</f>
        <v>0.00100106598152293</v>
      </c>
      <c r="S4757" s="17" t="n">
        <f aca="false">YEAR(B4757)</f>
        <v>2025</v>
      </c>
      <c r="T4757" s="17" t="n">
        <f aca="false">WEEKDAY(B4757)</f>
        <v>5</v>
      </c>
    </row>
    <row r="4758" customFormat="false" ht="15" hidden="false" customHeight="false" outlineLevel="0" collapsed="false">
      <c r="B4758" s="21" t="n">
        <v>45702</v>
      </c>
      <c r="C4758" s="22" t="n">
        <v>2928.05</v>
      </c>
      <c r="D4758" s="22" t="n">
        <v>2939.98</v>
      </c>
      <c r="E4758" s="22" t="n">
        <v>2877.025</v>
      </c>
      <c r="F4758" s="22" t="n">
        <v>2882.482</v>
      </c>
      <c r="G4758" s="23" t="n">
        <v>2940.85</v>
      </c>
      <c r="H4758" s="23" t="n">
        <v>2937.91</v>
      </c>
      <c r="I4758" s="23" t="n">
        <v>2880.15</v>
      </c>
      <c r="J4758" s="23" t="n">
        <v>2877.27</v>
      </c>
      <c r="K4758" s="29" t="str">
        <f aca="false">IF(N4758&lt;=$F$3,"HIT","MISS")</f>
        <v>HIT</v>
      </c>
      <c r="L4758" s="29" t="str">
        <f aca="false">IF(O4758&lt;=$F$3,"HIT","MISS")</f>
        <v>HIT</v>
      </c>
      <c r="M4758" s="17" t="str">
        <f aca="false">IF(AND(K4758="HIT",L4758="HIT"),"HOD ✓ | LOD ✓",IF(K4758="HIT","HOD ✓",IF(L4758="HIT","LOD ✓","✗ MISS")))</f>
        <v>HOD ✓ | LOD ✓</v>
      </c>
      <c r="N4758" s="26" t="n">
        <f aca="false">IF(D4758&lt;H4758,(H4758-D4758)/D4758,IF(D4758&gt;G4758,(D4758-G4758)/D4758,0))</f>
        <v>0</v>
      </c>
      <c r="O4758" s="26" t="n">
        <f aca="false">IF(E4758&lt;J4758,(J4758-E4758)/E4758,IF(E4758&gt;I4758,(E4758-I4758)/E4758,0))</f>
        <v>8.51574108670904E-005</v>
      </c>
      <c r="P4758" s="27" t="n">
        <f aca="false">LN(F4758/F4757)</f>
        <v>-0.0157805661041544</v>
      </c>
      <c r="Q4758" s="28" t="n">
        <f aca="false">STDEV(P4739:P4758)*SQRT(252)</f>
        <v>0.126268136845513</v>
      </c>
      <c r="R4758" s="26" t="n">
        <f aca="false">(G4758-H4758)/H4758</f>
        <v>0.00100071139006983</v>
      </c>
      <c r="S4758" s="17" t="n">
        <f aca="false">YEAR(B4758)</f>
        <v>2025</v>
      </c>
      <c r="T4758" s="17" t="n">
        <f aca="false">WEEKDAY(B4758)</f>
        <v>6</v>
      </c>
    </row>
    <row r="4759" customFormat="false" ht="15" hidden="false" customHeight="false" outlineLevel="0" collapsed="false">
      <c r="B4759" s="21" t="n">
        <v>45705</v>
      </c>
      <c r="C4759" s="22" t="n">
        <v>2893.375</v>
      </c>
      <c r="D4759" s="22" t="n">
        <v>2906.525</v>
      </c>
      <c r="E4759" s="22" t="n">
        <v>2878.785</v>
      </c>
      <c r="F4759" s="22" t="n">
        <v>2898.49</v>
      </c>
      <c r="G4759" s="23" t="n">
        <v>2910.04</v>
      </c>
      <c r="H4759" s="23" t="n">
        <v>2907.13</v>
      </c>
      <c r="I4759" s="23" t="n">
        <v>2878.89</v>
      </c>
      <c r="J4759" s="23" t="n">
        <v>2876.01</v>
      </c>
      <c r="K4759" s="29" t="str">
        <f aca="false">IF(N4759&lt;=$F$3,"HIT","MISS")</f>
        <v>HIT</v>
      </c>
      <c r="L4759" s="29" t="str">
        <f aca="false">IF(O4759&lt;=$F$3,"HIT","MISS")</f>
        <v>HIT</v>
      </c>
      <c r="M4759" s="17" t="str">
        <f aca="false">IF(AND(K4759="HIT",L4759="HIT"),"HOD ✓ | LOD ✓",IF(K4759="HIT","HOD ✓",IF(L4759="HIT","LOD ✓","✗ MISS")))</f>
        <v>HOD ✓ | LOD ✓</v>
      </c>
      <c r="N4759" s="26" t="n">
        <f aca="false">IF(D4759&lt;H4759,(H4759-D4759)/D4759,IF(D4759&gt;G4759,(D4759-G4759)/D4759,0))</f>
        <v>0.000208152346874711</v>
      </c>
      <c r="O4759" s="26" t="n">
        <f aca="false">IF(E4759&lt;J4759,(J4759-E4759)/E4759,IF(E4759&gt;I4759,(E4759-I4759)/E4759,0))</f>
        <v>0</v>
      </c>
      <c r="P4759" s="27" t="n">
        <f aca="false">LN(F4759/F4758)</f>
        <v>0.0055381831691016</v>
      </c>
      <c r="Q4759" s="28" t="n">
        <f aca="false">STDEV(P4740:P4759)*SQRT(252)</f>
        <v>0.126403733445363</v>
      </c>
      <c r="R4759" s="26" t="n">
        <f aca="false">(G4759-H4759)/H4759</f>
        <v>0.00100098722795329</v>
      </c>
      <c r="S4759" s="17" t="n">
        <f aca="false">YEAR(B4759)</f>
        <v>2025</v>
      </c>
      <c r="T4759" s="17" t="n">
        <f aca="false">WEEKDAY(B4759)</f>
        <v>2</v>
      </c>
    </row>
    <row r="4760" customFormat="false" ht="15" hidden="false" customHeight="false" outlineLevel="0" collapsed="false">
      <c r="B4760" s="21" t="n">
        <v>45706</v>
      </c>
      <c r="C4760" s="22" t="n">
        <v>2898.71</v>
      </c>
      <c r="D4760" s="22" t="n">
        <v>2936.955</v>
      </c>
      <c r="E4760" s="22" t="n">
        <v>2892.07</v>
      </c>
      <c r="F4760" s="22" t="n">
        <v>2935.465</v>
      </c>
      <c r="G4760" s="23" t="n">
        <v>2936.27</v>
      </c>
      <c r="H4760" s="23" t="n">
        <v>2933.34</v>
      </c>
      <c r="I4760" s="23" t="n">
        <v>2895.59</v>
      </c>
      <c r="J4760" s="23" t="n">
        <v>2892.7</v>
      </c>
      <c r="K4760" s="29" t="str">
        <f aca="false">IF(N4760&lt;=$F$3,"HIT","MISS")</f>
        <v>HIT</v>
      </c>
      <c r="L4760" s="29" t="str">
        <f aca="false">IF(O4760&lt;=$F$3,"HIT","MISS")</f>
        <v>HIT</v>
      </c>
      <c r="M4760" s="17" t="str">
        <f aca="false">IF(AND(K4760="HIT",L4760="HIT"),"HOD ✓ | LOD ✓",IF(K4760="HIT","HOD ✓",IF(L4760="HIT","LOD ✓","✗ MISS")))</f>
        <v>HOD ✓ | LOD ✓</v>
      </c>
      <c r="N4760" s="26" t="n">
        <f aca="false">IF(D4760&lt;H4760,(H4760-D4760)/D4760,IF(D4760&gt;G4760,(D4760-G4760)/D4760,0))</f>
        <v>0.00023323476185367</v>
      </c>
      <c r="O4760" s="26" t="n">
        <f aca="false">IF(E4760&lt;J4760,(J4760-E4760)/E4760,IF(E4760&gt;I4760,(E4760-I4760)/E4760,0))</f>
        <v>0.000217837050970293</v>
      </c>
      <c r="P4760" s="27" t="n">
        <f aca="false">LN(F4760/F4759)</f>
        <v>0.0126759617082891</v>
      </c>
      <c r="Q4760" s="28" t="n">
        <f aca="false">STDEV(P4741:P4760)*SQRT(252)</f>
        <v>0.125500709037148</v>
      </c>
      <c r="R4760" s="26" t="n">
        <f aca="false">(G4760-H4760)/H4760</f>
        <v>0.000998861366224112</v>
      </c>
      <c r="S4760" s="17" t="n">
        <f aca="false">YEAR(B4760)</f>
        <v>2025</v>
      </c>
      <c r="T4760" s="17" t="n">
        <f aca="false">WEEKDAY(B4760)</f>
        <v>3</v>
      </c>
    </row>
    <row r="4761" customFormat="false" ht="15" hidden="false" customHeight="false" outlineLevel="0" collapsed="false">
      <c r="B4761" s="21" t="n">
        <v>45707</v>
      </c>
      <c r="C4761" s="22" t="n">
        <v>2935.06</v>
      </c>
      <c r="D4761" s="22" t="n">
        <v>2947.08</v>
      </c>
      <c r="E4761" s="22" t="n">
        <v>2918.64</v>
      </c>
      <c r="F4761" s="22" t="n">
        <v>2933.26</v>
      </c>
      <c r="G4761" s="23" t="n">
        <v>2946.07</v>
      </c>
      <c r="H4761" s="23" t="n">
        <v>2943.13</v>
      </c>
      <c r="I4761" s="23" t="n">
        <v>2922.51</v>
      </c>
      <c r="J4761" s="23" t="n">
        <v>2919.59</v>
      </c>
      <c r="K4761" s="29" t="str">
        <f aca="false">IF(N4761&lt;=$F$3,"HIT","MISS")</f>
        <v>HIT</v>
      </c>
      <c r="L4761" s="29" t="str">
        <f aca="false">IF(O4761&lt;=$F$3,"HIT","MISS")</f>
        <v>HIT</v>
      </c>
      <c r="M4761" s="17" t="str">
        <f aca="false">IF(AND(K4761="HIT",L4761="HIT"),"HOD ✓ | LOD ✓",IF(K4761="HIT","HOD ✓",IF(L4761="HIT","LOD ✓","✗ MISS")))</f>
        <v>HOD ✓ | LOD ✓</v>
      </c>
      <c r="N4761" s="26" t="n">
        <f aca="false">IF(D4761&lt;H4761,(H4761-D4761)/D4761,IF(D4761&gt;G4761,(D4761-G4761)/D4761,0))</f>
        <v>0.000342712108256228</v>
      </c>
      <c r="O4761" s="26" t="n">
        <f aca="false">IF(E4761&lt;J4761,(J4761-E4761)/E4761,IF(E4761&gt;I4761,(E4761-I4761)/E4761,0))</f>
        <v>0.000325494065729337</v>
      </c>
      <c r="P4761" s="27" t="n">
        <f aca="false">LN(F4761/F4760)</f>
        <v>-0.000751440936065999</v>
      </c>
      <c r="Q4761" s="28" t="n">
        <f aca="false">STDEV(P4742:P4761)*SQRT(252)</f>
        <v>0.12629065852819</v>
      </c>
      <c r="R4761" s="26" t="n">
        <f aca="false">(G4761-H4761)/H4761</f>
        <v>0.000998936506372486</v>
      </c>
      <c r="S4761" s="17" t="n">
        <f aca="false">YEAR(B4761)</f>
        <v>2025</v>
      </c>
      <c r="T4761" s="17" t="n">
        <f aca="false">WEEKDAY(B4761)</f>
        <v>4</v>
      </c>
    </row>
    <row r="4762" customFormat="false" ht="15" hidden="false" customHeight="false" outlineLevel="0" collapsed="false">
      <c r="B4762" s="21" t="n">
        <v>45708</v>
      </c>
      <c r="C4762" s="22" t="n">
        <v>2934.175</v>
      </c>
      <c r="D4762" s="22" t="n">
        <v>2954.955</v>
      </c>
      <c r="E4762" s="22" t="n">
        <v>2924.035</v>
      </c>
      <c r="F4762" s="22" t="n">
        <v>2939.385</v>
      </c>
      <c r="G4762" s="23" t="n">
        <v>2958.66</v>
      </c>
      <c r="H4762" s="23" t="n">
        <v>2955.7</v>
      </c>
      <c r="I4762" s="23" t="n">
        <v>2927.35</v>
      </c>
      <c r="J4762" s="23" t="n">
        <v>2924.43</v>
      </c>
      <c r="K4762" s="29" t="str">
        <f aca="false">IF(N4762&lt;=$F$3,"HIT","MISS")</f>
        <v>HIT</v>
      </c>
      <c r="L4762" s="29" t="str">
        <f aca="false">IF(O4762&lt;=$F$3,"HIT","MISS")</f>
        <v>HIT</v>
      </c>
      <c r="M4762" s="17" t="str">
        <f aca="false">IF(AND(K4762="HIT",L4762="HIT"),"HOD ✓ | LOD ✓",IF(K4762="HIT","HOD ✓",IF(L4762="HIT","LOD ✓","✗ MISS")))</f>
        <v>HOD ✓ | LOD ✓</v>
      </c>
      <c r="N4762" s="26" t="n">
        <f aca="false">IF(D4762&lt;H4762,(H4762-D4762)/D4762,IF(D4762&gt;G4762,(D4762-G4762)/D4762,0))</f>
        <v>0.000252118898595712</v>
      </c>
      <c r="O4762" s="26" t="n">
        <f aca="false">IF(E4762&lt;J4762,(J4762-E4762)/E4762,IF(E4762&gt;I4762,(E4762-I4762)/E4762,0))</f>
        <v>0.000135087302306567</v>
      </c>
      <c r="P4762" s="27" t="n">
        <f aca="false">LN(F4762/F4761)</f>
        <v>0.00208594329161867</v>
      </c>
      <c r="Q4762" s="28" t="n">
        <f aca="false">STDEV(P4743:P4762)*SQRT(252)</f>
        <v>0.125625893676993</v>
      </c>
      <c r="R4762" s="26" t="n">
        <f aca="false">(G4762-H4762)/H4762</f>
        <v>0.00100145481611802</v>
      </c>
      <c r="S4762" s="17" t="n">
        <f aca="false">YEAR(B4762)</f>
        <v>2025</v>
      </c>
      <c r="T4762" s="17" t="n">
        <f aca="false">WEEKDAY(B4762)</f>
        <v>5</v>
      </c>
    </row>
    <row r="4763" customFormat="false" ht="15" hidden="false" customHeight="false" outlineLevel="0" collapsed="false">
      <c r="B4763" s="21" t="n">
        <v>45709</v>
      </c>
      <c r="C4763" s="22" t="n">
        <v>2939.43</v>
      </c>
      <c r="D4763" s="22" t="n">
        <v>2949.93</v>
      </c>
      <c r="E4763" s="22" t="n">
        <v>2916.82</v>
      </c>
      <c r="F4763" s="22" t="n">
        <v>2936.26</v>
      </c>
      <c r="G4763" s="23" t="n">
        <v>2951.01</v>
      </c>
      <c r="H4763" s="23" t="n">
        <v>2948.06</v>
      </c>
      <c r="I4763" s="23" t="n">
        <v>2919.15</v>
      </c>
      <c r="J4763" s="23" t="n">
        <v>2916.23</v>
      </c>
      <c r="K4763" s="29" t="str">
        <f aca="false">IF(N4763&lt;=$F$3,"HIT","MISS")</f>
        <v>HIT</v>
      </c>
      <c r="L4763" s="29" t="str">
        <f aca="false">IF(O4763&lt;=$F$3,"HIT","MISS")</f>
        <v>HIT</v>
      </c>
      <c r="M4763" s="17" t="str">
        <f aca="false">IF(AND(K4763="HIT",L4763="HIT"),"HOD ✓ | LOD ✓",IF(K4763="HIT","HOD ✓",IF(L4763="HIT","LOD ✓","✗ MISS")))</f>
        <v>HOD ✓ | LOD ✓</v>
      </c>
      <c r="N4763" s="26" t="n">
        <f aca="false">IF(D4763&lt;H4763,(H4763-D4763)/D4763,IF(D4763&gt;G4763,(D4763-G4763)/D4763,0))</f>
        <v>0</v>
      </c>
      <c r="O4763" s="26" t="n">
        <f aca="false">IF(E4763&lt;J4763,(J4763-E4763)/E4763,IF(E4763&gt;I4763,(E4763-I4763)/E4763,0))</f>
        <v>0</v>
      </c>
      <c r="P4763" s="27" t="n">
        <f aca="false">LN(F4763/F4762)</f>
        <v>-0.00106371310542336</v>
      </c>
      <c r="Q4763" s="28" t="n">
        <f aca="false">STDEV(P4744:P4763)*SQRT(252)</f>
        <v>0.126133004479118</v>
      </c>
      <c r="R4763" s="26" t="n">
        <f aca="false">(G4763-H4763)/H4763</f>
        <v>0.00100065805987676</v>
      </c>
      <c r="S4763" s="17" t="n">
        <f aca="false">YEAR(B4763)</f>
        <v>2025</v>
      </c>
      <c r="T4763" s="17" t="n">
        <f aca="false">WEEKDAY(B4763)</f>
        <v>6</v>
      </c>
    </row>
    <row r="4764" customFormat="false" ht="15" hidden="false" customHeight="false" outlineLevel="0" collapsed="false">
      <c r="B4764" s="21" t="n">
        <v>45712</v>
      </c>
      <c r="C4764" s="22" t="n">
        <v>2939.785</v>
      </c>
      <c r="D4764" s="22" t="n">
        <v>2956.31</v>
      </c>
      <c r="E4764" s="22" t="n">
        <v>2921.475</v>
      </c>
      <c r="F4764" s="22" t="n">
        <v>2952.065</v>
      </c>
      <c r="G4764" s="23" t="n">
        <v>2960.03</v>
      </c>
      <c r="H4764" s="23" t="n">
        <v>2957.07</v>
      </c>
      <c r="I4764" s="23" t="n">
        <v>2924.94</v>
      </c>
      <c r="J4764" s="23" t="n">
        <v>2922.02</v>
      </c>
      <c r="K4764" s="29" t="str">
        <f aca="false">IF(N4764&lt;=$F$3,"HIT","MISS")</f>
        <v>HIT</v>
      </c>
      <c r="L4764" s="29" t="str">
        <f aca="false">IF(O4764&lt;=$F$3,"HIT","MISS")</f>
        <v>HIT</v>
      </c>
      <c r="M4764" s="17" t="str">
        <f aca="false">IF(AND(K4764="HIT",L4764="HIT"),"HOD ✓ | LOD ✓",IF(K4764="HIT","HOD ✓",IF(L4764="HIT","LOD ✓","✗ MISS")))</f>
        <v>HOD ✓ | LOD ✓</v>
      </c>
      <c r="N4764" s="26" t="n">
        <f aca="false">IF(D4764&lt;H4764,(H4764-D4764)/D4764,IF(D4764&gt;G4764,(D4764-G4764)/D4764,0))</f>
        <v>0.000257077234796154</v>
      </c>
      <c r="O4764" s="26" t="n">
        <f aca="false">IF(E4764&lt;J4764,(J4764-E4764)/E4764,IF(E4764&gt;I4764,(E4764-I4764)/E4764,0))</f>
        <v>0.000186549602512454</v>
      </c>
      <c r="P4764" s="27" t="n">
        <f aca="false">LN(F4764/F4763)</f>
        <v>0.00536826277626043</v>
      </c>
      <c r="Q4764" s="28" t="n">
        <f aca="false">STDEV(P4745:P4764)*SQRT(252)</f>
        <v>0.115162982417864</v>
      </c>
      <c r="R4764" s="26" t="n">
        <f aca="false">(G4764-H4764)/H4764</f>
        <v>0.00100099084566819</v>
      </c>
      <c r="S4764" s="17" t="n">
        <f aca="false">YEAR(B4764)</f>
        <v>2025</v>
      </c>
      <c r="T4764" s="17" t="n">
        <f aca="false">WEEKDAY(B4764)</f>
        <v>2</v>
      </c>
    </row>
    <row r="4765" customFormat="false" ht="15" hidden="false" customHeight="false" outlineLevel="0" collapsed="false">
      <c r="B4765" s="21" t="n">
        <v>45713</v>
      </c>
      <c r="C4765" s="22" t="n">
        <v>2952.84</v>
      </c>
      <c r="D4765" s="22" t="n">
        <v>2953.425</v>
      </c>
      <c r="E4765" s="22" t="n">
        <v>2888.18</v>
      </c>
      <c r="F4765" s="22" t="n">
        <v>2915.045</v>
      </c>
      <c r="G4765" s="23" t="n">
        <v>2952.91</v>
      </c>
      <c r="H4765" s="23" t="n">
        <v>2949.96</v>
      </c>
      <c r="I4765" s="23" t="n">
        <v>2891.39</v>
      </c>
      <c r="J4765" s="23" t="n">
        <v>2888.5</v>
      </c>
      <c r="K4765" s="29" t="str">
        <f aca="false">IF(N4765&lt;=$F$3,"HIT","MISS")</f>
        <v>HIT</v>
      </c>
      <c r="L4765" s="29" t="str">
        <f aca="false">IF(O4765&lt;=$F$3,"HIT","MISS")</f>
        <v>HIT</v>
      </c>
      <c r="M4765" s="17" t="str">
        <f aca="false">IF(AND(K4765="HIT",L4765="HIT"),"HOD ✓ | LOD ✓",IF(K4765="HIT","HOD ✓",IF(L4765="HIT","LOD ✓","✗ MISS")))</f>
        <v>HOD ✓ | LOD ✓</v>
      </c>
      <c r="N4765" s="26" t="n">
        <f aca="false">IF(D4765&lt;H4765,(H4765-D4765)/D4765,IF(D4765&gt;G4765,(D4765-G4765)/D4765,0))</f>
        <v>0.000174373820225781</v>
      </c>
      <c r="O4765" s="26" t="n">
        <f aca="false">IF(E4765&lt;J4765,(J4765-E4765)/E4765,IF(E4765&gt;I4765,(E4765-I4765)/E4765,0))</f>
        <v>0.000110796418505828</v>
      </c>
      <c r="P4765" s="27" t="n">
        <f aca="false">LN(F4765/F4764)</f>
        <v>-0.0126196683899055</v>
      </c>
      <c r="Q4765" s="28" t="n">
        <f aca="false">STDEV(P4746:P4765)*SQRT(252)</f>
        <v>0.127423482678135</v>
      </c>
      <c r="R4765" s="26" t="n">
        <f aca="false">(G4765-H4765)/H4765</f>
        <v>0.00100001355950583</v>
      </c>
      <c r="S4765" s="17" t="n">
        <f aca="false">YEAR(B4765)</f>
        <v>2025</v>
      </c>
      <c r="T4765" s="17" t="n">
        <f aca="false">WEEKDAY(B4765)</f>
        <v>3</v>
      </c>
    </row>
    <row r="4766" customFormat="false" ht="15" hidden="false" customHeight="false" outlineLevel="0" collapsed="false">
      <c r="B4766" s="21" t="n">
        <v>45714</v>
      </c>
      <c r="C4766" s="22" t="n">
        <v>2915.835</v>
      </c>
      <c r="D4766" s="22" t="n">
        <v>2930.18</v>
      </c>
      <c r="E4766" s="22" t="n">
        <v>2890.865</v>
      </c>
      <c r="F4766" s="22" t="n">
        <v>2916.275</v>
      </c>
      <c r="G4766" s="23" t="n">
        <v>2931.33</v>
      </c>
      <c r="H4766" s="23" t="n">
        <v>2928.4</v>
      </c>
      <c r="I4766" s="23" t="n">
        <v>2891.55</v>
      </c>
      <c r="J4766" s="23" t="n">
        <v>2888.66</v>
      </c>
      <c r="K4766" s="29" t="str">
        <f aca="false">IF(N4766&lt;=$F$3,"HIT","MISS")</f>
        <v>HIT</v>
      </c>
      <c r="L4766" s="29" t="str">
        <f aca="false">IF(O4766&lt;=$F$3,"HIT","MISS")</f>
        <v>HIT</v>
      </c>
      <c r="M4766" s="17" t="str">
        <f aca="false">IF(AND(K4766="HIT",L4766="HIT"),"HOD ✓ | LOD ✓",IF(K4766="HIT","HOD ✓",IF(L4766="HIT","LOD ✓","✗ MISS")))</f>
        <v>HOD ✓ | LOD ✓</v>
      </c>
      <c r="N4766" s="26" t="n">
        <f aca="false">IF(D4766&lt;H4766,(H4766-D4766)/D4766,IF(D4766&gt;G4766,(D4766-G4766)/D4766,0))</f>
        <v>0</v>
      </c>
      <c r="O4766" s="26" t="n">
        <f aca="false">IF(E4766&lt;J4766,(J4766-E4766)/E4766,IF(E4766&gt;I4766,(E4766-I4766)/E4766,0))</f>
        <v>0</v>
      </c>
      <c r="P4766" s="27" t="n">
        <f aca="false">LN(F4766/F4765)</f>
        <v>0.000421859893897568</v>
      </c>
      <c r="Q4766" s="28" t="n">
        <f aca="false">STDEV(P4747:P4766)*SQRT(252)</f>
        <v>0.126896625971411</v>
      </c>
      <c r="R4766" s="26" t="n">
        <f aca="false">(G4766-H4766)/H4766</f>
        <v>0.00100054637344619</v>
      </c>
      <c r="S4766" s="17" t="n">
        <f aca="false">YEAR(B4766)</f>
        <v>2025</v>
      </c>
      <c r="T4766" s="17" t="n">
        <f aca="false">WEEKDAY(B4766)</f>
        <v>4</v>
      </c>
    </row>
    <row r="4767" customFormat="false" ht="15" hidden="false" customHeight="false" outlineLevel="0" collapsed="false">
      <c r="B4767" s="21" t="n">
        <v>45715</v>
      </c>
      <c r="C4767" s="22" t="n">
        <v>2915.98</v>
      </c>
      <c r="D4767" s="22" t="n">
        <v>2920.815</v>
      </c>
      <c r="E4767" s="22" t="n">
        <v>2867.795</v>
      </c>
      <c r="F4767" s="22" t="n">
        <v>2877.195</v>
      </c>
      <c r="G4767" s="23" t="n">
        <v>2921.77</v>
      </c>
      <c r="H4767" s="23" t="n">
        <v>2918.85</v>
      </c>
      <c r="I4767" s="23" t="n">
        <v>2873.4</v>
      </c>
      <c r="J4767" s="23" t="n">
        <v>2870.53</v>
      </c>
      <c r="K4767" s="24" t="str">
        <f aca="false">IF(N4767&lt;=$F$3,"HIT","MISS")</f>
        <v>HIT</v>
      </c>
      <c r="L4767" s="24" t="str">
        <f aca="false">IF(O4767&lt;=$F$3,"HIT","MISS")</f>
        <v>MISS</v>
      </c>
      <c r="M4767" s="25" t="str">
        <f aca="false">IF(AND(K4767="HIT",L4767="HIT"),"HOD ✓ | LOD ✓",IF(K4767="HIT","HOD ✓",IF(L4767="HIT","LOD ✓","✗ MISS")))</f>
        <v>HOD ✓</v>
      </c>
      <c r="N4767" s="26" t="n">
        <f aca="false">IF(D4767&lt;H4767,(H4767-D4767)/D4767,IF(D4767&gt;G4767,(D4767-G4767)/D4767,0))</f>
        <v>0</v>
      </c>
      <c r="O4767" s="26" t="n">
        <f aca="false">IF(E4767&lt;J4767,(J4767-E4767)/E4767,IF(E4767&gt;I4767,(E4767-I4767)/E4767,0))</f>
        <v>0.000953694388894648</v>
      </c>
      <c r="P4767" s="27" t="n">
        <f aca="false">LN(F4767/F4766)</f>
        <v>-0.0134912557610792</v>
      </c>
      <c r="Q4767" s="28" t="n">
        <f aca="false">STDEV(P4748:P4767)*SQRT(252)</f>
        <v>0.134017286780753</v>
      </c>
      <c r="R4767" s="26" t="n">
        <f aca="false">(G4767-H4767)/H4767</f>
        <v>0.00100039399078407</v>
      </c>
      <c r="S4767" s="17" t="n">
        <f aca="false">YEAR(B4767)</f>
        <v>2025</v>
      </c>
      <c r="T4767" s="17" t="n">
        <f aca="false">WEEKDAY(B4767)</f>
        <v>5</v>
      </c>
    </row>
    <row r="4768" customFormat="false" ht="15" hidden="false" customHeight="false" outlineLevel="0" collapsed="false">
      <c r="B4768" s="21" t="n">
        <v>45716</v>
      </c>
      <c r="C4768" s="22" t="n">
        <v>2876.52</v>
      </c>
      <c r="D4768" s="22" t="n">
        <v>2885.24</v>
      </c>
      <c r="E4768" s="22" t="n">
        <v>2832.72</v>
      </c>
      <c r="F4768" s="22" t="n">
        <v>2858.14</v>
      </c>
      <c r="G4768" s="23" t="n">
        <v>2888.5</v>
      </c>
      <c r="H4768" s="23" t="n">
        <v>2885.61</v>
      </c>
      <c r="I4768" s="23" t="n">
        <v>2832.26</v>
      </c>
      <c r="J4768" s="23" t="n">
        <v>2829.43</v>
      </c>
      <c r="K4768" s="29" t="str">
        <f aca="false">IF(N4768&lt;=$F$3,"HIT","MISS")</f>
        <v>HIT</v>
      </c>
      <c r="L4768" s="29" t="str">
        <f aca="false">IF(O4768&lt;=$F$3,"HIT","MISS")</f>
        <v>HIT</v>
      </c>
      <c r="M4768" s="17" t="str">
        <f aca="false">IF(AND(K4768="HIT",L4768="HIT"),"HOD ✓ | LOD ✓",IF(K4768="HIT","HOD ✓",IF(L4768="HIT","LOD ✓","✗ MISS")))</f>
        <v>HOD ✓ | LOD ✓</v>
      </c>
      <c r="N4768" s="26" t="n">
        <f aca="false">IF(D4768&lt;H4768,(H4768-D4768)/D4768,IF(D4768&gt;G4768,(D4768-G4768)/D4768,0))</f>
        <v>0.000128238898670594</v>
      </c>
      <c r="O4768" s="26" t="n">
        <f aca="false">IF(E4768&lt;J4768,(J4768-E4768)/E4768,IF(E4768&gt;I4768,(E4768-I4768)/E4768,0))</f>
        <v>0.000162388093422429</v>
      </c>
      <c r="P4768" s="27" t="n">
        <f aca="false">LN(F4768/F4767)</f>
        <v>-0.00664479759657125</v>
      </c>
      <c r="Q4768" s="28" t="n">
        <f aca="false">STDEV(P4749:P4768)*SQRT(252)</f>
        <v>0.137077303279484</v>
      </c>
      <c r="R4768" s="26" t="n">
        <f aca="false">(G4768-H4768)/H4768</f>
        <v>0.00100152134210786</v>
      </c>
      <c r="S4768" s="17" t="n">
        <f aca="false">YEAR(B4768)</f>
        <v>2025</v>
      </c>
      <c r="T4768" s="17" t="n">
        <f aca="false">WEEKDAY(B4768)</f>
        <v>6</v>
      </c>
    </row>
    <row r="4769" customFormat="false" ht="15" hidden="false" customHeight="false" outlineLevel="0" collapsed="false">
      <c r="B4769" s="21" t="n">
        <v>45719</v>
      </c>
      <c r="C4769" s="22" t="n">
        <v>2873.14</v>
      </c>
      <c r="D4769" s="22" t="n">
        <v>2895.21</v>
      </c>
      <c r="E4769" s="22" t="n">
        <v>2859</v>
      </c>
      <c r="F4769" s="22" t="n">
        <v>2892.985</v>
      </c>
      <c r="G4769" s="23" t="n">
        <v>2894.94</v>
      </c>
      <c r="H4769" s="23" t="n">
        <v>2892.05</v>
      </c>
      <c r="I4769" s="23" t="n">
        <v>2860.65</v>
      </c>
      <c r="J4769" s="23" t="n">
        <v>2857.79</v>
      </c>
      <c r="K4769" s="29" t="str">
        <f aca="false">IF(N4769&lt;=$F$3,"HIT","MISS")</f>
        <v>HIT</v>
      </c>
      <c r="L4769" s="29" t="str">
        <f aca="false">IF(O4769&lt;=$F$3,"HIT","MISS")</f>
        <v>HIT</v>
      </c>
      <c r="M4769" s="17" t="str">
        <f aca="false">IF(AND(K4769="HIT",L4769="HIT"),"HOD ✓ | LOD ✓",IF(K4769="HIT","HOD ✓",IF(L4769="HIT","LOD ✓","✗ MISS")))</f>
        <v>HOD ✓ | LOD ✓</v>
      </c>
      <c r="N4769" s="26" t="n">
        <f aca="false">IF(D4769&lt;H4769,(H4769-D4769)/D4769,IF(D4769&gt;G4769,(D4769-G4769)/D4769,0))</f>
        <v>9.32574839130778E-005</v>
      </c>
      <c r="O4769" s="26" t="n">
        <f aca="false">IF(E4769&lt;J4769,(J4769-E4769)/E4769,IF(E4769&gt;I4769,(E4769-I4769)/E4769,0))</f>
        <v>0</v>
      </c>
      <c r="P4769" s="27" t="n">
        <f aca="false">LN(F4769/F4768)</f>
        <v>0.0121177774390734</v>
      </c>
      <c r="Q4769" s="28" t="n">
        <f aca="false">STDEV(P4750:P4769)*SQRT(252)</f>
        <v>0.141653434771657</v>
      </c>
      <c r="R4769" s="26" t="n">
        <f aca="false">(G4769-H4769)/H4769</f>
        <v>0.000999291160249606</v>
      </c>
      <c r="S4769" s="17" t="n">
        <f aca="false">YEAR(B4769)</f>
        <v>2025</v>
      </c>
      <c r="T4769" s="17" t="n">
        <f aca="false">WEEKDAY(B4769)</f>
        <v>2</v>
      </c>
    </row>
    <row r="4770" customFormat="false" ht="15" hidden="false" customHeight="false" outlineLevel="0" collapsed="false">
      <c r="B4770" s="21" t="n">
        <v>45720</v>
      </c>
      <c r="C4770" s="22" t="n">
        <v>2892.7</v>
      </c>
      <c r="D4770" s="22" t="n">
        <v>2927.91</v>
      </c>
      <c r="E4770" s="22" t="n">
        <v>2881.98</v>
      </c>
      <c r="F4770" s="22" t="n">
        <v>2917.85</v>
      </c>
      <c r="G4770" s="23" t="n">
        <v>2931.08</v>
      </c>
      <c r="H4770" s="23" t="n">
        <v>2928.15</v>
      </c>
      <c r="I4770" s="23" t="n">
        <v>2881.61</v>
      </c>
      <c r="J4770" s="23" t="n">
        <v>2878.73</v>
      </c>
      <c r="K4770" s="29" t="str">
        <f aca="false">IF(N4770&lt;=$F$3,"HIT","MISS")</f>
        <v>HIT</v>
      </c>
      <c r="L4770" s="29" t="str">
        <f aca="false">IF(O4770&lt;=$F$3,"HIT","MISS")</f>
        <v>HIT</v>
      </c>
      <c r="M4770" s="17" t="str">
        <f aca="false">IF(AND(K4770="HIT",L4770="HIT"),"HOD ✓ | LOD ✓",IF(K4770="HIT","HOD ✓",IF(L4770="HIT","LOD ✓","✗ MISS")))</f>
        <v>HOD ✓ | LOD ✓</v>
      </c>
      <c r="N4770" s="26" t="n">
        <f aca="false">IF(D4770&lt;H4770,(H4770-D4770)/D4770,IF(D4770&gt;G4770,(D4770-G4770)/D4770,0))</f>
        <v>8.19697326762901E-005</v>
      </c>
      <c r="O4770" s="26" t="n">
        <f aca="false">IF(E4770&lt;J4770,(J4770-E4770)/E4770,IF(E4770&gt;I4770,(E4770-I4770)/E4770,0))</f>
        <v>0.000128383958250887</v>
      </c>
      <c r="P4770" s="27" t="n">
        <f aca="false">LN(F4770/F4769)</f>
        <v>0.00855820265592371</v>
      </c>
      <c r="Q4770" s="28" t="n">
        <f aca="false">STDEV(P4751:P4770)*SQRT(252)</f>
        <v>0.140778295399788</v>
      </c>
      <c r="R4770" s="26" t="n">
        <f aca="false">(G4770-H4770)/H4770</f>
        <v>0.00100063179823432</v>
      </c>
      <c r="S4770" s="17" t="n">
        <f aca="false">YEAR(B4770)</f>
        <v>2025</v>
      </c>
      <c r="T4770" s="17" t="n">
        <f aca="false">WEEKDAY(B4770)</f>
        <v>3</v>
      </c>
    </row>
    <row r="4771" customFormat="false" ht="15" hidden="false" customHeight="false" outlineLevel="0" collapsed="false">
      <c r="B4771" s="21" t="n">
        <v>45721</v>
      </c>
      <c r="C4771" s="22" t="n">
        <v>2917.885</v>
      </c>
      <c r="D4771" s="22" t="n">
        <v>2929.98</v>
      </c>
      <c r="E4771" s="22" t="n">
        <v>2894.35</v>
      </c>
      <c r="F4771" s="22" t="n">
        <v>2919.265</v>
      </c>
      <c r="G4771" s="23" t="n">
        <v>2933.69</v>
      </c>
      <c r="H4771" s="23" t="n">
        <v>2930.76</v>
      </c>
      <c r="I4771" s="23" t="n">
        <v>2897.55</v>
      </c>
      <c r="J4771" s="23" t="n">
        <v>2894.66</v>
      </c>
      <c r="K4771" s="29" t="str">
        <f aca="false">IF(N4771&lt;=$F$3,"HIT","MISS")</f>
        <v>HIT</v>
      </c>
      <c r="L4771" s="29" t="str">
        <f aca="false">IF(O4771&lt;=$F$3,"HIT","MISS")</f>
        <v>HIT</v>
      </c>
      <c r="M4771" s="17" t="str">
        <f aca="false">IF(AND(K4771="HIT",L4771="HIT"),"HOD ✓ | LOD ✓",IF(K4771="HIT","HOD ✓",IF(L4771="HIT","LOD ✓","✗ MISS")))</f>
        <v>HOD ✓ | LOD ✓</v>
      </c>
      <c r="N4771" s="26" t="n">
        <f aca="false">IF(D4771&lt;H4771,(H4771-D4771)/D4771,IF(D4771&gt;G4771,(D4771-G4771)/D4771,0))</f>
        <v>0.000266213421252091</v>
      </c>
      <c r="O4771" s="26" t="n">
        <f aca="false">IF(E4771&lt;J4771,(J4771-E4771)/E4771,IF(E4771&gt;I4771,(E4771-I4771)/E4771,0))</f>
        <v>0.000107105222243317</v>
      </c>
      <c r="P4771" s="27" t="n">
        <f aca="false">LN(F4771/F4770)</f>
        <v>0.000484828559217015</v>
      </c>
      <c r="Q4771" s="28" t="n">
        <f aca="false">STDEV(P4752:P4771)*SQRT(252)</f>
        <v>0.138030533373793</v>
      </c>
      <c r="R4771" s="26" t="n">
        <f aca="false">(G4771-H4771)/H4771</f>
        <v>0.000999740681597892</v>
      </c>
      <c r="S4771" s="17" t="n">
        <f aca="false">YEAR(B4771)</f>
        <v>2025</v>
      </c>
      <c r="T4771" s="17" t="n">
        <f aca="false">WEEKDAY(B4771)</f>
        <v>4</v>
      </c>
    </row>
    <row r="4772" customFormat="false" ht="15" hidden="false" customHeight="false" outlineLevel="0" collapsed="false">
      <c r="B4772" s="21" t="n">
        <v>45722</v>
      </c>
      <c r="C4772" s="22" t="n">
        <v>2918.685</v>
      </c>
      <c r="D4772" s="22" t="n">
        <v>2926.72</v>
      </c>
      <c r="E4772" s="22" t="n">
        <v>2891.15</v>
      </c>
      <c r="F4772" s="22" t="n">
        <v>2911.1</v>
      </c>
      <c r="G4772" s="23" t="n">
        <v>2926.13</v>
      </c>
      <c r="H4772" s="23" t="n">
        <v>2923.21</v>
      </c>
      <c r="I4772" s="23" t="n">
        <v>2895.17</v>
      </c>
      <c r="J4772" s="23" t="n">
        <v>2892.28</v>
      </c>
      <c r="K4772" s="29" t="str">
        <f aca="false">IF(N4772&lt;=$F$3,"HIT","MISS")</f>
        <v>HIT</v>
      </c>
      <c r="L4772" s="29" t="str">
        <f aca="false">IF(O4772&lt;=$F$3,"HIT","MISS")</f>
        <v>HIT</v>
      </c>
      <c r="M4772" s="17" t="str">
        <f aca="false">IF(AND(K4772="HIT",L4772="HIT"),"HOD ✓ | LOD ✓",IF(K4772="HIT","HOD ✓",IF(L4772="HIT","LOD ✓","✗ MISS")))</f>
        <v>HOD ✓ | LOD ✓</v>
      </c>
      <c r="N4772" s="26" t="n">
        <f aca="false">IF(D4772&lt;H4772,(H4772-D4772)/D4772,IF(D4772&gt;G4772,(D4772-G4772)/D4772,0))</f>
        <v>0.000201590859391978</v>
      </c>
      <c r="O4772" s="26" t="n">
        <f aca="false">IF(E4772&lt;J4772,(J4772-E4772)/E4772,IF(E4772&gt;I4772,(E4772-I4772)/E4772,0))</f>
        <v>0.000390847932483652</v>
      </c>
      <c r="P4772" s="27" t="n">
        <f aca="false">LN(F4772/F4771)</f>
        <v>-0.00280085563690324</v>
      </c>
      <c r="Q4772" s="28" t="n">
        <f aca="false">STDEV(P4753:P4772)*SQRT(252)</f>
        <v>0.137556679680249</v>
      </c>
      <c r="R4772" s="26" t="n">
        <f aca="false">(G4772-H4772)/H4772</f>
        <v>0.000998901892098095</v>
      </c>
      <c r="S4772" s="17" t="n">
        <f aca="false">YEAR(B4772)</f>
        <v>2025</v>
      </c>
      <c r="T4772" s="17" t="n">
        <f aca="false">WEEKDAY(B4772)</f>
        <v>5</v>
      </c>
    </row>
    <row r="4773" customFormat="false" ht="15" hidden="false" customHeight="false" outlineLevel="0" collapsed="false">
      <c r="B4773" s="21" t="n">
        <v>45723</v>
      </c>
      <c r="C4773" s="22" t="n">
        <v>2912.935</v>
      </c>
      <c r="D4773" s="22" t="n">
        <v>2930.54</v>
      </c>
      <c r="E4773" s="22" t="n">
        <v>2896.91</v>
      </c>
      <c r="F4773" s="22" t="n">
        <v>2909.55</v>
      </c>
      <c r="G4773" s="23" t="n">
        <v>2929.92</v>
      </c>
      <c r="H4773" s="23" t="n">
        <v>2926.99</v>
      </c>
      <c r="I4773" s="23" t="n">
        <v>2897.26</v>
      </c>
      <c r="J4773" s="23" t="n">
        <v>2894.37</v>
      </c>
      <c r="K4773" s="29" t="str">
        <f aca="false">IF(N4773&lt;=$F$3,"HIT","MISS")</f>
        <v>HIT</v>
      </c>
      <c r="L4773" s="29" t="str">
        <f aca="false">IF(O4773&lt;=$F$3,"HIT","MISS")</f>
        <v>HIT</v>
      </c>
      <c r="M4773" s="17" t="str">
        <f aca="false">IF(AND(K4773="HIT",L4773="HIT"),"HOD ✓ | LOD ✓",IF(K4773="HIT","HOD ✓",IF(L4773="HIT","LOD ✓","✗ MISS")))</f>
        <v>HOD ✓ | LOD ✓</v>
      </c>
      <c r="N4773" s="26" t="n">
        <f aca="false">IF(D4773&lt;H4773,(H4773-D4773)/D4773,IF(D4773&gt;G4773,(D4773-G4773)/D4773,0))</f>
        <v>0.000211565104042221</v>
      </c>
      <c r="O4773" s="26" t="n">
        <f aca="false">IF(E4773&lt;J4773,(J4773-E4773)/E4773,IF(E4773&gt;I4773,(E4773-I4773)/E4773,0))</f>
        <v>0</v>
      </c>
      <c r="P4773" s="27" t="n">
        <f aca="false">LN(F4773/F4772)</f>
        <v>-0.000532586579381275</v>
      </c>
      <c r="Q4773" s="28" t="n">
        <f aca="false">STDEV(P4754:P4773)*SQRT(252)</f>
        <v>0.137610198580535</v>
      </c>
      <c r="R4773" s="26" t="n">
        <f aca="false">(G4773-H4773)/H4773</f>
        <v>0.00100102836019265</v>
      </c>
      <c r="S4773" s="17" t="n">
        <f aca="false">YEAR(B4773)</f>
        <v>2025</v>
      </c>
      <c r="T4773" s="17" t="n">
        <f aca="false">WEEKDAY(B4773)</f>
        <v>6</v>
      </c>
    </row>
    <row r="4774" customFormat="false" ht="15" hidden="false" customHeight="false" outlineLevel="0" collapsed="false">
      <c r="B4774" s="21" t="n">
        <v>45726</v>
      </c>
      <c r="C4774" s="22" t="n">
        <v>2912.41</v>
      </c>
      <c r="D4774" s="22" t="n">
        <v>2918.385</v>
      </c>
      <c r="E4774" s="22" t="n">
        <v>2880.31</v>
      </c>
      <c r="F4774" s="22" t="n">
        <v>2889.5</v>
      </c>
      <c r="G4774" s="23" t="n">
        <v>2920.16</v>
      </c>
      <c r="H4774" s="23" t="n">
        <v>2917.24</v>
      </c>
      <c r="I4774" s="23" t="n">
        <v>2886.19</v>
      </c>
      <c r="J4774" s="23" t="n">
        <v>2883.31</v>
      </c>
      <c r="K4774" s="24" t="str">
        <f aca="false">IF(N4774&lt;=$F$3,"HIT","MISS")</f>
        <v>HIT</v>
      </c>
      <c r="L4774" s="24" t="str">
        <f aca="false">IF(O4774&lt;=$F$3,"HIT","MISS")</f>
        <v>MISS</v>
      </c>
      <c r="M4774" s="25" t="str">
        <f aca="false">IF(AND(K4774="HIT",L4774="HIT"),"HOD ✓ | LOD ✓",IF(K4774="HIT","HOD ✓",IF(L4774="HIT","LOD ✓","✗ MISS")))</f>
        <v>HOD ✓</v>
      </c>
      <c r="N4774" s="26" t="n">
        <f aca="false">IF(D4774&lt;H4774,(H4774-D4774)/D4774,IF(D4774&gt;G4774,(D4774-G4774)/D4774,0))</f>
        <v>0</v>
      </c>
      <c r="O4774" s="26" t="n">
        <f aca="false">IF(E4774&lt;J4774,(J4774-E4774)/E4774,IF(E4774&gt;I4774,(E4774-I4774)/E4774,0))</f>
        <v>0.00104155455489166</v>
      </c>
      <c r="P4774" s="27" t="n">
        <f aca="false">LN(F4774/F4773)</f>
        <v>-0.00691495327457787</v>
      </c>
      <c r="Q4774" s="28" t="n">
        <f aca="false">STDEV(P4755:P4774)*SQRT(252)</f>
        <v>0.127355320320051</v>
      </c>
      <c r="R4774" s="26" t="n">
        <f aca="false">(G4774-H4774)/H4774</f>
        <v>0.00100094609973813</v>
      </c>
      <c r="S4774" s="17" t="n">
        <f aca="false">YEAR(B4774)</f>
        <v>2025</v>
      </c>
      <c r="T4774" s="17" t="n">
        <f aca="false">WEEKDAY(B4774)</f>
        <v>2</v>
      </c>
    </row>
    <row r="4775" customFormat="false" ht="15" hidden="false" customHeight="false" outlineLevel="0" collapsed="false">
      <c r="B4775" s="21" t="n">
        <v>45727</v>
      </c>
      <c r="C4775" s="22" t="n">
        <v>2889.865</v>
      </c>
      <c r="D4775" s="22" t="n">
        <v>2922.225</v>
      </c>
      <c r="E4775" s="22" t="n">
        <v>2880.25</v>
      </c>
      <c r="F4775" s="22" t="n">
        <v>2915.695</v>
      </c>
      <c r="G4775" s="23" t="n">
        <v>2923.17</v>
      </c>
      <c r="H4775" s="23" t="n">
        <v>2920.25</v>
      </c>
      <c r="I4775" s="23" t="n">
        <v>2882.73</v>
      </c>
      <c r="J4775" s="23" t="n">
        <v>2879.85</v>
      </c>
      <c r="K4775" s="29" t="str">
        <f aca="false">IF(N4775&lt;=$F$3,"HIT","MISS")</f>
        <v>HIT</v>
      </c>
      <c r="L4775" s="29" t="str">
        <f aca="false">IF(O4775&lt;=$F$3,"HIT","MISS")</f>
        <v>HIT</v>
      </c>
      <c r="M4775" s="17" t="str">
        <f aca="false">IF(AND(K4775="HIT",L4775="HIT"),"HOD ✓ | LOD ✓",IF(K4775="HIT","HOD ✓",IF(L4775="HIT","LOD ✓","✗ MISS")))</f>
        <v>HOD ✓ | LOD ✓</v>
      </c>
      <c r="N4775" s="26" t="n">
        <f aca="false">IF(D4775&lt;H4775,(H4775-D4775)/D4775,IF(D4775&gt;G4775,(D4775-G4775)/D4775,0))</f>
        <v>0</v>
      </c>
      <c r="O4775" s="26" t="n">
        <f aca="false">IF(E4775&lt;J4775,(J4775-E4775)/E4775,IF(E4775&gt;I4775,(E4775-I4775)/E4775,0))</f>
        <v>0</v>
      </c>
      <c r="P4775" s="27" t="n">
        <f aca="false">LN(F4775/F4774)</f>
        <v>0.00902473656416582</v>
      </c>
      <c r="Q4775" s="28" t="n">
        <f aca="false">STDEV(P4756:P4775)*SQRT(252)</f>
        <v>0.130866179607629</v>
      </c>
      <c r="R4775" s="26" t="n">
        <f aca="false">(G4775-H4775)/H4775</f>
        <v>0.000999914390891216</v>
      </c>
      <c r="S4775" s="17" t="n">
        <f aca="false">YEAR(B4775)</f>
        <v>2025</v>
      </c>
      <c r="T4775" s="17" t="n">
        <f aca="false">WEEKDAY(B4775)</f>
        <v>3</v>
      </c>
    </row>
    <row r="4776" customFormat="false" ht="15" hidden="false" customHeight="false" outlineLevel="0" collapsed="false">
      <c r="B4776" s="21" t="n">
        <v>45728</v>
      </c>
      <c r="C4776" s="22" t="n">
        <v>2915.36</v>
      </c>
      <c r="D4776" s="22" t="n">
        <v>2940.69</v>
      </c>
      <c r="E4776" s="22" t="n">
        <v>2906.11</v>
      </c>
      <c r="F4776" s="22" t="n">
        <v>2933.61</v>
      </c>
      <c r="G4776" s="23" t="n">
        <v>2944.17</v>
      </c>
      <c r="H4776" s="23" t="n">
        <v>2941.23</v>
      </c>
      <c r="I4776" s="23" t="n">
        <v>2909.84</v>
      </c>
      <c r="J4776" s="23" t="n">
        <v>2906.93</v>
      </c>
      <c r="K4776" s="29" t="str">
        <f aca="false">IF(N4776&lt;=$F$3,"HIT","MISS")</f>
        <v>HIT</v>
      </c>
      <c r="L4776" s="29" t="str">
        <f aca="false">IF(O4776&lt;=$F$3,"HIT","MISS")</f>
        <v>HIT</v>
      </c>
      <c r="M4776" s="17" t="str">
        <f aca="false">IF(AND(K4776="HIT",L4776="HIT"),"HOD ✓ | LOD ✓",IF(K4776="HIT","HOD ✓",IF(L4776="HIT","LOD ✓","✗ MISS")))</f>
        <v>HOD ✓ | LOD ✓</v>
      </c>
      <c r="N4776" s="26" t="n">
        <f aca="false">IF(D4776&lt;H4776,(H4776-D4776)/D4776,IF(D4776&gt;G4776,(D4776-G4776)/D4776,0))</f>
        <v>0.000183630372463593</v>
      </c>
      <c r="O4776" s="26" t="n">
        <f aca="false">IF(E4776&lt;J4776,(J4776-E4776)/E4776,IF(E4776&gt;I4776,(E4776-I4776)/E4776,0))</f>
        <v>0.000282164130056918</v>
      </c>
      <c r="P4776" s="27" t="n">
        <f aca="false">LN(F4776/F4775)</f>
        <v>0.006125533210328</v>
      </c>
      <c r="Q4776" s="28" t="n">
        <f aca="false">STDEV(P4757:P4776)*SQRT(252)</f>
        <v>0.132353266488891</v>
      </c>
      <c r="R4776" s="26" t="n">
        <f aca="false">(G4776-H4776)/H4776</f>
        <v>0.00099958180761112</v>
      </c>
      <c r="S4776" s="17" t="n">
        <f aca="false">YEAR(B4776)</f>
        <v>2025</v>
      </c>
      <c r="T4776" s="17" t="n">
        <f aca="false">WEEKDAY(B4776)</f>
        <v>4</v>
      </c>
    </row>
    <row r="4777" customFormat="false" ht="15" hidden="false" customHeight="false" outlineLevel="0" collapsed="false">
      <c r="B4777" s="21" t="n">
        <v>45729</v>
      </c>
      <c r="C4777" s="22" t="n">
        <v>2934.88</v>
      </c>
      <c r="D4777" s="22" t="n">
        <v>2989.3</v>
      </c>
      <c r="E4777" s="22" t="n">
        <v>2932.98</v>
      </c>
      <c r="F4777" s="22" t="n">
        <v>2988.695</v>
      </c>
      <c r="G4777" s="23" t="n">
        <v>2988.48</v>
      </c>
      <c r="H4777" s="23" t="n">
        <v>2985.49</v>
      </c>
      <c r="I4777" s="23" t="n">
        <v>2934.15</v>
      </c>
      <c r="J4777" s="23" t="n">
        <v>2931.22</v>
      </c>
      <c r="K4777" s="29" t="str">
        <f aca="false">IF(N4777&lt;=$F$3,"HIT","MISS")</f>
        <v>HIT</v>
      </c>
      <c r="L4777" s="29" t="str">
        <f aca="false">IF(O4777&lt;=$F$3,"HIT","MISS")</f>
        <v>HIT</v>
      </c>
      <c r="M4777" s="17" t="str">
        <f aca="false">IF(AND(K4777="HIT",L4777="HIT"),"HOD ✓ | LOD ✓",IF(K4777="HIT","HOD ✓",IF(L4777="HIT","LOD ✓","✗ MISS")))</f>
        <v>HOD ✓ | LOD ✓</v>
      </c>
      <c r="N4777" s="26" t="n">
        <f aca="false">IF(D4777&lt;H4777,(H4777-D4777)/D4777,IF(D4777&gt;G4777,(D4777-G4777)/D4777,0))</f>
        <v>0.000274311711772042</v>
      </c>
      <c r="O4777" s="26" t="n">
        <f aca="false">IF(E4777&lt;J4777,(J4777-E4777)/E4777,IF(E4777&gt;I4777,(E4777-I4777)/E4777,0))</f>
        <v>0</v>
      </c>
      <c r="P4777" s="27" t="n">
        <f aca="false">LN(F4777/F4776)</f>
        <v>0.0186030907287667</v>
      </c>
      <c r="Q4777" s="28" t="n">
        <f aca="false">STDEV(P4758:P4777)*SQRT(252)</f>
        <v>0.144822235259789</v>
      </c>
      <c r="R4777" s="26" t="n">
        <f aca="false">(G4777-H4777)/H4777</f>
        <v>0.00100151063979455</v>
      </c>
      <c r="S4777" s="17" t="n">
        <f aca="false">YEAR(B4777)</f>
        <v>2025</v>
      </c>
      <c r="T4777" s="17" t="n">
        <f aca="false">WEEKDAY(B4777)</f>
        <v>5</v>
      </c>
    </row>
    <row r="4778" customFormat="false" ht="15" hidden="false" customHeight="false" outlineLevel="0" collapsed="false">
      <c r="B4778" s="21" t="n">
        <v>45730</v>
      </c>
      <c r="C4778" s="22" t="n">
        <v>2984.23</v>
      </c>
      <c r="D4778" s="22" t="n">
        <v>3005.04</v>
      </c>
      <c r="E4778" s="22" t="n">
        <v>2978.505</v>
      </c>
      <c r="F4778" s="22" t="n">
        <v>2984.91</v>
      </c>
      <c r="G4778" s="23" t="n">
        <v>3004.79</v>
      </c>
      <c r="H4778" s="23" t="n">
        <v>3001.79</v>
      </c>
      <c r="I4778" s="23" t="n">
        <v>2978.87</v>
      </c>
      <c r="J4778" s="23" t="n">
        <v>2975.89</v>
      </c>
      <c r="K4778" s="29" t="str">
        <f aca="false">IF(N4778&lt;=$F$3,"HIT","MISS")</f>
        <v>HIT</v>
      </c>
      <c r="L4778" s="29" t="str">
        <f aca="false">IF(O4778&lt;=$F$3,"HIT","MISS")</f>
        <v>HIT</v>
      </c>
      <c r="M4778" s="17" t="str">
        <f aca="false">IF(AND(K4778="HIT",L4778="HIT"),"HOD ✓ | LOD ✓",IF(K4778="HIT","HOD ✓",IF(L4778="HIT","LOD ✓","✗ MISS")))</f>
        <v>HOD ✓ | LOD ✓</v>
      </c>
      <c r="N4778" s="26" t="n">
        <f aca="false">IF(D4778&lt;H4778,(H4778-D4778)/D4778,IF(D4778&gt;G4778,(D4778-G4778)/D4778,0))</f>
        <v>8.31935681388601E-005</v>
      </c>
      <c r="O4778" s="26" t="n">
        <f aca="false">IF(E4778&lt;J4778,(J4778-E4778)/E4778,IF(E4778&gt;I4778,(E4778-I4778)/E4778,0))</f>
        <v>0</v>
      </c>
      <c r="P4778" s="27" t="n">
        <f aca="false">LN(F4778/F4777)</f>
        <v>-0.00126724164270267</v>
      </c>
      <c r="Q4778" s="28" t="n">
        <f aca="false">STDEV(P4759:P4778)*SQRT(252)</f>
        <v>0.130994072270436</v>
      </c>
      <c r="R4778" s="26" t="n">
        <f aca="false">(G4778-H4778)/H4778</f>
        <v>0.000999403689132151</v>
      </c>
      <c r="S4778" s="17" t="n">
        <f aca="false">YEAR(B4778)</f>
        <v>2025</v>
      </c>
      <c r="T4778" s="17" t="n">
        <f aca="false">WEEKDAY(B4778)</f>
        <v>6</v>
      </c>
    </row>
    <row r="4779" customFormat="false" ht="15" hidden="false" customHeight="false" outlineLevel="0" collapsed="false">
      <c r="B4779" s="21" t="n">
        <v>45733</v>
      </c>
      <c r="C4779" s="22" t="n">
        <v>2988.225</v>
      </c>
      <c r="D4779" s="22" t="n">
        <v>3001.975</v>
      </c>
      <c r="E4779" s="22" t="n">
        <v>2982.34</v>
      </c>
      <c r="F4779" s="22" t="n">
        <v>3001.13</v>
      </c>
      <c r="G4779" s="23" t="n">
        <v>3003.48</v>
      </c>
      <c r="H4779" s="23" t="n">
        <v>3000.48</v>
      </c>
      <c r="I4779" s="23" t="n">
        <v>2984.68</v>
      </c>
      <c r="J4779" s="23" t="n">
        <v>2981.7</v>
      </c>
      <c r="K4779" s="29" t="str">
        <f aca="false">IF(N4779&lt;=$F$3,"HIT","MISS")</f>
        <v>HIT</v>
      </c>
      <c r="L4779" s="29" t="str">
        <f aca="false">IF(O4779&lt;=$F$3,"HIT","MISS")</f>
        <v>HIT</v>
      </c>
      <c r="M4779" s="17" t="str">
        <f aca="false">IF(AND(K4779="HIT",L4779="HIT"),"HOD ✓ | LOD ✓",IF(K4779="HIT","HOD ✓",IF(L4779="HIT","LOD ✓","✗ MISS")))</f>
        <v>HOD ✓ | LOD ✓</v>
      </c>
      <c r="N4779" s="26" t="n">
        <f aca="false">IF(D4779&lt;H4779,(H4779-D4779)/D4779,IF(D4779&gt;G4779,(D4779-G4779)/D4779,0))</f>
        <v>0</v>
      </c>
      <c r="O4779" s="26" t="n">
        <f aca="false">IF(E4779&lt;J4779,(J4779-E4779)/E4779,IF(E4779&gt;I4779,(E4779-I4779)/E4779,0))</f>
        <v>0</v>
      </c>
      <c r="P4779" s="27" t="n">
        <f aca="false">LN(F4779/F4778)</f>
        <v>0.00541928877744263</v>
      </c>
      <c r="Q4779" s="28" t="n">
        <f aca="false">STDEV(P4760:P4779)*SQRT(252)</f>
        <v>0.130949092566418</v>
      </c>
      <c r="R4779" s="26" t="n">
        <f aca="false">(G4779-H4779)/H4779</f>
        <v>0.000999840025595905</v>
      </c>
      <c r="S4779" s="17" t="n">
        <f aca="false">YEAR(B4779)</f>
        <v>2025</v>
      </c>
      <c r="T4779" s="17" t="n">
        <f aca="false">WEEKDAY(B4779)</f>
        <v>2</v>
      </c>
    </row>
    <row r="4780" customFormat="false" ht="15" hidden="false" customHeight="false" outlineLevel="0" collapsed="false">
      <c r="B4780" s="21" t="n">
        <v>45734</v>
      </c>
      <c r="C4780" s="22" t="n">
        <v>3001.16</v>
      </c>
      <c r="D4780" s="22" t="n">
        <v>3038.35</v>
      </c>
      <c r="E4780" s="22" t="n">
        <v>2999.46</v>
      </c>
      <c r="F4780" s="22" t="n">
        <v>3034.115</v>
      </c>
      <c r="G4780" s="23" t="n">
        <v>3039.12</v>
      </c>
      <c r="H4780" s="23" t="n">
        <v>3036.08</v>
      </c>
      <c r="I4780" s="23" t="n">
        <v>2998.91</v>
      </c>
      <c r="J4780" s="23" t="n">
        <v>2995.91</v>
      </c>
      <c r="K4780" s="29" t="str">
        <f aca="false">IF(N4780&lt;=$F$3,"HIT","MISS")</f>
        <v>HIT</v>
      </c>
      <c r="L4780" s="29" t="str">
        <f aca="false">IF(O4780&lt;=$F$3,"HIT","MISS")</f>
        <v>HIT</v>
      </c>
      <c r="M4780" s="17" t="str">
        <f aca="false">IF(AND(K4780="HIT",L4780="HIT"),"HOD ✓ | LOD ✓",IF(K4780="HIT","HOD ✓",IF(L4780="HIT","LOD ✓","✗ MISS")))</f>
        <v>HOD ✓ | LOD ✓</v>
      </c>
      <c r="N4780" s="26" t="n">
        <f aca="false">IF(D4780&lt;H4780,(H4780-D4780)/D4780,IF(D4780&gt;G4780,(D4780-G4780)/D4780,0))</f>
        <v>0</v>
      </c>
      <c r="O4780" s="26" t="n">
        <f aca="false">IF(E4780&lt;J4780,(J4780-E4780)/E4780,IF(E4780&gt;I4780,(E4780-I4780)/E4780,0))</f>
        <v>0.000183366339274463</v>
      </c>
      <c r="P4780" s="27" t="n">
        <f aca="false">LN(F4780/F4779)</f>
        <v>0.0109308995517311</v>
      </c>
      <c r="Q4780" s="28" t="n">
        <f aca="false">STDEV(P4761:P4780)*SQRT(252)</f>
        <v>0.129150323589786</v>
      </c>
      <c r="R4780" s="26" t="n">
        <f aca="false">(G4780-H4780)/H4780</f>
        <v>0.00100129113857341</v>
      </c>
      <c r="S4780" s="17" t="n">
        <f aca="false">YEAR(B4780)</f>
        <v>2025</v>
      </c>
      <c r="T4780" s="17" t="n">
        <f aca="false">WEEKDAY(B4780)</f>
        <v>3</v>
      </c>
    </row>
    <row r="4781" customFormat="false" ht="15" hidden="false" customHeight="false" outlineLevel="0" collapsed="false">
      <c r="B4781" s="21" t="n">
        <v>45735</v>
      </c>
      <c r="C4781" s="22" t="n">
        <v>3033.97</v>
      </c>
      <c r="D4781" s="22" t="n">
        <v>3051.97</v>
      </c>
      <c r="E4781" s="22" t="n">
        <v>3022.885</v>
      </c>
      <c r="F4781" s="22" t="n">
        <v>3047.14</v>
      </c>
      <c r="G4781" s="23" t="n">
        <v>3055.76</v>
      </c>
      <c r="H4781" s="23" t="n">
        <v>3052.71</v>
      </c>
      <c r="I4781" s="23" t="n">
        <v>3024.31</v>
      </c>
      <c r="J4781" s="23" t="n">
        <v>3021.29</v>
      </c>
      <c r="K4781" s="29" t="str">
        <f aca="false">IF(N4781&lt;=$F$3,"HIT","MISS")</f>
        <v>HIT</v>
      </c>
      <c r="L4781" s="29" t="str">
        <f aca="false">IF(O4781&lt;=$F$3,"HIT","MISS")</f>
        <v>HIT</v>
      </c>
      <c r="M4781" s="17" t="str">
        <f aca="false">IF(AND(K4781="HIT",L4781="HIT"),"HOD ✓ | LOD ✓",IF(K4781="HIT","HOD ✓",IF(L4781="HIT","LOD ✓","✗ MISS")))</f>
        <v>HOD ✓ | LOD ✓</v>
      </c>
      <c r="N4781" s="26" t="n">
        <f aca="false">IF(D4781&lt;H4781,(H4781-D4781)/D4781,IF(D4781&gt;G4781,(D4781-G4781)/D4781,0))</f>
        <v>0.000242466341412346</v>
      </c>
      <c r="O4781" s="26" t="n">
        <f aca="false">IF(E4781&lt;J4781,(J4781-E4781)/E4781,IF(E4781&gt;I4781,(E4781-I4781)/E4781,0))</f>
        <v>0</v>
      </c>
      <c r="P4781" s="27" t="n">
        <f aca="false">LN(F4781/F4780)</f>
        <v>0.00428366181557181</v>
      </c>
      <c r="Q4781" s="28" t="n">
        <f aca="false">STDEV(P4762:P4781)*SQRT(252)</f>
        <v>0.129143879208936</v>
      </c>
      <c r="R4781" s="26" t="n">
        <f aca="false">(G4781-H4781)/H4781</f>
        <v>0.000999112264184997</v>
      </c>
      <c r="S4781" s="17" t="n">
        <f aca="false">YEAR(B4781)</f>
        <v>2025</v>
      </c>
      <c r="T4781" s="17" t="n">
        <f aca="false">WEEKDAY(B4781)</f>
        <v>4</v>
      </c>
    </row>
    <row r="4782" customFormat="false" ht="15" hidden="false" customHeight="false" outlineLevel="0" collapsed="false">
      <c r="B4782" s="21" t="n">
        <v>45736</v>
      </c>
      <c r="C4782" s="22" t="n">
        <v>3048.72</v>
      </c>
      <c r="D4782" s="22" t="n">
        <v>3057.59</v>
      </c>
      <c r="E4782" s="22" t="n">
        <v>3025.73</v>
      </c>
      <c r="F4782" s="22" t="n">
        <v>3044.66</v>
      </c>
      <c r="G4782" s="23" t="n">
        <v>3058.49</v>
      </c>
      <c r="H4782" s="23" t="n">
        <v>3055.43</v>
      </c>
      <c r="I4782" s="23" t="n">
        <v>3026.21</v>
      </c>
      <c r="J4782" s="23" t="n">
        <v>3023.19</v>
      </c>
      <c r="K4782" s="29" t="str">
        <f aca="false">IF(N4782&lt;=$F$3,"HIT","MISS")</f>
        <v>HIT</v>
      </c>
      <c r="L4782" s="29" t="str">
        <f aca="false">IF(O4782&lt;=$F$3,"HIT","MISS")</f>
        <v>HIT</v>
      </c>
      <c r="M4782" s="17" t="str">
        <f aca="false">IF(AND(K4782="HIT",L4782="HIT"),"HOD ✓ | LOD ✓",IF(K4782="HIT","HOD ✓",IF(L4782="HIT","LOD ✓","✗ MISS")))</f>
        <v>HOD ✓ | LOD ✓</v>
      </c>
      <c r="N4782" s="26" t="n">
        <f aca="false">IF(D4782&lt;H4782,(H4782-D4782)/D4782,IF(D4782&gt;G4782,(D4782-G4782)/D4782,0))</f>
        <v>0</v>
      </c>
      <c r="O4782" s="26" t="n">
        <f aca="false">IF(E4782&lt;J4782,(J4782-E4782)/E4782,IF(E4782&gt;I4782,(E4782-I4782)/E4782,0))</f>
        <v>0</v>
      </c>
      <c r="P4782" s="27" t="n">
        <f aca="false">LN(F4782/F4781)</f>
        <v>-0.000814209309894306</v>
      </c>
      <c r="Q4782" s="28" t="n">
        <f aca="false">STDEV(P4763:P4782)*SQRT(252)</f>
        <v>0.129499638592834</v>
      </c>
      <c r="R4782" s="26" t="n">
        <f aca="false">(G4782-H4782)/H4782</f>
        <v>0.0010014956978232</v>
      </c>
      <c r="S4782" s="17" t="n">
        <f aca="false">YEAR(B4782)</f>
        <v>2025</v>
      </c>
      <c r="T4782" s="17" t="n">
        <f aca="false">WEEKDAY(B4782)</f>
        <v>5</v>
      </c>
    </row>
    <row r="4783" customFormat="false" ht="15" hidden="false" customHeight="false" outlineLevel="0" collapsed="false">
      <c r="B4783" s="21" t="n">
        <v>45737</v>
      </c>
      <c r="C4783" s="22" t="n">
        <v>3045.005</v>
      </c>
      <c r="D4783" s="22" t="n">
        <v>3047.55</v>
      </c>
      <c r="E4783" s="22" t="n">
        <v>2999.465</v>
      </c>
      <c r="F4783" s="22" t="n">
        <v>3023.985</v>
      </c>
      <c r="G4783" s="23" t="n">
        <v>3046.73</v>
      </c>
      <c r="H4783" s="23" t="n">
        <v>3043.69</v>
      </c>
      <c r="I4783" s="23" t="n">
        <v>3002.98</v>
      </c>
      <c r="J4783" s="23" t="n">
        <v>2999.98</v>
      </c>
      <c r="K4783" s="29" t="str">
        <f aca="false">IF(N4783&lt;=$F$3,"HIT","MISS")</f>
        <v>HIT</v>
      </c>
      <c r="L4783" s="29" t="str">
        <f aca="false">IF(O4783&lt;=$F$3,"HIT","MISS")</f>
        <v>HIT</v>
      </c>
      <c r="M4783" s="17" t="str">
        <f aca="false">IF(AND(K4783="HIT",L4783="HIT"),"HOD ✓ | LOD ✓",IF(K4783="HIT","HOD ✓",IF(L4783="HIT","LOD ✓","✗ MISS")))</f>
        <v>HOD ✓ | LOD ✓</v>
      </c>
      <c r="N4783" s="26" t="n">
        <f aca="false">IF(D4783&lt;H4783,(H4783-D4783)/D4783,IF(D4783&gt;G4783,(D4783-G4783)/D4783,0))</f>
        <v>0.000269068596085434</v>
      </c>
      <c r="O4783" s="26" t="n">
        <f aca="false">IF(E4783&lt;J4783,(J4783-E4783)/E4783,IF(E4783&gt;I4783,(E4783-I4783)/E4783,0))</f>
        <v>0.000171697286015964</v>
      </c>
      <c r="P4783" s="27" t="n">
        <f aca="false">LN(F4783/F4782)</f>
        <v>-0.00681373848358091</v>
      </c>
      <c r="Q4783" s="28" t="n">
        <f aca="false">STDEV(P4764:P4783)*SQRT(252)</f>
        <v>0.132730384909821</v>
      </c>
      <c r="R4783" s="26" t="n">
        <f aca="false">(G4783-H4783)/H4783</f>
        <v>0.000998787655773079</v>
      </c>
      <c r="S4783" s="17" t="n">
        <f aca="false">YEAR(B4783)</f>
        <v>2025</v>
      </c>
      <c r="T4783" s="17" t="n">
        <f aca="false">WEEKDAY(B4783)</f>
        <v>6</v>
      </c>
    </row>
    <row r="4784" customFormat="false" ht="15" hidden="false" customHeight="false" outlineLevel="0" collapsed="false">
      <c r="B4784" s="21" t="n">
        <v>45740</v>
      </c>
      <c r="C4784" s="22" t="n">
        <v>3023.165</v>
      </c>
      <c r="D4784" s="22" t="n">
        <v>3033.34</v>
      </c>
      <c r="E4784" s="22" t="n">
        <v>3002.495</v>
      </c>
      <c r="F4784" s="22" t="n">
        <v>3012.15</v>
      </c>
      <c r="G4784" s="23" t="n">
        <v>3035.71</v>
      </c>
      <c r="H4784" s="23" t="n">
        <v>3032.68</v>
      </c>
      <c r="I4784" s="23" t="n">
        <v>3001.7</v>
      </c>
      <c r="J4784" s="23" t="n">
        <v>2998.7</v>
      </c>
      <c r="K4784" s="29" t="str">
        <f aca="false">IF(N4784&lt;=$F$3,"HIT","MISS")</f>
        <v>HIT</v>
      </c>
      <c r="L4784" s="29" t="str">
        <f aca="false">IF(O4784&lt;=$F$3,"HIT","MISS")</f>
        <v>HIT</v>
      </c>
      <c r="M4784" s="17" t="str">
        <f aca="false">IF(AND(K4784="HIT",L4784="HIT"),"HOD ✓ | LOD ✓",IF(K4784="HIT","HOD ✓",IF(L4784="HIT","LOD ✓","✗ MISS")))</f>
        <v>HOD ✓ | LOD ✓</v>
      </c>
      <c r="N4784" s="26" t="n">
        <f aca="false">IF(D4784&lt;H4784,(H4784-D4784)/D4784,IF(D4784&gt;G4784,(D4784-G4784)/D4784,0))</f>
        <v>0</v>
      </c>
      <c r="O4784" s="26" t="n">
        <f aca="false">IF(E4784&lt;J4784,(J4784-E4784)/E4784,IF(E4784&gt;I4784,(E4784-I4784)/E4784,0))</f>
        <v>0.000264779791473449</v>
      </c>
      <c r="P4784" s="27" t="n">
        <f aca="false">LN(F4784/F4783)</f>
        <v>-0.00392138849308243</v>
      </c>
      <c r="Q4784" s="28" t="n">
        <f aca="false">STDEV(P4765:P4784)*SQRT(252)</f>
        <v>0.133208756491979</v>
      </c>
      <c r="R4784" s="26" t="n">
        <f aca="false">(G4784-H4784)/H4784</f>
        <v>0.000999116293179696</v>
      </c>
      <c r="S4784" s="17" t="n">
        <f aca="false">YEAR(B4784)</f>
        <v>2025</v>
      </c>
      <c r="T4784" s="17" t="n">
        <f aca="false">WEEKDAY(B4784)</f>
        <v>2</v>
      </c>
    </row>
    <row r="4785" customFormat="false" ht="15" hidden="false" customHeight="false" outlineLevel="0" collapsed="false">
      <c r="B4785" s="21" t="n">
        <v>45741</v>
      </c>
      <c r="C4785" s="22" t="n">
        <v>3011.705</v>
      </c>
      <c r="D4785" s="22" t="n">
        <v>3036.07</v>
      </c>
      <c r="E4785" s="22" t="n">
        <v>3007.54</v>
      </c>
      <c r="F4785" s="22" t="n">
        <v>3020.09</v>
      </c>
      <c r="G4785" s="23" t="n">
        <v>3039.32</v>
      </c>
      <c r="H4785" s="23" t="n">
        <v>3036.28</v>
      </c>
      <c r="I4785" s="23" t="n">
        <v>3007.69</v>
      </c>
      <c r="J4785" s="23" t="n">
        <v>3004.69</v>
      </c>
      <c r="K4785" s="29" t="str">
        <f aca="false">IF(N4785&lt;=$F$3,"HIT","MISS")</f>
        <v>HIT</v>
      </c>
      <c r="L4785" s="29" t="str">
        <f aca="false">IF(O4785&lt;=$F$3,"HIT","MISS")</f>
        <v>HIT</v>
      </c>
      <c r="M4785" s="17" t="str">
        <f aca="false">IF(AND(K4785="HIT",L4785="HIT"),"HOD ✓ | LOD ✓",IF(K4785="HIT","HOD ✓",IF(L4785="HIT","LOD ✓","✗ MISS")))</f>
        <v>HOD ✓ | LOD ✓</v>
      </c>
      <c r="N4785" s="26" t="n">
        <f aca="false">IF(D4785&lt;H4785,(H4785-D4785)/D4785,IF(D4785&gt;G4785,(D4785-G4785)/D4785,0))</f>
        <v>6.91683656832802E-005</v>
      </c>
      <c r="O4785" s="26" t="n">
        <f aca="false">IF(E4785&lt;J4785,(J4785-E4785)/E4785,IF(E4785&gt;I4785,(E4785-I4785)/E4785,0))</f>
        <v>0</v>
      </c>
      <c r="P4785" s="27" t="n">
        <f aca="false">LN(F4785/F4784)</f>
        <v>0.0026325227727895</v>
      </c>
      <c r="Q4785" s="28" t="n">
        <f aca="false">STDEV(P4766:P4785)*SQRT(252)</f>
        <v>0.123135610832751</v>
      </c>
      <c r="R4785" s="26" t="n">
        <f aca="false">(G4785-H4785)/H4785</f>
        <v>0.00100122518344815</v>
      </c>
      <c r="S4785" s="17" t="n">
        <f aca="false">YEAR(B4785)</f>
        <v>2025</v>
      </c>
      <c r="T4785" s="17" t="n">
        <f aca="false">WEEKDAY(B4785)</f>
        <v>3</v>
      </c>
    </row>
    <row r="4786" customFormat="false" ht="15" hidden="false" customHeight="false" outlineLevel="0" collapsed="false">
      <c r="B4786" s="21" t="n">
        <v>45742</v>
      </c>
      <c r="C4786" s="22" t="n">
        <v>3021.175</v>
      </c>
      <c r="D4786" s="22" t="n">
        <v>3032.165</v>
      </c>
      <c r="E4786" s="22" t="n">
        <v>3012.33</v>
      </c>
      <c r="F4786" s="22" t="n">
        <v>3019.495</v>
      </c>
      <c r="G4786" s="23" t="n">
        <v>3031.28</v>
      </c>
      <c r="H4786" s="23" t="n">
        <v>3028.25</v>
      </c>
      <c r="I4786" s="23" t="n">
        <v>3015.7</v>
      </c>
      <c r="J4786" s="23" t="n">
        <v>3012.69</v>
      </c>
      <c r="K4786" s="29" t="str">
        <f aca="false">IF(N4786&lt;=$F$3,"HIT","MISS")</f>
        <v>HIT</v>
      </c>
      <c r="L4786" s="29" t="str">
        <f aca="false">IF(O4786&lt;=$F$3,"HIT","MISS")</f>
        <v>HIT</v>
      </c>
      <c r="M4786" s="17" t="str">
        <f aca="false">IF(AND(K4786="HIT",L4786="HIT"),"HOD ✓ | LOD ✓",IF(K4786="HIT","HOD ✓",IF(L4786="HIT","LOD ✓","✗ MISS")))</f>
        <v>HOD ✓ | LOD ✓</v>
      </c>
      <c r="N4786" s="26" t="n">
        <f aca="false">IF(D4786&lt;H4786,(H4786-D4786)/D4786,IF(D4786&gt;G4786,(D4786-G4786)/D4786,0))</f>
        <v>0.00029187066007284</v>
      </c>
      <c r="O4786" s="26" t="n">
        <f aca="false">IF(E4786&lt;J4786,(J4786-E4786)/E4786,IF(E4786&gt;I4786,(E4786-I4786)/E4786,0))</f>
        <v>0.00011950881875496</v>
      </c>
      <c r="P4786" s="27" t="n">
        <f aca="false">LN(F4786/F4785)</f>
        <v>-0.000197033406078441</v>
      </c>
      <c r="Q4786" s="28" t="n">
        <f aca="false">STDEV(P4767:P4786)*SQRT(252)</f>
        <v>0.123245033609196</v>
      </c>
      <c r="R4786" s="26" t="n">
        <f aca="false">(G4786-H4786)/H4786</f>
        <v>0.00100057789152157</v>
      </c>
      <c r="S4786" s="17" t="n">
        <f aca="false">YEAR(B4786)</f>
        <v>2025</v>
      </c>
      <c r="T4786" s="17" t="n">
        <f aca="false">WEEKDAY(B4786)</f>
        <v>4</v>
      </c>
    </row>
    <row r="4787" customFormat="false" ht="15" hidden="false" customHeight="false" outlineLevel="0" collapsed="false">
      <c r="B4787" s="21" t="n">
        <v>45743</v>
      </c>
      <c r="C4787" s="22" t="n">
        <v>3020.345</v>
      </c>
      <c r="D4787" s="22" t="n">
        <v>3059.755</v>
      </c>
      <c r="E4787" s="22" t="n">
        <v>3017.655</v>
      </c>
      <c r="F4787" s="22" t="n">
        <v>3056.605</v>
      </c>
      <c r="G4787" s="23" t="n">
        <v>3038.86</v>
      </c>
      <c r="H4787" s="23" t="n">
        <v>3035.82</v>
      </c>
      <c r="I4787" s="23" t="n">
        <v>3021.34</v>
      </c>
      <c r="J4787" s="23" t="n">
        <v>3018.32</v>
      </c>
      <c r="K4787" s="24" t="str">
        <f aca="false">IF(N4787&lt;=$F$3,"HIT","MISS")</f>
        <v>MISS</v>
      </c>
      <c r="L4787" s="24" t="str">
        <f aca="false">IF(O4787&lt;=$F$3,"HIT","MISS")</f>
        <v>HIT</v>
      </c>
      <c r="M4787" s="25" t="str">
        <f aca="false">IF(AND(K4787="HIT",L4787="HIT"),"HOD ✓ | LOD ✓",IF(K4787="HIT","HOD ✓",IF(L4787="HIT","LOD ✓","✗ MISS")))</f>
        <v>LOD ✓</v>
      </c>
      <c r="N4787" s="26" t="n">
        <f aca="false">IF(D4787&lt;H4787,(H4787-D4787)/D4787,IF(D4787&gt;G4787,(D4787-G4787)/D4787,0))</f>
        <v>0.00682897813713843</v>
      </c>
      <c r="O4787" s="26" t="n">
        <f aca="false">IF(E4787&lt;J4787,(J4787-E4787)/E4787,IF(E4787&gt;I4787,(E4787-I4787)/E4787,0))</f>
        <v>0.000220369790449857</v>
      </c>
      <c r="P4787" s="27" t="n">
        <f aca="false">LN(F4787/F4786)</f>
        <v>0.0122152240535971</v>
      </c>
      <c r="Q4787" s="28" t="n">
        <f aca="false">STDEV(P4768:P4787)*SQRT(252)</f>
        <v>0.114586826447731</v>
      </c>
      <c r="R4787" s="26" t="n">
        <f aca="false">(G4787-H4787)/H4787</f>
        <v>0.00100137689322818</v>
      </c>
      <c r="S4787" s="17" t="n">
        <f aca="false">YEAR(B4787)</f>
        <v>2025</v>
      </c>
      <c r="T4787" s="17" t="n">
        <f aca="false">WEEKDAY(B4787)</f>
        <v>5</v>
      </c>
    </row>
    <row r="4788" customFormat="false" ht="15" hidden="false" customHeight="false" outlineLevel="0" collapsed="false">
      <c r="B4788" s="21" t="n">
        <v>45744</v>
      </c>
      <c r="C4788" s="22" t="n">
        <v>3056.07</v>
      </c>
      <c r="D4788" s="22" t="n">
        <v>3086.965</v>
      </c>
      <c r="E4788" s="22" t="n">
        <v>3054.235</v>
      </c>
      <c r="F4788" s="22" t="n">
        <v>3085.345</v>
      </c>
      <c r="G4788" s="23" t="n">
        <v>3085.61</v>
      </c>
      <c r="H4788" s="23" t="n">
        <v>3082.53</v>
      </c>
      <c r="I4788" s="23" t="n">
        <v>3053.48</v>
      </c>
      <c r="J4788" s="23" t="n">
        <v>3050.43</v>
      </c>
      <c r="K4788" s="29" t="str">
        <f aca="false">IF(N4788&lt;=$F$3,"HIT","MISS")</f>
        <v>HIT</v>
      </c>
      <c r="L4788" s="29" t="str">
        <f aca="false">IF(O4788&lt;=$F$3,"HIT","MISS")</f>
        <v>HIT</v>
      </c>
      <c r="M4788" s="17" t="str">
        <f aca="false">IF(AND(K4788="HIT",L4788="HIT"),"HOD ✓ | LOD ✓",IF(K4788="HIT","HOD ✓",IF(L4788="HIT","LOD ✓","✗ MISS")))</f>
        <v>HOD ✓ | LOD ✓</v>
      </c>
      <c r="N4788" s="26" t="n">
        <f aca="false">IF(D4788&lt;H4788,(H4788-D4788)/D4788,IF(D4788&gt;G4788,(D4788-G4788)/D4788,0))</f>
        <v>0.000438942456425654</v>
      </c>
      <c r="O4788" s="26" t="n">
        <f aca="false">IF(E4788&lt;J4788,(J4788-E4788)/E4788,IF(E4788&gt;I4788,(E4788-I4788)/E4788,0))</f>
        <v>0.000247197743461164</v>
      </c>
      <c r="P4788" s="27" t="n">
        <f aca="false">LN(F4788/F4787)</f>
        <v>0.00935865963239542</v>
      </c>
      <c r="Q4788" s="28" t="n">
        <f aca="false">STDEV(P4769:P4788)*SQRT(252)</f>
        <v>0.110690635229123</v>
      </c>
      <c r="R4788" s="26" t="n">
        <f aca="false">(G4788-H4788)/H4788</f>
        <v>0.000999179245619646</v>
      </c>
      <c r="S4788" s="17" t="n">
        <f aca="false">YEAR(B4788)</f>
        <v>2025</v>
      </c>
      <c r="T4788" s="17" t="n">
        <f aca="false">WEEKDAY(B4788)</f>
        <v>6</v>
      </c>
    </row>
    <row r="4789" customFormat="false" ht="15" hidden="false" customHeight="false" outlineLevel="0" collapsed="false">
      <c r="B4789" s="21" t="n">
        <v>45747</v>
      </c>
      <c r="C4789" s="22" t="n">
        <v>3093.01</v>
      </c>
      <c r="D4789" s="22" t="n">
        <v>3128.135</v>
      </c>
      <c r="E4789" s="22" t="n">
        <v>3076.805</v>
      </c>
      <c r="F4789" s="22" t="n">
        <v>3123.72</v>
      </c>
      <c r="G4789" s="23" t="n">
        <v>3130.04</v>
      </c>
      <c r="H4789" s="23" t="n">
        <v>3126.91</v>
      </c>
      <c r="I4789" s="23" t="n">
        <v>3080.81</v>
      </c>
      <c r="J4789" s="23" t="n">
        <v>3077.73</v>
      </c>
      <c r="K4789" s="29" t="str">
        <f aca="false">IF(N4789&lt;=$F$3,"HIT","MISS")</f>
        <v>HIT</v>
      </c>
      <c r="L4789" s="29" t="str">
        <f aca="false">IF(O4789&lt;=$F$3,"HIT","MISS")</f>
        <v>HIT</v>
      </c>
      <c r="M4789" s="17" t="str">
        <f aca="false">IF(AND(K4789="HIT",L4789="HIT"),"HOD ✓ | LOD ✓",IF(K4789="HIT","HOD ✓",IF(L4789="HIT","LOD ✓","✗ MISS")))</f>
        <v>HOD ✓ | LOD ✓</v>
      </c>
      <c r="N4789" s="26" t="n">
        <f aca="false">IF(D4789&lt;H4789,(H4789-D4789)/D4789,IF(D4789&gt;G4789,(D4789-G4789)/D4789,0))</f>
        <v>0</v>
      </c>
      <c r="O4789" s="26" t="n">
        <f aca="false">IF(E4789&lt;J4789,(J4789-E4789)/E4789,IF(E4789&gt;I4789,(E4789-I4789)/E4789,0))</f>
        <v>0.000300636536927164</v>
      </c>
      <c r="P4789" s="27" t="n">
        <f aca="false">LN(F4789/F4788)</f>
        <v>0.0123611167322263</v>
      </c>
      <c r="Q4789" s="28" t="n">
        <f aca="false">STDEV(P4770:P4789)*SQRT(252)</f>
        <v>0.110935541093932</v>
      </c>
      <c r="R4789" s="26" t="n">
        <f aca="false">(G4789-H4789)/H4789</f>
        <v>0.00100098819601463</v>
      </c>
      <c r="S4789" s="17" t="n">
        <f aca="false">YEAR(B4789)</f>
        <v>2025</v>
      </c>
      <c r="T4789" s="17" t="n">
        <f aca="false">WEEKDAY(B4789)</f>
        <v>2</v>
      </c>
    </row>
    <row r="4790" customFormat="false" ht="15" hidden="false" customHeight="false" outlineLevel="0" collapsed="false">
      <c r="B4790" s="21" t="n">
        <v>45748</v>
      </c>
      <c r="C4790" s="22" t="n">
        <v>3124.935</v>
      </c>
      <c r="D4790" s="22" t="n">
        <v>3149.09</v>
      </c>
      <c r="E4790" s="22" t="n">
        <v>3100.87</v>
      </c>
      <c r="F4790" s="22" t="n">
        <v>3114.475</v>
      </c>
      <c r="G4790" s="23" t="n">
        <v>3150.35</v>
      </c>
      <c r="H4790" s="23" t="n">
        <v>3147.2</v>
      </c>
      <c r="I4790" s="23" t="n">
        <v>3099.83</v>
      </c>
      <c r="J4790" s="23" t="n">
        <v>3096.73</v>
      </c>
      <c r="K4790" s="29" t="str">
        <f aca="false">IF(N4790&lt;=$F$3,"HIT","MISS")</f>
        <v>HIT</v>
      </c>
      <c r="L4790" s="29" t="str">
        <f aca="false">IF(O4790&lt;=$F$3,"HIT","MISS")</f>
        <v>HIT</v>
      </c>
      <c r="M4790" s="17" t="str">
        <f aca="false">IF(AND(K4790="HIT",L4790="HIT"),"HOD ✓ | LOD ✓",IF(K4790="HIT","HOD ✓",IF(L4790="HIT","LOD ✓","✗ MISS")))</f>
        <v>HOD ✓ | LOD ✓</v>
      </c>
      <c r="N4790" s="26" t="n">
        <f aca="false">IF(D4790&lt;H4790,(H4790-D4790)/D4790,IF(D4790&gt;G4790,(D4790-G4790)/D4790,0))</f>
        <v>0</v>
      </c>
      <c r="O4790" s="26" t="n">
        <f aca="false">IF(E4790&lt;J4790,(J4790-E4790)/E4790,IF(E4790&gt;I4790,(E4790-I4790)/E4790,0))</f>
        <v>0.000335389745458521</v>
      </c>
      <c r="P4790" s="27" t="n">
        <f aca="false">LN(F4790/F4789)</f>
        <v>-0.00296400057014573</v>
      </c>
      <c r="Q4790" s="28" t="n">
        <f aca="false">STDEV(P4771:P4790)*SQRT(252)</f>
        <v>0.111966174450506</v>
      </c>
      <c r="R4790" s="26" t="n">
        <f aca="false">(G4790-H4790)/H4790</f>
        <v>0.00100088967971533</v>
      </c>
      <c r="S4790" s="17" t="n">
        <f aca="false">YEAR(B4790)</f>
        <v>2025</v>
      </c>
      <c r="T4790" s="17" t="n">
        <f aca="false">WEEKDAY(B4790)</f>
        <v>3</v>
      </c>
    </row>
    <row r="4791" customFormat="false" ht="15" hidden="false" customHeight="false" outlineLevel="0" collapsed="false">
      <c r="B4791" s="21" t="n">
        <v>45749</v>
      </c>
      <c r="C4791" s="22" t="n">
        <v>3114.095</v>
      </c>
      <c r="D4791" s="22" t="n">
        <v>3145.34</v>
      </c>
      <c r="E4791" s="22" t="n">
        <v>3104.79</v>
      </c>
      <c r="F4791" s="22" t="n">
        <v>3134.305</v>
      </c>
      <c r="G4791" s="23" t="n">
        <v>3148.95</v>
      </c>
      <c r="H4791" s="23" t="n">
        <v>3145.8</v>
      </c>
      <c r="I4791" s="23" t="n">
        <v>3105.25</v>
      </c>
      <c r="J4791" s="23" t="n">
        <v>3102.15</v>
      </c>
      <c r="K4791" s="29" t="str">
        <f aca="false">IF(N4791&lt;=$F$3,"HIT","MISS")</f>
        <v>HIT</v>
      </c>
      <c r="L4791" s="29" t="str">
        <f aca="false">IF(O4791&lt;=$F$3,"HIT","MISS")</f>
        <v>HIT</v>
      </c>
      <c r="M4791" s="17" t="str">
        <f aca="false">IF(AND(K4791="HIT",L4791="HIT"),"HOD ✓ | LOD ✓",IF(K4791="HIT","HOD ✓",IF(L4791="HIT","LOD ✓","✗ MISS")))</f>
        <v>HOD ✓ | LOD ✓</v>
      </c>
      <c r="N4791" s="26" t="n">
        <f aca="false">IF(D4791&lt;H4791,(H4791-D4791)/D4791,IF(D4791&gt;G4791,(D4791-G4791)/D4791,0))</f>
        <v>0.00014624810036436</v>
      </c>
      <c r="O4791" s="26" t="n">
        <f aca="false">IF(E4791&lt;J4791,(J4791-E4791)/E4791,IF(E4791&gt;I4791,(E4791-I4791)/E4791,0))</f>
        <v>0</v>
      </c>
      <c r="P4791" s="27" t="n">
        <f aca="false">LN(F4791/F4790)</f>
        <v>0.00634686020855548</v>
      </c>
      <c r="Q4791" s="28" t="n">
        <f aca="false">STDEV(P4772:P4791)*SQRT(252)</f>
        <v>0.111972157111722</v>
      </c>
      <c r="R4791" s="26" t="n">
        <f aca="false">(G4791-H4791)/H4791</f>
        <v>0.00100133511348453</v>
      </c>
      <c r="S4791" s="17" t="n">
        <f aca="false">YEAR(B4791)</f>
        <v>2025</v>
      </c>
      <c r="T4791" s="17" t="n">
        <f aca="false">WEEKDAY(B4791)</f>
        <v>4</v>
      </c>
    </row>
    <row r="4792" customFormat="false" ht="15" hidden="false" customHeight="false" outlineLevel="0" collapsed="false">
      <c r="B4792" s="21" t="n">
        <v>45750</v>
      </c>
      <c r="C4792" s="22" t="n">
        <v>3131.44</v>
      </c>
      <c r="D4792" s="22" t="n">
        <v>3167.835</v>
      </c>
      <c r="E4792" s="22" t="n">
        <v>3054.19</v>
      </c>
      <c r="F4792" s="22" t="n">
        <v>3114.575</v>
      </c>
      <c r="G4792" s="23" t="n">
        <v>3171.53</v>
      </c>
      <c r="H4792" s="23" t="n">
        <v>3168.36</v>
      </c>
      <c r="I4792" s="23" t="n">
        <v>3057.83</v>
      </c>
      <c r="J4792" s="23" t="n">
        <v>3054.78</v>
      </c>
      <c r="K4792" s="29" t="str">
        <f aca="false">IF(N4792&lt;=$F$3,"HIT","MISS")</f>
        <v>HIT</v>
      </c>
      <c r="L4792" s="29" t="str">
        <f aca="false">IF(O4792&lt;=$F$3,"HIT","MISS")</f>
        <v>HIT</v>
      </c>
      <c r="M4792" s="17" t="str">
        <f aca="false">IF(AND(K4792="HIT",L4792="HIT"),"HOD ✓ | LOD ✓",IF(K4792="HIT","HOD ✓",IF(L4792="HIT","LOD ✓","✗ MISS")))</f>
        <v>HOD ✓ | LOD ✓</v>
      </c>
      <c r="N4792" s="26" t="n">
        <f aca="false">IF(D4792&lt;H4792,(H4792-D4792)/D4792,IF(D4792&gt;G4792,(D4792-G4792)/D4792,0))</f>
        <v>0.00016572832865351</v>
      </c>
      <c r="O4792" s="26" t="n">
        <f aca="false">IF(E4792&lt;J4792,(J4792-E4792)/E4792,IF(E4792&gt;I4792,(E4792-I4792)/E4792,0))</f>
        <v>0.000193177241756454</v>
      </c>
      <c r="P4792" s="27" t="n">
        <f aca="false">LN(F4792/F4791)</f>
        <v>-0.00631475258379465</v>
      </c>
      <c r="Q4792" s="28" t="n">
        <f aca="false">STDEV(P4773:P4792)*SQRT(252)</f>
        <v>0.115263447548174</v>
      </c>
      <c r="R4792" s="26" t="n">
        <f aca="false">(G4792-H4792)/H4792</f>
        <v>0.00100051761794748</v>
      </c>
      <c r="S4792" s="17" t="n">
        <f aca="false">YEAR(B4792)</f>
        <v>2025</v>
      </c>
      <c r="T4792" s="17" t="n">
        <f aca="false">WEEKDAY(B4792)</f>
        <v>5</v>
      </c>
    </row>
    <row r="4793" customFormat="false" ht="15" hidden="false" customHeight="false" outlineLevel="0" collapsed="false">
      <c r="B4793" s="21" t="n">
        <v>45751</v>
      </c>
      <c r="C4793" s="22" t="n">
        <v>3114.52</v>
      </c>
      <c r="D4793" s="22" t="n">
        <v>3136.775</v>
      </c>
      <c r="E4793" s="22" t="n">
        <v>3015.65</v>
      </c>
      <c r="F4793" s="22" t="n">
        <v>3037.885</v>
      </c>
      <c r="G4793" s="23" t="n">
        <v>3137.25</v>
      </c>
      <c r="H4793" s="23" t="n">
        <v>3134.12</v>
      </c>
      <c r="I4793" s="23" t="n">
        <v>3016.57</v>
      </c>
      <c r="J4793" s="23" t="n">
        <v>3013.56</v>
      </c>
      <c r="K4793" s="29" t="str">
        <f aca="false">IF(N4793&lt;=$F$3,"HIT","MISS")</f>
        <v>HIT</v>
      </c>
      <c r="L4793" s="29" t="str">
        <f aca="false">IF(O4793&lt;=$F$3,"HIT","MISS")</f>
        <v>HIT</v>
      </c>
      <c r="M4793" s="17" t="str">
        <f aca="false">IF(AND(K4793="HIT",L4793="HIT"),"HOD ✓ | LOD ✓",IF(K4793="HIT","HOD ✓",IF(L4793="HIT","LOD ✓","✗ MISS")))</f>
        <v>HOD ✓ | LOD ✓</v>
      </c>
      <c r="N4793" s="26" t="n">
        <f aca="false">IF(D4793&lt;H4793,(H4793-D4793)/D4793,IF(D4793&gt;G4793,(D4793-G4793)/D4793,0))</f>
        <v>0</v>
      </c>
      <c r="O4793" s="26" t="n">
        <f aca="false">IF(E4793&lt;J4793,(J4793-E4793)/E4793,IF(E4793&gt;I4793,(E4793-I4793)/E4793,0))</f>
        <v>0</v>
      </c>
      <c r="P4793" s="27" t="n">
        <f aca="false">LN(F4793/F4792)</f>
        <v>-0.0249311567280983</v>
      </c>
      <c r="Q4793" s="28" t="n">
        <f aca="false">STDEV(P4774:P4793)*SQRT(252)</f>
        <v>0.152700104209914</v>
      </c>
      <c r="R4793" s="26" t="n">
        <f aca="false">(G4793-H4793)/H4793</f>
        <v>0.00099868543642238</v>
      </c>
      <c r="S4793" s="17" t="n">
        <f aca="false">YEAR(B4793)</f>
        <v>2025</v>
      </c>
      <c r="T4793" s="17" t="n">
        <f aca="false">WEEKDAY(B4793)</f>
        <v>6</v>
      </c>
    </row>
    <row r="4794" customFormat="false" ht="15" hidden="false" customHeight="false" outlineLevel="0" collapsed="false">
      <c r="B4794" s="21" t="n">
        <v>45754</v>
      </c>
      <c r="C4794" s="22" t="n">
        <v>3030.77</v>
      </c>
      <c r="D4794" s="22" t="n">
        <v>3057.305</v>
      </c>
      <c r="E4794" s="22" t="n">
        <v>2956.565</v>
      </c>
      <c r="F4794" s="22" t="n">
        <v>2981.94</v>
      </c>
      <c r="G4794" s="23" t="n">
        <v>3058.21</v>
      </c>
      <c r="H4794" s="23" t="n">
        <v>3055.15</v>
      </c>
      <c r="I4794" s="23" t="n">
        <v>2957.36</v>
      </c>
      <c r="J4794" s="23" t="n">
        <v>2954.41</v>
      </c>
      <c r="K4794" s="29" t="str">
        <f aca="false">IF(N4794&lt;=$F$3,"HIT","MISS")</f>
        <v>HIT</v>
      </c>
      <c r="L4794" s="29" t="str">
        <f aca="false">IF(O4794&lt;=$F$3,"HIT","MISS")</f>
        <v>HIT</v>
      </c>
      <c r="M4794" s="17" t="str">
        <f aca="false">IF(AND(K4794="HIT",L4794="HIT"),"HOD ✓ | LOD ✓",IF(K4794="HIT","HOD ✓",IF(L4794="HIT","LOD ✓","✗ MISS")))</f>
        <v>HOD ✓ | LOD ✓</v>
      </c>
      <c r="N4794" s="26" t="n">
        <f aca="false">IF(D4794&lt;H4794,(H4794-D4794)/D4794,IF(D4794&gt;G4794,(D4794-G4794)/D4794,0))</f>
        <v>0</v>
      </c>
      <c r="O4794" s="26" t="n">
        <f aca="false">IF(E4794&lt;J4794,(J4794-E4794)/E4794,IF(E4794&gt;I4794,(E4794-I4794)/E4794,0))</f>
        <v>0</v>
      </c>
      <c r="P4794" s="27" t="n">
        <f aca="false">LN(F4794/F4793)</f>
        <v>-0.018587454190112</v>
      </c>
      <c r="Q4794" s="28" t="n">
        <f aca="false">STDEV(P4775:P4794)*SQRT(252)</f>
        <v>0.166863208155553</v>
      </c>
      <c r="R4794" s="26" t="n">
        <f aca="false">(G4794-H4794)/H4794</f>
        <v>0.0010015874834296</v>
      </c>
      <c r="S4794" s="17" t="n">
        <f aca="false">YEAR(B4794)</f>
        <v>2025</v>
      </c>
      <c r="T4794" s="17" t="n">
        <f aca="false">WEEKDAY(B4794)</f>
        <v>2</v>
      </c>
    </row>
    <row r="4795" customFormat="false" ht="15" hidden="false" customHeight="false" outlineLevel="0" collapsed="false">
      <c r="B4795" s="21" t="n">
        <v>45755</v>
      </c>
      <c r="C4795" s="22" t="n">
        <v>2982.095</v>
      </c>
      <c r="D4795" s="22" t="n">
        <v>3022.76</v>
      </c>
      <c r="E4795" s="22" t="n">
        <v>2974.795</v>
      </c>
      <c r="F4795" s="22" t="n">
        <v>2982.25</v>
      </c>
      <c r="G4795" s="23" t="n">
        <v>3026.21</v>
      </c>
      <c r="H4795" s="23" t="n">
        <v>3023.19</v>
      </c>
      <c r="I4795" s="23" t="n">
        <v>2977.52</v>
      </c>
      <c r="J4795" s="23" t="n">
        <v>2974.55</v>
      </c>
      <c r="K4795" s="29" t="str">
        <f aca="false">IF(N4795&lt;=$F$3,"HIT","MISS")</f>
        <v>HIT</v>
      </c>
      <c r="L4795" s="29" t="str">
        <f aca="false">IF(O4795&lt;=$F$3,"HIT","MISS")</f>
        <v>HIT</v>
      </c>
      <c r="M4795" s="17" t="str">
        <f aca="false">IF(AND(K4795="HIT",L4795="HIT"),"HOD ✓ | LOD ✓",IF(K4795="HIT","HOD ✓",IF(L4795="HIT","LOD ✓","✗ MISS")))</f>
        <v>HOD ✓ | LOD ✓</v>
      </c>
      <c r="N4795" s="26" t="n">
        <f aca="false">IF(D4795&lt;H4795,(H4795-D4795)/D4795,IF(D4795&gt;G4795,(D4795-G4795)/D4795,0))</f>
        <v>0.000142254098902935</v>
      </c>
      <c r="O4795" s="26" t="n">
        <f aca="false">IF(E4795&lt;J4795,(J4795-E4795)/E4795,IF(E4795&gt;I4795,(E4795-I4795)/E4795,0))</f>
        <v>0</v>
      </c>
      <c r="P4795" s="27" t="n">
        <f aca="false">LN(F4795/F4794)</f>
        <v>0.000103953764142045</v>
      </c>
      <c r="Q4795" s="28" t="n">
        <f aca="false">STDEV(P4776:P4795)*SQRT(252)</f>
        <v>0.164569315783644</v>
      </c>
      <c r="R4795" s="26" t="n">
        <f aca="false">(G4795-H4795)/H4795</f>
        <v>0.000998944823183453</v>
      </c>
      <c r="S4795" s="17" t="n">
        <f aca="false">YEAR(B4795)</f>
        <v>2025</v>
      </c>
      <c r="T4795" s="17" t="n">
        <f aca="false">WEEKDAY(B4795)</f>
        <v>3</v>
      </c>
    </row>
    <row r="4796" customFormat="false" ht="15" hidden="false" customHeight="false" outlineLevel="0" collapsed="false">
      <c r="B4796" s="21" t="n">
        <v>45756</v>
      </c>
      <c r="C4796" s="22" t="n">
        <v>2982.735</v>
      </c>
      <c r="D4796" s="22" t="n">
        <v>3099.77</v>
      </c>
      <c r="E4796" s="22" t="n">
        <v>2969.97</v>
      </c>
      <c r="F4796" s="22" t="n">
        <v>3082.95</v>
      </c>
      <c r="G4796" s="23" t="n">
        <v>3103.13</v>
      </c>
      <c r="H4796" s="23" t="n">
        <v>3100.03</v>
      </c>
      <c r="I4796" s="23" t="n">
        <v>2973.54</v>
      </c>
      <c r="J4796" s="23" t="n">
        <v>2970.57</v>
      </c>
      <c r="K4796" s="29" t="str">
        <f aca="false">IF(N4796&lt;=$F$3,"HIT","MISS")</f>
        <v>HIT</v>
      </c>
      <c r="L4796" s="29" t="str">
        <f aca="false">IF(O4796&lt;=$F$3,"HIT","MISS")</f>
        <v>HIT</v>
      </c>
      <c r="M4796" s="17" t="str">
        <f aca="false">IF(AND(K4796="HIT",L4796="HIT"),"HOD ✓ | LOD ✓",IF(K4796="HIT","HOD ✓",IF(L4796="HIT","LOD ✓","✗ MISS")))</f>
        <v>HOD ✓ | LOD ✓</v>
      </c>
      <c r="N4796" s="26" t="n">
        <f aca="false">IF(D4796&lt;H4796,(H4796-D4796)/D4796,IF(D4796&gt;G4796,(D4796-G4796)/D4796,0))</f>
        <v>8.38771908884267E-005</v>
      </c>
      <c r="O4796" s="26" t="n">
        <f aca="false">IF(E4796&lt;J4796,(J4796-E4796)/E4796,IF(E4796&gt;I4796,(E4796-I4796)/E4796,0))</f>
        <v>0.000202022242649038</v>
      </c>
      <c r="P4796" s="27" t="n">
        <f aca="false">LN(F4796/F4795)</f>
        <v>0.0332088816230721</v>
      </c>
      <c r="Q4796" s="28" t="n">
        <f aca="false">STDEV(P4777:P4796)*SQRT(252)</f>
        <v>0.19978798573442</v>
      </c>
      <c r="R4796" s="26" t="n">
        <f aca="false">(G4796-H4796)/H4796</f>
        <v>0.000999990322674267</v>
      </c>
      <c r="S4796" s="17" t="n">
        <f aca="false">YEAR(B4796)</f>
        <v>2025</v>
      </c>
      <c r="T4796" s="17" t="n">
        <f aca="false">WEEKDAY(B4796)</f>
        <v>4</v>
      </c>
    </row>
    <row r="4797" customFormat="false" ht="15" hidden="false" customHeight="false" outlineLevel="0" collapsed="false">
      <c r="B4797" s="21" t="n">
        <v>45757</v>
      </c>
      <c r="C4797" s="22" t="n">
        <v>3080.48</v>
      </c>
      <c r="D4797" s="22" t="n">
        <v>3176.6</v>
      </c>
      <c r="E4797" s="22" t="n">
        <v>3071.505</v>
      </c>
      <c r="F4797" s="22" t="n">
        <v>3175.365</v>
      </c>
      <c r="G4797" s="23" t="n">
        <v>3180.17</v>
      </c>
      <c r="H4797" s="23" t="n">
        <v>3176.99</v>
      </c>
      <c r="I4797" s="23" t="n">
        <v>3071.32</v>
      </c>
      <c r="J4797" s="23" t="n">
        <v>3068.25</v>
      </c>
      <c r="K4797" s="29" t="str">
        <f aca="false">IF(N4797&lt;=$F$3,"HIT","MISS")</f>
        <v>HIT</v>
      </c>
      <c r="L4797" s="29" t="str">
        <f aca="false">IF(O4797&lt;=$F$3,"HIT","MISS")</f>
        <v>HIT</v>
      </c>
      <c r="M4797" s="17" t="str">
        <f aca="false">IF(AND(K4797="HIT",L4797="HIT"),"HOD ✓ | LOD ✓",IF(K4797="HIT","HOD ✓",IF(L4797="HIT","LOD ✓","✗ MISS")))</f>
        <v>HOD ✓ | LOD ✓</v>
      </c>
      <c r="N4797" s="26" t="n">
        <f aca="false">IF(D4797&lt;H4797,(H4797-D4797)/D4797,IF(D4797&gt;G4797,(D4797-G4797)/D4797,0))</f>
        <v>0.000122772775923904</v>
      </c>
      <c r="O4797" s="26" t="n">
        <f aca="false">IF(E4797&lt;J4797,(J4797-E4797)/E4797,IF(E4797&gt;I4797,(E4797-I4797)/E4797,0))</f>
        <v>6.02310593666445E-005</v>
      </c>
      <c r="P4797" s="27" t="n">
        <f aca="false">LN(F4797/F4796)</f>
        <v>0.0295356555641191</v>
      </c>
      <c r="Q4797" s="28" t="n">
        <f aca="false">STDEV(P4778:P4797)*SQRT(252)</f>
        <v>0.214700115067757</v>
      </c>
      <c r="R4797" s="26" t="n">
        <f aca="false">(G4797-H4797)/H4797</f>
        <v>0.00100094743766908</v>
      </c>
      <c r="S4797" s="17" t="n">
        <f aca="false">YEAR(B4797)</f>
        <v>2025</v>
      </c>
      <c r="T4797" s="17" t="n">
        <f aca="false">WEEKDAY(B4797)</f>
        <v>5</v>
      </c>
    </row>
    <row r="4798" customFormat="false" ht="15" hidden="false" customHeight="false" outlineLevel="0" collapsed="false">
      <c r="B4798" s="21" t="n">
        <v>45758</v>
      </c>
      <c r="C4798" s="22" t="n">
        <v>3179.765</v>
      </c>
      <c r="D4798" s="22" t="n">
        <v>3245.485</v>
      </c>
      <c r="E4798" s="22" t="n">
        <v>3177.26</v>
      </c>
      <c r="F4798" s="22" t="n">
        <v>3237.93</v>
      </c>
      <c r="G4798" s="23" t="n">
        <v>3246.87</v>
      </c>
      <c r="H4798" s="23" t="n">
        <v>3243.63</v>
      </c>
      <c r="I4798" s="23" t="n">
        <v>3176.92</v>
      </c>
      <c r="J4798" s="23" t="n">
        <v>3173.75</v>
      </c>
      <c r="K4798" s="29" t="str">
        <f aca="false">IF(N4798&lt;=$F$3,"HIT","MISS")</f>
        <v>HIT</v>
      </c>
      <c r="L4798" s="29" t="str">
        <f aca="false">IF(O4798&lt;=$F$3,"HIT","MISS")</f>
        <v>HIT</v>
      </c>
      <c r="M4798" s="17" t="str">
        <f aca="false">IF(AND(K4798="HIT",L4798="HIT"),"HOD ✓ | LOD ✓",IF(K4798="HIT","HOD ✓",IF(L4798="HIT","LOD ✓","✗ MISS")))</f>
        <v>HOD ✓ | LOD ✓</v>
      </c>
      <c r="N4798" s="26" t="n">
        <f aca="false">IF(D4798&lt;H4798,(H4798-D4798)/D4798,IF(D4798&gt;G4798,(D4798-G4798)/D4798,0))</f>
        <v>0</v>
      </c>
      <c r="O4798" s="26" t="n">
        <f aca="false">IF(E4798&lt;J4798,(J4798-E4798)/E4798,IF(E4798&gt;I4798,(E4798-I4798)/E4798,0))</f>
        <v>0.000107010442960332</v>
      </c>
      <c r="P4798" s="27" t="n">
        <f aca="false">LN(F4798/F4797)</f>
        <v>0.0195116503717649</v>
      </c>
      <c r="Q4798" s="28" t="n">
        <f aca="false">STDEV(P4779:P4798)*SQRT(252)</f>
        <v>0.221738927885245</v>
      </c>
      <c r="R4798" s="26" t="n">
        <f aca="false">(G4798-H4798)/H4798</f>
        <v>0.000998880883454581</v>
      </c>
      <c r="S4798" s="17" t="n">
        <f aca="false">YEAR(B4798)</f>
        <v>2025</v>
      </c>
      <c r="T4798" s="17" t="n">
        <f aca="false">WEEKDAY(B4798)</f>
        <v>6</v>
      </c>
    </row>
    <row r="4799" customFormat="false" ht="15" hidden="false" customHeight="false" outlineLevel="0" collapsed="false">
      <c r="B4799" s="21" t="n">
        <v>45761</v>
      </c>
      <c r="C4799" s="22" t="n">
        <v>3222.955</v>
      </c>
      <c r="D4799" s="22" t="n">
        <v>3245.845</v>
      </c>
      <c r="E4799" s="22" t="n">
        <v>3193.63</v>
      </c>
      <c r="F4799" s="22" t="n">
        <v>3210.68</v>
      </c>
      <c r="G4799" s="23" t="n">
        <v>3249.42</v>
      </c>
      <c r="H4799" s="23" t="n">
        <v>3246.17</v>
      </c>
      <c r="I4799" s="23" t="n">
        <v>3197.82</v>
      </c>
      <c r="J4799" s="23" t="n">
        <v>3194.63</v>
      </c>
      <c r="K4799" s="29" t="str">
        <f aca="false">IF(N4799&lt;=$F$3,"HIT","MISS")</f>
        <v>HIT</v>
      </c>
      <c r="L4799" s="29" t="str">
        <f aca="false">IF(O4799&lt;=$F$3,"HIT","MISS")</f>
        <v>HIT</v>
      </c>
      <c r="M4799" s="17" t="str">
        <f aca="false">IF(AND(K4799="HIT",L4799="HIT"),"HOD ✓ | LOD ✓",IF(K4799="HIT","HOD ✓",IF(L4799="HIT","LOD ✓","✗ MISS")))</f>
        <v>HOD ✓ | LOD ✓</v>
      </c>
      <c r="N4799" s="26" t="n">
        <f aca="false">IF(D4799&lt;H4799,(H4799-D4799)/D4799,IF(D4799&gt;G4799,(D4799-G4799)/D4799,0))</f>
        <v>0.000100128009809548</v>
      </c>
      <c r="O4799" s="26" t="n">
        <f aca="false">IF(E4799&lt;J4799,(J4799-E4799)/E4799,IF(E4799&gt;I4799,(E4799-I4799)/E4799,0))</f>
        <v>0.000313123311091141</v>
      </c>
      <c r="P4799" s="27" t="n">
        <f aca="false">LN(F4799/F4798)</f>
        <v>-0.00845148402522147</v>
      </c>
      <c r="Q4799" s="28" t="n">
        <f aca="false">STDEV(P4780:P4799)*SQRT(252)</f>
        <v>0.226042612608543</v>
      </c>
      <c r="R4799" s="26" t="n">
        <f aca="false">(G4799-H4799)/H4799</f>
        <v>0.0010011798519486</v>
      </c>
      <c r="S4799" s="17" t="n">
        <f aca="false">YEAR(B4799)</f>
        <v>2025</v>
      </c>
      <c r="T4799" s="17" t="n">
        <f aca="false">WEEKDAY(B4799)</f>
        <v>2</v>
      </c>
    </row>
    <row r="4800" customFormat="false" ht="15" hidden="false" customHeight="false" outlineLevel="0" collapsed="false">
      <c r="B4800" s="21" t="n">
        <v>45762</v>
      </c>
      <c r="C4800" s="22" t="n">
        <v>3212.565</v>
      </c>
      <c r="D4800" s="22" t="n">
        <v>3233.705</v>
      </c>
      <c r="E4800" s="22" t="n">
        <v>3210.065</v>
      </c>
      <c r="F4800" s="22" t="n">
        <v>3229.795</v>
      </c>
      <c r="G4800" s="23" t="n">
        <v>3233.36</v>
      </c>
      <c r="H4800" s="23" t="n">
        <v>3230.13</v>
      </c>
      <c r="I4800" s="23" t="n">
        <v>3211.87</v>
      </c>
      <c r="J4800" s="23" t="n">
        <v>3208.66</v>
      </c>
      <c r="K4800" s="29" t="str">
        <f aca="false">IF(N4800&lt;=$F$3,"HIT","MISS")</f>
        <v>HIT</v>
      </c>
      <c r="L4800" s="29" t="str">
        <f aca="false">IF(O4800&lt;=$F$3,"HIT","MISS")</f>
        <v>HIT</v>
      </c>
      <c r="M4800" s="17" t="str">
        <f aca="false">IF(AND(K4800="HIT",L4800="HIT"),"HOD ✓ | LOD ✓",IF(K4800="HIT","HOD ✓",IF(L4800="HIT","LOD ✓","✗ MISS")))</f>
        <v>HOD ✓ | LOD ✓</v>
      </c>
      <c r="N4800" s="26" t="n">
        <f aca="false">IF(D4800&lt;H4800,(H4800-D4800)/D4800,IF(D4800&gt;G4800,(D4800-G4800)/D4800,0))</f>
        <v>0.000106688767218964</v>
      </c>
      <c r="O4800" s="26" t="n">
        <f aca="false">IF(E4800&lt;J4800,(J4800-E4800)/E4800,IF(E4800&gt;I4800,(E4800-I4800)/E4800,0))</f>
        <v>0</v>
      </c>
      <c r="P4800" s="27" t="n">
        <f aca="false">LN(F4800/F4799)</f>
        <v>0.0059359150145059</v>
      </c>
      <c r="Q4800" s="28" t="n">
        <f aca="false">STDEV(P4781:P4800)*SQRT(252)</f>
        <v>0.224518250535795</v>
      </c>
      <c r="R4800" s="26" t="n">
        <f aca="false">(G4800-H4800)/H4800</f>
        <v>0.000999959753941797</v>
      </c>
      <c r="S4800" s="17" t="n">
        <f aca="false">YEAR(B4800)</f>
        <v>2025</v>
      </c>
      <c r="T4800" s="17" t="n">
        <f aca="false">WEEKDAY(B4800)</f>
        <v>3</v>
      </c>
    </row>
    <row r="4801" customFormat="false" ht="15" hidden="false" customHeight="false" outlineLevel="0" collapsed="false">
      <c r="B4801" s="21" t="n">
        <v>45763</v>
      </c>
      <c r="C4801" s="22" t="n">
        <v>3230.675</v>
      </c>
      <c r="D4801" s="22" t="n">
        <v>3343.2</v>
      </c>
      <c r="E4801" s="22" t="n">
        <v>3230.675</v>
      </c>
      <c r="F4801" s="22" t="n">
        <v>3343.1</v>
      </c>
      <c r="G4801" s="23" t="n">
        <v>3344.86</v>
      </c>
      <c r="H4801" s="23" t="n">
        <v>3341.52</v>
      </c>
      <c r="I4801" s="23" t="n">
        <v>3230.48</v>
      </c>
      <c r="J4801" s="23" t="n">
        <v>3227.25</v>
      </c>
      <c r="K4801" s="29" t="str">
        <f aca="false">IF(N4801&lt;=$F$3,"HIT","MISS")</f>
        <v>HIT</v>
      </c>
      <c r="L4801" s="29" t="str">
        <f aca="false">IF(O4801&lt;=$F$3,"HIT","MISS")</f>
        <v>HIT</v>
      </c>
      <c r="M4801" s="17" t="str">
        <f aca="false">IF(AND(K4801="HIT",L4801="HIT"),"HOD ✓ | LOD ✓",IF(K4801="HIT","HOD ✓",IF(L4801="HIT","LOD ✓","✗ MISS")))</f>
        <v>HOD ✓ | LOD ✓</v>
      </c>
      <c r="N4801" s="26" t="n">
        <f aca="false">IF(D4801&lt;H4801,(H4801-D4801)/D4801,IF(D4801&gt;G4801,(D4801-G4801)/D4801,0))</f>
        <v>0</v>
      </c>
      <c r="O4801" s="26" t="n">
        <f aca="false">IF(E4801&lt;J4801,(J4801-E4801)/E4801,IF(E4801&gt;I4801,(E4801-I4801)/E4801,0))</f>
        <v>6.03589033252072E-005</v>
      </c>
      <c r="P4801" s="27" t="n">
        <f aca="false">LN(F4801/F4800)</f>
        <v>0.034479852513981</v>
      </c>
      <c r="Q4801" s="28" t="n">
        <f aca="false">STDEV(P4782:P4801)*SQRT(252)</f>
        <v>0.250649906211425</v>
      </c>
      <c r="R4801" s="26" t="n">
        <f aca="false">(G4801-H4801)/H4801</f>
        <v>0.00099954511719222</v>
      </c>
      <c r="S4801" s="17" t="n">
        <f aca="false">YEAR(B4801)</f>
        <v>2025</v>
      </c>
      <c r="T4801" s="17" t="n">
        <f aca="false">WEEKDAY(B4801)</f>
        <v>4</v>
      </c>
    </row>
    <row r="4802" customFormat="false" ht="15" hidden="false" customHeight="false" outlineLevel="0" collapsed="false">
      <c r="B4802" s="21" t="n">
        <v>45764</v>
      </c>
      <c r="C4802" s="22" t="n">
        <v>3348.59</v>
      </c>
      <c r="D4802" s="22" t="n">
        <v>3357.775</v>
      </c>
      <c r="E4802" s="22" t="n">
        <v>3283.955</v>
      </c>
      <c r="F4802" s="22" t="n">
        <v>3327.375</v>
      </c>
      <c r="G4802" s="23" t="n">
        <v>3361.91</v>
      </c>
      <c r="H4802" s="23" t="n">
        <v>3358.55</v>
      </c>
      <c r="I4802" s="23" t="n">
        <v>3285.34</v>
      </c>
      <c r="J4802" s="23" t="n">
        <v>3282.06</v>
      </c>
      <c r="K4802" s="29" t="str">
        <f aca="false">IF(N4802&lt;=$F$3,"HIT","MISS")</f>
        <v>HIT</v>
      </c>
      <c r="L4802" s="29" t="str">
        <f aca="false">IF(O4802&lt;=$F$3,"HIT","MISS")</f>
        <v>HIT</v>
      </c>
      <c r="M4802" s="17" t="str">
        <f aca="false">IF(AND(K4802="HIT",L4802="HIT"),"HOD ✓ | LOD ✓",IF(K4802="HIT","HOD ✓",IF(L4802="HIT","LOD ✓","✗ MISS")))</f>
        <v>HOD ✓ | LOD ✓</v>
      </c>
      <c r="N4802" s="26" t="n">
        <f aca="false">IF(D4802&lt;H4802,(H4802-D4802)/D4802,IF(D4802&gt;G4802,(D4802-G4802)/D4802,0))</f>
        <v>0.000230807603249203</v>
      </c>
      <c r="O4802" s="26" t="n">
        <f aca="false">IF(E4802&lt;J4802,(J4802-E4802)/E4802,IF(E4802&gt;I4802,(E4802-I4802)/E4802,0))</f>
        <v>0</v>
      </c>
      <c r="P4802" s="27" t="n">
        <f aca="false">LN(F4802/F4801)</f>
        <v>-0.00471481540066506</v>
      </c>
      <c r="Q4802" s="28" t="n">
        <f aca="false">STDEV(P4783:P4802)*SQRT(252)</f>
        <v>0.252152490023547</v>
      </c>
      <c r="R4802" s="26" t="n">
        <f aca="false">(G4802-H4802)/H4802</f>
        <v>0.0010004317339327</v>
      </c>
      <c r="S4802" s="17" t="n">
        <f aca="false">YEAR(B4802)</f>
        <v>2025</v>
      </c>
      <c r="T4802" s="17" t="n">
        <f aca="false">WEEKDAY(B4802)</f>
        <v>5</v>
      </c>
    </row>
    <row r="4803" customFormat="false" ht="15" hidden="false" customHeight="false" outlineLevel="0" collapsed="false">
      <c r="B4803" s="21" t="n">
        <v>45768</v>
      </c>
      <c r="C4803" s="22" t="n">
        <v>3332.26</v>
      </c>
      <c r="D4803" s="22" t="n">
        <v>3430.61</v>
      </c>
      <c r="E4803" s="22" t="n">
        <v>3331.405</v>
      </c>
      <c r="F4803" s="22" t="n">
        <v>3424.235</v>
      </c>
      <c r="G4803" s="23" t="n">
        <v>3429.66</v>
      </c>
      <c r="H4803" s="23" t="n">
        <v>3426.23</v>
      </c>
      <c r="I4803" s="23" t="n">
        <v>3330.48</v>
      </c>
      <c r="J4803" s="23" t="n">
        <v>3327.15</v>
      </c>
      <c r="K4803" s="29" t="str">
        <f aca="false">IF(N4803&lt;=$F$3,"HIT","MISS")</f>
        <v>HIT</v>
      </c>
      <c r="L4803" s="29" t="str">
        <f aca="false">IF(O4803&lt;=$F$3,"HIT","MISS")</f>
        <v>HIT</v>
      </c>
      <c r="M4803" s="17" t="str">
        <f aca="false">IF(AND(K4803="HIT",L4803="HIT"),"HOD ✓ | LOD ✓",IF(K4803="HIT","HOD ✓",IF(L4803="HIT","LOD ✓","✗ MISS")))</f>
        <v>HOD ✓ | LOD ✓</v>
      </c>
      <c r="N4803" s="26" t="n">
        <f aca="false">IF(D4803&lt;H4803,(H4803-D4803)/D4803,IF(D4803&gt;G4803,(D4803-G4803)/D4803,0))</f>
        <v>0.000276918682100347</v>
      </c>
      <c r="O4803" s="26" t="n">
        <f aca="false">IF(E4803&lt;J4803,(J4803-E4803)/E4803,IF(E4803&gt;I4803,(E4803-I4803)/E4803,0))</f>
        <v>0.000277660626672585</v>
      </c>
      <c r="P4803" s="27" t="n">
        <f aca="false">LN(F4803/F4802)</f>
        <v>0.0286943842604425</v>
      </c>
      <c r="Q4803" s="28" t="n">
        <f aca="false">STDEV(P4784:P4803)*SQRT(252)</f>
        <v>0.262426491674338</v>
      </c>
      <c r="R4803" s="26" t="n">
        <f aca="false">(G4803-H4803)/H4803</f>
        <v>0.00100110033477024</v>
      </c>
      <c r="S4803" s="17" t="n">
        <f aca="false">YEAR(B4803)</f>
        <v>2025</v>
      </c>
      <c r="T4803" s="17" t="n">
        <f aca="false">WEEKDAY(B4803)</f>
        <v>2</v>
      </c>
    </row>
    <row r="4804" customFormat="false" ht="15" hidden="false" customHeight="false" outlineLevel="0" collapsed="false">
      <c r="B4804" s="21" t="n">
        <v>45769</v>
      </c>
      <c r="C4804" s="22" t="n">
        <v>3427.86</v>
      </c>
      <c r="D4804" s="22" t="n">
        <v>3500.2</v>
      </c>
      <c r="E4804" s="22" t="n">
        <v>3366.905</v>
      </c>
      <c r="F4804" s="22" t="n">
        <v>3381.16</v>
      </c>
      <c r="G4804" s="23" t="n">
        <v>3504.57</v>
      </c>
      <c r="H4804" s="23" t="n">
        <v>3501.07</v>
      </c>
      <c r="I4804" s="23" t="n">
        <v>3371.13</v>
      </c>
      <c r="J4804" s="23" t="n">
        <v>3367.76</v>
      </c>
      <c r="K4804" s="29" t="str">
        <f aca="false">IF(N4804&lt;=$F$3,"HIT","MISS")</f>
        <v>HIT</v>
      </c>
      <c r="L4804" s="29" t="str">
        <f aca="false">IF(O4804&lt;=$F$3,"HIT","MISS")</f>
        <v>HIT</v>
      </c>
      <c r="M4804" s="17" t="str">
        <f aca="false">IF(AND(K4804="HIT",L4804="HIT"),"HOD ✓ | LOD ✓",IF(K4804="HIT","HOD ✓",IF(L4804="HIT","LOD ✓","✗ MISS")))</f>
        <v>HOD ✓ | LOD ✓</v>
      </c>
      <c r="N4804" s="26" t="n">
        <f aca="false">IF(D4804&lt;H4804,(H4804-D4804)/D4804,IF(D4804&gt;G4804,(D4804-G4804)/D4804,0))</f>
        <v>0.00024855722530151</v>
      </c>
      <c r="O4804" s="26" t="n">
        <f aca="false">IF(E4804&lt;J4804,(J4804-E4804)/E4804,IF(E4804&gt;I4804,(E4804-I4804)/E4804,0))</f>
        <v>0.000253942418927774</v>
      </c>
      <c r="P4804" s="27" t="n">
        <f aca="false">LN(F4804/F4803)</f>
        <v>-0.0126592432187421</v>
      </c>
      <c r="Q4804" s="28" t="n">
        <f aca="false">STDEV(P4785:P4804)*SQRT(252)</f>
        <v>0.268661773186227</v>
      </c>
      <c r="R4804" s="26" t="n">
        <f aca="false">(G4804-H4804)/H4804</f>
        <v>0.000999694379146947</v>
      </c>
      <c r="S4804" s="17" t="n">
        <f aca="false">YEAR(B4804)</f>
        <v>2025</v>
      </c>
      <c r="T4804" s="17" t="n">
        <f aca="false">WEEKDAY(B4804)</f>
        <v>3</v>
      </c>
    </row>
    <row r="4805" customFormat="false" ht="15" hidden="false" customHeight="false" outlineLevel="0" collapsed="false">
      <c r="B4805" s="21" t="n">
        <v>45770</v>
      </c>
      <c r="C4805" s="22" t="n">
        <v>3324.79</v>
      </c>
      <c r="D4805" s="22" t="n">
        <v>3386.77</v>
      </c>
      <c r="E4805" s="22" t="n">
        <v>3260.19</v>
      </c>
      <c r="F4805" s="22" t="n">
        <v>3288.24</v>
      </c>
      <c r="G4805" s="23" t="n">
        <v>3385.93</v>
      </c>
      <c r="H4805" s="23" t="n">
        <v>3382.55</v>
      </c>
      <c r="I4805" s="23" t="n">
        <v>3260.52</v>
      </c>
      <c r="J4805" s="23" t="n">
        <v>3257.26</v>
      </c>
      <c r="K4805" s="29" t="str">
        <f aca="false">IF(N4805&lt;=$F$3,"HIT","MISS")</f>
        <v>HIT</v>
      </c>
      <c r="L4805" s="29" t="str">
        <f aca="false">IF(O4805&lt;=$F$3,"HIT","MISS")</f>
        <v>HIT</v>
      </c>
      <c r="M4805" s="17" t="str">
        <f aca="false">IF(AND(K4805="HIT",L4805="HIT"),"HOD ✓ | LOD ✓",IF(K4805="HIT","HOD ✓",IF(L4805="HIT","LOD ✓","✗ MISS")))</f>
        <v>HOD ✓ | LOD ✓</v>
      </c>
      <c r="N4805" s="26" t="n">
        <f aca="false">IF(D4805&lt;H4805,(H4805-D4805)/D4805,IF(D4805&gt;G4805,(D4805-G4805)/D4805,0))</f>
        <v>0.000248023928403802</v>
      </c>
      <c r="O4805" s="26" t="n">
        <f aca="false">IF(E4805&lt;J4805,(J4805-E4805)/E4805,IF(E4805&gt;I4805,(E4805-I4805)/E4805,0))</f>
        <v>0</v>
      </c>
      <c r="P4805" s="27" t="n">
        <f aca="false">LN(F4805/F4804)</f>
        <v>-0.0278663786523492</v>
      </c>
      <c r="Q4805" s="28" t="n">
        <f aca="false">STDEV(P4786:P4805)*SQRT(252)</f>
        <v>0.294014303359659</v>
      </c>
      <c r="R4805" s="26" t="n">
        <f aca="false">(G4805-H4805)/H4805</f>
        <v>0.00099924613087749</v>
      </c>
      <c r="S4805" s="17" t="n">
        <f aca="false">YEAR(B4805)</f>
        <v>2025</v>
      </c>
      <c r="T4805" s="17" t="n">
        <f aca="false">WEEKDAY(B4805)</f>
        <v>4</v>
      </c>
    </row>
    <row r="4806" customFormat="false" ht="15" hidden="false" customHeight="false" outlineLevel="0" collapsed="false">
      <c r="B4806" s="21" t="n">
        <v>45771</v>
      </c>
      <c r="C4806" s="22" t="n">
        <v>3306.065</v>
      </c>
      <c r="D4806" s="22" t="n">
        <v>3367.685</v>
      </c>
      <c r="E4806" s="22" t="n">
        <v>3305.375</v>
      </c>
      <c r="F4806" s="22" t="n">
        <v>3348.99</v>
      </c>
      <c r="G4806" s="23" t="n">
        <v>3370.52</v>
      </c>
      <c r="H4806" s="23" t="n">
        <v>3367.15</v>
      </c>
      <c r="I4806" s="23" t="n">
        <v>3309.9</v>
      </c>
      <c r="J4806" s="23" t="n">
        <v>3306.59</v>
      </c>
      <c r="K4806" s="29" t="str">
        <f aca="false">IF(N4806&lt;=$F$3,"HIT","MISS")</f>
        <v>HIT</v>
      </c>
      <c r="L4806" s="29" t="str">
        <f aca="false">IF(O4806&lt;=$F$3,"HIT","MISS")</f>
        <v>HIT</v>
      </c>
      <c r="M4806" s="17" t="str">
        <f aca="false">IF(AND(K4806="HIT",L4806="HIT"),"HOD ✓ | LOD ✓",IF(K4806="HIT","HOD ✓",IF(L4806="HIT","LOD ✓","✗ MISS")))</f>
        <v>HOD ✓ | LOD ✓</v>
      </c>
      <c r="N4806" s="26" t="n">
        <f aca="false">IF(D4806&lt;H4806,(H4806-D4806)/D4806,IF(D4806&gt;G4806,(D4806-G4806)/D4806,0))</f>
        <v>0</v>
      </c>
      <c r="O4806" s="26" t="n">
        <f aca="false">IF(E4806&lt;J4806,(J4806-E4806)/E4806,IF(E4806&gt;I4806,(E4806-I4806)/E4806,0))</f>
        <v>0.000367583103278795</v>
      </c>
      <c r="P4806" s="27" t="n">
        <f aca="false">LN(F4806/F4805)</f>
        <v>0.0183063406108237</v>
      </c>
      <c r="Q4806" s="28" t="n">
        <f aca="false">STDEV(P4787:P4806)*SQRT(252)</f>
        <v>0.297613838509707</v>
      </c>
      <c r="R4806" s="26" t="n">
        <f aca="false">(G4806-H4806)/H4806</f>
        <v>0.00100084641313868</v>
      </c>
      <c r="S4806" s="17" t="n">
        <f aca="false">YEAR(B4806)</f>
        <v>2025</v>
      </c>
      <c r="T4806" s="17" t="n">
        <f aca="false">WEEKDAY(B4806)</f>
        <v>5</v>
      </c>
    </row>
    <row r="4807" customFormat="false" ht="15" hidden="false" customHeight="false" outlineLevel="0" collapsed="false">
      <c r="B4807" s="21" t="n">
        <v>45772</v>
      </c>
      <c r="C4807" s="22" t="n">
        <v>3348.99</v>
      </c>
      <c r="D4807" s="22" t="n">
        <v>3370.475</v>
      </c>
      <c r="E4807" s="22" t="n">
        <v>3265.135</v>
      </c>
      <c r="F4807" s="22" t="n">
        <v>3319.345</v>
      </c>
      <c r="G4807" s="23" t="n">
        <v>3372.53</v>
      </c>
      <c r="H4807" s="23" t="n">
        <v>3369.16</v>
      </c>
      <c r="I4807" s="23" t="n">
        <v>3267.05</v>
      </c>
      <c r="J4807" s="23" t="n">
        <v>3263.79</v>
      </c>
      <c r="K4807" s="29" t="str">
        <f aca="false">IF(N4807&lt;=$F$3,"HIT","MISS")</f>
        <v>HIT</v>
      </c>
      <c r="L4807" s="29" t="str">
        <f aca="false">IF(O4807&lt;=$F$3,"HIT","MISS")</f>
        <v>HIT</v>
      </c>
      <c r="M4807" s="17" t="str">
        <f aca="false">IF(AND(K4807="HIT",L4807="HIT"),"HOD ✓ | LOD ✓",IF(K4807="HIT","HOD ✓",IF(L4807="HIT","LOD ✓","✗ MISS")))</f>
        <v>HOD ✓ | LOD ✓</v>
      </c>
      <c r="N4807" s="26" t="n">
        <f aca="false">IF(D4807&lt;H4807,(H4807-D4807)/D4807,IF(D4807&gt;G4807,(D4807-G4807)/D4807,0))</f>
        <v>0</v>
      </c>
      <c r="O4807" s="26" t="n">
        <f aca="false">IF(E4807&lt;J4807,(J4807-E4807)/E4807,IF(E4807&gt;I4807,(E4807-I4807)/E4807,0))</f>
        <v>0</v>
      </c>
      <c r="P4807" s="27" t="n">
        <f aca="false">LN(F4807/F4806)</f>
        <v>-0.00889133353394464</v>
      </c>
      <c r="Q4807" s="28" t="n">
        <f aca="false">STDEV(P4788:P4807)*SQRT(252)</f>
        <v>0.300412037964913</v>
      </c>
      <c r="R4807" s="26" t="n">
        <f aca="false">(G4807-H4807)/H4807</f>
        <v>0.00100024932030546</v>
      </c>
      <c r="S4807" s="17" t="n">
        <f aca="false">YEAR(B4807)</f>
        <v>2025</v>
      </c>
      <c r="T4807" s="17" t="n">
        <f aca="false">WEEKDAY(B4807)</f>
        <v>6</v>
      </c>
    </row>
    <row r="4808" customFormat="false" ht="15" hidden="false" customHeight="false" outlineLevel="0" collapsed="false">
      <c r="B4808" s="21" t="n">
        <v>45775</v>
      </c>
      <c r="C4808" s="22" t="n">
        <v>3326.365</v>
      </c>
      <c r="D4808" s="22" t="n">
        <v>3353.2</v>
      </c>
      <c r="E4808" s="22" t="n">
        <v>3268.11</v>
      </c>
      <c r="F4808" s="22" t="n">
        <v>3343.875</v>
      </c>
      <c r="G4808" s="23" t="n">
        <v>3356.2</v>
      </c>
      <c r="H4808" s="23" t="n">
        <v>3352.85</v>
      </c>
      <c r="I4808" s="23" t="n">
        <v>3267.63</v>
      </c>
      <c r="J4808" s="23" t="n">
        <v>3264.37</v>
      </c>
      <c r="K4808" s="29" t="str">
        <f aca="false">IF(N4808&lt;=$F$3,"HIT","MISS")</f>
        <v>HIT</v>
      </c>
      <c r="L4808" s="29" t="str">
        <f aca="false">IF(O4808&lt;=$F$3,"HIT","MISS")</f>
        <v>HIT</v>
      </c>
      <c r="M4808" s="17" t="str">
        <f aca="false">IF(AND(K4808="HIT",L4808="HIT"),"HOD ✓ | LOD ✓",IF(K4808="HIT","HOD ✓",IF(L4808="HIT","LOD ✓","✗ MISS")))</f>
        <v>HOD ✓ | LOD ✓</v>
      </c>
      <c r="N4808" s="26" t="n">
        <f aca="false">IF(D4808&lt;H4808,(H4808-D4808)/D4808,IF(D4808&gt;G4808,(D4808-G4808)/D4808,0))</f>
        <v>0</v>
      </c>
      <c r="O4808" s="26" t="n">
        <f aca="false">IF(E4808&lt;J4808,(J4808-E4808)/E4808,IF(E4808&gt;I4808,(E4808-I4808)/E4808,0))</f>
        <v>0.000146873881234113</v>
      </c>
      <c r="P4808" s="27" t="n">
        <f aca="false">LN(F4808/F4807)</f>
        <v>0.0073628398333113</v>
      </c>
      <c r="Q4808" s="28" t="n">
        <f aca="false">STDEV(P4789:P4808)*SQRT(252)</f>
        <v>0.300034004984505</v>
      </c>
      <c r="R4808" s="26" t="n">
        <f aca="false">(G4808-H4808)/H4808</f>
        <v>0.000999149976885309</v>
      </c>
      <c r="S4808" s="17" t="n">
        <f aca="false">YEAR(B4808)</f>
        <v>2025</v>
      </c>
      <c r="T4808" s="17" t="n">
        <f aca="false">WEEKDAY(B4808)</f>
        <v>2</v>
      </c>
    </row>
    <row r="4809" customFormat="false" ht="15" hidden="false" customHeight="false" outlineLevel="0" collapsed="false">
      <c r="B4809" s="21" t="n">
        <v>45776</v>
      </c>
      <c r="C4809" s="22" t="n">
        <v>3345.47</v>
      </c>
      <c r="D4809" s="22" t="n">
        <v>3345.505</v>
      </c>
      <c r="E4809" s="22" t="n">
        <v>3299.675</v>
      </c>
      <c r="F4809" s="22" t="n">
        <v>3317.15</v>
      </c>
      <c r="G4809" s="23" t="n">
        <v>3349.16</v>
      </c>
      <c r="H4809" s="23" t="n">
        <v>3345.81</v>
      </c>
      <c r="I4809" s="23" t="n">
        <v>3303.76</v>
      </c>
      <c r="J4809" s="23" t="n">
        <v>3300.46</v>
      </c>
      <c r="K4809" s="29" t="str">
        <f aca="false">IF(N4809&lt;=$F$3,"HIT","MISS")</f>
        <v>HIT</v>
      </c>
      <c r="L4809" s="29" t="str">
        <f aca="false">IF(O4809&lt;=$F$3,"HIT","MISS")</f>
        <v>HIT</v>
      </c>
      <c r="M4809" s="17" t="str">
        <f aca="false">IF(AND(K4809="HIT",L4809="HIT"),"HOD ✓ | LOD ✓",IF(K4809="HIT","HOD ✓",IF(L4809="HIT","LOD ✓","✗ MISS")))</f>
        <v>HOD ✓ | LOD ✓</v>
      </c>
      <c r="N4809" s="26" t="n">
        <f aca="false">IF(D4809&lt;H4809,(H4809-D4809)/D4809,IF(D4809&gt;G4809,(D4809-G4809)/D4809,0))</f>
        <v>9.116710332217E-005</v>
      </c>
      <c r="O4809" s="26" t="n">
        <f aca="false">IF(E4809&lt;J4809,(J4809-E4809)/E4809,IF(E4809&gt;I4809,(E4809-I4809)/E4809,0))</f>
        <v>0.000237902217642603</v>
      </c>
      <c r="P4809" s="27" t="n">
        <f aca="false">LN(F4809/F4808)</f>
        <v>-0.00802433361279555</v>
      </c>
      <c r="Q4809" s="28" t="n">
        <f aca="false">STDEV(P4790:P4809)*SQRT(252)</f>
        <v>0.301243894154465</v>
      </c>
      <c r="R4809" s="26" t="n">
        <f aca="false">(G4809-H4809)/H4809</f>
        <v>0.00100125231259393</v>
      </c>
      <c r="S4809" s="17" t="n">
        <f aca="false">YEAR(B4809)</f>
        <v>2025</v>
      </c>
      <c r="T4809" s="17" t="n">
        <f aca="false">WEEKDAY(B4809)</f>
        <v>3</v>
      </c>
    </row>
    <row r="4810" customFormat="false" ht="15" hidden="false" customHeight="false" outlineLevel="0" collapsed="false">
      <c r="B4810" s="21" t="n">
        <v>45777</v>
      </c>
      <c r="C4810" s="22" t="n">
        <v>3317.76</v>
      </c>
      <c r="D4810" s="22" t="n">
        <v>3328.155</v>
      </c>
      <c r="E4810" s="22" t="n">
        <v>3266.91</v>
      </c>
      <c r="F4810" s="22" t="n">
        <v>3288.155</v>
      </c>
      <c r="G4810" s="23" t="n">
        <v>3327.64</v>
      </c>
      <c r="H4810" s="23" t="n">
        <v>3324.32</v>
      </c>
      <c r="I4810" s="23" t="n">
        <v>3267.2</v>
      </c>
      <c r="J4810" s="23" t="n">
        <v>3263.94</v>
      </c>
      <c r="K4810" s="29" t="str">
        <f aca="false">IF(N4810&lt;=$F$3,"HIT","MISS")</f>
        <v>HIT</v>
      </c>
      <c r="L4810" s="29" t="str">
        <f aca="false">IF(O4810&lt;=$F$3,"HIT","MISS")</f>
        <v>HIT</v>
      </c>
      <c r="M4810" s="17" t="str">
        <f aca="false">IF(AND(K4810="HIT",L4810="HIT"),"HOD ✓ | LOD ✓",IF(K4810="HIT","HOD ✓",IF(L4810="HIT","LOD ✓","✗ MISS")))</f>
        <v>HOD ✓ | LOD ✓</v>
      </c>
      <c r="N4810" s="26" t="n">
        <f aca="false">IF(D4810&lt;H4810,(H4810-D4810)/D4810,IF(D4810&gt;G4810,(D4810-G4810)/D4810,0))</f>
        <v>0.000154740389194712</v>
      </c>
      <c r="O4810" s="26" t="n">
        <f aca="false">IF(E4810&lt;J4810,(J4810-E4810)/E4810,IF(E4810&gt;I4810,(E4810-I4810)/E4810,0))</f>
        <v>0</v>
      </c>
      <c r="P4810" s="27" t="n">
        <f aca="false">LN(F4810/F4809)</f>
        <v>-0.00877936332617326</v>
      </c>
      <c r="Q4810" s="28" t="n">
        <f aca="false">STDEV(P4791:P4810)*SQRT(252)</f>
        <v>0.303470973026575</v>
      </c>
      <c r="R4810" s="26" t="n">
        <f aca="false">(G4810-H4810)/H4810</f>
        <v>0.000998700486114366</v>
      </c>
      <c r="S4810" s="17" t="n">
        <f aca="false">YEAR(B4810)</f>
        <v>2025</v>
      </c>
      <c r="T4810" s="17" t="n">
        <f aca="false">WEEKDAY(B4810)</f>
        <v>4</v>
      </c>
    </row>
    <row r="4811" customFormat="false" ht="15" hidden="false" customHeight="false" outlineLevel="0" collapsed="false">
      <c r="B4811" s="21" t="n">
        <v>45778</v>
      </c>
      <c r="C4811" s="22" t="n">
        <v>3285.63</v>
      </c>
      <c r="D4811" s="22" t="n">
        <v>3288.16</v>
      </c>
      <c r="E4811" s="22" t="n">
        <v>3201.955</v>
      </c>
      <c r="F4811" s="22" t="n">
        <v>3238.295</v>
      </c>
      <c r="G4811" s="23" t="n">
        <v>3289.6</v>
      </c>
      <c r="H4811" s="23" t="n">
        <v>3286.31</v>
      </c>
      <c r="I4811" s="23" t="n">
        <v>3203.72</v>
      </c>
      <c r="J4811" s="23" t="n">
        <v>3200.52</v>
      </c>
      <c r="K4811" s="29" t="str">
        <f aca="false">IF(N4811&lt;=$F$3,"HIT","MISS")</f>
        <v>HIT</v>
      </c>
      <c r="L4811" s="29" t="str">
        <f aca="false">IF(O4811&lt;=$F$3,"HIT","MISS")</f>
        <v>HIT</v>
      </c>
      <c r="M4811" s="17" t="str">
        <f aca="false">IF(AND(K4811="HIT",L4811="HIT"),"HOD ✓ | LOD ✓",IF(K4811="HIT","HOD ✓",IF(L4811="HIT","LOD ✓","✗ MISS")))</f>
        <v>HOD ✓ | LOD ✓</v>
      </c>
      <c r="N4811" s="26" t="n">
        <f aca="false">IF(D4811&lt;H4811,(H4811-D4811)/D4811,IF(D4811&gt;G4811,(D4811-G4811)/D4811,0))</f>
        <v>0</v>
      </c>
      <c r="O4811" s="26" t="n">
        <f aca="false">IF(E4811&lt;J4811,(J4811-E4811)/E4811,IF(E4811&gt;I4811,(E4811-I4811)/E4811,0))</f>
        <v>0</v>
      </c>
      <c r="P4811" s="27" t="n">
        <f aca="false">LN(F4811/F4810)</f>
        <v>-0.0152796604757154</v>
      </c>
      <c r="Q4811" s="28" t="n">
        <f aca="false">STDEV(P4792:P4811)*SQRT(252)</f>
        <v>0.30968251670127</v>
      </c>
      <c r="R4811" s="26" t="n">
        <f aca="false">(G4811-H4811)/H4811</f>
        <v>0.00100112283990249</v>
      </c>
      <c r="S4811" s="17" t="n">
        <f aca="false">YEAR(B4811)</f>
        <v>2025</v>
      </c>
      <c r="T4811" s="17" t="n">
        <f aca="false">WEEKDAY(B4811)</f>
        <v>5</v>
      </c>
    </row>
    <row r="4812" customFormat="false" ht="15" hidden="false" customHeight="false" outlineLevel="0" collapsed="false">
      <c r="B4812" s="21" t="n">
        <v>45779</v>
      </c>
      <c r="C4812" s="22" t="n">
        <v>3239.43</v>
      </c>
      <c r="D4812" s="22" t="n">
        <v>3269.3</v>
      </c>
      <c r="E4812" s="22" t="n">
        <v>3222.755</v>
      </c>
      <c r="F4812" s="22" t="n">
        <v>3240.95</v>
      </c>
      <c r="G4812" s="23" t="n">
        <v>3269.05</v>
      </c>
      <c r="H4812" s="23" t="n">
        <v>3265.78</v>
      </c>
      <c r="I4812" s="23" t="n">
        <v>3223.9</v>
      </c>
      <c r="J4812" s="23" t="n">
        <v>3220.68</v>
      </c>
      <c r="K4812" s="29" t="str">
        <f aca="false">IF(N4812&lt;=$F$3,"HIT","MISS")</f>
        <v>HIT</v>
      </c>
      <c r="L4812" s="29" t="str">
        <f aca="false">IF(O4812&lt;=$F$3,"HIT","MISS")</f>
        <v>HIT</v>
      </c>
      <c r="M4812" s="17" t="str">
        <f aca="false">IF(AND(K4812="HIT",L4812="HIT"),"HOD ✓ | LOD ✓",IF(K4812="HIT","HOD ✓",IF(L4812="HIT","LOD ✓","✗ MISS")))</f>
        <v>HOD ✓ | LOD ✓</v>
      </c>
      <c r="N4812" s="26" t="n">
        <f aca="false">IF(D4812&lt;H4812,(H4812-D4812)/D4812,IF(D4812&gt;G4812,(D4812-G4812)/D4812,0))</f>
        <v>7.64689688924235E-005</v>
      </c>
      <c r="O4812" s="26" t="n">
        <f aca="false">IF(E4812&lt;J4812,(J4812-E4812)/E4812,IF(E4812&gt;I4812,(E4812-I4812)/E4812,0))</f>
        <v>0</v>
      </c>
      <c r="P4812" s="27" t="n">
        <f aca="false">LN(F4812/F4811)</f>
        <v>0.000819539976834208</v>
      </c>
      <c r="Q4812" s="28" t="n">
        <f aca="false">STDEV(P4793:P4812)*SQRT(252)</f>
        <v>0.30828669652201</v>
      </c>
      <c r="R4812" s="26" t="n">
        <f aca="false">(G4812-H4812)/H4812</f>
        <v>0.00100129218747129</v>
      </c>
      <c r="S4812" s="17" t="n">
        <f aca="false">YEAR(B4812)</f>
        <v>2025</v>
      </c>
      <c r="T4812" s="17" t="n">
        <f aca="false">WEEKDAY(B4812)</f>
        <v>6</v>
      </c>
    </row>
    <row r="4813" customFormat="false" ht="15" hidden="false" customHeight="false" outlineLevel="0" collapsed="false">
      <c r="B4813" s="21" t="n">
        <v>45782</v>
      </c>
      <c r="C4813" s="22" t="n">
        <v>3238.295</v>
      </c>
      <c r="D4813" s="22" t="n">
        <v>3337.67</v>
      </c>
      <c r="E4813" s="22" t="n">
        <v>3237.79</v>
      </c>
      <c r="F4813" s="22" t="n">
        <v>3334.195</v>
      </c>
      <c r="G4813" s="23" t="n">
        <v>3338.03</v>
      </c>
      <c r="H4813" s="23" t="n">
        <v>3334.7</v>
      </c>
      <c r="I4813" s="23" t="n">
        <v>3242.03</v>
      </c>
      <c r="J4813" s="23" t="n">
        <v>3238.79</v>
      </c>
      <c r="K4813" s="29" t="str">
        <f aca="false">IF(N4813&lt;=$F$3,"HIT","MISS")</f>
        <v>HIT</v>
      </c>
      <c r="L4813" s="29" t="str">
        <f aca="false">IF(O4813&lt;=$F$3,"HIT","MISS")</f>
        <v>HIT</v>
      </c>
      <c r="M4813" s="17" t="str">
        <f aca="false">IF(AND(K4813="HIT",L4813="HIT"),"HOD ✓ | LOD ✓",IF(K4813="HIT","HOD ✓",IF(L4813="HIT","LOD ✓","✗ MISS")))</f>
        <v>HOD ✓ | LOD ✓</v>
      </c>
      <c r="N4813" s="26" t="n">
        <f aca="false">IF(D4813&lt;H4813,(H4813-D4813)/D4813,IF(D4813&gt;G4813,(D4813-G4813)/D4813,0))</f>
        <v>0</v>
      </c>
      <c r="O4813" s="26" t="n">
        <f aca="false">IF(E4813&lt;J4813,(J4813-E4813)/E4813,IF(E4813&gt;I4813,(E4813-I4813)/E4813,0))</f>
        <v>0.000308852643315348</v>
      </c>
      <c r="P4813" s="27" t="n">
        <f aca="false">LN(F4813/F4812)</f>
        <v>0.0283647742174017</v>
      </c>
      <c r="Q4813" s="28" t="n">
        <f aca="false">STDEV(P4794:P4813)*SQRT(252)</f>
        <v>0.304586024401226</v>
      </c>
      <c r="R4813" s="26" t="n">
        <f aca="false">(G4813-H4813)/H4813</f>
        <v>0.000998590577863191</v>
      </c>
      <c r="S4813" s="17" t="n">
        <f aca="false">YEAR(B4813)</f>
        <v>2025</v>
      </c>
      <c r="T4813" s="17" t="n">
        <f aca="false">WEEKDAY(B4813)</f>
        <v>2</v>
      </c>
    </row>
    <row r="4814" customFormat="false" ht="15" hidden="false" customHeight="false" outlineLevel="0" collapsed="false">
      <c r="B4814" s="21" t="n">
        <v>45783</v>
      </c>
      <c r="C4814" s="22" t="n">
        <v>3333.575</v>
      </c>
      <c r="D4814" s="22" t="n">
        <v>3435.055</v>
      </c>
      <c r="E4814" s="22" t="n">
        <v>3322.755</v>
      </c>
      <c r="F4814" s="22" t="n">
        <v>3431.14</v>
      </c>
      <c r="G4814" s="23" t="n">
        <v>3437.06</v>
      </c>
      <c r="H4814" s="23" t="n">
        <v>3433.63</v>
      </c>
      <c r="I4814" s="23" t="n">
        <v>3322.42</v>
      </c>
      <c r="J4814" s="23" t="n">
        <v>3319.1</v>
      </c>
      <c r="K4814" s="29" t="str">
        <f aca="false">IF(N4814&lt;=$F$3,"HIT","MISS")</f>
        <v>HIT</v>
      </c>
      <c r="L4814" s="29" t="str">
        <f aca="false">IF(O4814&lt;=$F$3,"HIT","MISS")</f>
        <v>HIT</v>
      </c>
      <c r="M4814" s="17" t="str">
        <f aca="false">IF(AND(K4814="HIT",L4814="HIT"),"HOD ✓ | LOD ✓",IF(K4814="HIT","HOD ✓",IF(L4814="HIT","LOD ✓","✗ MISS")))</f>
        <v>HOD ✓ | LOD ✓</v>
      </c>
      <c r="N4814" s="26" t="n">
        <f aca="false">IF(D4814&lt;H4814,(H4814-D4814)/D4814,IF(D4814&gt;G4814,(D4814-G4814)/D4814,0))</f>
        <v>0</v>
      </c>
      <c r="O4814" s="26" t="n">
        <f aca="false">IF(E4814&lt;J4814,(J4814-E4814)/E4814,IF(E4814&gt;I4814,(E4814-I4814)/E4814,0))</f>
        <v>0.000100819952118058</v>
      </c>
      <c r="P4814" s="27" t="n">
        <f aca="false">LN(F4814/F4813)</f>
        <v>0.0286612965534621</v>
      </c>
      <c r="Q4814" s="28" t="n">
        <f aca="false">STDEV(P4795:P4814)*SQRT(252)</f>
        <v>0.302940185285104</v>
      </c>
      <c r="R4814" s="26" t="n">
        <f aca="false">(G4814-H4814)/H4814</f>
        <v>0.000998942809795999</v>
      </c>
      <c r="S4814" s="17" t="n">
        <f aca="false">YEAR(B4814)</f>
        <v>2025</v>
      </c>
      <c r="T4814" s="17" t="n">
        <f aca="false">WEEKDAY(B4814)</f>
        <v>3</v>
      </c>
    </row>
    <row r="4815" customFormat="false" ht="15" hidden="false" customHeight="false" outlineLevel="0" collapsed="false">
      <c r="B4815" s="21" t="n">
        <v>45784</v>
      </c>
      <c r="C4815" s="22" t="n">
        <v>3416.915</v>
      </c>
      <c r="D4815" s="22" t="n">
        <v>3422.135</v>
      </c>
      <c r="E4815" s="22" t="n">
        <v>3360.2</v>
      </c>
      <c r="F4815" s="22" t="n">
        <v>3364.355</v>
      </c>
      <c r="G4815" s="23" t="n">
        <v>3421.72</v>
      </c>
      <c r="H4815" s="23" t="n">
        <v>3418.3</v>
      </c>
      <c r="I4815" s="23" t="n">
        <v>3360.52</v>
      </c>
      <c r="J4815" s="23" t="n">
        <v>3357.16</v>
      </c>
      <c r="K4815" s="29" t="str">
        <f aca="false">IF(N4815&lt;=$F$3,"HIT","MISS")</f>
        <v>HIT</v>
      </c>
      <c r="L4815" s="29" t="str">
        <f aca="false">IF(O4815&lt;=$F$3,"HIT","MISS")</f>
        <v>HIT</v>
      </c>
      <c r="M4815" s="17" t="str">
        <f aca="false">IF(AND(K4815="HIT",L4815="HIT"),"HOD ✓ | LOD ✓",IF(K4815="HIT","HOD ✓",IF(L4815="HIT","LOD ✓","✗ MISS")))</f>
        <v>HOD ✓ | LOD ✓</v>
      </c>
      <c r="N4815" s="26" t="n">
        <f aca="false">IF(D4815&lt;H4815,(H4815-D4815)/D4815,IF(D4815&gt;G4815,(D4815-G4815)/D4815,0))</f>
        <v>0.000121269324559206</v>
      </c>
      <c r="O4815" s="26" t="n">
        <f aca="false">IF(E4815&lt;J4815,(J4815-E4815)/E4815,IF(E4815&gt;I4815,(E4815-I4815)/E4815,0))</f>
        <v>0</v>
      </c>
      <c r="P4815" s="27" t="n">
        <f aca="false">LN(F4815/F4814)</f>
        <v>-0.0196563017991496</v>
      </c>
      <c r="Q4815" s="28" t="n">
        <f aca="false">STDEV(P4796:P4815)*SQRT(252)</f>
        <v>0.316726496914352</v>
      </c>
      <c r="R4815" s="26" t="n">
        <f aca="false">(G4815-H4815)/H4815</f>
        <v>0.00100049732323073</v>
      </c>
      <c r="S4815" s="17" t="n">
        <f aca="false">YEAR(B4815)</f>
        <v>2025</v>
      </c>
      <c r="T4815" s="17" t="n">
        <f aca="false">WEEKDAY(B4815)</f>
        <v>4</v>
      </c>
    </row>
    <row r="4816" customFormat="false" ht="15" hidden="false" customHeight="false" outlineLevel="0" collapsed="false">
      <c r="B4816" s="21" t="n">
        <v>45785</v>
      </c>
      <c r="C4816" s="22" t="n">
        <v>3372.725</v>
      </c>
      <c r="D4816" s="22" t="n">
        <v>3414.79</v>
      </c>
      <c r="E4816" s="22" t="n">
        <v>3288.805</v>
      </c>
      <c r="F4816" s="22" t="n">
        <v>3305.98</v>
      </c>
      <c r="G4816" s="23" t="n">
        <v>3419.61</v>
      </c>
      <c r="H4816" s="23" t="n">
        <v>3416.19</v>
      </c>
      <c r="I4816" s="23" t="n">
        <v>3291.52</v>
      </c>
      <c r="J4816" s="23" t="n">
        <v>3288.23</v>
      </c>
      <c r="K4816" s="29" t="str">
        <f aca="false">IF(N4816&lt;=$F$3,"HIT","MISS")</f>
        <v>HIT</v>
      </c>
      <c r="L4816" s="29" t="str">
        <f aca="false">IF(O4816&lt;=$F$3,"HIT","MISS")</f>
        <v>HIT</v>
      </c>
      <c r="M4816" s="17" t="str">
        <f aca="false">IF(AND(K4816="HIT",L4816="HIT"),"HOD ✓ | LOD ✓",IF(K4816="HIT","HOD ✓",IF(L4816="HIT","LOD ✓","✗ MISS")))</f>
        <v>HOD ✓ | LOD ✓</v>
      </c>
      <c r="N4816" s="26" t="n">
        <f aca="false">IF(D4816&lt;H4816,(H4816-D4816)/D4816,IF(D4816&gt;G4816,(D4816-G4816)/D4816,0))</f>
        <v>0.0004099812872827</v>
      </c>
      <c r="O4816" s="26" t="n">
        <f aca="false">IF(E4816&lt;J4816,(J4816-E4816)/E4816,IF(E4816&gt;I4816,(E4816-I4816)/E4816,0))</f>
        <v>0</v>
      </c>
      <c r="P4816" s="27" t="n">
        <f aca="false">LN(F4816/F4815)</f>
        <v>-0.0175033159011223</v>
      </c>
      <c r="Q4816" s="28" t="n">
        <f aca="false">STDEV(P4797:P4816)*SQRT(252)</f>
        <v>0.310089310948201</v>
      </c>
      <c r="R4816" s="26" t="n">
        <f aca="false">(G4816-H4816)/H4816</f>
        <v>0.00100111527754606</v>
      </c>
      <c r="S4816" s="17" t="n">
        <f aca="false">YEAR(B4816)</f>
        <v>2025</v>
      </c>
      <c r="T4816" s="17" t="n">
        <f aca="false">WEEKDAY(B4816)</f>
        <v>5</v>
      </c>
    </row>
    <row r="4817" customFormat="false" ht="15" hidden="false" customHeight="false" outlineLevel="0" collapsed="false">
      <c r="B4817" s="21" t="n">
        <v>45786</v>
      </c>
      <c r="C4817" s="22" t="n">
        <v>3310.125</v>
      </c>
      <c r="D4817" s="22" t="n">
        <v>3347.625</v>
      </c>
      <c r="E4817" s="22" t="n">
        <v>3274.81</v>
      </c>
      <c r="F4817" s="22" t="n">
        <v>3325.39</v>
      </c>
      <c r="G4817" s="23" t="n">
        <v>3346.82</v>
      </c>
      <c r="H4817" s="23" t="n">
        <v>3343.48</v>
      </c>
      <c r="I4817" s="23" t="n">
        <v>3277.4</v>
      </c>
      <c r="J4817" s="23" t="n">
        <v>3274.13</v>
      </c>
      <c r="K4817" s="29" t="str">
        <f aca="false">IF(N4817&lt;=$F$3,"HIT","MISS")</f>
        <v>HIT</v>
      </c>
      <c r="L4817" s="29" t="str">
        <f aca="false">IF(O4817&lt;=$F$3,"HIT","MISS")</f>
        <v>HIT</v>
      </c>
      <c r="M4817" s="17" t="str">
        <f aca="false">IF(AND(K4817="HIT",L4817="HIT"),"HOD ✓ | LOD ✓",IF(K4817="HIT","HOD ✓",IF(L4817="HIT","LOD ✓","✗ MISS")))</f>
        <v>HOD ✓ | LOD ✓</v>
      </c>
      <c r="N4817" s="26" t="n">
        <f aca="false">IF(D4817&lt;H4817,(H4817-D4817)/D4817,IF(D4817&gt;G4817,(D4817-G4817)/D4817,0))</f>
        <v>0.000240468989208719</v>
      </c>
      <c r="O4817" s="26" t="n">
        <f aca="false">IF(E4817&lt;J4817,(J4817-E4817)/E4817,IF(E4817&gt;I4817,(E4817-I4817)/E4817,0))</f>
        <v>0</v>
      </c>
      <c r="P4817" s="27" t="n">
        <f aca="false">LN(F4817/F4816)</f>
        <v>0.00585401068882886</v>
      </c>
      <c r="Q4817" s="28" t="n">
        <f aca="false">STDEV(P4798:P4817)*SQRT(252)</f>
        <v>0.294722963557531</v>
      </c>
      <c r="R4817" s="26" t="n">
        <f aca="false">(G4817-H4817)/H4817</f>
        <v>0.000998959168291764</v>
      </c>
      <c r="S4817" s="17" t="n">
        <f aca="false">YEAR(B4817)</f>
        <v>2025</v>
      </c>
      <c r="T4817" s="17" t="n">
        <f aca="false">WEEKDAY(B4817)</f>
        <v>6</v>
      </c>
    </row>
    <row r="4818" customFormat="false" ht="15" hidden="false" customHeight="false" outlineLevel="0" collapsed="false">
      <c r="B4818" s="21" t="n">
        <v>45789</v>
      </c>
      <c r="C4818" s="22" t="n">
        <v>3325.39</v>
      </c>
      <c r="D4818" s="22" t="n">
        <v>3325.39</v>
      </c>
      <c r="E4818" s="22" t="n">
        <v>3207.79</v>
      </c>
      <c r="F4818" s="22" t="n">
        <v>3235.075</v>
      </c>
      <c r="G4818" s="23" t="n">
        <v>3326.45</v>
      </c>
      <c r="H4818" s="23" t="n">
        <v>3323.13</v>
      </c>
      <c r="I4818" s="23" t="n">
        <v>3206.83</v>
      </c>
      <c r="J4818" s="23" t="n">
        <v>3203.63</v>
      </c>
      <c r="K4818" s="29" t="str">
        <f aca="false">IF(N4818&lt;=$F$3,"HIT","MISS")</f>
        <v>HIT</v>
      </c>
      <c r="L4818" s="29" t="str">
        <f aca="false">IF(O4818&lt;=$F$3,"HIT","MISS")</f>
        <v>HIT</v>
      </c>
      <c r="M4818" s="17" t="str">
        <f aca="false">IF(AND(K4818="HIT",L4818="HIT"),"HOD ✓ | LOD ✓",IF(K4818="HIT","HOD ✓",IF(L4818="HIT","LOD ✓","✗ MISS")))</f>
        <v>HOD ✓ | LOD ✓</v>
      </c>
      <c r="N4818" s="26" t="n">
        <f aca="false">IF(D4818&lt;H4818,(H4818-D4818)/D4818,IF(D4818&gt;G4818,(D4818-G4818)/D4818,0))</f>
        <v>0</v>
      </c>
      <c r="O4818" s="26" t="n">
        <f aca="false">IF(E4818&lt;J4818,(J4818-E4818)/E4818,IF(E4818&gt;I4818,(E4818-I4818)/E4818,0))</f>
        <v>0.000299271461037049</v>
      </c>
      <c r="P4818" s="27" t="n">
        <f aca="false">LN(F4818/F4817)</f>
        <v>-0.0275348488526545</v>
      </c>
      <c r="Q4818" s="28" t="n">
        <f aca="false">STDEV(P4799:P4818)*SQRT(252)</f>
        <v>0.305418981854093</v>
      </c>
      <c r="R4818" s="26" t="n">
        <f aca="false">(G4818-H4818)/H4818</f>
        <v>0.00099905811689573</v>
      </c>
      <c r="S4818" s="17" t="n">
        <f aca="false">YEAR(B4818)</f>
        <v>2025</v>
      </c>
      <c r="T4818" s="17" t="n">
        <f aca="false">WEEKDAY(B4818)</f>
        <v>2</v>
      </c>
    </row>
    <row r="4819" customFormat="false" ht="15" hidden="false" customHeight="false" outlineLevel="0" collapsed="false">
      <c r="B4819" s="21" t="n">
        <v>45790</v>
      </c>
      <c r="C4819" s="22" t="n">
        <v>3237.93</v>
      </c>
      <c r="D4819" s="22" t="n">
        <v>3265.785</v>
      </c>
      <c r="E4819" s="22" t="n">
        <v>3215.855</v>
      </c>
      <c r="F4819" s="22" t="n">
        <v>3250.18</v>
      </c>
      <c r="G4819" s="23" t="n">
        <v>3269.26</v>
      </c>
      <c r="H4819" s="23" t="n">
        <v>3265.99</v>
      </c>
      <c r="I4819" s="23" t="n">
        <v>3218.6</v>
      </c>
      <c r="J4819" s="23" t="n">
        <v>3215.38</v>
      </c>
      <c r="K4819" s="29" t="str">
        <f aca="false">IF(N4819&lt;=$F$3,"HIT","MISS")</f>
        <v>HIT</v>
      </c>
      <c r="L4819" s="29" t="str">
        <f aca="false">IF(O4819&lt;=$F$3,"HIT","MISS")</f>
        <v>HIT</v>
      </c>
      <c r="M4819" s="17" t="str">
        <f aca="false">IF(AND(K4819="HIT",L4819="HIT"),"HOD ✓ | LOD ✓",IF(K4819="HIT","HOD ✓",IF(L4819="HIT","LOD ✓","✗ MISS")))</f>
        <v>HOD ✓ | LOD ✓</v>
      </c>
      <c r="N4819" s="26" t="n">
        <f aca="false">IF(D4819&lt;H4819,(H4819-D4819)/D4819,IF(D4819&gt;G4819,(D4819-G4819)/D4819,0))</f>
        <v>6.2772044087387E-005</v>
      </c>
      <c r="O4819" s="26" t="n">
        <f aca="false">IF(E4819&lt;J4819,(J4819-E4819)/E4819,IF(E4819&gt;I4819,(E4819-I4819)/E4819,0))</f>
        <v>0</v>
      </c>
      <c r="P4819" s="27" t="n">
        <f aca="false">LN(F4819/F4818)</f>
        <v>0.00465826781342728</v>
      </c>
      <c r="Q4819" s="28" t="n">
        <f aca="false">STDEV(P4800:P4819)*SQRT(252)</f>
        <v>0.304175223519727</v>
      </c>
      <c r="R4819" s="26" t="n">
        <f aca="false">(G4819-H4819)/H4819</f>
        <v>0.00100122780535165</v>
      </c>
      <c r="S4819" s="17" t="n">
        <f aca="false">YEAR(B4819)</f>
        <v>2025</v>
      </c>
      <c r="T4819" s="17" t="n">
        <f aca="false">WEEKDAY(B4819)</f>
        <v>3</v>
      </c>
    </row>
    <row r="4820" customFormat="false" ht="15" hidden="false" customHeight="false" outlineLevel="0" collapsed="false">
      <c r="B4820" s="21" t="n">
        <v>45791</v>
      </c>
      <c r="C4820" s="22" t="n">
        <v>3252</v>
      </c>
      <c r="D4820" s="22" t="n">
        <v>3257.14</v>
      </c>
      <c r="E4820" s="22" t="n">
        <v>3168.065</v>
      </c>
      <c r="F4820" s="22" t="n">
        <v>3177.585</v>
      </c>
      <c r="G4820" s="23" t="n">
        <v>3257.43</v>
      </c>
      <c r="H4820" s="23" t="n">
        <v>3254.18</v>
      </c>
      <c r="I4820" s="23" t="n">
        <v>3166.77</v>
      </c>
      <c r="J4820" s="23" t="n">
        <v>3163.61</v>
      </c>
      <c r="K4820" s="29" t="str">
        <f aca="false">IF(N4820&lt;=$F$3,"HIT","MISS")</f>
        <v>HIT</v>
      </c>
      <c r="L4820" s="29" t="str">
        <f aca="false">IF(O4820&lt;=$F$3,"HIT","MISS")</f>
        <v>HIT</v>
      </c>
      <c r="M4820" s="17" t="str">
        <f aca="false">IF(AND(K4820="HIT",L4820="HIT"),"HOD ✓ | LOD ✓",IF(K4820="HIT","HOD ✓",IF(L4820="HIT","LOD ✓","✗ MISS")))</f>
        <v>HOD ✓ | LOD ✓</v>
      </c>
      <c r="N4820" s="26" t="n">
        <f aca="false">IF(D4820&lt;H4820,(H4820-D4820)/D4820,IF(D4820&gt;G4820,(D4820-G4820)/D4820,0))</f>
        <v>0</v>
      </c>
      <c r="O4820" s="26" t="n">
        <f aca="false">IF(E4820&lt;J4820,(J4820-E4820)/E4820,IF(E4820&gt;I4820,(E4820-I4820)/E4820,0))</f>
        <v>0.000408766865578854</v>
      </c>
      <c r="P4820" s="27" t="n">
        <f aca="false">LN(F4820/F4819)</f>
        <v>-0.0225889051095916</v>
      </c>
      <c r="Q4820" s="28" t="n">
        <f aca="false">STDEV(P4801:P4820)*SQRT(252)</f>
        <v>0.314238599023614</v>
      </c>
      <c r="R4820" s="26" t="n">
        <f aca="false">(G4820-H4820)/H4820</f>
        <v>0.00099871549822075</v>
      </c>
      <c r="S4820" s="17" t="n">
        <f aca="false">YEAR(B4820)</f>
        <v>2025</v>
      </c>
      <c r="T4820" s="17" t="n">
        <f aca="false">WEEKDAY(B4820)</f>
        <v>4</v>
      </c>
    </row>
    <row r="4821" customFormat="false" ht="15" hidden="false" customHeight="false" outlineLevel="0" collapsed="false">
      <c r="B4821" s="21" t="n">
        <v>45792</v>
      </c>
      <c r="C4821" s="22" t="n">
        <v>3181.06</v>
      </c>
      <c r="D4821" s="22" t="n">
        <v>3240.725</v>
      </c>
      <c r="E4821" s="22" t="n">
        <v>3120.765</v>
      </c>
      <c r="F4821" s="22" t="n">
        <v>3239.97</v>
      </c>
      <c r="G4821" s="23" t="n">
        <v>3243.47</v>
      </c>
      <c r="H4821" s="23" t="n">
        <v>3240.23</v>
      </c>
      <c r="I4821" s="23" t="n">
        <v>3124.59</v>
      </c>
      <c r="J4821" s="23" t="n">
        <v>3121.47</v>
      </c>
      <c r="K4821" s="29" t="str">
        <f aca="false">IF(N4821&lt;=$F$3,"HIT","MISS")</f>
        <v>HIT</v>
      </c>
      <c r="L4821" s="29" t="str">
        <f aca="false">IF(O4821&lt;=$F$3,"HIT","MISS")</f>
        <v>HIT</v>
      </c>
      <c r="M4821" s="17" t="str">
        <f aca="false">IF(AND(K4821="HIT",L4821="HIT"),"HOD ✓ | LOD ✓",IF(K4821="HIT","HOD ✓",IF(L4821="HIT","LOD ✓","✗ MISS")))</f>
        <v>HOD ✓ | LOD ✓</v>
      </c>
      <c r="N4821" s="26" t="n">
        <f aca="false">IF(D4821&lt;H4821,(H4821-D4821)/D4821,IF(D4821&gt;G4821,(D4821-G4821)/D4821,0))</f>
        <v>0</v>
      </c>
      <c r="O4821" s="26" t="n">
        <f aca="false">IF(E4821&lt;J4821,(J4821-E4821)/E4821,IF(E4821&gt;I4821,(E4821-I4821)/E4821,0))</f>
        <v>0.000225906148011762</v>
      </c>
      <c r="P4821" s="27" t="n">
        <f aca="false">LN(F4821/F4820)</f>
        <v>0.0194425961883436</v>
      </c>
      <c r="Q4821" s="28" t="n">
        <f aca="false">STDEV(P4802:P4821)*SQRT(252)</f>
        <v>0.29583193956504</v>
      </c>
      <c r="R4821" s="26" t="n">
        <f aca="false">(G4821-H4821)/H4821</f>
        <v>0.000999929017384501</v>
      </c>
      <c r="S4821" s="17" t="n">
        <f aca="false">YEAR(B4821)</f>
        <v>2025</v>
      </c>
      <c r="T4821" s="17" t="n">
        <f aca="false">WEEKDAY(B4821)</f>
        <v>5</v>
      </c>
    </row>
    <row r="4822" customFormat="false" ht="15" hidden="false" customHeight="false" outlineLevel="0" collapsed="false">
      <c r="B4822" s="21" t="n">
        <v>45793</v>
      </c>
      <c r="C4822" s="22" t="n">
        <v>3241.785</v>
      </c>
      <c r="D4822" s="22" t="n">
        <v>3252.255</v>
      </c>
      <c r="E4822" s="22" t="n">
        <v>3154.3</v>
      </c>
      <c r="F4822" s="22" t="n">
        <v>3204.45</v>
      </c>
      <c r="G4822" s="23" t="n">
        <v>3252.01</v>
      </c>
      <c r="H4822" s="23" t="n">
        <v>3248.76</v>
      </c>
      <c r="I4822" s="23" t="n">
        <v>3158.38</v>
      </c>
      <c r="J4822" s="23" t="n">
        <v>3155.22</v>
      </c>
      <c r="K4822" s="29" t="str">
        <f aca="false">IF(N4822&lt;=$F$3,"HIT","MISS")</f>
        <v>HIT</v>
      </c>
      <c r="L4822" s="29" t="str">
        <f aca="false">IF(O4822&lt;=$F$3,"HIT","MISS")</f>
        <v>HIT</v>
      </c>
      <c r="M4822" s="17" t="str">
        <f aca="false">IF(AND(K4822="HIT",L4822="HIT"),"HOD ✓ | LOD ✓",IF(K4822="HIT","HOD ✓",IF(L4822="HIT","LOD ✓","✗ MISS")))</f>
        <v>HOD ✓ | LOD ✓</v>
      </c>
      <c r="N4822" s="26" t="n">
        <f aca="false">IF(D4822&lt;H4822,(H4822-D4822)/D4822,IF(D4822&gt;G4822,(D4822-G4822)/D4822,0))</f>
        <v>7.53323463258234E-005</v>
      </c>
      <c r="O4822" s="26" t="n">
        <f aca="false">IF(E4822&lt;J4822,(J4822-E4822)/E4822,IF(E4822&gt;I4822,(E4822-I4822)/E4822,0))</f>
        <v>0.000291665345718422</v>
      </c>
      <c r="P4822" s="27" t="n">
        <f aca="false">LN(F4822/F4821)</f>
        <v>-0.0110236017198954</v>
      </c>
      <c r="Q4822" s="28" t="n">
        <f aca="false">STDEV(P4803:P4822)*SQRT(252)</f>
        <v>0.297564877144507</v>
      </c>
      <c r="R4822" s="26" t="n">
        <f aca="false">(G4822-H4822)/H4822</f>
        <v>0.0010003816840887</v>
      </c>
      <c r="S4822" s="17" t="n">
        <f aca="false">YEAR(B4822)</f>
        <v>2025</v>
      </c>
      <c r="T4822" s="17" t="n">
        <f aca="false">WEEKDAY(B4822)</f>
        <v>6</v>
      </c>
    </row>
    <row r="4823" customFormat="false" ht="15" hidden="false" customHeight="false" outlineLevel="0" collapsed="false">
      <c r="B4823" s="21" t="n">
        <v>45796</v>
      </c>
      <c r="C4823" s="22" t="n">
        <v>3215.99</v>
      </c>
      <c r="D4823" s="22" t="n">
        <v>3249.85</v>
      </c>
      <c r="E4823" s="22" t="n">
        <v>3206.725</v>
      </c>
      <c r="F4823" s="22" t="n">
        <v>3230.4</v>
      </c>
      <c r="G4823" s="23" t="n">
        <v>3251.97</v>
      </c>
      <c r="H4823" s="23" t="n">
        <v>3248.72</v>
      </c>
      <c r="I4823" s="23" t="n">
        <v>3210.61</v>
      </c>
      <c r="J4823" s="23" t="n">
        <v>3207.4</v>
      </c>
      <c r="K4823" s="29" t="str">
        <f aca="false">IF(N4823&lt;=$F$3,"HIT","MISS")</f>
        <v>HIT</v>
      </c>
      <c r="L4823" s="29" t="str">
        <f aca="false">IF(O4823&lt;=$F$3,"HIT","MISS")</f>
        <v>HIT</v>
      </c>
      <c r="M4823" s="17" t="str">
        <f aca="false">IF(AND(K4823="HIT",L4823="HIT"),"HOD ✓ | LOD ✓",IF(K4823="HIT","HOD ✓",IF(L4823="HIT","LOD ✓","✗ MISS")))</f>
        <v>HOD ✓ | LOD ✓</v>
      </c>
      <c r="N4823" s="26" t="n">
        <f aca="false">IF(D4823&lt;H4823,(H4823-D4823)/D4823,IF(D4823&gt;G4823,(D4823-G4823)/D4823,0))</f>
        <v>0</v>
      </c>
      <c r="O4823" s="26" t="n">
        <f aca="false">IF(E4823&lt;J4823,(J4823-E4823)/E4823,IF(E4823&gt;I4823,(E4823-I4823)/E4823,0))</f>
        <v>0.00021049513132563</v>
      </c>
      <c r="P4823" s="27" t="n">
        <f aca="false">LN(F4823/F4822)</f>
        <v>0.00806549979422</v>
      </c>
      <c r="Q4823" s="28" t="n">
        <f aca="false">STDEV(P4804:P4823)*SQRT(252)</f>
        <v>0.277803990649915</v>
      </c>
      <c r="R4823" s="26" t="n">
        <f aca="false">(G4823-H4823)/H4823</f>
        <v>0.00100039400132975</v>
      </c>
      <c r="S4823" s="17" t="n">
        <f aca="false">YEAR(B4823)</f>
        <v>2025</v>
      </c>
      <c r="T4823" s="17" t="n">
        <f aca="false">WEEKDAY(B4823)</f>
        <v>2</v>
      </c>
    </row>
    <row r="4824" customFormat="false" ht="15" hidden="false" customHeight="false" outlineLevel="0" collapsed="false">
      <c r="B4824" s="21" t="n">
        <v>45797</v>
      </c>
      <c r="C4824" s="22" t="n">
        <v>3228.025</v>
      </c>
      <c r="D4824" s="22" t="n">
        <v>3295.79</v>
      </c>
      <c r="E4824" s="22" t="n">
        <v>3204.67</v>
      </c>
      <c r="F4824" s="22" t="n">
        <v>3289.845</v>
      </c>
      <c r="G4824" s="23" t="n">
        <v>3295.31</v>
      </c>
      <c r="H4824" s="23" t="n">
        <v>3292.02</v>
      </c>
      <c r="I4824" s="23" t="n">
        <v>3206.1</v>
      </c>
      <c r="J4824" s="23" t="n">
        <v>3202.9</v>
      </c>
      <c r="K4824" s="29" t="str">
        <f aca="false">IF(N4824&lt;=$F$3,"HIT","MISS")</f>
        <v>HIT</v>
      </c>
      <c r="L4824" s="29" t="str">
        <f aca="false">IF(O4824&lt;=$F$3,"HIT","MISS")</f>
        <v>HIT</v>
      </c>
      <c r="M4824" s="17" t="str">
        <f aca="false">IF(AND(K4824="HIT",L4824="HIT"),"HOD ✓ | LOD ✓",IF(K4824="HIT","HOD ✓",IF(L4824="HIT","LOD ✓","✗ MISS")))</f>
        <v>HOD ✓ | LOD ✓</v>
      </c>
      <c r="N4824" s="26" t="n">
        <f aca="false">IF(D4824&lt;H4824,(H4824-D4824)/D4824,IF(D4824&gt;G4824,(D4824-G4824)/D4824,0))</f>
        <v>0.000145640347230867</v>
      </c>
      <c r="O4824" s="26" t="n">
        <f aca="false">IF(E4824&lt;J4824,(J4824-E4824)/E4824,IF(E4824&gt;I4824,(E4824-I4824)/E4824,0))</f>
        <v>0</v>
      </c>
      <c r="P4824" s="27" t="n">
        <f aca="false">LN(F4824/F4823)</f>
        <v>0.0182344826290114</v>
      </c>
      <c r="Q4824" s="28" t="n">
        <f aca="false">STDEV(P4805:P4824)*SQRT(252)</f>
        <v>0.284981157922888</v>
      </c>
      <c r="R4824" s="26" t="n">
        <f aca="false">(G4824-H4824)/H4824</f>
        <v>0.000999386394979363</v>
      </c>
      <c r="S4824" s="17" t="n">
        <f aca="false">YEAR(B4824)</f>
        <v>2025</v>
      </c>
      <c r="T4824" s="17" t="n">
        <f aca="false">WEEKDAY(B4824)</f>
        <v>3</v>
      </c>
    </row>
    <row r="4825" customFormat="false" ht="15" hidden="false" customHeight="false" outlineLevel="0" collapsed="false">
      <c r="B4825" s="21" t="n">
        <v>45798</v>
      </c>
      <c r="C4825" s="22" t="n">
        <v>3292.7</v>
      </c>
      <c r="D4825" s="22" t="n">
        <v>3324.935</v>
      </c>
      <c r="E4825" s="22" t="n">
        <v>3285.34</v>
      </c>
      <c r="F4825" s="22" t="n">
        <v>3315.245</v>
      </c>
      <c r="G4825" s="23" t="n">
        <v>3323.99</v>
      </c>
      <c r="H4825" s="23" t="n">
        <v>3320.67</v>
      </c>
      <c r="I4825" s="23" t="n">
        <v>3288.98</v>
      </c>
      <c r="J4825" s="23" t="n">
        <v>3285.69</v>
      </c>
      <c r="K4825" s="29" t="str">
        <f aca="false">IF(N4825&lt;=$F$3,"HIT","MISS")</f>
        <v>HIT</v>
      </c>
      <c r="L4825" s="29" t="str">
        <f aca="false">IF(O4825&lt;=$F$3,"HIT","MISS")</f>
        <v>HIT</v>
      </c>
      <c r="M4825" s="17" t="str">
        <f aca="false">IF(AND(K4825="HIT",L4825="HIT"),"HOD ✓ | LOD ✓",IF(K4825="HIT","HOD ✓",IF(L4825="HIT","LOD ✓","✗ MISS")))</f>
        <v>HOD ✓ | LOD ✓</v>
      </c>
      <c r="N4825" s="26" t="n">
        <f aca="false">IF(D4825&lt;H4825,(H4825-D4825)/D4825,IF(D4825&gt;G4825,(D4825-G4825)/D4825,0))</f>
        <v>0.000284216082419706</v>
      </c>
      <c r="O4825" s="26" t="n">
        <f aca="false">IF(E4825&lt;J4825,(J4825-E4825)/E4825,IF(E4825&gt;I4825,(E4825-I4825)/E4825,0))</f>
        <v>0.000106533874728311</v>
      </c>
      <c r="P4825" s="27" t="n">
        <f aca="false">LN(F4825/F4824)</f>
        <v>0.00769107618709972</v>
      </c>
      <c r="Q4825" s="28" t="n">
        <f aca="false">STDEV(P4806:P4825)*SQRT(252)</f>
        <v>0.268611668632942</v>
      </c>
      <c r="R4825" s="26" t="n">
        <f aca="false">(G4825-H4825)/H4825</f>
        <v>0.000999798233488937</v>
      </c>
      <c r="S4825" s="17" t="n">
        <f aca="false">YEAR(B4825)</f>
        <v>2025</v>
      </c>
      <c r="T4825" s="17" t="n">
        <f aca="false">WEEKDAY(B4825)</f>
        <v>4</v>
      </c>
    </row>
    <row r="4826" customFormat="false" ht="15" hidden="false" customHeight="false" outlineLevel="0" collapsed="false">
      <c r="B4826" s="21" t="n">
        <v>45799</v>
      </c>
      <c r="C4826" s="22" t="n">
        <v>3319.9</v>
      </c>
      <c r="D4826" s="22" t="n">
        <v>3345.47</v>
      </c>
      <c r="E4826" s="22" t="n">
        <v>3279.235</v>
      </c>
      <c r="F4826" s="22" t="n">
        <v>3295.01</v>
      </c>
      <c r="G4826" s="23" t="n">
        <v>3347.47</v>
      </c>
      <c r="H4826" s="23" t="n">
        <v>3344.13</v>
      </c>
      <c r="I4826" s="23" t="n">
        <v>3279.05</v>
      </c>
      <c r="J4826" s="23" t="n">
        <v>3275.77</v>
      </c>
      <c r="K4826" s="29" t="str">
        <f aca="false">IF(N4826&lt;=$F$3,"HIT","MISS")</f>
        <v>HIT</v>
      </c>
      <c r="L4826" s="29" t="str">
        <f aca="false">IF(O4826&lt;=$F$3,"HIT","MISS")</f>
        <v>HIT</v>
      </c>
      <c r="M4826" s="17" t="str">
        <f aca="false">IF(AND(K4826="HIT",L4826="HIT"),"HOD ✓ | LOD ✓",IF(K4826="HIT","HOD ✓",IF(L4826="HIT","LOD ✓","✗ MISS")))</f>
        <v>HOD ✓ | LOD ✓</v>
      </c>
      <c r="N4826" s="26" t="n">
        <f aca="false">IF(D4826&lt;H4826,(H4826-D4826)/D4826,IF(D4826&gt;G4826,(D4826-G4826)/D4826,0))</f>
        <v>0</v>
      </c>
      <c r="O4826" s="26" t="n">
        <f aca="false">IF(E4826&lt;J4826,(J4826-E4826)/E4826,IF(E4826&gt;I4826,(E4826-I4826)/E4826,0))</f>
        <v>5.6415596930365E-005</v>
      </c>
      <c r="P4826" s="27" t="n">
        <f aca="false">LN(F4826/F4825)</f>
        <v>-0.00612232454131624</v>
      </c>
      <c r="Q4826" s="28" t="n">
        <f aca="false">STDEV(P4807:P4826)*SQRT(252)</f>
        <v>0.260909656482516</v>
      </c>
      <c r="R4826" s="26" t="n">
        <f aca="false">(G4826-H4826)/H4826</f>
        <v>0.000998765000164375</v>
      </c>
      <c r="S4826" s="17" t="n">
        <f aca="false">YEAR(B4826)</f>
        <v>2025</v>
      </c>
      <c r="T4826" s="17" t="n">
        <f aca="false">WEEKDAY(B4826)</f>
        <v>5</v>
      </c>
    </row>
    <row r="4827" customFormat="false" ht="15" hidden="false" customHeight="false" outlineLevel="0" collapsed="false">
      <c r="B4827" s="21" t="n">
        <v>45800</v>
      </c>
      <c r="C4827" s="22" t="n">
        <v>3297.82</v>
      </c>
      <c r="D4827" s="22" t="n">
        <v>3366.015</v>
      </c>
      <c r="E4827" s="22" t="n">
        <v>3287.075</v>
      </c>
      <c r="F4827" s="22" t="n">
        <v>3358.125</v>
      </c>
      <c r="G4827" s="23" t="n">
        <v>3368.22</v>
      </c>
      <c r="H4827" s="23" t="n">
        <v>3364.86</v>
      </c>
      <c r="I4827" s="23" t="n">
        <v>3291.42</v>
      </c>
      <c r="J4827" s="23" t="n">
        <v>3288.13</v>
      </c>
      <c r="K4827" s="29" t="str">
        <f aca="false">IF(N4827&lt;=$F$3,"HIT","MISS")</f>
        <v>HIT</v>
      </c>
      <c r="L4827" s="29" t="str">
        <f aca="false">IF(O4827&lt;=$F$3,"HIT","MISS")</f>
        <v>HIT</v>
      </c>
      <c r="M4827" s="17" t="str">
        <f aca="false">IF(AND(K4827="HIT",L4827="HIT"),"HOD ✓ | LOD ✓",IF(K4827="HIT","HOD ✓",IF(L4827="HIT","LOD ✓","✗ MISS")))</f>
        <v>HOD ✓ | LOD ✓</v>
      </c>
      <c r="N4827" s="26" t="n">
        <f aca="false">IF(D4827&lt;H4827,(H4827-D4827)/D4827,IF(D4827&gt;G4827,(D4827-G4827)/D4827,0))</f>
        <v>0</v>
      </c>
      <c r="O4827" s="26" t="n">
        <f aca="false">IF(E4827&lt;J4827,(J4827-E4827)/E4827,IF(E4827&gt;I4827,(E4827-I4827)/E4827,0))</f>
        <v>0.000320954039685827</v>
      </c>
      <c r="P4827" s="27" t="n">
        <f aca="false">LN(F4827/F4826)</f>
        <v>0.0189735796497178</v>
      </c>
      <c r="Q4827" s="28" t="n">
        <f aca="false">STDEV(P4808:P4827)*SQRT(252)</f>
        <v>0.268114992020409</v>
      </c>
      <c r="R4827" s="26" t="n">
        <f aca="false">(G4827-H4827)/H4827</f>
        <v>0.000998555660562304</v>
      </c>
      <c r="S4827" s="17" t="n">
        <f aca="false">YEAR(B4827)</f>
        <v>2025</v>
      </c>
      <c r="T4827" s="17" t="n">
        <f aca="false">WEEKDAY(B4827)</f>
        <v>6</v>
      </c>
    </row>
    <row r="4828" customFormat="false" ht="15" hidden="false" customHeight="false" outlineLevel="0" collapsed="false">
      <c r="B4828" s="21" t="n">
        <v>45803</v>
      </c>
      <c r="C4828" s="22" t="n">
        <v>3351.4</v>
      </c>
      <c r="D4828" s="22" t="n">
        <v>3356.995</v>
      </c>
      <c r="E4828" s="22" t="n">
        <v>3323.5</v>
      </c>
      <c r="F4828" s="22" t="n">
        <v>3342.475</v>
      </c>
      <c r="G4828" s="23" t="n">
        <v>3357.63</v>
      </c>
      <c r="H4828" s="23" t="n">
        <v>3354.28</v>
      </c>
      <c r="I4828" s="23" t="n">
        <v>3328.29</v>
      </c>
      <c r="J4828" s="23" t="n">
        <v>3324.97</v>
      </c>
      <c r="K4828" s="29" t="str">
        <f aca="false">IF(N4828&lt;=$F$3,"HIT","MISS")</f>
        <v>HIT</v>
      </c>
      <c r="L4828" s="29" t="str">
        <f aca="false">IF(O4828&lt;=$F$3,"HIT","MISS")</f>
        <v>HIT</v>
      </c>
      <c r="M4828" s="17" t="str">
        <f aca="false">IF(AND(K4828="HIT",L4828="HIT"),"HOD ✓ | LOD ✓",IF(K4828="HIT","HOD ✓",IF(L4828="HIT","LOD ✓","✗ MISS")))</f>
        <v>HOD ✓ | LOD ✓</v>
      </c>
      <c r="N4828" s="26" t="n">
        <f aca="false">IF(D4828&lt;H4828,(H4828-D4828)/D4828,IF(D4828&gt;G4828,(D4828-G4828)/D4828,0))</f>
        <v>0</v>
      </c>
      <c r="O4828" s="26" t="n">
        <f aca="false">IF(E4828&lt;J4828,(J4828-E4828)/E4828,IF(E4828&gt;I4828,(E4828-I4828)/E4828,0))</f>
        <v>0.000442304799157455</v>
      </c>
      <c r="P4828" s="27" t="n">
        <f aca="false">LN(F4828/F4827)</f>
        <v>-0.00467123196652197</v>
      </c>
      <c r="Q4828" s="28" t="n">
        <f aca="false">STDEV(P4809:P4828)*SQRT(252)</f>
        <v>0.267479711149945</v>
      </c>
      <c r="R4828" s="26" t="n">
        <f aca="false">(G4828-H4828)/H4828</f>
        <v>0.000998724018269169</v>
      </c>
      <c r="S4828" s="17" t="n">
        <f aca="false">YEAR(B4828)</f>
        <v>2025</v>
      </c>
      <c r="T4828" s="17" t="n">
        <f aca="false">WEEKDAY(B4828)</f>
        <v>2</v>
      </c>
    </row>
    <row r="4829" customFormat="false" ht="15" hidden="false" customHeight="false" outlineLevel="0" collapsed="false">
      <c r="B4829" s="21" t="n">
        <v>45804</v>
      </c>
      <c r="C4829" s="22" t="n">
        <v>3346.38</v>
      </c>
      <c r="D4829" s="22" t="n">
        <v>3350.095</v>
      </c>
      <c r="E4829" s="22" t="n">
        <v>3285.25</v>
      </c>
      <c r="F4829" s="22" t="n">
        <v>3300.75</v>
      </c>
      <c r="G4829" s="23" t="n">
        <v>3349.63</v>
      </c>
      <c r="H4829" s="23" t="n">
        <v>3346.28</v>
      </c>
      <c r="I4829" s="23" t="n">
        <v>3289.41</v>
      </c>
      <c r="J4829" s="23" t="n">
        <v>3286.12</v>
      </c>
      <c r="K4829" s="29" t="str">
        <f aca="false">IF(N4829&lt;=$F$3,"HIT","MISS")</f>
        <v>HIT</v>
      </c>
      <c r="L4829" s="29" t="str">
        <f aca="false">IF(O4829&lt;=$F$3,"HIT","MISS")</f>
        <v>HIT</v>
      </c>
      <c r="M4829" s="17" t="str">
        <f aca="false">IF(AND(K4829="HIT",L4829="HIT"),"HOD ✓ | LOD ✓",IF(K4829="HIT","HOD ✓",IF(L4829="HIT","LOD ✓","✗ MISS")))</f>
        <v>HOD ✓ | LOD ✓</v>
      </c>
      <c r="N4829" s="26" t="n">
        <f aca="false">IF(D4829&lt;H4829,(H4829-D4829)/D4829,IF(D4829&gt;G4829,(D4829-G4829)/D4829,0))</f>
        <v>0.000138802033972079</v>
      </c>
      <c r="O4829" s="26" t="n">
        <f aca="false">IF(E4829&lt;J4829,(J4829-E4829)/E4829,IF(E4829&gt;I4829,(E4829-I4829)/E4829,0))</f>
        <v>0.000264820028917096</v>
      </c>
      <c r="P4829" s="27" t="n">
        <f aca="false">LN(F4829/F4828)</f>
        <v>-0.0125618351572534</v>
      </c>
      <c r="Q4829" s="28" t="n">
        <f aca="false">STDEV(P4810:P4829)*SQRT(252)</f>
        <v>0.269755686776443</v>
      </c>
      <c r="R4829" s="26" t="n">
        <f aca="false">(G4829-H4829)/H4829</f>
        <v>0.00100111168222621</v>
      </c>
      <c r="S4829" s="17" t="n">
        <f aca="false">YEAR(B4829)</f>
        <v>2025</v>
      </c>
      <c r="T4829" s="17" t="n">
        <f aca="false">WEEKDAY(B4829)</f>
        <v>3</v>
      </c>
    </row>
    <row r="4830" customFormat="false" ht="15" hidden="false" customHeight="false" outlineLevel="0" collapsed="false">
      <c r="B4830" s="21" t="n">
        <v>45805</v>
      </c>
      <c r="C4830" s="22" t="n">
        <v>3304.215</v>
      </c>
      <c r="D4830" s="22" t="n">
        <v>3325.695</v>
      </c>
      <c r="E4830" s="22" t="n">
        <v>3276.355</v>
      </c>
      <c r="F4830" s="22" t="n">
        <v>3288.725</v>
      </c>
      <c r="G4830" s="23" t="n">
        <v>3319.91</v>
      </c>
      <c r="H4830" s="23" t="n">
        <v>3316.59</v>
      </c>
      <c r="I4830" s="23" t="n">
        <v>3277.98</v>
      </c>
      <c r="J4830" s="23" t="n">
        <v>3274.71</v>
      </c>
      <c r="K4830" s="24" t="str">
        <f aca="false">IF(N4830&lt;=$F$3,"HIT","MISS")</f>
        <v>MISS</v>
      </c>
      <c r="L4830" s="24" t="str">
        <f aca="false">IF(O4830&lt;=$F$3,"HIT","MISS")</f>
        <v>HIT</v>
      </c>
      <c r="M4830" s="25" t="str">
        <f aca="false">IF(AND(K4830="HIT",L4830="HIT"),"HOD ✓ | LOD ✓",IF(K4830="HIT","HOD ✓",IF(L4830="HIT","LOD ✓","✗ MISS")))</f>
        <v>LOD ✓</v>
      </c>
      <c r="N4830" s="26" t="n">
        <f aca="false">IF(D4830&lt;H4830,(H4830-D4830)/D4830,IF(D4830&gt;G4830,(D4830-G4830)/D4830,0))</f>
        <v>0.00173948603224298</v>
      </c>
      <c r="O4830" s="26" t="n">
        <f aca="false">IF(E4830&lt;J4830,(J4830-E4830)/E4830,IF(E4830&gt;I4830,(E4830-I4830)/E4830,0))</f>
        <v>0</v>
      </c>
      <c r="P4830" s="27" t="n">
        <f aca="false">LN(F4830/F4829)</f>
        <v>-0.0036497637060688</v>
      </c>
      <c r="Q4830" s="28" t="n">
        <f aca="false">STDEV(P4811:P4830)*SQRT(252)</f>
        <v>0.268214073097614</v>
      </c>
      <c r="R4830" s="26" t="n">
        <f aca="false">(G4830-H4830)/H4830</f>
        <v>0.00100102816447005</v>
      </c>
      <c r="S4830" s="17" t="n">
        <f aca="false">YEAR(B4830)</f>
        <v>2025</v>
      </c>
      <c r="T4830" s="17" t="n">
        <f aca="false">WEEKDAY(B4830)</f>
        <v>4</v>
      </c>
    </row>
    <row r="4831" customFormat="false" ht="15" hidden="false" customHeight="false" outlineLevel="0" collapsed="false">
      <c r="B4831" s="21" t="n">
        <v>45806</v>
      </c>
      <c r="C4831" s="22" t="n">
        <v>3289.59</v>
      </c>
      <c r="D4831" s="22" t="n">
        <v>3331.47</v>
      </c>
      <c r="E4831" s="22" t="n">
        <v>3245.56</v>
      </c>
      <c r="F4831" s="22" t="n">
        <v>3317.615</v>
      </c>
      <c r="G4831" s="23" t="n">
        <v>3332.88</v>
      </c>
      <c r="H4831" s="23" t="n">
        <v>3329.55</v>
      </c>
      <c r="I4831" s="23" t="n">
        <v>3244.96</v>
      </c>
      <c r="J4831" s="23" t="n">
        <v>3241.72</v>
      </c>
      <c r="K4831" s="29" t="str">
        <f aca="false">IF(N4831&lt;=$F$3,"HIT","MISS")</f>
        <v>HIT</v>
      </c>
      <c r="L4831" s="29" t="str">
        <f aca="false">IF(O4831&lt;=$F$3,"HIT","MISS")</f>
        <v>HIT</v>
      </c>
      <c r="M4831" s="17" t="str">
        <f aca="false">IF(AND(K4831="HIT",L4831="HIT"),"HOD ✓ | LOD ✓",IF(K4831="HIT","HOD ✓",IF(L4831="HIT","LOD ✓","✗ MISS")))</f>
        <v>HOD ✓ | LOD ✓</v>
      </c>
      <c r="N4831" s="26" t="n">
        <f aca="false">IF(D4831&lt;H4831,(H4831-D4831)/D4831,IF(D4831&gt;G4831,(D4831-G4831)/D4831,0))</f>
        <v>0</v>
      </c>
      <c r="O4831" s="26" t="n">
        <f aca="false">IF(E4831&lt;J4831,(J4831-E4831)/E4831,IF(E4831&gt;I4831,(E4831-I4831)/E4831,0))</f>
        <v>0.000184867942666261</v>
      </c>
      <c r="P4831" s="27" t="n">
        <f aca="false">LN(F4831/F4830)</f>
        <v>0.00874619960943687</v>
      </c>
      <c r="Q4831" s="28" t="n">
        <f aca="false">STDEV(P4812:P4831)*SQRT(252)</f>
        <v>0.263568811418627</v>
      </c>
      <c r="R4831" s="26" t="n">
        <f aca="false">(G4831-H4831)/H4831</f>
        <v>0.00100013515339909</v>
      </c>
      <c r="S4831" s="17" t="n">
        <f aca="false">YEAR(B4831)</f>
        <v>2025</v>
      </c>
      <c r="T4831" s="17" t="n">
        <f aca="false">WEEKDAY(B4831)</f>
        <v>5</v>
      </c>
    </row>
    <row r="4832" customFormat="false" ht="15" hidden="false" customHeight="false" outlineLevel="0" collapsed="false">
      <c r="B4832" s="21" t="n">
        <v>45807</v>
      </c>
      <c r="C4832" s="22" t="n">
        <v>3317.9</v>
      </c>
      <c r="D4832" s="22" t="n">
        <v>3322.925</v>
      </c>
      <c r="E4832" s="22" t="n">
        <v>3271.46</v>
      </c>
      <c r="F4832" s="22" t="n">
        <v>3289.7</v>
      </c>
      <c r="G4832" s="23" t="n">
        <v>3325.25</v>
      </c>
      <c r="H4832" s="23" t="n">
        <v>3321.93</v>
      </c>
      <c r="I4832" s="23" t="n">
        <v>3271.72</v>
      </c>
      <c r="J4832" s="23" t="n">
        <v>3268.45</v>
      </c>
      <c r="K4832" s="29" t="str">
        <f aca="false">IF(N4832&lt;=$F$3,"HIT","MISS")</f>
        <v>HIT</v>
      </c>
      <c r="L4832" s="29" t="str">
        <f aca="false">IF(O4832&lt;=$F$3,"HIT","MISS")</f>
        <v>HIT</v>
      </c>
      <c r="M4832" s="17" t="str">
        <f aca="false">IF(AND(K4832="HIT",L4832="HIT"),"HOD ✓ | LOD ✓",IF(K4832="HIT","HOD ✓",IF(L4832="HIT","LOD ✓","✗ MISS")))</f>
        <v>HOD ✓ | LOD ✓</v>
      </c>
      <c r="N4832" s="26" t="n">
        <f aca="false">IF(D4832&lt;H4832,(H4832-D4832)/D4832,IF(D4832&gt;G4832,(D4832-G4832)/D4832,0))</f>
        <v>0</v>
      </c>
      <c r="O4832" s="26" t="n">
        <f aca="false">IF(E4832&lt;J4832,(J4832-E4832)/E4832,IF(E4832&gt;I4832,(E4832-I4832)/E4832,0))</f>
        <v>0</v>
      </c>
      <c r="P4832" s="27" t="n">
        <f aca="false">LN(F4832/F4831)</f>
        <v>-0.00844977607123761</v>
      </c>
      <c r="Q4832" s="28" t="n">
        <f aca="false">STDEV(P4813:P4832)*SQRT(252)</f>
        <v>0.265795240452326</v>
      </c>
      <c r="R4832" s="26" t="n">
        <f aca="false">(G4832-H4832)/H4832</f>
        <v>0.000999419012441612</v>
      </c>
      <c r="S4832" s="17" t="n">
        <f aca="false">YEAR(B4832)</f>
        <v>2025</v>
      </c>
      <c r="T4832" s="17" t="n">
        <f aca="false">WEEKDAY(B4832)</f>
        <v>6</v>
      </c>
    </row>
    <row r="4833" customFormat="false" ht="15" hidden="false" customHeight="false" outlineLevel="0" collapsed="false">
      <c r="B4833" s="21" t="n">
        <v>45810</v>
      </c>
      <c r="C4833" s="22" t="n">
        <v>3303.415</v>
      </c>
      <c r="D4833" s="22" t="n">
        <v>3382.96</v>
      </c>
      <c r="E4833" s="22" t="n">
        <v>3299.955</v>
      </c>
      <c r="F4833" s="22" t="n">
        <v>3381.87</v>
      </c>
      <c r="G4833" s="23" t="n">
        <v>3383.49</v>
      </c>
      <c r="H4833" s="23" t="n">
        <v>3380.11</v>
      </c>
      <c r="I4833" s="23" t="n">
        <v>3304.29</v>
      </c>
      <c r="J4833" s="23" t="n">
        <v>3300.99</v>
      </c>
      <c r="K4833" s="29" t="str">
        <f aca="false">IF(N4833&lt;=$F$3,"HIT","MISS")</f>
        <v>HIT</v>
      </c>
      <c r="L4833" s="29" t="str">
        <f aca="false">IF(O4833&lt;=$F$3,"HIT","MISS")</f>
        <v>HIT</v>
      </c>
      <c r="M4833" s="17" t="str">
        <f aca="false">IF(AND(K4833="HIT",L4833="HIT"),"HOD ✓ | LOD ✓",IF(K4833="HIT","HOD ✓",IF(L4833="HIT","LOD ✓","✗ MISS")))</f>
        <v>HOD ✓ | LOD ✓</v>
      </c>
      <c r="N4833" s="26" t="n">
        <f aca="false">IF(D4833&lt;H4833,(H4833-D4833)/D4833,IF(D4833&gt;G4833,(D4833-G4833)/D4833,0))</f>
        <v>0</v>
      </c>
      <c r="O4833" s="26" t="n">
        <f aca="false">IF(E4833&lt;J4833,(J4833-E4833)/E4833,IF(E4833&gt;I4833,(E4833-I4833)/E4833,0))</f>
        <v>0.000313640640554145</v>
      </c>
      <c r="P4833" s="27" t="n">
        <f aca="false">LN(F4833/F4832)</f>
        <v>0.0276324357346822</v>
      </c>
      <c r="Q4833" s="28" t="n">
        <f aca="false">STDEV(P4814:P4833)*SQRT(252)</f>
        <v>0.264796805271705</v>
      </c>
      <c r="R4833" s="26" t="n">
        <f aca="false">(G4833-H4833)/H4833</f>
        <v>0.000999967456680302</v>
      </c>
      <c r="S4833" s="17" t="n">
        <f aca="false">YEAR(B4833)</f>
        <v>2025</v>
      </c>
      <c r="T4833" s="17" t="n">
        <f aca="false">WEEKDAY(B4833)</f>
        <v>2</v>
      </c>
    </row>
    <row r="4834" customFormat="false" ht="15" hidden="false" customHeight="false" outlineLevel="0" collapsed="false">
      <c r="B4834" s="21" t="n">
        <v>45811</v>
      </c>
      <c r="C4834" s="22" t="n">
        <v>3384.61</v>
      </c>
      <c r="D4834" s="22" t="n">
        <v>3392.305</v>
      </c>
      <c r="E4834" s="22" t="n">
        <v>3333.17</v>
      </c>
      <c r="F4834" s="22" t="n">
        <v>3353.385</v>
      </c>
      <c r="G4834" s="23" t="n">
        <v>3393</v>
      </c>
      <c r="H4834" s="23" t="n">
        <v>3389.61</v>
      </c>
      <c r="I4834" s="23" t="n">
        <v>3332.64</v>
      </c>
      <c r="J4834" s="23" t="n">
        <v>3329.31</v>
      </c>
      <c r="K4834" s="29" t="str">
        <f aca="false">IF(N4834&lt;=$F$3,"HIT","MISS")</f>
        <v>HIT</v>
      </c>
      <c r="L4834" s="29" t="str">
        <f aca="false">IF(O4834&lt;=$F$3,"HIT","MISS")</f>
        <v>HIT</v>
      </c>
      <c r="M4834" s="17" t="str">
        <f aca="false">IF(AND(K4834="HIT",L4834="HIT"),"HOD ✓ | LOD ✓",IF(K4834="HIT","HOD ✓",IF(L4834="HIT","LOD ✓","✗ MISS")))</f>
        <v>HOD ✓ | LOD ✓</v>
      </c>
      <c r="N4834" s="26" t="n">
        <f aca="false">IF(D4834&lt;H4834,(H4834-D4834)/D4834,IF(D4834&gt;G4834,(D4834-G4834)/D4834,0))</f>
        <v>0</v>
      </c>
      <c r="O4834" s="26" t="n">
        <f aca="false">IF(E4834&lt;J4834,(J4834-E4834)/E4834,IF(E4834&gt;I4834,(E4834-I4834)/E4834,0))</f>
        <v>0.000159007791381838</v>
      </c>
      <c r="P4834" s="27" t="n">
        <f aca="false">LN(F4834/F4833)</f>
        <v>-0.00845852750452554</v>
      </c>
      <c r="Q4834" s="28" t="n">
        <f aca="false">STDEV(P4815:P4834)*SQRT(252)</f>
        <v>0.244859606479463</v>
      </c>
      <c r="R4834" s="26" t="n">
        <f aca="false">(G4834-H4834)/H4834</f>
        <v>0.00100011505748445</v>
      </c>
      <c r="S4834" s="17" t="n">
        <f aca="false">YEAR(B4834)</f>
        <v>2025</v>
      </c>
      <c r="T4834" s="17" t="n">
        <f aca="false">WEEKDAY(B4834)</f>
        <v>3</v>
      </c>
    </row>
    <row r="4835" customFormat="false" ht="15" hidden="false" customHeight="false" outlineLevel="0" collapsed="false">
      <c r="B4835" s="21" t="n">
        <v>45812</v>
      </c>
      <c r="C4835" s="22" t="n">
        <v>3356.735</v>
      </c>
      <c r="D4835" s="22" t="n">
        <v>3384.76</v>
      </c>
      <c r="E4835" s="22" t="n">
        <v>3343.815</v>
      </c>
      <c r="F4835" s="22" t="n">
        <v>3372.45</v>
      </c>
      <c r="G4835" s="23" t="n">
        <v>3383.93</v>
      </c>
      <c r="H4835" s="23" t="n">
        <v>3380.55</v>
      </c>
      <c r="I4835" s="23" t="n">
        <v>3346.05</v>
      </c>
      <c r="J4835" s="23" t="n">
        <v>3342.71</v>
      </c>
      <c r="K4835" s="29" t="str">
        <f aca="false">IF(N4835&lt;=$F$3,"HIT","MISS")</f>
        <v>HIT</v>
      </c>
      <c r="L4835" s="29" t="str">
        <f aca="false">IF(O4835&lt;=$F$3,"HIT","MISS")</f>
        <v>HIT</v>
      </c>
      <c r="M4835" s="17" t="str">
        <f aca="false">IF(AND(K4835="HIT",L4835="HIT"),"HOD ✓ | LOD ✓",IF(K4835="HIT","HOD ✓",IF(L4835="HIT","LOD ✓","✗ MISS")))</f>
        <v>HOD ✓ | LOD ✓</v>
      </c>
      <c r="N4835" s="26" t="n">
        <f aca="false">IF(D4835&lt;H4835,(H4835-D4835)/D4835,IF(D4835&gt;G4835,(D4835-G4835)/D4835,0))</f>
        <v>0.000245216795282496</v>
      </c>
      <c r="O4835" s="26" t="n">
        <f aca="false">IF(E4835&lt;J4835,(J4835-E4835)/E4835,IF(E4835&gt;I4835,(E4835-I4835)/E4835,0))</f>
        <v>0</v>
      </c>
      <c r="P4835" s="27" t="n">
        <f aca="false">LN(F4835/F4834)</f>
        <v>0.00566919975352377</v>
      </c>
      <c r="Q4835" s="28" t="n">
        <f aca="false">STDEV(P4816:P4835)*SQRT(252)</f>
        <v>0.235802093382662</v>
      </c>
      <c r="R4835" s="26" t="n">
        <f aca="false">(G4835-H4835)/H4835</f>
        <v>0.000999837304580513</v>
      </c>
      <c r="S4835" s="17" t="n">
        <f aca="false">YEAR(B4835)</f>
        <v>2025</v>
      </c>
      <c r="T4835" s="17" t="n">
        <f aca="false">WEEKDAY(B4835)</f>
        <v>4</v>
      </c>
    </row>
    <row r="4836" customFormat="false" ht="15" hidden="false" customHeight="false" outlineLevel="0" collapsed="false">
      <c r="B4836" s="21" t="n">
        <v>45813</v>
      </c>
      <c r="C4836" s="22" t="n">
        <v>3374.615</v>
      </c>
      <c r="D4836" s="22" t="n">
        <v>3403.625</v>
      </c>
      <c r="E4836" s="22" t="n">
        <v>3339.35</v>
      </c>
      <c r="F4836" s="22" t="n">
        <v>3352.73</v>
      </c>
      <c r="G4836" s="23" t="n">
        <v>3403.82</v>
      </c>
      <c r="H4836" s="23" t="n">
        <v>3400.42</v>
      </c>
      <c r="I4836" s="23" t="n">
        <v>3340.66</v>
      </c>
      <c r="J4836" s="23" t="n">
        <v>3337.32</v>
      </c>
      <c r="K4836" s="29" t="str">
        <f aca="false">IF(N4836&lt;=$F$3,"HIT","MISS")</f>
        <v>HIT</v>
      </c>
      <c r="L4836" s="29" t="str">
        <f aca="false">IF(O4836&lt;=$F$3,"HIT","MISS")</f>
        <v>HIT</v>
      </c>
      <c r="M4836" s="17" t="str">
        <f aca="false">IF(AND(K4836="HIT",L4836="HIT"),"HOD ✓ | LOD ✓",IF(K4836="HIT","HOD ✓",IF(L4836="HIT","LOD ✓","✗ MISS")))</f>
        <v>HOD ✓ | LOD ✓</v>
      </c>
      <c r="N4836" s="26" t="n">
        <f aca="false">IF(D4836&lt;H4836,(H4836-D4836)/D4836,IF(D4836&gt;G4836,(D4836-G4836)/D4836,0))</f>
        <v>0</v>
      </c>
      <c r="O4836" s="26" t="n">
        <f aca="false">IF(E4836&lt;J4836,(J4836-E4836)/E4836,IF(E4836&gt;I4836,(E4836-I4836)/E4836,0))</f>
        <v>0</v>
      </c>
      <c r="P4836" s="27" t="n">
        <f aca="false">LN(F4836/F4835)</f>
        <v>-0.00586454385426851</v>
      </c>
      <c r="Q4836" s="28" t="n">
        <f aca="false">STDEV(P4817:P4836)*SQRT(252)</f>
        <v>0.227746512782423</v>
      </c>
      <c r="R4836" s="26" t="n">
        <f aca="false">(G4836-H4836)/H4836</f>
        <v>0.000999876485845893</v>
      </c>
      <c r="S4836" s="17" t="n">
        <f aca="false">YEAR(B4836)</f>
        <v>2025</v>
      </c>
      <c r="T4836" s="17" t="n">
        <f aca="false">WEEKDAY(B4836)</f>
        <v>5</v>
      </c>
    </row>
    <row r="4837" customFormat="false" ht="15" hidden="false" customHeight="false" outlineLevel="0" collapsed="false">
      <c r="B4837" s="21" t="n">
        <v>45814</v>
      </c>
      <c r="C4837" s="22" t="n">
        <v>3356.29</v>
      </c>
      <c r="D4837" s="22" t="n">
        <v>3375.705</v>
      </c>
      <c r="E4837" s="22" t="n">
        <v>3307.195</v>
      </c>
      <c r="F4837" s="22" t="n">
        <v>3309.98</v>
      </c>
      <c r="G4837" s="23" t="n">
        <v>3379.72</v>
      </c>
      <c r="H4837" s="23" t="n">
        <v>3376.34</v>
      </c>
      <c r="I4837" s="23" t="n">
        <v>3311.41</v>
      </c>
      <c r="J4837" s="23" t="n">
        <v>3308.1</v>
      </c>
      <c r="K4837" s="29" t="str">
        <f aca="false">IF(N4837&lt;=$F$3,"HIT","MISS")</f>
        <v>HIT</v>
      </c>
      <c r="L4837" s="29" t="str">
        <f aca="false">IF(O4837&lt;=$F$3,"HIT","MISS")</f>
        <v>HIT</v>
      </c>
      <c r="M4837" s="17" t="str">
        <f aca="false">IF(AND(K4837="HIT",L4837="HIT"),"HOD ✓ | LOD ✓",IF(K4837="HIT","HOD ✓",IF(L4837="HIT","LOD ✓","✗ MISS")))</f>
        <v>HOD ✓ | LOD ✓</v>
      </c>
      <c r="N4837" s="26" t="n">
        <f aca="false">IF(D4837&lt;H4837,(H4837-D4837)/D4837,IF(D4837&gt;G4837,(D4837-G4837)/D4837,0))</f>
        <v>0.000188108854298648</v>
      </c>
      <c r="O4837" s="26" t="n">
        <f aca="false">IF(E4837&lt;J4837,(J4837-E4837)/E4837,IF(E4837&gt;I4837,(E4837-I4837)/E4837,0))</f>
        <v>0.000273645793489572</v>
      </c>
      <c r="P4837" s="27" t="n">
        <f aca="false">LN(F4837/F4836)</f>
        <v>-0.0128327922640713</v>
      </c>
      <c r="Q4837" s="28" t="n">
        <f aca="false">STDEV(P4818:P4837)*SQRT(252)</f>
        <v>0.231764082515176</v>
      </c>
      <c r="R4837" s="26" t="n">
        <f aca="false">(G4837-H4837)/H4837</f>
        <v>0.00100108401405062</v>
      </c>
      <c r="S4837" s="17" t="n">
        <f aca="false">YEAR(B4837)</f>
        <v>2025</v>
      </c>
      <c r="T4837" s="17" t="n">
        <f aca="false">WEEKDAY(B4837)</f>
        <v>6</v>
      </c>
    </row>
    <row r="4838" customFormat="false" ht="15" hidden="false" customHeight="false" outlineLevel="0" collapsed="false">
      <c r="B4838" s="21" t="n">
        <v>45817</v>
      </c>
      <c r="C4838" s="22" t="n">
        <v>3317.785</v>
      </c>
      <c r="D4838" s="22" t="n">
        <v>3338.295</v>
      </c>
      <c r="E4838" s="22" t="n">
        <v>3293.5</v>
      </c>
      <c r="F4838" s="22" t="n">
        <v>3325.675</v>
      </c>
      <c r="G4838" s="23" t="n">
        <v>3342.7</v>
      </c>
      <c r="H4838" s="23" t="n">
        <v>3339.36</v>
      </c>
      <c r="I4838" s="23" t="n">
        <v>3296.94</v>
      </c>
      <c r="J4838" s="23" t="n">
        <v>3293.65</v>
      </c>
      <c r="K4838" s="29" t="str">
        <f aca="false">IF(N4838&lt;=$F$3,"HIT","MISS")</f>
        <v>HIT</v>
      </c>
      <c r="L4838" s="29" t="str">
        <f aca="false">IF(O4838&lt;=$F$3,"HIT","MISS")</f>
        <v>HIT</v>
      </c>
      <c r="M4838" s="17" t="str">
        <f aca="false">IF(AND(K4838="HIT",L4838="HIT"),"HOD ✓ | LOD ✓",IF(K4838="HIT","HOD ✓",IF(L4838="HIT","LOD ✓","✗ MISS")))</f>
        <v>HOD ✓ | LOD ✓</v>
      </c>
      <c r="N4838" s="26" t="n">
        <f aca="false">IF(D4838&lt;H4838,(H4838-D4838)/D4838,IF(D4838&gt;G4838,(D4838-G4838)/D4838,0))</f>
        <v>0.000319025131092385</v>
      </c>
      <c r="O4838" s="26" t="n">
        <f aca="false">IF(E4838&lt;J4838,(J4838-E4838)/E4838,IF(E4838&gt;I4838,(E4838-I4838)/E4838,0))</f>
        <v>4.55442538333357E-005</v>
      </c>
      <c r="P4838" s="27" t="n">
        <f aca="false">LN(F4838/F4837)</f>
        <v>0.00473051394873218</v>
      </c>
      <c r="Q4838" s="28" t="n">
        <f aca="false">STDEV(P4819:P4838)*SQRT(252)</f>
        <v>0.208480398687723</v>
      </c>
      <c r="R4838" s="26" t="n">
        <f aca="false">(G4838-H4838)/H4838</f>
        <v>0.0010001916534904</v>
      </c>
      <c r="S4838" s="17" t="n">
        <f aca="false">YEAR(B4838)</f>
        <v>2025</v>
      </c>
      <c r="T4838" s="17" t="n">
        <f aca="false">WEEKDAY(B4838)</f>
        <v>2</v>
      </c>
    </row>
    <row r="4839" customFormat="false" ht="15" hidden="false" customHeight="false" outlineLevel="0" collapsed="false">
      <c r="B4839" s="21" t="n">
        <v>45818</v>
      </c>
      <c r="C4839" s="22" t="n">
        <v>3324.31</v>
      </c>
      <c r="D4839" s="22" t="n">
        <v>3349.28</v>
      </c>
      <c r="E4839" s="22" t="n">
        <v>3302.015</v>
      </c>
      <c r="F4839" s="22" t="n">
        <v>3322.61</v>
      </c>
      <c r="G4839" s="23" t="n">
        <v>3349.71</v>
      </c>
      <c r="H4839" s="23" t="n">
        <v>3346.36</v>
      </c>
      <c r="I4839" s="23" t="n">
        <v>3303.86</v>
      </c>
      <c r="J4839" s="23" t="n">
        <v>3300.56</v>
      </c>
      <c r="K4839" s="29" t="str">
        <f aca="false">IF(N4839&lt;=$F$3,"HIT","MISS")</f>
        <v>HIT</v>
      </c>
      <c r="L4839" s="29" t="str">
        <f aca="false">IF(O4839&lt;=$F$3,"HIT","MISS")</f>
        <v>HIT</v>
      </c>
      <c r="M4839" s="17" t="str">
        <f aca="false">IF(AND(K4839="HIT",L4839="HIT"),"HOD ✓ | LOD ✓",IF(K4839="HIT","HOD ✓",IF(L4839="HIT","LOD ✓","✗ MISS")))</f>
        <v>HOD ✓ | LOD ✓</v>
      </c>
      <c r="N4839" s="26" t="n">
        <f aca="false">IF(D4839&lt;H4839,(H4839-D4839)/D4839,IF(D4839&gt;G4839,(D4839-G4839)/D4839,0))</f>
        <v>0</v>
      </c>
      <c r="O4839" s="26" t="n">
        <f aca="false">IF(E4839&lt;J4839,(J4839-E4839)/E4839,IF(E4839&gt;I4839,(E4839-I4839)/E4839,0))</f>
        <v>0</v>
      </c>
      <c r="P4839" s="27" t="n">
        <f aca="false">LN(F4839/F4838)</f>
        <v>-0.000922042366458564</v>
      </c>
      <c r="Q4839" s="28" t="n">
        <f aca="false">STDEV(P4820:P4839)*SQRT(252)</f>
        <v>0.208257833377767</v>
      </c>
      <c r="R4839" s="26" t="n">
        <f aca="false">(G4839-H4839)/H4839</f>
        <v>0.00100108774907658</v>
      </c>
      <c r="S4839" s="17" t="n">
        <f aca="false">YEAR(B4839)</f>
        <v>2025</v>
      </c>
      <c r="T4839" s="17" t="n">
        <f aca="false">WEEKDAY(B4839)</f>
        <v>3</v>
      </c>
    </row>
    <row r="4840" customFormat="false" ht="15" hidden="false" customHeight="false" outlineLevel="0" collapsed="false">
      <c r="B4840" s="21" t="n">
        <v>45819</v>
      </c>
      <c r="C4840" s="22" t="n">
        <v>3322.375</v>
      </c>
      <c r="D4840" s="22" t="n">
        <v>3360.79</v>
      </c>
      <c r="E4840" s="22" t="n">
        <v>3315.59</v>
      </c>
      <c r="F4840" s="22" t="n">
        <v>3355.25</v>
      </c>
      <c r="G4840" s="23" t="n">
        <v>3364.3</v>
      </c>
      <c r="H4840" s="23" t="n">
        <v>3360.94</v>
      </c>
      <c r="I4840" s="23" t="n">
        <v>3314.35</v>
      </c>
      <c r="J4840" s="23" t="n">
        <v>3311.04</v>
      </c>
      <c r="K4840" s="29" t="str">
        <f aca="false">IF(N4840&lt;=$F$3,"HIT","MISS")</f>
        <v>HIT</v>
      </c>
      <c r="L4840" s="29" t="str">
        <f aca="false">IF(O4840&lt;=$F$3,"HIT","MISS")</f>
        <v>HIT</v>
      </c>
      <c r="M4840" s="17" t="str">
        <f aca="false">IF(AND(K4840="HIT",L4840="HIT"),"HOD ✓ | LOD ✓",IF(K4840="HIT","HOD ✓",IF(L4840="HIT","LOD ✓","✗ MISS")))</f>
        <v>HOD ✓ | LOD ✓</v>
      </c>
      <c r="N4840" s="26" t="n">
        <f aca="false">IF(D4840&lt;H4840,(H4840-D4840)/D4840,IF(D4840&gt;G4840,(D4840-G4840)/D4840,0))</f>
        <v>4.463236322415E-005</v>
      </c>
      <c r="O4840" s="26" t="n">
        <f aca="false">IF(E4840&lt;J4840,(J4840-E4840)/E4840,IF(E4840&gt;I4840,(E4840-I4840)/E4840,0))</f>
        <v>0.000373990752777103</v>
      </c>
      <c r="P4840" s="27" t="n">
        <f aca="false">LN(F4840/F4839)</f>
        <v>0.00977566463886027</v>
      </c>
      <c r="Q4840" s="28" t="n">
        <f aca="false">STDEV(P4821:P4840)*SQRT(252)</f>
        <v>0.190342936294306</v>
      </c>
      <c r="R4840" s="26" t="n">
        <f aca="false">(G4840-H4840)/H4840</f>
        <v>0.000999720316340109</v>
      </c>
      <c r="S4840" s="17" t="n">
        <f aca="false">YEAR(B4840)</f>
        <v>2025</v>
      </c>
      <c r="T4840" s="17" t="n">
        <f aca="false">WEEKDAY(B4840)</f>
        <v>4</v>
      </c>
    </row>
    <row r="4841" customFormat="false" ht="15" hidden="false" customHeight="false" outlineLevel="0" collapsed="false">
      <c r="B4841" s="21" t="n">
        <v>45820</v>
      </c>
      <c r="C4841" s="22" t="n">
        <v>3357.905</v>
      </c>
      <c r="D4841" s="22" t="n">
        <v>3399.05</v>
      </c>
      <c r="E4841" s="22" t="n">
        <v>3338.59</v>
      </c>
      <c r="F4841" s="22" t="n">
        <v>3386.58</v>
      </c>
      <c r="G4841" s="23" t="n">
        <v>3403.23</v>
      </c>
      <c r="H4841" s="23" t="n">
        <v>3399.83</v>
      </c>
      <c r="I4841" s="23" t="n">
        <v>3340.99</v>
      </c>
      <c r="J4841" s="23" t="n">
        <v>3337.65</v>
      </c>
      <c r="K4841" s="29" t="str">
        <f aca="false">IF(N4841&lt;=$F$3,"HIT","MISS")</f>
        <v>HIT</v>
      </c>
      <c r="L4841" s="29" t="str">
        <f aca="false">IF(O4841&lt;=$F$3,"HIT","MISS")</f>
        <v>HIT</v>
      </c>
      <c r="M4841" s="17" t="str">
        <f aca="false">IF(AND(K4841="HIT",L4841="HIT"),"HOD ✓ | LOD ✓",IF(K4841="HIT","HOD ✓",IF(L4841="HIT","LOD ✓","✗ MISS")))</f>
        <v>HOD ✓ | LOD ✓</v>
      </c>
      <c r="N4841" s="26" t="n">
        <f aca="false">IF(D4841&lt;H4841,(H4841-D4841)/D4841,IF(D4841&gt;G4841,(D4841-G4841)/D4841,0))</f>
        <v>0.000229475882967225</v>
      </c>
      <c r="O4841" s="26" t="n">
        <f aca="false">IF(E4841&lt;J4841,(J4841-E4841)/E4841,IF(E4841&gt;I4841,(E4841-I4841)/E4841,0))</f>
        <v>0</v>
      </c>
      <c r="P4841" s="27" t="n">
        <f aca="false">LN(F4841/F4840)</f>
        <v>0.00929427930782304</v>
      </c>
      <c r="Q4841" s="28" t="n">
        <f aca="false">STDEV(P4822:P4841)*SQRT(252)</f>
        <v>0.181731865017303</v>
      </c>
      <c r="R4841" s="26" t="n">
        <f aca="false">(G4841-H4841)/H4841</f>
        <v>0.00100005000250015</v>
      </c>
      <c r="S4841" s="17" t="n">
        <f aca="false">YEAR(B4841)</f>
        <v>2025</v>
      </c>
      <c r="T4841" s="17" t="n">
        <f aca="false">WEEKDAY(B4841)</f>
        <v>5</v>
      </c>
    </row>
    <row r="4842" customFormat="false" ht="15" hidden="false" customHeight="false" outlineLevel="0" collapsed="false">
      <c r="B4842" s="21" t="n">
        <v>45821</v>
      </c>
      <c r="C4842" s="22" t="n">
        <v>3383.865</v>
      </c>
      <c r="D4842" s="22" t="n">
        <v>3446.88</v>
      </c>
      <c r="E4842" s="22" t="n">
        <v>3379.535</v>
      </c>
      <c r="F4842" s="22" t="n">
        <v>3432.835</v>
      </c>
      <c r="G4842" s="23" t="n">
        <v>3450.75</v>
      </c>
      <c r="H4842" s="23" t="n">
        <v>3447.3</v>
      </c>
      <c r="I4842" s="23" t="n">
        <v>3382.64</v>
      </c>
      <c r="J4842" s="23" t="n">
        <v>3379.26</v>
      </c>
      <c r="K4842" s="29" t="str">
        <f aca="false">IF(N4842&lt;=$F$3,"HIT","MISS")</f>
        <v>HIT</v>
      </c>
      <c r="L4842" s="29" t="str">
        <f aca="false">IF(O4842&lt;=$F$3,"HIT","MISS")</f>
        <v>HIT</v>
      </c>
      <c r="M4842" s="17" t="str">
        <f aca="false">IF(AND(K4842="HIT",L4842="HIT"),"HOD ✓ | LOD ✓",IF(K4842="HIT","HOD ✓",IF(L4842="HIT","LOD ✓","✗ MISS")))</f>
        <v>HOD ✓ | LOD ✓</v>
      </c>
      <c r="N4842" s="26" t="n">
        <f aca="false">IF(D4842&lt;H4842,(H4842-D4842)/D4842,IF(D4842&gt;G4842,(D4842-G4842)/D4842,0))</f>
        <v>0.000121849324606622</v>
      </c>
      <c r="O4842" s="26" t="n">
        <f aca="false">IF(E4842&lt;J4842,(J4842-E4842)/E4842,IF(E4842&gt;I4842,(E4842-I4842)/E4842,0))</f>
        <v>0</v>
      </c>
      <c r="P4842" s="27" t="n">
        <f aca="false">LN(F4842/F4841)</f>
        <v>0.0135658877981647</v>
      </c>
      <c r="Q4842" s="28" t="n">
        <f aca="false">STDEV(P4823:P4842)*SQRT(252)</f>
        <v>0.178916929619251</v>
      </c>
      <c r="R4842" s="26" t="n">
        <f aca="false">(G4842-H4842)/H4842</f>
        <v>0.00100078322165167</v>
      </c>
      <c r="S4842" s="17" t="n">
        <f aca="false">YEAR(B4842)</f>
        <v>2025</v>
      </c>
      <c r="T4842" s="17" t="n">
        <f aca="false">WEEKDAY(B4842)</f>
        <v>6</v>
      </c>
    </row>
    <row r="4843" customFormat="false" ht="15" hidden="false" customHeight="false" outlineLevel="0" collapsed="false">
      <c r="B4843" s="21" t="n">
        <v>45824</v>
      </c>
      <c r="C4843" s="22" t="n">
        <v>3440.48</v>
      </c>
      <c r="D4843" s="22" t="n">
        <v>3451.525</v>
      </c>
      <c r="E4843" s="22" t="n">
        <v>3382.54</v>
      </c>
      <c r="F4843" s="22" t="n">
        <v>3385.22</v>
      </c>
      <c r="G4843" s="23" t="n">
        <v>3445.46</v>
      </c>
      <c r="H4843" s="23" t="n">
        <v>3442.02</v>
      </c>
      <c r="I4843" s="23" t="n">
        <v>3384.76</v>
      </c>
      <c r="J4843" s="23" t="n">
        <v>3381.38</v>
      </c>
      <c r="K4843" s="24" t="str">
        <f aca="false">IF(N4843&lt;=$F$3,"HIT","MISS")</f>
        <v>MISS</v>
      </c>
      <c r="L4843" s="24" t="str">
        <f aca="false">IF(O4843&lt;=$F$3,"HIT","MISS")</f>
        <v>HIT</v>
      </c>
      <c r="M4843" s="25" t="str">
        <f aca="false">IF(AND(K4843="HIT",L4843="HIT"),"HOD ✓ | LOD ✓",IF(K4843="HIT","HOD ✓",IF(L4843="HIT","LOD ✓","✗ MISS")))</f>
        <v>LOD ✓</v>
      </c>
      <c r="N4843" s="26" t="n">
        <f aca="false">IF(D4843&lt;H4843,(H4843-D4843)/D4843,IF(D4843&gt;G4843,(D4843-G4843)/D4843,0))</f>
        <v>0.00175719428368621</v>
      </c>
      <c r="O4843" s="26" t="n">
        <f aca="false">IF(E4843&lt;J4843,(J4843-E4843)/E4843,IF(E4843&gt;I4843,(E4843-I4843)/E4843,0))</f>
        <v>0</v>
      </c>
      <c r="P4843" s="27" t="n">
        <f aca="false">LN(F4843/F4842)</f>
        <v>-0.0139675535349805</v>
      </c>
      <c r="Q4843" s="28" t="n">
        <f aca="false">STDEV(P4824:P4843)*SQRT(252)</f>
        <v>0.188217826164665</v>
      </c>
      <c r="R4843" s="26" t="n">
        <f aca="false">(G4843-H4843)/H4843</f>
        <v>0.000999413135310095</v>
      </c>
      <c r="S4843" s="17" t="n">
        <f aca="false">YEAR(B4843)</f>
        <v>2025</v>
      </c>
      <c r="T4843" s="17" t="n">
        <f aca="false">WEEKDAY(B4843)</f>
        <v>2</v>
      </c>
    </row>
    <row r="4844" customFormat="false" ht="15" hidden="false" customHeight="false" outlineLevel="0" collapsed="false">
      <c r="B4844" s="21" t="n">
        <v>45825</v>
      </c>
      <c r="C4844" s="22" t="n">
        <v>3388.445</v>
      </c>
      <c r="D4844" s="22" t="n">
        <v>3403.43</v>
      </c>
      <c r="E4844" s="22" t="n">
        <v>3366.115</v>
      </c>
      <c r="F4844" s="22" t="n">
        <v>3388.455</v>
      </c>
      <c r="G4844" s="23" t="n">
        <v>3402.72</v>
      </c>
      <c r="H4844" s="23" t="n">
        <v>3399.32</v>
      </c>
      <c r="I4844" s="23" t="n">
        <v>3368.73</v>
      </c>
      <c r="J4844" s="23" t="n">
        <v>3365.36</v>
      </c>
      <c r="K4844" s="29" t="str">
        <f aca="false">IF(N4844&lt;=$F$3,"HIT","MISS")</f>
        <v>HIT</v>
      </c>
      <c r="L4844" s="29" t="str">
        <f aca="false">IF(O4844&lt;=$F$3,"HIT","MISS")</f>
        <v>HIT</v>
      </c>
      <c r="M4844" s="17" t="str">
        <f aca="false">IF(AND(K4844="HIT",L4844="HIT"),"HOD ✓ | LOD ✓",IF(K4844="HIT","HOD ✓",IF(L4844="HIT","LOD ✓","✗ MISS")))</f>
        <v>HOD ✓ | LOD ✓</v>
      </c>
      <c r="N4844" s="26" t="n">
        <f aca="false">IF(D4844&lt;H4844,(H4844-D4844)/D4844,IF(D4844&gt;G4844,(D4844-G4844)/D4844,0))</f>
        <v>0.000208613075632534</v>
      </c>
      <c r="O4844" s="26" t="n">
        <f aca="false">IF(E4844&lt;J4844,(J4844-E4844)/E4844,IF(E4844&gt;I4844,(E4844-I4844)/E4844,0))</f>
        <v>0</v>
      </c>
      <c r="P4844" s="27" t="n">
        <f aca="false">LN(F4844/F4843)</f>
        <v>0.000955168426578991</v>
      </c>
      <c r="Q4844" s="28" t="n">
        <f aca="false">STDEV(P4825:P4844)*SQRT(252)</f>
        <v>0.17861396205451</v>
      </c>
      <c r="R4844" s="26" t="n">
        <f aca="false">(G4844-H4844)/H4844</f>
        <v>0.00100020004000789</v>
      </c>
      <c r="S4844" s="17" t="n">
        <f aca="false">YEAR(B4844)</f>
        <v>2025</v>
      </c>
      <c r="T4844" s="17" t="n">
        <f aca="false">WEEKDAY(B4844)</f>
        <v>3</v>
      </c>
    </row>
    <row r="4845" customFormat="false" ht="15" hidden="false" customHeight="false" outlineLevel="0" collapsed="false">
      <c r="B4845" s="21" t="n">
        <v>45826</v>
      </c>
      <c r="C4845" s="22" t="n">
        <v>3395.865</v>
      </c>
      <c r="D4845" s="22" t="n">
        <v>3400.11</v>
      </c>
      <c r="E4845" s="22" t="n">
        <v>3362.605</v>
      </c>
      <c r="F4845" s="22" t="n">
        <v>3369.3</v>
      </c>
      <c r="G4845" s="23" t="n">
        <v>3399.05</v>
      </c>
      <c r="H4845" s="23" t="n">
        <v>3395.65</v>
      </c>
      <c r="I4845" s="23" t="n">
        <v>3364.31</v>
      </c>
      <c r="J4845" s="23" t="n">
        <v>3360.95</v>
      </c>
      <c r="K4845" s="29" t="str">
        <f aca="false">IF(N4845&lt;=$F$3,"HIT","MISS")</f>
        <v>HIT</v>
      </c>
      <c r="L4845" s="29" t="str">
        <f aca="false">IF(O4845&lt;=$F$3,"HIT","MISS")</f>
        <v>HIT</v>
      </c>
      <c r="M4845" s="17" t="str">
        <f aca="false">IF(AND(K4845="HIT",L4845="HIT"),"HOD ✓ | LOD ✓",IF(K4845="HIT","HOD ✓",IF(L4845="HIT","LOD ✓","✗ MISS")))</f>
        <v>HOD ✓ | LOD ✓</v>
      </c>
      <c r="N4845" s="26" t="n">
        <f aca="false">IF(D4845&lt;H4845,(H4845-D4845)/D4845,IF(D4845&gt;G4845,(D4845-G4845)/D4845,0))</f>
        <v>0.000311754619703464</v>
      </c>
      <c r="O4845" s="26" t="n">
        <f aca="false">IF(E4845&lt;J4845,(J4845-E4845)/E4845,IF(E4845&gt;I4845,(E4845-I4845)/E4845,0))</f>
        <v>0</v>
      </c>
      <c r="P4845" s="27" t="n">
        <f aca="false">LN(F4845/F4844)</f>
        <v>-0.00566905763840124</v>
      </c>
      <c r="Q4845" s="28" t="n">
        <f aca="false">STDEV(P4826:P4845)*SQRT(252)</f>
        <v>0.178744538290122</v>
      </c>
      <c r="R4845" s="26" t="n">
        <f aca="false">(G4845-H4845)/H4845</f>
        <v>0.00100128105075614</v>
      </c>
      <c r="S4845" s="17" t="n">
        <f aca="false">YEAR(B4845)</f>
        <v>2025</v>
      </c>
      <c r="T4845" s="17" t="n">
        <f aca="false">WEEKDAY(B4845)</f>
        <v>4</v>
      </c>
    </row>
    <row r="4846" customFormat="false" ht="15" hidden="false" customHeight="false" outlineLevel="0" collapsed="false">
      <c r="B4846" s="21" t="n">
        <v>45827</v>
      </c>
      <c r="C4846" s="22" t="n">
        <v>3371.415</v>
      </c>
      <c r="D4846" s="22" t="n">
        <v>3388.175</v>
      </c>
      <c r="E4846" s="22" t="n">
        <v>3347.53</v>
      </c>
      <c r="F4846" s="22" t="n">
        <v>3370.38</v>
      </c>
      <c r="G4846" s="23" t="n">
        <v>3391.94</v>
      </c>
      <c r="H4846" s="23" t="n">
        <v>3388.55</v>
      </c>
      <c r="I4846" s="23" t="n">
        <v>3351.59</v>
      </c>
      <c r="J4846" s="23" t="n">
        <v>3348.24</v>
      </c>
      <c r="K4846" s="29" t="str">
        <f aca="false">IF(N4846&lt;=$F$3,"HIT","MISS")</f>
        <v>HIT</v>
      </c>
      <c r="L4846" s="29" t="str">
        <f aca="false">IF(O4846&lt;=$F$3,"HIT","MISS")</f>
        <v>HIT</v>
      </c>
      <c r="M4846" s="17" t="str">
        <f aca="false">IF(AND(K4846="HIT",L4846="HIT"),"HOD ✓ | LOD ✓",IF(K4846="HIT","HOD ✓",IF(L4846="HIT","LOD ✓","✗ MISS")))</f>
        <v>HOD ✓ | LOD ✓</v>
      </c>
      <c r="N4846" s="26" t="n">
        <f aca="false">IF(D4846&lt;H4846,(H4846-D4846)/D4846,IF(D4846&gt;G4846,(D4846-G4846)/D4846,0))</f>
        <v>0.000110679052882451</v>
      </c>
      <c r="O4846" s="26" t="n">
        <f aca="false">IF(E4846&lt;J4846,(J4846-E4846)/E4846,IF(E4846&gt;I4846,(E4846-I4846)/E4846,0))</f>
        <v>0.000212096680238738</v>
      </c>
      <c r="P4846" s="27" t="n">
        <f aca="false">LN(F4846/F4845)</f>
        <v>0.000320489996333494</v>
      </c>
      <c r="Q4846" s="28" t="n">
        <f aca="false">STDEV(P4827:P4846)*SQRT(252)</f>
        <v>0.176884419594508</v>
      </c>
      <c r="R4846" s="26" t="n">
        <f aca="false">(G4846-H4846)/H4846</f>
        <v>0.00100042791164359</v>
      </c>
      <c r="S4846" s="17" t="n">
        <f aca="false">YEAR(B4846)</f>
        <v>2025</v>
      </c>
      <c r="T4846" s="17" t="n">
        <f aca="false">WEEKDAY(B4846)</f>
        <v>5</v>
      </c>
    </row>
    <row r="4847" customFormat="false" ht="15" hidden="false" customHeight="false" outlineLevel="0" collapsed="false">
      <c r="B4847" s="21" t="n">
        <v>45828</v>
      </c>
      <c r="C4847" s="22" t="n">
        <v>3369.735</v>
      </c>
      <c r="D4847" s="22" t="n">
        <v>3374.63</v>
      </c>
      <c r="E4847" s="22" t="n">
        <v>3340.415</v>
      </c>
      <c r="F4847" s="22" t="n">
        <v>3368.75</v>
      </c>
      <c r="G4847" s="23" t="n">
        <v>3378.4</v>
      </c>
      <c r="H4847" s="23" t="n">
        <v>3375.02</v>
      </c>
      <c r="I4847" s="23" t="n">
        <v>3338.93</v>
      </c>
      <c r="J4847" s="23" t="n">
        <v>3335.59</v>
      </c>
      <c r="K4847" s="29" t="str">
        <f aca="false">IF(N4847&lt;=$F$3,"HIT","MISS")</f>
        <v>HIT</v>
      </c>
      <c r="L4847" s="29" t="str">
        <f aca="false">IF(O4847&lt;=$F$3,"HIT","MISS")</f>
        <v>HIT</v>
      </c>
      <c r="M4847" s="17" t="str">
        <f aca="false">IF(AND(K4847="HIT",L4847="HIT"),"HOD ✓ | LOD ✓",IF(K4847="HIT","HOD ✓",IF(L4847="HIT","LOD ✓","✗ MISS")))</f>
        <v>HOD ✓ | LOD ✓</v>
      </c>
      <c r="N4847" s="26" t="n">
        <f aca="false">IF(D4847&lt;H4847,(H4847-D4847)/D4847,IF(D4847&gt;G4847,(D4847-G4847)/D4847,0))</f>
        <v>0.00011556822525725</v>
      </c>
      <c r="O4847" s="26" t="n">
        <f aca="false">IF(E4847&lt;J4847,(J4847-E4847)/E4847,IF(E4847&gt;I4847,(E4847-I4847)/E4847,0))</f>
        <v>0.000444555541751587</v>
      </c>
      <c r="P4847" s="27" t="n">
        <f aca="false">LN(F4847/F4846)</f>
        <v>-0.000483741976126306</v>
      </c>
      <c r="Q4847" s="28" t="n">
        <f aca="false">STDEV(P4828:P4847)*SQRT(252)</f>
        <v>0.163856930168782</v>
      </c>
      <c r="R4847" s="26" t="n">
        <f aca="false">(G4847-H4847)/H4847</f>
        <v>0.00100147554681161</v>
      </c>
      <c r="S4847" s="17" t="n">
        <f aca="false">YEAR(B4847)</f>
        <v>2025</v>
      </c>
      <c r="T4847" s="17" t="n">
        <f aca="false">WEEKDAY(B4847)</f>
        <v>6</v>
      </c>
    </row>
    <row r="4848" customFormat="false" ht="15" hidden="false" customHeight="false" outlineLevel="0" collapsed="false">
      <c r="B4848" s="21" t="n">
        <v>45831</v>
      </c>
      <c r="C4848" s="22" t="n">
        <v>3383.825</v>
      </c>
      <c r="D4848" s="22" t="n">
        <v>3393.64</v>
      </c>
      <c r="E4848" s="22" t="n">
        <v>3347.035</v>
      </c>
      <c r="F4848" s="22" t="n">
        <v>3369.2</v>
      </c>
      <c r="G4848" s="23" t="n">
        <v>3394.16</v>
      </c>
      <c r="H4848" s="23" t="n">
        <v>3390.77</v>
      </c>
      <c r="I4848" s="23" t="n">
        <v>3349.17</v>
      </c>
      <c r="J4848" s="23" t="n">
        <v>3345.82</v>
      </c>
      <c r="K4848" s="29" t="str">
        <f aca="false">IF(N4848&lt;=$F$3,"HIT","MISS")</f>
        <v>HIT</v>
      </c>
      <c r="L4848" s="29" t="str">
        <f aca="false">IF(O4848&lt;=$F$3,"HIT","MISS")</f>
        <v>HIT</v>
      </c>
      <c r="M4848" s="17" t="str">
        <f aca="false">IF(AND(K4848="HIT",L4848="HIT"),"HOD ✓ | LOD ✓",IF(K4848="HIT","HOD ✓",IF(L4848="HIT","LOD ✓","✗ MISS")))</f>
        <v>HOD ✓ | LOD ✓</v>
      </c>
      <c r="N4848" s="26" t="n">
        <f aca="false">IF(D4848&lt;H4848,(H4848-D4848)/D4848,IF(D4848&gt;G4848,(D4848-G4848)/D4848,0))</f>
        <v>0</v>
      </c>
      <c r="O4848" s="26" t="n">
        <f aca="false">IF(E4848&lt;J4848,(J4848-E4848)/E4848,IF(E4848&gt;I4848,(E4848-I4848)/E4848,0))</f>
        <v>0</v>
      </c>
      <c r="P4848" s="27" t="n">
        <f aca="false">LN(F4848/F4847)</f>
        <v>0.000133571783901203</v>
      </c>
      <c r="Q4848" s="28" t="n">
        <f aca="false">STDEV(P4829:P4848)*SQRT(252)</f>
        <v>0.16286338378299</v>
      </c>
      <c r="R4848" s="26" t="n">
        <f aca="false">(G4848-H4848)/H4848</f>
        <v>0.000999772912937142</v>
      </c>
      <c r="S4848" s="17" t="n">
        <f aca="false">YEAR(B4848)</f>
        <v>2025</v>
      </c>
      <c r="T4848" s="17" t="n">
        <f aca="false">WEEKDAY(B4848)</f>
        <v>2</v>
      </c>
    </row>
    <row r="4849" customFormat="false" ht="15" hidden="false" customHeight="false" outlineLevel="0" collapsed="false">
      <c r="B4849" s="21" t="n">
        <v>45832</v>
      </c>
      <c r="C4849" s="22" t="n">
        <v>3358.435</v>
      </c>
      <c r="D4849" s="22" t="n">
        <v>3363.9</v>
      </c>
      <c r="E4849" s="22" t="n">
        <v>3295.315</v>
      </c>
      <c r="F4849" s="22" t="n">
        <v>3323.45</v>
      </c>
      <c r="G4849" s="23" t="n">
        <v>3366.55</v>
      </c>
      <c r="H4849" s="23" t="n">
        <v>3363.19</v>
      </c>
      <c r="I4849" s="23" t="n">
        <v>3294.67</v>
      </c>
      <c r="J4849" s="23" t="n">
        <v>3291.38</v>
      </c>
      <c r="K4849" s="29" t="str">
        <f aca="false">IF(N4849&lt;=$F$3,"HIT","MISS")</f>
        <v>HIT</v>
      </c>
      <c r="L4849" s="29" t="str">
        <f aca="false">IF(O4849&lt;=$F$3,"HIT","MISS")</f>
        <v>HIT</v>
      </c>
      <c r="M4849" s="17" t="str">
        <f aca="false">IF(AND(K4849="HIT",L4849="HIT"),"HOD ✓ | LOD ✓",IF(K4849="HIT","HOD ✓",IF(L4849="HIT","LOD ✓","✗ MISS")))</f>
        <v>HOD ✓ | LOD ✓</v>
      </c>
      <c r="N4849" s="26" t="n">
        <f aca="false">IF(D4849&lt;H4849,(H4849-D4849)/D4849,IF(D4849&gt;G4849,(D4849-G4849)/D4849,0))</f>
        <v>0</v>
      </c>
      <c r="O4849" s="26" t="n">
        <f aca="false">IF(E4849&lt;J4849,(J4849-E4849)/E4849,IF(E4849&gt;I4849,(E4849-I4849)/E4849,0))</f>
        <v>0.000195732426186869</v>
      </c>
      <c r="P4849" s="27" t="n">
        <f aca="false">LN(F4849/F4848)</f>
        <v>-0.0136719274536636</v>
      </c>
      <c r="Q4849" s="28" t="n">
        <f aca="false">STDEV(P4830:P4849)*SQRT(252)</f>
        <v>0.164078146698664</v>
      </c>
      <c r="R4849" s="26" t="n">
        <f aca="false">(G4849-H4849)/H4849</f>
        <v>0.000999051495752582</v>
      </c>
      <c r="S4849" s="17" t="n">
        <f aca="false">YEAR(B4849)</f>
        <v>2025</v>
      </c>
      <c r="T4849" s="17" t="n">
        <f aca="false">WEEKDAY(B4849)</f>
        <v>3</v>
      </c>
    </row>
    <row r="4850" customFormat="false" ht="15" hidden="false" customHeight="false" outlineLevel="0" collapsed="false">
      <c r="B4850" s="21" t="n">
        <v>45833</v>
      </c>
      <c r="C4850" s="22" t="n">
        <v>3322.825</v>
      </c>
      <c r="D4850" s="22" t="n">
        <v>3337.205</v>
      </c>
      <c r="E4850" s="22" t="n">
        <v>3312.055</v>
      </c>
      <c r="F4850" s="22" t="n">
        <v>3332.395</v>
      </c>
      <c r="G4850" s="23" t="n">
        <v>3337.73</v>
      </c>
      <c r="H4850" s="23" t="n">
        <v>3334.4</v>
      </c>
      <c r="I4850" s="23" t="n">
        <v>3313.22</v>
      </c>
      <c r="J4850" s="23" t="n">
        <v>3309.91</v>
      </c>
      <c r="K4850" s="29" t="str">
        <f aca="false">IF(N4850&lt;=$F$3,"HIT","MISS")</f>
        <v>HIT</v>
      </c>
      <c r="L4850" s="29" t="str">
        <f aca="false">IF(O4850&lt;=$F$3,"HIT","MISS")</f>
        <v>HIT</v>
      </c>
      <c r="M4850" s="17" t="str">
        <f aca="false">IF(AND(K4850="HIT",L4850="HIT"),"HOD ✓ | LOD ✓",IF(K4850="HIT","HOD ✓",IF(L4850="HIT","LOD ✓","✗ MISS")))</f>
        <v>HOD ✓ | LOD ✓</v>
      </c>
      <c r="N4850" s="26" t="n">
        <f aca="false">IF(D4850&lt;H4850,(H4850-D4850)/D4850,IF(D4850&gt;G4850,(D4850-G4850)/D4850,0))</f>
        <v>0</v>
      </c>
      <c r="O4850" s="26" t="n">
        <f aca="false">IF(E4850&lt;J4850,(J4850-E4850)/E4850,IF(E4850&gt;I4850,(E4850-I4850)/E4850,0))</f>
        <v>0</v>
      </c>
      <c r="P4850" s="27" t="n">
        <f aca="false">LN(F4850/F4849)</f>
        <v>0.00268786469196598</v>
      </c>
      <c r="Q4850" s="28" t="n">
        <f aca="false">STDEV(P4831:P4850)*SQRT(252)</f>
        <v>0.163574257836588</v>
      </c>
      <c r="R4850" s="26" t="n">
        <f aca="false">(G4850-H4850)/H4850</f>
        <v>0.000998680422264853</v>
      </c>
      <c r="S4850" s="17" t="n">
        <f aca="false">YEAR(B4850)</f>
        <v>2025</v>
      </c>
      <c r="T4850" s="17" t="n">
        <f aca="false">WEEKDAY(B4850)</f>
        <v>4</v>
      </c>
    </row>
    <row r="4851" customFormat="false" ht="15" hidden="false" customHeight="false" outlineLevel="0" collapsed="false">
      <c r="B4851" s="21" t="n">
        <v>45834</v>
      </c>
      <c r="C4851" s="22" t="n">
        <v>3334.315</v>
      </c>
      <c r="D4851" s="22" t="n">
        <v>3350.415</v>
      </c>
      <c r="E4851" s="22" t="n">
        <v>3309.99</v>
      </c>
      <c r="F4851" s="22" t="n">
        <v>3327.82</v>
      </c>
      <c r="G4851" s="23" t="n">
        <v>3354.27</v>
      </c>
      <c r="H4851" s="23" t="n">
        <v>3350.92</v>
      </c>
      <c r="I4851" s="23" t="n">
        <v>3312.68</v>
      </c>
      <c r="J4851" s="23" t="n">
        <v>3309.37</v>
      </c>
      <c r="K4851" s="29" t="str">
        <f aca="false">IF(N4851&lt;=$F$3,"HIT","MISS")</f>
        <v>HIT</v>
      </c>
      <c r="L4851" s="29" t="str">
        <f aca="false">IF(O4851&lt;=$F$3,"HIT","MISS")</f>
        <v>HIT</v>
      </c>
      <c r="M4851" s="17" t="str">
        <f aca="false">IF(AND(K4851="HIT",L4851="HIT"),"HOD ✓ | LOD ✓",IF(K4851="HIT","HOD ✓",IF(L4851="HIT","LOD ✓","✗ MISS")))</f>
        <v>HOD ✓ | LOD ✓</v>
      </c>
      <c r="N4851" s="26" t="n">
        <f aca="false">IF(D4851&lt;H4851,(H4851-D4851)/D4851,IF(D4851&gt;G4851,(D4851-G4851)/D4851,0))</f>
        <v>0.000150727596432116</v>
      </c>
      <c r="O4851" s="26" t="n">
        <f aca="false">IF(E4851&lt;J4851,(J4851-E4851)/E4851,IF(E4851&gt;I4851,(E4851-I4851)/E4851,0))</f>
        <v>0</v>
      </c>
      <c r="P4851" s="27" t="n">
        <f aca="false">LN(F4851/F4850)</f>
        <v>-0.00137382973960271</v>
      </c>
      <c r="Q4851" s="28" t="n">
        <f aca="false">STDEV(P4832:P4851)*SQRT(252)</f>
        <v>0.16086060227008</v>
      </c>
      <c r="R4851" s="26" t="n">
        <f aca="false">(G4851-H4851)/H4851</f>
        <v>0.00099972544853351</v>
      </c>
      <c r="S4851" s="17" t="n">
        <f aca="false">YEAR(B4851)</f>
        <v>2025</v>
      </c>
      <c r="T4851" s="17" t="n">
        <f aca="false">WEEKDAY(B4851)</f>
        <v>5</v>
      </c>
    </row>
    <row r="4852" customFormat="false" ht="15" hidden="false" customHeight="false" outlineLevel="0" collapsed="false">
      <c r="B4852" s="21" t="n">
        <v>45835</v>
      </c>
      <c r="C4852" s="22" t="n">
        <v>3325.33</v>
      </c>
      <c r="D4852" s="22" t="n">
        <v>3325.37</v>
      </c>
      <c r="E4852" s="22" t="n">
        <v>3255.85</v>
      </c>
      <c r="F4852" s="22" t="n">
        <v>3274.175</v>
      </c>
      <c r="G4852" s="23" t="n">
        <v>3324.71</v>
      </c>
      <c r="H4852" s="23" t="n">
        <v>3321.39</v>
      </c>
      <c r="I4852" s="23" t="n">
        <v>3260.36</v>
      </c>
      <c r="J4852" s="23" t="n">
        <v>3257.1</v>
      </c>
      <c r="K4852" s="29" t="str">
        <f aca="false">IF(N4852&lt;=$F$3,"HIT","MISS")</f>
        <v>HIT</v>
      </c>
      <c r="L4852" s="29" t="str">
        <f aca="false">IF(O4852&lt;=$F$3,"HIT","MISS")</f>
        <v>HIT</v>
      </c>
      <c r="M4852" s="17" t="str">
        <f aca="false">IF(AND(K4852="HIT",L4852="HIT"),"HOD ✓ | LOD ✓",IF(K4852="HIT","HOD ✓",IF(L4852="HIT","LOD ✓","✗ MISS")))</f>
        <v>HOD ✓ | LOD ✓</v>
      </c>
      <c r="N4852" s="26" t="n">
        <f aca="false">IF(D4852&lt;H4852,(H4852-D4852)/D4852,IF(D4852&gt;G4852,(D4852-G4852)/D4852,0))</f>
        <v>0.000198474154755668</v>
      </c>
      <c r="O4852" s="26" t="n">
        <f aca="false">IF(E4852&lt;J4852,(J4852-E4852)/E4852,IF(E4852&gt;I4852,(E4852-I4852)/E4852,0))</f>
        <v>0.000383924320837876</v>
      </c>
      <c r="P4852" s="27" t="n">
        <f aca="false">LN(F4852/F4851)</f>
        <v>-0.0162515060017521</v>
      </c>
      <c r="Q4852" s="28" t="n">
        <f aca="false">STDEV(P4833:P4852)*SQRT(252)</f>
        <v>0.168592789320942</v>
      </c>
      <c r="R4852" s="26" t="n">
        <f aca="false">(G4852-H4852)/H4852</f>
        <v>0.000999581500516399</v>
      </c>
      <c r="S4852" s="17" t="n">
        <f aca="false">YEAR(B4852)</f>
        <v>2025</v>
      </c>
      <c r="T4852" s="17" t="n">
        <f aca="false">WEEKDAY(B4852)</f>
        <v>6</v>
      </c>
    </row>
    <row r="4853" customFormat="false" ht="15" hidden="false" customHeight="false" outlineLevel="0" collapsed="false">
      <c r="B4853" s="21" t="n">
        <v>45838</v>
      </c>
      <c r="C4853" s="22" t="n">
        <v>3271.64</v>
      </c>
      <c r="D4853" s="22" t="n">
        <v>3309.645</v>
      </c>
      <c r="E4853" s="22" t="n">
        <v>3244.415</v>
      </c>
      <c r="F4853" s="22" t="n">
        <v>3303.15</v>
      </c>
      <c r="G4853" s="23" t="n">
        <v>3313.3</v>
      </c>
      <c r="H4853" s="23" t="n">
        <v>3309.99</v>
      </c>
      <c r="I4853" s="23" t="n">
        <v>3243.95</v>
      </c>
      <c r="J4853" s="23" t="n">
        <v>3240.71</v>
      </c>
      <c r="K4853" s="29" t="str">
        <f aca="false">IF(N4853&lt;=$F$3,"HIT","MISS")</f>
        <v>HIT</v>
      </c>
      <c r="L4853" s="29" t="str">
        <f aca="false">IF(O4853&lt;=$F$3,"HIT","MISS")</f>
        <v>HIT</v>
      </c>
      <c r="M4853" s="17" t="str">
        <f aca="false">IF(AND(K4853="HIT",L4853="HIT"),"HOD ✓ | LOD ✓",IF(K4853="HIT","HOD ✓",IF(L4853="HIT","LOD ✓","✗ MISS")))</f>
        <v>HOD ✓ | LOD ✓</v>
      </c>
      <c r="N4853" s="26" t="n">
        <f aca="false">IF(D4853&lt;H4853,(H4853-D4853)/D4853,IF(D4853&gt;G4853,(D4853-G4853)/D4853,0))</f>
        <v>0.000104240787153849</v>
      </c>
      <c r="O4853" s="26" t="n">
        <f aca="false">IF(E4853&lt;J4853,(J4853-E4853)/E4853,IF(E4853&gt;I4853,(E4853-I4853)/E4853,0))</f>
        <v>0.000143323218515555</v>
      </c>
      <c r="P4853" s="27" t="n">
        <f aca="false">LN(F4853/F4852)</f>
        <v>0.00881062968215491</v>
      </c>
      <c r="Q4853" s="28" t="n">
        <f aca="false">STDEV(P4834:P4853)*SQRT(252)</f>
        <v>0.137742463964037</v>
      </c>
      <c r="R4853" s="26" t="n">
        <f aca="false">(G4853-H4853)/H4853</f>
        <v>0.00100000302115728</v>
      </c>
      <c r="S4853" s="17" t="n">
        <f aca="false">YEAR(B4853)</f>
        <v>2025</v>
      </c>
      <c r="T4853" s="17" t="n">
        <f aca="false">WEEKDAY(B4853)</f>
        <v>2</v>
      </c>
    </row>
    <row r="4854" customFormat="false" ht="15" hidden="false" customHeight="false" outlineLevel="0" collapsed="false">
      <c r="B4854" s="21" t="n">
        <v>45839</v>
      </c>
      <c r="C4854" s="22" t="n">
        <v>3303.3</v>
      </c>
      <c r="D4854" s="22" t="n">
        <v>3358.085</v>
      </c>
      <c r="E4854" s="22" t="n">
        <v>3302.395</v>
      </c>
      <c r="F4854" s="22" t="n">
        <v>3338.72</v>
      </c>
      <c r="G4854" s="23" t="n">
        <v>3361.95</v>
      </c>
      <c r="H4854" s="23" t="n">
        <v>3358.59</v>
      </c>
      <c r="I4854" s="23" t="n">
        <v>3306.55</v>
      </c>
      <c r="J4854" s="23" t="n">
        <v>3303.25</v>
      </c>
      <c r="K4854" s="29" t="str">
        <f aca="false">IF(N4854&lt;=$F$3,"HIT","MISS")</f>
        <v>HIT</v>
      </c>
      <c r="L4854" s="29" t="str">
        <f aca="false">IF(O4854&lt;=$F$3,"HIT","MISS")</f>
        <v>HIT</v>
      </c>
      <c r="M4854" s="17" t="str">
        <f aca="false">IF(AND(K4854="HIT",L4854="HIT"),"HOD ✓ | LOD ✓",IF(K4854="HIT","HOD ✓",IF(L4854="HIT","LOD ✓","✗ MISS")))</f>
        <v>HOD ✓ | LOD ✓</v>
      </c>
      <c r="N4854" s="26" t="n">
        <f aca="false">IF(D4854&lt;H4854,(H4854-D4854)/D4854,IF(D4854&gt;G4854,(D4854-G4854)/D4854,0))</f>
        <v>0.000150383328593561</v>
      </c>
      <c r="O4854" s="26" t="n">
        <f aca="false">IF(E4854&lt;J4854,(J4854-E4854)/E4854,IF(E4854&gt;I4854,(E4854-I4854)/E4854,0))</f>
        <v>0.000258903008271275</v>
      </c>
      <c r="P4854" s="27" t="n">
        <f aca="false">LN(F4854/F4853)</f>
        <v>0.0107109413647636</v>
      </c>
      <c r="Q4854" s="28" t="n">
        <f aca="false">STDEV(P4835:P4854)*SQRT(252)</f>
        <v>0.141070118465271</v>
      </c>
      <c r="R4854" s="26" t="n">
        <f aca="false">(G4854-H4854)/H4854</f>
        <v>0.0010004198190311</v>
      </c>
      <c r="S4854" s="17" t="n">
        <f aca="false">YEAR(B4854)</f>
        <v>2025</v>
      </c>
      <c r="T4854" s="17" t="n">
        <f aca="false">WEEKDAY(B4854)</f>
        <v>3</v>
      </c>
    </row>
    <row r="4855" customFormat="false" ht="15" hidden="false" customHeight="false" outlineLevel="0" collapsed="false">
      <c r="B4855" s="21" t="n">
        <v>45840</v>
      </c>
      <c r="C4855" s="22" t="n">
        <v>3340.125</v>
      </c>
      <c r="D4855" s="22" t="n">
        <v>3360.13</v>
      </c>
      <c r="E4855" s="22" t="n">
        <v>3327.655</v>
      </c>
      <c r="F4855" s="22" t="n">
        <v>3357.09</v>
      </c>
      <c r="G4855" s="23" t="n">
        <v>3364.52</v>
      </c>
      <c r="H4855" s="23" t="n">
        <v>3361.16</v>
      </c>
      <c r="I4855" s="23" t="n">
        <v>3327.04</v>
      </c>
      <c r="J4855" s="23" t="n">
        <v>3323.72</v>
      </c>
      <c r="K4855" s="29" t="str">
        <f aca="false">IF(N4855&lt;=$F$3,"HIT","MISS")</f>
        <v>HIT</v>
      </c>
      <c r="L4855" s="29" t="str">
        <f aca="false">IF(O4855&lt;=$F$3,"HIT","MISS")</f>
        <v>HIT</v>
      </c>
      <c r="M4855" s="17" t="str">
        <f aca="false">IF(AND(K4855="HIT",L4855="HIT"),"HOD ✓ | LOD ✓",IF(K4855="HIT","HOD ✓",IF(L4855="HIT","LOD ✓","✗ MISS")))</f>
        <v>HOD ✓ | LOD ✓</v>
      </c>
      <c r="N4855" s="26" t="n">
        <f aca="false">IF(D4855&lt;H4855,(H4855-D4855)/D4855,IF(D4855&gt;G4855,(D4855-G4855)/D4855,0))</f>
        <v>0.000306535759033057</v>
      </c>
      <c r="O4855" s="26" t="n">
        <f aca="false">IF(E4855&lt;J4855,(J4855-E4855)/E4855,IF(E4855&gt;I4855,(E4855-I4855)/E4855,0))</f>
        <v>0.000184814832066496</v>
      </c>
      <c r="P4855" s="27" t="n">
        <f aca="false">LN(F4855/F4854)</f>
        <v>0.00548702728706271</v>
      </c>
      <c r="Q4855" s="28" t="n">
        <f aca="false">STDEV(P4836:P4855)*SQRT(252)</f>
        <v>0.140970712839011</v>
      </c>
      <c r="R4855" s="26" t="n">
        <f aca="false">(G4855-H4855)/H4855</f>
        <v>0.000999654881053008</v>
      </c>
      <c r="S4855" s="17" t="n">
        <f aca="false">YEAR(B4855)</f>
        <v>2025</v>
      </c>
      <c r="T4855" s="17" t="n">
        <f aca="false">WEEKDAY(B4855)</f>
        <v>4</v>
      </c>
    </row>
    <row r="4856" customFormat="false" ht="15" hidden="false" customHeight="false" outlineLevel="0" collapsed="false">
      <c r="B4856" s="21" t="n">
        <v>45841</v>
      </c>
      <c r="C4856" s="22" t="n">
        <v>3359.515</v>
      </c>
      <c r="D4856" s="22" t="n">
        <v>3365.92</v>
      </c>
      <c r="E4856" s="22" t="n">
        <v>3311.625</v>
      </c>
      <c r="F4856" s="22" t="n">
        <v>3326.03</v>
      </c>
      <c r="G4856" s="23" t="n">
        <v>3366.3</v>
      </c>
      <c r="H4856" s="23" t="n">
        <v>3362.94</v>
      </c>
      <c r="I4856" s="23" t="n">
        <v>3311.32</v>
      </c>
      <c r="J4856" s="23" t="n">
        <v>3308.01</v>
      </c>
      <c r="K4856" s="29" t="str">
        <f aca="false">IF(N4856&lt;=$F$3,"HIT","MISS")</f>
        <v>HIT</v>
      </c>
      <c r="L4856" s="29" t="str">
        <f aca="false">IF(O4856&lt;=$F$3,"HIT","MISS")</f>
        <v>HIT</v>
      </c>
      <c r="M4856" s="17" t="str">
        <f aca="false">IF(AND(K4856="HIT",L4856="HIT"),"HOD ✓ | LOD ✓",IF(K4856="HIT","HOD ✓",IF(L4856="HIT","LOD ✓","✗ MISS")))</f>
        <v>HOD ✓ | LOD ✓</v>
      </c>
      <c r="N4856" s="26" t="n">
        <f aca="false">IF(D4856&lt;H4856,(H4856-D4856)/D4856,IF(D4856&gt;G4856,(D4856-G4856)/D4856,0))</f>
        <v>0</v>
      </c>
      <c r="O4856" s="26" t="n">
        <f aca="false">IF(E4856&lt;J4856,(J4856-E4856)/E4856,IF(E4856&gt;I4856,(E4856-I4856)/E4856,0))</f>
        <v>9.20997999471064E-005</v>
      </c>
      <c r="P4856" s="27" t="n">
        <f aca="false">LN(F4856/F4855)</f>
        <v>-0.00929512671628666</v>
      </c>
      <c r="Q4856" s="28" t="n">
        <f aca="false">STDEV(P4837:P4856)*SQRT(252)</f>
        <v>0.143296674863217</v>
      </c>
      <c r="R4856" s="26" t="n">
        <f aca="false">(G4856-H4856)/H4856</f>
        <v>0.000999125764955702</v>
      </c>
      <c r="S4856" s="17" t="n">
        <f aca="false">YEAR(B4856)</f>
        <v>2025</v>
      </c>
      <c r="T4856" s="17" t="n">
        <f aca="false">WEEKDAY(B4856)</f>
        <v>5</v>
      </c>
    </row>
    <row r="4857" customFormat="false" ht="15" hidden="false" customHeight="false" outlineLevel="0" collapsed="false">
      <c r="B4857" s="21" t="n">
        <v>45842</v>
      </c>
      <c r="C4857" s="22" t="n">
        <v>3324.24</v>
      </c>
      <c r="D4857" s="22" t="n">
        <v>3345.175</v>
      </c>
      <c r="E4857" s="22" t="n">
        <v>3323.66</v>
      </c>
      <c r="F4857" s="22" t="n">
        <v>3336.615</v>
      </c>
      <c r="G4857" s="23" t="n">
        <v>3346.96</v>
      </c>
      <c r="H4857" s="23" t="n">
        <v>3343.62</v>
      </c>
      <c r="I4857" s="23" t="n">
        <v>3323.37</v>
      </c>
      <c r="J4857" s="23" t="n">
        <v>3320.05</v>
      </c>
      <c r="K4857" s="29" t="str">
        <f aca="false">IF(N4857&lt;=$F$3,"HIT","MISS")</f>
        <v>HIT</v>
      </c>
      <c r="L4857" s="29" t="str">
        <f aca="false">IF(O4857&lt;=$F$3,"HIT","MISS")</f>
        <v>HIT</v>
      </c>
      <c r="M4857" s="17" t="str">
        <f aca="false">IF(AND(K4857="HIT",L4857="HIT"),"HOD ✓ | LOD ✓",IF(K4857="HIT","HOD ✓",IF(L4857="HIT","LOD ✓","✗ MISS")))</f>
        <v>HOD ✓ | LOD ✓</v>
      </c>
      <c r="N4857" s="26" t="n">
        <f aca="false">IF(D4857&lt;H4857,(H4857-D4857)/D4857,IF(D4857&gt;G4857,(D4857-G4857)/D4857,0))</f>
        <v>0</v>
      </c>
      <c r="O4857" s="26" t="n">
        <f aca="false">IF(E4857&lt;J4857,(J4857-E4857)/E4857,IF(E4857&gt;I4857,(E4857-I4857)/E4857,0))</f>
        <v>8.72532088119614E-005</v>
      </c>
      <c r="P4857" s="27" t="n">
        <f aca="false">LN(F4857/F4856)</f>
        <v>0.00317741944993521</v>
      </c>
      <c r="Q4857" s="28" t="n">
        <f aca="false">STDEV(P4838:P4857)*SQRT(252)</f>
        <v>0.135953868673383</v>
      </c>
      <c r="R4857" s="26" t="n">
        <f aca="false">(G4857-H4857)/H4857</f>
        <v>0.000998917341085454</v>
      </c>
      <c r="S4857" s="17" t="n">
        <f aca="false">YEAR(B4857)</f>
        <v>2025</v>
      </c>
      <c r="T4857" s="17" t="n">
        <f aca="false">WEEKDAY(B4857)</f>
        <v>6</v>
      </c>
    </row>
    <row r="4858" customFormat="false" ht="15" hidden="false" customHeight="false" outlineLevel="0" collapsed="false">
      <c r="B4858" s="21" t="n">
        <v>45845</v>
      </c>
      <c r="C4858" s="22" t="n">
        <v>3341.57</v>
      </c>
      <c r="D4858" s="22" t="n">
        <v>3342.075</v>
      </c>
      <c r="E4858" s="22" t="n">
        <v>3296.28</v>
      </c>
      <c r="F4858" s="22" t="n">
        <v>3336.44</v>
      </c>
      <c r="G4858" s="23" t="n">
        <v>3342.77</v>
      </c>
      <c r="H4858" s="23" t="n">
        <v>3339.43</v>
      </c>
      <c r="I4858" s="23" t="n">
        <v>3300.08</v>
      </c>
      <c r="J4858" s="23" t="n">
        <v>3296.78</v>
      </c>
      <c r="K4858" s="29" t="str">
        <f aca="false">IF(N4858&lt;=$F$3,"HIT","MISS")</f>
        <v>HIT</v>
      </c>
      <c r="L4858" s="29" t="str">
        <f aca="false">IF(O4858&lt;=$F$3,"HIT","MISS")</f>
        <v>HIT</v>
      </c>
      <c r="M4858" s="17" t="str">
        <f aca="false">IF(AND(K4858="HIT",L4858="HIT"),"HOD ✓ | LOD ✓",IF(K4858="HIT","HOD ✓",IF(L4858="HIT","LOD ✓","✗ MISS")))</f>
        <v>HOD ✓ | LOD ✓</v>
      </c>
      <c r="N4858" s="26" t="n">
        <f aca="false">IF(D4858&lt;H4858,(H4858-D4858)/D4858,IF(D4858&gt;G4858,(D4858-G4858)/D4858,0))</f>
        <v>0</v>
      </c>
      <c r="O4858" s="26" t="n">
        <f aca="false">IF(E4858&lt;J4858,(J4858-E4858)/E4858,IF(E4858&gt;I4858,(E4858-I4858)/E4858,0))</f>
        <v>0.000151686143167449</v>
      </c>
      <c r="P4858" s="27" t="n">
        <f aca="false">LN(F4858/F4857)</f>
        <v>-5.2449740048524E-005</v>
      </c>
      <c r="Q4858" s="28" t="n">
        <f aca="false">STDEV(P4839:P4858)*SQRT(252)</f>
        <v>0.134990233171057</v>
      </c>
      <c r="R4858" s="26" t="n">
        <f aca="false">(G4858-H4858)/H4858</f>
        <v>0.00100017068781204</v>
      </c>
      <c r="S4858" s="17" t="n">
        <f aca="false">YEAR(B4858)</f>
        <v>2025</v>
      </c>
      <c r="T4858" s="17" t="n">
        <f aca="false">WEEKDAY(B4858)</f>
        <v>2</v>
      </c>
    </row>
    <row r="4859" customFormat="false" ht="15" hidden="false" customHeight="false" outlineLevel="0" collapsed="false">
      <c r="B4859" s="21" t="n">
        <v>45846</v>
      </c>
      <c r="C4859" s="22" t="n">
        <v>3340.5</v>
      </c>
      <c r="D4859" s="22" t="n">
        <v>3345.955</v>
      </c>
      <c r="E4859" s="22" t="n">
        <v>3287.11</v>
      </c>
      <c r="F4859" s="22" t="n">
        <v>3301.72</v>
      </c>
      <c r="G4859" s="23" t="n">
        <v>3349.77</v>
      </c>
      <c r="H4859" s="23" t="n">
        <v>3346.42</v>
      </c>
      <c r="I4859" s="23" t="n">
        <v>3289.86</v>
      </c>
      <c r="J4859" s="23" t="n">
        <v>3286.57</v>
      </c>
      <c r="K4859" s="29" t="str">
        <f aca="false">IF(N4859&lt;=$F$3,"HIT","MISS")</f>
        <v>HIT</v>
      </c>
      <c r="L4859" s="29" t="str">
        <f aca="false">IF(O4859&lt;=$F$3,"HIT","MISS")</f>
        <v>HIT</v>
      </c>
      <c r="M4859" s="17" t="str">
        <f aca="false">IF(AND(K4859="HIT",L4859="HIT"),"HOD ✓ | LOD ✓",IF(K4859="HIT","HOD ✓",IF(L4859="HIT","LOD ✓","✗ MISS")))</f>
        <v>HOD ✓ | LOD ✓</v>
      </c>
      <c r="N4859" s="26" t="n">
        <f aca="false">IF(D4859&lt;H4859,(H4859-D4859)/D4859,IF(D4859&gt;G4859,(D4859-G4859)/D4859,0))</f>
        <v>0.000138973775797985</v>
      </c>
      <c r="O4859" s="26" t="n">
        <f aca="false">IF(E4859&lt;J4859,(J4859-E4859)/E4859,IF(E4859&gt;I4859,(E4859-I4859)/E4859,0))</f>
        <v>0</v>
      </c>
      <c r="P4859" s="27" t="n">
        <f aca="false">LN(F4859/F4858)</f>
        <v>-0.0104608254738116</v>
      </c>
      <c r="Q4859" s="28" t="n">
        <f aca="false">STDEV(P4840:P4859)*SQRT(252)</f>
        <v>0.140153507624803</v>
      </c>
      <c r="R4859" s="26" t="n">
        <f aca="false">(G4859-H4859)/H4859</f>
        <v>0.00100106979996531</v>
      </c>
      <c r="S4859" s="17" t="n">
        <f aca="false">YEAR(B4859)</f>
        <v>2025</v>
      </c>
      <c r="T4859" s="17" t="n">
        <f aca="false">WEEKDAY(B4859)</f>
        <v>3</v>
      </c>
    </row>
    <row r="4860" customFormat="false" ht="15" hidden="false" customHeight="false" outlineLevel="0" collapsed="false">
      <c r="B4860" s="21" t="n">
        <v>45847</v>
      </c>
      <c r="C4860" s="22" t="n">
        <v>3302.83</v>
      </c>
      <c r="D4860" s="22" t="n">
        <v>3316.99</v>
      </c>
      <c r="E4860" s="22" t="n">
        <v>3282.665</v>
      </c>
      <c r="F4860" s="22" t="n">
        <v>3313.7</v>
      </c>
      <c r="G4860" s="23" t="n">
        <v>3321.06</v>
      </c>
      <c r="H4860" s="23" t="n">
        <v>3317.74</v>
      </c>
      <c r="I4860" s="23" t="n">
        <v>3281.71</v>
      </c>
      <c r="J4860" s="23" t="n">
        <v>3278.43</v>
      </c>
      <c r="K4860" s="29" t="str">
        <f aca="false">IF(N4860&lt;=$F$3,"HIT","MISS")</f>
        <v>HIT</v>
      </c>
      <c r="L4860" s="29" t="str">
        <f aca="false">IF(O4860&lt;=$F$3,"HIT","MISS")</f>
        <v>HIT</v>
      </c>
      <c r="M4860" s="17" t="str">
        <f aca="false">IF(AND(K4860="HIT",L4860="HIT"),"HOD ✓ | LOD ✓",IF(K4860="HIT","HOD ✓",IF(L4860="HIT","LOD ✓","✗ MISS")))</f>
        <v>HOD ✓ | LOD ✓</v>
      </c>
      <c r="N4860" s="26" t="n">
        <f aca="false">IF(D4860&lt;H4860,(H4860-D4860)/D4860,IF(D4860&gt;G4860,(D4860-G4860)/D4860,0))</f>
        <v>0.000226108610517367</v>
      </c>
      <c r="O4860" s="26" t="n">
        <f aca="false">IF(E4860&lt;J4860,(J4860-E4860)/E4860,IF(E4860&gt;I4860,(E4860-I4860)/E4860,0))</f>
        <v>0.000290922162328452</v>
      </c>
      <c r="P4860" s="27" t="n">
        <f aca="false">LN(F4860/F4859)</f>
        <v>0.00362184505168099</v>
      </c>
      <c r="Q4860" s="28" t="n">
        <f aca="false">STDEV(P4841:P4860)*SQRT(252)</f>
        <v>0.135915128153949</v>
      </c>
      <c r="R4860" s="26" t="n">
        <f aca="false">(G4860-H4860)/H4860</f>
        <v>0.00100068118659092</v>
      </c>
      <c r="S4860" s="17" t="n">
        <f aca="false">YEAR(B4860)</f>
        <v>2025</v>
      </c>
      <c r="T4860" s="17" t="n">
        <f aca="false">WEEKDAY(B4860)</f>
        <v>4</v>
      </c>
    </row>
    <row r="4861" customFormat="false" ht="15" hidden="false" customHeight="false" outlineLevel="0" collapsed="false">
      <c r="B4861" s="21" t="n">
        <v>45848</v>
      </c>
      <c r="C4861" s="22" t="n">
        <v>3315.76</v>
      </c>
      <c r="D4861" s="22" t="n">
        <v>3330.36</v>
      </c>
      <c r="E4861" s="22" t="n">
        <v>3310.175</v>
      </c>
      <c r="F4861" s="22" t="n">
        <v>3324.015</v>
      </c>
      <c r="G4861" s="23" t="n">
        <v>3329.63</v>
      </c>
      <c r="H4861" s="23" t="n">
        <v>3326.3</v>
      </c>
      <c r="I4861" s="23" t="n">
        <v>3309.45</v>
      </c>
      <c r="J4861" s="23" t="n">
        <v>3306.14</v>
      </c>
      <c r="K4861" s="29" t="str">
        <f aca="false">IF(N4861&lt;=$F$3,"HIT","MISS")</f>
        <v>HIT</v>
      </c>
      <c r="L4861" s="29" t="str">
        <f aca="false">IF(O4861&lt;=$F$3,"HIT","MISS")</f>
        <v>HIT</v>
      </c>
      <c r="M4861" s="17" t="str">
        <f aca="false">IF(AND(K4861="HIT",L4861="HIT"),"HOD ✓ | LOD ✓",IF(K4861="HIT","HOD ✓",IF(L4861="HIT","LOD ✓","✗ MISS")))</f>
        <v>HOD ✓ | LOD ✓</v>
      </c>
      <c r="N4861" s="26" t="n">
        <f aca="false">IF(D4861&lt;H4861,(H4861-D4861)/D4861,IF(D4861&gt;G4861,(D4861-G4861)/D4861,0))</f>
        <v>0.000219195522405992</v>
      </c>
      <c r="O4861" s="26" t="n">
        <f aca="false">IF(E4861&lt;J4861,(J4861-E4861)/E4861,IF(E4861&gt;I4861,(E4861-I4861)/E4861,0))</f>
        <v>0.000219021652933867</v>
      </c>
      <c r="P4861" s="27" t="n">
        <f aca="false">LN(F4861/F4860)</f>
        <v>0.00310799975692955</v>
      </c>
      <c r="Q4861" s="28" t="n">
        <f aca="false">STDEV(P4842:P4861)*SQRT(252)</f>
        <v>0.131634720989676</v>
      </c>
      <c r="R4861" s="26" t="n">
        <f aca="false">(G4861-H4861)/H4861</f>
        <v>0.00100111234705226</v>
      </c>
      <c r="S4861" s="17" t="n">
        <f aca="false">YEAR(B4861)</f>
        <v>2025</v>
      </c>
      <c r="T4861" s="17" t="n">
        <f aca="false">WEEKDAY(B4861)</f>
        <v>5</v>
      </c>
    </row>
    <row r="4862" customFormat="false" ht="15" hidden="false" customHeight="false" outlineLevel="0" collapsed="false">
      <c r="B4862" s="21" t="n">
        <v>45849</v>
      </c>
      <c r="C4862" s="22" t="n">
        <v>3325.94</v>
      </c>
      <c r="D4862" s="22" t="n">
        <v>3368.86</v>
      </c>
      <c r="E4862" s="22" t="n">
        <v>3321.915</v>
      </c>
      <c r="F4862" s="22" t="n">
        <v>3355.665</v>
      </c>
      <c r="G4862" s="23" t="n">
        <v>3373.51</v>
      </c>
      <c r="H4862" s="23" t="n">
        <v>3370.14</v>
      </c>
      <c r="I4862" s="23" t="n">
        <v>3322.31</v>
      </c>
      <c r="J4862" s="23" t="n">
        <v>3318.99</v>
      </c>
      <c r="K4862" s="29" t="str">
        <f aca="false">IF(N4862&lt;=$F$3,"HIT","MISS")</f>
        <v>HIT</v>
      </c>
      <c r="L4862" s="29" t="str">
        <f aca="false">IF(O4862&lt;=$F$3,"HIT","MISS")</f>
        <v>HIT</v>
      </c>
      <c r="M4862" s="17" t="str">
        <f aca="false">IF(AND(K4862="HIT",L4862="HIT"),"HOD ✓ | LOD ✓",IF(K4862="HIT","HOD ✓",IF(L4862="HIT","LOD ✓","✗ MISS")))</f>
        <v>HOD ✓ | LOD ✓</v>
      </c>
      <c r="N4862" s="26" t="n">
        <f aca="false">IF(D4862&lt;H4862,(H4862-D4862)/D4862,IF(D4862&gt;G4862,(D4862-G4862)/D4862,0))</f>
        <v>0.000379950487701996</v>
      </c>
      <c r="O4862" s="26" t="n">
        <f aca="false">IF(E4862&lt;J4862,(J4862-E4862)/E4862,IF(E4862&gt;I4862,(E4862-I4862)/E4862,0))</f>
        <v>0</v>
      </c>
      <c r="P4862" s="27" t="n">
        <f aca="false">LN(F4862/F4861)</f>
        <v>0.00947657278835882</v>
      </c>
      <c r="Q4862" s="28" t="n">
        <f aca="false">STDEV(P4843:P4862)*SQRT(252)</f>
        <v>0.126355505467743</v>
      </c>
      <c r="R4862" s="26" t="n">
        <f aca="false">(G4862-H4862)/H4862</f>
        <v>0.000999958458699148</v>
      </c>
      <c r="S4862" s="17" t="n">
        <f aca="false">YEAR(B4862)</f>
        <v>2025</v>
      </c>
      <c r="T4862" s="17" t="n">
        <f aca="false">WEEKDAY(B4862)</f>
        <v>6</v>
      </c>
    </row>
    <row r="4863" customFormat="false" ht="15" hidden="false" customHeight="false" outlineLevel="0" collapsed="false">
      <c r="B4863" s="21" t="n">
        <v>45852</v>
      </c>
      <c r="C4863" s="22" t="n">
        <v>3362.375</v>
      </c>
      <c r="D4863" s="22" t="n">
        <v>3375.085</v>
      </c>
      <c r="E4863" s="22" t="n">
        <v>3341.09</v>
      </c>
      <c r="F4863" s="22" t="n">
        <v>3343.755</v>
      </c>
      <c r="G4863" s="23" t="n">
        <v>3378.72</v>
      </c>
      <c r="H4863" s="23" t="n">
        <v>3375.34</v>
      </c>
      <c r="I4863" s="23" t="n">
        <v>3341.89</v>
      </c>
      <c r="J4863" s="23" t="n">
        <v>3338.55</v>
      </c>
      <c r="K4863" s="29" t="str">
        <f aca="false">IF(N4863&lt;=$F$3,"HIT","MISS")</f>
        <v>HIT</v>
      </c>
      <c r="L4863" s="29" t="str">
        <f aca="false">IF(O4863&lt;=$F$3,"HIT","MISS")</f>
        <v>HIT</v>
      </c>
      <c r="M4863" s="17" t="str">
        <f aca="false">IF(AND(K4863="HIT",L4863="HIT"),"HOD ✓ | LOD ✓",IF(K4863="HIT","HOD ✓",IF(L4863="HIT","LOD ✓","✗ MISS")))</f>
        <v>HOD ✓ | LOD ✓</v>
      </c>
      <c r="N4863" s="26" t="n">
        <f aca="false">IF(D4863&lt;H4863,(H4863-D4863)/D4863,IF(D4863&gt;G4863,(D4863-G4863)/D4863,0))</f>
        <v>7.55536527228527E-005</v>
      </c>
      <c r="O4863" s="26" t="n">
        <f aca="false">IF(E4863&lt;J4863,(J4863-E4863)/E4863,IF(E4863&gt;I4863,(E4863-I4863)/E4863,0))</f>
        <v>0</v>
      </c>
      <c r="P4863" s="27" t="n">
        <f aca="false">LN(F4863/F4862)</f>
        <v>-0.00355553541859307</v>
      </c>
      <c r="Q4863" s="28" t="n">
        <f aca="false">STDEV(P4844:P4863)*SQRT(252)</f>
        <v>0.11742201830393</v>
      </c>
      <c r="R4863" s="26" t="n">
        <f aca="false">(G4863-H4863)/H4863</f>
        <v>0.0010013806016578</v>
      </c>
      <c r="S4863" s="17" t="n">
        <f aca="false">YEAR(B4863)</f>
        <v>2025</v>
      </c>
      <c r="T4863" s="17" t="n">
        <f aca="false">WEEKDAY(B4863)</f>
        <v>2</v>
      </c>
    </row>
    <row r="4864" customFormat="false" ht="15" hidden="false" customHeight="false" outlineLevel="0" collapsed="false">
      <c r="B4864" s="21" t="n">
        <v>45853</v>
      </c>
      <c r="C4864" s="22" t="n">
        <v>3343.085</v>
      </c>
      <c r="D4864" s="22" t="n">
        <v>3366.425</v>
      </c>
      <c r="E4864" s="22" t="n">
        <v>3320.305</v>
      </c>
      <c r="F4864" s="22" t="n">
        <v>3325.005</v>
      </c>
      <c r="G4864" s="23" t="n">
        <v>3368.86</v>
      </c>
      <c r="H4864" s="23" t="n">
        <v>3365.49</v>
      </c>
      <c r="I4864" s="23" t="n">
        <v>3319</v>
      </c>
      <c r="J4864" s="23" t="n">
        <v>3315.68</v>
      </c>
      <c r="K4864" s="29" t="str">
        <f aca="false">IF(N4864&lt;=$F$3,"HIT","MISS")</f>
        <v>HIT</v>
      </c>
      <c r="L4864" s="29" t="str">
        <f aca="false">IF(O4864&lt;=$F$3,"HIT","MISS")</f>
        <v>HIT</v>
      </c>
      <c r="M4864" s="17" t="str">
        <f aca="false">IF(AND(K4864="HIT",L4864="HIT"),"HOD ✓ | LOD ✓",IF(K4864="HIT","HOD ✓",IF(L4864="HIT","LOD ✓","✗ MISS")))</f>
        <v>HOD ✓ | LOD ✓</v>
      </c>
      <c r="N4864" s="26" t="n">
        <f aca="false">IF(D4864&lt;H4864,(H4864-D4864)/D4864,IF(D4864&gt;G4864,(D4864-G4864)/D4864,0))</f>
        <v>0</v>
      </c>
      <c r="O4864" s="26" t="n">
        <f aca="false">IF(E4864&lt;J4864,(J4864-E4864)/E4864,IF(E4864&gt;I4864,(E4864-I4864)/E4864,0))</f>
        <v>0.000393036181916973</v>
      </c>
      <c r="P4864" s="27" t="n">
        <f aca="false">LN(F4864/F4863)</f>
        <v>-0.00562324912207908</v>
      </c>
      <c r="Q4864" s="28" t="n">
        <f aca="false">STDEV(P4845:P4864)*SQRT(252)</f>
        <v>0.118570624152736</v>
      </c>
      <c r="R4864" s="26" t="n">
        <f aca="false">(G4864-H4864)/H4864</f>
        <v>0.00100134007232241</v>
      </c>
      <c r="S4864" s="17" t="n">
        <f aca="false">YEAR(B4864)</f>
        <v>2025</v>
      </c>
      <c r="T4864" s="17" t="n">
        <f aca="false">WEEKDAY(B4864)</f>
        <v>3</v>
      </c>
    </row>
    <row r="4865" customFormat="false" ht="15" hidden="false" customHeight="false" outlineLevel="0" collapsed="false">
      <c r="B4865" s="21" t="n">
        <v>45854</v>
      </c>
      <c r="C4865" s="22" t="n">
        <v>3326.32</v>
      </c>
      <c r="D4865" s="22" t="n">
        <v>3377.655</v>
      </c>
      <c r="E4865" s="22" t="n">
        <v>3319.695</v>
      </c>
      <c r="F4865" s="22" t="n">
        <v>3347.6</v>
      </c>
      <c r="G4865" s="23" t="n">
        <v>3378.42</v>
      </c>
      <c r="H4865" s="23" t="n">
        <v>3375.04</v>
      </c>
      <c r="I4865" s="23" t="n">
        <v>3323.68</v>
      </c>
      <c r="J4865" s="23" t="n">
        <v>3320.36</v>
      </c>
      <c r="K4865" s="29" t="str">
        <f aca="false">IF(N4865&lt;=$F$3,"HIT","MISS")</f>
        <v>HIT</v>
      </c>
      <c r="L4865" s="29" t="str">
        <f aca="false">IF(O4865&lt;=$F$3,"HIT","MISS")</f>
        <v>HIT</v>
      </c>
      <c r="M4865" s="17" t="str">
        <f aca="false">IF(AND(K4865="HIT",L4865="HIT"),"HOD ✓ | LOD ✓",IF(K4865="HIT","HOD ✓",IF(L4865="HIT","LOD ✓","✗ MISS")))</f>
        <v>HOD ✓ | LOD ✓</v>
      </c>
      <c r="N4865" s="26" t="n">
        <f aca="false">IF(D4865&lt;H4865,(H4865-D4865)/D4865,IF(D4865&gt;G4865,(D4865-G4865)/D4865,0))</f>
        <v>0</v>
      </c>
      <c r="O4865" s="26" t="n">
        <f aca="false">IF(E4865&lt;J4865,(J4865-E4865)/E4865,IF(E4865&gt;I4865,(E4865-I4865)/E4865,0))</f>
        <v>0.00020031960767479</v>
      </c>
      <c r="P4865" s="27" t="n">
        <f aca="false">LN(F4865/F4864)</f>
        <v>0.00677249331049652</v>
      </c>
      <c r="Q4865" s="28" t="n">
        <f aca="false">STDEV(P4846:P4865)*SQRT(252)</f>
        <v>0.120209602162969</v>
      </c>
      <c r="R4865" s="26" t="n">
        <f aca="false">(G4865-H4865)/H4865</f>
        <v>0.00100146961221204</v>
      </c>
      <c r="S4865" s="17" t="n">
        <f aca="false">YEAR(B4865)</f>
        <v>2025</v>
      </c>
      <c r="T4865" s="17" t="n">
        <f aca="false">WEEKDAY(B4865)</f>
        <v>4</v>
      </c>
    </row>
    <row r="4866" customFormat="false" ht="15" hidden="false" customHeight="false" outlineLevel="0" collapsed="false">
      <c r="B4866" s="21" t="n">
        <v>45855</v>
      </c>
      <c r="C4866" s="22" t="n">
        <v>3350.96</v>
      </c>
      <c r="D4866" s="22" t="n">
        <v>3352.28</v>
      </c>
      <c r="E4866" s="22" t="n">
        <v>3309.79</v>
      </c>
      <c r="F4866" s="22" t="n">
        <v>3339.06</v>
      </c>
      <c r="G4866" s="23" t="n">
        <v>3352.88</v>
      </c>
      <c r="H4866" s="23" t="n">
        <v>3349.53</v>
      </c>
      <c r="I4866" s="23" t="n">
        <v>3309.91</v>
      </c>
      <c r="J4866" s="23" t="n">
        <v>3306.6</v>
      </c>
      <c r="K4866" s="29" t="str">
        <f aca="false">IF(N4866&lt;=$F$3,"HIT","MISS")</f>
        <v>HIT</v>
      </c>
      <c r="L4866" s="29" t="str">
        <f aca="false">IF(O4866&lt;=$F$3,"HIT","MISS")</f>
        <v>HIT</v>
      </c>
      <c r="M4866" s="17" t="str">
        <f aca="false">IF(AND(K4866="HIT",L4866="HIT"),"HOD ✓ | LOD ✓",IF(K4866="HIT","HOD ✓",IF(L4866="HIT","LOD ✓","✗ MISS")))</f>
        <v>HOD ✓ | LOD ✓</v>
      </c>
      <c r="N4866" s="26" t="n">
        <f aca="false">IF(D4866&lt;H4866,(H4866-D4866)/D4866,IF(D4866&gt;G4866,(D4866-G4866)/D4866,0))</f>
        <v>0</v>
      </c>
      <c r="O4866" s="26" t="n">
        <f aca="false">IF(E4866&lt;J4866,(J4866-E4866)/E4866,IF(E4866&gt;I4866,(E4866-I4866)/E4866,0))</f>
        <v>0</v>
      </c>
      <c r="P4866" s="27" t="n">
        <f aca="false">LN(F4866/F4865)</f>
        <v>-0.00255434092458141</v>
      </c>
      <c r="Q4866" s="28" t="n">
        <f aca="false">STDEV(P4847:P4866)*SQRT(252)</f>
        <v>0.120438392088005</v>
      </c>
      <c r="R4866" s="26" t="n">
        <f aca="false">(G4866-H4866)/H4866</f>
        <v>0.00100014031819387</v>
      </c>
      <c r="S4866" s="17" t="n">
        <f aca="false">YEAR(B4866)</f>
        <v>2025</v>
      </c>
      <c r="T4866" s="17" t="n">
        <f aca="false">WEEKDAY(B4866)</f>
        <v>5</v>
      </c>
    </row>
    <row r="4867" customFormat="false" ht="15" hidden="false" customHeight="false" outlineLevel="0" collapsed="false">
      <c r="B4867" s="21" t="n">
        <v>45856</v>
      </c>
      <c r="C4867" s="22" t="n">
        <v>3341.45</v>
      </c>
      <c r="D4867" s="22" t="n">
        <v>3361.33</v>
      </c>
      <c r="E4867" s="22" t="n">
        <v>3331.885</v>
      </c>
      <c r="F4867" s="22" t="n">
        <v>3350.095</v>
      </c>
      <c r="G4867" s="23" t="n">
        <v>3365.74</v>
      </c>
      <c r="H4867" s="23" t="n">
        <v>3362.38</v>
      </c>
      <c r="I4867" s="23" t="n">
        <v>3332.41</v>
      </c>
      <c r="J4867" s="23" t="n">
        <v>3329.08</v>
      </c>
      <c r="K4867" s="29" t="str">
        <f aca="false">IF(N4867&lt;=$F$3,"HIT","MISS")</f>
        <v>HIT</v>
      </c>
      <c r="L4867" s="29" t="str">
        <f aca="false">IF(O4867&lt;=$F$3,"HIT","MISS")</f>
        <v>HIT</v>
      </c>
      <c r="M4867" s="17" t="str">
        <f aca="false">IF(AND(K4867="HIT",L4867="HIT"),"HOD ✓ | LOD ✓",IF(K4867="HIT","HOD ✓",IF(L4867="HIT","LOD ✓","✗ MISS")))</f>
        <v>HOD ✓ | LOD ✓</v>
      </c>
      <c r="N4867" s="26" t="n">
        <f aca="false">IF(D4867&lt;H4867,(H4867-D4867)/D4867,IF(D4867&gt;G4867,(D4867-G4867)/D4867,0))</f>
        <v>0.000312376351027772</v>
      </c>
      <c r="O4867" s="26" t="n">
        <f aca="false">IF(E4867&lt;J4867,(J4867-E4867)/E4867,IF(E4867&gt;I4867,(E4867-I4867)/E4867,0))</f>
        <v>0</v>
      </c>
      <c r="P4867" s="27" t="n">
        <f aca="false">LN(F4867/F4866)</f>
        <v>0.00329937339184329</v>
      </c>
      <c r="Q4867" s="28" t="n">
        <f aca="false">STDEV(P4848:P4867)*SQRT(252)</f>
        <v>0.121177711173991</v>
      </c>
      <c r="R4867" s="26" t="n">
        <f aca="false">(G4867-H4867)/H4867</f>
        <v>0.000999292168047536</v>
      </c>
      <c r="S4867" s="17" t="n">
        <f aca="false">YEAR(B4867)</f>
        <v>2025</v>
      </c>
      <c r="T4867" s="17" t="n">
        <f aca="false">WEEKDAY(B4867)</f>
        <v>6</v>
      </c>
    </row>
    <row r="4868" customFormat="false" ht="15" hidden="false" customHeight="false" outlineLevel="0" collapsed="false">
      <c r="B4868" s="21" t="n">
        <v>45859</v>
      </c>
      <c r="C4868" s="22" t="n">
        <v>3348.84</v>
      </c>
      <c r="D4868" s="22" t="n">
        <v>3401.645</v>
      </c>
      <c r="E4868" s="22" t="n">
        <v>3344.905</v>
      </c>
      <c r="F4868" s="22" t="n">
        <v>3397.06</v>
      </c>
      <c r="G4868" s="23" t="n">
        <v>3399.92</v>
      </c>
      <c r="H4868" s="23" t="n">
        <v>3396.52</v>
      </c>
      <c r="I4868" s="23" t="n">
        <v>3348.82</v>
      </c>
      <c r="J4868" s="23" t="n">
        <v>3345.47</v>
      </c>
      <c r="K4868" s="24" t="str">
        <f aca="false">IF(N4868&lt;=$F$3,"HIT","MISS")</f>
        <v>MISS</v>
      </c>
      <c r="L4868" s="24" t="str">
        <f aca="false">IF(O4868&lt;=$F$3,"HIT","MISS")</f>
        <v>HIT</v>
      </c>
      <c r="M4868" s="25" t="str">
        <f aca="false">IF(AND(K4868="HIT",L4868="HIT"),"HOD ✓ | LOD ✓",IF(K4868="HIT","HOD ✓",IF(L4868="HIT","LOD ✓","✗ MISS")))</f>
        <v>LOD ✓</v>
      </c>
      <c r="N4868" s="26" t="n">
        <f aca="false">IF(D4868&lt;H4868,(H4868-D4868)/D4868,IF(D4868&gt;G4868,(D4868-G4868)/D4868,0))</f>
        <v>0.000507107590592172</v>
      </c>
      <c r="O4868" s="26" t="n">
        <f aca="false">IF(E4868&lt;J4868,(J4868-E4868)/E4868,IF(E4868&gt;I4868,(E4868-I4868)/E4868,0))</f>
        <v>0.000168913616380615</v>
      </c>
      <c r="P4868" s="27" t="n">
        <f aca="false">LN(F4868/F4867)</f>
        <v>0.0139216480221293</v>
      </c>
      <c r="Q4868" s="28" t="n">
        <f aca="false">STDEV(P4849:P4868)*SQRT(252)</f>
        <v>0.131262488544716</v>
      </c>
      <c r="R4868" s="26" t="n">
        <f aca="false">(G4868-H4868)/H4868</f>
        <v>0.00100102457809761</v>
      </c>
      <c r="S4868" s="17" t="n">
        <f aca="false">YEAR(B4868)</f>
        <v>2025</v>
      </c>
      <c r="T4868" s="17" t="n">
        <f aca="false">WEEKDAY(B4868)</f>
        <v>2</v>
      </c>
    </row>
    <row r="4869" customFormat="false" ht="15" hidden="false" customHeight="false" outlineLevel="0" collapsed="false">
      <c r="B4869" s="21" t="n">
        <v>45860</v>
      </c>
      <c r="C4869" s="22" t="n">
        <v>3399.3</v>
      </c>
      <c r="D4869" s="22" t="n">
        <v>3433.51</v>
      </c>
      <c r="E4869" s="22" t="n">
        <v>3383.42</v>
      </c>
      <c r="F4869" s="22" t="n">
        <v>3431.56</v>
      </c>
      <c r="G4869" s="23" t="n">
        <v>3434.14</v>
      </c>
      <c r="H4869" s="23" t="n">
        <v>3430.71</v>
      </c>
      <c r="I4869" s="23" t="n">
        <v>3388.62</v>
      </c>
      <c r="J4869" s="23" t="n">
        <v>3385.23</v>
      </c>
      <c r="K4869" s="24" t="str">
        <f aca="false">IF(N4869&lt;=$F$3,"HIT","MISS")</f>
        <v>HIT</v>
      </c>
      <c r="L4869" s="24" t="str">
        <f aca="false">IF(O4869&lt;=$F$3,"HIT","MISS")</f>
        <v>MISS</v>
      </c>
      <c r="M4869" s="25" t="str">
        <f aca="false">IF(AND(K4869="HIT",L4869="HIT"),"HOD ✓ | LOD ✓",IF(K4869="HIT","HOD ✓",IF(L4869="HIT","LOD ✓","✗ MISS")))</f>
        <v>HOD ✓</v>
      </c>
      <c r="N4869" s="26" t="n">
        <f aca="false">IF(D4869&lt;H4869,(H4869-D4869)/D4869,IF(D4869&gt;G4869,(D4869-G4869)/D4869,0))</f>
        <v>0</v>
      </c>
      <c r="O4869" s="26" t="n">
        <f aca="false">IF(E4869&lt;J4869,(J4869-E4869)/E4869,IF(E4869&gt;I4869,(E4869-I4869)/E4869,0))</f>
        <v>0.000534961666006569</v>
      </c>
      <c r="P4869" s="27" t="n">
        <f aca="false">LN(F4869/F4868)</f>
        <v>0.0101046166125576</v>
      </c>
      <c r="Q4869" s="28" t="n">
        <f aca="false">STDEV(P4850:P4869)*SQRT(252)</f>
        <v>0.124379619691455</v>
      </c>
      <c r="R4869" s="26" t="n">
        <f aca="false">(G4869-H4869)/H4869</f>
        <v>0.00099979304575433</v>
      </c>
      <c r="S4869" s="17" t="n">
        <f aca="false">YEAR(B4869)</f>
        <v>2025</v>
      </c>
      <c r="T4869" s="17" t="n">
        <f aca="false">WEEKDAY(B4869)</f>
        <v>3</v>
      </c>
    </row>
    <row r="4870" customFormat="false" ht="15" hidden="false" customHeight="false" outlineLevel="0" collapsed="false">
      <c r="B4870" s="21" t="n">
        <v>45861</v>
      </c>
      <c r="C4870" s="22" t="n">
        <v>3430.92</v>
      </c>
      <c r="D4870" s="22" t="n">
        <v>3439.035</v>
      </c>
      <c r="E4870" s="22" t="n">
        <v>3381.42</v>
      </c>
      <c r="F4870" s="22" t="n">
        <v>3387.45</v>
      </c>
      <c r="G4870" s="23" t="n">
        <v>3440.62</v>
      </c>
      <c r="H4870" s="23" t="n">
        <v>3437.18</v>
      </c>
      <c r="I4870" s="23" t="n">
        <v>3385.3</v>
      </c>
      <c r="J4870" s="23" t="n">
        <v>3381.92</v>
      </c>
      <c r="K4870" s="29" t="str">
        <f aca="false">IF(N4870&lt;=$F$3,"HIT","MISS")</f>
        <v>HIT</v>
      </c>
      <c r="L4870" s="29" t="str">
        <f aca="false">IF(O4870&lt;=$F$3,"HIT","MISS")</f>
        <v>HIT</v>
      </c>
      <c r="M4870" s="17" t="str">
        <f aca="false">IF(AND(K4870="HIT",L4870="HIT"),"HOD ✓ | LOD ✓",IF(K4870="HIT","HOD ✓",IF(L4870="HIT","LOD ✓","✗ MISS")))</f>
        <v>HOD ✓ | LOD ✓</v>
      </c>
      <c r="N4870" s="26" t="n">
        <f aca="false">IF(D4870&lt;H4870,(H4870-D4870)/D4870,IF(D4870&gt;G4870,(D4870-G4870)/D4870,0))</f>
        <v>0</v>
      </c>
      <c r="O4870" s="26" t="n">
        <f aca="false">IF(E4870&lt;J4870,(J4870-E4870)/E4870,IF(E4870&gt;I4870,(E4870-I4870)/E4870,0))</f>
        <v>0.000147866872497353</v>
      </c>
      <c r="P4870" s="27" t="n">
        <f aca="false">LN(F4870/F4869)</f>
        <v>-0.012937542329245</v>
      </c>
      <c r="Q4870" s="28" t="n">
        <f aca="false">STDEV(P4851:P4870)*SQRT(252)</f>
        <v>0.1345212200641</v>
      </c>
      <c r="R4870" s="26" t="n">
        <f aca="false">(G4870-H4870)/H4870</f>
        <v>0.00100082044001189</v>
      </c>
      <c r="S4870" s="17" t="n">
        <f aca="false">YEAR(B4870)</f>
        <v>2025</v>
      </c>
      <c r="T4870" s="17" t="n">
        <f aca="false">WEEKDAY(B4870)</f>
        <v>4</v>
      </c>
    </row>
    <row r="4871" customFormat="false" ht="15" hidden="false" customHeight="false" outlineLevel="0" collapsed="false">
      <c r="B4871" s="21" t="n">
        <v>45862</v>
      </c>
      <c r="C4871" s="22" t="n">
        <v>3390.855</v>
      </c>
      <c r="D4871" s="22" t="n">
        <v>3393.48</v>
      </c>
      <c r="E4871" s="22" t="n">
        <v>3351.465</v>
      </c>
      <c r="F4871" s="22" t="n">
        <v>3368.71</v>
      </c>
      <c r="G4871" s="23" t="n">
        <v>3394.61</v>
      </c>
      <c r="H4871" s="23" t="n">
        <v>3391.22</v>
      </c>
      <c r="I4871" s="23" t="n">
        <v>3352.63</v>
      </c>
      <c r="J4871" s="23" t="n">
        <v>3349.28</v>
      </c>
      <c r="K4871" s="29" t="str">
        <f aca="false">IF(N4871&lt;=$F$3,"HIT","MISS")</f>
        <v>HIT</v>
      </c>
      <c r="L4871" s="29" t="str">
        <f aca="false">IF(O4871&lt;=$F$3,"HIT","MISS")</f>
        <v>HIT</v>
      </c>
      <c r="M4871" s="17" t="str">
        <f aca="false">IF(AND(K4871="HIT",L4871="HIT"),"HOD ✓ | LOD ✓",IF(K4871="HIT","HOD ✓",IF(L4871="HIT","LOD ✓","✗ MISS")))</f>
        <v>HOD ✓ | LOD ✓</v>
      </c>
      <c r="N4871" s="26" t="n">
        <f aca="false">IF(D4871&lt;H4871,(H4871-D4871)/D4871,IF(D4871&gt;G4871,(D4871-G4871)/D4871,0))</f>
        <v>0</v>
      </c>
      <c r="O4871" s="26" t="n">
        <f aca="false">IF(E4871&lt;J4871,(J4871-E4871)/E4871,IF(E4871&gt;I4871,(E4871-I4871)/E4871,0))</f>
        <v>0</v>
      </c>
      <c r="P4871" s="27" t="n">
        <f aca="false">LN(F4871/F4870)</f>
        <v>-0.00554754418505537</v>
      </c>
      <c r="Q4871" s="28" t="n">
        <f aca="false">STDEV(P4852:P4871)*SQRT(252)</f>
        <v>0.13622870014095</v>
      </c>
      <c r="R4871" s="26" t="n">
        <f aca="false">(G4871-H4871)/H4871</f>
        <v>0.000999640247462662</v>
      </c>
      <c r="S4871" s="17" t="n">
        <f aca="false">YEAR(B4871)</f>
        <v>2025</v>
      </c>
      <c r="T4871" s="17" t="n">
        <f aca="false">WEEKDAY(B4871)</f>
        <v>5</v>
      </c>
    </row>
    <row r="4872" customFormat="false" ht="15" hidden="false" customHeight="false" outlineLevel="0" collapsed="false">
      <c r="B4872" s="21" t="n">
        <v>45863</v>
      </c>
      <c r="C4872" s="22" t="n">
        <v>3369.45</v>
      </c>
      <c r="D4872" s="22" t="n">
        <v>3373.495</v>
      </c>
      <c r="E4872" s="22" t="n">
        <v>3325.115</v>
      </c>
      <c r="F4872" s="22" t="n">
        <v>3337.07</v>
      </c>
      <c r="G4872" s="23" t="n">
        <v>3377.39</v>
      </c>
      <c r="H4872" s="23" t="n">
        <v>3374.02</v>
      </c>
      <c r="I4872" s="23" t="n">
        <v>3327.57</v>
      </c>
      <c r="J4872" s="23" t="n">
        <v>3324.25</v>
      </c>
      <c r="K4872" s="29" t="str">
        <f aca="false">IF(N4872&lt;=$F$3,"HIT","MISS")</f>
        <v>HIT</v>
      </c>
      <c r="L4872" s="29" t="str">
        <f aca="false">IF(O4872&lt;=$F$3,"HIT","MISS")</f>
        <v>HIT</v>
      </c>
      <c r="M4872" s="17" t="str">
        <f aca="false">IF(AND(K4872="HIT",L4872="HIT"),"HOD ✓ | LOD ✓",IF(K4872="HIT","HOD ✓",IF(L4872="HIT","LOD ✓","✗ MISS")))</f>
        <v>HOD ✓ | LOD ✓</v>
      </c>
      <c r="N4872" s="26" t="n">
        <f aca="false">IF(D4872&lt;H4872,(H4872-D4872)/D4872,IF(D4872&gt;G4872,(D4872-G4872)/D4872,0))</f>
        <v>0.000155624952756738</v>
      </c>
      <c r="O4872" s="26" t="n">
        <f aca="false">IF(E4872&lt;J4872,(J4872-E4872)/E4872,IF(E4872&gt;I4872,(E4872-I4872)/E4872,0))</f>
        <v>0</v>
      </c>
      <c r="P4872" s="27" t="n">
        <f aca="false">LN(F4872/F4871)</f>
        <v>-0.00943670528962395</v>
      </c>
      <c r="Q4872" s="28" t="n">
        <f aca="false">STDEV(P4853:P4872)*SQRT(252)</f>
        <v>0.126866971978285</v>
      </c>
      <c r="R4872" s="26" t="n">
        <f aca="false">(G4872-H4872)/H4872</f>
        <v>0.000998808542925025</v>
      </c>
      <c r="S4872" s="17" t="n">
        <f aca="false">YEAR(B4872)</f>
        <v>2025</v>
      </c>
      <c r="T4872" s="17" t="n">
        <f aca="false">WEEKDAY(B4872)</f>
        <v>6</v>
      </c>
    </row>
    <row r="4873" customFormat="false" ht="15" hidden="false" customHeight="false" outlineLevel="0" collapsed="false">
      <c r="B4873" s="21" t="n">
        <v>45866</v>
      </c>
      <c r="C4873" s="22" t="n">
        <v>3329.475</v>
      </c>
      <c r="D4873" s="22" t="n">
        <v>3345.52</v>
      </c>
      <c r="E4873" s="22" t="n">
        <v>3301.765</v>
      </c>
      <c r="F4873" s="22" t="n">
        <v>3314.45</v>
      </c>
      <c r="G4873" s="23" t="n">
        <v>3346.98</v>
      </c>
      <c r="H4873" s="23" t="n">
        <v>3343.64</v>
      </c>
      <c r="I4873" s="23" t="n">
        <v>3303.16</v>
      </c>
      <c r="J4873" s="23" t="n">
        <v>3299.86</v>
      </c>
      <c r="K4873" s="29" t="str">
        <f aca="false">IF(N4873&lt;=$F$3,"HIT","MISS")</f>
        <v>HIT</v>
      </c>
      <c r="L4873" s="29" t="str">
        <f aca="false">IF(O4873&lt;=$F$3,"HIT","MISS")</f>
        <v>HIT</v>
      </c>
      <c r="M4873" s="17" t="str">
        <f aca="false">IF(AND(K4873="HIT",L4873="HIT"),"HOD ✓ | LOD ✓",IF(K4873="HIT","HOD ✓",IF(L4873="HIT","LOD ✓","✗ MISS")))</f>
        <v>HOD ✓ | LOD ✓</v>
      </c>
      <c r="N4873" s="26" t="n">
        <f aca="false">IF(D4873&lt;H4873,(H4873-D4873)/D4873,IF(D4873&gt;G4873,(D4873-G4873)/D4873,0))</f>
        <v>0</v>
      </c>
      <c r="O4873" s="26" t="n">
        <f aca="false">IF(E4873&lt;J4873,(J4873-E4873)/E4873,IF(E4873&gt;I4873,(E4873-I4873)/E4873,0))</f>
        <v>0</v>
      </c>
      <c r="P4873" s="27" t="n">
        <f aca="false">LN(F4873/F4872)</f>
        <v>-0.0068014791206389</v>
      </c>
      <c r="Q4873" s="28" t="n">
        <f aca="false">STDEV(P4854:P4873)*SQRT(252)</f>
        <v>0.126141011121274</v>
      </c>
      <c r="R4873" s="26" t="n">
        <f aca="false">(G4873-H4873)/H4873</f>
        <v>0.000998911366056198</v>
      </c>
      <c r="S4873" s="17" t="n">
        <f aca="false">YEAR(B4873)</f>
        <v>2025</v>
      </c>
      <c r="T4873" s="17" t="n">
        <f aca="false">WEEKDAY(B4873)</f>
        <v>2</v>
      </c>
    </row>
    <row r="4874" customFormat="false" ht="15" hidden="false" customHeight="false" outlineLevel="0" collapsed="false">
      <c r="B4874" s="21" t="n">
        <v>45867</v>
      </c>
      <c r="C4874" s="22" t="n">
        <v>3313.84</v>
      </c>
      <c r="D4874" s="22" t="n">
        <v>3334.27</v>
      </c>
      <c r="E4874" s="22" t="n">
        <v>3308.16</v>
      </c>
      <c r="F4874" s="22" t="n">
        <v>3326.67</v>
      </c>
      <c r="G4874" s="23" t="n">
        <v>3335.17</v>
      </c>
      <c r="H4874" s="23" t="n">
        <v>3331.84</v>
      </c>
      <c r="I4874" s="23" t="n">
        <v>3312.4</v>
      </c>
      <c r="J4874" s="23" t="n">
        <v>3309.09</v>
      </c>
      <c r="K4874" s="29" t="str">
        <f aca="false">IF(N4874&lt;=$F$3,"HIT","MISS")</f>
        <v>HIT</v>
      </c>
      <c r="L4874" s="29" t="str">
        <f aca="false">IF(O4874&lt;=$F$3,"HIT","MISS")</f>
        <v>HIT</v>
      </c>
      <c r="M4874" s="17" t="str">
        <f aca="false">IF(AND(K4874="HIT",L4874="HIT"),"HOD ✓ | LOD ✓",IF(K4874="HIT","HOD ✓",IF(L4874="HIT","LOD ✓","✗ MISS")))</f>
        <v>HOD ✓ | LOD ✓</v>
      </c>
      <c r="N4874" s="26" t="n">
        <f aca="false">IF(D4874&lt;H4874,(H4874-D4874)/D4874,IF(D4874&gt;G4874,(D4874-G4874)/D4874,0))</f>
        <v>0</v>
      </c>
      <c r="O4874" s="26" t="n">
        <f aca="false">IF(E4874&lt;J4874,(J4874-E4874)/E4874,IF(E4874&gt;I4874,(E4874-I4874)/E4874,0))</f>
        <v>0.000281123041207285</v>
      </c>
      <c r="P4874" s="27" t="n">
        <f aca="false">LN(F4874/F4873)</f>
        <v>0.0036801063048013</v>
      </c>
      <c r="Q4874" s="28" t="n">
        <f aca="false">STDEV(P4855:P4874)*SQRT(252)</f>
        <v>0.120700616828368</v>
      </c>
      <c r="R4874" s="26" t="n">
        <f aca="false">(G4874-H4874)/H4874</f>
        <v>0.00099944775259314</v>
      </c>
      <c r="S4874" s="17" t="n">
        <f aca="false">YEAR(B4874)</f>
        <v>2025</v>
      </c>
      <c r="T4874" s="17" t="n">
        <f aca="false">WEEKDAY(B4874)</f>
        <v>3</v>
      </c>
    </row>
    <row r="4875" customFormat="false" ht="15" hidden="false" customHeight="false" outlineLevel="0" collapsed="false">
      <c r="B4875" s="21" t="n">
        <v>45868</v>
      </c>
      <c r="C4875" s="22" t="n">
        <v>3327.68</v>
      </c>
      <c r="D4875" s="22" t="n">
        <v>3334.09</v>
      </c>
      <c r="E4875" s="22" t="n">
        <v>3268.12</v>
      </c>
      <c r="F4875" s="22" t="n">
        <v>3275.29</v>
      </c>
      <c r="G4875" s="23" t="n">
        <v>3332.87</v>
      </c>
      <c r="H4875" s="23" t="n">
        <v>3329.54</v>
      </c>
      <c r="I4875" s="23" t="n">
        <v>3271.83</v>
      </c>
      <c r="J4875" s="23" t="n">
        <v>3268.56</v>
      </c>
      <c r="K4875" s="29" t="str">
        <f aca="false">IF(N4875&lt;=$F$3,"HIT","MISS")</f>
        <v>HIT</v>
      </c>
      <c r="L4875" s="29" t="str">
        <f aca="false">IF(O4875&lt;=$F$3,"HIT","MISS")</f>
        <v>HIT</v>
      </c>
      <c r="M4875" s="17" t="str">
        <f aca="false">IF(AND(K4875="HIT",L4875="HIT"),"HOD ✓ | LOD ✓",IF(K4875="HIT","HOD ✓",IF(L4875="HIT","LOD ✓","✗ MISS")))</f>
        <v>HOD ✓ | LOD ✓</v>
      </c>
      <c r="N4875" s="26" t="n">
        <f aca="false">IF(D4875&lt;H4875,(H4875-D4875)/D4875,IF(D4875&gt;G4875,(D4875-G4875)/D4875,0))</f>
        <v>0.00036591693685541</v>
      </c>
      <c r="O4875" s="26" t="n">
        <f aca="false">IF(E4875&lt;J4875,(J4875-E4875)/E4875,IF(E4875&gt;I4875,(E4875-I4875)/E4875,0))</f>
        <v>0.000134633979168468</v>
      </c>
      <c r="P4875" s="27" t="n">
        <f aca="false">LN(F4875/F4874)</f>
        <v>-0.0155653888735191</v>
      </c>
      <c r="Q4875" s="28" t="n">
        <f aca="false">STDEV(P4856:P4875)*SQRT(252)</f>
        <v>0.130337492440526</v>
      </c>
      <c r="R4875" s="26" t="n">
        <f aca="false">(G4875-H4875)/H4875</f>
        <v>0.0010001381572229</v>
      </c>
      <c r="S4875" s="17" t="n">
        <f aca="false">YEAR(B4875)</f>
        <v>2025</v>
      </c>
      <c r="T4875" s="17" t="n">
        <f aca="false">WEEKDAY(B4875)</f>
        <v>4</v>
      </c>
    </row>
    <row r="4876" customFormat="false" ht="15" hidden="false" customHeight="false" outlineLevel="0" collapsed="false">
      <c r="B4876" s="21" t="n">
        <v>45869</v>
      </c>
      <c r="C4876" s="22" t="n">
        <v>3277.29</v>
      </c>
      <c r="D4876" s="22" t="n">
        <v>3314.985</v>
      </c>
      <c r="E4876" s="22" t="n">
        <v>3276.285</v>
      </c>
      <c r="F4876" s="22" t="n">
        <v>3290.12</v>
      </c>
      <c r="G4876" s="23" t="n">
        <v>3318.97</v>
      </c>
      <c r="H4876" s="23" t="n">
        <v>3315.65</v>
      </c>
      <c r="I4876" s="23" t="n">
        <v>3280.39</v>
      </c>
      <c r="J4876" s="23" t="n">
        <v>3277.11</v>
      </c>
      <c r="K4876" s="29" t="str">
        <f aca="false">IF(N4876&lt;=$F$3,"HIT","MISS")</f>
        <v>HIT</v>
      </c>
      <c r="L4876" s="29" t="str">
        <f aca="false">IF(O4876&lt;=$F$3,"HIT","MISS")</f>
        <v>HIT</v>
      </c>
      <c r="M4876" s="17" t="str">
        <f aca="false">IF(AND(K4876="HIT",L4876="HIT"),"HOD ✓ | LOD ✓",IF(K4876="HIT","HOD ✓",IF(L4876="HIT","LOD ✓","✗ MISS")))</f>
        <v>HOD ✓ | LOD ✓</v>
      </c>
      <c r="N4876" s="26" t="n">
        <f aca="false">IF(D4876&lt;H4876,(H4876-D4876)/D4876,IF(D4876&gt;G4876,(D4876-G4876)/D4876,0))</f>
        <v>0.000200604225961796</v>
      </c>
      <c r="O4876" s="26" t="n">
        <f aca="false">IF(E4876&lt;J4876,(J4876-E4876)/E4876,IF(E4876&gt;I4876,(E4876-I4876)/E4876,0))</f>
        <v>0.000251809595319172</v>
      </c>
      <c r="P4876" s="27" t="n">
        <f aca="false">LN(F4876/F4875)</f>
        <v>0.00451762349099821</v>
      </c>
      <c r="Q4876" s="28" t="n">
        <f aca="false">STDEV(P4857:P4876)*SQRT(252)</f>
        <v>0.128210827593487</v>
      </c>
      <c r="R4876" s="26" t="n">
        <f aca="false">(G4876-H4876)/H4876</f>
        <v>0.00100131195994743</v>
      </c>
      <c r="S4876" s="17" t="n">
        <f aca="false">YEAR(B4876)</f>
        <v>2025</v>
      </c>
      <c r="T4876" s="17" t="n">
        <f aca="false">WEEKDAY(B4876)</f>
        <v>5</v>
      </c>
    </row>
    <row r="4877" customFormat="false" ht="15" hidden="false" customHeight="false" outlineLevel="0" collapsed="false">
      <c r="B4877" s="21" t="n">
        <v>45870</v>
      </c>
      <c r="C4877" s="22" t="n">
        <v>3291.675</v>
      </c>
      <c r="D4877" s="22" t="n">
        <v>3363.6</v>
      </c>
      <c r="E4877" s="22" t="n">
        <v>3281.745</v>
      </c>
      <c r="F4877" s="22" t="n">
        <v>3362.895</v>
      </c>
      <c r="G4877" s="23" t="n">
        <v>3367.65</v>
      </c>
      <c r="H4877" s="23" t="n">
        <v>3364.29</v>
      </c>
      <c r="I4877" s="23" t="n">
        <v>3280.91</v>
      </c>
      <c r="J4877" s="23" t="n">
        <v>3277.63</v>
      </c>
      <c r="K4877" s="29" t="str">
        <f aca="false">IF(N4877&lt;=$F$3,"HIT","MISS")</f>
        <v>HIT</v>
      </c>
      <c r="L4877" s="29" t="str">
        <f aca="false">IF(O4877&lt;=$F$3,"HIT","MISS")</f>
        <v>HIT</v>
      </c>
      <c r="M4877" s="17" t="str">
        <f aca="false">IF(AND(K4877="HIT",L4877="HIT"),"HOD ✓ | LOD ✓",IF(K4877="HIT","HOD ✓",IF(L4877="HIT","LOD ✓","✗ MISS")))</f>
        <v>HOD ✓ | LOD ✓</v>
      </c>
      <c r="N4877" s="26" t="n">
        <f aca="false">IF(D4877&lt;H4877,(H4877-D4877)/D4877,IF(D4877&gt;G4877,(D4877-G4877)/D4877,0))</f>
        <v>0.000205137352836263</v>
      </c>
      <c r="O4877" s="26" t="n">
        <f aca="false">IF(E4877&lt;J4877,(J4877-E4877)/E4877,IF(E4877&gt;I4877,(E4877-I4877)/E4877,0))</f>
        <v>0.000254437806715646</v>
      </c>
      <c r="P4877" s="27" t="n">
        <f aca="false">LN(F4877/F4876)</f>
        <v>0.0218781718713594</v>
      </c>
      <c r="Q4877" s="28" t="n">
        <f aca="false">STDEV(P4858:P4877)*SQRT(252)</f>
        <v>0.150631699230737</v>
      </c>
      <c r="R4877" s="26" t="n">
        <f aca="false">(G4877-H4877)/H4877</f>
        <v>0.000998724842388774</v>
      </c>
      <c r="S4877" s="17" t="n">
        <f aca="false">YEAR(B4877)</f>
        <v>2025</v>
      </c>
      <c r="T4877" s="17" t="n">
        <f aca="false">WEEKDAY(B4877)</f>
        <v>6</v>
      </c>
    </row>
    <row r="4878" customFormat="false" ht="15" hidden="false" customHeight="false" outlineLevel="0" collapsed="false">
      <c r="B4878" s="21" t="n">
        <v>45873</v>
      </c>
      <c r="C4878" s="22" t="n">
        <v>3364.795</v>
      </c>
      <c r="D4878" s="22" t="n">
        <v>3385.535</v>
      </c>
      <c r="E4878" s="22" t="n">
        <v>3345.005</v>
      </c>
      <c r="F4878" s="22" t="n">
        <v>3373.635</v>
      </c>
      <c r="G4878" s="23" t="n">
        <v>3387.74</v>
      </c>
      <c r="H4878" s="23" t="n">
        <v>3384.36</v>
      </c>
      <c r="I4878" s="23" t="n">
        <v>3347.68</v>
      </c>
      <c r="J4878" s="23" t="n">
        <v>3344.34</v>
      </c>
      <c r="K4878" s="29" t="str">
        <f aca="false">IF(N4878&lt;=$F$3,"HIT","MISS")</f>
        <v>HIT</v>
      </c>
      <c r="L4878" s="29" t="str">
        <f aca="false">IF(O4878&lt;=$F$3,"HIT","MISS")</f>
        <v>HIT</v>
      </c>
      <c r="M4878" s="17" t="str">
        <f aca="false">IF(AND(K4878="HIT",L4878="HIT"),"HOD ✓ | LOD ✓",IF(K4878="HIT","HOD ✓",IF(L4878="HIT","LOD ✓","✗ MISS")))</f>
        <v>HOD ✓ | LOD ✓</v>
      </c>
      <c r="N4878" s="26" t="n">
        <f aca="false">IF(D4878&lt;H4878,(H4878-D4878)/D4878,IF(D4878&gt;G4878,(D4878-G4878)/D4878,0))</f>
        <v>0</v>
      </c>
      <c r="O4878" s="26" t="n">
        <f aca="false">IF(E4878&lt;J4878,(J4878-E4878)/E4878,IF(E4878&gt;I4878,(E4878-I4878)/E4878,0))</f>
        <v>0</v>
      </c>
      <c r="P4878" s="27" t="n">
        <f aca="false">LN(F4878/F4877)</f>
        <v>0.00318858792272793</v>
      </c>
      <c r="Q4878" s="28" t="n">
        <f aca="false">STDEV(P4859:P4878)*SQRT(252)</f>
        <v>0.150943796017208</v>
      </c>
      <c r="R4878" s="26" t="n">
        <f aca="false">(G4878-H4878)/H4878</f>
        <v>0.000998711720975208</v>
      </c>
      <c r="S4878" s="17" t="n">
        <f aca="false">YEAR(B4878)</f>
        <v>2025</v>
      </c>
      <c r="T4878" s="17" t="n">
        <f aca="false">WEEKDAY(B4878)</f>
        <v>2</v>
      </c>
    </row>
    <row r="4879" customFormat="false" ht="15" hidden="false" customHeight="false" outlineLevel="0" collapsed="false">
      <c r="B4879" s="21" t="n">
        <v>45874</v>
      </c>
      <c r="C4879" s="22" t="n">
        <v>3376.195</v>
      </c>
      <c r="D4879" s="22" t="n">
        <v>3390.6</v>
      </c>
      <c r="E4879" s="22" t="n">
        <v>3349.89</v>
      </c>
      <c r="F4879" s="22" t="n">
        <v>3380.96</v>
      </c>
      <c r="G4879" s="23" t="n">
        <v>3390.11</v>
      </c>
      <c r="H4879" s="23" t="n">
        <v>3386.72</v>
      </c>
      <c r="I4879" s="23" t="n">
        <v>3349.17</v>
      </c>
      <c r="J4879" s="23" t="n">
        <v>3345.82</v>
      </c>
      <c r="K4879" s="29" t="str">
        <f aca="false">IF(N4879&lt;=$F$3,"HIT","MISS")</f>
        <v>HIT</v>
      </c>
      <c r="L4879" s="29" t="str">
        <f aca="false">IF(O4879&lt;=$F$3,"HIT","MISS")</f>
        <v>HIT</v>
      </c>
      <c r="M4879" s="17" t="str">
        <f aca="false">IF(AND(K4879="HIT",L4879="HIT"),"HOD ✓ | LOD ✓",IF(K4879="HIT","HOD ✓",IF(L4879="HIT","LOD ✓","✗ MISS")))</f>
        <v>HOD ✓ | LOD ✓</v>
      </c>
      <c r="N4879" s="26" t="n">
        <f aca="false">IF(D4879&lt;H4879,(H4879-D4879)/D4879,IF(D4879&gt;G4879,(D4879-G4879)/D4879,0))</f>
        <v>0.000144517194596762</v>
      </c>
      <c r="O4879" s="26" t="n">
        <f aca="false">IF(E4879&lt;J4879,(J4879-E4879)/E4879,IF(E4879&gt;I4879,(E4879-I4879)/E4879,0))</f>
        <v>0.000214932430617065</v>
      </c>
      <c r="P4879" s="27" t="n">
        <f aca="false">LN(F4879/F4878)</f>
        <v>0.00216889476614457</v>
      </c>
      <c r="Q4879" s="28" t="n">
        <f aca="false">STDEV(P4860:P4879)*SQRT(252)</f>
        <v>0.145270642365455</v>
      </c>
      <c r="R4879" s="26" t="n">
        <f aca="false">(G4879-H4879)/H4879</f>
        <v>0.00100096848868531</v>
      </c>
      <c r="S4879" s="17" t="n">
        <f aca="false">YEAR(B4879)</f>
        <v>2025</v>
      </c>
      <c r="T4879" s="17" t="n">
        <f aca="false">WEEKDAY(B4879)</f>
        <v>3</v>
      </c>
    </row>
    <row r="4880" customFormat="false" ht="15" hidden="false" customHeight="false" outlineLevel="0" collapsed="false">
      <c r="B4880" s="21" t="n">
        <v>45875</v>
      </c>
      <c r="C4880" s="22" t="n">
        <v>3381.475</v>
      </c>
      <c r="D4880" s="22" t="n">
        <v>3385.365</v>
      </c>
      <c r="E4880" s="22" t="n">
        <v>3358.255</v>
      </c>
      <c r="F4880" s="22" t="n">
        <v>3369.27</v>
      </c>
      <c r="G4880" s="23" t="n">
        <v>3384.83</v>
      </c>
      <c r="H4880" s="23" t="n">
        <v>3381.45</v>
      </c>
      <c r="I4880" s="23" t="n">
        <v>3358.48</v>
      </c>
      <c r="J4880" s="23" t="n">
        <v>3355.12</v>
      </c>
      <c r="K4880" s="29" t="str">
        <f aca="false">IF(N4880&lt;=$F$3,"HIT","MISS")</f>
        <v>HIT</v>
      </c>
      <c r="L4880" s="29" t="str">
        <f aca="false">IF(O4880&lt;=$F$3,"HIT","MISS")</f>
        <v>HIT</v>
      </c>
      <c r="M4880" s="17" t="str">
        <f aca="false">IF(AND(K4880="HIT",L4880="HIT"),"HOD ✓ | LOD ✓",IF(K4880="HIT","HOD ✓",IF(L4880="HIT","LOD ✓","✗ MISS")))</f>
        <v>HOD ✓ | LOD ✓</v>
      </c>
      <c r="N4880" s="26" t="n">
        <f aca="false">IF(D4880&lt;H4880,(H4880-D4880)/D4880,IF(D4880&gt;G4880,(D4880-G4880)/D4880,0))</f>
        <v>0.000158033181060197</v>
      </c>
      <c r="O4880" s="26" t="n">
        <f aca="false">IF(E4880&lt;J4880,(J4880-E4880)/E4880,IF(E4880&gt;I4880,(E4880-I4880)/E4880,0))</f>
        <v>0</v>
      </c>
      <c r="P4880" s="27" t="n">
        <f aca="false">LN(F4880/F4879)</f>
        <v>-0.00346358914778879</v>
      </c>
      <c r="Q4880" s="28" t="n">
        <f aca="false">STDEV(P4861:P4880)*SQRT(252)</f>
        <v>0.145870722505074</v>
      </c>
      <c r="R4880" s="26" t="n">
        <f aca="false">(G4880-H4880)/H4880</f>
        <v>0.000999571189874199</v>
      </c>
      <c r="S4880" s="17" t="n">
        <f aca="false">YEAR(B4880)</f>
        <v>2025</v>
      </c>
      <c r="T4880" s="17" t="n">
        <f aca="false">WEEKDAY(B4880)</f>
        <v>4</v>
      </c>
    </row>
    <row r="4881" customFormat="false" ht="15" hidden="false" customHeight="false" outlineLevel="0" collapsed="false">
      <c r="B4881" s="21" t="n">
        <v>45876</v>
      </c>
      <c r="C4881" s="22" t="n">
        <v>3372.44</v>
      </c>
      <c r="D4881" s="22" t="n">
        <v>3401.885</v>
      </c>
      <c r="E4881" s="22" t="n">
        <v>3365.305</v>
      </c>
      <c r="F4881" s="22" t="n">
        <v>3396.48</v>
      </c>
      <c r="G4881" s="23" t="n">
        <v>3405.89</v>
      </c>
      <c r="H4881" s="23" t="n">
        <v>3402.49</v>
      </c>
      <c r="I4881" s="23" t="n">
        <v>3365.37</v>
      </c>
      <c r="J4881" s="23" t="n">
        <v>3362.01</v>
      </c>
      <c r="K4881" s="29" t="str">
        <f aca="false">IF(N4881&lt;=$F$3,"HIT","MISS")</f>
        <v>HIT</v>
      </c>
      <c r="L4881" s="29" t="str">
        <f aca="false">IF(O4881&lt;=$F$3,"HIT","MISS")</f>
        <v>HIT</v>
      </c>
      <c r="M4881" s="17" t="str">
        <f aca="false">IF(AND(K4881="HIT",L4881="HIT"),"HOD ✓ | LOD ✓",IF(K4881="HIT","HOD ✓",IF(L4881="HIT","LOD ✓","✗ MISS")))</f>
        <v>HOD ✓ | LOD ✓</v>
      </c>
      <c r="N4881" s="26" t="n">
        <f aca="false">IF(D4881&lt;H4881,(H4881-D4881)/D4881,IF(D4881&gt;G4881,(D4881-G4881)/D4881,0))</f>
        <v>0.0001778425784527</v>
      </c>
      <c r="O4881" s="26" t="n">
        <f aca="false">IF(E4881&lt;J4881,(J4881-E4881)/E4881,IF(E4881&gt;I4881,(E4881-I4881)/E4881,0))</f>
        <v>0</v>
      </c>
      <c r="P4881" s="27" t="n">
        <f aca="false">LN(F4881/F4880)</f>
        <v>0.00804349752864728</v>
      </c>
      <c r="Q4881" s="28" t="n">
        <f aca="false">STDEV(P4862:P4881)*SQRT(252)</f>
        <v>0.147929810399508</v>
      </c>
      <c r="R4881" s="26" t="n">
        <f aca="false">(G4881-H4881)/H4881</f>
        <v>0.000999268183007178</v>
      </c>
      <c r="S4881" s="17" t="n">
        <f aca="false">YEAR(B4881)</f>
        <v>2025</v>
      </c>
      <c r="T4881" s="17" t="n">
        <f aca="false">WEEKDAY(B4881)</f>
        <v>5</v>
      </c>
    </row>
    <row r="4882" customFormat="false" ht="15" hidden="false" customHeight="false" outlineLevel="0" collapsed="false">
      <c r="B4882" s="21" t="n">
        <v>45877</v>
      </c>
      <c r="C4882" s="22" t="n">
        <v>3400.365</v>
      </c>
      <c r="D4882" s="22" t="n">
        <v>3409.43</v>
      </c>
      <c r="E4882" s="22" t="n">
        <v>3376.575</v>
      </c>
      <c r="F4882" s="22" t="n">
        <v>3397.765</v>
      </c>
      <c r="G4882" s="23" t="n">
        <v>3411.95</v>
      </c>
      <c r="H4882" s="23" t="n">
        <v>3408.54</v>
      </c>
      <c r="I4882" s="23" t="n">
        <v>3379.35</v>
      </c>
      <c r="J4882" s="23" t="n">
        <v>3375.97</v>
      </c>
      <c r="K4882" s="29" t="str">
        <f aca="false">IF(N4882&lt;=$F$3,"HIT","MISS")</f>
        <v>HIT</v>
      </c>
      <c r="L4882" s="29" t="str">
        <f aca="false">IF(O4882&lt;=$F$3,"HIT","MISS")</f>
        <v>HIT</v>
      </c>
      <c r="M4882" s="17" t="str">
        <f aca="false">IF(AND(K4882="HIT",L4882="HIT"),"HOD ✓ | LOD ✓",IF(K4882="HIT","HOD ✓",IF(L4882="HIT","LOD ✓","✗ MISS")))</f>
        <v>HOD ✓ | LOD ✓</v>
      </c>
      <c r="N4882" s="26" t="n">
        <f aca="false">IF(D4882&lt;H4882,(H4882-D4882)/D4882,IF(D4882&gt;G4882,(D4882-G4882)/D4882,0))</f>
        <v>0</v>
      </c>
      <c r="O4882" s="26" t="n">
        <f aca="false">IF(E4882&lt;J4882,(J4882-E4882)/E4882,IF(E4882&gt;I4882,(E4882-I4882)/E4882,0))</f>
        <v>0</v>
      </c>
      <c r="P4882" s="27" t="n">
        <f aca="false">LN(F4882/F4881)</f>
        <v>0.000378261312425837</v>
      </c>
      <c r="Q4882" s="28" t="n">
        <f aca="false">STDEV(P4863:P4882)*SQRT(252)</f>
        <v>0.144566149893198</v>
      </c>
      <c r="R4882" s="26" t="n">
        <f aca="false">(G4882-H4882)/H4882</f>
        <v>0.0010004283358857</v>
      </c>
      <c r="S4882" s="17" t="n">
        <f aca="false">YEAR(B4882)</f>
        <v>2025</v>
      </c>
      <c r="T4882" s="17" t="n">
        <f aca="false">WEEKDAY(B4882)</f>
        <v>6</v>
      </c>
    </row>
    <row r="4883" customFormat="false" ht="15" hidden="false" customHeight="false" outlineLevel="0" collapsed="false">
      <c r="B4883" s="21" t="n">
        <v>45880</v>
      </c>
      <c r="C4883" s="22" t="n">
        <v>3399.75</v>
      </c>
      <c r="D4883" s="22" t="n">
        <v>3401.395</v>
      </c>
      <c r="E4883" s="22" t="n">
        <v>3341.155</v>
      </c>
      <c r="F4883" s="22" t="n">
        <v>3342.665</v>
      </c>
      <c r="G4883" s="23" t="n">
        <v>3404.61</v>
      </c>
      <c r="H4883" s="23" t="n">
        <v>3401.21</v>
      </c>
      <c r="I4883" s="23" t="n">
        <v>3340.57</v>
      </c>
      <c r="J4883" s="23" t="n">
        <v>3337.23</v>
      </c>
      <c r="K4883" s="29" t="str">
        <f aca="false">IF(N4883&lt;=$F$3,"HIT","MISS")</f>
        <v>HIT</v>
      </c>
      <c r="L4883" s="29" t="str">
        <f aca="false">IF(O4883&lt;=$F$3,"HIT","MISS")</f>
        <v>HIT</v>
      </c>
      <c r="M4883" s="17" t="str">
        <f aca="false">IF(AND(K4883="HIT",L4883="HIT"),"HOD ✓ | LOD ✓",IF(K4883="HIT","HOD ✓",IF(L4883="HIT","LOD ✓","✗ MISS")))</f>
        <v>HOD ✓ | LOD ✓</v>
      </c>
      <c r="N4883" s="26" t="n">
        <f aca="false">IF(D4883&lt;H4883,(H4883-D4883)/D4883,IF(D4883&gt;G4883,(D4883-G4883)/D4883,0))</f>
        <v>0</v>
      </c>
      <c r="O4883" s="26" t="n">
        <f aca="false">IF(E4883&lt;J4883,(J4883-E4883)/E4883,IF(E4883&gt;I4883,(E4883-I4883)/E4883,0))</f>
        <v>0.000175089153301788</v>
      </c>
      <c r="P4883" s="27" t="n">
        <f aca="false">LN(F4883/F4882)</f>
        <v>-0.0163494695058605</v>
      </c>
      <c r="Q4883" s="28" t="n">
        <f aca="false">STDEV(P4864:P4883)*SQRT(252)</f>
        <v>0.156141051492696</v>
      </c>
      <c r="R4883" s="26" t="n">
        <f aca="false">(G4883-H4883)/H4883</f>
        <v>0.000999644244254277</v>
      </c>
      <c r="S4883" s="17" t="n">
        <f aca="false">YEAR(B4883)</f>
        <v>2025</v>
      </c>
      <c r="T4883" s="17" t="n">
        <f aca="false">WEEKDAY(B4883)</f>
        <v>2</v>
      </c>
    </row>
    <row r="4884" customFormat="false" ht="15" hidden="false" customHeight="false" outlineLevel="0" collapsed="false">
      <c r="B4884" s="21" t="n">
        <v>45881</v>
      </c>
      <c r="C4884" s="22" t="n">
        <v>3344.04</v>
      </c>
      <c r="D4884" s="22" t="n">
        <v>3359.34</v>
      </c>
      <c r="E4884" s="22" t="n">
        <v>3331.17</v>
      </c>
      <c r="F4884" s="22" t="n">
        <v>3348.345</v>
      </c>
      <c r="G4884" s="23" t="n">
        <v>3359.11</v>
      </c>
      <c r="H4884" s="23" t="n">
        <v>3355.75</v>
      </c>
      <c r="I4884" s="23" t="n">
        <v>3332.35</v>
      </c>
      <c r="J4884" s="23" t="n">
        <v>3329.02</v>
      </c>
      <c r="K4884" s="29" t="str">
        <f aca="false">IF(N4884&lt;=$F$3,"HIT","MISS")</f>
        <v>HIT</v>
      </c>
      <c r="L4884" s="29" t="str">
        <f aca="false">IF(O4884&lt;=$F$3,"HIT","MISS")</f>
        <v>HIT</v>
      </c>
      <c r="M4884" s="17" t="str">
        <f aca="false">IF(AND(K4884="HIT",L4884="HIT"),"HOD ✓ | LOD ✓",IF(K4884="HIT","HOD ✓",IF(L4884="HIT","LOD ✓","✗ MISS")))</f>
        <v>HOD ✓ | LOD ✓</v>
      </c>
      <c r="N4884" s="26" t="n">
        <f aca="false">IF(D4884&lt;H4884,(H4884-D4884)/D4884,IF(D4884&gt;G4884,(D4884-G4884)/D4884,0))</f>
        <v>6.84658295974859E-005</v>
      </c>
      <c r="O4884" s="26" t="n">
        <f aca="false">IF(E4884&lt;J4884,(J4884-E4884)/E4884,IF(E4884&gt;I4884,(E4884-I4884)/E4884,0))</f>
        <v>0</v>
      </c>
      <c r="P4884" s="27" t="n">
        <f aca="false">LN(F4884/F4883)</f>
        <v>0.00169780088937143</v>
      </c>
      <c r="Q4884" s="28" t="n">
        <f aca="false">STDEV(P4865:P4884)*SQRT(252)</f>
        <v>0.154811136544139</v>
      </c>
      <c r="R4884" s="26" t="n">
        <f aca="false">(G4884-H4884)/H4884</f>
        <v>0.00100126648290252</v>
      </c>
      <c r="S4884" s="17" t="n">
        <f aca="false">YEAR(B4884)</f>
        <v>2025</v>
      </c>
      <c r="T4884" s="17" t="n">
        <f aca="false">WEEKDAY(B4884)</f>
        <v>3</v>
      </c>
    </row>
    <row r="4885" customFormat="false" ht="15" hidden="false" customHeight="false" outlineLevel="0" collapsed="false">
      <c r="B4885" s="21" t="n">
        <v>45882</v>
      </c>
      <c r="C4885" s="22" t="n">
        <v>3350.165</v>
      </c>
      <c r="D4885" s="22" t="n">
        <v>3370.825</v>
      </c>
      <c r="E4885" s="22" t="n">
        <v>3342.635</v>
      </c>
      <c r="F4885" s="22" t="n">
        <v>3355.695</v>
      </c>
      <c r="G4885" s="23" t="n">
        <v>3375.72</v>
      </c>
      <c r="H4885" s="23" t="n">
        <v>3372.35</v>
      </c>
      <c r="I4885" s="23" t="n">
        <v>3344.11</v>
      </c>
      <c r="J4885" s="23" t="n">
        <v>3340.77</v>
      </c>
      <c r="K4885" s="29" t="str">
        <f aca="false">IF(N4885&lt;=$F$3,"HIT","MISS")</f>
        <v>HIT</v>
      </c>
      <c r="L4885" s="29" t="str">
        <f aca="false">IF(O4885&lt;=$F$3,"HIT","MISS")</f>
        <v>HIT</v>
      </c>
      <c r="M4885" s="17" t="str">
        <f aca="false">IF(AND(K4885="HIT",L4885="HIT"),"HOD ✓ | LOD ✓",IF(K4885="HIT","HOD ✓",IF(L4885="HIT","LOD ✓","✗ MISS")))</f>
        <v>HOD ✓ | LOD ✓</v>
      </c>
      <c r="N4885" s="26" t="n">
        <f aca="false">IF(D4885&lt;H4885,(H4885-D4885)/D4885,IF(D4885&gt;G4885,(D4885-G4885)/D4885,0))</f>
        <v>0.000452411501635383</v>
      </c>
      <c r="O4885" s="26" t="n">
        <f aca="false">IF(E4885&lt;J4885,(J4885-E4885)/E4885,IF(E4885&gt;I4885,(E4885-I4885)/E4885,0))</f>
        <v>0</v>
      </c>
      <c r="P4885" s="27" t="n">
        <f aca="false">LN(F4885/F4884)</f>
        <v>0.00219270855928128</v>
      </c>
      <c r="Q4885" s="28" t="n">
        <f aca="false">STDEV(P4866:P4885)*SQRT(252)</f>
        <v>0.153135561187185</v>
      </c>
      <c r="R4885" s="26" t="n">
        <f aca="false">(G4885-H4885)/H4885</f>
        <v>0.00099930315655252</v>
      </c>
      <c r="S4885" s="17" t="n">
        <f aca="false">YEAR(B4885)</f>
        <v>2025</v>
      </c>
      <c r="T4885" s="17" t="n">
        <f aca="false">WEEKDAY(B4885)</f>
        <v>4</v>
      </c>
    </row>
    <row r="4886" customFormat="false" ht="15" hidden="false" customHeight="false" outlineLevel="0" collapsed="false">
      <c r="B4886" s="21" t="n">
        <v>45883</v>
      </c>
      <c r="C4886" s="22" t="n">
        <v>3357.46</v>
      </c>
      <c r="D4886" s="22" t="n">
        <v>3374.805</v>
      </c>
      <c r="E4886" s="22" t="n">
        <v>3329.85</v>
      </c>
      <c r="F4886" s="22" t="n">
        <v>3335.585</v>
      </c>
      <c r="G4886" s="23" t="n">
        <v>3379.62</v>
      </c>
      <c r="H4886" s="23" t="n">
        <v>3376.24</v>
      </c>
      <c r="I4886" s="23" t="n">
        <v>3332.43</v>
      </c>
      <c r="J4886" s="23" t="n">
        <v>3329.1</v>
      </c>
      <c r="K4886" s="29" t="str">
        <f aca="false">IF(N4886&lt;=$F$3,"HIT","MISS")</f>
        <v>HIT</v>
      </c>
      <c r="L4886" s="29" t="str">
        <f aca="false">IF(O4886&lt;=$F$3,"HIT","MISS")</f>
        <v>HIT</v>
      </c>
      <c r="M4886" s="17" t="str">
        <f aca="false">IF(AND(K4886="HIT",L4886="HIT"),"HOD ✓ | LOD ✓",IF(K4886="HIT","HOD ✓",IF(L4886="HIT","LOD ✓","✗ MISS")))</f>
        <v>HOD ✓ | LOD ✓</v>
      </c>
      <c r="N4886" s="26" t="n">
        <f aca="false">IF(D4886&lt;H4886,(H4886-D4886)/D4886,IF(D4886&gt;G4886,(D4886-G4886)/D4886,0))</f>
        <v>0.000425209752859779</v>
      </c>
      <c r="O4886" s="26" t="n">
        <f aca="false">IF(E4886&lt;J4886,(J4886-E4886)/E4886,IF(E4886&gt;I4886,(E4886-I4886)/E4886,0))</f>
        <v>0</v>
      </c>
      <c r="P4886" s="27" t="n">
        <f aca="false">LN(F4886/F4885)</f>
        <v>-0.00601082619405406</v>
      </c>
      <c r="Q4886" s="28" t="n">
        <f aca="false">STDEV(P4867:P4886)*SQRT(252)</f>
        <v>0.154422505724783</v>
      </c>
      <c r="R4886" s="26" t="n">
        <f aca="false">(G4886-H4886)/H4886</f>
        <v>0.00100111366490537</v>
      </c>
      <c r="S4886" s="17" t="n">
        <f aca="false">YEAR(B4886)</f>
        <v>2025</v>
      </c>
      <c r="T4886" s="17" t="n">
        <f aca="false">WEEKDAY(B4886)</f>
        <v>5</v>
      </c>
    </row>
    <row r="4887" customFormat="false" ht="15" hidden="false" customHeight="false" outlineLevel="0" collapsed="false">
      <c r="B4887" s="21" t="n">
        <v>45884</v>
      </c>
      <c r="C4887" s="22" t="n">
        <v>3336.795</v>
      </c>
      <c r="D4887" s="22" t="n">
        <v>3348.915</v>
      </c>
      <c r="E4887" s="22" t="n">
        <v>3332.34</v>
      </c>
      <c r="F4887" s="22" t="n">
        <v>3335.7</v>
      </c>
      <c r="G4887" s="23" t="n">
        <v>3351.77</v>
      </c>
      <c r="H4887" s="23" t="n">
        <v>3348.42</v>
      </c>
      <c r="I4887" s="23" t="n">
        <v>3335.47</v>
      </c>
      <c r="J4887" s="23" t="n">
        <v>3332.14</v>
      </c>
      <c r="K4887" s="29" t="str">
        <f aca="false">IF(N4887&lt;=$F$3,"HIT","MISS")</f>
        <v>HIT</v>
      </c>
      <c r="L4887" s="29" t="str">
        <f aca="false">IF(O4887&lt;=$F$3,"HIT","MISS")</f>
        <v>HIT</v>
      </c>
      <c r="M4887" s="17" t="str">
        <f aca="false">IF(AND(K4887="HIT",L4887="HIT"),"HOD ✓ | LOD ✓",IF(K4887="HIT","HOD ✓",IF(L4887="HIT","LOD ✓","✗ MISS")))</f>
        <v>HOD ✓ | LOD ✓</v>
      </c>
      <c r="N4887" s="26" t="n">
        <f aca="false">IF(D4887&lt;H4887,(H4887-D4887)/D4887,IF(D4887&gt;G4887,(D4887-G4887)/D4887,0))</f>
        <v>0</v>
      </c>
      <c r="O4887" s="26" t="n">
        <f aca="false">IF(E4887&lt;J4887,(J4887-E4887)/E4887,IF(E4887&gt;I4887,(E4887-I4887)/E4887,0))</f>
        <v>0</v>
      </c>
      <c r="P4887" s="27" t="n">
        <f aca="false">LN(F4887/F4886)</f>
        <v>3.44761166735277E-005</v>
      </c>
      <c r="Q4887" s="28" t="n">
        <f aca="false">STDEV(P4868:P4887)*SQRT(252)</f>
        <v>0.153916754129521</v>
      </c>
      <c r="R4887" s="26" t="n">
        <f aca="false">(G4887-H4887)/H4887</f>
        <v>0.00100047186434196</v>
      </c>
      <c r="S4887" s="17" t="n">
        <f aca="false">YEAR(B4887)</f>
        <v>2025</v>
      </c>
      <c r="T4887" s="17" t="n">
        <f aca="false">WEEKDAY(B4887)</f>
        <v>6</v>
      </c>
    </row>
    <row r="4888" customFormat="false" ht="15" hidden="false" customHeight="false" outlineLevel="0" collapsed="false">
      <c r="B4888" s="21" t="n">
        <v>45887</v>
      </c>
      <c r="C4888" s="22" t="n">
        <v>3335.23</v>
      </c>
      <c r="D4888" s="22" t="n">
        <v>3358.49</v>
      </c>
      <c r="E4888" s="22" t="n">
        <v>3323.685</v>
      </c>
      <c r="F4888" s="22" t="n">
        <v>3332.895</v>
      </c>
      <c r="G4888" s="23" t="n">
        <v>3376.75</v>
      </c>
      <c r="H4888" s="23" t="n">
        <v>3373.38</v>
      </c>
      <c r="I4888" s="23" t="n">
        <v>3323.36</v>
      </c>
      <c r="J4888" s="23" t="n">
        <v>3320.04</v>
      </c>
      <c r="K4888" s="24" t="str">
        <f aca="false">IF(N4888&lt;=$F$3,"HIT","MISS")</f>
        <v>MISS</v>
      </c>
      <c r="L4888" s="24" t="str">
        <f aca="false">IF(O4888&lt;=$F$3,"HIT","MISS")</f>
        <v>HIT</v>
      </c>
      <c r="M4888" s="25" t="str">
        <f aca="false">IF(AND(K4888="HIT",L4888="HIT"),"HOD ✓ | LOD ✓",IF(K4888="HIT","HOD ✓",IF(L4888="HIT","LOD ✓","✗ MISS")))</f>
        <v>LOD ✓</v>
      </c>
      <c r="N4888" s="26" t="n">
        <f aca="false">IF(D4888&lt;H4888,(H4888-D4888)/D4888,IF(D4888&gt;G4888,(D4888-G4888)/D4888,0))</f>
        <v>0.00443354007306865</v>
      </c>
      <c r="O4888" s="26" t="n">
        <f aca="false">IF(E4888&lt;J4888,(J4888-E4888)/E4888,IF(E4888&gt;I4888,(E4888-I4888)/E4888,0))</f>
        <v>9.77830329889319E-005</v>
      </c>
      <c r="P4888" s="27" t="n">
        <f aca="false">LN(F4888/F4887)</f>
        <v>-0.000841256716123203</v>
      </c>
      <c r="Q4888" s="28" t="n">
        <f aca="false">STDEV(P4869:P4888)*SQRT(252)</f>
        <v>0.144569513771081</v>
      </c>
      <c r="R4888" s="26" t="n">
        <f aca="false">(G4888-H4888)/H4888</f>
        <v>0.000998998037576523</v>
      </c>
      <c r="S4888" s="17" t="n">
        <f aca="false">YEAR(B4888)</f>
        <v>2025</v>
      </c>
      <c r="T4888" s="17" t="n">
        <f aca="false">WEEKDAY(B4888)</f>
        <v>2</v>
      </c>
    </row>
    <row r="4889" customFormat="false" ht="15" hidden="false" customHeight="false" outlineLevel="0" collapsed="false">
      <c r="B4889" s="21" t="n">
        <v>45888</v>
      </c>
      <c r="C4889" s="22" t="n">
        <v>3333.695</v>
      </c>
      <c r="D4889" s="22" t="n">
        <v>3345.465</v>
      </c>
      <c r="E4889" s="22" t="n">
        <v>3315.005</v>
      </c>
      <c r="F4889" s="22" t="n">
        <v>3315.7</v>
      </c>
      <c r="G4889" s="23" t="n">
        <v>3347.96</v>
      </c>
      <c r="H4889" s="23" t="n">
        <v>3344.62</v>
      </c>
      <c r="I4889" s="23" t="n">
        <v>3314.1</v>
      </c>
      <c r="J4889" s="23" t="n">
        <v>3310.79</v>
      </c>
      <c r="K4889" s="29" t="str">
        <f aca="false">IF(N4889&lt;=$F$3,"HIT","MISS")</f>
        <v>HIT</v>
      </c>
      <c r="L4889" s="29" t="str">
        <f aca="false">IF(O4889&lt;=$F$3,"HIT","MISS")</f>
        <v>HIT</v>
      </c>
      <c r="M4889" s="17" t="str">
        <f aca="false">IF(AND(K4889="HIT",L4889="HIT"),"HOD ✓ | LOD ✓",IF(K4889="HIT","HOD ✓",IF(L4889="HIT","LOD ✓","✗ MISS")))</f>
        <v>HOD ✓ | LOD ✓</v>
      </c>
      <c r="N4889" s="26" t="n">
        <f aca="false">IF(D4889&lt;H4889,(H4889-D4889)/D4889,IF(D4889&gt;G4889,(D4889-G4889)/D4889,0))</f>
        <v>0</v>
      </c>
      <c r="O4889" s="26" t="n">
        <f aca="false">IF(E4889&lt;J4889,(J4889-E4889)/E4889,IF(E4889&gt;I4889,(E4889-I4889)/E4889,0))</f>
        <v>0.000273001096529327</v>
      </c>
      <c r="P4889" s="27" t="n">
        <f aca="false">LN(F4889/F4888)</f>
        <v>-0.00517253294502304</v>
      </c>
      <c r="Q4889" s="28" t="n">
        <f aca="false">STDEV(P4870:P4889)*SQRT(252)</f>
        <v>0.139139609098449</v>
      </c>
      <c r="R4889" s="26" t="n">
        <f aca="false">(G4889-H4889)/H4889</f>
        <v>0.000998618677159183</v>
      </c>
      <c r="S4889" s="17" t="n">
        <f aca="false">YEAR(B4889)</f>
        <v>2025</v>
      </c>
      <c r="T4889" s="17" t="n">
        <f aca="false">WEEKDAY(B4889)</f>
        <v>3</v>
      </c>
    </row>
    <row r="4890" customFormat="false" ht="15" hidden="false" customHeight="false" outlineLevel="0" collapsed="false">
      <c r="B4890" s="21" t="n">
        <v>45889</v>
      </c>
      <c r="C4890" s="22" t="n">
        <v>3316.49</v>
      </c>
      <c r="D4890" s="22" t="n">
        <v>3350.275</v>
      </c>
      <c r="E4890" s="22" t="n">
        <v>3311.56</v>
      </c>
      <c r="F4890" s="22" t="n">
        <v>3348.485</v>
      </c>
      <c r="G4890" s="23" t="n">
        <v>3349.73</v>
      </c>
      <c r="H4890" s="23" t="n">
        <v>3346.38</v>
      </c>
      <c r="I4890" s="23" t="n">
        <v>3312.64</v>
      </c>
      <c r="J4890" s="23" t="n">
        <v>3309.33</v>
      </c>
      <c r="K4890" s="29" t="str">
        <f aca="false">IF(N4890&lt;=$F$3,"HIT","MISS")</f>
        <v>HIT</v>
      </c>
      <c r="L4890" s="29" t="str">
        <f aca="false">IF(O4890&lt;=$F$3,"HIT","MISS")</f>
        <v>HIT</v>
      </c>
      <c r="M4890" s="17" t="str">
        <f aca="false">IF(AND(K4890="HIT",L4890="HIT"),"HOD ✓ | LOD ✓",IF(K4890="HIT","HOD ✓",IF(L4890="HIT","LOD ✓","✗ MISS")))</f>
        <v>HOD ✓ | LOD ✓</v>
      </c>
      <c r="N4890" s="26" t="n">
        <f aca="false">IF(D4890&lt;H4890,(H4890-D4890)/D4890,IF(D4890&gt;G4890,(D4890-G4890)/D4890,0))</f>
        <v>0.000162673213392952</v>
      </c>
      <c r="O4890" s="26" t="n">
        <f aca="false">IF(E4890&lt;J4890,(J4890-E4890)/E4890,IF(E4890&gt;I4890,(E4890-I4890)/E4890,0))</f>
        <v>0</v>
      </c>
      <c r="P4890" s="27" t="n">
        <f aca="false">LN(F4890/F4889)</f>
        <v>0.00983924200616515</v>
      </c>
      <c r="Q4890" s="28" t="n">
        <f aca="false">STDEV(P4871:P4890)*SQRT(252)</f>
        <v>0.138265672474887</v>
      </c>
      <c r="R4890" s="26" t="n">
        <f aca="false">(G4890-H4890)/H4890</f>
        <v>0.00100108176596797</v>
      </c>
      <c r="S4890" s="17" t="n">
        <f aca="false">YEAR(B4890)</f>
        <v>2025</v>
      </c>
      <c r="T4890" s="17" t="n">
        <f aca="false">WEEKDAY(B4890)</f>
        <v>4</v>
      </c>
    </row>
    <row r="4891" customFormat="false" ht="15" hidden="false" customHeight="false" outlineLevel="0" collapsed="false">
      <c r="B4891" s="21" t="n">
        <v>45890</v>
      </c>
      <c r="C4891" s="22" t="n">
        <v>3351.2</v>
      </c>
      <c r="D4891" s="22" t="n">
        <v>3352.3</v>
      </c>
      <c r="E4891" s="22" t="n">
        <v>3325.28</v>
      </c>
      <c r="F4891" s="22" t="n">
        <v>3338.71</v>
      </c>
      <c r="G4891" s="23" t="n">
        <v>3352.07</v>
      </c>
      <c r="H4891" s="23" t="n">
        <v>3348.72</v>
      </c>
      <c r="I4891" s="23" t="n">
        <v>3329.18</v>
      </c>
      <c r="J4891" s="23" t="n">
        <v>3325.85</v>
      </c>
      <c r="K4891" s="29" t="str">
        <f aca="false">IF(N4891&lt;=$F$3,"HIT","MISS")</f>
        <v>HIT</v>
      </c>
      <c r="L4891" s="29" t="str">
        <f aca="false">IF(O4891&lt;=$F$3,"HIT","MISS")</f>
        <v>HIT</v>
      </c>
      <c r="M4891" s="17" t="str">
        <f aca="false">IF(AND(K4891="HIT",L4891="HIT"),"HOD ✓ | LOD ✓",IF(K4891="HIT","HOD ✓",IF(L4891="HIT","LOD ✓","✗ MISS")))</f>
        <v>HOD ✓ | LOD ✓</v>
      </c>
      <c r="N4891" s="26" t="n">
        <f aca="false">IF(D4891&lt;H4891,(H4891-D4891)/D4891,IF(D4891&gt;G4891,(D4891-G4891)/D4891,0))</f>
        <v>6.86096113116422E-005</v>
      </c>
      <c r="O4891" s="26" t="n">
        <f aca="false">IF(E4891&lt;J4891,(J4891-E4891)/E4891,IF(E4891&gt;I4891,(E4891-I4891)/E4891,0))</f>
        <v>0.000171414136553827</v>
      </c>
      <c r="P4891" s="27" t="n">
        <f aca="false">LN(F4891/F4890)</f>
        <v>-0.00292349990156475</v>
      </c>
      <c r="Q4891" s="28" t="n">
        <f aca="false">STDEV(P4872:P4891)*SQRT(252)</f>
        <v>0.137325439804015</v>
      </c>
      <c r="R4891" s="26" t="n">
        <f aca="false">(G4891-H4891)/H4891</f>
        <v>0.00100038223560058</v>
      </c>
      <c r="S4891" s="17" t="n">
        <f aca="false">YEAR(B4891)</f>
        <v>2025</v>
      </c>
      <c r="T4891" s="17" t="n">
        <f aca="false">WEEKDAY(B4891)</f>
        <v>5</v>
      </c>
    </row>
    <row r="4892" customFormat="false" ht="15" hidden="false" customHeight="false" outlineLevel="0" collapsed="false">
      <c r="B4892" s="21" t="n">
        <v>45891</v>
      </c>
      <c r="C4892" s="22" t="n">
        <v>3340.14</v>
      </c>
      <c r="D4892" s="22" t="n">
        <v>3378.835</v>
      </c>
      <c r="E4892" s="22" t="n">
        <v>3321.455</v>
      </c>
      <c r="F4892" s="22" t="n">
        <v>3371.23</v>
      </c>
      <c r="G4892" s="23" t="n">
        <v>3377.42</v>
      </c>
      <c r="H4892" s="23" t="n">
        <v>3374.05</v>
      </c>
      <c r="I4892" s="23" t="n">
        <v>3318.16</v>
      </c>
      <c r="J4892" s="23" t="n">
        <v>3314.85</v>
      </c>
      <c r="K4892" s="24" t="str">
        <f aca="false">IF(N4892&lt;=$F$3,"HIT","MISS")</f>
        <v>HIT</v>
      </c>
      <c r="L4892" s="24" t="str">
        <f aca="false">IF(O4892&lt;=$F$3,"HIT","MISS")</f>
        <v>MISS</v>
      </c>
      <c r="M4892" s="25" t="str">
        <f aca="false">IF(AND(K4892="HIT",L4892="HIT"),"HOD ✓ | LOD ✓",IF(K4892="HIT","HOD ✓",IF(L4892="HIT","LOD ✓","✗ MISS")))</f>
        <v>HOD ✓</v>
      </c>
      <c r="N4892" s="26" t="n">
        <f aca="false">IF(D4892&lt;H4892,(H4892-D4892)/D4892,IF(D4892&gt;G4892,(D4892-G4892)/D4892,0))</f>
        <v>0.000418783397236019</v>
      </c>
      <c r="O4892" s="26" t="n">
        <f aca="false">IF(E4892&lt;J4892,(J4892-E4892)/E4892,IF(E4892&gt;I4892,(E4892-I4892)/E4892,0))</f>
        <v>0.00099203511713995</v>
      </c>
      <c r="P4892" s="27" t="n">
        <f aca="false">LN(F4892/F4891)</f>
        <v>0.00969315809796268</v>
      </c>
      <c r="Q4892" s="28" t="n">
        <f aca="false">STDEV(P4873:P4892)*SQRT(252)</f>
        <v>0.137504998988558</v>
      </c>
      <c r="R4892" s="26" t="n">
        <f aca="false">(G4892-H4892)/H4892</f>
        <v>0.000998799662127085</v>
      </c>
      <c r="S4892" s="17" t="n">
        <f aca="false">YEAR(B4892)</f>
        <v>2025</v>
      </c>
      <c r="T4892" s="17" t="n">
        <f aca="false">WEEKDAY(B4892)</f>
        <v>6</v>
      </c>
    </row>
    <row r="4893" customFormat="false" ht="15" hidden="false" customHeight="false" outlineLevel="0" collapsed="false">
      <c r="B4893" s="21" t="n">
        <v>45894</v>
      </c>
      <c r="C4893" s="22" t="n">
        <v>3368.725</v>
      </c>
      <c r="D4893" s="22" t="n">
        <v>3376.375</v>
      </c>
      <c r="E4893" s="22" t="n">
        <v>3359.78</v>
      </c>
      <c r="F4893" s="22" t="n">
        <v>3365.72</v>
      </c>
      <c r="G4893" s="23" t="n">
        <v>3375.84</v>
      </c>
      <c r="H4893" s="23" t="n">
        <v>3372.47</v>
      </c>
      <c r="I4893" s="23" t="n">
        <v>3359.45</v>
      </c>
      <c r="J4893" s="23" t="n">
        <v>3356.09</v>
      </c>
      <c r="K4893" s="29" t="str">
        <f aca="false">IF(N4893&lt;=$F$3,"HIT","MISS")</f>
        <v>HIT</v>
      </c>
      <c r="L4893" s="29" t="str">
        <f aca="false">IF(O4893&lt;=$F$3,"HIT","MISS")</f>
        <v>HIT</v>
      </c>
      <c r="M4893" s="17" t="str">
        <f aca="false">IF(AND(K4893="HIT",L4893="HIT"),"HOD ✓ | LOD ✓",IF(K4893="HIT","HOD ✓",IF(L4893="HIT","LOD ✓","✗ MISS")))</f>
        <v>HOD ✓ | LOD ✓</v>
      </c>
      <c r="N4893" s="26" t="n">
        <f aca="false">IF(D4893&lt;H4893,(H4893-D4893)/D4893,IF(D4893&gt;G4893,(D4893-G4893)/D4893,0))</f>
        <v>0.000158453963200135</v>
      </c>
      <c r="O4893" s="26" t="n">
        <f aca="false">IF(E4893&lt;J4893,(J4893-E4893)/E4893,IF(E4893&gt;I4893,(E4893-I4893)/E4893,0))</f>
        <v>9.82207168327634E-005</v>
      </c>
      <c r="P4893" s="27" t="n">
        <f aca="false">LN(F4893/F4892)</f>
        <v>-0.00163575541709247</v>
      </c>
      <c r="Q4893" s="28" t="n">
        <f aca="false">STDEV(P4874:P4893)*SQRT(252)</f>
        <v>0.135063258155887</v>
      </c>
      <c r="R4893" s="26" t="n">
        <f aca="false">(G4893-H4893)/H4893</f>
        <v>0.000999267599118849</v>
      </c>
      <c r="S4893" s="17" t="n">
        <f aca="false">YEAR(B4893)</f>
        <v>2025</v>
      </c>
      <c r="T4893" s="17" t="n">
        <f aca="false">WEEKDAY(B4893)</f>
        <v>2</v>
      </c>
    </row>
    <row r="4894" customFormat="false" ht="15" hidden="false" customHeight="false" outlineLevel="0" collapsed="false">
      <c r="B4894" s="21" t="n">
        <v>45895</v>
      </c>
      <c r="C4894" s="22" t="n">
        <v>3366.605</v>
      </c>
      <c r="D4894" s="22" t="n">
        <v>3393.745</v>
      </c>
      <c r="E4894" s="22" t="n">
        <v>3351.33</v>
      </c>
      <c r="F4894" s="22" t="n">
        <v>3393.745</v>
      </c>
      <c r="G4894" s="23" t="n">
        <v>3397.95</v>
      </c>
      <c r="H4894" s="23" t="n">
        <v>3394.56</v>
      </c>
      <c r="I4894" s="23" t="n">
        <v>3353.13</v>
      </c>
      <c r="J4894" s="23" t="n">
        <v>3349.78</v>
      </c>
      <c r="K4894" s="29" t="str">
        <f aca="false">IF(N4894&lt;=$F$3,"HIT","MISS")</f>
        <v>HIT</v>
      </c>
      <c r="L4894" s="29" t="str">
        <f aca="false">IF(O4894&lt;=$F$3,"HIT","MISS")</f>
        <v>HIT</v>
      </c>
      <c r="M4894" s="17" t="str">
        <f aca="false">IF(AND(K4894="HIT",L4894="HIT"),"HOD ✓ | LOD ✓",IF(K4894="HIT","HOD ✓",IF(L4894="HIT","LOD ✓","✗ MISS")))</f>
        <v>HOD ✓ | LOD ✓</v>
      </c>
      <c r="N4894" s="26" t="n">
        <f aca="false">IF(D4894&lt;H4894,(H4894-D4894)/D4894,IF(D4894&gt;G4894,(D4894-G4894)/D4894,0))</f>
        <v>0.00024014768345885</v>
      </c>
      <c r="O4894" s="26" t="n">
        <f aca="false">IF(E4894&lt;J4894,(J4894-E4894)/E4894,IF(E4894&gt;I4894,(E4894-I4894)/E4894,0))</f>
        <v>0</v>
      </c>
      <c r="P4894" s="27" t="n">
        <f aca="false">LN(F4894/F4893)</f>
        <v>0.00829212388302169</v>
      </c>
      <c r="Q4894" s="28" t="n">
        <f aca="false">STDEV(P4875:P4894)*SQRT(252)</f>
        <v>0.137355091239401</v>
      </c>
      <c r="R4894" s="26" t="n">
        <f aca="false">(G4894-H4894)/H4894</f>
        <v>0.000998656674208107</v>
      </c>
      <c r="S4894" s="17" t="n">
        <f aca="false">YEAR(B4894)</f>
        <v>2025</v>
      </c>
      <c r="T4894" s="17" t="n">
        <f aca="false">WEEKDAY(B4894)</f>
        <v>3</v>
      </c>
    </row>
    <row r="4895" customFormat="false" ht="15" hidden="false" customHeight="false" outlineLevel="0" collapsed="false">
      <c r="B4895" s="21" t="n">
        <v>45896</v>
      </c>
      <c r="C4895" s="22" t="n">
        <v>3390.75</v>
      </c>
      <c r="D4895" s="22" t="n">
        <v>3398.79</v>
      </c>
      <c r="E4895" s="22" t="n">
        <v>3373.75</v>
      </c>
      <c r="F4895" s="22" t="n">
        <v>3397.72</v>
      </c>
      <c r="G4895" s="23" t="n">
        <v>3402.72</v>
      </c>
      <c r="H4895" s="23" t="n">
        <v>3399.32</v>
      </c>
      <c r="I4895" s="23" t="n">
        <v>3378.16</v>
      </c>
      <c r="J4895" s="23" t="n">
        <v>3374.79</v>
      </c>
      <c r="K4895" s="29" t="str">
        <f aca="false">IF(N4895&lt;=$F$3,"HIT","MISS")</f>
        <v>HIT</v>
      </c>
      <c r="L4895" s="29" t="str">
        <f aca="false">IF(O4895&lt;=$F$3,"HIT","MISS")</f>
        <v>HIT</v>
      </c>
      <c r="M4895" s="17" t="str">
        <f aca="false">IF(AND(K4895="HIT",L4895="HIT"),"HOD ✓ | LOD ✓",IF(K4895="HIT","HOD ✓",IF(L4895="HIT","LOD ✓","✗ MISS")))</f>
        <v>HOD ✓ | LOD ✓</v>
      </c>
      <c r="N4895" s="26" t="n">
        <f aca="false">IF(D4895&lt;H4895,(H4895-D4895)/D4895,IF(D4895&gt;G4895,(D4895-G4895)/D4895,0))</f>
        <v>0.000155937848469661</v>
      </c>
      <c r="O4895" s="26" t="n">
        <f aca="false">IF(E4895&lt;J4895,(J4895-E4895)/E4895,IF(E4895&gt;I4895,(E4895-I4895)/E4895,0))</f>
        <v>0.000308262319377536</v>
      </c>
      <c r="P4895" s="27" t="n">
        <f aca="false">LN(F4895/F4894)</f>
        <v>0.0011705870394393</v>
      </c>
      <c r="Q4895" s="28" t="n">
        <f aca="false">STDEV(P4876:P4895)*SQRT(252)</f>
        <v>0.122647170980807</v>
      </c>
      <c r="R4895" s="26" t="n">
        <f aca="false">(G4895-H4895)/H4895</f>
        <v>0.00100020004000789</v>
      </c>
      <c r="S4895" s="17" t="n">
        <f aca="false">YEAR(B4895)</f>
        <v>2025</v>
      </c>
      <c r="T4895" s="17" t="n">
        <f aca="false">WEEKDAY(B4895)</f>
        <v>4</v>
      </c>
    </row>
    <row r="4896" customFormat="false" ht="15" hidden="false" customHeight="false" outlineLevel="0" collapsed="false">
      <c r="B4896" s="21" t="n">
        <v>45897</v>
      </c>
      <c r="C4896" s="22" t="n">
        <v>3398.405</v>
      </c>
      <c r="D4896" s="22" t="n">
        <v>3423.18</v>
      </c>
      <c r="E4896" s="22" t="n">
        <v>3384.62</v>
      </c>
      <c r="F4896" s="22" t="n">
        <v>3417.06</v>
      </c>
      <c r="G4896" s="23" t="n">
        <v>3425.29</v>
      </c>
      <c r="H4896" s="23" t="n">
        <v>3421.87</v>
      </c>
      <c r="I4896" s="23" t="n">
        <v>3385.27</v>
      </c>
      <c r="J4896" s="23" t="n">
        <v>3381.89</v>
      </c>
      <c r="K4896" s="29" t="str">
        <f aca="false">IF(N4896&lt;=$F$3,"HIT","MISS")</f>
        <v>HIT</v>
      </c>
      <c r="L4896" s="29" t="str">
        <f aca="false">IF(O4896&lt;=$F$3,"HIT","MISS")</f>
        <v>HIT</v>
      </c>
      <c r="M4896" s="17" t="str">
        <f aca="false">IF(AND(K4896="HIT",L4896="HIT"),"HOD ✓ | LOD ✓",IF(K4896="HIT","HOD ✓",IF(L4896="HIT","LOD ✓","✗ MISS")))</f>
        <v>HOD ✓ | LOD ✓</v>
      </c>
      <c r="N4896" s="26" t="n">
        <f aca="false">IF(D4896&lt;H4896,(H4896-D4896)/D4896,IF(D4896&gt;G4896,(D4896-G4896)/D4896,0))</f>
        <v>0</v>
      </c>
      <c r="O4896" s="26" t="n">
        <f aca="false">IF(E4896&lt;J4896,(J4896-E4896)/E4896,IF(E4896&gt;I4896,(E4896-I4896)/E4896,0))</f>
        <v>0</v>
      </c>
      <c r="P4896" s="27" t="n">
        <f aca="false">LN(F4896/F4895)</f>
        <v>0.005675913799542</v>
      </c>
      <c r="Q4896" s="28" t="n">
        <f aca="false">STDEV(P4877:P4896)*SQRT(252)</f>
        <v>0.123051452666161</v>
      </c>
      <c r="R4896" s="26" t="n">
        <f aca="false">(G4896-H4896)/H4896</f>
        <v>0.00099945351518324</v>
      </c>
      <c r="S4896" s="17" t="n">
        <f aca="false">YEAR(B4896)</f>
        <v>2025</v>
      </c>
      <c r="T4896" s="17" t="n">
        <f aca="false">WEEKDAY(B4896)</f>
        <v>5</v>
      </c>
    </row>
    <row r="4897" customFormat="false" ht="15" hidden="false" customHeight="false" outlineLevel="0" collapsed="false">
      <c r="B4897" s="21" t="n">
        <v>45898</v>
      </c>
      <c r="C4897" s="22" t="n">
        <v>3417.035</v>
      </c>
      <c r="D4897" s="22" t="n">
        <v>3453.97</v>
      </c>
      <c r="E4897" s="22" t="n">
        <v>3404.315</v>
      </c>
      <c r="F4897" s="22" t="n">
        <v>3447.435</v>
      </c>
      <c r="G4897" s="23" t="n">
        <v>3455.53</v>
      </c>
      <c r="H4897" s="23" t="n">
        <v>3452.08</v>
      </c>
      <c r="I4897" s="23" t="n">
        <v>3403.51</v>
      </c>
      <c r="J4897" s="23" t="n">
        <v>3400.11</v>
      </c>
      <c r="K4897" s="29" t="str">
        <f aca="false">IF(N4897&lt;=$F$3,"HIT","MISS")</f>
        <v>HIT</v>
      </c>
      <c r="L4897" s="29" t="str">
        <f aca="false">IF(O4897&lt;=$F$3,"HIT","MISS")</f>
        <v>HIT</v>
      </c>
      <c r="M4897" s="17" t="str">
        <f aca="false">IF(AND(K4897="HIT",L4897="HIT"),"HOD ✓ | LOD ✓",IF(K4897="HIT","HOD ✓",IF(L4897="HIT","LOD ✓","✗ MISS")))</f>
        <v>HOD ✓ | LOD ✓</v>
      </c>
      <c r="N4897" s="26" t="n">
        <f aca="false">IF(D4897&lt;H4897,(H4897-D4897)/D4897,IF(D4897&gt;G4897,(D4897-G4897)/D4897,0))</f>
        <v>0</v>
      </c>
      <c r="O4897" s="26" t="n">
        <f aca="false">IF(E4897&lt;J4897,(J4897-E4897)/E4897,IF(E4897&gt;I4897,(E4897-I4897)/E4897,0))</f>
        <v>0.000236464604479855</v>
      </c>
      <c r="P4897" s="27" t="n">
        <f aca="false">LN(F4897/F4896)</f>
        <v>0.00884994402386815</v>
      </c>
      <c r="Q4897" s="28" t="n">
        <f aca="false">STDEV(P4878:P4897)*SQRT(252)</f>
        <v>0.101850692919349</v>
      </c>
      <c r="R4897" s="26" t="n">
        <f aca="false">(G4897-H4897)/H4897</f>
        <v>0.000999397464717003</v>
      </c>
      <c r="S4897" s="17" t="n">
        <f aca="false">YEAR(B4897)</f>
        <v>2025</v>
      </c>
      <c r="T4897" s="17" t="n">
        <f aca="false">WEEKDAY(B4897)</f>
        <v>6</v>
      </c>
    </row>
    <row r="4898" customFormat="false" ht="15" hidden="false" customHeight="false" outlineLevel="0" collapsed="false">
      <c r="B4898" s="21" t="n">
        <v>45901</v>
      </c>
      <c r="C4898" s="22" t="n">
        <v>3445.43</v>
      </c>
      <c r="D4898" s="22" t="n">
        <v>3489.845</v>
      </c>
      <c r="E4898" s="22" t="n">
        <v>3437.025</v>
      </c>
      <c r="F4898" s="22" t="n">
        <v>3476.365</v>
      </c>
      <c r="G4898" s="23" t="n">
        <v>3493.77</v>
      </c>
      <c r="H4898" s="23" t="n">
        <v>3490.28</v>
      </c>
      <c r="I4898" s="23" t="n">
        <v>3437.76</v>
      </c>
      <c r="J4898" s="23" t="n">
        <v>3434.33</v>
      </c>
      <c r="K4898" s="29" t="str">
        <f aca="false">IF(N4898&lt;=$F$3,"HIT","MISS")</f>
        <v>HIT</v>
      </c>
      <c r="L4898" s="29" t="str">
        <f aca="false">IF(O4898&lt;=$F$3,"HIT","MISS")</f>
        <v>HIT</v>
      </c>
      <c r="M4898" s="17" t="str">
        <f aca="false">IF(AND(K4898="HIT",L4898="HIT"),"HOD ✓ | LOD ✓",IF(K4898="HIT","HOD ✓",IF(L4898="HIT","LOD ✓","✗ MISS")))</f>
        <v>HOD ✓ | LOD ✓</v>
      </c>
      <c r="N4898" s="26" t="n">
        <f aca="false">IF(D4898&lt;H4898,(H4898-D4898)/D4898,IF(D4898&gt;G4898,(D4898-G4898)/D4898,0))</f>
        <v>0.000124647369725704</v>
      </c>
      <c r="O4898" s="26" t="n">
        <f aca="false">IF(E4898&lt;J4898,(J4898-E4898)/E4898,IF(E4898&gt;I4898,(E4898-I4898)/E4898,0))</f>
        <v>0</v>
      </c>
      <c r="P4898" s="27" t="n">
        <f aca="false">LN(F4898/F4897)</f>
        <v>0.00835673137879546</v>
      </c>
      <c r="Q4898" s="28" t="n">
        <f aca="false">STDEV(P4879:P4898)*SQRT(252)</f>
        <v>0.104771406582075</v>
      </c>
      <c r="R4898" s="26" t="n">
        <f aca="false">(G4898-H4898)/H4898</f>
        <v>0.000999919777209789</v>
      </c>
      <c r="S4898" s="17" t="n">
        <f aca="false">YEAR(B4898)</f>
        <v>2025</v>
      </c>
      <c r="T4898" s="17" t="n">
        <f aca="false">WEEKDAY(B4898)</f>
        <v>2</v>
      </c>
    </row>
    <row r="4899" customFormat="false" ht="15" hidden="false" customHeight="false" outlineLevel="0" collapsed="false">
      <c r="B4899" s="21" t="n">
        <v>45902</v>
      </c>
      <c r="C4899" s="22" t="n">
        <v>3475.91</v>
      </c>
      <c r="D4899" s="22" t="n">
        <v>3540.06</v>
      </c>
      <c r="E4899" s="22" t="n">
        <v>3470.05</v>
      </c>
      <c r="F4899" s="22" t="n">
        <v>3533.545</v>
      </c>
      <c r="G4899" s="23" t="n">
        <v>3534.91</v>
      </c>
      <c r="H4899" s="23" t="n">
        <v>3531.38</v>
      </c>
      <c r="I4899" s="23" t="n">
        <v>3469.53</v>
      </c>
      <c r="J4899" s="23" t="n">
        <v>3466.06</v>
      </c>
      <c r="K4899" s="24" t="str">
        <f aca="false">IF(N4899&lt;=$F$3,"HIT","MISS")</f>
        <v>MISS</v>
      </c>
      <c r="L4899" s="24" t="str">
        <f aca="false">IF(O4899&lt;=$F$3,"HIT","MISS")</f>
        <v>HIT</v>
      </c>
      <c r="M4899" s="25" t="str">
        <f aca="false">IF(AND(K4899="HIT",L4899="HIT"),"HOD ✓ | LOD ✓",IF(K4899="HIT","HOD ✓",IF(L4899="HIT","LOD ✓","✗ MISS")))</f>
        <v>LOD ✓</v>
      </c>
      <c r="N4899" s="26" t="n">
        <f aca="false">IF(D4899&lt;H4899,(H4899-D4899)/D4899,IF(D4899&gt;G4899,(D4899-G4899)/D4899,0))</f>
        <v>0.00145477760263953</v>
      </c>
      <c r="O4899" s="26" t="n">
        <f aca="false">IF(E4899&lt;J4899,(J4899-E4899)/E4899,IF(E4899&gt;I4899,(E4899-I4899)/E4899,0))</f>
        <v>0.00014985374850506</v>
      </c>
      <c r="P4899" s="27" t="n">
        <f aca="false">LN(F4899/F4898)</f>
        <v>0.0163144086718494</v>
      </c>
      <c r="Q4899" s="28" t="n">
        <f aca="false">STDEV(P4880:P4899)*SQRT(252)</f>
        <v>0.117257440671329</v>
      </c>
      <c r="R4899" s="26" t="n">
        <f aca="false">(G4899-H4899)/H4899</f>
        <v>0.000999609217926064</v>
      </c>
      <c r="S4899" s="17" t="n">
        <f aca="false">YEAR(B4899)</f>
        <v>2025</v>
      </c>
      <c r="T4899" s="17" t="n">
        <f aca="false">WEEKDAY(B4899)</f>
        <v>3</v>
      </c>
    </row>
    <row r="4900" customFormat="false" ht="15" hidden="false" customHeight="false" outlineLevel="0" collapsed="false">
      <c r="B4900" s="21" t="n">
        <v>45903</v>
      </c>
      <c r="C4900" s="22" t="n">
        <v>3532.72</v>
      </c>
      <c r="D4900" s="22" t="n">
        <v>3578.66</v>
      </c>
      <c r="E4900" s="22" t="n">
        <v>3526.54</v>
      </c>
      <c r="F4900" s="22" t="n">
        <v>3559.26</v>
      </c>
      <c r="G4900" s="23" t="n">
        <v>3579.37</v>
      </c>
      <c r="H4900" s="23" t="n">
        <v>3575.79</v>
      </c>
      <c r="I4900" s="23" t="n">
        <v>3531.04</v>
      </c>
      <c r="J4900" s="23" t="n">
        <v>3527.51</v>
      </c>
      <c r="K4900" s="29" t="str">
        <f aca="false">IF(N4900&lt;=$F$3,"HIT","MISS")</f>
        <v>HIT</v>
      </c>
      <c r="L4900" s="29" t="str">
        <f aca="false">IF(O4900&lt;=$F$3,"HIT","MISS")</f>
        <v>HIT</v>
      </c>
      <c r="M4900" s="17" t="str">
        <f aca="false">IF(AND(K4900="HIT",L4900="HIT"),"HOD ✓ | LOD ✓",IF(K4900="HIT","HOD ✓",IF(L4900="HIT","LOD ✓","✗ MISS")))</f>
        <v>HOD ✓ | LOD ✓</v>
      </c>
      <c r="N4900" s="26" t="n">
        <f aca="false">IF(D4900&lt;H4900,(H4900-D4900)/D4900,IF(D4900&gt;G4900,(D4900-G4900)/D4900,0))</f>
        <v>0</v>
      </c>
      <c r="O4900" s="26" t="n">
        <f aca="false">IF(E4900&lt;J4900,(J4900-E4900)/E4900,IF(E4900&gt;I4900,(E4900-I4900)/E4900,0))</f>
        <v>0.000275057138158154</v>
      </c>
      <c r="P4900" s="27" t="n">
        <f aca="false">LN(F4900/F4899)</f>
        <v>0.00725104177242469</v>
      </c>
      <c r="Q4900" s="28" t="n">
        <f aca="false">STDEV(P4881:P4900)*SQRT(252)</f>
        <v>0.116550884959103</v>
      </c>
      <c r="R4900" s="26" t="n">
        <f aca="false">(G4900-H4900)/H4900</f>
        <v>0.00100117736220525</v>
      </c>
      <c r="S4900" s="17" t="n">
        <f aca="false">YEAR(B4900)</f>
        <v>2025</v>
      </c>
      <c r="T4900" s="17" t="n">
        <f aca="false">WEEKDAY(B4900)</f>
        <v>4</v>
      </c>
    </row>
    <row r="4901" customFormat="false" ht="15" hidden="false" customHeight="false" outlineLevel="0" collapsed="false">
      <c r="B4901" s="21" t="n">
        <v>45904</v>
      </c>
      <c r="C4901" s="22" t="n">
        <v>3560.26</v>
      </c>
      <c r="D4901" s="22" t="n">
        <v>3564.155</v>
      </c>
      <c r="E4901" s="22" t="n">
        <v>3511.755</v>
      </c>
      <c r="F4901" s="22" t="n">
        <v>3545.87</v>
      </c>
      <c r="G4901" s="23" t="n">
        <v>3564.62</v>
      </c>
      <c r="H4901" s="23" t="n">
        <v>3561.06</v>
      </c>
      <c r="I4901" s="23" t="n">
        <v>3515.88</v>
      </c>
      <c r="J4901" s="23" t="n">
        <v>3512.37</v>
      </c>
      <c r="K4901" s="29" t="str">
        <f aca="false">IF(N4901&lt;=$F$3,"HIT","MISS")</f>
        <v>HIT</v>
      </c>
      <c r="L4901" s="29" t="str">
        <f aca="false">IF(O4901&lt;=$F$3,"HIT","MISS")</f>
        <v>HIT</v>
      </c>
      <c r="M4901" s="17" t="str">
        <f aca="false">IF(AND(K4901="HIT",L4901="HIT"),"HOD ✓ | LOD ✓",IF(K4901="HIT","HOD ✓",IF(L4901="HIT","LOD ✓","✗ MISS")))</f>
        <v>HOD ✓ | LOD ✓</v>
      </c>
      <c r="N4901" s="26" t="n">
        <f aca="false">IF(D4901&lt;H4901,(H4901-D4901)/D4901,IF(D4901&gt;G4901,(D4901-G4901)/D4901,0))</f>
        <v>0</v>
      </c>
      <c r="O4901" s="26" t="n">
        <f aca="false">IF(E4901&lt;J4901,(J4901-E4901)/E4901,IF(E4901&gt;I4901,(E4901-I4901)/E4901,0))</f>
        <v>0.000175126112157534</v>
      </c>
      <c r="P4901" s="27" t="n">
        <f aca="false">LN(F4901/F4900)</f>
        <v>-0.00376911213496583</v>
      </c>
      <c r="Q4901" s="28" t="n">
        <f aca="false">STDEV(P4882:P4901)*SQRT(252)</f>
        <v>0.11696728577307</v>
      </c>
      <c r="R4901" s="26" t="n">
        <f aca="false">(G4901-H4901)/H4901</f>
        <v>0.000999702335821341</v>
      </c>
      <c r="S4901" s="17" t="n">
        <f aca="false">YEAR(B4901)</f>
        <v>2025</v>
      </c>
      <c r="T4901" s="17" t="n">
        <f aca="false">WEEKDAY(B4901)</f>
        <v>5</v>
      </c>
    </row>
    <row r="4902" customFormat="false" ht="15" hidden="false" customHeight="false" outlineLevel="0" collapsed="false">
      <c r="B4902" s="21" t="n">
        <v>45905</v>
      </c>
      <c r="C4902" s="22" t="n">
        <v>3545.4</v>
      </c>
      <c r="D4902" s="22" t="n">
        <v>3600.205</v>
      </c>
      <c r="E4902" s="22" t="n">
        <v>3540.015</v>
      </c>
      <c r="F4902" s="22" t="n">
        <v>3586.545</v>
      </c>
      <c r="G4902" s="23" t="n">
        <v>3604.11</v>
      </c>
      <c r="H4902" s="23" t="n">
        <v>3600.51</v>
      </c>
      <c r="I4902" s="23" t="n">
        <v>3539.53</v>
      </c>
      <c r="J4902" s="23" t="n">
        <v>3535.99</v>
      </c>
      <c r="K4902" s="29" t="str">
        <f aca="false">IF(N4902&lt;=$F$3,"HIT","MISS")</f>
        <v>HIT</v>
      </c>
      <c r="L4902" s="29" t="str">
        <f aca="false">IF(O4902&lt;=$F$3,"HIT","MISS")</f>
        <v>HIT</v>
      </c>
      <c r="M4902" s="17" t="str">
        <f aca="false">IF(AND(K4902="HIT",L4902="HIT"),"HOD ✓ | LOD ✓",IF(K4902="HIT","HOD ✓",IF(L4902="HIT","LOD ✓","✗ MISS")))</f>
        <v>HOD ✓ | LOD ✓</v>
      </c>
      <c r="N4902" s="26" t="n">
        <f aca="false">IF(D4902&lt;H4902,(H4902-D4902)/D4902,IF(D4902&gt;G4902,(D4902-G4902)/D4902,0))</f>
        <v>8.47173980371371E-005</v>
      </c>
      <c r="O4902" s="26" t="n">
        <f aca="false">IF(E4902&lt;J4902,(J4902-E4902)/E4902,IF(E4902&gt;I4902,(E4902-I4902)/E4902,0))</f>
        <v>0.000137005069187467</v>
      </c>
      <c r="P4902" s="27" t="n">
        <f aca="false">LN(F4902/F4901)</f>
        <v>0.0114057976036059</v>
      </c>
      <c r="Q4902" s="28" t="n">
        <f aca="false">STDEV(P4883:P4902)*SQRT(252)</f>
        <v>0.121221602769203</v>
      </c>
      <c r="R4902" s="26" t="n">
        <f aca="false">(G4902-H4902)/H4902</f>
        <v>0.00099985835339991</v>
      </c>
      <c r="S4902" s="17" t="n">
        <f aca="false">YEAR(B4902)</f>
        <v>2025</v>
      </c>
      <c r="T4902" s="17" t="n">
        <f aca="false">WEEKDAY(B4902)</f>
        <v>6</v>
      </c>
    </row>
    <row r="4903" customFormat="false" ht="15" hidden="false" customHeight="false" outlineLevel="0" collapsed="false">
      <c r="B4903" s="21" t="n">
        <v>45908</v>
      </c>
      <c r="C4903" s="22" t="n">
        <v>3591.61</v>
      </c>
      <c r="D4903" s="22" t="n">
        <v>3646.545</v>
      </c>
      <c r="E4903" s="22" t="n">
        <v>3579.72</v>
      </c>
      <c r="F4903" s="22" t="n">
        <v>3635.85</v>
      </c>
      <c r="G4903" s="23" t="n">
        <v>3645.3</v>
      </c>
      <c r="H4903" s="23" t="n">
        <v>3641.66</v>
      </c>
      <c r="I4903" s="23" t="n">
        <v>3581.44</v>
      </c>
      <c r="J4903" s="23" t="n">
        <v>3577.86</v>
      </c>
      <c r="K4903" s="29" t="str">
        <f aca="false">IF(N4903&lt;=$F$3,"HIT","MISS")</f>
        <v>HIT</v>
      </c>
      <c r="L4903" s="29" t="str">
        <f aca="false">IF(O4903&lt;=$F$3,"HIT","MISS")</f>
        <v>HIT</v>
      </c>
      <c r="M4903" s="17" t="str">
        <f aca="false">IF(AND(K4903="HIT",L4903="HIT"),"HOD ✓ | LOD ✓",IF(K4903="HIT","HOD ✓",IF(L4903="HIT","LOD ✓","✗ MISS")))</f>
        <v>HOD ✓ | LOD ✓</v>
      </c>
      <c r="N4903" s="26" t="n">
        <f aca="false">IF(D4903&lt;H4903,(H4903-D4903)/D4903,IF(D4903&gt;G4903,(D4903-G4903)/D4903,0))</f>
        <v>0.00034141906928336</v>
      </c>
      <c r="O4903" s="26" t="n">
        <f aca="false">IF(E4903&lt;J4903,(J4903-E4903)/E4903,IF(E4903&gt;I4903,(E4903-I4903)/E4903,0))</f>
        <v>0</v>
      </c>
      <c r="P4903" s="27" t="n">
        <f aca="false">LN(F4903/F4902)</f>
        <v>0.0136535777817636</v>
      </c>
      <c r="Q4903" s="28" t="n">
        <f aca="false">STDEV(P4884:P4903)*SQRT(252)</f>
        <v>0.104274777483555</v>
      </c>
      <c r="R4903" s="26" t="n">
        <f aca="false">(G4903-H4903)/H4903</f>
        <v>0.000999544163925333</v>
      </c>
      <c r="S4903" s="17" t="n">
        <f aca="false">YEAR(B4903)</f>
        <v>2025</v>
      </c>
      <c r="T4903" s="17" t="n">
        <f aca="false">WEEKDAY(B4903)</f>
        <v>2</v>
      </c>
    </row>
    <row r="4904" customFormat="false" ht="15" hidden="false" customHeight="false" outlineLevel="0" collapsed="false">
      <c r="B4904" s="21" t="n">
        <v>45909</v>
      </c>
      <c r="C4904" s="22" t="n">
        <v>3636.15</v>
      </c>
      <c r="D4904" s="22" t="n">
        <v>3674.695</v>
      </c>
      <c r="E4904" s="22" t="n">
        <v>3626.03</v>
      </c>
      <c r="F4904" s="22" t="n">
        <v>3626.315</v>
      </c>
      <c r="G4904" s="23" t="n">
        <v>3677.44</v>
      </c>
      <c r="H4904" s="23" t="n">
        <v>3673.77</v>
      </c>
      <c r="I4904" s="23" t="n">
        <v>3625.66</v>
      </c>
      <c r="J4904" s="23" t="n">
        <v>3622.04</v>
      </c>
      <c r="K4904" s="29" t="str">
        <f aca="false">IF(N4904&lt;=$F$3,"HIT","MISS")</f>
        <v>HIT</v>
      </c>
      <c r="L4904" s="29" t="str">
        <f aca="false">IF(O4904&lt;=$F$3,"HIT","MISS")</f>
        <v>HIT</v>
      </c>
      <c r="M4904" s="17" t="str">
        <f aca="false">IF(AND(K4904="HIT",L4904="HIT"),"HOD ✓ | LOD ✓",IF(K4904="HIT","HOD ✓",IF(L4904="HIT","LOD ✓","✗ MISS")))</f>
        <v>HOD ✓ | LOD ✓</v>
      </c>
      <c r="N4904" s="26" t="n">
        <f aca="false">IF(D4904&lt;H4904,(H4904-D4904)/D4904,IF(D4904&gt;G4904,(D4904-G4904)/D4904,0))</f>
        <v>0</v>
      </c>
      <c r="O4904" s="26" t="n">
        <f aca="false">IF(E4904&lt;J4904,(J4904-E4904)/E4904,IF(E4904&gt;I4904,(E4904-I4904)/E4904,0))</f>
        <v>0.000102039972090784</v>
      </c>
      <c r="P4904" s="27" t="n">
        <f aca="false">LN(F4904/F4903)</f>
        <v>-0.0026259401925177</v>
      </c>
      <c r="Q4904" s="28" t="n">
        <f aca="false">STDEV(P4885:P4904)*SQRT(252)</f>
        <v>0.106752961663764</v>
      </c>
      <c r="R4904" s="26" t="n">
        <f aca="false">(G4904-H4904)/H4904</f>
        <v>0.000998973806199101</v>
      </c>
      <c r="S4904" s="17" t="n">
        <f aca="false">YEAR(B4904)</f>
        <v>2025</v>
      </c>
      <c r="T4904" s="17" t="n">
        <f aca="false">WEEKDAY(B4904)</f>
        <v>3</v>
      </c>
    </row>
    <row r="4905" customFormat="false" ht="15" hidden="false" customHeight="false" outlineLevel="0" collapsed="false">
      <c r="B4905" s="21" t="n">
        <v>45910</v>
      </c>
      <c r="C4905" s="22" t="n">
        <v>3627.45</v>
      </c>
      <c r="D4905" s="22" t="n">
        <v>3657.61</v>
      </c>
      <c r="E4905" s="22" t="n">
        <v>3620.135</v>
      </c>
      <c r="F4905" s="22" t="n">
        <v>3640.585</v>
      </c>
      <c r="G4905" s="23" t="n">
        <v>3657.17</v>
      </c>
      <c r="H4905" s="23" t="n">
        <v>3653.52</v>
      </c>
      <c r="I4905" s="23" t="n">
        <v>3622.98</v>
      </c>
      <c r="J4905" s="23" t="n">
        <v>3619.36</v>
      </c>
      <c r="K4905" s="29" t="str">
        <f aca="false">IF(N4905&lt;=$F$3,"HIT","MISS")</f>
        <v>HIT</v>
      </c>
      <c r="L4905" s="29" t="str">
        <f aca="false">IF(O4905&lt;=$F$3,"HIT","MISS")</f>
        <v>HIT</v>
      </c>
      <c r="M4905" s="17" t="str">
        <f aca="false">IF(AND(K4905="HIT",L4905="HIT"),"HOD ✓ | LOD ✓",IF(K4905="HIT","HOD ✓",IF(L4905="HIT","LOD ✓","✗ MISS")))</f>
        <v>HOD ✓ | LOD ✓</v>
      </c>
      <c r="N4905" s="26" t="n">
        <f aca="false">IF(D4905&lt;H4905,(H4905-D4905)/D4905,IF(D4905&gt;G4905,(D4905-G4905)/D4905,0))</f>
        <v>0.000120297133920799</v>
      </c>
      <c r="O4905" s="26" t="n">
        <f aca="false">IF(E4905&lt;J4905,(J4905-E4905)/E4905,IF(E4905&gt;I4905,(E4905-I4905)/E4905,0))</f>
        <v>0</v>
      </c>
      <c r="P4905" s="27" t="n">
        <f aca="false">LN(F4905/F4904)</f>
        <v>0.00392740187487912</v>
      </c>
      <c r="Q4905" s="28" t="n">
        <f aca="false">STDEV(P4886:P4905)*SQRT(252)</f>
        <v>0.106543517265123</v>
      </c>
      <c r="R4905" s="26" t="n">
        <f aca="false">(G4905-H4905)/H4905</f>
        <v>0.000999036545577988</v>
      </c>
      <c r="S4905" s="17" t="n">
        <f aca="false">YEAR(B4905)</f>
        <v>2025</v>
      </c>
      <c r="T4905" s="17" t="n">
        <f aca="false">WEEKDAY(B4905)</f>
        <v>4</v>
      </c>
    </row>
    <row r="4906" customFormat="false" ht="15" hidden="false" customHeight="false" outlineLevel="0" collapsed="false">
      <c r="B4906" s="21" t="n">
        <v>45911</v>
      </c>
      <c r="C4906" s="22" t="n">
        <v>3644.465</v>
      </c>
      <c r="D4906" s="22" t="n">
        <v>3649.345</v>
      </c>
      <c r="E4906" s="22" t="n">
        <v>3612.835</v>
      </c>
      <c r="F4906" s="22" t="n">
        <v>3634.12</v>
      </c>
      <c r="G4906" s="23" t="n">
        <v>3652.39</v>
      </c>
      <c r="H4906" s="23" t="n">
        <v>3648.74</v>
      </c>
      <c r="I4906" s="23" t="n">
        <v>3612.35</v>
      </c>
      <c r="J4906" s="23" t="n">
        <v>3608.74</v>
      </c>
      <c r="K4906" s="29" t="str">
        <f aca="false">IF(N4906&lt;=$F$3,"HIT","MISS")</f>
        <v>HIT</v>
      </c>
      <c r="L4906" s="29" t="str">
        <f aca="false">IF(O4906&lt;=$F$3,"HIT","MISS")</f>
        <v>HIT</v>
      </c>
      <c r="M4906" s="17" t="str">
        <f aca="false">IF(AND(K4906="HIT",L4906="HIT"),"HOD ✓ | LOD ✓",IF(K4906="HIT","HOD ✓",IF(L4906="HIT","LOD ✓","✗ MISS")))</f>
        <v>HOD ✓ | LOD ✓</v>
      </c>
      <c r="N4906" s="26" t="n">
        <f aca="false">IF(D4906&lt;H4906,(H4906-D4906)/D4906,IF(D4906&gt;G4906,(D4906-G4906)/D4906,0))</f>
        <v>0</v>
      </c>
      <c r="O4906" s="26" t="n">
        <f aca="false">IF(E4906&lt;J4906,(J4906-E4906)/E4906,IF(E4906&gt;I4906,(E4906-I4906)/E4906,0))</f>
        <v>0.000134243606475283</v>
      </c>
      <c r="P4906" s="27" t="n">
        <f aca="false">LN(F4906/F4905)</f>
        <v>-0.00177739212847187</v>
      </c>
      <c r="Q4906" s="28" t="n">
        <f aca="false">STDEV(P4887:P4906)*SQRT(252)</f>
        <v>0.102199839501452</v>
      </c>
      <c r="R4906" s="26" t="n">
        <f aca="false">(G4906-H4906)/H4906</f>
        <v>0.00100034532468745</v>
      </c>
      <c r="S4906" s="17" t="n">
        <f aca="false">YEAR(B4906)</f>
        <v>2025</v>
      </c>
      <c r="T4906" s="17" t="n">
        <f aca="false">WEEKDAY(B4906)</f>
        <v>5</v>
      </c>
    </row>
    <row r="4907" customFormat="false" ht="15" hidden="false" customHeight="false" outlineLevel="0" collapsed="false">
      <c r="B4907" s="21" t="n">
        <v>45912</v>
      </c>
      <c r="C4907" s="22" t="n">
        <v>3635.9</v>
      </c>
      <c r="D4907" s="22" t="n">
        <v>3656.7</v>
      </c>
      <c r="E4907" s="22" t="n">
        <v>3630.625</v>
      </c>
      <c r="F4907" s="22" t="n">
        <v>3643.085</v>
      </c>
      <c r="G4907" s="23" t="n">
        <v>3658.52</v>
      </c>
      <c r="H4907" s="23" t="n">
        <v>3654.87</v>
      </c>
      <c r="I4907" s="23" t="n">
        <v>3630</v>
      </c>
      <c r="J4907" s="23" t="n">
        <v>3626.37</v>
      </c>
      <c r="K4907" s="29" t="str">
        <f aca="false">IF(N4907&lt;=$F$3,"HIT","MISS")</f>
        <v>HIT</v>
      </c>
      <c r="L4907" s="29" t="str">
        <f aca="false">IF(O4907&lt;=$F$3,"HIT","MISS")</f>
        <v>HIT</v>
      </c>
      <c r="M4907" s="17" t="str">
        <f aca="false">IF(AND(K4907="HIT",L4907="HIT"),"HOD ✓ | LOD ✓",IF(K4907="HIT","HOD ✓",IF(L4907="HIT","LOD ✓","✗ MISS")))</f>
        <v>HOD ✓ | LOD ✓</v>
      </c>
      <c r="N4907" s="26" t="n">
        <f aca="false">IF(D4907&lt;H4907,(H4907-D4907)/D4907,IF(D4907&gt;G4907,(D4907-G4907)/D4907,0))</f>
        <v>0</v>
      </c>
      <c r="O4907" s="26" t="n">
        <f aca="false">IF(E4907&lt;J4907,(J4907-E4907)/E4907,IF(E4907&gt;I4907,(E4907-I4907)/E4907,0))</f>
        <v>0.000172146668961956</v>
      </c>
      <c r="P4907" s="27" t="n">
        <f aca="false">LN(F4907/F4906)</f>
        <v>0.00246385927983211</v>
      </c>
      <c r="Q4907" s="28" t="n">
        <f aca="false">STDEV(P4888:P4907)*SQRT(252)</f>
        <v>0.101218553015197</v>
      </c>
      <c r="R4907" s="26" t="n">
        <f aca="false">(G4907-H4907)/H4907</f>
        <v>0.000998667531266527</v>
      </c>
      <c r="S4907" s="17" t="n">
        <f aca="false">YEAR(B4907)</f>
        <v>2025</v>
      </c>
      <c r="T4907" s="17" t="n">
        <f aca="false">WEEKDAY(B4907)</f>
        <v>6</v>
      </c>
    </row>
    <row r="4908" customFormat="false" ht="15" hidden="false" customHeight="false" outlineLevel="0" collapsed="false">
      <c r="B4908" s="21" t="n">
        <v>45915</v>
      </c>
      <c r="C4908" s="22" t="n">
        <v>3644.565</v>
      </c>
      <c r="D4908" s="22" t="n">
        <v>3685.695</v>
      </c>
      <c r="E4908" s="22" t="n">
        <v>3626.46</v>
      </c>
      <c r="F4908" s="22" t="n">
        <v>3678.79</v>
      </c>
      <c r="G4908" s="23" t="n">
        <v>3690.43</v>
      </c>
      <c r="H4908" s="23" t="n">
        <v>3686.74</v>
      </c>
      <c r="I4908" s="23" t="n">
        <v>3625.92</v>
      </c>
      <c r="J4908" s="23" t="n">
        <v>3622.3</v>
      </c>
      <c r="K4908" s="29" t="str">
        <f aca="false">IF(N4908&lt;=$F$3,"HIT","MISS")</f>
        <v>HIT</v>
      </c>
      <c r="L4908" s="29" t="str">
        <f aca="false">IF(O4908&lt;=$F$3,"HIT","MISS")</f>
        <v>HIT</v>
      </c>
      <c r="M4908" s="17" t="str">
        <f aca="false">IF(AND(K4908="HIT",L4908="HIT"),"HOD ✓ | LOD ✓",IF(K4908="HIT","HOD ✓",IF(L4908="HIT","LOD ✓","✗ MISS")))</f>
        <v>HOD ✓ | LOD ✓</v>
      </c>
      <c r="N4908" s="26" t="n">
        <f aca="false">IF(D4908&lt;H4908,(H4908-D4908)/D4908,IF(D4908&gt;G4908,(D4908-G4908)/D4908,0))</f>
        <v>0.000283528615362806</v>
      </c>
      <c r="O4908" s="26" t="n">
        <f aca="false">IF(E4908&lt;J4908,(J4908-E4908)/E4908,IF(E4908&gt;I4908,(E4908-I4908)/E4908,0))</f>
        <v>0.000148905544249754</v>
      </c>
      <c r="P4908" s="27" t="n">
        <f aca="false">LN(F4908/F4907)</f>
        <v>0.00975304359244495</v>
      </c>
      <c r="Q4908" s="28" t="n">
        <f aca="false">STDEV(P4889:P4908)*SQRT(252)</f>
        <v>0.100917723822209</v>
      </c>
      <c r="R4908" s="26" t="n">
        <f aca="false">(G4908-H4908)/H4908</f>
        <v>0.00100088425004206</v>
      </c>
      <c r="S4908" s="17" t="n">
        <f aca="false">YEAR(B4908)</f>
        <v>2025</v>
      </c>
      <c r="T4908" s="17" t="n">
        <f aca="false">WEEKDAY(B4908)</f>
        <v>2</v>
      </c>
    </row>
    <row r="4909" customFormat="false" ht="15" hidden="false" customHeight="false" outlineLevel="0" collapsed="false">
      <c r="B4909" s="21" t="n">
        <v>45916</v>
      </c>
      <c r="C4909" s="22" t="n">
        <v>3680.135</v>
      </c>
      <c r="D4909" s="22" t="n">
        <v>3703.24</v>
      </c>
      <c r="E4909" s="22" t="n">
        <v>3674.705</v>
      </c>
      <c r="F4909" s="22" t="n">
        <v>3689.855</v>
      </c>
      <c r="G4909" s="23" t="n">
        <v>3704.58</v>
      </c>
      <c r="H4909" s="23" t="n">
        <v>3700.88</v>
      </c>
      <c r="I4909" s="23" t="n">
        <v>3677.59</v>
      </c>
      <c r="J4909" s="23" t="n">
        <v>3673.92</v>
      </c>
      <c r="K4909" s="29" t="str">
        <f aca="false">IF(N4909&lt;=$F$3,"HIT","MISS")</f>
        <v>HIT</v>
      </c>
      <c r="L4909" s="29" t="str">
        <f aca="false">IF(O4909&lt;=$F$3,"HIT","MISS")</f>
        <v>HIT</v>
      </c>
      <c r="M4909" s="17" t="str">
        <f aca="false">IF(AND(K4909="HIT",L4909="HIT"),"HOD ✓ | LOD ✓",IF(K4909="HIT","HOD ✓",IF(L4909="HIT","LOD ✓","✗ MISS")))</f>
        <v>HOD ✓ | LOD ✓</v>
      </c>
      <c r="N4909" s="26" t="n">
        <f aca="false">IF(D4909&lt;H4909,(H4909-D4909)/D4909,IF(D4909&gt;G4909,(D4909-G4909)/D4909,0))</f>
        <v>0</v>
      </c>
      <c r="O4909" s="26" t="n">
        <f aca="false">IF(E4909&lt;J4909,(J4909-E4909)/E4909,IF(E4909&gt;I4909,(E4909-I4909)/E4909,0))</f>
        <v>0</v>
      </c>
      <c r="P4909" s="27" t="n">
        <f aca="false">LN(F4909/F4908)</f>
        <v>0.0030032681223859</v>
      </c>
      <c r="Q4909" s="28" t="n">
        <f aca="false">STDEV(P4890:P4909)*SQRT(252)</f>
        <v>0.0939898721950947</v>
      </c>
      <c r="R4909" s="26" t="n">
        <f aca="false">(G4909-H4909)/H4909</f>
        <v>0.000999762218715499</v>
      </c>
      <c r="S4909" s="17" t="n">
        <f aca="false">YEAR(B4909)</f>
        <v>2025</v>
      </c>
      <c r="T4909" s="17" t="n">
        <f aca="false">WEEKDAY(B4909)</f>
        <v>3</v>
      </c>
    </row>
    <row r="4910" customFormat="false" ht="15" hidden="false" customHeight="false" outlineLevel="0" collapsed="false">
      <c r="B4910" s="21" t="n">
        <v>45917</v>
      </c>
      <c r="C4910" s="22" t="n">
        <v>3691.345</v>
      </c>
      <c r="D4910" s="22" t="n">
        <v>3707.555</v>
      </c>
      <c r="E4910" s="22" t="n">
        <v>3646.125</v>
      </c>
      <c r="F4910" s="22" t="n">
        <v>3659.975</v>
      </c>
      <c r="G4910" s="23" t="n">
        <v>3711.85</v>
      </c>
      <c r="H4910" s="23" t="n">
        <v>3708.14</v>
      </c>
      <c r="I4910" s="23" t="n">
        <v>3650.34</v>
      </c>
      <c r="J4910" s="23" t="n">
        <v>3646.69</v>
      </c>
      <c r="K4910" s="29" t="str">
        <f aca="false">IF(N4910&lt;=$F$3,"HIT","MISS")</f>
        <v>HIT</v>
      </c>
      <c r="L4910" s="29" t="str">
        <f aca="false">IF(O4910&lt;=$F$3,"HIT","MISS")</f>
        <v>HIT</v>
      </c>
      <c r="M4910" s="17" t="str">
        <f aca="false">IF(AND(K4910="HIT",L4910="HIT"),"HOD ✓ | LOD ✓",IF(K4910="HIT","HOD ✓",IF(L4910="HIT","LOD ✓","✗ MISS")))</f>
        <v>HOD ✓ | LOD ✓</v>
      </c>
      <c r="N4910" s="26" t="n">
        <f aca="false">IF(D4910&lt;H4910,(H4910-D4910)/D4910,IF(D4910&gt;G4910,(D4910-G4910)/D4910,0))</f>
        <v>0.000157785926304542</v>
      </c>
      <c r="O4910" s="26" t="n">
        <f aca="false">IF(E4910&lt;J4910,(J4910-E4910)/E4910,IF(E4910&gt;I4910,(E4910-I4910)/E4910,0))</f>
        <v>0.000154959031848896</v>
      </c>
      <c r="P4910" s="27" t="n">
        <f aca="false">LN(F4910/F4909)</f>
        <v>-0.00813084509854438</v>
      </c>
      <c r="Q4910" s="28" t="n">
        <f aca="false">STDEV(P4891:P4910)*SQRT(252)</f>
        <v>0.103735534816268</v>
      </c>
      <c r="R4910" s="26" t="n">
        <f aca="false">(G4910-H4910)/H4910</f>
        <v>0.00100050159918451</v>
      </c>
      <c r="S4910" s="17" t="n">
        <f aca="false">YEAR(B4910)</f>
        <v>2025</v>
      </c>
      <c r="T4910" s="17" t="n">
        <f aca="false">WEEKDAY(B4910)</f>
        <v>4</v>
      </c>
    </row>
    <row r="4911" customFormat="false" ht="15" hidden="false" customHeight="false" outlineLevel="0" collapsed="false">
      <c r="B4911" s="21" t="n">
        <v>45918</v>
      </c>
      <c r="C4911" s="22" t="n">
        <v>3659.625</v>
      </c>
      <c r="D4911" s="22" t="n">
        <v>3673.205</v>
      </c>
      <c r="E4911" s="22" t="n">
        <v>3627.96</v>
      </c>
      <c r="F4911" s="22" t="n">
        <v>3644.18</v>
      </c>
      <c r="G4911" s="23" t="n">
        <v>3672.29</v>
      </c>
      <c r="H4911" s="23" t="n">
        <v>3668.62</v>
      </c>
      <c r="I4911" s="23" t="n">
        <v>3632.18</v>
      </c>
      <c r="J4911" s="23" t="n">
        <v>3628.55</v>
      </c>
      <c r="K4911" s="29" t="str">
        <f aca="false">IF(N4911&lt;=$F$3,"HIT","MISS")</f>
        <v>HIT</v>
      </c>
      <c r="L4911" s="29" t="str">
        <f aca="false">IF(O4911&lt;=$F$3,"HIT","MISS")</f>
        <v>HIT</v>
      </c>
      <c r="M4911" s="17" t="str">
        <f aca="false">IF(AND(K4911="HIT",L4911="HIT"),"HOD ✓ | LOD ✓",IF(K4911="HIT","HOD ✓",IF(L4911="HIT","LOD ✓","✗ MISS")))</f>
        <v>HOD ✓ | LOD ✓</v>
      </c>
      <c r="N4911" s="26" t="n">
        <f aca="false">IF(D4911&lt;H4911,(H4911-D4911)/D4911,IF(D4911&gt;G4911,(D4911-G4911)/D4911,0))</f>
        <v>0.000249101261704687</v>
      </c>
      <c r="O4911" s="26" t="n">
        <f aca="false">IF(E4911&lt;J4911,(J4911-E4911)/E4911,IF(E4911&gt;I4911,(E4911-I4911)/E4911,0))</f>
        <v>0.000162625828289216</v>
      </c>
      <c r="P4911" s="27" t="n">
        <f aca="false">LN(F4911/F4910)</f>
        <v>-0.00432494234325939</v>
      </c>
      <c r="Q4911" s="28" t="n">
        <f aca="false">STDEV(P4892:P4911)*SQRT(252)</f>
        <v>0.105165691436332</v>
      </c>
      <c r="R4911" s="26" t="n">
        <f aca="false">(G4911-H4911)/H4911</f>
        <v>0.00100037616324396</v>
      </c>
      <c r="S4911" s="17" t="n">
        <f aca="false">YEAR(B4911)</f>
        <v>2025</v>
      </c>
      <c r="T4911" s="17" t="n">
        <f aca="false">WEEKDAY(B4911)</f>
        <v>5</v>
      </c>
    </row>
    <row r="4912" customFormat="false" ht="15" hidden="false" customHeight="false" outlineLevel="0" collapsed="false">
      <c r="B4912" s="21" t="n">
        <v>45919</v>
      </c>
      <c r="C4912" s="22" t="n">
        <v>3642.92</v>
      </c>
      <c r="D4912" s="22" t="n">
        <v>3685.74</v>
      </c>
      <c r="E4912" s="22" t="n">
        <v>3632.38</v>
      </c>
      <c r="F4912" s="22" t="n">
        <v>3684.975</v>
      </c>
      <c r="G4912" s="23" t="n">
        <v>3686.09</v>
      </c>
      <c r="H4912" s="23" t="n">
        <v>3682.41</v>
      </c>
      <c r="I4912" s="23" t="n">
        <v>3631.59</v>
      </c>
      <c r="J4912" s="23" t="n">
        <v>3627.96</v>
      </c>
      <c r="K4912" s="29" t="str">
        <f aca="false">IF(N4912&lt;=$F$3,"HIT","MISS")</f>
        <v>HIT</v>
      </c>
      <c r="L4912" s="29" t="str">
        <f aca="false">IF(O4912&lt;=$F$3,"HIT","MISS")</f>
        <v>HIT</v>
      </c>
      <c r="M4912" s="17" t="str">
        <f aca="false">IF(AND(K4912="HIT",L4912="HIT"),"HOD ✓ | LOD ✓",IF(K4912="HIT","HOD ✓",IF(L4912="HIT","LOD ✓","✗ MISS")))</f>
        <v>HOD ✓ | LOD ✓</v>
      </c>
      <c r="N4912" s="26" t="n">
        <f aca="false">IF(D4912&lt;H4912,(H4912-D4912)/D4912,IF(D4912&gt;G4912,(D4912-G4912)/D4912,0))</f>
        <v>0</v>
      </c>
      <c r="O4912" s="26" t="n">
        <f aca="false">IF(E4912&lt;J4912,(J4912-E4912)/E4912,IF(E4912&gt;I4912,(E4912-I4912)/E4912,0))</f>
        <v>0.000217488258387053</v>
      </c>
      <c r="P4912" s="27" t="n">
        <f aca="false">LN(F4912/F4911)</f>
        <v>0.0111323669121771</v>
      </c>
      <c r="Q4912" s="28" t="n">
        <f aca="false">STDEV(P4893:P4912)*SQRT(252)</f>
        <v>0.106249059645369</v>
      </c>
      <c r="R4912" s="26" t="n">
        <f aca="false">(G4912-H4912)/H4912</f>
        <v>0.000999345537297664</v>
      </c>
      <c r="S4912" s="17" t="n">
        <f aca="false">YEAR(B4912)</f>
        <v>2025</v>
      </c>
      <c r="T4912" s="17" t="n">
        <f aca="false">WEEKDAY(B4912)</f>
        <v>6</v>
      </c>
    </row>
    <row r="4913" customFormat="false" ht="15" hidden="false" customHeight="false" outlineLevel="0" collapsed="false">
      <c r="B4913" s="21" t="n">
        <v>45922</v>
      </c>
      <c r="C4913" s="22" t="n">
        <v>3687.77</v>
      </c>
      <c r="D4913" s="22" t="n">
        <v>3748.86</v>
      </c>
      <c r="E4913" s="22" t="n">
        <v>3683.545</v>
      </c>
      <c r="F4913" s="22" t="n">
        <v>3746.355</v>
      </c>
      <c r="G4913" s="23" t="n">
        <v>3750.47</v>
      </c>
      <c r="H4913" s="23" t="n">
        <v>3746.72</v>
      </c>
      <c r="I4913" s="23" t="n">
        <v>3687.87</v>
      </c>
      <c r="J4913" s="23" t="n">
        <v>3684.19</v>
      </c>
      <c r="K4913" s="29" t="str">
        <f aca="false">IF(N4913&lt;=$F$3,"HIT","MISS")</f>
        <v>HIT</v>
      </c>
      <c r="L4913" s="29" t="str">
        <f aca="false">IF(O4913&lt;=$F$3,"HIT","MISS")</f>
        <v>HIT</v>
      </c>
      <c r="M4913" s="17" t="str">
        <f aca="false">IF(AND(K4913="HIT",L4913="HIT"),"HOD ✓ | LOD ✓",IF(K4913="HIT","HOD ✓",IF(L4913="HIT","LOD ✓","✗ MISS")))</f>
        <v>HOD ✓ | LOD ✓</v>
      </c>
      <c r="N4913" s="26" t="n">
        <f aca="false">IF(D4913&lt;H4913,(H4913-D4913)/D4913,IF(D4913&gt;G4913,(D4913-G4913)/D4913,0))</f>
        <v>0</v>
      </c>
      <c r="O4913" s="26" t="n">
        <f aca="false">IF(E4913&lt;J4913,(J4913-E4913)/E4913,IF(E4913&gt;I4913,(E4913-I4913)/E4913,0))</f>
        <v>0.00017510305968842</v>
      </c>
      <c r="P4913" s="27" t="n">
        <f aca="false">LN(F4913/F4912)</f>
        <v>0.0165196259262151</v>
      </c>
      <c r="Q4913" s="28" t="n">
        <f aca="false">STDEV(P4894:P4913)*SQRT(252)</f>
        <v>0.111854867584235</v>
      </c>
      <c r="R4913" s="26" t="n">
        <f aca="false">(G4913-H4913)/H4913</f>
        <v>0.00100087543237819</v>
      </c>
      <c r="S4913" s="17" t="n">
        <f aca="false">YEAR(B4913)</f>
        <v>2025</v>
      </c>
      <c r="T4913" s="17" t="n">
        <f aca="false">WEEKDAY(B4913)</f>
        <v>2</v>
      </c>
    </row>
    <row r="4914" customFormat="false" ht="15" hidden="false" customHeight="false" outlineLevel="0" collapsed="false">
      <c r="B4914" s="21" t="n">
        <v>45923</v>
      </c>
      <c r="C4914" s="22" t="n">
        <v>3747.125</v>
      </c>
      <c r="D4914" s="22" t="n">
        <v>3791.255</v>
      </c>
      <c r="E4914" s="22" t="n">
        <v>3736.66</v>
      </c>
      <c r="F4914" s="22" t="n">
        <v>3764.205</v>
      </c>
      <c r="G4914" s="23" t="n">
        <v>3792.06</v>
      </c>
      <c r="H4914" s="23" t="n">
        <v>3788.27</v>
      </c>
      <c r="I4914" s="23" t="n">
        <v>3738.68</v>
      </c>
      <c r="J4914" s="23" t="n">
        <v>3734.95</v>
      </c>
      <c r="K4914" s="29" t="str">
        <f aca="false">IF(N4914&lt;=$F$3,"HIT","MISS")</f>
        <v>HIT</v>
      </c>
      <c r="L4914" s="29" t="str">
        <f aca="false">IF(O4914&lt;=$F$3,"HIT","MISS")</f>
        <v>HIT</v>
      </c>
      <c r="M4914" s="17" t="str">
        <f aca="false">IF(AND(K4914="HIT",L4914="HIT"),"HOD ✓ | LOD ✓",IF(K4914="HIT","HOD ✓",IF(L4914="HIT","LOD ✓","✗ MISS")))</f>
        <v>HOD ✓ | LOD ✓</v>
      </c>
      <c r="N4914" s="26" t="n">
        <f aca="false">IF(D4914&lt;H4914,(H4914-D4914)/D4914,IF(D4914&gt;G4914,(D4914-G4914)/D4914,0))</f>
        <v>0</v>
      </c>
      <c r="O4914" s="26" t="n">
        <f aca="false">IF(E4914&lt;J4914,(J4914-E4914)/E4914,IF(E4914&gt;I4914,(E4914-I4914)/E4914,0))</f>
        <v>0</v>
      </c>
      <c r="P4914" s="27" t="n">
        <f aca="false">LN(F4914/F4913)</f>
        <v>0.00475331629294898</v>
      </c>
      <c r="Q4914" s="28" t="n">
        <f aca="false">STDEV(P4895:P4914)*SQRT(252)</f>
        <v>0.111327379814962</v>
      </c>
      <c r="R4914" s="26" t="n">
        <f aca="false">(G4914-H4914)/H4914</f>
        <v>0.00100045667283482</v>
      </c>
      <c r="S4914" s="17" t="n">
        <f aca="false">YEAR(B4914)</f>
        <v>2025</v>
      </c>
      <c r="T4914" s="17" t="n">
        <f aca="false">WEEKDAY(B4914)</f>
        <v>3</v>
      </c>
    </row>
    <row r="4915" customFormat="false" ht="15" hidden="false" customHeight="false" outlineLevel="0" collapsed="false">
      <c r="B4915" s="21" t="n">
        <v>45924</v>
      </c>
      <c r="C4915" s="22" t="n">
        <v>3765.31</v>
      </c>
      <c r="D4915" s="22" t="n">
        <v>3779.34</v>
      </c>
      <c r="E4915" s="22" t="n">
        <v>3717.52</v>
      </c>
      <c r="F4915" s="22" t="n">
        <v>3736.165</v>
      </c>
      <c r="G4915" s="23" t="n">
        <v>3780.16</v>
      </c>
      <c r="H4915" s="23" t="n">
        <v>3776.38</v>
      </c>
      <c r="I4915" s="23" t="n">
        <v>3717.29</v>
      </c>
      <c r="J4915" s="23" t="n">
        <v>3713.58</v>
      </c>
      <c r="K4915" s="29" t="str">
        <f aca="false">IF(N4915&lt;=$F$3,"HIT","MISS")</f>
        <v>HIT</v>
      </c>
      <c r="L4915" s="29" t="str">
        <f aca="false">IF(O4915&lt;=$F$3,"HIT","MISS")</f>
        <v>HIT</v>
      </c>
      <c r="M4915" s="17" t="str">
        <f aca="false">IF(AND(K4915="HIT",L4915="HIT"),"HOD ✓ | LOD ✓",IF(K4915="HIT","HOD ✓",IF(L4915="HIT","LOD ✓","✗ MISS")))</f>
        <v>HOD ✓ | LOD ✓</v>
      </c>
      <c r="N4915" s="26" t="n">
        <f aca="false">IF(D4915&lt;H4915,(H4915-D4915)/D4915,IF(D4915&gt;G4915,(D4915-G4915)/D4915,0))</f>
        <v>0</v>
      </c>
      <c r="O4915" s="26" t="n">
        <f aca="false">IF(E4915&lt;J4915,(J4915-E4915)/E4915,IF(E4915&gt;I4915,(E4915-I4915)/E4915,0))</f>
        <v>6.18692031246686E-005</v>
      </c>
      <c r="P4915" s="27" t="n">
        <f aca="false">LN(F4915/F4914)</f>
        <v>-0.00747699930335168</v>
      </c>
      <c r="Q4915" s="28" t="n">
        <f aca="false">STDEV(P4896:P4915)*SQRT(252)</f>
        <v>0.119397516767667</v>
      </c>
      <c r="R4915" s="26" t="n">
        <f aca="false">(G4915-H4915)/H4915</f>
        <v>0.00100095858997234</v>
      </c>
      <c r="S4915" s="17" t="n">
        <f aca="false">YEAR(B4915)</f>
        <v>2025</v>
      </c>
      <c r="T4915" s="17" t="n">
        <f aca="false">WEEKDAY(B4915)</f>
        <v>4</v>
      </c>
    </row>
    <row r="4916" customFormat="false" ht="15" hidden="false" customHeight="false" outlineLevel="0" collapsed="false">
      <c r="B4916" s="21" t="n">
        <v>45925</v>
      </c>
      <c r="C4916" s="22" t="n">
        <v>3739.61</v>
      </c>
      <c r="D4916" s="22" t="n">
        <v>3761.69</v>
      </c>
      <c r="E4916" s="22" t="n">
        <v>3722.22</v>
      </c>
      <c r="F4916" s="22" t="n">
        <v>3749.44</v>
      </c>
      <c r="G4916" s="23" t="n">
        <v>3764.97</v>
      </c>
      <c r="H4916" s="23" t="n">
        <v>3761.21</v>
      </c>
      <c r="I4916" s="23" t="n">
        <v>3726.19</v>
      </c>
      <c r="J4916" s="23" t="n">
        <v>3722.47</v>
      </c>
      <c r="K4916" s="29" t="str">
        <f aca="false">IF(N4916&lt;=$F$3,"HIT","MISS")</f>
        <v>HIT</v>
      </c>
      <c r="L4916" s="29" t="str">
        <f aca="false">IF(O4916&lt;=$F$3,"HIT","MISS")</f>
        <v>HIT</v>
      </c>
      <c r="M4916" s="17" t="str">
        <f aca="false">IF(AND(K4916="HIT",L4916="HIT"),"HOD ✓ | LOD ✓",IF(K4916="HIT","HOD ✓",IF(L4916="HIT","LOD ✓","✗ MISS")))</f>
        <v>HOD ✓ | LOD ✓</v>
      </c>
      <c r="N4916" s="26" t="n">
        <f aca="false">IF(D4916&lt;H4916,(H4916-D4916)/D4916,IF(D4916&gt;G4916,(D4916-G4916)/D4916,0))</f>
        <v>0</v>
      </c>
      <c r="O4916" s="26" t="n">
        <f aca="false">IF(E4916&lt;J4916,(J4916-E4916)/E4916,IF(E4916&gt;I4916,(E4916-I4916)/E4916,0))</f>
        <v>6.71642192025189E-005</v>
      </c>
      <c r="P4916" s="27" t="n">
        <f aca="false">LN(F4916/F4915)</f>
        <v>0.00354681122407033</v>
      </c>
      <c r="Q4916" s="28" t="n">
        <f aca="false">STDEV(P4897:P4916)*SQRT(252)</f>
        <v>0.119417184022084</v>
      </c>
      <c r="R4916" s="26" t="n">
        <f aca="false">(G4916-H4916)/H4916</f>
        <v>0.0009996782950167</v>
      </c>
      <c r="S4916" s="17" t="n">
        <f aca="false">YEAR(B4916)</f>
        <v>2025</v>
      </c>
      <c r="T4916" s="17" t="n">
        <f aca="false">WEEKDAY(B4916)</f>
        <v>5</v>
      </c>
    </row>
    <row r="4917" customFormat="false" ht="15" hidden="false" customHeight="false" outlineLevel="0" collapsed="false">
      <c r="B4917" s="21" t="n">
        <v>45926</v>
      </c>
      <c r="C4917" s="22" t="n">
        <v>3747.235</v>
      </c>
      <c r="D4917" s="22" t="n">
        <v>3783.885</v>
      </c>
      <c r="E4917" s="22" t="n">
        <v>3734.44</v>
      </c>
      <c r="F4917" s="22" t="n">
        <v>3759.855</v>
      </c>
      <c r="G4917" s="23" t="n">
        <v>3785.77</v>
      </c>
      <c r="H4917" s="23" t="n">
        <v>3781.99</v>
      </c>
      <c r="I4917" s="23" t="n">
        <v>3732.92</v>
      </c>
      <c r="J4917" s="23" t="n">
        <v>3729.19</v>
      </c>
      <c r="K4917" s="29" t="str">
        <f aca="false">IF(N4917&lt;=$F$3,"HIT","MISS")</f>
        <v>HIT</v>
      </c>
      <c r="L4917" s="29" t="str">
        <f aca="false">IF(O4917&lt;=$F$3,"HIT","MISS")</f>
        <v>HIT</v>
      </c>
      <c r="M4917" s="17" t="str">
        <f aca="false">IF(AND(K4917="HIT",L4917="HIT"),"HOD ✓ | LOD ✓",IF(K4917="HIT","HOD ✓",IF(L4917="HIT","LOD ✓","✗ MISS")))</f>
        <v>HOD ✓ | LOD ✓</v>
      </c>
      <c r="N4917" s="26" t="n">
        <f aca="false">IF(D4917&lt;H4917,(H4917-D4917)/D4917,IF(D4917&gt;G4917,(D4917-G4917)/D4917,0))</f>
        <v>0</v>
      </c>
      <c r="O4917" s="26" t="n">
        <f aca="false">IF(E4917&lt;J4917,(J4917-E4917)/E4917,IF(E4917&gt;I4917,(E4917-I4917)/E4917,0))</f>
        <v>0.000407022204132342</v>
      </c>
      <c r="P4917" s="27" t="n">
        <f aca="false">LN(F4917/F4916)</f>
        <v>0.0027738973307586</v>
      </c>
      <c r="Q4917" s="28" t="n">
        <f aca="false">STDEV(P4898:P4917)*SQRT(252)</f>
        <v>0.118521331029518</v>
      </c>
      <c r="R4917" s="26" t="n">
        <f aca="false">(G4917-H4917)/H4917</f>
        <v>0.00099947382198266</v>
      </c>
      <c r="S4917" s="17" t="n">
        <f aca="false">YEAR(B4917)</f>
        <v>2025</v>
      </c>
      <c r="T4917" s="17" t="n">
        <f aca="false">WEEKDAY(B4917)</f>
        <v>6</v>
      </c>
    </row>
    <row r="4918" customFormat="false" ht="15" hidden="false" customHeight="false" outlineLevel="0" collapsed="false">
      <c r="B4918" s="21" t="n">
        <v>45929</v>
      </c>
      <c r="C4918" s="22" t="n">
        <v>3764.745</v>
      </c>
      <c r="D4918" s="22" t="n">
        <v>3834.3</v>
      </c>
      <c r="E4918" s="22" t="n">
        <v>3763.45</v>
      </c>
      <c r="F4918" s="22" t="n">
        <v>3833.88</v>
      </c>
      <c r="G4918" s="23" t="n">
        <v>3833.27</v>
      </c>
      <c r="H4918" s="23" t="n">
        <v>3829.44</v>
      </c>
      <c r="I4918" s="23" t="n">
        <v>3768.04</v>
      </c>
      <c r="J4918" s="23" t="n">
        <v>3764.28</v>
      </c>
      <c r="K4918" s="29" t="str">
        <f aca="false">IF(N4918&lt;=$F$3,"HIT","MISS")</f>
        <v>HIT</v>
      </c>
      <c r="L4918" s="29" t="str">
        <f aca="false">IF(O4918&lt;=$F$3,"HIT","MISS")</f>
        <v>HIT</v>
      </c>
      <c r="M4918" s="17" t="str">
        <f aca="false">IF(AND(K4918="HIT",L4918="HIT"),"HOD ✓ | LOD ✓",IF(K4918="HIT","HOD ✓",IF(L4918="HIT","LOD ✓","✗ MISS")))</f>
        <v>HOD ✓ | LOD ✓</v>
      </c>
      <c r="N4918" s="26" t="n">
        <f aca="false">IF(D4918&lt;H4918,(H4918-D4918)/D4918,IF(D4918&gt;G4918,(D4918-G4918)/D4918,0))</f>
        <v>0.00026862791122244</v>
      </c>
      <c r="O4918" s="26" t="n">
        <f aca="false">IF(E4918&lt;J4918,(J4918-E4918)/E4918,IF(E4918&gt;I4918,(E4918-I4918)/E4918,0))</f>
        <v>0.000220542321540178</v>
      </c>
      <c r="P4918" s="27" t="n">
        <f aca="false">LN(F4918/F4917)</f>
        <v>0.0194969524006812</v>
      </c>
      <c r="Q4918" s="28" t="n">
        <f aca="false">STDEV(P4899:P4918)*SQRT(252)</f>
        <v>0.12960996596927</v>
      </c>
      <c r="R4918" s="26" t="n">
        <f aca="false">(G4918-H4918)/H4918</f>
        <v>0.00100014623548089</v>
      </c>
      <c r="S4918" s="17" t="n">
        <f aca="false">YEAR(B4918)</f>
        <v>2025</v>
      </c>
      <c r="T4918" s="17" t="n">
        <f aca="false">WEEKDAY(B4918)</f>
        <v>2</v>
      </c>
    </row>
    <row r="4919" customFormat="false" ht="15" hidden="false" customHeight="false" outlineLevel="0" collapsed="false">
      <c r="B4919" s="21" t="n">
        <v>45930</v>
      </c>
      <c r="C4919" s="22" t="n">
        <v>3832.57</v>
      </c>
      <c r="D4919" s="22" t="n">
        <v>3871.89</v>
      </c>
      <c r="E4919" s="22" t="n">
        <v>3793.175</v>
      </c>
      <c r="F4919" s="22" t="n">
        <v>3858.45</v>
      </c>
      <c r="G4919" s="23" t="n">
        <v>3876.45</v>
      </c>
      <c r="H4919" s="23" t="n">
        <v>3872.58</v>
      </c>
      <c r="I4919" s="23" t="n">
        <v>3792.36</v>
      </c>
      <c r="J4919" s="23" t="n">
        <v>3788.57</v>
      </c>
      <c r="K4919" s="29" t="str">
        <f aca="false">IF(N4919&lt;=$F$3,"HIT","MISS")</f>
        <v>HIT</v>
      </c>
      <c r="L4919" s="29" t="str">
        <f aca="false">IF(O4919&lt;=$F$3,"HIT","MISS")</f>
        <v>HIT</v>
      </c>
      <c r="M4919" s="17" t="str">
        <f aca="false">IF(AND(K4919="HIT",L4919="HIT"),"HOD ✓ | LOD ✓",IF(K4919="HIT","HOD ✓",IF(L4919="HIT","LOD ✓","✗ MISS")))</f>
        <v>HOD ✓ | LOD ✓</v>
      </c>
      <c r="N4919" s="26" t="n">
        <f aca="false">IF(D4919&lt;H4919,(H4919-D4919)/D4919,IF(D4919&gt;G4919,(D4919-G4919)/D4919,0))</f>
        <v>0.00017820754205312</v>
      </c>
      <c r="O4919" s="26" t="n">
        <f aca="false">IF(E4919&lt;J4919,(J4919-E4919)/E4919,IF(E4919&gt;I4919,(E4919-I4919)/E4919,0))</f>
        <v>0.000214859583330602</v>
      </c>
      <c r="P4919" s="27" t="n">
        <f aca="false">LN(F4919/F4918)</f>
        <v>0.00638820319894163</v>
      </c>
      <c r="Q4919" s="28" t="n">
        <f aca="false">STDEV(P4900:P4919)*SQRT(252)</f>
        <v>0.12261032127448</v>
      </c>
      <c r="R4919" s="26" t="n">
        <f aca="false">(G4919-H4919)/H4919</f>
        <v>0.000999333777481651</v>
      </c>
      <c r="S4919" s="17" t="n">
        <f aca="false">YEAR(B4919)</f>
        <v>2025</v>
      </c>
      <c r="T4919" s="17" t="n">
        <f aca="false">WEEKDAY(B4919)</f>
        <v>3</v>
      </c>
    </row>
    <row r="4920" customFormat="false" ht="15" hidden="false" customHeight="false" outlineLevel="0" collapsed="false">
      <c r="B4920" s="21" t="n">
        <v>45931</v>
      </c>
      <c r="C4920" s="22" t="n">
        <v>3860.08</v>
      </c>
      <c r="D4920" s="22" t="n">
        <v>3895.5</v>
      </c>
      <c r="E4920" s="22" t="n">
        <v>3853.38</v>
      </c>
      <c r="F4920" s="22" t="n">
        <v>3865.53</v>
      </c>
      <c r="G4920" s="23" t="n">
        <v>3896.01</v>
      </c>
      <c r="H4920" s="23" t="n">
        <v>3892.12</v>
      </c>
      <c r="I4920" s="23" t="n">
        <v>3857.36</v>
      </c>
      <c r="J4920" s="23" t="n">
        <v>3853.51</v>
      </c>
      <c r="K4920" s="29" t="str">
        <f aca="false">IF(N4920&lt;=$F$3,"HIT","MISS")</f>
        <v>HIT</v>
      </c>
      <c r="L4920" s="29" t="str">
        <f aca="false">IF(O4920&lt;=$F$3,"HIT","MISS")</f>
        <v>HIT</v>
      </c>
      <c r="M4920" s="17" t="str">
        <f aca="false">IF(AND(K4920="HIT",L4920="HIT"),"HOD ✓ | LOD ✓",IF(K4920="HIT","HOD ✓",IF(L4920="HIT","LOD ✓","✗ MISS")))</f>
        <v>HOD ✓ | LOD ✓</v>
      </c>
      <c r="N4920" s="26" t="n">
        <f aca="false">IF(D4920&lt;H4920,(H4920-D4920)/D4920,IF(D4920&gt;G4920,(D4920-G4920)/D4920,0))</f>
        <v>0</v>
      </c>
      <c r="O4920" s="26" t="n">
        <f aca="false">IF(E4920&lt;J4920,(J4920-E4920)/E4920,IF(E4920&gt;I4920,(E4920-I4920)/E4920,0))</f>
        <v>3.37366156465516E-005</v>
      </c>
      <c r="P4920" s="27" t="n">
        <f aca="false">LN(F4920/F4919)</f>
        <v>0.00183325228260064</v>
      </c>
      <c r="Q4920" s="28" t="n">
        <f aca="false">STDEV(P4901:P4920)*SQRT(252)</f>
        <v>0.122446469481796</v>
      </c>
      <c r="R4920" s="26" t="n">
        <f aca="false">(G4920-H4920)/H4920</f>
        <v>0.000999455309702765</v>
      </c>
      <c r="S4920" s="17" t="n">
        <f aca="false">YEAR(B4920)</f>
        <v>2025</v>
      </c>
      <c r="T4920" s="17" t="n">
        <f aca="false">WEEKDAY(B4920)</f>
        <v>4</v>
      </c>
    </row>
    <row r="4921" customFormat="false" ht="15" hidden="false" customHeight="false" outlineLevel="0" collapsed="false">
      <c r="B4921" s="21" t="n">
        <v>45932</v>
      </c>
      <c r="C4921" s="22" t="n">
        <v>3864.41</v>
      </c>
      <c r="D4921" s="22" t="n">
        <v>3897.13</v>
      </c>
      <c r="E4921" s="22" t="n">
        <v>3819.425</v>
      </c>
      <c r="F4921" s="22" t="n">
        <v>3856.56</v>
      </c>
      <c r="G4921" s="23" t="n">
        <v>3899.75</v>
      </c>
      <c r="H4921" s="23" t="n">
        <v>3895.85</v>
      </c>
      <c r="I4921" s="23" t="n">
        <v>3823.75</v>
      </c>
      <c r="J4921" s="23" t="n">
        <v>3819.93</v>
      </c>
      <c r="K4921" s="29" t="str">
        <f aca="false">IF(N4921&lt;=$F$3,"HIT","MISS")</f>
        <v>HIT</v>
      </c>
      <c r="L4921" s="29" t="str">
        <f aca="false">IF(O4921&lt;=$F$3,"HIT","MISS")</f>
        <v>HIT</v>
      </c>
      <c r="M4921" s="17" t="str">
        <f aca="false">IF(AND(K4921="HIT",L4921="HIT"),"HOD ✓ | LOD ✓",IF(K4921="HIT","HOD ✓",IF(L4921="HIT","LOD ✓","✗ MISS")))</f>
        <v>HOD ✓ | LOD ✓</v>
      </c>
      <c r="N4921" s="26" t="n">
        <f aca="false">IF(D4921&lt;H4921,(H4921-D4921)/D4921,IF(D4921&gt;G4921,(D4921-G4921)/D4921,0))</f>
        <v>0</v>
      </c>
      <c r="O4921" s="26" t="n">
        <f aca="false">IF(E4921&lt;J4921,(J4921-E4921)/E4921,IF(E4921&gt;I4921,(E4921-I4921)/E4921,0))</f>
        <v>0.000132218854932262</v>
      </c>
      <c r="P4921" s="27" t="n">
        <f aca="false">LN(F4921/F4920)</f>
        <v>-0.0023232062911653</v>
      </c>
      <c r="Q4921" s="28" t="n">
        <f aca="false">STDEV(P4902:P4921)*SQRT(252)</f>
        <v>0.121312061857563</v>
      </c>
      <c r="R4921" s="26" t="n">
        <f aca="false">(G4921-H4921)/H4921</f>
        <v>0.00100106523608457</v>
      </c>
      <c r="S4921" s="17" t="n">
        <f aca="false">YEAR(B4921)</f>
        <v>2025</v>
      </c>
      <c r="T4921" s="17" t="n">
        <f aca="false">WEEKDAY(B4921)</f>
        <v>5</v>
      </c>
    </row>
    <row r="4922" customFormat="false" ht="15" hidden="false" customHeight="false" outlineLevel="0" collapsed="false">
      <c r="B4922" s="21" t="n">
        <v>45933</v>
      </c>
      <c r="C4922" s="22" t="n">
        <v>3857.14</v>
      </c>
      <c r="D4922" s="22" t="n">
        <v>3891.76</v>
      </c>
      <c r="E4922" s="22" t="n">
        <v>3838.07</v>
      </c>
      <c r="F4922" s="22" t="n">
        <v>3886.455</v>
      </c>
      <c r="G4922" s="23" t="n">
        <v>3891.59</v>
      </c>
      <c r="H4922" s="23" t="n">
        <v>3887.7</v>
      </c>
      <c r="I4922" s="23" t="n">
        <v>3840.05</v>
      </c>
      <c r="J4922" s="23" t="n">
        <v>3836.21</v>
      </c>
      <c r="K4922" s="29" t="str">
        <f aca="false">IF(N4922&lt;=$F$3,"HIT","MISS")</f>
        <v>HIT</v>
      </c>
      <c r="L4922" s="29" t="str">
        <f aca="false">IF(O4922&lt;=$F$3,"HIT","MISS")</f>
        <v>HIT</v>
      </c>
      <c r="M4922" s="17" t="str">
        <f aca="false">IF(AND(K4922="HIT",L4922="HIT"),"HOD ✓ | LOD ✓",IF(K4922="HIT","HOD ✓",IF(L4922="HIT","LOD ✓","✗ MISS")))</f>
        <v>HOD ✓ | LOD ✓</v>
      </c>
      <c r="N4922" s="26" t="n">
        <f aca="false">IF(D4922&lt;H4922,(H4922-D4922)/D4922,IF(D4922&gt;G4922,(D4922-G4922)/D4922,0))</f>
        <v>4.3682035891235E-005</v>
      </c>
      <c r="O4922" s="26" t="n">
        <f aca="false">IF(E4922&lt;J4922,(J4922-E4922)/E4922,IF(E4922&gt;I4922,(E4922-I4922)/E4922,0))</f>
        <v>0</v>
      </c>
      <c r="P4922" s="27" t="n">
        <f aca="false">LN(F4922/F4921)</f>
        <v>0.00772183666053125</v>
      </c>
      <c r="Q4922" s="28" t="n">
        <f aca="false">STDEV(P4903:P4922)*SQRT(252)</f>
        <v>0.119094143203521</v>
      </c>
      <c r="R4922" s="26" t="n">
        <f aca="false">(G4922-H4922)/H4922</f>
        <v>0.00100059160943497</v>
      </c>
      <c r="S4922" s="17" t="n">
        <f aca="false">YEAR(B4922)</f>
        <v>2025</v>
      </c>
      <c r="T4922" s="17" t="n">
        <f aca="false">WEEKDAY(B4922)</f>
        <v>6</v>
      </c>
    </row>
    <row r="4923" customFormat="false" ht="15" hidden="false" customHeight="false" outlineLevel="0" collapsed="false">
      <c r="B4923" s="21" t="n">
        <v>45936</v>
      </c>
      <c r="C4923" s="22" t="n">
        <v>3891.335</v>
      </c>
      <c r="D4923" s="22" t="n">
        <v>3970.2</v>
      </c>
      <c r="E4923" s="22" t="n">
        <v>3884.115</v>
      </c>
      <c r="F4923" s="22" t="n">
        <v>3960.69</v>
      </c>
      <c r="G4923" s="23" t="n">
        <v>3972.13</v>
      </c>
      <c r="H4923" s="23" t="n">
        <v>3968.16</v>
      </c>
      <c r="I4923" s="23" t="n">
        <v>3886.56</v>
      </c>
      <c r="J4923" s="23" t="n">
        <v>3882.68</v>
      </c>
      <c r="K4923" s="29" t="str">
        <f aca="false">IF(N4923&lt;=$F$3,"HIT","MISS")</f>
        <v>HIT</v>
      </c>
      <c r="L4923" s="29" t="str">
        <f aca="false">IF(O4923&lt;=$F$3,"HIT","MISS")</f>
        <v>HIT</v>
      </c>
      <c r="M4923" s="17" t="str">
        <f aca="false">IF(AND(K4923="HIT",L4923="HIT"),"HOD ✓ | LOD ✓",IF(K4923="HIT","HOD ✓",IF(L4923="HIT","LOD ✓","✗ MISS")))</f>
        <v>HOD ✓ | LOD ✓</v>
      </c>
      <c r="N4923" s="26" t="n">
        <f aca="false">IF(D4923&lt;H4923,(H4923-D4923)/D4923,IF(D4923&gt;G4923,(D4923-G4923)/D4923,0))</f>
        <v>0</v>
      </c>
      <c r="O4923" s="26" t="n">
        <f aca="false">IF(E4923&lt;J4923,(J4923-E4923)/E4923,IF(E4923&gt;I4923,(E4923-I4923)/E4923,0))</f>
        <v>0</v>
      </c>
      <c r="P4923" s="27" t="n">
        <f aca="false">LN(F4923/F4922)</f>
        <v>0.0189208214321819</v>
      </c>
      <c r="Q4923" s="28" t="n">
        <f aca="false">STDEV(P4904:P4923)*SQRT(252)</f>
        <v>0.126014438036031</v>
      </c>
      <c r="R4923" s="26" t="n">
        <f aca="false">(G4923-H4923)/H4923</f>
        <v>0.00100046369098027</v>
      </c>
      <c r="S4923" s="17" t="n">
        <f aca="false">YEAR(B4923)</f>
        <v>2025</v>
      </c>
      <c r="T4923" s="17" t="n">
        <f aca="false">WEEKDAY(B4923)</f>
        <v>2</v>
      </c>
    </row>
    <row r="4924" customFormat="false" ht="15" hidden="false" customHeight="false" outlineLevel="0" collapsed="false">
      <c r="B4924" s="21" t="n">
        <v>45937</v>
      </c>
      <c r="C4924" s="22" t="n">
        <v>3960.62</v>
      </c>
      <c r="D4924" s="22" t="n">
        <v>3991.135</v>
      </c>
      <c r="E4924" s="22" t="n">
        <v>3941.055</v>
      </c>
      <c r="F4924" s="22" t="n">
        <v>3984.33</v>
      </c>
      <c r="G4924" s="23" t="n">
        <v>3994.13</v>
      </c>
      <c r="H4924" s="23" t="n">
        <v>3990.14</v>
      </c>
      <c r="I4924" s="23" t="n">
        <v>3939.99</v>
      </c>
      <c r="J4924" s="23" t="n">
        <v>3936.05</v>
      </c>
      <c r="K4924" s="29" t="str">
        <f aca="false">IF(N4924&lt;=$F$3,"HIT","MISS")</f>
        <v>HIT</v>
      </c>
      <c r="L4924" s="29" t="str">
        <f aca="false">IF(O4924&lt;=$F$3,"HIT","MISS")</f>
        <v>HIT</v>
      </c>
      <c r="M4924" s="17" t="str">
        <f aca="false">IF(AND(K4924="HIT",L4924="HIT"),"HOD ✓ | LOD ✓",IF(K4924="HIT","HOD ✓",IF(L4924="HIT","LOD ✓","✗ MISS")))</f>
        <v>HOD ✓ | LOD ✓</v>
      </c>
      <c r="N4924" s="26" t="n">
        <f aca="false">IF(D4924&lt;H4924,(H4924-D4924)/D4924,IF(D4924&gt;G4924,(D4924-G4924)/D4924,0))</f>
        <v>0</v>
      </c>
      <c r="O4924" s="26" t="n">
        <f aca="false">IF(E4924&lt;J4924,(J4924-E4924)/E4924,IF(E4924&gt;I4924,(E4924-I4924)/E4924,0))</f>
        <v>0.000270232209395721</v>
      </c>
      <c r="P4924" s="27" t="n">
        <f aca="false">LN(F4924/F4923)</f>
        <v>0.00595091510514465</v>
      </c>
      <c r="Q4924" s="28" t="n">
        <f aca="false">STDEV(P4905:P4924)*SQRT(252)</f>
        <v>0.123432650508357</v>
      </c>
      <c r="R4924" s="26" t="n">
        <f aca="false">(G4924-H4924)/H4924</f>
        <v>0.000999964913511866</v>
      </c>
      <c r="S4924" s="17" t="n">
        <f aca="false">YEAR(B4924)</f>
        <v>2025</v>
      </c>
      <c r="T4924" s="17" t="n">
        <f aca="false">WEEKDAY(B4924)</f>
        <v>3</v>
      </c>
    </row>
    <row r="4925" customFormat="false" ht="15" hidden="false" customHeight="false" outlineLevel="0" collapsed="false">
      <c r="B4925" s="21" t="n">
        <v>45938</v>
      </c>
      <c r="C4925" s="22" t="n">
        <v>3986.275</v>
      </c>
      <c r="D4925" s="22" t="n">
        <v>4059.35</v>
      </c>
      <c r="E4925" s="22" t="n">
        <v>3984.32</v>
      </c>
      <c r="F4925" s="22" t="n">
        <v>4041.9</v>
      </c>
      <c r="G4925" s="23" t="n">
        <v>4064.13</v>
      </c>
      <c r="H4925" s="23" t="n">
        <v>4060.07</v>
      </c>
      <c r="I4925" s="23" t="n">
        <v>3983.61</v>
      </c>
      <c r="J4925" s="23" t="n">
        <v>3979.63</v>
      </c>
      <c r="K4925" s="29" t="str">
        <f aca="false">IF(N4925&lt;=$F$3,"HIT","MISS")</f>
        <v>HIT</v>
      </c>
      <c r="L4925" s="29" t="str">
        <f aca="false">IF(O4925&lt;=$F$3,"HIT","MISS")</f>
        <v>HIT</v>
      </c>
      <c r="M4925" s="17" t="str">
        <f aca="false">IF(AND(K4925="HIT",L4925="HIT"),"HOD ✓ | LOD ✓",IF(K4925="HIT","HOD ✓",IF(L4925="HIT","LOD ✓","✗ MISS")))</f>
        <v>HOD ✓ | LOD ✓</v>
      </c>
      <c r="N4925" s="26" t="n">
        <f aca="false">IF(D4925&lt;H4925,(H4925-D4925)/D4925,IF(D4925&gt;G4925,(D4925-G4925)/D4925,0))</f>
        <v>0.000177368297880265</v>
      </c>
      <c r="O4925" s="26" t="n">
        <f aca="false">IF(E4925&lt;J4925,(J4925-E4925)/E4925,IF(E4925&gt;I4925,(E4925-I4925)/E4925,0))</f>
        <v>0.000178198538270028</v>
      </c>
      <c r="P4925" s="27" t="n">
        <f aca="false">LN(F4925/F4924)</f>
        <v>0.0143457108304466</v>
      </c>
      <c r="Q4925" s="28" t="n">
        <f aca="false">STDEV(P4906:P4925)*SQRT(252)</f>
        <v>0.128014140704637</v>
      </c>
      <c r="R4925" s="26" t="n">
        <f aca="false">(G4925-H4925)/H4925</f>
        <v>0.000999982758917936</v>
      </c>
      <c r="S4925" s="17" t="n">
        <f aca="false">YEAR(B4925)</f>
        <v>2025</v>
      </c>
      <c r="T4925" s="17" t="n">
        <f aca="false">WEEKDAY(B4925)</f>
        <v>4</v>
      </c>
    </row>
    <row r="4926" customFormat="false" ht="15" hidden="false" customHeight="false" outlineLevel="0" collapsed="false">
      <c r="B4926" s="21" t="n">
        <v>45939</v>
      </c>
      <c r="C4926" s="22" t="n">
        <v>4036.775</v>
      </c>
      <c r="D4926" s="22" t="n">
        <v>4058.11</v>
      </c>
      <c r="E4926" s="22" t="n">
        <v>3944.435</v>
      </c>
      <c r="F4926" s="22" t="n">
        <v>3976.24</v>
      </c>
      <c r="G4926" s="23" t="n">
        <v>4063.12</v>
      </c>
      <c r="H4926" s="23" t="n">
        <v>4059.06</v>
      </c>
      <c r="I4926" s="23" t="n">
        <v>3946.77</v>
      </c>
      <c r="J4926" s="23" t="n">
        <v>3942.83</v>
      </c>
      <c r="K4926" s="29" t="str">
        <f aca="false">IF(N4926&lt;=$F$3,"HIT","MISS")</f>
        <v>HIT</v>
      </c>
      <c r="L4926" s="29" t="str">
        <f aca="false">IF(O4926&lt;=$F$3,"HIT","MISS")</f>
        <v>HIT</v>
      </c>
      <c r="M4926" s="17" t="str">
        <f aca="false">IF(AND(K4926="HIT",L4926="HIT"),"HOD ✓ | LOD ✓",IF(K4926="HIT","HOD ✓",IF(L4926="HIT","LOD ✓","✗ MISS")))</f>
        <v>HOD ✓ | LOD ✓</v>
      </c>
      <c r="N4926" s="26" t="n">
        <f aca="false">IF(D4926&lt;H4926,(H4926-D4926)/D4926,IF(D4926&gt;G4926,(D4926-G4926)/D4926,0))</f>
        <v>0.000234099124962068</v>
      </c>
      <c r="O4926" s="26" t="n">
        <f aca="false">IF(E4926&lt;J4926,(J4926-E4926)/E4926,IF(E4926&gt;I4926,(E4926-I4926)/E4926,0))</f>
        <v>0</v>
      </c>
      <c r="P4926" s="27" t="n">
        <f aca="false">LN(F4926/F4925)</f>
        <v>-0.0163782293021316</v>
      </c>
      <c r="Q4926" s="28" t="n">
        <f aca="false">STDEV(P4907:P4926)*SQRT(252)</f>
        <v>0.147604812993987</v>
      </c>
      <c r="R4926" s="26" t="n">
        <f aca="false">(G4926-H4926)/H4926</f>
        <v>0.00100023158071079</v>
      </c>
      <c r="S4926" s="17" t="n">
        <f aca="false">YEAR(B4926)</f>
        <v>2025</v>
      </c>
      <c r="T4926" s="17" t="n">
        <f aca="false">WEEKDAY(B4926)</f>
        <v>5</v>
      </c>
    </row>
    <row r="4927" customFormat="false" ht="15" hidden="false" customHeight="false" outlineLevel="0" collapsed="false">
      <c r="B4927" s="21" t="n">
        <v>45940</v>
      </c>
      <c r="C4927" s="22" t="n">
        <v>3977.265</v>
      </c>
      <c r="D4927" s="22" t="n">
        <v>4023</v>
      </c>
      <c r="E4927" s="22" t="n">
        <v>3947.02</v>
      </c>
      <c r="F4927" s="22" t="n">
        <v>4016.68</v>
      </c>
      <c r="G4927" s="23" t="n">
        <v>4024.16</v>
      </c>
      <c r="H4927" s="23" t="n">
        <v>4020.14</v>
      </c>
      <c r="I4927" s="23" t="n">
        <v>3951.4</v>
      </c>
      <c r="J4927" s="23" t="n">
        <v>3947.45</v>
      </c>
      <c r="K4927" s="29" t="str">
        <f aca="false">IF(N4927&lt;=$F$3,"HIT","MISS")</f>
        <v>HIT</v>
      </c>
      <c r="L4927" s="29" t="str">
        <f aca="false">IF(O4927&lt;=$F$3,"HIT","MISS")</f>
        <v>HIT</v>
      </c>
      <c r="M4927" s="17" t="str">
        <f aca="false">IF(AND(K4927="HIT",L4927="HIT"),"HOD ✓ | LOD ✓",IF(K4927="HIT","HOD ✓",IF(L4927="HIT","LOD ✓","✗ MISS")))</f>
        <v>HOD ✓ | LOD ✓</v>
      </c>
      <c r="N4927" s="26" t="n">
        <f aca="false">IF(D4927&lt;H4927,(H4927-D4927)/D4927,IF(D4927&gt;G4927,(D4927-G4927)/D4927,0))</f>
        <v>0</v>
      </c>
      <c r="O4927" s="26" t="n">
        <f aca="false">IF(E4927&lt;J4927,(J4927-E4927)/E4927,IF(E4927&gt;I4927,(E4927-I4927)/E4927,0))</f>
        <v>0.000108942949364289</v>
      </c>
      <c r="P4927" s="27" t="n">
        <f aca="false">LN(F4927/F4926)</f>
        <v>0.0101190416194763</v>
      </c>
      <c r="Q4927" s="28" t="n">
        <f aca="false">STDEV(P4908:P4927)*SQRT(252)</f>
        <v>0.148702405275048</v>
      </c>
      <c r="R4927" s="26" t="n">
        <f aca="false">(G4927-H4927)/H4927</f>
        <v>0.000999965175342148</v>
      </c>
      <c r="S4927" s="17" t="n">
        <f aca="false">YEAR(B4927)</f>
        <v>2025</v>
      </c>
      <c r="T4927" s="17" t="n">
        <f aca="false">WEEKDAY(B4927)</f>
        <v>6</v>
      </c>
    </row>
    <row r="4928" customFormat="false" ht="15" hidden="false" customHeight="false" outlineLevel="0" collapsed="false">
      <c r="B4928" s="21" t="n">
        <v>45943</v>
      </c>
      <c r="C4928" s="22" t="n">
        <v>4017.625</v>
      </c>
      <c r="D4928" s="22" t="n">
        <v>4117.42</v>
      </c>
      <c r="E4928" s="22" t="n">
        <v>3998.15</v>
      </c>
      <c r="F4928" s="22" t="n">
        <v>4110.335</v>
      </c>
      <c r="G4928" s="23" t="n">
        <v>4129.52</v>
      </c>
      <c r="H4928" s="23" t="n">
        <v>4125.39</v>
      </c>
      <c r="I4928" s="23" t="n">
        <v>4001.91</v>
      </c>
      <c r="J4928" s="23" t="n">
        <v>3997.91</v>
      </c>
      <c r="K4928" s="24" t="str">
        <f aca="false">IF(N4928&lt;=$F$3,"HIT","MISS")</f>
        <v>MISS</v>
      </c>
      <c r="L4928" s="24" t="str">
        <f aca="false">IF(O4928&lt;=$F$3,"HIT","MISS")</f>
        <v>HIT</v>
      </c>
      <c r="M4928" s="25" t="str">
        <f aca="false">IF(AND(K4928="HIT",L4928="HIT"),"HOD ✓ | LOD ✓",IF(K4928="HIT","HOD ✓",IF(L4928="HIT","LOD ✓","✗ MISS")))</f>
        <v>LOD ✓</v>
      </c>
      <c r="N4928" s="26" t="n">
        <f aca="false">IF(D4928&lt;H4928,(H4928-D4928)/D4928,IF(D4928&gt;G4928,(D4928-G4928)/D4928,0))</f>
        <v>0.00193567816739615</v>
      </c>
      <c r="O4928" s="26" t="n">
        <f aca="false">IF(E4928&lt;J4928,(J4928-E4928)/E4928,IF(E4928&gt;I4928,(E4928-I4928)/E4928,0))</f>
        <v>0</v>
      </c>
      <c r="P4928" s="27" t="n">
        <f aca="false">LN(F4928/F4927)</f>
        <v>0.0230488429372004</v>
      </c>
      <c r="Q4928" s="28" t="n">
        <f aca="false">STDEV(P4909:P4928)*SQRT(252)</f>
        <v>0.161425030283454</v>
      </c>
      <c r="R4928" s="26" t="n">
        <f aca="false">(G4928-H4928)/H4928</f>
        <v>0.00100111747010588</v>
      </c>
      <c r="S4928" s="17" t="n">
        <f aca="false">YEAR(B4928)</f>
        <v>2025</v>
      </c>
      <c r="T4928" s="17" t="n">
        <f aca="false">WEEKDAY(B4928)</f>
        <v>2</v>
      </c>
    </row>
    <row r="4929" customFormat="false" ht="15" hidden="false" customHeight="false" outlineLevel="0" collapsed="false">
      <c r="B4929" s="21" t="n">
        <v>45944</v>
      </c>
      <c r="C4929" s="22" t="n">
        <v>4112.47</v>
      </c>
      <c r="D4929" s="22" t="n">
        <v>4179.935</v>
      </c>
      <c r="E4929" s="22" t="n">
        <v>4090.145</v>
      </c>
      <c r="F4929" s="22" t="n">
        <v>4142.625</v>
      </c>
      <c r="G4929" s="23" t="n">
        <v>4177.57</v>
      </c>
      <c r="H4929" s="23" t="n">
        <v>4173.4</v>
      </c>
      <c r="I4929" s="23" t="n">
        <v>4090.65</v>
      </c>
      <c r="J4929" s="23" t="n">
        <v>4086.56</v>
      </c>
      <c r="K4929" s="24" t="str">
        <f aca="false">IF(N4929&lt;=$F$3,"HIT","MISS")</f>
        <v>MISS</v>
      </c>
      <c r="L4929" s="24" t="str">
        <f aca="false">IF(O4929&lt;=$F$3,"HIT","MISS")</f>
        <v>HIT</v>
      </c>
      <c r="M4929" s="25" t="str">
        <f aca="false">IF(AND(K4929="HIT",L4929="HIT"),"HOD ✓ | LOD ✓",IF(K4929="HIT","HOD ✓",IF(L4929="HIT","LOD ✓","✗ MISS")))</f>
        <v>LOD ✓</v>
      </c>
      <c r="N4929" s="26" t="n">
        <f aca="false">IF(D4929&lt;H4929,(H4929-D4929)/D4929,IF(D4929&gt;G4929,(D4929-G4929)/D4929,0))</f>
        <v>0.000565798271982864</v>
      </c>
      <c r="O4929" s="26" t="n">
        <f aca="false">IF(E4929&lt;J4929,(J4929-E4929)/E4929,IF(E4929&gt;I4929,(E4929-I4929)/E4929,0))</f>
        <v>0</v>
      </c>
      <c r="P4929" s="27" t="n">
        <f aca="false">LN(F4929/F4928)</f>
        <v>0.00782511117609213</v>
      </c>
      <c r="Q4929" s="28" t="n">
        <f aca="false">STDEV(P4910:P4929)*SQRT(252)</f>
        <v>0.161325008836252</v>
      </c>
      <c r="R4929" s="26" t="n">
        <f aca="false">(G4929-H4929)/H4929</f>
        <v>0.000999185316528508</v>
      </c>
      <c r="S4929" s="17" t="n">
        <f aca="false">YEAR(B4929)</f>
        <v>2025</v>
      </c>
      <c r="T4929" s="17" t="n">
        <f aca="false">WEEKDAY(B4929)</f>
        <v>3</v>
      </c>
    </row>
    <row r="4930" customFormat="false" ht="15" hidden="false" customHeight="false" outlineLevel="0" collapsed="false">
      <c r="B4930" s="21" t="n">
        <v>45945</v>
      </c>
      <c r="C4930" s="22" t="n">
        <v>4140.755</v>
      </c>
      <c r="D4930" s="22" t="n">
        <v>4218.405</v>
      </c>
      <c r="E4930" s="22" t="n">
        <v>4140.735</v>
      </c>
      <c r="F4930" s="22" t="n">
        <v>4207.77</v>
      </c>
      <c r="G4930" s="23" t="n">
        <v>4220.21</v>
      </c>
      <c r="H4930" s="23" t="n">
        <v>4215.99</v>
      </c>
      <c r="I4930" s="23" t="n">
        <v>4143.01</v>
      </c>
      <c r="J4930" s="23" t="n">
        <v>4138.87</v>
      </c>
      <c r="K4930" s="29" t="str">
        <f aca="false">IF(N4930&lt;=$F$3,"HIT","MISS")</f>
        <v>HIT</v>
      </c>
      <c r="L4930" s="29" t="str">
        <f aca="false">IF(O4930&lt;=$F$3,"HIT","MISS")</f>
        <v>HIT</v>
      </c>
      <c r="M4930" s="17" t="str">
        <f aca="false">IF(AND(K4930="HIT",L4930="HIT"),"HOD ✓ | LOD ✓",IF(K4930="HIT","HOD ✓",IF(L4930="HIT","LOD ✓","✗ MISS")))</f>
        <v>HOD ✓ | LOD ✓</v>
      </c>
      <c r="N4930" s="26" t="n">
        <f aca="false">IF(D4930&lt;H4930,(H4930-D4930)/D4930,IF(D4930&gt;G4930,(D4930-G4930)/D4930,0))</f>
        <v>0</v>
      </c>
      <c r="O4930" s="26" t="n">
        <f aca="false">IF(E4930&lt;J4930,(J4930-E4930)/E4930,IF(E4930&gt;I4930,(E4930-I4930)/E4930,0))</f>
        <v>0</v>
      </c>
      <c r="P4930" s="27" t="n">
        <f aca="false">LN(F4930/F4929)</f>
        <v>0.0156031712685285</v>
      </c>
      <c r="Q4930" s="28" t="n">
        <f aca="false">STDEV(P4911:P4930)*SQRT(252)</f>
        <v>0.156079990392661</v>
      </c>
      <c r="R4930" s="26" t="n">
        <f aca="false">(G4930-H4930)/H4930</f>
        <v>0.00100095114077601</v>
      </c>
      <c r="S4930" s="17" t="n">
        <f aca="false">YEAR(B4930)</f>
        <v>2025</v>
      </c>
      <c r="T4930" s="17" t="n">
        <f aca="false">WEEKDAY(B4930)</f>
        <v>4</v>
      </c>
    </row>
    <row r="4931" customFormat="false" ht="15" hidden="false" customHeight="false" outlineLevel="0" collapsed="false">
      <c r="B4931" s="21" t="n">
        <v>45946</v>
      </c>
      <c r="C4931" s="22" t="n">
        <v>4212.565</v>
      </c>
      <c r="D4931" s="22" t="n">
        <v>4330.9</v>
      </c>
      <c r="E4931" s="22" t="n">
        <v>4199.965</v>
      </c>
      <c r="F4931" s="22" t="n">
        <v>4326.065</v>
      </c>
      <c r="G4931" s="23" t="n">
        <v>4334.86</v>
      </c>
      <c r="H4931" s="23" t="n">
        <v>4330.53</v>
      </c>
      <c r="I4931" s="23" t="n">
        <v>4198.35</v>
      </c>
      <c r="J4931" s="23" t="n">
        <v>4194.16</v>
      </c>
      <c r="K4931" s="29" t="str">
        <f aca="false">IF(N4931&lt;=$F$3,"HIT","MISS")</f>
        <v>HIT</v>
      </c>
      <c r="L4931" s="29" t="str">
        <f aca="false">IF(O4931&lt;=$F$3,"HIT","MISS")</f>
        <v>HIT</v>
      </c>
      <c r="M4931" s="17" t="str">
        <f aca="false">IF(AND(K4931="HIT",L4931="HIT"),"HOD ✓ | LOD ✓",IF(K4931="HIT","HOD ✓",IF(L4931="HIT","LOD ✓","✗ MISS")))</f>
        <v>HOD ✓ | LOD ✓</v>
      </c>
      <c r="N4931" s="26" t="n">
        <f aca="false">IF(D4931&lt;H4931,(H4931-D4931)/D4931,IF(D4931&gt;G4931,(D4931-G4931)/D4931,0))</f>
        <v>0</v>
      </c>
      <c r="O4931" s="26" t="n">
        <f aca="false">IF(E4931&lt;J4931,(J4931-E4931)/E4931,IF(E4931&gt;I4931,(E4931-I4931)/E4931,0))</f>
        <v>0.00038452701391554</v>
      </c>
      <c r="P4931" s="27" t="n">
        <f aca="false">LN(F4931/F4930)</f>
        <v>0.0277255366986928</v>
      </c>
      <c r="Q4931" s="28" t="n">
        <f aca="false">STDEV(P4912:P4931)*SQRT(252)</f>
        <v>0.166427470888114</v>
      </c>
      <c r="R4931" s="26" t="n">
        <f aca="false">(G4931-H4931)/H4931</f>
        <v>0.000999877613132787</v>
      </c>
      <c r="S4931" s="17" t="n">
        <f aca="false">YEAR(B4931)</f>
        <v>2025</v>
      </c>
      <c r="T4931" s="17" t="n">
        <f aca="false">WEEKDAY(B4931)</f>
        <v>5</v>
      </c>
    </row>
    <row r="4932" customFormat="false" ht="15" hidden="false" customHeight="false" outlineLevel="0" collapsed="false">
      <c r="B4932" s="21" t="n">
        <v>45947</v>
      </c>
      <c r="C4932" s="22" t="n">
        <v>4338.03</v>
      </c>
      <c r="D4932" s="22" t="n">
        <v>4380.99</v>
      </c>
      <c r="E4932" s="22" t="n">
        <v>4185.91</v>
      </c>
      <c r="F4932" s="22" t="n">
        <v>4253.975</v>
      </c>
      <c r="G4932" s="23" t="n">
        <v>4380.67</v>
      </c>
      <c r="H4932" s="23" t="n">
        <v>4376.29</v>
      </c>
      <c r="I4932" s="23" t="n">
        <v>4187.13</v>
      </c>
      <c r="J4932" s="23" t="n">
        <v>4182.95</v>
      </c>
      <c r="K4932" s="29" t="str">
        <f aca="false">IF(N4932&lt;=$F$3,"HIT","MISS")</f>
        <v>HIT</v>
      </c>
      <c r="L4932" s="29" t="str">
        <f aca="false">IF(O4932&lt;=$F$3,"HIT","MISS")</f>
        <v>HIT</v>
      </c>
      <c r="M4932" s="17" t="str">
        <f aca="false">IF(AND(K4932="HIT",L4932="HIT"),"HOD ✓ | LOD ✓",IF(K4932="HIT","HOD ✓",IF(L4932="HIT","LOD ✓","✗ MISS")))</f>
        <v>HOD ✓ | LOD ✓</v>
      </c>
      <c r="N4932" s="26" t="n">
        <f aca="false">IF(D4932&lt;H4932,(H4932-D4932)/D4932,IF(D4932&gt;G4932,(D4932-G4932)/D4932,0))</f>
        <v>7.3042851045017E-005</v>
      </c>
      <c r="O4932" s="26" t="n">
        <f aca="false">IF(E4932&lt;J4932,(J4932-E4932)/E4932,IF(E4932&gt;I4932,(E4932-I4932)/E4932,0))</f>
        <v>0</v>
      </c>
      <c r="P4932" s="27" t="n">
        <f aca="false">LN(F4932/F4931)</f>
        <v>-0.0168045129066709</v>
      </c>
      <c r="Q4932" s="28" t="n">
        <f aca="false">STDEV(P4913:P4932)*SQRT(252)</f>
        <v>0.188779889270654</v>
      </c>
      <c r="R4932" s="26" t="n">
        <f aca="false">(G4932-H4932)/H4932</f>
        <v>0.00100084775003487</v>
      </c>
      <c r="S4932" s="17" t="n">
        <f aca="false">YEAR(B4932)</f>
        <v>2025</v>
      </c>
      <c r="T4932" s="17" t="n">
        <f aca="false">WEEKDAY(B4932)</f>
        <v>6</v>
      </c>
    </row>
    <row r="4933" customFormat="false" ht="15" hidden="false" customHeight="false" outlineLevel="0" collapsed="false">
      <c r="B4933" s="21" t="n">
        <v>45950</v>
      </c>
      <c r="C4933" s="22" t="n">
        <v>4267.075</v>
      </c>
      <c r="D4933" s="22" t="n">
        <v>4381.44</v>
      </c>
      <c r="E4933" s="22" t="n">
        <v>4219.115</v>
      </c>
      <c r="F4933" s="22" t="n">
        <v>4355.795</v>
      </c>
      <c r="G4933" s="23" t="n">
        <v>4386.41</v>
      </c>
      <c r="H4933" s="23" t="n">
        <v>4382.03</v>
      </c>
      <c r="I4933" s="23" t="n">
        <v>4221.27</v>
      </c>
      <c r="J4933" s="23" t="n">
        <v>4217.05</v>
      </c>
      <c r="K4933" s="29" t="str">
        <f aca="false">IF(N4933&lt;=$F$3,"HIT","MISS")</f>
        <v>HIT</v>
      </c>
      <c r="L4933" s="29" t="str">
        <f aca="false">IF(O4933&lt;=$F$3,"HIT","MISS")</f>
        <v>HIT</v>
      </c>
      <c r="M4933" s="17" t="str">
        <f aca="false">IF(AND(K4933="HIT",L4933="HIT"),"HOD ✓ | LOD ✓",IF(K4933="HIT","HOD ✓",IF(L4933="HIT","LOD ✓","✗ MISS")))</f>
        <v>HOD ✓ | LOD ✓</v>
      </c>
      <c r="N4933" s="26" t="n">
        <f aca="false">IF(D4933&lt;H4933,(H4933-D4933)/D4933,IF(D4933&gt;G4933,(D4933-G4933)/D4933,0))</f>
        <v>0.000134658924919694</v>
      </c>
      <c r="O4933" s="26" t="n">
        <f aca="false">IF(E4933&lt;J4933,(J4933-E4933)/E4933,IF(E4933&gt;I4933,(E4933-I4933)/E4933,0))</f>
        <v>0</v>
      </c>
      <c r="P4933" s="27" t="n">
        <f aca="false">LN(F4933/F4932)</f>
        <v>0.0236533024999894</v>
      </c>
      <c r="Q4933" s="28" t="n">
        <f aca="false">STDEV(P4914:P4933)*SQRT(252)</f>
        <v>0.195055081613176</v>
      </c>
      <c r="R4933" s="26" t="n">
        <f aca="false">(G4933-H4933)/H4933</f>
        <v>0.000999536744385618</v>
      </c>
      <c r="S4933" s="17" t="n">
        <f aca="false">YEAR(B4933)</f>
        <v>2025</v>
      </c>
      <c r="T4933" s="17" t="n">
        <f aca="false">WEEKDAY(B4933)</f>
        <v>2</v>
      </c>
    </row>
    <row r="4934" customFormat="false" ht="15" hidden="false" customHeight="false" outlineLevel="0" collapsed="false">
      <c r="B4934" s="21" t="n">
        <v>45951</v>
      </c>
      <c r="C4934" s="22" t="n">
        <v>4366.33</v>
      </c>
      <c r="D4934" s="22" t="n">
        <v>4375.625</v>
      </c>
      <c r="E4934" s="22" t="n">
        <v>4080.58</v>
      </c>
      <c r="F4934" s="22" t="n">
        <v>4125.27</v>
      </c>
      <c r="G4934" s="23" t="n">
        <v>4378.49</v>
      </c>
      <c r="H4934" s="23" t="n">
        <v>4374.12</v>
      </c>
      <c r="I4934" s="23" t="n">
        <v>4079.63</v>
      </c>
      <c r="J4934" s="23" t="n">
        <v>4075.55</v>
      </c>
      <c r="K4934" s="29" t="str">
        <f aca="false">IF(N4934&lt;=$F$3,"HIT","MISS")</f>
        <v>HIT</v>
      </c>
      <c r="L4934" s="29" t="str">
        <f aca="false">IF(O4934&lt;=$F$3,"HIT","MISS")</f>
        <v>HIT</v>
      </c>
      <c r="M4934" s="17" t="str">
        <f aca="false">IF(AND(K4934="HIT",L4934="HIT"),"HOD ✓ | LOD ✓",IF(K4934="HIT","HOD ✓",IF(L4934="HIT","LOD ✓","✗ MISS")))</f>
        <v>HOD ✓ | LOD ✓</v>
      </c>
      <c r="N4934" s="26" t="n">
        <f aca="false">IF(D4934&lt;H4934,(H4934-D4934)/D4934,IF(D4934&gt;G4934,(D4934-G4934)/D4934,0))</f>
        <v>0</v>
      </c>
      <c r="O4934" s="26" t="n">
        <f aca="false">IF(E4934&lt;J4934,(J4934-E4934)/E4934,IF(E4934&gt;I4934,(E4934-I4934)/E4934,0))</f>
        <v>0.000232810041709712</v>
      </c>
      <c r="P4934" s="27" t="n">
        <f aca="false">LN(F4934/F4933)</f>
        <v>-0.0543756702489079</v>
      </c>
      <c r="Q4934" s="28" t="n">
        <f aca="false">STDEV(P4915:P4934)*SQRT(252)</f>
        <v>0.294047505114327</v>
      </c>
      <c r="R4934" s="26" t="n">
        <f aca="false">(G4934-H4934)/H4934</f>
        <v>0.000999058096257051</v>
      </c>
      <c r="S4934" s="17" t="n">
        <f aca="false">YEAR(B4934)</f>
        <v>2025</v>
      </c>
      <c r="T4934" s="17" t="n">
        <f aca="false">WEEKDAY(B4934)</f>
        <v>3</v>
      </c>
    </row>
    <row r="4935" customFormat="false" ht="15" hidden="false" customHeight="false" outlineLevel="0" collapsed="false">
      <c r="B4935" s="21" t="n">
        <v>45952</v>
      </c>
      <c r="C4935" s="22" t="n">
        <v>4124.28</v>
      </c>
      <c r="D4935" s="22" t="n">
        <v>4161.535</v>
      </c>
      <c r="E4935" s="22" t="n">
        <v>4004.28</v>
      </c>
      <c r="F4935" s="22" t="n">
        <v>4099.4</v>
      </c>
      <c r="G4935" s="23" t="n">
        <v>4162.67</v>
      </c>
      <c r="H4935" s="23" t="n">
        <v>4158.51</v>
      </c>
      <c r="I4935" s="23" t="n">
        <v>4003.13</v>
      </c>
      <c r="J4935" s="23" t="n">
        <v>3999.13</v>
      </c>
      <c r="K4935" s="29" t="str">
        <f aca="false">IF(N4935&lt;=$F$3,"HIT","MISS")</f>
        <v>HIT</v>
      </c>
      <c r="L4935" s="29" t="str">
        <f aca="false">IF(O4935&lt;=$F$3,"HIT","MISS")</f>
        <v>HIT</v>
      </c>
      <c r="M4935" s="17" t="str">
        <f aca="false">IF(AND(K4935="HIT",L4935="HIT"),"HOD ✓ | LOD ✓",IF(K4935="HIT","HOD ✓",IF(L4935="HIT","LOD ✓","✗ MISS")))</f>
        <v>HOD ✓ | LOD ✓</v>
      </c>
      <c r="N4935" s="26" t="n">
        <f aca="false">IF(D4935&lt;H4935,(H4935-D4935)/D4935,IF(D4935&gt;G4935,(D4935-G4935)/D4935,0))</f>
        <v>0</v>
      </c>
      <c r="O4935" s="26" t="n">
        <f aca="false">IF(E4935&lt;J4935,(J4935-E4935)/E4935,IF(E4935&gt;I4935,(E4935-I4935)/E4935,0))</f>
        <v>0.000287192703806949</v>
      </c>
      <c r="P4935" s="27" t="n">
        <f aca="false">LN(F4935/F4934)</f>
        <v>-0.00629085065215305</v>
      </c>
      <c r="Q4935" s="28" t="n">
        <f aca="false">STDEV(P4916:P4935)*SQRT(252)</f>
        <v>0.293431947367733</v>
      </c>
      <c r="R4935" s="26" t="n">
        <f aca="false">(G4935-H4935)/H4935</f>
        <v>0.00100035830141081</v>
      </c>
      <c r="S4935" s="17" t="n">
        <f aca="false">YEAR(B4935)</f>
        <v>2025</v>
      </c>
      <c r="T4935" s="17" t="n">
        <f aca="false">WEEKDAY(B4935)</f>
        <v>4</v>
      </c>
    </row>
    <row r="4936" customFormat="false" ht="15" hidden="false" customHeight="false" outlineLevel="0" collapsed="false">
      <c r="B4936" s="21" t="n">
        <v>45953</v>
      </c>
      <c r="C4936" s="22" t="n">
        <v>4110.085</v>
      </c>
      <c r="D4936" s="22" t="n">
        <v>4154.79</v>
      </c>
      <c r="E4936" s="22" t="n">
        <v>4065.9</v>
      </c>
      <c r="F4936" s="22" t="n">
        <v>4126.075</v>
      </c>
      <c r="G4936" s="23" t="n">
        <v>4154.91</v>
      </c>
      <c r="H4936" s="23" t="n">
        <v>4150.76</v>
      </c>
      <c r="I4936" s="23" t="n">
        <v>4070.55</v>
      </c>
      <c r="J4936" s="23" t="n">
        <v>4066.48</v>
      </c>
      <c r="K4936" s="29" t="str">
        <f aca="false">IF(N4936&lt;=$F$3,"HIT","MISS")</f>
        <v>HIT</v>
      </c>
      <c r="L4936" s="29" t="str">
        <f aca="false">IF(O4936&lt;=$F$3,"HIT","MISS")</f>
        <v>HIT</v>
      </c>
      <c r="M4936" s="17" t="str">
        <f aca="false">IF(AND(K4936="HIT",L4936="HIT"),"HOD ✓ | LOD ✓",IF(K4936="HIT","HOD ✓",IF(L4936="HIT","LOD ✓","✗ MISS")))</f>
        <v>HOD ✓ | LOD ✓</v>
      </c>
      <c r="N4936" s="26" t="n">
        <f aca="false">IF(D4936&lt;H4936,(H4936-D4936)/D4936,IF(D4936&gt;G4936,(D4936-G4936)/D4936,0))</f>
        <v>0</v>
      </c>
      <c r="O4936" s="26" t="n">
        <f aca="false">IF(E4936&lt;J4936,(J4936-E4936)/E4936,IF(E4936&gt;I4936,(E4936-I4936)/E4936,0))</f>
        <v>0.000142649843822998</v>
      </c>
      <c r="P4936" s="27" t="n">
        <f aca="false">LN(F4936/F4935)</f>
        <v>0.00648597035749892</v>
      </c>
      <c r="Q4936" s="28" t="n">
        <f aca="false">STDEV(P4917:P4936)*SQRT(252)</f>
        <v>0.293472313150713</v>
      </c>
      <c r="R4936" s="26" t="n">
        <f aca="false">(G4936-H4936)/H4936</f>
        <v>0.000999816901001175</v>
      </c>
      <c r="S4936" s="17" t="n">
        <f aca="false">YEAR(B4936)</f>
        <v>2025</v>
      </c>
      <c r="T4936" s="17" t="n">
        <f aca="false">WEEKDAY(B4936)</f>
        <v>5</v>
      </c>
    </row>
    <row r="4937" customFormat="false" ht="15" hidden="false" customHeight="false" outlineLevel="0" collapsed="false">
      <c r="B4937" s="21" t="n">
        <v>45954</v>
      </c>
      <c r="C4937" s="22" t="n">
        <v>4125.85</v>
      </c>
      <c r="D4937" s="22" t="n">
        <v>4144.535</v>
      </c>
      <c r="E4937" s="22" t="n">
        <v>4043.515</v>
      </c>
      <c r="F4937" s="22" t="n">
        <v>4114.125</v>
      </c>
      <c r="G4937" s="23" t="n">
        <v>4148.07</v>
      </c>
      <c r="H4937" s="23" t="n">
        <v>4143.93</v>
      </c>
      <c r="I4937" s="23" t="n">
        <v>4042.12</v>
      </c>
      <c r="J4937" s="23" t="n">
        <v>4038.08</v>
      </c>
      <c r="K4937" s="29" t="str">
        <f aca="false">IF(N4937&lt;=$F$3,"HIT","MISS")</f>
        <v>HIT</v>
      </c>
      <c r="L4937" s="29" t="str">
        <f aca="false">IF(O4937&lt;=$F$3,"HIT","MISS")</f>
        <v>HIT</v>
      </c>
      <c r="M4937" s="17" t="str">
        <f aca="false">IF(AND(K4937="HIT",L4937="HIT"),"HOD ✓ | LOD ✓",IF(K4937="HIT","HOD ✓",IF(L4937="HIT","LOD ✓","✗ MISS")))</f>
        <v>HOD ✓ | LOD ✓</v>
      </c>
      <c r="N4937" s="26" t="n">
        <f aca="false">IF(D4937&lt;H4937,(H4937-D4937)/D4937,IF(D4937&gt;G4937,(D4937-G4937)/D4937,0))</f>
        <v>0</v>
      </c>
      <c r="O4937" s="26" t="n">
        <f aca="false">IF(E4937&lt;J4937,(J4937-E4937)/E4937,IF(E4937&gt;I4937,(E4937-I4937)/E4937,0))</f>
        <v>0.000344996865351058</v>
      </c>
      <c r="P4937" s="27" t="n">
        <f aca="false">LN(F4937/F4936)</f>
        <v>-0.00290041707176186</v>
      </c>
      <c r="Q4937" s="28" t="n">
        <f aca="false">STDEV(P4918:P4937)*SQRT(252)</f>
        <v>0.294677028514448</v>
      </c>
      <c r="R4937" s="26" t="n">
        <f aca="false">(G4937-H4937)/H4937</f>
        <v>0.000999051624906651</v>
      </c>
      <c r="S4937" s="17" t="n">
        <f aca="false">YEAR(B4937)</f>
        <v>2025</v>
      </c>
      <c r="T4937" s="17" t="n">
        <f aca="false">WEEKDAY(B4937)</f>
        <v>6</v>
      </c>
    </row>
    <row r="4938" customFormat="false" ht="15" hidden="false" customHeight="false" outlineLevel="0" collapsed="false">
      <c r="B4938" s="21" t="n">
        <v>45957</v>
      </c>
      <c r="C4938" s="22" t="n">
        <v>4085.7</v>
      </c>
      <c r="D4938" s="22" t="n">
        <v>4109</v>
      </c>
      <c r="E4938" s="22" t="n">
        <v>3971.445</v>
      </c>
      <c r="F4938" s="22" t="n">
        <v>3981.985</v>
      </c>
      <c r="G4938" s="23" t="n">
        <v>4107.97</v>
      </c>
      <c r="H4938" s="23" t="n">
        <v>4103.87</v>
      </c>
      <c r="I4938" s="23" t="n">
        <v>3972.44</v>
      </c>
      <c r="J4938" s="23" t="n">
        <v>3968.47</v>
      </c>
      <c r="K4938" s="29" t="str">
        <f aca="false">IF(N4938&lt;=$F$3,"HIT","MISS")</f>
        <v>HIT</v>
      </c>
      <c r="L4938" s="29" t="str">
        <f aca="false">IF(O4938&lt;=$F$3,"HIT","MISS")</f>
        <v>HIT</v>
      </c>
      <c r="M4938" s="17" t="str">
        <f aca="false">IF(AND(K4938="HIT",L4938="HIT"),"HOD ✓ | LOD ✓",IF(K4938="HIT","HOD ✓",IF(L4938="HIT","LOD ✓","✗ MISS")))</f>
        <v>HOD ✓ | LOD ✓</v>
      </c>
      <c r="N4938" s="26" t="n">
        <f aca="false">IF(D4938&lt;H4938,(H4938-D4938)/D4938,IF(D4938&gt;G4938,(D4938-G4938)/D4938,0))</f>
        <v>0.000250669262594243</v>
      </c>
      <c r="O4938" s="26" t="n">
        <f aca="false">IF(E4938&lt;J4938,(J4938-E4938)/E4938,IF(E4938&gt;I4938,(E4938-I4938)/E4938,0))</f>
        <v>0</v>
      </c>
      <c r="P4938" s="27" t="n">
        <f aca="false">LN(F4938/F4937)</f>
        <v>-0.0326457361399987</v>
      </c>
      <c r="Q4938" s="28" t="n">
        <f aca="false">STDEV(P4919:P4938)*SQRT(252)</f>
        <v>0.316784259193101</v>
      </c>
      <c r="R4938" s="26" t="n">
        <f aca="false">(G4938-H4938)/H4938</f>
        <v>0.0009990569876727</v>
      </c>
      <c r="S4938" s="17" t="n">
        <f aca="false">YEAR(B4938)</f>
        <v>2025</v>
      </c>
      <c r="T4938" s="17" t="n">
        <f aca="false">WEEKDAY(B4938)</f>
        <v>2</v>
      </c>
    </row>
    <row r="4939" customFormat="false" ht="15" hidden="false" customHeight="false" outlineLevel="0" collapsed="false">
      <c r="B4939" s="21" t="n">
        <v>45958</v>
      </c>
      <c r="C4939" s="22" t="n">
        <v>3990.015</v>
      </c>
      <c r="D4939" s="22" t="n">
        <v>4019.805</v>
      </c>
      <c r="E4939" s="22" t="n">
        <v>3886.465</v>
      </c>
      <c r="F4939" s="22" t="n">
        <v>3953</v>
      </c>
      <c r="G4939" s="23" t="n">
        <v>4019.47</v>
      </c>
      <c r="H4939" s="23" t="n">
        <v>4015.45</v>
      </c>
      <c r="I4939" s="23" t="n">
        <v>3891.35</v>
      </c>
      <c r="J4939" s="23" t="n">
        <v>3887.46</v>
      </c>
      <c r="K4939" s="29" t="str">
        <f aca="false">IF(N4939&lt;=$F$3,"HIT","MISS")</f>
        <v>HIT</v>
      </c>
      <c r="L4939" s="29" t="str">
        <f aca="false">IF(O4939&lt;=$F$3,"HIT","MISS")</f>
        <v>HIT</v>
      </c>
      <c r="M4939" s="17" t="str">
        <f aca="false">IF(AND(K4939="HIT",L4939="HIT"),"HOD ✓ | LOD ✓",IF(K4939="HIT","HOD ✓",IF(L4939="HIT","LOD ✓","✗ MISS")))</f>
        <v>HOD ✓ | LOD ✓</v>
      </c>
      <c r="N4939" s="26" t="n">
        <f aca="false">IF(D4939&lt;H4939,(H4939-D4939)/D4939,IF(D4939&gt;G4939,(D4939-G4939)/D4939,0))</f>
        <v>8.33373758179903E-005</v>
      </c>
      <c r="O4939" s="26" t="n">
        <f aca="false">IF(E4939&lt;J4939,(J4939-E4939)/E4939,IF(E4939&gt;I4939,(E4939-I4939)/E4939,0))</f>
        <v>0.00025601671441783</v>
      </c>
      <c r="P4939" s="27" t="n">
        <f aca="false">LN(F4939/F4938)</f>
        <v>-0.00730565436908039</v>
      </c>
      <c r="Q4939" s="28" t="n">
        <f aca="false">STDEV(P4920:P4939)*SQRT(252)</f>
        <v>0.317935452072875</v>
      </c>
      <c r="R4939" s="26" t="n">
        <f aca="false">(G4939-H4939)/H4939</f>
        <v>0.00100113312331121</v>
      </c>
      <c r="S4939" s="17" t="n">
        <f aca="false">YEAR(B4939)</f>
        <v>2025</v>
      </c>
      <c r="T4939" s="17" t="n">
        <f aca="false">WEEKDAY(B4939)</f>
        <v>3</v>
      </c>
    </row>
    <row r="4940" customFormat="false" ht="15" hidden="false" customHeight="false" outlineLevel="0" collapsed="false">
      <c r="B4940" s="21" t="n">
        <v>45959</v>
      </c>
      <c r="C4940" s="22" t="n">
        <v>3955.945</v>
      </c>
      <c r="D4940" s="22" t="n">
        <v>4030.34</v>
      </c>
      <c r="E4940" s="22" t="n">
        <v>3907.925</v>
      </c>
      <c r="F4940" s="22" t="n">
        <v>3930.615</v>
      </c>
      <c r="G4940" s="23" t="n">
        <v>4033.27</v>
      </c>
      <c r="H4940" s="23" t="n">
        <v>4029.24</v>
      </c>
      <c r="I4940" s="23" t="n">
        <v>3912.45</v>
      </c>
      <c r="J4940" s="23" t="n">
        <v>3908.54</v>
      </c>
      <c r="K4940" s="29" t="str">
        <f aca="false">IF(N4940&lt;=$F$3,"HIT","MISS")</f>
        <v>HIT</v>
      </c>
      <c r="L4940" s="29" t="str">
        <f aca="false">IF(O4940&lt;=$F$3,"HIT","MISS")</f>
        <v>HIT</v>
      </c>
      <c r="M4940" s="17" t="str">
        <f aca="false">IF(AND(K4940="HIT",L4940="HIT"),"HOD ✓ | LOD ✓",IF(K4940="HIT","HOD ✓",IF(L4940="HIT","LOD ✓","✗ MISS")))</f>
        <v>HOD ✓ | LOD ✓</v>
      </c>
      <c r="N4940" s="26" t="n">
        <f aca="false">IF(D4940&lt;H4940,(H4940-D4940)/D4940,IF(D4940&gt;G4940,(D4940-G4940)/D4940,0))</f>
        <v>0</v>
      </c>
      <c r="O4940" s="26" t="n">
        <f aca="false">IF(E4940&lt;J4940,(J4940-E4940)/E4940,IF(E4940&gt;I4940,(E4940-I4940)/E4940,0))</f>
        <v>0.000157372518663941</v>
      </c>
      <c r="P4940" s="27" t="n">
        <f aca="false">LN(F4940/F4939)</f>
        <v>-0.00567888212681612</v>
      </c>
      <c r="Q4940" s="28" t="n">
        <f aca="false">STDEV(P4921:P4940)*SQRT(252)</f>
        <v>0.318857168572672</v>
      </c>
      <c r="R4940" s="26" t="n">
        <f aca="false">(G4940-H4940)/H4940</f>
        <v>0.00100018862117923</v>
      </c>
      <c r="S4940" s="17" t="n">
        <f aca="false">YEAR(B4940)</f>
        <v>2025</v>
      </c>
      <c r="T4940" s="17" t="n">
        <f aca="false">WEEKDAY(B4940)</f>
        <v>4</v>
      </c>
    </row>
    <row r="4941" customFormat="false" ht="15" hidden="false" customHeight="false" outlineLevel="0" collapsed="false">
      <c r="B4941" s="21" t="n">
        <v>45960</v>
      </c>
      <c r="C4941" s="22" t="n">
        <v>3921.61</v>
      </c>
      <c r="D4941" s="22" t="n">
        <v>4027.235</v>
      </c>
      <c r="E4941" s="22" t="n">
        <v>3915.52</v>
      </c>
      <c r="F4941" s="22" t="n">
        <v>4024.525</v>
      </c>
      <c r="G4941" s="23" t="n">
        <v>4032.51</v>
      </c>
      <c r="H4941" s="23" t="n">
        <v>4028.48</v>
      </c>
      <c r="I4941" s="23" t="n">
        <v>3920.82</v>
      </c>
      <c r="J4941" s="23" t="n">
        <v>3916.9</v>
      </c>
      <c r="K4941" s="29" t="str">
        <f aca="false">IF(N4941&lt;=$F$3,"HIT","MISS")</f>
        <v>HIT</v>
      </c>
      <c r="L4941" s="29" t="str">
        <f aca="false">IF(O4941&lt;=$F$3,"HIT","MISS")</f>
        <v>HIT</v>
      </c>
      <c r="M4941" s="17" t="str">
        <f aca="false">IF(AND(K4941="HIT",L4941="HIT"),"HOD ✓ | LOD ✓",IF(K4941="HIT","HOD ✓",IF(L4941="HIT","LOD ✓","✗ MISS")))</f>
        <v>HOD ✓ | LOD ✓</v>
      </c>
      <c r="N4941" s="26" t="n">
        <f aca="false">IF(D4941&lt;H4941,(H4941-D4941)/D4941,IF(D4941&gt;G4941,(D4941-G4941)/D4941,0))</f>
        <v>0.000309145108244215</v>
      </c>
      <c r="O4941" s="26" t="n">
        <f aca="false">IF(E4941&lt;J4941,(J4941-E4941)/E4941,IF(E4941&gt;I4941,(E4941-I4941)/E4941,0))</f>
        <v>0.000352443609022584</v>
      </c>
      <c r="P4941" s="27" t="n">
        <f aca="false">LN(F4941/F4940)</f>
        <v>0.0236109892964204</v>
      </c>
      <c r="Q4941" s="28" t="n">
        <f aca="false">STDEV(P4922:P4941)*SQRT(252)</f>
        <v>0.328590749946329</v>
      </c>
      <c r="R4941" s="26" t="n">
        <f aca="false">(G4941-H4941)/H4941</f>
        <v>0.00100037731352773</v>
      </c>
      <c r="S4941" s="17" t="n">
        <f aca="false">YEAR(B4941)</f>
        <v>2025</v>
      </c>
      <c r="T4941" s="17" t="n">
        <f aca="false">WEEKDAY(B4941)</f>
        <v>5</v>
      </c>
    </row>
    <row r="4942" customFormat="false" ht="15" hidden="false" customHeight="false" outlineLevel="0" collapsed="false">
      <c r="B4942" s="21" t="n">
        <v>45961</v>
      </c>
      <c r="C4942" s="22" t="n">
        <v>4021.47</v>
      </c>
      <c r="D4942" s="22" t="n">
        <v>4046.595</v>
      </c>
      <c r="E4942" s="22" t="n">
        <v>3972.285</v>
      </c>
      <c r="F4942" s="22" t="n">
        <v>4002.81</v>
      </c>
      <c r="G4942" s="23" t="n">
        <v>4049.4</v>
      </c>
      <c r="H4942" s="23" t="n">
        <v>4045.35</v>
      </c>
      <c r="I4942" s="23" t="n">
        <v>3971.4</v>
      </c>
      <c r="J4942" s="23" t="n">
        <v>3967.43</v>
      </c>
      <c r="K4942" s="29" t="str">
        <f aca="false">IF(N4942&lt;=$F$3,"HIT","MISS")</f>
        <v>HIT</v>
      </c>
      <c r="L4942" s="29" t="str">
        <f aca="false">IF(O4942&lt;=$F$3,"HIT","MISS")</f>
        <v>HIT</v>
      </c>
      <c r="M4942" s="17" t="str">
        <f aca="false">IF(AND(K4942="HIT",L4942="HIT"),"HOD ✓ | LOD ✓",IF(K4942="HIT","HOD ✓",IF(L4942="HIT","LOD ✓","✗ MISS")))</f>
        <v>HOD ✓ | LOD ✓</v>
      </c>
      <c r="N4942" s="26" t="n">
        <f aca="false">IF(D4942&lt;H4942,(H4942-D4942)/D4942,IF(D4942&gt;G4942,(D4942-G4942)/D4942,0))</f>
        <v>0</v>
      </c>
      <c r="O4942" s="26" t="n">
        <f aca="false">IF(E4942&lt;J4942,(J4942-E4942)/E4942,IF(E4942&gt;I4942,(E4942-I4942)/E4942,0))</f>
        <v>0.000222793681722173</v>
      </c>
      <c r="P4942" s="27" t="n">
        <f aca="false">LN(F4942/F4941)</f>
        <v>-0.00541027700188522</v>
      </c>
      <c r="Q4942" s="28" t="n">
        <f aca="false">STDEV(P4923:P4942)*SQRT(252)</f>
        <v>0.328933776257751</v>
      </c>
      <c r="R4942" s="26" t="n">
        <f aca="false">(G4942-H4942)/H4942</f>
        <v>0.00100114946790764</v>
      </c>
      <c r="S4942" s="17" t="n">
        <f aca="false">YEAR(B4942)</f>
        <v>2025</v>
      </c>
      <c r="T4942" s="17" t="n">
        <f aca="false">WEEKDAY(B4942)</f>
        <v>6</v>
      </c>
    </row>
    <row r="4943" customFormat="false" ht="15" hidden="false" customHeight="false" outlineLevel="0" collapsed="false">
      <c r="B4943" s="21" t="n">
        <v>45964</v>
      </c>
      <c r="C4943" s="22" t="n">
        <v>3995.47</v>
      </c>
      <c r="D4943" s="22" t="n">
        <v>4030.825</v>
      </c>
      <c r="E4943" s="22" t="n">
        <v>3962.275</v>
      </c>
      <c r="F4943" s="22" t="n">
        <v>4001.605</v>
      </c>
      <c r="G4943" s="23" t="n">
        <v>4035.97</v>
      </c>
      <c r="H4943" s="23" t="n">
        <v>4031.94</v>
      </c>
      <c r="I4943" s="23" t="n">
        <v>3966.92</v>
      </c>
      <c r="J4943" s="23" t="n">
        <v>3962.96</v>
      </c>
      <c r="K4943" s="29" t="str">
        <f aca="false">IF(N4943&lt;=$F$3,"HIT","MISS")</f>
        <v>HIT</v>
      </c>
      <c r="L4943" s="29" t="str">
        <f aca="false">IF(O4943&lt;=$F$3,"HIT","MISS")</f>
        <v>HIT</v>
      </c>
      <c r="M4943" s="17" t="str">
        <f aca="false">IF(AND(K4943="HIT",L4943="HIT"),"HOD ✓ | LOD ✓",IF(K4943="HIT","HOD ✓",IF(L4943="HIT","LOD ✓","✗ MISS")))</f>
        <v>HOD ✓ | LOD ✓</v>
      </c>
      <c r="N4943" s="26" t="n">
        <f aca="false">IF(D4943&lt;H4943,(H4943-D4943)/D4943,IF(D4943&gt;G4943,(D4943-G4943)/D4943,0))</f>
        <v>0.000276618310147485</v>
      </c>
      <c r="O4943" s="26" t="n">
        <f aca="false">IF(E4943&lt;J4943,(J4943-E4943)/E4943,IF(E4943&gt;I4943,(E4943-I4943)/E4943,0))</f>
        <v>0.000172880479017722</v>
      </c>
      <c r="P4943" s="27" t="n">
        <f aca="false">LN(F4943/F4942)</f>
        <v>-0.000301083841630628</v>
      </c>
      <c r="Q4943" s="28" t="n">
        <f aca="false">STDEV(P4924:P4943)*SQRT(252)</f>
        <v>0.322424396076642</v>
      </c>
      <c r="R4943" s="26" t="n">
        <f aca="false">(G4943-H4943)/H4943</f>
        <v>0.000999518842046197</v>
      </c>
      <c r="S4943" s="17" t="n">
        <f aca="false">YEAR(B4943)</f>
        <v>2025</v>
      </c>
      <c r="T4943" s="17" t="n">
        <f aca="false">WEEKDAY(B4943)</f>
        <v>2</v>
      </c>
    </row>
    <row r="4944" customFormat="false" ht="15" hidden="false" customHeight="false" outlineLevel="0" collapsed="false">
      <c r="B4944" s="21" t="n">
        <v>45965</v>
      </c>
      <c r="C4944" s="22" t="n">
        <v>4005.115</v>
      </c>
      <c r="D4944" s="22" t="n">
        <v>4005.27</v>
      </c>
      <c r="E4944" s="22" t="n">
        <v>3928.685</v>
      </c>
      <c r="F4944" s="22" t="n">
        <v>3932.1</v>
      </c>
      <c r="G4944" s="23" t="n">
        <v>4006.68</v>
      </c>
      <c r="H4944" s="23" t="n">
        <v>4002.68</v>
      </c>
      <c r="I4944" s="23" t="n">
        <v>3932.23</v>
      </c>
      <c r="J4944" s="23" t="n">
        <v>3928.3</v>
      </c>
      <c r="K4944" s="29" t="str">
        <f aca="false">IF(N4944&lt;=$F$3,"HIT","MISS")</f>
        <v>HIT</v>
      </c>
      <c r="L4944" s="29" t="str">
        <f aca="false">IF(O4944&lt;=$F$3,"HIT","MISS")</f>
        <v>HIT</v>
      </c>
      <c r="M4944" s="17" t="str">
        <f aca="false">IF(AND(K4944="HIT",L4944="HIT"),"HOD ✓ | LOD ✓",IF(K4944="HIT","HOD ✓",IF(L4944="HIT","LOD ✓","✗ MISS")))</f>
        <v>HOD ✓ | LOD ✓</v>
      </c>
      <c r="N4944" s="26" t="n">
        <f aca="false">IF(D4944&lt;H4944,(H4944-D4944)/D4944,IF(D4944&gt;G4944,(D4944-G4944)/D4944,0))</f>
        <v>0</v>
      </c>
      <c r="O4944" s="26" t="n">
        <f aca="false">IF(E4944&lt;J4944,(J4944-E4944)/E4944,IF(E4944&gt;I4944,(E4944-I4944)/E4944,0))</f>
        <v>0</v>
      </c>
      <c r="P4944" s="27" t="n">
        <f aca="false">LN(F4944/F4943)</f>
        <v>-0.0175218963291643</v>
      </c>
      <c r="Q4944" s="28" t="n">
        <f aca="false">STDEV(P4925:P4944)*SQRT(252)</f>
        <v>0.327893861911411</v>
      </c>
      <c r="R4944" s="26" t="n">
        <f aca="false">(G4944-H4944)/H4944</f>
        <v>0.000999330448599439</v>
      </c>
      <c r="S4944" s="17" t="n">
        <f aca="false">YEAR(B4944)</f>
        <v>2025</v>
      </c>
      <c r="T4944" s="17" t="n">
        <f aca="false">WEEKDAY(B4944)</f>
        <v>3</v>
      </c>
    </row>
    <row r="4945" customFormat="false" ht="15" hidden="false" customHeight="false" outlineLevel="0" collapsed="false">
      <c r="B4945" s="21" t="n">
        <v>45966</v>
      </c>
      <c r="C4945" s="22" t="n">
        <v>3937.93</v>
      </c>
      <c r="D4945" s="22" t="n">
        <v>3990.565</v>
      </c>
      <c r="E4945" s="22" t="n">
        <v>3929.35</v>
      </c>
      <c r="F4945" s="22" t="n">
        <v>3980.115</v>
      </c>
      <c r="G4945" s="23" t="n">
        <v>3990.67</v>
      </c>
      <c r="H4945" s="23" t="n">
        <v>3986.68</v>
      </c>
      <c r="I4945" s="23" t="n">
        <v>3933.68</v>
      </c>
      <c r="J4945" s="23" t="n">
        <v>3929.75</v>
      </c>
      <c r="K4945" s="29" t="str">
        <f aca="false">IF(N4945&lt;=$F$3,"HIT","MISS")</f>
        <v>HIT</v>
      </c>
      <c r="L4945" s="29" t="str">
        <f aca="false">IF(O4945&lt;=$F$3,"HIT","MISS")</f>
        <v>HIT</v>
      </c>
      <c r="M4945" s="17" t="str">
        <f aca="false">IF(AND(K4945="HIT",L4945="HIT"),"HOD ✓ | LOD ✓",IF(K4945="HIT","HOD ✓",IF(L4945="HIT","LOD ✓","✗ MISS")))</f>
        <v>HOD ✓ | LOD ✓</v>
      </c>
      <c r="N4945" s="26" t="n">
        <f aca="false">IF(D4945&lt;H4945,(H4945-D4945)/D4945,IF(D4945&gt;G4945,(D4945-G4945)/D4945,0))</f>
        <v>0</v>
      </c>
      <c r="O4945" s="26" t="n">
        <f aca="false">IF(E4945&lt;J4945,(J4945-E4945)/E4945,IF(E4945&gt;I4945,(E4945-I4945)/E4945,0))</f>
        <v>0.00010179800730403</v>
      </c>
      <c r="P4945" s="27" t="n">
        <f aca="false">LN(F4945/F4944)</f>
        <v>0.0121370790397984</v>
      </c>
      <c r="Q4945" s="28" t="n">
        <f aca="false">STDEV(P4926:P4945)*SQRT(252)</f>
        <v>0.3266446443831</v>
      </c>
      <c r="R4945" s="26" t="n">
        <f aca="false">(G4945-H4945)/H4945</f>
        <v>0.0010008327731346</v>
      </c>
      <c r="S4945" s="17" t="n">
        <f aca="false">YEAR(B4945)</f>
        <v>2025</v>
      </c>
      <c r="T4945" s="17" t="n">
        <f aca="false">WEEKDAY(B4945)</f>
        <v>4</v>
      </c>
    </row>
    <row r="4946" customFormat="false" ht="15" hidden="false" customHeight="false" outlineLevel="0" collapsed="false">
      <c r="B4946" s="21" t="n">
        <v>45967</v>
      </c>
      <c r="C4946" s="22" t="n">
        <v>3968.78</v>
      </c>
      <c r="D4946" s="22" t="n">
        <v>4019.645</v>
      </c>
      <c r="E4946" s="22" t="n">
        <v>3964.455</v>
      </c>
      <c r="F4946" s="22" t="n">
        <v>3977.14</v>
      </c>
      <c r="G4946" s="23" t="n">
        <v>4024.51</v>
      </c>
      <c r="H4946" s="23" t="n">
        <v>4020.49</v>
      </c>
      <c r="I4946" s="23" t="n">
        <v>3964.78</v>
      </c>
      <c r="J4946" s="23" t="n">
        <v>3960.82</v>
      </c>
      <c r="K4946" s="29" t="str">
        <f aca="false">IF(N4946&lt;=$F$3,"HIT","MISS")</f>
        <v>HIT</v>
      </c>
      <c r="L4946" s="29" t="str">
        <f aca="false">IF(O4946&lt;=$F$3,"HIT","MISS")</f>
        <v>HIT</v>
      </c>
      <c r="M4946" s="17" t="str">
        <f aca="false">IF(AND(K4946="HIT",L4946="HIT"),"HOD ✓ | LOD ✓",IF(K4946="HIT","HOD ✓",IF(L4946="HIT","LOD ✓","✗ MISS")))</f>
        <v>HOD ✓ | LOD ✓</v>
      </c>
      <c r="N4946" s="26" t="n">
        <f aca="false">IF(D4946&lt;H4946,(H4946-D4946)/D4946,IF(D4946&gt;G4946,(D4946-G4946)/D4946,0))</f>
        <v>0.000210217568964374</v>
      </c>
      <c r="O4946" s="26" t="n">
        <f aca="false">IF(E4946&lt;J4946,(J4946-E4946)/E4946,IF(E4946&gt;I4946,(E4946-I4946)/E4946,0))</f>
        <v>0</v>
      </c>
      <c r="P4946" s="27" t="n">
        <f aca="false">LN(F4946/F4945)</f>
        <v>-0.000747745331427954</v>
      </c>
      <c r="Q4946" s="28" t="n">
        <f aca="false">STDEV(P4927:P4946)*SQRT(252)</f>
        <v>0.32140888412305</v>
      </c>
      <c r="R4946" s="26" t="n">
        <f aca="false">(G4946-H4946)/H4946</f>
        <v>0.00099987812430834</v>
      </c>
      <c r="S4946" s="17" t="n">
        <f aca="false">YEAR(B4946)</f>
        <v>2025</v>
      </c>
      <c r="T4946" s="17" t="n">
        <f aca="false">WEEKDAY(B4946)</f>
        <v>5</v>
      </c>
    </row>
    <row r="4947" customFormat="false" ht="15" hidden="false" customHeight="false" outlineLevel="0" collapsed="false">
      <c r="B4947" s="21" t="n">
        <v>45968</v>
      </c>
      <c r="C4947" s="22" t="n">
        <v>3979.465</v>
      </c>
      <c r="D4947" s="22" t="n">
        <v>4027.595</v>
      </c>
      <c r="E4947" s="22" t="n">
        <v>3978.435</v>
      </c>
      <c r="F4947" s="22" t="n">
        <v>4001.275</v>
      </c>
      <c r="G4947" s="23" t="n">
        <v>4028.15</v>
      </c>
      <c r="H4947" s="23" t="n">
        <v>4024.13</v>
      </c>
      <c r="I4947" s="23" t="n">
        <v>3977.79</v>
      </c>
      <c r="J4947" s="23" t="n">
        <v>3973.82</v>
      </c>
      <c r="K4947" s="29" t="str">
        <f aca="false">IF(N4947&lt;=$F$3,"HIT","MISS")</f>
        <v>HIT</v>
      </c>
      <c r="L4947" s="29" t="str">
        <f aca="false">IF(O4947&lt;=$F$3,"HIT","MISS")</f>
        <v>HIT</v>
      </c>
      <c r="M4947" s="17" t="str">
        <f aca="false">IF(AND(K4947="HIT",L4947="HIT"),"HOD ✓ | LOD ✓",IF(K4947="HIT","HOD ✓",IF(L4947="HIT","LOD ✓","✗ MISS")))</f>
        <v>HOD ✓ | LOD ✓</v>
      </c>
      <c r="N4947" s="26" t="n">
        <f aca="false">IF(D4947&lt;H4947,(H4947-D4947)/D4947,IF(D4947&gt;G4947,(D4947-G4947)/D4947,0))</f>
        <v>0</v>
      </c>
      <c r="O4947" s="26" t="n">
        <f aca="false">IF(E4947&lt;J4947,(J4947-E4947)/E4947,IF(E4947&gt;I4947,(E4947-I4947)/E4947,0))</f>
        <v>0.000162124051291521</v>
      </c>
      <c r="P4947" s="27" t="n">
        <f aca="false">LN(F4947/F4946)</f>
        <v>0.00605009231005895</v>
      </c>
      <c r="Q4947" s="28" t="n">
        <f aca="false">STDEV(P4928:P4947)*SQRT(252)</f>
        <v>0.320033296943686</v>
      </c>
      <c r="R4947" s="26" t="n">
        <f aca="false">(G4947-H4947)/H4947</f>
        <v>0.000998973691207784</v>
      </c>
      <c r="S4947" s="17" t="n">
        <f aca="false">YEAR(B4947)</f>
        <v>2025</v>
      </c>
      <c r="T4947" s="17" t="n">
        <f aca="false">WEEKDAY(B4947)</f>
        <v>6</v>
      </c>
    </row>
    <row r="4948" customFormat="false" ht="15" hidden="false" customHeight="false" outlineLevel="0" collapsed="false">
      <c r="B4948" s="21" t="n">
        <v>45971</v>
      </c>
      <c r="C4948" s="22" t="n">
        <v>4005.675</v>
      </c>
      <c r="D4948" s="22" t="n">
        <v>4116.69</v>
      </c>
      <c r="E4948" s="22" t="n">
        <v>4004.355</v>
      </c>
      <c r="F4948" s="22" t="n">
        <v>4115.41</v>
      </c>
      <c r="G4948" s="23" t="n">
        <v>4119.57</v>
      </c>
      <c r="H4948" s="23" t="n">
        <v>4115.45</v>
      </c>
      <c r="I4948" s="23" t="n">
        <v>4008.64</v>
      </c>
      <c r="J4948" s="23" t="n">
        <v>4004.64</v>
      </c>
      <c r="K4948" s="29" t="str">
        <f aca="false">IF(N4948&lt;=$F$3,"HIT","MISS")</f>
        <v>HIT</v>
      </c>
      <c r="L4948" s="29" t="str">
        <f aca="false">IF(O4948&lt;=$F$3,"HIT","MISS")</f>
        <v>HIT</v>
      </c>
      <c r="M4948" s="17" t="str">
        <f aca="false">IF(AND(K4948="HIT",L4948="HIT"),"HOD ✓ | LOD ✓",IF(K4948="HIT","HOD ✓",IF(L4948="HIT","LOD ✓","✗ MISS")))</f>
        <v>HOD ✓ | LOD ✓</v>
      </c>
      <c r="N4948" s="26" t="n">
        <f aca="false">IF(D4948&lt;H4948,(H4948-D4948)/D4948,IF(D4948&gt;G4948,(D4948-G4948)/D4948,0))</f>
        <v>0</v>
      </c>
      <c r="O4948" s="26" t="n">
        <f aca="false">IF(E4948&lt;J4948,(J4948-E4948)/E4948,IF(E4948&gt;I4948,(E4948-I4948)/E4948,0))</f>
        <v>7.117251092869E-005</v>
      </c>
      <c r="P4948" s="27" t="n">
        <f aca="false">LN(F4948/F4947)</f>
        <v>0.0281254043157978</v>
      </c>
      <c r="Q4948" s="28" t="n">
        <f aca="false">STDEV(P4929:P4948)*SQRT(252)</f>
        <v>0.325385492569675</v>
      </c>
      <c r="R4948" s="26" t="n">
        <f aca="false">(G4948-H4948)/H4948</f>
        <v>0.00100110558991116</v>
      </c>
      <c r="S4948" s="17" t="n">
        <f aca="false">YEAR(B4948)</f>
        <v>2025</v>
      </c>
      <c r="T4948" s="17" t="n">
        <f aca="false">WEEKDAY(B4948)</f>
        <v>2</v>
      </c>
    </row>
    <row r="4949" customFormat="false" ht="15" hidden="false" customHeight="false" outlineLevel="0" collapsed="false">
      <c r="B4949" s="21" t="n">
        <v>45972</v>
      </c>
      <c r="C4949" s="22" t="n">
        <v>4116.835</v>
      </c>
      <c r="D4949" s="22" t="n">
        <v>4149.1</v>
      </c>
      <c r="E4949" s="22" t="n">
        <v>4097.245</v>
      </c>
      <c r="F4949" s="22" t="n">
        <v>4126.505</v>
      </c>
      <c r="G4949" s="23" t="n">
        <v>4153.38</v>
      </c>
      <c r="H4949" s="23" t="n">
        <v>4149.23</v>
      </c>
      <c r="I4949" s="23" t="n">
        <v>4100.36</v>
      </c>
      <c r="J4949" s="23" t="n">
        <v>4096.26</v>
      </c>
      <c r="K4949" s="29" t="str">
        <f aca="false">IF(N4949&lt;=$F$3,"HIT","MISS")</f>
        <v>HIT</v>
      </c>
      <c r="L4949" s="29" t="str">
        <f aca="false">IF(O4949&lt;=$F$3,"HIT","MISS")</f>
        <v>HIT</v>
      </c>
      <c r="M4949" s="17" t="str">
        <f aca="false">IF(AND(K4949="HIT",L4949="HIT"),"HOD ✓ | LOD ✓",IF(K4949="HIT","HOD ✓",IF(L4949="HIT","LOD ✓","✗ MISS")))</f>
        <v>HOD ✓ | LOD ✓</v>
      </c>
      <c r="N4949" s="26" t="n">
        <f aca="false">IF(D4949&lt;H4949,(H4949-D4949)/D4949,IF(D4949&gt;G4949,(D4949-G4949)/D4949,0))</f>
        <v>3.13320961170373E-005</v>
      </c>
      <c r="O4949" s="26" t="n">
        <f aca="false">IF(E4949&lt;J4949,(J4949-E4949)/E4949,IF(E4949&gt;I4949,(E4949-I4949)/E4949,0))</f>
        <v>0</v>
      </c>
      <c r="P4949" s="27" t="n">
        <f aca="false">LN(F4949/F4948)</f>
        <v>0.00269233708476913</v>
      </c>
      <c r="Q4949" s="28" t="n">
        <f aca="false">STDEV(P4930:P4949)*SQRT(252)</f>
        <v>0.324269415287029</v>
      </c>
      <c r="R4949" s="26" t="n">
        <f aca="false">(G4949-H4949)/H4949</f>
        <v>0.00100018557660109</v>
      </c>
      <c r="S4949" s="17" t="n">
        <f aca="false">YEAR(B4949)</f>
        <v>2025</v>
      </c>
      <c r="T4949" s="17" t="n">
        <f aca="false">WEEKDAY(B4949)</f>
        <v>3</v>
      </c>
    </row>
    <row r="4950" customFormat="false" ht="15" hidden="false" customHeight="false" outlineLevel="0" collapsed="false">
      <c r="B4950" s="21" t="n">
        <v>45973</v>
      </c>
      <c r="C4950" s="22" t="n">
        <v>4130.9</v>
      </c>
      <c r="D4950" s="22" t="n">
        <v>4211.795</v>
      </c>
      <c r="E4950" s="22" t="n">
        <v>4098.915</v>
      </c>
      <c r="F4950" s="22" t="n">
        <v>4195.21</v>
      </c>
      <c r="G4950" s="23" t="n">
        <v>4210.83</v>
      </c>
      <c r="H4950" s="23" t="n">
        <v>4206.62</v>
      </c>
      <c r="I4950" s="23" t="n">
        <v>4102.81</v>
      </c>
      <c r="J4950" s="23" t="n">
        <v>4098.71</v>
      </c>
      <c r="K4950" s="29" t="str">
        <f aca="false">IF(N4950&lt;=$F$3,"HIT","MISS")</f>
        <v>HIT</v>
      </c>
      <c r="L4950" s="29" t="str">
        <f aca="false">IF(O4950&lt;=$F$3,"HIT","MISS")</f>
        <v>HIT</v>
      </c>
      <c r="M4950" s="17" t="str">
        <f aca="false">IF(AND(K4950="HIT",L4950="HIT"),"HOD ✓ | LOD ✓",IF(K4950="HIT","HOD ✓",IF(L4950="HIT","LOD ✓","✗ MISS")))</f>
        <v>HOD ✓ | LOD ✓</v>
      </c>
      <c r="N4950" s="26" t="n">
        <f aca="false">IF(D4950&lt;H4950,(H4950-D4950)/D4950,IF(D4950&gt;G4950,(D4950-G4950)/D4950,0))</f>
        <v>0.000229118463742928</v>
      </c>
      <c r="O4950" s="26" t="n">
        <f aca="false">IF(E4950&lt;J4950,(J4950-E4950)/E4950,IF(E4950&gt;I4950,(E4950-I4950)/E4950,0))</f>
        <v>0</v>
      </c>
      <c r="P4950" s="27" t="n">
        <f aca="false">LN(F4950/F4949)</f>
        <v>0.0165125965305167</v>
      </c>
      <c r="Q4950" s="28" t="n">
        <f aca="false">STDEV(P4931:P4950)*SQRT(252)</f>
        <v>0.324872565093387</v>
      </c>
      <c r="R4950" s="26" t="n">
        <f aca="false">(G4950-H4950)/H4950</f>
        <v>0.00100080349544291</v>
      </c>
      <c r="S4950" s="17" t="n">
        <f aca="false">YEAR(B4950)</f>
        <v>2025</v>
      </c>
      <c r="T4950" s="17" t="n">
        <f aca="false">WEEKDAY(B4950)</f>
        <v>4</v>
      </c>
    </row>
    <row r="4951" customFormat="false" ht="15" hidden="false" customHeight="false" outlineLevel="0" collapsed="false">
      <c r="B4951" s="21" t="n">
        <v>45974</v>
      </c>
      <c r="C4951" s="22" t="n">
        <v>4202.635</v>
      </c>
      <c r="D4951" s="22" t="n">
        <v>4245.195</v>
      </c>
      <c r="E4951" s="22" t="n">
        <v>4145.19</v>
      </c>
      <c r="F4951" s="22" t="n">
        <v>4171.745</v>
      </c>
      <c r="G4951" s="23" t="n">
        <v>4243.6</v>
      </c>
      <c r="H4951" s="23" t="n">
        <v>4239.36</v>
      </c>
      <c r="I4951" s="23" t="n">
        <v>4144.34</v>
      </c>
      <c r="J4951" s="23" t="n">
        <v>4140.2</v>
      </c>
      <c r="K4951" s="29" t="str">
        <f aca="false">IF(N4951&lt;=$F$3,"HIT","MISS")</f>
        <v>HIT</v>
      </c>
      <c r="L4951" s="29" t="str">
        <f aca="false">IF(O4951&lt;=$F$3,"HIT","MISS")</f>
        <v>HIT</v>
      </c>
      <c r="M4951" s="17" t="str">
        <f aca="false">IF(AND(K4951="HIT",L4951="HIT"),"HOD ✓ | LOD ✓",IF(K4951="HIT","HOD ✓",IF(L4951="HIT","LOD ✓","✗ MISS")))</f>
        <v>HOD ✓ | LOD ✓</v>
      </c>
      <c r="N4951" s="26" t="n">
        <f aca="false">IF(D4951&lt;H4951,(H4951-D4951)/D4951,IF(D4951&gt;G4951,(D4951-G4951)/D4951,0))</f>
        <v>0.000375718901016171</v>
      </c>
      <c r="O4951" s="26" t="n">
        <f aca="false">IF(E4951&lt;J4951,(J4951-E4951)/E4951,IF(E4951&gt;I4951,(E4951-I4951)/E4951,0))</f>
        <v>0.000205056945519857</v>
      </c>
      <c r="P4951" s="27" t="n">
        <f aca="false">LN(F4951/F4950)</f>
        <v>-0.00560898475461256</v>
      </c>
      <c r="Q4951" s="28" t="n">
        <f aca="false">STDEV(P4932:P4951)*SQRT(252)</f>
        <v>0.308050203591729</v>
      </c>
      <c r="R4951" s="26" t="n">
        <f aca="false">(G4951-H4951)/H4951</f>
        <v>0.00100015096618374</v>
      </c>
      <c r="S4951" s="17" t="n">
        <f aca="false">YEAR(B4951)</f>
        <v>2025</v>
      </c>
      <c r="T4951" s="17" t="n">
        <f aca="false">WEEKDAY(B4951)</f>
        <v>5</v>
      </c>
    </row>
    <row r="4952" customFormat="false" ht="15" hidden="false" customHeight="false" outlineLevel="0" collapsed="false">
      <c r="B4952" s="21" t="n">
        <v>45975</v>
      </c>
      <c r="C4952" s="22" t="n">
        <v>4177.285</v>
      </c>
      <c r="D4952" s="22" t="n">
        <v>4211.435</v>
      </c>
      <c r="E4952" s="22" t="n">
        <v>4032.23</v>
      </c>
      <c r="F4952" s="22" t="n">
        <v>4085.825</v>
      </c>
      <c r="G4952" s="23" t="n">
        <v>4216.09</v>
      </c>
      <c r="H4952" s="23" t="n">
        <v>4211.88</v>
      </c>
      <c r="I4952" s="23" t="n">
        <v>4031.66</v>
      </c>
      <c r="J4952" s="23" t="n">
        <v>4027.63</v>
      </c>
      <c r="K4952" s="29" t="str">
        <f aca="false">IF(N4952&lt;=$F$3,"HIT","MISS")</f>
        <v>HIT</v>
      </c>
      <c r="L4952" s="29" t="str">
        <f aca="false">IF(O4952&lt;=$F$3,"HIT","MISS")</f>
        <v>HIT</v>
      </c>
      <c r="M4952" s="17" t="str">
        <f aca="false">IF(AND(K4952="HIT",L4952="HIT"),"HOD ✓ | LOD ✓",IF(K4952="HIT","HOD ✓",IF(L4952="HIT","LOD ✓","✗ MISS")))</f>
        <v>HOD ✓ | LOD ✓</v>
      </c>
      <c r="N4952" s="26" t="n">
        <f aca="false">IF(D4952&lt;H4952,(H4952-D4952)/D4952,IF(D4952&gt;G4952,(D4952-G4952)/D4952,0))</f>
        <v>0.000105664696237674</v>
      </c>
      <c r="O4952" s="26" t="n">
        <f aca="false">IF(E4952&lt;J4952,(J4952-E4952)/E4952,IF(E4952&gt;I4952,(E4952-I4952)/E4952,0))</f>
        <v>0.000141360983872488</v>
      </c>
      <c r="P4952" s="27" t="n">
        <f aca="false">LN(F4952/F4951)</f>
        <v>-0.020810747200923</v>
      </c>
      <c r="Q4952" s="28" t="n">
        <f aca="false">STDEV(P4933:P4952)*SQRT(252)</f>
        <v>0.310950116107398</v>
      </c>
      <c r="R4952" s="26" t="n">
        <f aca="false">(G4952-H4952)/H4952</f>
        <v>0.000999553643503622</v>
      </c>
      <c r="S4952" s="17" t="n">
        <f aca="false">YEAR(B4952)</f>
        <v>2025</v>
      </c>
      <c r="T4952" s="17" t="n">
        <f aca="false">WEEKDAY(B4952)</f>
        <v>6</v>
      </c>
    </row>
    <row r="4953" customFormat="false" ht="15" hidden="false" customHeight="false" outlineLevel="0" collapsed="false">
      <c r="B4953" s="21" t="n">
        <v>45978</v>
      </c>
      <c r="C4953" s="22" t="n">
        <v>4078.275</v>
      </c>
      <c r="D4953" s="22" t="n">
        <v>4106.705</v>
      </c>
      <c r="E4953" s="22" t="n">
        <v>4007.055</v>
      </c>
      <c r="F4953" s="22" t="n">
        <v>4045.86</v>
      </c>
      <c r="G4953" s="23" t="n">
        <v>4108.82</v>
      </c>
      <c r="H4953" s="23" t="n">
        <v>4104.72</v>
      </c>
      <c r="I4953" s="23" t="n">
        <v>4005.42</v>
      </c>
      <c r="J4953" s="23" t="n">
        <v>4001.42</v>
      </c>
      <c r="K4953" s="29" t="str">
        <f aca="false">IF(N4953&lt;=$F$3,"HIT","MISS")</f>
        <v>HIT</v>
      </c>
      <c r="L4953" s="29" t="str">
        <f aca="false">IF(O4953&lt;=$F$3,"HIT","MISS")</f>
        <v>HIT</v>
      </c>
      <c r="M4953" s="17" t="str">
        <f aca="false">IF(AND(K4953="HIT",L4953="HIT"),"HOD ✓ | LOD ✓",IF(K4953="HIT","HOD ✓",IF(L4953="HIT","LOD ✓","✗ MISS")))</f>
        <v>HOD ✓ | LOD ✓</v>
      </c>
      <c r="N4953" s="26" t="n">
        <f aca="false">IF(D4953&lt;H4953,(H4953-D4953)/D4953,IF(D4953&gt;G4953,(D4953-G4953)/D4953,0))</f>
        <v>0</v>
      </c>
      <c r="O4953" s="26" t="n">
        <f aca="false">IF(E4953&lt;J4953,(J4953-E4953)/E4953,IF(E4953&gt;I4953,(E4953-I4953)/E4953,0))</f>
        <v>0.00040803033649395</v>
      </c>
      <c r="P4953" s="27" t="n">
        <f aca="false">LN(F4953/F4952)</f>
        <v>-0.00982953023468642</v>
      </c>
      <c r="Q4953" s="28" t="n">
        <f aca="false">STDEV(P4934:P4953)*SQRT(252)</f>
        <v>0.296675783647082</v>
      </c>
      <c r="R4953" s="26" t="n">
        <f aca="false">(G4953-H4953)/H4953</f>
        <v>0.000998850104270073</v>
      </c>
      <c r="S4953" s="17" t="n">
        <f aca="false">YEAR(B4953)</f>
        <v>2025</v>
      </c>
      <c r="T4953" s="17" t="n">
        <f aca="false">WEEKDAY(B4953)</f>
        <v>2</v>
      </c>
    </row>
    <row r="4954" customFormat="false" ht="15" hidden="false" customHeight="false" outlineLevel="0" collapsed="false">
      <c r="B4954" s="21" t="n">
        <v>45979</v>
      </c>
      <c r="C4954" s="22" t="n">
        <v>4050.79</v>
      </c>
      <c r="D4954" s="22" t="n">
        <v>4082.58</v>
      </c>
      <c r="E4954" s="22" t="n">
        <v>3997.985</v>
      </c>
      <c r="F4954" s="22" t="n">
        <v>4067.425</v>
      </c>
      <c r="G4954" s="23" t="n">
        <v>4087.17</v>
      </c>
      <c r="H4954" s="23" t="n">
        <v>4083.09</v>
      </c>
      <c r="I4954" s="23" t="n">
        <v>4003.3</v>
      </c>
      <c r="J4954" s="23" t="n">
        <v>3999.3</v>
      </c>
      <c r="K4954" s="29" t="str">
        <f aca="false">IF(N4954&lt;=$F$3,"HIT","MISS")</f>
        <v>HIT</v>
      </c>
      <c r="L4954" s="29" t="str">
        <f aca="false">IF(O4954&lt;=$F$3,"HIT","MISS")</f>
        <v>HIT</v>
      </c>
      <c r="M4954" s="17" t="str">
        <f aca="false">IF(AND(K4954="HIT",L4954="HIT"),"HOD ✓ | LOD ✓",IF(K4954="HIT","HOD ✓",IF(L4954="HIT","LOD ✓","✗ MISS")))</f>
        <v>HOD ✓ | LOD ✓</v>
      </c>
      <c r="N4954" s="26" t="n">
        <f aca="false">IF(D4954&lt;H4954,(H4954-D4954)/D4954,IF(D4954&gt;G4954,(D4954-G4954)/D4954,0))</f>
        <v>0.000124921005834599</v>
      </c>
      <c r="O4954" s="26" t="n">
        <f aca="false">IF(E4954&lt;J4954,(J4954-E4954)/E4954,IF(E4954&gt;I4954,(E4954-I4954)/E4954,0))</f>
        <v>0.000328915691279496</v>
      </c>
      <c r="P4954" s="27" t="n">
        <f aca="false">LN(F4954/F4953)</f>
        <v>0.00531598502579564</v>
      </c>
      <c r="Q4954" s="28" t="n">
        <f aca="false">STDEV(P4935:P4954)*SQRT(252)</f>
        <v>0.229470817534327</v>
      </c>
      <c r="R4954" s="26" t="n">
        <f aca="false">(G4954-H4954)/H4954</f>
        <v>0.000999243220208207</v>
      </c>
      <c r="S4954" s="17" t="n">
        <f aca="false">YEAR(B4954)</f>
        <v>2025</v>
      </c>
      <c r="T4954" s="17" t="n">
        <f aca="false">WEEKDAY(B4954)</f>
        <v>3</v>
      </c>
    </row>
    <row r="4955" customFormat="false" ht="15" hidden="false" customHeight="false" outlineLevel="0" collapsed="false">
      <c r="B4955" s="21" t="n">
        <v>45980</v>
      </c>
      <c r="C4955" s="22" t="n">
        <v>4067.645</v>
      </c>
      <c r="D4955" s="22" t="n">
        <v>4132.985</v>
      </c>
      <c r="E4955" s="22" t="n">
        <v>4055.475</v>
      </c>
      <c r="F4955" s="22" t="n">
        <v>4077.85</v>
      </c>
      <c r="G4955" s="23" t="n">
        <v>4136.37</v>
      </c>
      <c r="H4955" s="23" t="n">
        <v>4132.24</v>
      </c>
      <c r="I4955" s="23" t="n">
        <v>4054.68</v>
      </c>
      <c r="J4955" s="23" t="n">
        <v>4050.63</v>
      </c>
      <c r="K4955" s="29" t="str">
        <f aca="false">IF(N4955&lt;=$F$3,"HIT","MISS")</f>
        <v>HIT</v>
      </c>
      <c r="L4955" s="29" t="str">
        <f aca="false">IF(O4955&lt;=$F$3,"HIT","MISS")</f>
        <v>HIT</v>
      </c>
      <c r="M4955" s="17" t="str">
        <f aca="false">IF(AND(K4955="HIT",L4955="HIT"),"HOD ✓ | LOD ✓",IF(K4955="HIT","HOD ✓",IF(L4955="HIT","LOD ✓","✗ MISS")))</f>
        <v>HOD ✓ | LOD ✓</v>
      </c>
      <c r="N4955" s="26" t="n">
        <f aca="false">IF(D4955&lt;H4955,(H4955-D4955)/D4955,IF(D4955&gt;G4955,(D4955-G4955)/D4955,0))</f>
        <v>0</v>
      </c>
      <c r="O4955" s="26" t="n">
        <f aca="false">IF(E4955&lt;J4955,(J4955-E4955)/E4955,IF(E4955&gt;I4955,(E4955-I4955)/E4955,0))</f>
        <v>0.000196031291032511</v>
      </c>
      <c r="P4955" s="27" t="n">
        <f aca="false">LN(F4955/F4954)</f>
        <v>0.00255976764256726</v>
      </c>
      <c r="Q4955" s="28" t="n">
        <f aca="false">STDEV(P4936:P4955)*SQRT(252)</f>
        <v>0.228763401744623</v>
      </c>
      <c r="R4955" s="26" t="n">
        <f aca="false">(G4955-H4955)/H4955</f>
        <v>0.000999457921127551</v>
      </c>
      <c r="S4955" s="17" t="n">
        <f aca="false">YEAR(B4955)</f>
        <v>2025</v>
      </c>
      <c r="T4955" s="17" t="n">
        <f aca="false">WEEKDAY(B4955)</f>
        <v>4</v>
      </c>
    </row>
    <row r="4956" customFormat="false" ht="15" hidden="false" customHeight="false" outlineLevel="0" collapsed="false">
      <c r="B4956" s="21" t="n">
        <v>45981</v>
      </c>
      <c r="C4956" s="22" t="n">
        <v>4088.255</v>
      </c>
      <c r="D4956" s="22" t="n">
        <v>4110.37</v>
      </c>
      <c r="E4956" s="22" t="n">
        <v>4038.9</v>
      </c>
      <c r="F4956" s="22" t="n">
        <v>4077.535</v>
      </c>
      <c r="G4956" s="23" t="n">
        <v>4111.7</v>
      </c>
      <c r="H4956" s="23" t="n">
        <v>4107.59</v>
      </c>
      <c r="I4956" s="23" t="n">
        <v>4042.65</v>
      </c>
      <c r="J4956" s="23" t="n">
        <v>4038.61</v>
      </c>
      <c r="K4956" s="29" t="str">
        <f aca="false">IF(N4956&lt;=$F$3,"HIT","MISS")</f>
        <v>HIT</v>
      </c>
      <c r="L4956" s="29" t="str">
        <f aca="false">IF(O4956&lt;=$F$3,"HIT","MISS")</f>
        <v>HIT</v>
      </c>
      <c r="M4956" s="17" t="str">
        <f aca="false">IF(AND(K4956="HIT",L4956="HIT"),"HOD ✓ | LOD ✓",IF(K4956="HIT","HOD ✓",IF(L4956="HIT","LOD ✓","✗ MISS")))</f>
        <v>HOD ✓ | LOD ✓</v>
      </c>
      <c r="N4956" s="26" t="n">
        <f aca="false">IF(D4956&lt;H4956,(H4956-D4956)/D4956,IF(D4956&gt;G4956,(D4956-G4956)/D4956,0))</f>
        <v>0</v>
      </c>
      <c r="O4956" s="26" t="n">
        <f aca="false">IF(E4956&lt;J4956,(J4956-E4956)/E4956,IF(E4956&gt;I4956,(E4956-I4956)/E4956,0))</f>
        <v>0</v>
      </c>
      <c r="P4956" s="27" t="n">
        <f aca="false">LN(F4956/F4955)</f>
        <v>-7.72495719470346E-005</v>
      </c>
      <c r="Q4956" s="28" t="n">
        <f aca="false">STDEV(P4937:P4956)*SQRT(252)</f>
        <v>0.227377161984593</v>
      </c>
      <c r="R4956" s="26" t="n">
        <f aca="false">(G4956-H4956)/H4956</f>
        <v>0.0010005867187328</v>
      </c>
      <c r="S4956" s="17" t="n">
        <f aca="false">YEAR(B4956)</f>
        <v>2025</v>
      </c>
      <c r="T4956" s="17" t="n">
        <f aca="false">WEEKDAY(B4956)</f>
        <v>5</v>
      </c>
    </row>
    <row r="4957" customFormat="false" ht="15" hidden="false" customHeight="false" outlineLevel="0" collapsed="false">
      <c r="B4957" s="21" t="n">
        <v>45982</v>
      </c>
      <c r="C4957" s="22" t="n">
        <v>4073.08</v>
      </c>
      <c r="D4957" s="22" t="n">
        <v>4101.07</v>
      </c>
      <c r="E4957" s="22" t="n">
        <v>4022.26</v>
      </c>
      <c r="F4957" s="22" t="n">
        <v>4065.01</v>
      </c>
      <c r="G4957" s="23" t="n">
        <v>4102.51</v>
      </c>
      <c r="H4957" s="23" t="n">
        <v>4098.41</v>
      </c>
      <c r="I4957" s="23" t="n">
        <v>4027.36</v>
      </c>
      <c r="J4957" s="23" t="n">
        <v>4023.34</v>
      </c>
      <c r="K4957" s="29" t="str">
        <f aca="false">IF(N4957&lt;=$F$3,"HIT","MISS")</f>
        <v>HIT</v>
      </c>
      <c r="L4957" s="29" t="str">
        <f aca="false">IF(O4957&lt;=$F$3,"HIT","MISS")</f>
        <v>HIT</v>
      </c>
      <c r="M4957" s="17" t="str">
        <f aca="false">IF(AND(K4957="HIT",L4957="HIT"),"HOD ✓ | LOD ✓",IF(K4957="HIT","HOD ✓",IF(L4957="HIT","LOD ✓","✗ MISS")))</f>
        <v>HOD ✓ | LOD ✓</v>
      </c>
      <c r="N4957" s="26" t="n">
        <f aca="false">IF(D4957&lt;H4957,(H4957-D4957)/D4957,IF(D4957&gt;G4957,(D4957-G4957)/D4957,0))</f>
        <v>0</v>
      </c>
      <c r="O4957" s="26" t="n">
        <f aca="false">IF(E4957&lt;J4957,(J4957-E4957)/E4957,IF(E4957&gt;I4957,(E4957-I4957)/E4957,0))</f>
        <v>0.000268505765415445</v>
      </c>
      <c r="P4957" s="27" t="n">
        <f aca="false">LN(F4957/F4956)</f>
        <v>-0.00307643614583092</v>
      </c>
      <c r="Q4957" s="28" t="n">
        <f aca="false">STDEV(P4938:P4957)*SQRT(252)</f>
        <v>0.227401723614759</v>
      </c>
      <c r="R4957" s="26" t="n">
        <f aca="false">(G4957-H4957)/H4957</f>
        <v>0.00100038795532911</v>
      </c>
      <c r="S4957" s="17" t="n">
        <f aca="false">YEAR(B4957)</f>
        <v>2025</v>
      </c>
      <c r="T4957" s="17" t="n">
        <f aca="false">WEEKDAY(B4957)</f>
        <v>6</v>
      </c>
    </row>
    <row r="4958" customFormat="false" ht="15" hidden="false" customHeight="false" outlineLevel="0" collapsed="false">
      <c r="B4958" s="21" t="n">
        <v>45985</v>
      </c>
      <c r="C4958" s="22" t="n">
        <v>4067.61</v>
      </c>
      <c r="D4958" s="22" t="n">
        <v>4139.89</v>
      </c>
      <c r="E4958" s="22" t="n">
        <v>4040.02</v>
      </c>
      <c r="F4958" s="22" t="n">
        <v>4133.975</v>
      </c>
      <c r="G4958" s="23" t="n">
        <v>4138.91</v>
      </c>
      <c r="H4958" s="23" t="n">
        <v>4134.78</v>
      </c>
      <c r="I4958" s="23" t="n">
        <v>4044.87</v>
      </c>
      <c r="J4958" s="23" t="n">
        <v>4040.83</v>
      </c>
      <c r="K4958" s="29" t="str">
        <f aca="false">IF(N4958&lt;=$F$3,"HIT","MISS")</f>
        <v>HIT</v>
      </c>
      <c r="L4958" s="29" t="str">
        <f aca="false">IF(O4958&lt;=$F$3,"HIT","MISS")</f>
        <v>HIT</v>
      </c>
      <c r="M4958" s="17" t="str">
        <f aca="false">IF(AND(K4958="HIT",L4958="HIT"),"HOD ✓ | LOD ✓",IF(K4958="HIT","HOD ✓",IF(L4958="HIT","LOD ✓","✗ MISS")))</f>
        <v>HOD ✓ | LOD ✓</v>
      </c>
      <c r="N4958" s="26" t="n">
        <f aca="false">IF(D4958&lt;H4958,(H4958-D4958)/D4958,IF(D4958&gt;G4958,(D4958-G4958)/D4958,0))</f>
        <v>0.000236721265540986</v>
      </c>
      <c r="O4958" s="26" t="n">
        <f aca="false">IF(E4958&lt;J4958,(J4958-E4958)/E4958,IF(E4958&gt;I4958,(E4958-I4958)/E4958,0))</f>
        <v>0.000200494056960101</v>
      </c>
      <c r="P4958" s="27" t="n">
        <f aca="false">LN(F4958/F4957)</f>
        <v>0.0168232108082349</v>
      </c>
      <c r="Q4958" s="28" t="n">
        <f aca="false">STDEV(P4939:P4958)*SQRT(252)</f>
        <v>0.201234399104303</v>
      </c>
      <c r="R4958" s="26" t="n">
        <f aca="false">(G4958-H4958)/H4958</f>
        <v>0.000998843953003572</v>
      </c>
      <c r="S4958" s="17" t="n">
        <f aca="false">YEAR(B4958)</f>
        <v>2025</v>
      </c>
      <c r="T4958" s="17" t="n">
        <f aca="false">WEEKDAY(B4958)</f>
        <v>2</v>
      </c>
    </row>
    <row r="4959" customFormat="false" ht="15" hidden="false" customHeight="false" outlineLevel="0" collapsed="false">
      <c r="B4959" s="21" t="n">
        <v>45986</v>
      </c>
      <c r="C4959" s="22" t="n">
        <v>4135.485</v>
      </c>
      <c r="D4959" s="22" t="n">
        <v>4159.38</v>
      </c>
      <c r="E4959" s="22" t="n">
        <v>4109.71</v>
      </c>
      <c r="F4959" s="22" t="n">
        <v>4130.55</v>
      </c>
      <c r="G4959" s="23" t="n">
        <v>4163.87</v>
      </c>
      <c r="H4959" s="23" t="n">
        <v>4159.71</v>
      </c>
      <c r="I4959" s="23" t="n">
        <v>4112.55</v>
      </c>
      <c r="J4959" s="23" t="n">
        <v>4108.44</v>
      </c>
      <c r="K4959" s="29" t="str">
        <f aca="false">IF(N4959&lt;=$F$3,"HIT","MISS")</f>
        <v>HIT</v>
      </c>
      <c r="L4959" s="29" t="str">
        <f aca="false">IF(O4959&lt;=$F$3,"HIT","MISS")</f>
        <v>HIT</v>
      </c>
      <c r="M4959" s="17" t="str">
        <f aca="false">IF(AND(K4959="HIT",L4959="HIT"),"HOD ✓ | LOD ✓",IF(K4959="HIT","HOD ✓",IF(L4959="HIT","LOD ✓","✗ MISS")))</f>
        <v>HOD ✓ | LOD ✓</v>
      </c>
      <c r="N4959" s="26" t="n">
        <f aca="false">IF(D4959&lt;H4959,(H4959-D4959)/D4959,IF(D4959&gt;G4959,(D4959-G4959)/D4959,0))</f>
        <v>7.93387476017886E-005</v>
      </c>
      <c r="O4959" s="26" t="n">
        <f aca="false">IF(E4959&lt;J4959,(J4959-E4959)/E4959,IF(E4959&gt;I4959,(E4959-I4959)/E4959,0))</f>
        <v>0</v>
      </c>
      <c r="P4959" s="27" t="n">
        <f aca="false">LN(F4959/F4958)</f>
        <v>-0.000828843810400742</v>
      </c>
      <c r="Q4959" s="28" t="n">
        <f aca="false">STDEV(P4940:P4959)*SQRT(252)</f>
        <v>0.198612445112354</v>
      </c>
      <c r="R4959" s="26" t="n">
        <f aca="false">(G4959-H4959)/H4959</f>
        <v>0.00100006971639846</v>
      </c>
      <c r="S4959" s="17" t="n">
        <f aca="false">YEAR(B4959)</f>
        <v>2025</v>
      </c>
      <c r="T4959" s="17" t="n">
        <f aca="false">WEEKDAY(B4959)</f>
        <v>3</v>
      </c>
    </row>
    <row r="4960" customFormat="false" ht="15" hidden="false" customHeight="false" outlineLevel="0" collapsed="false">
      <c r="B4960" s="21" t="n">
        <v>45987</v>
      </c>
      <c r="C4960" s="22" t="n">
        <v>4134.495</v>
      </c>
      <c r="D4960" s="22" t="n">
        <v>4173.5</v>
      </c>
      <c r="E4960" s="22" t="n">
        <v>4129.99</v>
      </c>
      <c r="F4960" s="22" t="n">
        <v>4163.575</v>
      </c>
      <c r="G4960" s="23" t="n">
        <v>4173.23</v>
      </c>
      <c r="H4960" s="23" t="n">
        <v>4169.06</v>
      </c>
      <c r="I4960" s="23" t="n">
        <v>4129.08</v>
      </c>
      <c r="J4960" s="23" t="n">
        <v>4124.96</v>
      </c>
      <c r="K4960" s="29" t="str">
        <f aca="false">IF(N4960&lt;=$F$3,"HIT","MISS")</f>
        <v>HIT</v>
      </c>
      <c r="L4960" s="29" t="str">
        <f aca="false">IF(O4960&lt;=$F$3,"HIT","MISS")</f>
        <v>HIT</v>
      </c>
      <c r="M4960" s="17" t="str">
        <f aca="false">IF(AND(K4960="HIT",L4960="HIT"),"HOD ✓ | LOD ✓",IF(K4960="HIT","HOD ✓",IF(L4960="HIT","LOD ✓","✗ MISS")))</f>
        <v>HOD ✓ | LOD ✓</v>
      </c>
      <c r="N4960" s="26" t="n">
        <f aca="false">IF(D4960&lt;H4960,(H4960-D4960)/D4960,IF(D4960&gt;G4960,(D4960-G4960)/D4960,0))</f>
        <v>6.46939020008234E-005</v>
      </c>
      <c r="O4960" s="26" t="n">
        <f aca="false">IF(E4960&lt;J4960,(J4960-E4960)/E4960,IF(E4960&gt;I4960,(E4960-I4960)/E4960,0))</f>
        <v>0.000220339516560538</v>
      </c>
      <c r="P4960" s="27" t="n">
        <f aca="false">LN(F4960/F4959)</f>
        <v>0.00796351020271471</v>
      </c>
      <c r="Q4960" s="28" t="n">
        <f aca="false">STDEV(P4941:P4960)*SQRT(252)</f>
        <v>0.197336980235544</v>
      </c>
      <c r="R4960" s="26" t="n">
        <f aca="false">(G4960-H4960)/H4960</f>
        <v>0.00100022547048955</v>
      </c>
      <c r="S4960" s="17" t="n">
        <f aca="false">YEAR(B4960)</f>
        <v>2025</v>
      </c>
      <c r="T4960" s="17" t="n">
        <f aca="false">WEEKDAY(B4960)</f>
        <v>4</v>
      </c>
    </row>
    <row r="4961" customFormat="false" ht="15" hidden="false" customHeight="false" outlineLevel="0" collapsed="false">
      <c r="B4961" s="21" t="n">
        <v>45988</v>
      </c>
      <c r="C4961" s="22" t="n">
        <v>4165.255</v>
      </c>
      <c r="D4961" s="22" t="n">
        <v>4168.75</v>
      </c>
      <c r="E4961" s="22" t="n">
        <v>4142.73</v>
      </c>
      <c r="F4961" s="22" t="n">
        <v>4158.8</v>
      </c>
      <c r="G4961" s="23" t="n">
        <v>4168.37</v>
      </c>
      <c r="H4961" s="23" t="n">
        <v>4164.21</v>
      </c>
      <c r="I4961" s="23" t="n">
        <v>4144.49</v>
      </c>
      <c r="J4961" s="23" t="n">
        <v>4140.35</v>
      </c>
      <c r="K4961" s="29" t="str">
        <f aca="false">IF(N4961&lt;=$F$3,"HIT","MISS")</f>
        <v>HIT</v>
      </c>
      <c r="L4961" s="29" t="str">
        <f aca="false">IF(O4961&lt;=$F$3,"HIT","MISS")</f>
        <v>HIT</v>
      </c>
      <c r="M4961" s="17" t="str">
        <f aca="false">IF(AND(K4961="HIT",L4961="HIT"),"HOD ✓ | LOD ✓",IF(K4961="HIT","HOD ✓",IF(L4961="HIT","LOD ✓","✗ MISS")))</f>
        <v>HOD ✓ | LOD ✓</v>
      </c>
      <c r="N4961" s="26" t="n">
        <f aca="false">IF(D4961&lt;H4961,(H4961-D4961)/D4961,IF(D4961&gt;G4961,(D4961-G4961)/D4961,0))</f>
        <v>9.11544227886319E-005</v>
      </c>
      <c r="O4961" s="26" t="n">
        <f aca="false">IF(E4961&lt;J4961,(J4961-E4961)/E4961,IF(E4961&gt;I4961,(E4961-I4961)/E4961,0))</f>
        <v>0</v>
      </c>
      <c r="P4961" s="27" t="n">
        <f aca="false">LN(F4961/F4960)</f>
        <v>-0.00114750910021886</v>
      </c>
      <c r="Q4961" s="28" t="n">
        <f aca="false">STDEV(P4942:P4961)*SQRT(252)</f>
        <v>0.181795606689204</v>
      </c>
      <c r="R4961" s="26" t="n">
        <f aca="false">(G4961-H4961)/H4961</f>
        <v>0.000998989003916674</v>
      </c>
      <c r="S4961" s="17" t="n">
        <f aca="false">YEAR(B4961)</f>
        <v>2025</v>
      </c>
      <c r="T4961" s="17" t="n">
        <f aca="false">WEEKDAY(B4961)</f>
        <v>5</v>
      </c>
    </row>
    <row r="4962" customFormat="false" ht="15" hidden="false" customHeight="false" outlineLevel="0" collapsed="false">
      <c r="B4962" s="21" t="n">
        <v>45989</v>
      </c>
      <c r="C4962" s="22" t="n">
        <v>4159.355</v>
      </c>
      <c r="D4962" s="22" t="n">
        <v>4226.915</v>
      </c>
      <c r="E4962" s="22" t="n">
        <v>4153.74</v>
      </c>
      <c r="F4962" s="22" t="n">
        <v>4215.82</v>
      </c>
      <c r="G4962" s="23" t="n">
        <v>4227.93</v>
      </c>
      <c r="H4962" s="23" t="n">
        <v>4223.71</v>
      </c>
      <c r="I4962" s="23" t="n">
        <v>4157.32</v>
      </c>
      <c r="J4962" s="23" t="n">
        <v>4153.17</v>
      </c>
      <c r="K4962" s="29" t="str">
        <f aca="false">IF(N4962&lt;=$F$3,"HIT","MISS")</f>
        <v>HIT</v>
      </c>
      <c r="L4962" s="29" t="str">
        <f aca="false">IF(O4962&lt;=$F$3,"HIT","MISS")</f>
        <v>HIT</v>
      </c>
      <c r="M4962" s="17" t="str">
        <f aca="false">IF(AND(K4962="HIT",L4962="HIT"),"HOD ✓ | LOD ✓",IF(K4962="HIT","HOD ✓",IF(L4962="HIT","LOD ✓","✗ MISS")))</f>
        <v>HOD ✓ | LOD ✓</v>
      </c>
      <c r="N4962" s="26" t="n">
        <f aca="false">IF(D4962&lt;H4962,(H4962-D4962)/D4962,IF(D4962&gt;G4962,(D4962-G4962)/D4962,0))</f>
        <v>0</v>
      </c>
      <c r="O4962" s="26" t="n">
        <f aca="false">IF(E4962&lt;J4962,(J4962-E4962)/E4962,IF(E4962&gt;I4962,(E4962-I4962)/E4962,0))</f>
        <v>0</v>
      </c>
      <c r="P4962" s="27" t="n">
        <f aca="false">LN(F4962/F4961)</f>
        <v>0.0136175447087934</v>
      </c>
      <c r="Q4962" s="28" t="n">
        <f aca="false">STDEV(P4943:P4962)*SQRT(252)</f>
        <v>0.184533286916968</v>
      </c>
      <c r="R4962" s="26" t="n">
        <f aca="false">(G4962-H4962)/H4962</f>
        <v>0.00099912162530104</v>
      </c>
      <c r="S4962" s="17" t="n">
        <f aca="false">YEAR(B4962)</f>
        <v>2025</v>
      </c>
      <c r="T4962" s="17" t="n">
        <f aca="false">WEEKDAY(B4962)</f>
        <v>6</v>
      </c>
    </row>
    <row r="4963" customFormat="false" ht="15" hidden="false" customHeight="false" outlineLevel="0" collapsed="false">
      <c r="B4963" s="21" t="n">
        <v>45992</v>
      </c>
      <c r="C4963" s="22" t="n">
        <v>4226.31</v>
      </c>
      <c r="D4963" s="22" t="n">
        <v>4264.7</v>
      </c>
      <c r="E4963" s="22" t="n">
        <v>4205.785</v>
      </c>
      <c r="F4963" s="22" t="n">
        <v>4232.29</v>
      </c>
      <c r="G4963" s="23" t="n">
        <v>4265.41</v>
      </c>
      <c r="H4963" s="23" t="n">
        <v>4261.15</v>
      </c>
      <c r="I4963" s="23" t="n">
        <v>4219.04</v>
      </c>
      <c r="J4963" s="23" t="n">
        <v>4214.83</v>
      </c>
      <c r="K4963" s="24" t="str">
        <f aca="false">IF(N4963&lt;=$F$3,"HIT","MISS")</f>
        <v>HIT</v>
      </c>
      <c r="L4963" s="24" t="str">
        <f aca="false">IF(O4963&lt;=$F$3,"HIT","MISS")</f>
        <v>MISS</v>
      </c>
      <c r="M4963" s="25" t="str">
        <f aca="false">IF(AND(K4963="HIT",L4963="HIT"),"HOD ✓ | LOD ✓",IF(K4963="HIT","HOD ✓",IF(L4963="HIT","LOD ✓","✗ MISS")))</f>
        <v>HOD ✓</v>
      </c>
      <c r="N4963" s="26" t="n">
        <f aca="false">IF(D4963&lt;H4963,(H4963-D4963)/D4963,IF(D4963&gt;G4963,(D4963-G4963)/D4963,0))</f>
        <v>0</v>
      </c>
      <c r="O4963" s="26" t="n">
        <f aca="false">IF(E4963&lt;J4963,(J4963-E4963)/E4963,IF(E4963&gt;I4963,(E4963-I4963)/E4963,0))</f>
        <v>0.00215060922039526</v>
      </c>
      <c r="P4963" s="27" t="n">
        <f aca="false">LN(F4963/F4962)</f>
        <v>0.00389910189760936</v>
      </c>
      <c r="Q4963" s="28" t="n">
        <f aca="false">STDEV(P4944:P4963)*SQRT(252)</f>
        <v>0.184261883208435</v>
      </c>
      <c r="R4963" s="26" t="n">
        <f aca="false">(G4963-H4963)/H4963</f>
        <v>0.000999730119803391</v>
      </c>
      <c r="S4963" s="17" t="n">
        <f aca="false">YEAR(B4963)</f>
        <v>2025</v>
      </c>
      <c r="T4963" s="17" t="n">
        <f aca="false">WEEKDAY(B4963)</f>
        <v>2</v>
      </c>
    </row>
    <row r="4964" customFormat="false" ht="15" hidden="false" customHeight="false" outlineLevel="0" collapsed="false">
      <c r="B4964" s="21" t="n">
        <v>45993</v>
      </c>
      <c r="C4964" s="22" t="n">
        <v>4231.77</v>
      </c>
      <c r="D4964" s="22" t="n">
        <v>4236.15</v>
      </c>
      <c r="E4964" s="22" t="n">
        <v>4163.805</v>
      </c>
      <c r="F4964" s="22" t="n">
        <v>4205.665</v>
      </c>
      <c r="G4964" s="23" t="n">
        <v>4241.15</v>
      </c>
      <c r="H4964" s="23" t="n">
        <v>4236.91</v>
      </c>
      <c r="I4964" s="23" t="n">
        <v>4163.21</v>
      </c>
      <c r="J4964" s="23" t="n">
        <v>4159.05</v>
      </c>
      <c r="K4964" s="29" t="str">
        <f aca="false">IF(N4964&lt;=$F$3,"HIT","MISS")</f>
        <v>HIT</v>
      </c>
      <c r="L4964" s="29" t="str">
        <f aca="false">IF(O4964&lt;=$F$3,"HIT","MISS")</f>
        <v>HIT</v>
      </c>
      <c r="M4964" s="17" t="str">
        <f aca="false">IF(AND(K4964="HIT",L4964="HIT"),"HOD ✓ | LOD ✓",IF(K4964="HIT","HOD ✓",IF(L4964="HIT","LOD ✓","✗ MISS")))</f>
        <v>HOD ✓ | LOD ✓</v>
      </c>
      <c r="N4964" s="26" t="n">
        <f aca="false">IF(D4964&lt;H4964,(H4964-D4964)/D4964,IF(D4964&gt;G4964,(D4964-G4964)/D4964,0))</f>
        <v>0.000179408189039628</v>
      </c>
      <c r="O4964" s="26" t="n">
        <f aca="false">IF(E4964&lt;J4964,(J4964-E4964)/E4964,IF(E4964&gt;I4964,(E4964-I4964)/E4964,0))</f>
        <v>0.000142898142444292</v>
      </c>
      <c r="P4964" s="27" t="n">
        <f aca="false">LN(F4964/F4963)</f>
        <v>-0.00631079174138375</v>
      </c>
      <c r="Q4964" s="28" t="n">
        <f aca="false">STDEV(P4945:P4964)*SQRT(252)</f>
        <v>0.171732052039008</v>
      </c>
      <c r="R4964" s="26" t="n">
        <f aca="false">(G4964-H4964)/H4964</f>
        <v>0.00100072930508313</v>
      </c>
      <c r="S4964" s="17" t="n">
        <f aca="false">YEAR(B4964)</f>
        <v>2025</v>
      </c>
      <c r="T4964" s="17" t="n">
        <f aca="false">WEEKDAY(B4964)</f>
        <v>3</v>
      </c>
    </row>
    <row r="4965" customFormat="false" ht="15" hidden="false" customHeight="false" outlineLevel="0" collapsed="false">
      <c r="B4965" s="21" t="n">
        <v>45994</v>
      </c>
      <c r="C4965" s="22" t="n">
        <v>4202.48</v>
      </c>
      <c r="D4965" s="22" t="n">
        <v>4241.565</v>
      </c>
      <c r="E4965" s="22" t="n">
        <v>4194.645</v>
      </c>
      <c r="F4965" s="22" t="n">
        <v>4203.115</v>
      </c>
      <c r="G4965" s="23" t="n">
        <v>4243.38</v>
      </c>
      <c r="H4965" s="23" t="n">
        <v>4239.14</v>
      </c>
      <c r="I4965" s="23" t="n">
        <v>4196.36</v>
      </c>
      <c r="J4965" s="23" t="n">
        <v>4192.17</v>
      </c>
      <c r="K4965" s="29" t="str">
        <f aca="false">IF(N4965&lt;=$F$3,"HIT","MISS")</f>
        <v>HIT</v>
      </c>
      <c r="L4965" s="29" t="str">
        <f aca="false">IF(O4965&lt;=$F$3,"HIT","MISS")</f>
        <v>HIT</v>
      </c>
      <c r="M4965" s="17" t="str">
        <f aca="false">IF(AND(K4965="HIT",L4965="HIT"),"HOD ✓ | LOD ✓",IF(K4965="HIT","HOD ✓",IF(L4965="HIT","LOD ✓","✗ MISS")))</f>
        <v>HOD ✓ | LOD ✓</v>
      </c>
      <c r="N4965" s="26" t="n">
        <f aca="false">IF(D4965&lt;H4965,(H4965-D4965)/D4965,IF(D4965&gt;G4965,(D4965-G4965)/D4965,0))</f>
        <v>0</v>
      </c>
      <c r="O4965" s="26" t="n">
        <f aca="false">IF(E4965&lt;J4965,(J4965-E4965)/E4965,IF(E4965&gt;I4965,(E4965-I4965)/E4965,0))</f>
        <v>0</v>
      </c>
      <c r="P4965" s="27" t="n">
        <f aca="false">LN(F4965/F4964)</f>
        <v>-0.000606508929516298</v>
      </c>
      <c r="Q4965" s="28" t="n">
        <f aca="false">STDEV(P4946:P4965)*SQRT(252)</f>
        <v>0.169032871296099</v>
      </c>
      <c r="R4965" s="26" t="n">
        <f aca="false">(G4965-H4965)/H4965</f>
        <v>0.00100020287133706</v>
      </c>
      <c r="S4965" s="17" t="n">
        <f aca="false">YEAR(B4965)</f>
        <v>2025</v>
      </c>
      <c r="T4965" s="17" t="n">
        <f aca="false">WEEKDAY(B4965)</f>
        <v>4</v>
      </c>
    </row>
    <row r="4966" customFormat="false" ht="15" hidden="false" customHeight="false" outlineLevel="0" collapsed="false">
      <c r="B4966" s="21" t="n">
        <v>45995</v>
      </c>
      <c r="C4966" s="22" t="n">
        <v>4206.465</v>
      </c>
      <c r="D4966" s="22" t="n">
        <v>4219.62</v>
      </c>
      <c r="E4966" s="22" t="n">
        <v>4174.81</v>
      </c>
      <c r="F4966" s="22" t="n">
        <v>4208.765</v>
      </c>
      <c r="G4966" s="23" t="n">
        <v>4225.23</v>
      </c>
      <c r="H4966" s="23" t="n">
        <v>4221.01</v>
      </c>
      <c r="I4966" s="23" t="n">
        <v>4179.63</v>
      </c>
      <c r="J4966" s="23" t="n">
        <v>4175.45</v>
      </c>
      <c r="K4966" s="29" t="str">
        <f aca="false">IF(N4966&lt;=$F$3,"HIT","MISS")</f>
        <v>HIT</v>
      </c>
      <c r="L4966" s="29" t="str">
        <f aca="false">IF(O4966&lt;=$F$3,"HIT","MISS")</f>
        <v>HIT</v>
      </c>
      <c r="M4966" s="17" t="str">
        <f aca="false">IF(AND(K4966="HIT",L4966="HIT"),"HOD ✓ | LOD ✓",IF(K4966="HIT","HOD ✓",IF(L4966="HIT","LOD ✓","✗ MISS")))</f>
        <v>HOD ✓ | LOD ✓</v>
      </c>
      <c r="N4966" s="26" t="n">
        <f aca="false">IF(D4966&lt;H4966,(H4966-D4966)/D4966,IF(D4966&gt;G4966,(D4966-G4966)/D4966,0))</f>
        <v>0.000329413549087436</v>
      </c>
      <c r="O4966" s="26" t="n">
        <f aca="false">IF(E4966&lt;J4966,(J4966-E4966)/E4966,IF(E4966&gt;I4966,(E4966-I4966)/E4966,0))</f>
        <v>0.000153300389718195</v>
      </c>
      <c r="P4966" s="27" t="n">
        <f aca="false">LN(F4966/F4965)</f>
        <v>0.00134333843317938</v>
      </c>
      <c r="Q4966" s="28" t="n">
        <f aca="false">STDEV(P4947:P4966)*SQRT(252)</f>
        <v>0.168625430258764</v>
      </c>
      <c r="R4966" s="26" t="n">
        <f aca="false">(G4966-H4966)/H4966</f>
        <v>0.000999760720775204</v>
      </c>
      <c r="S4966" s="17" t="n">
        <f aca="false">YEAR(B4966)</f>
        <v>2025</v>
      </c>
      <c r="T4966" s="17" t="n">
        <f aca="false">WEEKDAY(B4966)</f>
        <v>5</v>
      </c>
    </row>
    <row r="4967" customFormat="false" ht="15" hidden="false" customHeight="false" outlineLevel="0" collapsed="false">
      <c r="B4967" s="21" t="n">
        <v>45996</v>
      </c>
      <c r="C4967" s="22" t="n">
        <v>4209.41</v>
      </c>
      <c r="D4967" s="22" t="n">
        <v>4259.34</v>
      </c>
      <c r="E4967" s="22" t="n">
        <v>4192.055</v>
      </c>
      <c r="F4967" s="22" t="n">
        <v>4198.685</v>
      </c>
      <c r="G4967" s="23" t="n">
        <v>4264.16</v>
      </c>
      <c r="H4967" s="23" t="n">
        <v>4259.9</v>
      </c>
      <c r="I4967" s="23" t="n">
        <v>4194.07</v>
      </c>
      <c r="J4967" s="23" t="n">
        <v>4189.88</v>
      </c>
      <c r="K4967" s="29" t="str">
        <f aca="false">IF(N4967&lt;=$F$3,"HIT","MISS")</f>
        <v>HIT</v>
      </c>
      <c r="L4967" s="29" t="str">
        <f aca="false">IF(O4967&lt;=$F$3,"HIT","MISS")</f>
        <v>HIT</v>
      </c>
      <c r="M4967" s="17" t="str">
        <f aca="false">IF(AND(K4967="HIT",L4967="HIT"),"HOD ✓ | LOD ✓",IF(K4967="HIT","HOD ✓",IF(L4967="HIT","LOD ✓","✗ MISS")))</f>
        <v>HOD ✓ | LOD ✓</v>
      </c>
      <c r="N4967" s="26" t="n">
        <f aca="false">IF(D4967&lt;H4967,(H4967-D4967)/D4967,IF(D4967&gt;G4967,(D4967-G4967)/D4967,0))</f>
        <v>0.000131475768546181</v>
      </c>
      <c r="O4967" s="26" t="n">
        <f aca="false">IF(E4967&lt;J4967,(J4967-E4967)/E4967,IF(E4967&gt;I4967,(E4967-I4967)/E4967,0))</f>
        <v>0</v>
      </c>
      <c r="P4967" s="27" t="n">
        <f aca="false">LN(F4967/F4966)</f>
        <v>-0.00239787446368002</v>
      </c>
      <c r="Q4967" s="28" t="n">
        <f aca="false">STDEV(P4948:P4967)*SQRT(252)</f>
        <v>0.169151539250983</v>
      </c>
      <c r="R4967" s="26" t="n">
        <f aca="false">(G4967-H4967)/H4967</f>
        <v>0.00100002347472951</v>
      </c>
      <c r="S4967" s="17" t="n">
        <f aca="false">YEAR(B4967)</f>
        <v>2025</v>
      </c>
      <c r="T4967" s="17" t="n">
        <f aca="false">WEEKDAY(B4967)</f>
        <v>6</v>
      </c>
    </row>
    <row r="4968" customFormat="false" ht="15" hidden="false" customHeight="false" outlineLevel="0" collapsed="false">
      <c r="B4968" s="21" t="n">
        <v>45999</v>
      </c>
      <c r="C4968" s="22" t="n">
        <v>4198.685</v>
      </c>
      <c r="D4968" s="22" t="n">
        <v>4219.175</v>
      </c>
      <c r="E4968" s="22" t="n">
        <v>4176.205</v>
      </c>
      <c r="F4968" s="22" t="n">
        <v>4190.66</v>
      </c>
      <c r="G4968" s="23" t="n">
        <v>4222.96</v>
      </c>
      <c r="H4968" s="23" t="n">
        <v>4218.74</v>
      </c>
      <c r="I4968" s="23" t="n">
        <v>4181.17</v>
      </c>
      <c r="J4968" s="23" t="n">
        <v>4176.99</v>
      </c>
      <c r="K4968" s="29" t="str">
        <f aca="false">IF(N4968&lt;=$F$3,"HIT","MISS")</f>
        <v>HIT</v>
      </c>
      <c r="L4968" s="29" t="str">
        <f aca="false">IF(O4968&lt;=$F$3,"HIT","MISS")</f>
        <v>HIT</v>
      </c>
      <c r="M4968" s="17" t="str">
        <f aca="false">IF(AND(K4968="HIT",L4968="HIT"),"HOD ✓ | LOD ✓",IF(K4968="HIT","HOD ✓",IF(L4968="HIT","LOD ✓","✗ MISS")))</f>
        <v>HOD ✓ | LOD ✓</v>
      </c>
      <c r="N4968" s="26" t="n">
        <f aca="false">IF(D4968&lt;H4968,(H4968-D4968)/D4968,IF(D4968&gt;G4968,(D4968-G4968)/D4968,0))</f>
        <v>0</v>
      </c>
      <c r="O4968" s="26" t="n">
        <f aca="false">IF(E4968&lt;J4968,(J4968-E4968)/E4968,IF(E4968&gt;I4968,(E4968-I4968)/E4968,0))</f>
        <v>0.000187969699763267</v>
      </c>
      <c r="P4968" s="27" t="n">
        <f aca="false">LN(F4968/F4967)</f>
        <v>-0.00191314159751434</v>
      </c>
      <c r="Q4968" s="28" t="n">
        <f aca="false">STDEV(P4949:P4968)*SQRT(252)</f>
        <v>0.139604443173816</v>
      </c>
      <c r="R4968" s="26" t="n">
        <f aca="false">(G4968-H4968)/H4968</f>
        <v>0.00100029866737468</v>
      </c>
      <c r="S4968" s="17" t="n">
        <f aca="false">YEAR(B4968)</f>
        <v>2025</v>
      </c>
      <c r="T4968" s="17" t="n">
        <f aca="false">WEEKDAY(B4968)</f>
        <v>2</v>
      </c>
    </row>
    <row r="4969" customFormat="false" ht="15" hidden="false" customHeight="false" outlineLevel="0" collapsed="false">
      <c r="B4969" s="21" t="n">
        <v>46000</v>
      </c>
      <c r="C4969" s="22" t="n">
        <v>4191.48</v>
      </c>
      <c r="D4969" s="22" t="n">
        <v>4221.625</v>
      </c>
      <c r="E4969" s="22" t="n">
        <v>4169.985</v>
      </c>
      <c r="F4969" s="22" t="n">
        <v>4207.915</v>
      </c>
      <c r="G4969" s="23" t="n">
        <v>4220.53</v>
      </c>
      <c r="H4969" s="23" t="n">
        <v>4216.31</v>
      </c>
      <c r="I4969" s="23" t="n">
        <v>4173.29</v>
      </c>
      <c r="J4969" s="23" t="n">
        <v>4169.12</v>
      </c>
      <c r="K4969" s="29" t="str">
        <f aca="false">IF(N4969&lt;=$F$3,"HIT","MISS")</f>
        <v>HIT</v>
      </c>
      <c r="L4969" s="29" t="str">
        <f aca="false">IF(O4969&lt;=$F$3,"HIT","MISS")</f>
        <v>HIT</v>
      </c>
      <c r="M4969" s="17" t="str">
        <f aca="false">IF(AND(K4969="HIT",L4969="HIT"),"HOD ✓ | LOD ✓",IF(K4969="HIT","HOD ✓",IF(L4969="HIT","LOD ✓","✗ MISS")))</f>
        <v>HOD ✓ | LOD ✓</v>
      </c>
      <c r="N4969" s="26" t="n">
        <f aca="false">IF(D4969&lt;H4969,(H4969-D4969)/D4969,IF(D4969&gt;G4969,(D4969-G4969)/D4969,0))</f>
        <v>0.000259378793711013</v>
      </c>
      <c r="O4969" s="26" t="n">
        <f aca="false">IF(E4969&lt;J4969,(J4969-E4969)/E4969,IF(E4969&gt;I4969,(E4969-I4969)/E4969,0))</f>
        <v>0</v>
      </c>
      <c r="P4969" s="27" t="n">
        <f aca="false">LN(F4969/F4968)</f>
        <v>0.00410903618245597</v>
      </c>
      <c r="Q4969" s="28" t="n">
        <f aca="false">STDEV(P4950:P4969)*SQRT(252)</f>
        <v>0.139935055789764</v>
      </c>
      <c r="R4969" s="26" t="n">
        <f aca="false">(G4969-H4969)/H4969</f>
        <v>0.00100087517284055</v>
      </c>
      <c r="S4969" s="17" t="n">
        <f aca="false">YEAR(B4969)</f>
        <v>2025</v>
      </c>
      <c r="T4969" s="17" t="n">
        <f aca="false">WEEKDAY(B4969)</f>
        <v>3</v>
      </c>
    </row>
    <row r="4970" customFormat="false" ht="15" hidden="false" customHeight="false" outlineLevel="0" collapsed="false">
      <c r="B4970" s="21" t="n">
        <v>46001</v>
      </c>
      <c r="C4970" s="22" t="n">
        <v>4209.445</v>
      </c>
      <c r="D4970" s="22" t="n">
        <v>4238.785</v>
      </c>
      <c r="E4970" s="22" t="n">
        <v>4182.08</v>
      </c>
      <c r="F4970" s="22" t="n">
        <v>4228.775</v>
      </c>
      <c r="G4970" s="23" t="n">
        <v>4243.85</v>
      </c>
      <c r="H4970" s="23" t="n">
        <v>4239.61</v>
      </c>
      <c r="I4970" s="23" t="n">
        <v>4186.76</v>
      </c>
      <c r="J4970" s="23" t="n">
        <v>4182.58</v>
      </c>
      <c r="K4970" s="29" t="str">
        <f aca="false">IF(N4970&lt;=$F$3,"HIT","MISS")</f>
        <v>HIT</v>
      </c>
      <c r="L4970" s="29" t="str">
        <f aca="false">IF(O4970&lt;=$F$3,"HIT","MISS")</f>
        <v>HIT</v>
      </c>
      <c r="M4970" s="17" t="str">
        <f aca="false">IF(AND(K4970="HIT",L4970="HIT"),"HOD ✓ | LOD ✓",IF(K4970="HIT","HOD ✓",IF(L4970="HIT","LOD ✓","✗ MISS")))</f>
        <v>HOD ✓ | LOD ✓</v>
      </c>
      <c r="N4970" s="26" t="n">
        <f aca="false">IF(D4970&lt;H4970,(H4970-D4970)/D4970,IF(D4970&gt;G4970,(D4970-G4970)/D4970,0))</f>
        <v>0.000194631244566502</v>
      </c>
      <c r="O4970" s="26" t="n">
        <f aca="false">IF(E4970&lt;J4970,(J4970-E4970)/E4970,IF(E4970&gt;I4970,(E4970-I4970)/E4970,0))</f>
        <v>0.000119557732037646</v>
      </c>
      <c r="P4970" s="27" t="n">
        <f aca="false">LN(F4970/F4969)</f>
        <v>0.00494507739618762</v>
      </c>
      <c r="Q4970" s="28" t="n">
        <f aca="false">STDEV(P4951:P4970)*SQRT(252)</f>
        <v>0.128455209479621</v>
      </c>
      <c r="R4970" s="26" t="n">
        <f aca="false">(G4970-H4970)/H4970</f>
        <v>0.00100009198959355</v>
      </c>
      <c r="S4970" s="17" t="n">
        <f aca="false">YEAR(B4970)</f>
        <v>2025</v>
      </c>
      <c r="T4970" s="17" t="n">
        <f aca="false">WEEKDAY(B4970)</f>
        <v>4</v>
      </c>
    </row>
    <row r="4971" customFormat="false" ht="15" hidden="false" customHeight="false" outlineLevel="0" collapsed="false">
      <c r="B4971" s="21" t="n">
        <v>46002</v>
      </c>
      <c r="C4971" s="22" t="n">
        <v>4228.245</v>
      </c>
      <c r="D4971" s="22" t="n">
        <v>4285.89</v>
      </c>
      <c r="E4971" s="22" t="n">
        <v>4204.27</v>
      </c>
      <c r="F4971" s="22" t="n">
        <v>4279.335</v>
      </c>
      <c r="G4971" s="23" t="n">
        <v>4285.25</v>
      </c>
      <c r="H4971" s="23" t="n">
        <v>4280.97</v>
      </c>
      <c r="I4971" s="23" t="n">
        <v>4204.18</v>
      </c>
      <c r="J4971" s="23" t="n">
        <v>4199.98</v>
      </c>
      <c r="K4971" s="29" t="str">
        <f aca="false">IF(N4971&lt;=$F$3,"HIT","MISS")</f>
        <v>HIT</v>
      </c>
      <c r="L4971" s="29" t="str">
        <f aca="false">IF(O4971&lt;=$F$3,"HIT","MISS")</f>
        <v>HIT</v>
      </c>
      <c r="M4971" s="17" t="str">
        <f aca="false">IF(AND(K4971="HIT",L4971="HIT"),"HOD ✓ | LOD ✓",IF(K4971="HIT","HOD ✓",IF(L4971="HIT","LOD ✓","✗ MISS")))</f>
        <v>HOD ✓ | LOD ✓</v>
      </c>
      <c r="N4971" s="26" t="n">
        <f aca="false">IF(D4971&lt;H4971,(H4971-D4971)/D4971,IF(D4971&gt;G4971,(D4971-G4971)/D4971,0))</f>
        <v>0.000149327210917762</v>
      </c>
      <c r="O4971" s="26" t="n">
        <f aca="false">IF(E4971&lt;J4971,(J4971-E4971)/E4971,IF(E4971&gt;I4971,(E4971-I4971)/E4971,0))</f>
        <v>2.14068078406348E-005</v>
      </c>
      <c r="P4971" s="27" t="n">
        <f aca="false">LN(F4971/F4970)</f>
        <v>0.0118852706823559</v>
      </c>
      <c r="Q4971" s="28" t="n">
        <f aca="false">STDEV(P4952:P4971)*SQRT(252)</f>
        <v>0.132548707772641</v>
      </c>
      <c r="R4971" s="26" t="n">
        <f aca="false">(G4971-H4971)/H4971</f>
        <v>0.00099977341583794</v>
      </c>
      <c r="S4971" s="17" t="n">
        <f aca="false">YEAR(B4971)</f>
        <v>2025</v>
      </c>
      <c r="T4971" s="17" t="n">
        <f aca="false">WEEKDAY(B4971)</f>
        <v>5</v>
      </c>
    </row>
    <row r="4972" customFormat="false" ht="15" hidden="false" customHeight="false" outlineLevel="0" collapsed="false">
      <c r="B4972" s="21" t="n">
        <v>46003</v>
      </c>
      <c r="C4972" s="22" t="n">
        <v>4282.93</v>
      </c>
      <c r="D4972" s="22" t="n">
        <v>4353.555</v>
      </c>
      <c r="E4972" s="22" t="n">
        <v>4257.275</v>
      </c>
      <c r="F4972" s="22" t="n">
        <v>4299.38</v>
      </c>
      <c r="G4972" s="23" t="n">
        <v>4354.69</v>
      </c>
      <c r="H4972" s="23" t="n">
        <v>4350.34</v>
      </c>
      <c r="I4972" s="23" t="n">
        <v>4258.35</v>
      </c>
      <c r="J4972" s="23" t="n">
        <v>4254.1</v>
      </c>
      <c r="K4972" s="29" t="str">
        <f aca="false">IF(N4972&lt;=$F$3,"HIT","MISS")</f>
        <v>HIT</v>
      </c>
      <c r="L4972" s="29" t="str">
        <f aca="false">IF(O4972&lt;=$F$3,"HIT","MISS")</f>
        <v>HIT</v>
      </c>
      <c r="M4972" s="17" t="str">
        <f aca="false">IF(AND(K4972="HIT",L4972="HIT"),"HOD ✓ | LOD ✓",IF(K4972="HIT","HOD ✓",IF(L4972="HIT","LOD ✓","✗ MISS")))</f>
        <v>HOD ✓ | LOD ✓</v>
      </c>
      <c r="N4972" s="26" t="n">
        <f aca="false">IF(D4972&lt;H4972,(H4972-D4972)/D4972,IF(D4972&gt;G4972,(D4972-G4972)/D4972,0))</f>
        <v>0</v>
      </c>
      <c r="O4972" s="26" t="n">
        <f aca="false">IF(E4972&lt;J4972,(J4972-E4972)/E4972,IF(E4972&gt;I4972,(E4972-I4972)/E4972,0))</f>
        <v>0</v>
      </c>
      <c r="P4972" s="27" t="n">
        <f aca="false">LN(F4972/F4971)</f>
        <v>0.00467320256703224</v>
      </c>
      <c r="Q4972" s="28" t="n">
        <f aca="false">STDEV(P4953:P4972)*SQRT(252)</f>
        <v>0.104035481932859</v>
      </c>
      <c r="R4972" s="26" t="n">
        <f aca="false">(G4972-H4972)/H4972</f>
        <v>0.000999921845188986</v>
      </c>
      <c r="S4972" s="17" t="n">
        <f aca="false">YEAR(B4972)</f>
        <v>2025</v>
      </c>
      <c r="T4972" s="17" t="n">
        <f aca="false">WEEKDAY(B4972)</f>
        <v>6</v>
      </c>
    </row>
    <row r="4973" customFormat="false" ht="15" hidden="false" customHeight="false" outlineLevel="0" collapsed="false">
      <c r="B4973" s="21" t="n">
        <v>46006</v>
      </c>
      <c r="C4973" s="22" t="n">
        <v>4302.985</v>
      </c>
      <c r="D4973" s="22" t="n">
        <v>4350.285</v>
      </c>
      <c r="E4973" s="22" t="n">
        <v>4285.515</v>
      </c>
      <c r="F4973" s="22" t="n">
        <v>4304.91</v>
      </c>
      <c r="G4973" s="23" t="n">
        <v>4353.01</v>
      </c>
      <c r="H4973" s="23" t="n">
        <v>4348.66</v>
      </c>
      <c r="I4973" s="23" t="n">
        <v>4290.3</v>
      </c>
      <c r="J4973" s="23" t="n">
        <v>4286.01</v>
      </c>
      <c r="K4973" s="29" t="str">
        <f aca="false">IF(N4973&lt;=$F$3,"HIT","MISS")</f>
        <v>HIT</v>
      </c>
      <c r="L4973" s="29" t="str">
        <f aca="false">IF(O4973&lt;=$F$3,"HIT","MISS")</f>
        <v>HIT</v>
      </c>
      <c r="M4973" s="17" t="str">
        <f aca="false">IF(AND(K4973="HIT",L4973="HIT"),"HOD ✓ | LOD ✓",IF(K4973="HIT","HOD ✓",IF(L4973="HIT","LOD ✓","✗ MISS")))</f>
        <v>HOD ✓ | LOD ✓</v>
      </c>
      <c r="N4973" s="26" t="n">
        <f aca="false">IF(D4973&lt;H4973,(H4973-D4973)/D4973,IF(D4973&gt;G4973,(D4973-G4973)/D4973,0))</f>
        <v>0</v>
      </c>
      <c r="O4973" s="26" t="n">
        <f aca="false">IF(E4973&lt;J4973,(J4973-E4973)/E4973,IF(E4973&gt;I4973,(E4973-I4973)/E4973,0))</f>
        <v>0.000115505370999726</v>
      </c>
      <c r="P4973" s="27" t="n">
        <f aca="false">LN(F4973/F4972)</f>
        <v>0.00128540548061941</v>
      </c>
      <c r="Q4973" s="28" t="n">
        <f aca="false">STDEV(P4954:P4973)*SQRT(252)</f>
        <v>0.0934388971957238</v>
      </c>
      <c r="R4973" s="26" t="n">
        <f aca="false">(G4973-H4973)/H4973</f>
        <v>0.00100030814089866</v>
      </c>
      <c r="S4973" s="17" t="n">
        <f aca="false">YEAR(B4973)</f>
        <v>2025</v>
      </c>
      <c r="T4973" s="17" t="n">
        <f aca="false">WEEKDAY(B4973)</f>
        <v>2</v>
      </c>
    </row>
    <row r="4974" customFormat="false" ht="15" hidden="false" customHeight="false" outlineLevel="0" collapsed="false">
      <c r="B4974" s="21" t="n">
        <v>46007</v>
      </c>
      <c r="C4974" s="22" t="n">
        <v>4307.67</v>
      </c>
      <c r="D4974" s="22" t="n">
        <v>4335.185</v>
      </c>
      <c r="E4974" s="22" t="n">
        <v>4271.575</v>
      </c>
      <c r="F4974" s="22" t="n">
        <v>4302.225</v>
      </c>
      <c r="G4974" s="23" t="n">
        <v>4336.98</v>
      </c>
      <c r="H4974" s="23" t="n">
        <v>4332.65</v>
      </c>
      <c r="I4974" s="23" t="n">
        <v>4270.65</v>
      </c>
      <c r="J4974" s="23" t="n">
        <v>4266.38</v>
      </c>
      <c r="K4974" s="29" t="str">
        <f aca="false">IF(N4974&lt;=$F$3,"HIT","MISS")</f>
        <v>HIT</v>
      </c>
      <c r="L4974" s="29" t="str">
        <f aca="false">IF(O4974&lt;=$F$3,"HIT","MISS")</f>
        <v>HIT</v>
      </c>
      <c r="M4974" s="17" t="str">
        <f aca="false">IF(AND(K4974="HIT",L4974="HIT"),"HOD ✓ | LOD ✓",IF(K4974="HIT","HOD ✓",IF(L4974="HIT","LOD ✓","✗ MISS")))</f>
        <v>HOD ✓ | LOD ✓</v>
      </c>
      <c r="N4974" s="26" t="n">
        <f aca="false">IF(D4974&lt;H4974,(H4974-D4974)/D4974,IF(D4974&gt;G4974,(D4974-G4974)/D4974,0))</f>
        <v>0</v>
      </c>
      <c r="O4974" s="26" t="n">
        <f aca="false">IF(E4974&lt;J4974,(J4974-E4974)/E4974,IF(E4974&gt;I4974,(E4974-I4974)/E4974,0))</f>
        <v>0.000216547760486514</v>
      </c>
      <c r="P4974" s="27" t="n">
        <f aca="false">LN(F4974/F4973)</f>
        <v>-0.000623901004711696</v>
      </c>
      <c r="Q4974" s="28" t="n">
        <f aca="false">STDEV(P4955:P4974)*SQRT(252)</f>
        <v>0.0939505993186064</v>
      </c>
      <c r="R4974" s="26" t="n">
        <f aca="false">(G4974-H4974)/H4974</f>
        <v>0.000999388365088324</v>
      </c>
      <c r="S4974" s="17" t="n">
        <f aca="false">YEAR(B4974)</f>
        <v>2025</v>
      </c>
      <c r="T4974" s="17" t="n">
        <f aca="false">WEEKDAY(B4974)</f>
        <v>3</v>
      </c>
    </row>
    <row r="4975" customFormat="false" ht="15" hidden="false" customHeight="false" outlineLevel="0" collapsed="false">
      <c r="B4975" s="21" t="n">
        <v>46008</v>
      </c>
      <c r="C4975" s="22" t="n">
        <v>4303.6</v>
      </c>
      <c r="D4975" s="22" t="n">
        <v>4349.28</v>
      </c>
      <c r="E4975" s="22" t="n">
        <v>4302.405</v>
      </c>
      <c r="F4975" s="22" t="n">
        <v>4337.83</v>
      </c>
      <c r="G4975" s="23" t="n">
        <v>4343.94</v>
      </c>
      <c r="H4975" s="23" t="n">
        <v>4339.6</v>
      </c>
      <c r="I4975" s="23" t="n">
        <v>4306.4</v>
      </c>
      <c r="J4975" s="23" t="n">
        <v>4302.1</v>
      </c>
      <c r="K4975" s="24" t="str">
        <f aca="false">IF(N4975&lt;=$F$3,"HIT","MISS")</f>
        <v>MISS</v>
      </c>
      <c r="L4975" s="24" t="str">
        <f aca="false">IF(O4975&lt;=$F$3,"HIT","MISS")</f>
        <v>HIT</v>
      </c>
      <c r="M4975" s="25" t="str">
        <f aca="false">IF(AND(K4975="HIT",L4975="HIT"),"HOD ✓ | LOD ✓",IF(K4975="HIT","HOD ✓",IF(L4975="HIT","LOD ✓","✗ MISS")))</f>
        <v>LOD ✓</v>
      </c>
      <c r="N4975" s="26" t="n">
        <f aca="false">IF(D4975&lt;H4975,(H4975-D4975)/D4975,IF(D4975&gt;G4975,(D4975-G4975)/D4975,0))</f>
        <v>0.00122778942721557</v>
      </c>
      <c r="O4975" s="26" t="n">
        <f aca="false">IF(E4975&lt;J4975,(J4975-E4975)/E4975,IF(E4975&gt;I4975,(E4975-I4975)/E4975,0))</f>
        <v>0</v>
      </c>
      <c r="P4975" s="27" t="n">
        <f aca="false">LN(F4975/F4974)</f>
        <v>0.00824189233752561</v>
      </c>
      <c r="Q4975" s="28" t="n">
        <f aca="false">STDEV(P4956:P4975)*SQRT(252)</f>
        <v>0.0958978378256917</v>
      </c>
      <c r="R4975" s="26" t="n">
        <f aca="false">(G4975-H4975)/H4975</f>
        <v>0.00100009217439378</v>
      </c>
      <c r="S4975" s="17" t="n">
        <f aca="false">YEAR(B4975)</f>
        <v>2025</v>
      </c>
      <c r="T4975" s="17" t="n">
        <f aca="false">WEEKDAY(B4975)</f>
        <v>4</v>
      </c>
    </row>
    <row r="4976" customFormat="false" ht="15" hidden="false" customHeight="false" outlineLevel="0" collapsed="false">
      <c r="B4976" s="21" t="n">
        <v>46009</v>
      </c>
      <c r="C4976" s="22" t="n">
        <v>4338.89</v>
      </c>
      <c r="D4976" s="22" t="n">
        <v>4374.655</v>
      </c>
      <c r="E4976" s="22" t="n">
        <v>4308.67</v>
      </c>
      <c r="F4976" s="22" t="n">
        <v>4332.59</v>
      </c>
      <c r="G4976" s="23" t="n">
        <v>4376.22</v>
      </c>
      <c r="H4976" s="23" t="n">
        <v>4371.85</v>
      </c>
      <c r="I4976" s="23" t="n">
        <v>4309.66</v>
      </c>
      <c r="J4976" s="23" t="n">
        <v>4305.35</v>
      </c>
      <c r="K4976" s="29" t="str">
        <f aca="false">IF(N4976&lt;=$F$3,"HIT","MISS")</f>
        <v>HIT</v>
      </c>
      <c r="L4976" s="29" t="str">
        <f aca="false">IF(O4976&lt;=$F$3,"HIT","MISS")</f>
        <v>HIT</v>
      </c>
      <c r="M4976" s="17" t="str">
        <f aca="false">IF(AND(K4976="HIT",L4976="HIT"),"HOD ✓ | LOD ✓",IF(K4976="HIT","HOD ✓",IF(L4976="HIT","LOD ✓","✗ MISS")))</f>
        <v>HOD ✓ | LOD ✓</v>
      </c>
      <c r="N4976" s="26" t="n">
        <f aca="false">IF(D4976&lt;H4976,(H4976-D4976)/D4976,IF(D4976&gt;G4976,(D4976-G4976)/D4976,0))</f>
        <v>0</v>
      </c>
      <c r="O4976" s="26" t="n">
        <f aca="false">IF(E4976&lt;J4976,(J4976-E4976)/E4976,IF(E4976&gt;I4976,(E4976-I4976)/E4976,0))</f>
        <v>0</v>
      </c>
      <c r="P4976" s="27" t="n">
        <f aca="false">LN(F4976/F4975)</f>
        <v>-0.00120870745314717</v>
      </c>
      <c r="Q4976" s="28" t="n">
        <f aca="false">STDEV(P4957:P4976)*SQRT(252)</f>
        <v>0.0964758635226792</v>
      </c>
      <c r="R4976" s="26" t="n">
        <f aca="false">(G4976-H4976)/H4976</f>
        <v>0.000999576838180608</v>
      </c>
      <c r="S4976" s="17" t="n">
        <f aca="false">YEAR(B4976)</f>
        <v>2025</v>
      </c>
      <c r="T4976" s="17" t="n">
        <f aca="false">WEEKDAY(B4976)</f>
        <v>5</v>
      </c>
    </row>
    <row r="4977" customFormat="false" ht="15" hidden="false" customHeight="false" outlineLevel="0" collapsed="false">
      <c r="B4977" s="21" t="n">
        <v>46010</v>
      </c>
      <c r="C4977" s="22" t="n">
        <v>4335.855</v>
      </c>
      <c r="D4977" s="22" t="n">
        <v>4356.625</v>
      </c>
      <c r="E4977" s="22" t="n">
        <v>4309.095</v>
      </c>
      <c r="F4977" s="22" t="n">
        <v>4338.765</v>
      </c>
      <c r="G4977" s="23" t="n">
        <v>4357.9</v>
      </c>
      <c r="H4977" s="23" t="n">
        <v>4353.55</v>
      </c>
      <c r="I4977" s="23" t="n">
        <v>4312.76</v>
      </c>
      <c r="J4977" s="23" t="n">
        <v>4308.45</v>
      </c>
      <c r="K4977" s="29" t="str">
        <f aca="false">IF(N4977&lt;=$F$3,"HIT","MISS")</f>
        <v>HIT</v>
      </c>
      <c r="L4977" s="29" t="str">
        <f aca="false">IF(O4977&lt;=$F$3,"HIT","MISS")</f>
        <v>HIT</v>
      </c>
      <c r="M4977" s="17" t="str">
        <f aca="false">IF(AND(K4977="HIT",L4977="HIT"),"HOD ✓ | LOD ✓",IF(K4977="HIT","HOD ✓",IF(L4977="HIT","LOD ✓","✗ MISS")))</f>
        <v>HOD ✓ | LOD ✓</v>
      </c>
      <c r="N4977" s="26" t="n">
        <f aca="false">IF(D4977&lt;H4977,(H4977-D4977)/D4977,IF(D4977&gt;G4977,(D4977-G4977)/D4977,0))</f>
        <v>0</v>
      </c>
      <c r="O4977" s="26" t="n">
        <f aca="false">IF(E4977&lt;J4977,(J4977-E4977)/E4977,IF(E4977&gt;I4977,(E4977-I4977)/E4977,0))</f>
        <v>0</v>
      </c>
      <c r="P4977" s="27" t="n">
        <f aca="false">LN(F4977/F4976)</f>
        <v>0.00142422978733928</v>
      </c>
      <c r="Q4977" s="28" t="n">
        <f aca="false">STDEV(P4958:P4977)*SQRT(252)</f>
        <v>0.0939859523198659</v>
      </c>
      <c r="R4977" s="26" t="n">
        <f aca="false">(G4977-H4977)/H4977</f>
        <v>0.00099918457350885</v>
      </c>
      <c r="S4977" s="17" t="n">
        <f aca="false">YEAR(B4977)</f>
        <v>2025</v>
      </c>
      <c r="T4977" s="17" t="n">
        <f aca="false">WEEKDAY(B4977)</f>
        <v>6</v>
      </c>
    </row>
    <row r="4978" customFormat="false" ht="15" hidden="false" customHeight="false" outlineLevel="0" collapsed="false">
      <c r="B4978" s="21" t="n">
        <v>46013</v>
      </c>
      <c r="C4978" s="22" t="n">
        <v>4340.905</v>
      </c>
      <c r="D4978" s="22" t="n">
        <v>4449.385</v>
      </c>
      <c r="E4978" s="22" t="n">
        <v>4339.9</v>
      </c>
      <c r="F4978" s="22" t="n">
        <v>4443.74</v>
      </c>
      <c r="G4978" s="23" t="n">
        <v>4450.4</v>
      </c>
      <c r="H4978" s="23" t="n">
        <v>4445.95</v>
      </c>
      <c r="I4978" s="23" t="n">
        <v>4345.6</v>
      </c>
      <c r="J4978" s="23" t="n">
        <v>4341.26</v>
      </c>
      <c r="K4978" s="29" t="str">
        <f aca="false">IF(N4978&lt;=$F$3,"HIT","MISS")</f>
        <v>HIT</v>
      </c>
      <c r="L4978" s="29" t="str">
        <f aca="false">IF(O4978&lt;=$F$3,"HIT","MISS")</f>
        <v>HIT</v>
      </c>
      <c r="M4978" s="17" t="str">
        <f aca="false">IF(AND(K4978="HIT",L4978="HIT"),"HOD ✓ | LOD ✓",IF(K4978="HIT","HOD ✓",IF(L4978="HIT","LOD ✓","✗ MISS")))</f>
        <v>HOD ✓ | LOD ✓</v>
      </c>
      <c r="N4978" s="26" t="n">
        <f aca="false">IF(D4978&lt;H4978,(H4978-D4978)/D4978,IF(D4978&gt;G4978,(D4978-G4978)/D4978,0))</f>
        <v>0</v>
      </c>
      <c r="O4978" s="26" t="n">
        <f aca="false">IF(E4978&lt;J4978,(J4978-E4978)/E4978,IF(E4978&gt;I4978,(E4978-I4978)/E4978,0))</f>
        <v>0.000313371275835983</v>
      </c>
      <c r="P4978" s="27" t="n">
        <f aca="false">LN(F4978/F4977)</f>
        <v>0.0239066188104412</v>
      </c>
      <c r="Q4978" s="28" t="n">
        <f aca="false">STDEV(P4959:P4978)*SQRT(252)</f>
        <v>0.109609723186248</v>
      </c>
      <c r="R4978" s="26" t="n">
        <f aca="false">(G4978-H4978)/H4978</f>
        <v>0.00100091094141855</v>
      </c>
      <c r="S4978" s="17" t="n">
        <f aca="false">YEAR(B4978)</f>
        <v>2025</v>
      </c>
      <c r="T4978" s="17" t="n">
        <f aca="false">WEEKDAY(B4978)</f>
        <v>2</v>
      </c>
    </row>
    <row r="4979" customFormat="false" ht="15" hidden="false" customHeight="false" outlineLevel="0" collapsed="false">
      <c r="B4979" s="21" t="n">
        <v>46014</v>
      </c>
      <c r="C4979" s="22" t="n">
        <v>4449.18</v>
      </c>
      <c r="D4979" s="22" t="n">
        <v>4499.82</v>
      </c>
      <c r="E4979" s="22" t="n">
        <v>4430.515</v>
      </c>
      <c r="F4979" s="22" t="n">
        <v>4484.55</v>
      </c>
      <c r="G4979" s="23" t="n">
        <v>4498.85</v>
      </c>
      <c r="H4979" s="23" t="n">
        <v>4494.36</v>
      </c>
      <c r="I4979" s="23" t="n">
        <v>4434.55</v>
      </c>
      <c r="J4979" s="23" t="n">
        <v>4430.12</v>
      </c>
      <c r="K4979" s="29" t="str">
        <f aca="false">IF(N4979&lt;=$F$3,"HIT","MISS")</f>
        <v>HIT</v>
      </c>
      <c r="L4979" s="29" t="str">
        <f aca="false">IF(O4979&lt;=$F$3,"HIT","MISS")</f>
        <v>HIT</v>
      </c>
      <c r="M4979" s="17" t="str">
        <f aca="false">IF(AND(K4979="HIT",L4979="HIT"),"HOD ✓ | LOD ✓",IF(K4979="HIT","HOD ✓",IF(L4979="HIT","LOD ✓","✗ MISS")))</f>
        <v>HOD ✓ | LOD ✓</v>
      </c>
      <c r="N4979" s="26" t="n">
        <f aca="false">IF(D4979&lt;H4979,(H4979-D4979)/D4979,IF(D4979&gt;G4979,(D4979-G4979)/D4979,0))</f>
        <v>0.000215564178122535</v>
      </c>
      <c r="O4979" s="26" t="n">
        <f aca="false">IF(E4979&lt;J4979,(J4979-E4979)/E4979,IF(E4979&gt;I4979,(E4979-I4979)/E4979,0))</f>
        <v>0</v>
      </c>
      <c r="P4979" s="27" t="n">
        <f aca="false">LN(F4979/F4978)</f>
        <v>0.00914179181349713</v>
      </c>
      <c r="Q4979" s="28" t="n">
        <f aca="false">STDEV(P4960:P4979)*SQRT(252)</f>
        <v>0.10996429034534</v>
      </c>
      <c r="R4979" s="26" t="n">
        <f aca="false">(G4979-H4979)/H4979</f>
        <v>0.000999029895246641</v>
      </c>
      <c r="S4979" s="17" t="n">
        <f aca="false">YEAR(B4979)</f>
        <v>2025</v>
      </c>
      <c r="T4979" s="17" t="n">
        <f aca="false">WEEKDAY(B4979)</f>
        <v>3</v>
      </c>
    </row>
    <row r="4980" customFormat="false" ht="15" hidden="false" customHeight="false" outlineLevel="0" collapsed="false">
      <c r="B4980" s="21" t="n">
        <v>46015</v>
      </c>
      <c r="C4980" s="22" t="n">
        <v>4488.59</v>
      </c>
      <c r="D4980" s="22" t="n">
        <v>4526.15</v>
      </c>
      <c r="E4980" s="22" t="n">
        <v>4448.26</v>
      </c>
      <c r="F4980" s="22" t="n">
        <v>4479.415</v>
      </c>
      <c r="G4980" s="23" t="n">
        <v>4525.11</v>
      </c>
      <c r="H4980" s="23" t="n">
        <v>4520.59</v>
      </c>
      <c r="I4980" s="23" t="n">
        <v>4446.87</v>
      </c>
      <c r="J4980" s="23" t="n">
        <v>4442.43</v>
      </c>
      <c r="K4980" s="29" t="str">
        <f aca="false">IF(N4980&lt;=$F$3,"HIT","MISS")</f>
        <v>HIT</v>
      </c>
      <c r="L4980" s="29" t="str">
        <f aca="false">IF(O4980&lt;=$F$3,"HIT","MISS")</f>
        <v>HIT</v>
      </c>
      <c r="M4980" s="17" t="str">
        <f aca="false">IF(AND(K4980="HIT",L4980="HIT"),"HOD ✓ | LOD ✓",IF(K4980="HIT","HOD ✓",IF(L4980="HIT","LOD ✓","✗ MISS")))</f>
        <v>HOD ✓ | LOD ✓</v>
      </c>
      <c r="N4980" s="26" t="n">
        <f aca="false">IF(D4980&lt;H4980,(H4980-D4980)/D4980,IF(D4980&gt;G4980,(D4980-G4980)/D4980,0))</f>
        <v>0.000229775858069212</v>
      </c>
      <c r="O4980" s="26" t="n">
        <f aca="false">IF(E4980&lt;J4980,(J4980-E4980)/E4980,IF(E4980&gt;I4980,(E4980-I4980)/E4980,0))</f>
        <v>0.000312481734431065</v>
      </c>
      <c r="P4980" s="27" t="n">
        <f aca="false">LN(F4980/F4979)</f>
        <v>-0.00114569848536765</v>
      </c>
      <c r="Q4980" s="28" t="n">
        <f aca="false">STDEV(P4961:P4980)*SQRT(252)</f>
        <v>0.110484655654181</v>
      </c>
      <c r="R4980" s="26" t="n">
        <f aca="false">(G4980-H4980)/H4980</f>
        <v>0.000999869486062555</v>
      </c>
      <c r="S4980" s="17" t="n">
        <f aca="false">YEAR(B4980)</f>
        <v>2025</v>
      </c>
      <c r="T4980" s="17" t="n">
        <f aca="false">WEEKDAY(B4980)</f>
        <v>4</v>
      </c>
    </row>
    <row r="4981" customFormat="false" ht="15" hidden="false" customHeight="false" outlineLevel="0" collapsed="false">
      <c r="B4981" s="21" t="n">
        <v>46017</v>
      </c>
      <c r="C4981" s="22" t="n">
        <v>4502.625</v>
      </c>
      <c r="D4981" s="22" t="n">
        <v>4550.15</v>
      </c>
      <c r="E4981" s="22" t="n">
        <v>4484.195</v>
      </c>
      <c r="F4981" s="22" t="n">
        <v>4533.21</v>
      </c>
      <c r="G4981" s="23" t="n">
        <v>4556.05</v>
      </c>
      <c r="H4981" s="23" t="n">
        <v>4551.5</v>
      </c>
      <c r="I4981" s="23" t="n">
        <v>4483.77</v>
      </c>
      <c r="J4981" s="23" t="n">
        <v>4479.29</v>
      </c>
      <c r="K4981" s="29" t="str">
        <f aca="false">IF(N4981&lt;=$F$3,"HIT","MISS")</f>
        <v>HIT</v>
      </c>
      <c r="L4981" s="29" t="str">
        <f aca="false">IF(O4981&lt;=$F$3,"HIT","MISS")</f>
        <v>HIT</v>
      </c>
      <c r="M4981" s="17" t="str">
        <f aca="false">IF(AND(K4981="HIT",L4981="HIT"),"HOD ✓ | LOD ✓",IF(K4981="HIT","HOD ✓",IF(L4981="HIT","LOD ✓","✗ MISS")))</f>
        <v>HOD ✓ | LOD ✓</v>
      </c>
      <c r="N4981" s="26" t="n">
        <f aca="false">IF(D4981&lt;H4981,(H4981-D4981)/D4981,IF(D4981&gt;G4981,(D4981-G4981)/D4981,0))</f>
        <v>0.000296693515598467</v>
      </c>
      <c r="O4981" s="26" t="n">
        <f aca="false">IF(E4981&lt;J4981,(J4981-E4981)/E4981,IF(E4981&gt;I4981,(E4981-I4981)/E4981,0))</f>
        <v>9.47773234659225E-005</v>
      </c>
      <c r="P4981" s="27" t="n">
        <f aca="false">LN(F4981/F4980)</f>
        <v>0.0119378402780631</v>
      </c>
      <c r="Q4981" s="28" t="n">
        <f aca="false">STDEV(P4962:P4981)*SQRT(252)</f>
        <v>0.112681019613131</v>
      </c>
      <c r="R4981" s="26" t="n">
        <f aca="false">(G4981-H4981)/H4981</f>
        <v>0.000999670438317078</v>
      </c>
      <c r="S4981" s="17" t="n">
        <f aca="false">YEAR(B4981)</f>
        <v>2025</v>
      </c>
      <c r="T4981" s="17" t="n">
        <f aca="false">WEEKDAY(B4981)</f>
        <v>6</v>
      </c>
    </row>
    <row r="4982" customFormat="false" ht="15" hidden="false" customHeight="false" outlineLevel="0" collapsed="false">
      <c r="B4982" s="21" t="n">
        <v>46020</v>
      </c>
      <c r="C4982" s="22" t="n">
        <v>4542.66</v>
      </c>
      <c r="D4982" s="22" t="n">
        <v>4548.35</v>
      </c>
      <c r="E4982" s="22" t="n">
        <v>4302.11</v>
      </c>
      <c r="F4982" s="22" t="n">
        <v>4332.56</v>
      </c>
      <c r="G4982" s="23" t="n">
        <v>4546.16</v>
      </c>
      <c r="H4982" s="23" t="n">
        <v>4541.62</v>
      </c>
      <c r="I4982" s="23" t="n">
        <v>4305.18</v>
      </c>
      <c r="J4982" s="23" t="n">
        <v>4300.88</v>
      </c>
      <c r="K4982" s="29" t="str">
        <f aca="false">IF(N4982&lt;=$F$3,"HIT","MISS")</f>
        <v>HIT</v>
      </c>
      <c r="L4982" s="29" t="str">
        <f aca="false">IF(O4982&lt;=$F$3,"HIT","MISS")</f>
        <v>HIT</v>
      </c>
      <c r="M4982" s="17" t="str">
        <f aca="false">IF(AND(K4982="HIT",L4982="HIT"),"HOD ✓ | LOD ✓",IF(K4982="HIT","HOD ✓",IF(L4982="HIT","LOD ✓","✗ MISS")))</f>
        <v>HOD ✓ | LOD ✓</v>
      </c>
      <c r="N4982" s="26" t="n">
        <f aca="false">IF(D4982&lt;H4982,(H4982-D4982)/D4982,IF(D4982&gt;G4982,(D4982-G4982)/D4982,0))</f>
        <v>0.000481493288775162</v>
      </c>
      <c r="O4982" s="26" t="n">
        <f aca="false">IF(E4982&lt;J4982,(J4982-E4982)/E4982,IF(E4982&gt;I4982,(E4982-I4982)/E4982,0))</f>
        <v>0</v>
      </c>
      <c r="P4982" s="27" t="n">
        <f aca="false">LN(F4982/F4981)</f>
        <v>-0.0452717064926466</v>
      </c>
      <c r="Q4982" s="28" t="n">
        <f aca="false">STDEV(P4963:P4982)*SQRT(252)</f>
        <v>0.204582361060171</v>
      </c>
      <c r="R4982" s="26" t="n">
        <f aca="false">(G4982-H4982)/H4982</f>
        <v>0.000999643299087102</v>
      </c>
      <c r="S4982" s="17" t="n">
        <f aca="false">YEAR(B4982)</f>
        <v>2025</v>
      </c>
      <c r="T4982" s="17" t="n">
        <f aca="false">WEEKDAY(B4982)</f>
        <v>2</v>
      </c>
    </row>
    <row r="4983" customFormat="false" ht="15" hidden="false" customHeight="false" outlineLevel="0" collapsed="false">
      <c r="B4983" s="21" t="n">
        <v>46021</v>
      </c>
      <c r="C4983" s="22" t="n">
        <v>4341.72</v>
      </c>
      <c r="D4983" s="22" t="n">
        <v>4404.375</v>
      </c>
      <c r="E4983" s="22" t="n">
        <v>4323.42</v>
      </c>
      <c r="F4983" s="22" t="n">
        <v>4339.395</v>
      </c>
      <c r="G4983" s="23" t="n">
        <v>4405.8</v>
      </c>
      <c r="H4983" s="23" t="n">
        <v>4401.4</v>
      </c>
      <c r="I4983" s="23" t="n">
        <v>4326.07</v>
      </c>
      <c r="J4983" s="23" t="n">
        <v>4321.75</v>
      </c>
      <c r="K4983" s="29" t="str">
        <f aca="false">IF(N4983&lt;=$F$3,"HIT","MISS")</f>
        <v>HIT</v>
      </c>
      <c r="L4983" s="29" t="str">
        <f aca="false">IF(O4983&lt;=$F$3,"HIT","MISS")</f>
        <v>HIT</v>
      </c>
      <c r="M4983" s="17" t="str">
        <f aca="false">IF(AND(K4983="HIT",L4983="HIT"),"HOD ✓ | LOD ✓",IF(K4983="HIT","HOD ✓",IF(L4983="HIT","LOD ✓","✗ MISS")))</f>
        <v>HOD ✓ | LOD ✓</v>
      </c>
      <c r="N4983" s="26" t="n">
        <f aca="false">IF(D4983&lt;H4983,(H4983-D4983)/D4983,IF(D4983&gt;G4983,(D4983-G4983)/D4983,0))</f>
        <v>0</v>
      </c>
      <c r="O4983" s="26" t="n">
        <f aca="false">IF(E4983&lt;J4983,(J4983-E4983)/E4983,IF(E4983&gt;I4983,(E4983-I4983)/E4983,0))</f>
        <v>0</v>
      </c>
      <c r="P4983" s="27" t="n">
        <f aca="false">LN(F4983/F4982)</f>
        <v>0.00157634614463268</v>
      </c>
      <c r="Q4983" s="28" t="n">
        <f aca="false">STDEV(P4964:P4983)*SQRT(252)</f>
        <v>0.204366900350141</v>
      </c>
      <c r="R4983" s="26" t="n">
        <f aca="false">(G4983-H4983)/H4983</f>
        <v>0.000999681919389409</v>
      </c>
      <c r="S4983" s="17" t="n">
        <f aca="false">YEAR(B4983)</f>
        <v>2025</v>
      </c>
      <c r="T4983" s="17" t="n">
        <f aca="false">WEEKDAY(B4983)</f>
        <v>3</v>
      </c>
    </row>
    <row r="4984" customFormat="false" ht="15" hidden="false" customHeight="false" outlineLevel="0" collapsed="false">
      <c r="B4984" s="21" t="n">
        <v>46022</v>
      </c>
      <c r="C4984" s="22" t="n">
        <v>4341.77</v>
      </c>
      <c r="D4984" s="22" t="n">
        <v>4373.59</v>
      </c>
      <c r="E4984" s="22" t="n">
        <v>4274.025</v>
      </c>
      <c r="F4984" s="22" t="n">
        <v>4322.61</v>
      </c>
      <c r="G4984" s="23" t="n">
        <v>4373.89</v>
      </c>
      <c r="H4984" s="23" t="n">
        <v>4369.52</v>
      </c>
      <c r="I4984" s="23" t="n">
        <v>4274.39</v>
      </c>
      <c r="J4984" s="23" t="n">
        <v>4270.12</v>
      </c>
      <c r="K4984" s="29" t="str">
        <f aca="false">IF(N4984&lt;=$F$3,"HIT","MISS")</f>
        <v>HIT</v>
      </c>
      <c r="L4984" s="29" t="str">
        <f aca="false">IF(O4984&lt;=$F$3,"HIT","MISS")</f>
        <v>HIT</v>
      </c>
      <c r="M4984" s="17" t="str">
        <f aca="false">IF(AND(K4984="HIT",L4984="HIT"),"HOD ✓ | LOD ✓",IF(K4984="HIT","HOD ✓",IF(L4984="HIT","LOD ✓","✗ MISS")))</f>
        <v>HOD ✓ | LOD ✓</v>
      </c>
      <c r="N4984" s="26" t="n">
        <f aca="false">IF(D4984&lt;H4984,(H4984-D4984)/D4984,IF(D4984&gt;G4984,(D4984-G4984)/D4984,0))</f>
        <v>0</v>
      </c>
      <c r="O4984" s="26" t="n">
        <f aca="false">IF(E4984&lt;J4984,(J4984-E4984)/E4984,IF(E4984&gt;I4984,(E4984-I4984)/E4984,0))</f>
        <v>0</v>
      </c>
      <c r="P4984" s="27" t="n">
        <f aca="false">LN(F4984/F4983)</f>
        <v>-0.00387555098596095</v>
      </c>
      <c r="Q4984" s="28" t="n">
        <f aca="false">STDEV(P4965:P4984)*SQRT(252)</f>
        <v>0.203352324671998</v>
      </c>
      <c r="R4984" s="26" t="n">
        <f aca="false">(G4984-H4984)/H4984</f>
        <v>0.00100010985188302</v>
      </c>
      <c r="S4984" s="17" t="n">
        <f aca="false">YEAR(B4984)</f>
        <v>2025</v>
      </c>
      <c r="T4984" s="17" t="n">
        <f aca="false">WEEKDAY(B4984)</f>
        <v>4</v>
      </c>
    </row>
    <row r="4985" customFormat="false" ht="15" hidden="false" customHeight="false" outlineLevel="0" collapsed="false">
      <c r="B4985" s="21" t="n">
        <v>46024</v>
      </c>
      <c r="C4985" s="22" t="n">
        <v>4326.405</v>
      </c>
      <c r="D4985" s="22" t="n">
        <v>4402.295</v>
      </c>
      <c r="E4985" s="22" t="n">
        <v>4309.915</v>
      </c>
      <c r="F4985" s="22" t="n">
        <v>4332.065</v>
      </c>
      <c r="G4985" s="23" t="n">
        <v>4400.58</v>
      </c>
      <c r="H4985" s="23" t="n">
        <v>4396.18</v>
      </c>
      <c r="I4985" s="23" t="n">
        <v>4314.96</v>
      </c>
      <c r="J4985" s="23" t="n">
        <v>4310.65</v>
      </c>
      <c r="K4985" s="29" t="str">
        <f aca="false">IF(N4985&lt;=$F$3,"HIT","MISS")</f>
        <v>HIT</v>
      </c>
      <c r="L4985" s="29" t="str">
        <f aca="false">IF(O4985&lt;=$F$3,"HIT","MISS")</f>
        <v>HIT</v>
      </c>
      <c r="M4985" s="17" t="str">
        <f aca="false">IF(AND(K4985="HIT",L4985="HIT"),"HOD ✓ | LOD ✓",IF(K4985="HIT","HOD ✓",IF(L4985="HIT","LOD ✓","✗ MISS")))</f>
        <v>HOD ✓ | LOD ✓</v>
      </c>
      <c r="N4985" s="26" t="n">
        <f aca="false">IF(D4985&lt;H4985,(H4985-D4985)/D4985,IF(D4985&gt;G4985,(D4985-G4985)/D4985,0))</f>
        <v>0.000389569531346751</v>
      </c>
      <c r="O4985" s="26" t="n">
        <f aca="false">IF(E4985&lt;J4985,(J4985-E4985)/E4985,IF(E4985&gt;I4985,(E4985-I4985)/E4985,0))</f>
        <v>0.000170537005950157</v>
      </c>
      <c r="P4985" s="27" t="n">
        <f aca="false">LN(F4985/F4984)</f>
        <v>0.00218494715549896</v>
      </c>
      <c r="Q4985" s="28" t="n">
        <f aca="false">STDEV(P4966:P4985)*SQRT(252)</f>
        <v>0.203233598468595</v>
      </c>
      <c r="R4985" s="26" t="n">
        <f aca="false">(G4985-H4985)/H4985</f>
        <v>0.00100086893621272</v>
      </c>
      <c r="S4985" s="17" t="n">
        <f aca="false">YEAR(B4985)</f>
        <v>2026</v>
      </c>
      <c r="T4985" s="17" t="n">
        <f aca="false">WEEKDAY(B4985)</f>
        <v>6</v>
      </c>
    </row>
    <row r="4986" customFormat="false" ht="15" hidden="false" customHeight="false" outlineLevel="0" collapsed="false">
      <c r="B4986" s="21" t="n">
        <v>46027</v>
      </c>
      <c r="C4986" s="22" t="n">
        <v>4356.505</v>
      </c>
      <c r="D4986" s="22" t="n">
        <v>4455.77</v>
      </c>
      <c r="E4986" s="22" t="n">
        <v>4349.355</v>
      </c>
      <c r="F4986" s="22" t="n">
        <v>4449.17</v>
      </c>
      <c r="G4986" s="23" t="n">
        <v>4457.81</v>
      </c>
      <c r="H4986" s="23" t="n">
        <v>4453.36</v>
      </c>
      <c r="I4986" s="23" t="n">
        <v>4348.77</v>
      </c>
      <c r="J4986" s="23" t="n">
        <v>4344.43</v>
      </c>
      <c r="K4986" s="29" t="str">
        <f aca="false">IF(N4986&lt;=$F$3,"HIT","MISS")</f>
        <v>HIT</v>
      </c>
      <c r="L4986" s="29" t="str">
        <f aca="false">IF(O4986&lt;=$F$3,"HIT","MISS")</f>
        <v>HIT</v>
      </c>
      <c r="M4986" s="17" t="str">
        <f aca="false">IF(AND(K4986="HIT",L4986="HIT"),"HOD ✓ | LOD ✓",IF(K4986="HIT","HOD ✓",IF(L4986="HIT","LOD ✓","✗ MISS")))</f>
        <v>HOD ✓ | LOD ✓</v>
      </c>
      <c r="N4986" s="26" t="n">
        <f aca="false">IF(D4986&lt;H4986,(H4986-D4986)/D4986,IF(D4986&gt;G4986,(D4986-G4986)/D4986,0))</f>
        <v>0</v>
      </c>
      <c r="O4986" s="26" t="n">
        <f aca="false">IF(E4986&lt;J4986,(J4986-E4986)/E4986,IF(E4986&gt;I4986,(E4986-I4986)/E4986,0))</f>
        <v>0.000134502702124597</v>
      </c>
      <c r="P4986" s="27" t="n">
        <f aca="false">LN(F4986/F4985)</f>
        <v>0.0266732282848036</v>
      </c>
      <c r="Q4986" s="28" t="n">
        <f aca="false">STDEV(P4967:P4986)*SQRT(252)</f>
        <v>0.221980848981279</v>
      </c>
      <c r="R4986" s="26" t="n">
        <f aca="false">(G4986-H4986)/H4986</f>
        <v>0.000999245513500083</v>
      </c>
      <c r="S4986" s="17" t="n">
        <f aca="false">YEAR(B4986)</f>
        <v>2026</v>
      </c>
      <c r="T4986" s="17" t="n">
        <f aca="false">WEEKDAY(B4986)</f>
        <v>2</v>
      </c>
    </row>
    <row r="4987" customFormat="false" ht="15" hidden="false" customHeight="false" outlineLevel="0" collapsed="false">
      <c r="B4987" s="21" t="n">
        <v>46028</v>
      </c>
      <c r="C4987" s="22" t="n">
        <v>4454.8</v>
      </c>
      <c r="D4987" s="22" t="n">
        <v>4497.31</v>
      </c>
      <c r="E4987" s="22" t="n">
        <v>4427.635</v>
      </c>
      <c r="F4987" s="22" t="n">
        <v>4494.635</v>
      </c>
      <c r="G4987" s="23" t="n">
        <v>4500.89</v>
      </c>
      <c r="H4987" s="23" t="n">
        <v>4496.39</v>
      </c>
      <c r="I4987" s="23" t="n">
        <v>4433</v>
      </c>
      <c r="J4987" s="23" t="n">
        <v>4428.57</v>
      </c>
      <c r="K4987" s="29" t="str">
        <f aca="false">IF(N4987&lt;=$F$3,"HIT","MISS")</f>
        <v>HIT</v>
      </c>
      <c r="L4987" s="29" t="str">
        <f aca="false">IF(O4987&lt;=$F$3,"HIT","MISS")</f>
        <v>HIT</v>
      </c>
      <c r="M4987" s="17" t="str">
        <f aca="false">IF(AND(K4987="HIT",L4987="HIT"),"HOD ✓ | LOD ✓",IF(K4987="HIT","HOD ✓",IF(L4987="HIT","LOD ✓","✗ MISS")))</f>
        <v>HOD ✓ | LOD ✓</v>
      </c>
      <c r="N4987" s="26" t="n">
        <f aca="false">IF(D4987&lt;H4987,(H4987-D4987)/D4987,IF(D4987&gt;G4987,(D4987-G4987)/D4987,0))</f>
        <v>0</v>
      </c>
      <c r="O4987" s="26" t="n">
        <f aca="false">IF(E4987&lt;J4987,(J4987-E4987)/E4987,IF(E4987&gt;I4987,(E4987-I4987)/E4987,0))</f>
        <v>0.000211173685274303</v>
      </c>
      <c r="P4987" s="27" t="n">
        <f aca="false">LN(F4987/F4986)</f>
        <v>0.0101669013639756</v>
      </c>
      <c r="Q4987" s="28" t="n">
        <f aca="false">STDEV(P4968:P4987)*SQRT(252)</f>
        <v>0.222575369065721</v>
      </c>
      <c r="R4987" s="26" t="n">
        <f aca="false">(G4987-H4987)/H4987</f>
        <v>0.00100080286629941</v>
      </c>
      <c r="S4987" s="17" t="n">
        <f aca="false">YEAR(B4987)</f>
        <v>2026</v>
      </c>
      <c r="T4987" s="17" t="n">
        <f aca="false">WEEKDAY(B4987)</f>
        <v>3</v>
      </c>
    </row>
    <row r="4988" customFormat="false" ht="15" hidden="false" customHeight="false" outlineLevel="0" collapsed="false">
      <c r="B4988" s="21" t="n">
        <v>46029</v>
      </c>
      <c r="C4988" s="22" t="n">
        <v>4498.54</v>
      </c>
      <c r="D4988" s="22" t="n">
        <v>4500.56</v>
      </c>
      <c r="E4988" s="22" t="n">
        <v>4423.385</v>
      </c>
      <c r="F4988" s="22" t="n">
        <v>4456.65</v>
      </c>
      <c r="G4988" s="23" t="n">
        <v>4502.87</v>
      </c>
      <c r="H4988" s="23" t="n">
        <v>4498.37</v>
      </c>
      <c r="I4988" s="23" t="n">
        <v>4423.8</v>
      </c>
      <c r="J4988" s="23" t="n">
        <v>4419.38</v>
      </c>
      <c r="K4988" s="29" t="str">
        <f aca="false">IF(N4988&lt;=$F$3,"HIT","MISS")</f>
        <v>HIT</v>
      </c>
      <c r="L4988" s="29" t="str">
        <f aca="false">IF(O4988&lt;=$F$3,"HIT","MISS")</f>
        <v>HIT</v>
      </c>
      <c r="M4988" s="17" t="str">
        <f aca="false">IF(AND(K4988="HIT",L4988="HIT"),"HOD ✓ | LOD ✓",IF(K4988="HIT","HOD ✓",IF(L4988="HIT","LOD ✓","✗ MISS")))</f>
        <v>HOD ✓ | LOD ✓</v>
      </c>
      <c r="N4988" s="26" t="n">
        <f aca="false">IF(D4988&lt;H4988,(H4988-D4988)/D4988,IF(D4988&gt;G4988,(D4988-G4988)/D4988,0))</f>
        <v>0</v>
      </c>
      <c r="O4988" s="26" t="n">
        <f aca="false">IF(E4988&lt;J4988,(J4988-E4988)/E4988,IF(E4988&gt;I4988,(E4988-I4988)/E4988,0))</f>
        <v>0</v>
      </c>
      <c r="P4988" s="27" t="n">
        <f aca="false">LN(F4988/F4987)</f>
        <v>-0.00848710056879267</v>
      </c>
      <c r="Q4988" s="28" t="n">
        <f aca="false">STDEV(P4969:P4988)*SQRT(252)</f>
        <v>0.22585799830405</v>
      </c>
      <c r="R4988" s="26" t="n">
        <f aca="false">(G4988-H4988)/H4988</f>
        <v>0.0010003623534747</v>
      </c>
      <c r="S4988" s="17" t="n">
        <f aca="false">YEAR(B4988)</f>
        <v>2026</v>
      </c>
      <c r="T4988" s="17" t="n">
        <f aca="false">WEEKDAY(B4988)</f>
        <v>4</v>
      </c>
    </row>
    <row r="4989" customFormat="false" ht="15" hidden="false" customHeight="false" outlineLevel="0" collapsed="false">
      <c r="B4989" s="21" t="n">
        <v>46030</v>
      </c>
      <c r="C4989" s="22" t="n">
        <v>4461.955</v>
      </c>
      <c r="D4989" s="22" t="n">
        <v>4479.71</v>
      </c>
      <c r="E4989" s="22" t="n">
        <v>4407.835</v>
      </c>
      <c r="F4989" s="22" t="n">
        <v>4477.565</v>
      </c>
      <c r="G4989" s="23" t="n">
        <v>4479.69</v>
      </c>
      <c r="H4989" s="23" t="n">
        <v>4475.21</v>
      </c>
      <c r="I4989" s="23" t="n">
        <v>4411.56</v>
      </c>
      <c r="J4989" s="23" t="n">
        <v>4407.15</v>
      </c>
      <c r="K4989" s="29" t="str">
        <f aca="false">IF(N4989&lt;=$F$3,"HIT","MISS")</f>
        <v>HIT</v>
      </c>
      <c r="L4989" s="29" t="str">
        <f aca="false">IF(O4989&lt;=$F$3,"HIT","MISS")</f>
        <v>HIT</v>
      </c>
      <c r="M4989" s="17" t="str">
        <f aca="false">IF(AND(K4989="HIT",L4989="HIT"),"HOD ✓ | LOD ✓",IF(K4989="HIT","HOD ✓",IF(L4989="HIT","LOD ✓","✗ MISS")))</f>
        <v>HOD ✓ | LOD ✓</v>
      </c>
      <c r="N4989" s="26" t="n">
        <f aca="false">IF(D4989&lt;H4989,(H4989-D4989)/D4989,IF(D4989&gt;G4989,(D4989-G4989)/D4989,0))</f>
        <v>4.46457471587146E-006</v>
      </c>
      <c r="O4989" s="26" t="n">
        <f aca="false">IF(E4989&lt;J4989,(J4989-E4989)/E4989,IF(E4989&gt;I4989,(E4989-I4989)/E4989,0))</f>
        <v>0</v>
      </c>
      <c r="P4989" s="27" t="n">
        <f aca="false">LN(F4989/F4988)</f>
        <v>0.00468200915398328</v>
      </c>
      <c r="Q4989" s="28" t="n">
        <f aca="false">STDEV(P4970:P4989)*SQRT(252)</f>
        <v>0.225901877802698</v>
      </c>
      <c r="R4989" s="26" t="n">
        <f aca="false">(G4989-H4989)/H4989</f>
        <v>0.00100107034083307</v>
      </c>
      <c r="S4989" s="17" t="n">
        <f aca="false">YEAR(B4989)</f>
        <v>2026</v>
      </c>
      <c r="T4989" s="17" t="n">
        <f aca="false">WEEKDAY(B4989)</f>
        <v>5</v>
      </c>
    </row>
    <row r="4990" customFormat="false" ht="15" hidden="false" customHeight="false" outlineLevel="0" collapsed="false">
      <c r="B4990" s="21" t="n">
        <v>46031</v>
      </c>
      <c r="C4990" s="22" t="n">
        <v>4476.635</v>
      </c>
      <c r="D4990" s="22" t="n">
        <v>4517.25</v>
      </c>
      <c r="E4990" s="22" t="n">
        <v>4452.92</v>
      </c>
      <c r="F4990" s="22" t="n">
        <v>4509.66</v>
      </c>
      <c r="G4990" s="23" t="n">
        <v>4519.27</v>
      </c>
      <c r="H4990" s="23" t="n">
        <v>4514.76</v>
      </c>
      <c r="I4990" s="23" t="n">
        <v>4453.73</v>
      </c>
      <c r="J4990" s="23" t="n">
        <v>4449.28</v>
      </c>
      <c r="K4990" s="29" t="str">
        <f aca="false">IF(N4990&lt;=$F$3,"HIT","MISS")</f>
        <v>HIT</v>
      </c>
      <c r="L4990" s="29" t="str">
        <f aca="false">IF(O4990&lt;=$F$3,"HIT","MISS")</f>
        <v>HIT</v>
      </c>
      <c r="M4990" s="17" t="str">
        <f aca="false">IF(AND(K4990="HIT",L4990="HIT"),"HOD ✓ | LOD ✓",IF(K4990="HIT","HOD ✓",IF(L4990="HIT","LOD ✓","✗ MISS")))</f>
        <v>HOD ✓ | LOD ✓</v>
      </c>
      <c r="N4990" s="26" t="n">
        <f aca="false">IF(D4990&lt;H4990,(H4990-D4990)/D4990,IF(D4990&gt;G4990,(D4990-G4990)/D4990,0))</f>
        <v>0</v>
      </c>
      <c r="O4990" s="26" t="n">
        <f aca="false">IF(E4990&lt;J4990,(J4990-E4990)/E4990,IF(E4990&gt;I4990,(E4990-I4990)/E4990,0))</f>
        <v>0</v>
      </c>
      <c r="P4990" s="27" t="n">
        <f aca="false">LN(F4990/F4989)</f>
        <v>0.00714239076920817</v>
      </c>
      <c r="Q4990" s="28" t="n">
        <f aca="false">STDEV(P4971:P4990)*SQRT(252)</f>
        <v>0.226273529592092</v>
      </c>
      <c r="R4990" s="26" t="n">
        <f aca="false">(G4990-H4990)/H4990</f>
        <v>0.00099894568039059</v>
      </c>
      <c r="S4990" s="17" t="n">
        <f aca="false">YEAR(B4990)</f>
        <v>2026</v>
      </c>
      <c r="T4990" s="17" t="n">
        <f aca="false">WEEKDAY(B4990)</f>
        <v>6</v>
      </c>
    </row>
    <row r="4991" customFormat="false" ht="15" hidden="false" customHeight="false" outlineLevel="0" collapsed="false">
      <c r="B4991" s="21" t="n">
        <v>46034</v>
      </c>
      <c r="C4991" s="22" t="n">
        <v>4521.495</v>
      </c>
      <c r="D4991" s="22" t="n">
        <v>4630.19</v>
      </c>
      <c r="E4991" s="22" t="n">
        <v>4521.19</v>
      </c>
      <c r="F4991" s="22" t="n">
        <v>4597.65</v>
      </c>
      <c r="G4991" s="23" t="n">
        <v>4629.92</v>
      </c>
      <c r="H4991" s="23" t="n">
        <v>4625.29</v>
      </c>
      <c r="I4991" s="23" t="n">
        <v>4519.68</v>
      </c>
      <c r="J4991" s="23" t="n">
        <v>4515.16</v>
      </c>
      <c r="K4991" s="29" t="str">
        <f aca="false">IF(N4991&lt;=$F$3,"HIT","MISS")</f>
        <v>HIT</v>
      </c>
      <c r="L4991" s="29" t="str">
        <f aca="false">IF(O4991&lt;=$F$3,"HIT","MISS")</f>
        <v>HIT</v>
      </c>
      <c r="M4991" s="17" t="str">
        <f aca="false">IF(AND(K4991="HIT",L4991="HIT"),"HOD ✓ | LOD ✓",IF(K4991="HIT","HOD ✓",IF(L4991="HIT","LOD ✓","✗ MISS")))</f>
        <v>HOD ✓ | LOD ✓</v>
      </c>
      <c r="N4991" s="26" t="n">
        <f aca="false">IF(D4991&lt;H4991,(H4991-D4991)/D4991,IF(D4991&gt;G4991,(D4991-G4991)/D4991,0))</f>
        <v>5.83129418014222E-005</v>
      </c>
      <c r="O4991" s="26" t="n">
        <f aca="false">IF(E4991&lt;J4991,(J4991-E4991)/E4991,IF(E4991&gt;I4991,(E4991-I4991)/E4991,0))</f>
        <v>0.000333982867342295</v>
      </c>
      <c r="P4991" s="27" t="n">
        <f aca="false">LN(F4991/F4990)</f>
        <v>0.0193235407453556</v>
      </c>
      <c r="Q4991" s="28" t="n">
        <f aca="false">STDEV(P4972:P4991)*SQRT(252)</f>
        <v>0.23153288894944</v>
      </c>
      <c r="R4991" s="26" t="n">
        <f aca="false">(G4991-H4991)/H4991</f>
        <v>0.00100101831452733</v>
      </c>
      <c r="S4991" s="17" t="n">
        <f aca="false">YEAR(B4991)</f>
        <v>2026</v>
      </c>
      <c r="T4991" s="17" t="n">
        <f aca="false">WEEKDAY(B4991)</f>
        <v>2</v>
      </c>
    </row>
    <row r="4992" customFormat="false" ht="15" hidden="false" customHeight="false" outlineLevel="0" collapsed="false">
      <c r="B4992" s="21" t="n">
        <v>46035</v>
      </c>
      <c r="C4992" s="22" t="n">
        <v>4597.62</v>
      </c>
      <c r="D4992" s="22" t="n">
        <v>4634.89</v>
      </c>
      <c r="E4992" s="22" t="n">
        <v>4569.47</v>
      </c>
      <c r="F4992" s="22" t="n">
        <v>4586.005</v>
      </c>
      <c r="G4992" s="23" t="n">
        <v>4633.81</v>
      </c>
      <c r="H4992" s="23" t="n">
        <v>4629.18</v>
      </c>
      <c r="I4992" s="23" t="n">
        <v>4569.64</v>
      </c>
      <c r="J4992" s="23" t="n">
        <v>4565.07</v>
      </c>
      <c r="K4992" s="29" t="str">
        <f aca="false">IF(N4992&lt;=$F$3,"HIT","MISS")</f>
        <v>HIT</v>
      </c>
      <c r="L4992" s="29" t="str">
        <f aca="false">IF(O4992&lt;=$F$3,"HIT","MISS")</f>
        <v>HIT</v>
      </c>
      <c r="M4992" s="17" t="str">
        <f aca="false">IF(AND(K4992="HIT",L4992="HIT"),"HOD ✓ | LOD ✓",IF(K4992="HIT","HOD ✓",IF(L4992="HIT","LOD ✓","✗ MISS")))</f>
        <v>HOD ✓ | LOD ✓</v>
      </c>
      <c r="N4992" s="26" t="n">
        <f aca="false">IF(D4992&lt;H4992,(H4992-D4992)/D4992,IF(D4992&gt;G4992,(D4992-G4992)/D4992,0))</f>
        <v>0.00023301523876509</v>
      </c>
      <c r="O4992" s="26" t="n">
        <f aca="false">IF(E4992&lt;J4992,(J4992-E4992)/E4992,IF(E4992&gt;I4992,(E4992-I4992)/E4992,0))</f>
        <v>0</v>
      </c>
      <c r="P4992" s="27" t="n">
        <f aca="false">LN(F4992/F4991)</f>
        <v>-0.00253602868164735</v>
      </c>
      <c r="Q4992" s="28" t="n">
        <f aca="false">STDEV(P4973:P4992)*SQRT(252)</f>
        <v>0.232496651270009</v>
      </c>
      <c r="R4992" s="26" t="n">
        <f aca="false">(G4992-H4992)/H4992</f>
        <v>0.00100017713720359</v>
      </c>
      <c r="S4992" s="17" t="n">
        <f aca="false">YEAR(B4992)</f>
        <v>2026</v>
      </c>
      <c r="T4992" s="17" t="n">
        <f aca="false">WEEKDAY(B4992)</f>
        <v>3</v>
      </c>
    </row>
    <row r="4993" customFormat="false" ht="15" hidden="false" customHeight="false" outlineLevel="0" collapsed="false">
      <c r="B4993" s="21" t="n">
        <v>46036</v>
      </c>
      <c r="C4993" s="22" t="n">
        <v>4591.935</v>
      </c>
      <c r="D4993" s="22" t="n">
        <v>4642.97</v>
      </c>
      <c r="E4993" s="22" t="n">
        <v>4591.495</v>
      </c>
      <c r="F4993" s="22" t="n">
        <v>4626.575</v>
      </c>
      <c r="G4993" s="23" t="n">
        <v>4647.26</v>
      </c>
      <c r="H4993" s="23" t="n">
        <v>4642.62</v>
      </c>
      <c r="I4993" s="23" t="n">
        <v>4595.75</v>
      </c>
      <c r="J4993" s="23" t="n">
        <v>4591.16</v>
      </c>
      <c r="K4993" s="29" t="str">
        <f aca="false">IF(N4993&lt;=$F$3,"HIT","MISS")</f>
        <v>HIT</v>
      </c>
      <c r="L4993" s="29" t="str">
        <f aca="false">IF(O4993&lt;=$F$3,"HIT","MISS")</f>
        <v>HIT</v>
      </c>
      <c r="M4993" s="17" t="str">
        <f aca="false">IF(AND(K4993="HIT",L4993="HIT"),"HOD ✓ | LOD ✓",IF(K4993="HIT","HOD ✓",IF(L4993="HIT","LOD ✓","✗ MISS")))</f>
        <v>HOD ✓ | LOD ✓</v>
      </c>
      <c r="N4993" s="26" t="n">
        <f aca="false">IF(D4993&lt;H4993,(H4993-D4993)/D4993,IF(D4993&gt;G4993,(D4993-G4993)/D4993,0))</f>
        <v>0</v>
      </c>
      <c r="O4993" s="26" t="n">
        <f aca="false">IF(E4993&lt;J4993,(J4993-E4993)/E4993,IF(E4993&gt;I4993,(E4993-I4993)/E4993,0))</f>
        <v>0</v>
      </c>
      <c r="P4993" s="27" t="n">
        <f aca="false">LN(F4993/F4992)</f>
        <v>0.008807578824292</v>
      </c>
      <c r="Q4993" s="28" t="n">
        <f aca="false">STDEV(P4974:P4993)*SQRT(252)</f>
        <v>0.233195707864462</v>
      </c>
      <c r="R4993" s="26" t="n">
        <f aca="false">(G4993-H4993)/H4993</f>
        <v>0.00099943566348319</v>
      </c>
      <c r="S4993" s="17" t="n">
        <f aca="false">YEAR(B4993)</f>
        <v>2026</v>
      </c>
      <c r="T4993" s="17" t="n">
        <f aca="false">WEEKDAY(B4993)</f>
        <v>4</v>
      </c>
    </row>
    <row r="4994" customFormat="false" ht="15" hidden="false" customHeight="false" outlineLevel="0" collapsed="false">
      <c r="B4994" s="21" t="n">
        <v>46037</v>
      </c>
      <c r="C4994" s="22" t="n">
        <v>4624.17</v>
      </c>
      <c r="D4994" s="22" t="n">
        <v>4625.015</v>
      </c>
      <c r="E4994" s="22" t="n">
        <v>4581.065</v>
      </c>
      <c r="F4994" s="22" t="n">
        <v>4616.04</v>
      </c>
      <c r="G4994" s="23" t="n">
        <v>4625.66</v>
      </c>
      <c r="H4994" s="23" t="n">
        <v>4621.04</v>
      </c>
      <c r="I4994" s="23" t="n">
        <v>4584.34</v>
      </c>
      <c r="J4994" s="23" t="n">
        <v>4579.76</v>
      </c>
      <c r="K4994" s="29" t="str">
        <f aca="false">IF(N4994&lt;=$F$3,"HIT","MISS")</f>
        <v>HIT</v>
      </c>
      <c r="L4994" s="29" t="str">
        <f aca="false">IF(O4994&lt;=$F$3,"HIT","MISS")</f>
        <v>HIT</v>
      </c>
      <c r="M4994" s="17" t="str">
        <f aca="false">IF(AND(K4994="HIT",L4994="HIT"),"HOD ✓ | LOD ✓",IF(K4994="HIT","HOD ✓",IF(L4994="HIT","LOD ✓","✗ MISS")))</f>
        <v>HOD ✓ | LOD ✓</v>
      </c>
      <c r="N4994" s="26" t="n">
        <f aca="false">IF(D4994&lt;H4994,(H4994-D4994)/D4994,IF(D4994&gt;G4994,(D4994-G4994)/D4994,0))</f>
        <v>0</v>
      </c>
      <c r="O4994" s="26" t="n">
        <f aca="false">IF(E4994&lt;J4994,(J4994-E4994)/E4994,IF(E4994&gt;I4994,(E4994-I4994)/E4994,0))</f>
        <v>0</v>
      </c>
      <c r="P4994" s="27" t="n">
        <f aca="false">LN(F4994/F4993)</f>
        <v>-0.00227965885464143</v>
      </c>
      <c r="Q4994" s="28" t="n">
        <f aca="false">STDEV(P4975:P4994)*SQRT(252)</f>
        <v>0.233667355952345</v>
      </c>
      <c r="R4994" s="26" t="n">
        <f aca="false">(G4994-H4994)/H4994</f>
        <v>0.000999774942437177</v>
      </c>
      <c r="S4994" s="17" t="n">
        <f aca="false">YEAR(B4994)</f>
        <v>2026</v>
      </c>
      <c r="T4994" s="17" t="n">
        <f aca="false">WEEKDAY(B4994)</f>
        <v>5</v>
      </c>
    </row>
    <row r="4995" customFormat="false" ht="15" hidden="false" customHeight="false" outlineLevel="0" collapsed="false">
      <c r="B4995" s="21" t="n">
        <v>46038</v>
      </c>
      <c r="C4995" s="22" t="n">
        <v>4619.075</v>
      </c>
      <c r="D4995" s="22" t="n">
        <v>4620.975</v>
      </c>
      <c r="E4995" s="22" t="n">
        <v>4536.49</v>
      </c>
      <c r="F4995" s="22" t="n">
        <v>4596.32</v>
      </c>
      <c r="G4995" s="23" t="n">
        <v>4626.66</v>
      </c>
      <c r="H4995" s="23" t="n">
        <v>4622.04</v>
      </c>
      <c r="I4995" s="23" t="n">
        <v>4543.01</v>
      </c>
      <c r="J4995" s="23" t="n">
        <v>4538.47</v>
      </c>
      <c r="K4995" s="29" t="str">
        <f aca="false">IF(N4995&lt;=$F$3,"HIT","MISS")</f>
        <v>HIT</v>
      </c>
      <c r="L4995" s="29" t="str">
        <f aca="false">IF(O4995&lt;=$F$3,"HIT","MISS")</f>
        <v>HIT</v>
      </c>
      <c r="M4995" s="17" t="str">
        <f aca="false">IF(AND(K4995="HIT",L4995="HIT"),"HOD ✓ | LOD ✓",IF(K4995="HIT","HOD ✓",IF(L4995="HIT","LOD ✓","✗ MISS")))</f>
        <v>HOD ✓ | LOD ✓</v>
      </c>
      <c r="N4995" s="26" t="n">
        <f aca="false">IF(D4995&lt;H4995,(H4995-D4995)/D4995,IF(D4995&gt;G4995,(D4995-G4995)/D4995,0))</f>
        <v>0.000230470842192308</v>
      </c>
      <c r="O4995" s="26" t="n">
        <f aca="false">IF(E4995&lt;J4995,(J4995-E4995)/E4995,IF(E4995&gt;I4995,(E4995-I4995)/E4995,0))</f>
        <v>0.000436460787966131</v>
      </c>
      <c r="P4995" s="27" t="n">
        <f aca="false">LN(F4995/F4994)</f>
        <v>-0.0042812113552381</v>
      </c>
      <c r="Q4995" s="28" t="n">
        <f aca="false">STDEV(P4976:P4995)*SQRT(252)</f>
        <v>0.234537789033167</v>
      </c>
      <c r="R4995" s="26" t="n">
        <f aca="false">(G4995-H4995)/H4995</f>
        <v>0.000999558636446221</v>
      </c>
      <c r="S4995" s="17" t="n">
        <f aca="false">YEAR(B4995)</f>
        <v>2026</v>
      </c>
      <c r="T4995" s="17" t="n">
        <f aca="false">WEEKDAY(B4995)</f>
        <v>6</v>
      </c>
    </row>
    <row r="4996" customFormat="false" ht="15" hidden="false" customHeight="false" outlineLevel="0" collapsed="false">
      <c r="B4996" s="21" t="n">
        <v>46041</v>
      </c>
      <c r="C4996" s="22" t="n">
        <v>4649.78</v>
      </c>
      <c r="D4996" s="22" t="n">
        <v>4690.94</v>
      </c>
      <c r="E4996" s="22" t="n">
        <v>4646.135</v>
      </c>
      <c r="F4996" s="22" t="n">
        <v>4670.295</v>
      </c>
      <c r="G4996" s="23" t="n">
        <v>4693.64</v>
      </c>
      <c r="H4996" s="23" t="n">
        <v>4688.95</v>
      </c>
      <c r="I4996" s="23" t="n">
        <v>4647.22</v>
      </c>
      <c r="J4996" s="23" t="n">
        <v>4642.58</v>
      </c>
      <c r="K4996" s="29" t="str">
        <f aca="false">IF(N4996&lt;=$F$3,"HIT","MISS")</f>
        <v>HIT</v>
      </c>
      <c r="L4996" s="29" t="str">
        <f aca="false">IF(O4996&lt;=$F$3,"HIT","MISS")</f>
        <v>HIT</v>
      </c>
      <c r="M4996" s="17" t="str">
        <f aca="false">IF(AND(K4996="HIT",L4996="HIT"),"HOD ✓ | LOD ✓",IF(K4996="HIT","HOD ✓",IF(L4996="HIT","LOD ✓","✗ MISS")))</f>
        <v>HOD ✓ | LOD ✓</v>
      </c>
      <c r="N4996" s="26" t="n">
        <f aca="false">IF(D4996&lt;H4996,(H4996-D4996)/D4996,IF(D4996&gt;G4996,(D4996-G4996)/D4996,0))</f>
        <v>0</v>
      </c>
      <c r="O4996" s="26" t="n">
        <f aca="false">IF(E4996&lt;J4996,(J4996-E4996)/E4996,IF(E4996&gt;I4996,(E4996-I4996)/E4996,0))</f>
        <v>0</v>
      </c>
      <c r="P4996" s="27" t="n">
        <f aca="false">LN(F4996/F4995)</f>
        <v>0.0159662555263204</v>
      </c>
      <c r="Q4996" s="28" t="n">
        <f aca="false">STDEV(P4977:P4996)*SQRT(252)</f>
        <v>0.23844397232649</v>
      </c>
      <c r="R4996" s="26" t="n">
        <f aca="false">(G4996-H4996)/H4996</f>
        <v>0.00100022393073087</v>
      </c>
      <c r="S4996" s="17" t="n">
        <f aca="false">YEAR(B4996)</f>
        <v>2026</v>
      </c>
      <c r="T4996" s="17" t="n">
        <f aca="false">WEEKDAY(B4996)</f>
        <v>2</v>
      </c>
    </row>
    <row r="4997" customFormat="false" ht="15" hidden="false" customHeight="false" outlineLevel="0" collapsed="false">
      <c r="B4997" s="21" t="n">
        <v>46042</v>
      </c>
      <c r="C4997" s="22" t="n">
        <v>4668.575</v>
      </c>
      <c r="D4997" s="22" t="n">
        <v>4766.4</v>
      </c>
      <c r="E4997" s="22" t="n">
        <v>4659.395</v>
      </c>
      <c r="F4997" s="22" t="n">
        <v>4763.37</v>
      </c>
      <c r="G4997" s="23" t="n">
        <v>4768.25</v>
      </c>
      <c r="H4997" s="23" t="n">
        <v>4763.49</v>
      </c>
      <c r="I4997" s="23" t="n">
        <v>4663.09</v>
      </c>
      <c r="J4997" s="23" t="n">
        <v>4658.43</v>
      </c>
      <c r="K4997" s="29" t="str">
        <f aca="false">IF(N4997&lt;=$F$3,"HIT","MISS")</f>
        <v>HIT</v>
      </c>
      <c r="L4997" s="29" t="str">
        <f aca="false">IF(O4997&lt;=$F$3,"HIT","MISS")</f>
        <v>HIT</v>
      </c>
      <c r="M4997" s="17" t="str">
        <f aca="false">IF(AND(K4997="HIT",L4997="HIT"),"HOD ✓ | LOD ✓",IF(K4997="HIT","HOD ✓",IF(L4997="HIT","LOD ✓","✗ MISS")))</f>
        <v>HOD ✓ | LOD ✓</v>
      </c>
      <c r="N4997" s="26" t="n">
        <f aca="false">IF(D4997&lt;H4997,(H4997-D4997)/D4997,IF(D4997&gt;G4997,(D4997-G4997)/D4997,0))</f>
        <v>0</v>
      </c>
      <c r="O4997" s="26" t="n">
        <f aca="false">IF(E4997&lt;J4997,(J4997-E4997)/E4997,IF(E4997&gt;I4997,(E4997-I4997)/E4997,0))</f>
        <v>0</v>
      </c>
      <c r="P4997" s="27" t="n">
        <f aca="false">LN(F4997/F4996)</f>
        <v>0.0197331620841316</v>
      </c>
      <c r="Q4997" s="28" t="n">
        <f aca="false">STDEV(P4978:P4997)*SQRT(252)</f>
        <v>0.244843483374475</v>
      </c>
      <c r="R4997" s="26" t="n">
        <f aca="false">(G4997-H4997)/H4997</f>
        <v>0.000999267343901261</v>
      </c>
      <c r="S4997" s="17" t="n">
        <f aca="false">YEAR(B4997)</f>
        <v>2026</v>
      </c>
      <c r="T4997" s="17" t="n">
        <f aca="false">WEEKDAY(B4997)</f>
        <v>3</v>
      </c>
    </row>
    <row r="4998" customFormat="false" ht="15" hidden="false" customHeight="false" outlineLevel="0" collapsed="false">
      <c r="B4998" s="21" t="n">
        <v>46043</v>
      </c>
      <c r="C4998" s="22" t="n">
        <v>4762.815</v>
      </c>
      <c r="D4998" s="22" t="n">
        <v>4888.545</v>
      </c>
      <c r="E4998" s="22" t="n">
        <v>4755.075</v>
      </c>
      <c r="F4998" s="22" t="n">
        <v>4831.38</v>
      </c>
      <c r="G4998" s="23" t="n">
        <v>4894.56</v>
      </c>
      <c r="H4998" s="23" t="n">
        <v>4889.67</v>
      </c>
      <c r="I4998" s="23" t="n">
        <v>4754.58</v>
      </c>
      <c r="J4998" s="23" t="n">
        <v>4749.83</v>
      </c>
      <c r="K4998" s="29" t="str">
        <f aca="false">IF(N4998&lt;=$F$3,"HIT","MISS")</f>
        <v>HIT</v>
      </c>
      <c r="L4998" s="29" t="str">
        <f aca="false">IF(O4998&lt;=$F$3,"HIT","MISS")</f>
        <v>HIT</v>
      </c>
      <c r="M4998" s="17" t="str">
        <f aca="false">IF(AND(K4998="HIT",L4998="HIT"),"HOD ✓ | LOD ✓",IF(K4998="HIT","HOD ✓",IF(L4998="HIT","LOD ✓","✗ MISS")))</f>
        <v>HOD ✓ | LOD ✓</v>
      </c>
      <c r="N4998" s="26" t="n">
        <f aca="false">IF(D4998&lt;H4998,(H4998-D4998)/D4998,IF(D4998&gt;G4998,(D4998-G4998)/D4998,0))</f>
        <v>0.000230129823904659</v>
      </c>
      <c r="O4998" s="26" t="n">
        <f aca="false">IF(E4998&lt;J4998,(J4998-E4998)/E4998,IF(E4998&gt;I4998,(E4998-I4998)/E4998,0))</f>
        <v>0.000104099304427352</v>
      </c>
      <c r="P4998" s="27" t="n">
        <f aca="false">LN(F4998/F4997)</f>
        <v>0.0141767402069099</v>
      </c>
      <c r="Q4998" s="28" t="n">
        <f aca="false">STDEV(P4979:P4998)*SQRT(252)</f>
        <v>0.237014360947333</v>
      </c>
      <c r="R4998" s="26" t="n">
        <f aca="false">(G4998-H4998)/H4998</f>
        <v>0.00100006748921713</v>
      </c>
      <c r="S4998" s="17" t="n">
        <f aca="false">YEAR(B4998)</f>
        <v>2026</v>
      </c>
      <c r="T4998" s="17" t="n">
        <f aca="false">WEEKDAY(B4998)</f>
        <v>4</v>
      </c>
    </row>
    <row r="4999" customFormat="false" ht="15" hidden="false" customHeight="false" outlineLevel="0" collapsed="false">
      <c r="B4999" s="21" t="n">
        <v>46044</v>
      </c>
      <c r="C4999" s="22" t="n">
        <v>4816.795</v>
      </c>
      <c r="D4999" s="22" t="n">
        <v>4940.885</v>
      </c>
      <c r="E4999" s="22" t="n">
        <v>4772.27</v>
      </c>
      <c r="F4999" s="22" t="n">
        <v>4936.075</v>
      </c>
      <c r="G4999" s="23" t="n">
        <v>4947.87</v>
      </c>
      <c r="H4999" s="23" t="n">
        <v>4942.93</v>
      </c>
      <c r="I4999" s="23" t="n">
        <v>4774.79</v>
      </c>
      <c r="J4999" s="23" t="n">
        <v>4770.02</v>
      </c>
      <c r="K4999" s="29" t="str">
        <f aca="false">IF(N4999&lt;=$F$3,"HIT","MISS")</f>
        <v>HIT</v>
      </c>
      <c r="L4999" s="29" t="str">
        <f aca="false">IF(O4999&lt;=$F$3,"HIT","MISS")</f>
        <v>HIT</v>
      </c>
      <c r="M4999" s="17" t="str">
        <f aca="false">IF(AND(K4999="HIT",L4999="HIT"),"HOD ✓ | LOD ✓",IF(K4999="HIT","HOD ✓",IF(L4999="HIT","LOD ✓","✗ MISS")))</f>
        <v>HOD ✓ | LOD ✓</v>
      </c>
      <c r="N4999" s="26" t="n">
        <f aca="false">IF(D4999&lt;H4999,(H4999-D4999)/D4999,IF(D4999&gt;G4999,(D4999-G4999)/D4999,0))</f>
        <v>0.000413893462406041</v>
      </c>
      <c r="O4999" s="26" t="n">
        <f aca="false">IF(E4999&lt;J4999,(J4999-E4999)/E4999,IF(E4999&gt;I4999,(E4999-I4999)/E4999,0))</f>
        <v>0</v>
      </c>
      <c r="P4999" s="27" t="n">
        <f aca="false">LN(F4999/F4998)</f>
        <v>0.0214383398354747</v>
      </c>
      <c r="Q4999" s="28" t="n">
        <f aca="false">STDEV(P4980:P4999)*SQRT(252)</f>
        <v>0.244333492860205</v>
      </c>
      <c r="R4999" s="26" t="n">
        <f aca="false">(G4999-H4999)/H4999</f>
        <v>0.000999407234170745</v>
      </c>
      <c r="S4999" s="17" t="n">
        <f aca="false">YEAR(B4999)</f>
        <v>2026</v>
      </c>
      <c r="T4999" s="17" t="n">
        <f aca="false">WEEKDAY(B4999)</f>
        <v>5</v>
      </c>
    </row>
    <row r="5000" customFormat="false" ht="15" hidden="false" customHeight="false" outlineLevel="0" collapsed="false">
      <c r="B5000" s="21" t="n">
        <v>46045</v>
      </c>
      <c r="C5000" s="22" t="n">
        <v>4952.295</v>
      </c>
      <c r="D5000" s="22" t="n">
        <v>4990.12</v>
      </c>
      <c r="E5000" s="22" t="n">
        <v>4899.795</v>
      </c>
      <c r="F5000" s="22" t="n">
        <v>4987.545</v>
      </c>
      <c r="G5000" s="23" t="n">
        <v>4988.87</v>
      </c>
      <c r="H5000" s="23" t="n">
        <v>4983.89</v>
      </c>
      <c r="I5000" s="23" t="n">
        <v>4902.03</v>
      </c>
      <c r="J5000" s="23" t="n">
        <v>4897.13</v>
      </c>
      <c r="K5000" s="29" t="str">
        <f aca="false">IF(N5000&lt;=$F$3,"HIT","MISS")</f>
        <v>HIT</v>
      </c>
      <c r="L5000" s="29" t="str">
        <f aca="false">IF(O5000&lt;=$F$3,"HIT","MISS")</f>
        <v>HIT</v>
      </c>
      <c r="M5000" s="17" t="str">
        <f aca="false">IF(AND(K5000="HIT",L5000="HIT"),"HOD ✓ | LOD ✓",IF(K5000="HIT","HOD ✓",IF(L5000="HIT","LOD ✓","✗ MISS")))</f>
        <v>HOD ✓ | LOD ✓</v>
      </c>
      <c r="N5000" s="26" t="n">
        <f aca="false">IF(D5000&lt;H5000,(H5000-D5000)/D5000,IF(D5000&gt;G5000,(D5000-G5000)/D5000,0))</f>
        <v>0.00025049497807668</v>
      </c>
      <c r="O5000" s="26" t="n">
        <f aca="false">IF(E5000&lt;J5000,(J5000-E5000)/E5000,IF(E5000&gt;I5000,(E5000-I5000)/E5000,0))</f>
        <v>0</v>
      </c>
      <c r="P5000" s="27" t="n">
        <f aca="false">LN(F5000/F4999)</f>
        <v>0.0103733237545531</v>
      </c>
      <c r="Q5000" s="28" t="n">
        <f aca="false">STDEV(P4981:P5000)*SQRT(252)</f>
        <v>0.244038943118699</v>
      </c>
      <c r="R5000" s="26" t="n">
        <f aca="false">(G5000-H5000)/H5000</f>
        <v>0.000999219485181166</v>
      </c>
      <c r="S5000" s="17" t="n">
        <f aca="false">YEAR(B5000)</f>
        <v>2026</v>
      </c>
      <c r="T5000" s="17" t="n">
        <f aca="false">WEEKDAY(B5000)</f>
        <v>6</v>
      </c>
    </row>
    <row r="5001" customFormat="false" ht="15" hidden="false" customHeight="false" outlineLevel="0" collapsed="false">
      <c r="B5001" s="21" t="n">
        <v>46048</v>
      </c>
      <c r="C5001" s="22" t="n">
        <v>5015.63</v>
      </c>
      <c r="D5001" s="22" t="n">
        <v>5111.51</v>
      </c>
      <c r="E5001" s="22" t="n">
        <v>4990.215</v>
      </c>
      <c r="F5001" s="22" t="n">
        <v>5008.875</v>
      </c>
      <c r="G5001" s="23" t="n">
        <v>5110.88</v>
      </c>
      <c r="H5001" s="23" t="n">
        <v>5105.77</v>
      </c>
      <c r="I5001" s="23" t="n">
        <v>4988.85</v>
      </c>
      <c r="J5001" s="23" t="n">
        <v>4983.87</v>
      </c>
      <c r="K5001" s="29" t="str">
        <f aca="false">IF(N5001&lt;=$F$3,"HIT","MISS")</f>
        <v>HIT</v>
      </c>
      <c r="L5001" s="29" t="str">
        <f aca="false">IF(O5001&lt;=$F$3,"HIT","MISS")</f>
        <v>HIT</v>
      </c>
      <c r="M5001" s="17" t="str">
        <f aca="false">IF(AND(K5001="HIT",L5001="HIT"),"HOD ✓ | LOD ✓",IF(K5001="HIT","HOD ✓",IF(L5001="HIT","LOD ✓","✗ MISS")))</f>
        <v>HOD ✓ | LOD ✓</v>
      </c>
      <c r="N5001" s="26" t="n">
        <f aca="false">IF(D5001&lt;H5001,(H5001-D5001)/D5001,IF(D5001&gt;G5001,(D5001-G5001)/D5001,0))</f>
        <v>0.000123251250608941</v>
      </c>
      <c r="O5001" s="26" t="n">
        <f aca="false">IF(E5001&lt;J5001,(J5001-E5001)/E5001,IF(E5001&gt;I5001,(E5001-I5001)/E5001,0))</f>
        <v>0.000273535308598884</v>
      </c>
      <c r="P5001" s="27" t="n">
        <f aca="false">LN(F5001/F5000)</f>
        <v>0.00426753425157231</v>
      </c>
      <c r="Q5001" s="28" t="n">
        <f aca="false">STDEV(P4982:P5001)*SQRT(252)</f>
        <v>0.242817845429098</v>
      </c>
      <c r="R5001" s="26" t="n">
        <f aca="false">(G5001-H5001)/H5001</f>
        <v>0.00100082847445139</v>
      </c>
      <c r="S5001" s="17" t="n">
        <f aca="false">YEAR(B5001)</f>
        <v>2026</v>
      </c>
      <c r="T5001" s="17" t="n">
        <f aca="false">WEEKDAY(B5001)</f>
        <v>2</v>
      </c>
    </row>
    <row r="5002" customFormat="false" ht="15" hidden="false" customHeight="false" outlineLevel="0" collapsed="false">
      <c r="B5002" s="21" t="n">
        <v>46049</v>
      </c>
      <c r="C5002" s="22" t="n">
        <v>5035.795</v>
      </c>
      <c r="D5002" s="22" t="n">
        <v>5190.51</v>
      </c>
      <c r="E5002" s="22" t="n">
        <v>5013.875</v>
      </c>
      <c r="F5002" s="22" t="n">
        <v>5180.625</v>
      </c>
      <c r="G5002" s="23" t="n">
        <v>5190.13</v>
      </c>
      <c r="H5002" s="23" t="n">
        <v>5184.95</v>
      </c>
      <c r="I5002" s="23" t="n">
        <v>5015.67</v>
      </c>
      <c r="J5002" s="23" t="n">
        <v>5010.66</v>
      </c>
      <c r="K5002" s="29" t="str">
        <f aca="false">IF(N5002&lt;=$F$3,"HIT","MISS")</f>
        <v>HIT</v>
      </c>
      <c r="L5002" s="29" t="str">
        <f aca="false">IF(O5002&lt;=$F$3,"HIT","MISS")</f>
        <v>HIT</v>
      </c>
      <c r="M5002" s="17" t="str">
        <f aca="false">IF(AND(K5002="HIT",L5002="HIT"),"HOD ✓ | LOD ✓",IF(K5002="HIT","HOD ✓",IF(L5002="HIT","LOD ✓","✗ MISS")))</f>
        <v>HOD ✓ | LOD ✓</v>
      </c>
      <c r="N5002" s="26" t="n">
        <f aca="false">IF(D5002&lt;H5002,(H5002-D5002)/D5002,IF(D5002&gt;G5002,(D5002-G5002)/D5002,0))</f>
        <v>7.32105322983886E-005</v>
      </c>
      <c r="O5002" s="26" t="n">
        <f aca="false">IF(E5002&lt;J5002,(J5002-E5002)/E5002,IF(E5002&gt;I5002,(E5002-I5002)/E5002,0))</f>
        <v>0</v>
      </c>
      <c r="P5002" s="27" t="n">
        <f aca="false">LN(F5002/F5001)</f>
        <v>0.0337143663804115</v>
      </c>
      <c r="Q5002" s="28" t="n">
        <f aca="false">STDEV(P4983:P5002)*SQRT(252)</f>
        <v>0.179617824790796</v>
      </c>
      <c r="R5002" s="26" t="n">
        <f aca="false">(G5002-H5002)/H5002</f>
        <v>0.000999045313841077</v>
      </c>
      <c r="S5002" s="17" t="n">
        <f aca="false">YEAR(B5002)</f>
        <v>2026</v>
      </c>
      <c r="T5002" s="17" t="n">
        <f aca="false">WEEKDAY(B5002)</f>
        <v>3</v>
      </c>
    </row>
    <row r="5003" customFormat="false" ht="15" hidden="false" customHeight="false" outlineLevel="0" collapsed="false">
      <c r="B5003" s="21" t="n">
        <v>46050</v>
      </c>
      <c r="C5003" s="22" t="n">
        <v>5181.64</v>
      </c>
      <c r="D5003" s="22" t="n">
        <v>5419.645</v>
      </c>
      <c r="E5003" s="22" t="n">
        <v>5157.21</v>
      </c>
      <c r="F5003" s="22" t="n">
        <v>5418.545</v>
      </c>
      <c r="G5003" s="23" t="n">
        <v>5419.02</v>
      </c>
      <c r="H5003" s="23" t="n">
        <v>5413.61</v>
      </c>
      <c r="I5003" s="23" t="n">
        <v>5156.67</v>
      </c>
      <c r="J5003" s="23" t="n">
        <v>5151.52</v>
      </c>
      <c r="K5003" s="29" t="str">
        <f aca="false">IF(N5003&lt;=$F$3,"HIT","MISS")</f>
        <v>HIT</v>
      </c>
      <c r="L5003" s="29" t="str">
        <f aca="false">IF(O5003&lt;=$F$3,"HIT","MISS")</f>
        <v>HIT</v>
      </c>
      <c r="M5003" s="17" t="str">
        <f aca="false">IF(AND(K5003="HIT",L5003="HIT"),"HOD ✓ | LOD ✓",IF(K5003="HIT","HOD ✓",IF(L5003="HIT","LOD ✓","✗ MISS")))</f>
        <v>HOD ✓ | LOD ✓</v>
      </c>
      <c r="N5003" s="26" t="n">
        <f aca="false">IF(D5003&lt;H5003,(H5003-D5003)/D5003,IF(D5003&gt;G5003,(D5003-G5003)/D5003,0))</f>
        <v>0.000115321206462785</v>
      </c>
      <c r="O5003" s="26" t="n">
        <f aca="false">IF(E5003&lt;J5003,(J5003-E5003)/E5003,IF(E5003&gt;I5003,(E5003-I5003)/E5003,0))</f>
        <v>0.000104707778042772</v>
      </c>
      <c r="P5003" s="27" t="n">
        <f aca="false">LN(F5003/F5002)</f>
        <v>0.0449016238641986</v>
      </c>
      <c r="Q5003" s="28" t="n">
        <f aca="false">STDEV(P4984:P5003)*SQRT(252)</f>
        <v>0.217836874697004</v>
      </c>
      <c r="R5003" s="26" t="n">
        <f aca="false">(G5003-H5003)/H5003</f>
        <v>0.000999333162159957</v>
      </c>
      <c r="S5003" s="17" t="n">
        <f aca="false">YEAR(B5003)</f>
        <v>2026</v>
      </c>
      <c r="T5003" s="17" t="n">
        <f aca="false">WEEKDAY(B5003)</f>
        <v>4</v>
      </c>
    </row>
    <row r="5004" customFormat="false" ht="15" hidden="false" customHeight="false" outlineLevel="0" collapsed="false">
      <c r="B5004" s="21" t="n">
        <v>46051</v>
      </c>
      <c r="C5004" s="22" t="n">
        <v>5446.995</v>
      </c>
      <c r="D5004" s="22" t="n">
        <v>5602.225</v>
      </c>
      <c r="E5004" s="22" t="n">
        <v>5097.215</v>
      </c>
      <c r="F5004" s="22" t="n">
        <v>5370.23</v>
      </c>
      <c r="G5004" s="23" t="n">
        <v>5607.19</v>
      </c>
      <c r="H5004" s="23" t="n">
        <v>5601.59</v>
      </c>
      <c r="I5004" s="23" t="n">
        <v>5095.32</v>
      </c>
      <c r="J5004" s="23" t="n">
        <v>5090.23</v>
      </c>
      <c r="K5004" s="29" t="str">
        <f aca="false">IF(N5004&lt;=$F$3,"HIT","MISS")</f>
        <v>HIT</v>
      </c>
      <c r="L5004" s="29" t="str">
        <f aca="false">IF(O5004&lt;=$F$3,"HIT","MISS")</f>
        <v>HIT</v>
      </c>
      <c r="M5004" s="17" t="str">
        <f aca="false">IF(AND(K5004="HIT",L5004="HIT"),"HOD ✓ | LOD ✓",IF(K5004="HIT","HOD ✓",IF(L5004="HIT","LOD ✓","✗ MISS")))</f>
        <v>HOD ✓ | LOD ✓</v>
      </c>
      <c r="N5004" s="26" t="n">
        <f aca="false">IF(D5004&lt;H5004,(H5004-D5004)/D5004,IF(D5004&gt;G5004,(D5004-G5004)/D5004,0))</f>
        <v>0</v>
      </c>
      <c r="O5004" s="26" t="n">
        <f aca="false">IF(E5004&lt;J5004,(J5004-E5004)/E5004,IF(E5004&gt;I5004,(E5004-I5004)/E5004,0))</f>
        <v>0.000371771643927211</v>
      </c>
      <c r="P5004" s="27" t="n">
        <f aca="false">LN(F5004/F5003)</f>
        <v>-0.00895659108424322</v>
      </c>
      <c r="Q5004" s="28" t="n">
        <f aca="false">STDEV(P4985:P5004)*SQRT(252)</f>
        <v>0.22315296157133</v>
      </c>
      <c r="R5004" s="26" t="n">
        <f aca="false">(G5004-H5004)/H5004</f>
        <v>0.000999716152021025</v>
      </c>
      <c r="S5004" s="17" t="n">
        <f aca="false">YEAR(B5004)</f>
        <v>2026</v>
      </c>
      <c r="T5004" s="17" t="n">
        <f aca="false">WEEKDAY(B5004)</f>
        <v>5</v>
      </c>
    </row>
    <row r="5005" customFormat="false" ht="15" hidden="false" customHeight="false" outlineLevel="0" collapsed="false">
      <c r="B5005" s="21" t="n">
        <v>46052</v>
      </c>
      <c r="C5005" s="22" t="n">
        <v>5419.64</v>
      </c>
      <c r="D5005" s="22" t="n">
        <v>5451.16</v>
      </c>
      <c r="E5005" s="22" t="n">
        <v>4679.51</v>
      </c>
      <c r="F5005" s="22" t="n">
        <v>4895.44</v>
      </c>
      <c r="G5005" s="23" t="n">
        <v>5451.91</v>
      </c>
      <c r="H5005" s="23" t="n">
        <v>5446.46</v>
      </c>
      <c r="I5005" s="23" t="n">
        <v>4678.43</v>
      </c>
      <c r="J5005" s="23" t="n">
        <v>4673.76</v>
      </c>
      <c r="K5005" s="29" t="str">
        <f aca="false">IF(N5005&lt;=$F$3,"HIT","MISS")</f>
        <v>HIT</v>
      </c>
      <c r="L5005" s="29" t="str">
        <f aca="false">IF(O5005&lt;=$F$3,"HIT","MISS")</f>
        <v>HIT</v>
      </c>
      <c r="M5005" s="17" t="str">
        <f aca="false">IF(AND(K5005="HIT",L5005="HIT"),"HOD ✓ | LOD ✓",IF(K5005="HIT","HOD ✓",IF(L5005="HIT","LOD ✓","✗ MISS")))</f>
        <v>HOD ✓ | LOD ✓</v>
      </c>
      <c r="N5005" s="26" t="n">
        <f aca="false">IF(D5005&lt;H5005,(H5005-D5005)/D5005,IF(D5005&gt;G5005,(D5005-G5005)/D5005,0))</f>
        <v>0</v>
      </c>
      <c r="O5005" s="26" t="n">
        <f aca="false">IF(E5005&lt;J5005,(J5005-E5005)/E5005,IF(E5005&gt;I5005,(E5005-I5005)/E5005,0))</f>
        <v>0.000230793395034935</v>
      </c>
      <c r="P5005" s="27" t="n">
        <f aca="false">LN(F5005/F5004)</f>
        <v>-0.0925665785603379</v>
      </c>
      <c r="Q5005" s="28" t="n">
        <f aca="false">STDEV(P4986:P5005)*SQRT(252)</f>
        <v>0.429765543269362</v>
      </c>
      <c r="R5005" s="26" t="n">
        <f aca="false">(G5005-H5005)/H5005</f>
        <v>0.00100064996346247</v>
      </c>
      <c r="S5005" s="17" t="n">
        <f aca="false">YEAR(B5005)</f>
        <v>2026</v>
      </c>
      <c r="T5005" s="17" t="n">
        <f aca="false">WEEKDAY(B5005)</f>
        <v>6</v>
      </c>
    </row>
    <row r="5006" customFormat="false" ht="15" hidden="false" customHeight="false" outlineLevel="0" collapsed="false">
      <c r="B5006" s="21" t="n">
        <v>46055</v>
      </c>
      <c r="C5006" s="22" t="n">
        <v>4833.89</v>
      </c>
      <c r="D5006" s="22" t="n">
        <v>4884.56</v>
      </c>
      <c r="E5006" s="22" t="n">
        <v>4402.38</v>
      </c>
      <c r="F5006" s="22" t="n">
        <v>4661.055</v>
      </c>
      <c r="G5006" s="23" t="n">
        <v>4882.47</v>
      </c>
      <c r="H5006" s="23" t="n">
        <v>4877.59</v>
      </c>
      <c r="I5006" s="23" t="n">
        <v>4405.14</v>
      </c>
      <c r="J5006" s="23" t="n">
        <v>4400.74</v>
      </c>
      <c r="K5006" s="29" t="str">
        <f aca="false">IF(N5006&lt;=$F$3,"HIT","MISS")</f>
        <v>HIT</v>
      </c>
      <c r="L5006" s="29" t="str">
        <f aca="false">IF(O5006&lt;=$F$3,"HIT","MISS")</f>
        <v>HIT</v>
      </c>
      <c r="M5006" s="17" t="str">
        <f aca="false">IF(AND(K5006="HIT",L5006="HIT"),"HOD ✓ | LOD ✓",IF(K5006="HIT","HOD ✓",IF(L5006="HIT","LOD ✓","✗ MISS")))</f>
        <v>HOD ✓ | LOD ✓</v>
      </c>
      <c r="N5006" s="26" t="n">
        <f aca="false">IF(D5006&lt;H5006,(H5006-D5006)/D5006,IF(D5006&gt;G5006,(D5006-G5006)/D5006,0))</f>
        <v>0.000427878867287974</v>
      </c>
      <c r="O5006" s="26" t="n">
        <f aca="false">IF(E5006&lt;J5006,(J5006-E5006)/E5006,IF(E5006&gt;I5006,(E5006-I5006)/E5006,0))</f>
        <v>0</v>
      </c>
      <c r="P5006" s="27" t="n">
        <f aca="false">LN(F5006/F5005)</f>
        <v>-0.049062342219378</v>
      </c>
      <c r="Q5006" s="28" t="n">
        <f aca="false">STDEV(P4987:P5006)*SQRT(252)</f>
        <v>0.464397724555363</v>
      </c>
      <c r="R5006" s="26" t="n">
        <f aca="false">(G5006-H5006)/H5006</f>
        <v>0.0010004940964698</v>
      </c>
      <c r="S5006" s="17" t="n">
        <f aca="false">YEAR(B5006)</f>
        <v>2026</v>
      </c>
      <c r="T5006" s="17" t="n">
        <f aca="false">WEEKDAY(B5006)</f>
        <v>2</v>
      </c>
    </row>
    <row r="5007" customFormat="false" ht="15" hidden="false" customHeight="false" outlineLevel="0" collapsed="false">
      <c r="B5007" s="21" t="n">
        <v>46056</v>
      </c>
      <c r="C5007" s="22" t="n">
        <v>4704.095</v>
      </c>
      <c r="D5007" s="22" t="n">
        <v>4993.835</v>
      </c>
      <c r="E5007" s="22" t="n">
        <v>4695.53</v>
      </c>
      <c r="F5007" s="22" t="n">
        <v>4946.805</v>
      </c>
      <c r="G5007" s="23" t="n">
        <v>4992.01</v>
      </c>
      <c r="H5007" s="23" t="n">
        <v>4987.02</v>
      </c>
      <c r="I5007" s="23" t="n">
        <v>4701.16</v>
      </c>
      <c r="J5007" s="23" t="n">
        <v>4696.46</v>
      </c>
      <c r="K5007" s="29" t="str">
        <f aca="false">IF(N5007&lt;=$F$3,"HIT","MISS")</f>
        <v>HIT</v>
      </c>
      <c r="L5007" s="29" t="str">
        <f aca="false">IF(O5007&lt;=$F$3,"HIT","MISS")</f>
        <v>HIT</v>
      </c>
      <c r="M5007" s="17" t="str">
        <f aca="false">IF(AND(K5007="HIT",L5007="HIT"),"HOD ✓ | LOD ✓",IF(K5007="HIT","HOD ✓",IF(L5007="HIT","LOD ✓","✗ MISS")))</f>
        <v>HOD ✓ | LOD ✓</v>
      </c>
      <c r="N5007" s="26" t="n">
        <f aca="false">IF(D5007&lt;H5007,(H5007-D5007)/D5007,IF(D5007&gt;G5007,(D5007-G5007)/D5007,0))</f>
        <v>0.000365450600590492</v>
      </c>
      <c r="O5007" s="26" t="n">
        <f aca="false">IF(E5007&lt;J5007,(J5007-E5007)/E5007,IF(E5007&gt;I5007,(E5007-I5007)/E5007,0))</f>
        <v>0.000198060708801837</v>
      </c>
      <c r="P5007" s="27" t="n">
        <f aca="false">LN(F5007/F5006)</f>
        <v>0.059500096275788</v>
      </c>
      <c r="Q5007" s="28" t="n">
        <f aca="false">STDEV(P4988:P5007)*SQRT(252)</f>
        <v>0.506548337663515</v>
      </c>
      <c r="R5007" s="26" t="n">
        <f aca="false">(G5007-H5007)/H5007</f>
        <v>0.00100059755124298</v>
      </c>
      <c r="S5007" s="17" t="n">
        <f aca="false">YEAR(B5007)</f>
        <v>2026</v>
      </c>
      <c r="T5007" s="17" t="n">
        <f aca="false">WEEKDAY(B5007)</f>
        <v>3</v>
      </c>
    </row>
    <row r="5008" customFormat="false" ht="15" hidden="false" customHeight="false" outlineLevel="0" collapsed="false">
      <c r="B5008" s="21" t="n">
        <v>46057</v>
      </c>
      <c r="C5008" s="22" t="n">
        <v>4959.765</v>
      </c>
      <c r="D5008" s="22" t="n">
        <v>5091.93</v>
      </c>
      <c r="E5008" s="22" t="n">
        <v>4848.405</v>
      </c>
      <c r="F5008" s="22" t="n">
        <v>4964.455</v>
      </c>
      <c r="G5008" s="23" t="n">
        <v>5096.03</v>
      </c>
      <c r="H5008" s="23" t="n">
        <v>5090.94</v>
      </c>
      <c r="I5008" s="23" t="n">
        <v>4853.93</v>
      </c>
      <c r="J5008" s="23" t="n">
        <v>4849.08</v>
      </c>
      <c r="K5008" s="29" t="str">
        <f aca="false">IF(N5008&lt;=$F$3,"HIT","MISS")</f>
        <v>HIT</v>
      </c>
      <c r="L5008" s="29" t="str">
        <f aca="false">IF(O5008&lt;=$F$3,"HIT","MISS")</f>
        <v>HIT</v>
      </c>
      <c r="M5008" s="17" t="str">
        <f aca="false">IF(AND(K5008="HIT",L5008="HIT"),"HOD ✓ | LOD ✓",IF(K5008="HIT","HOD ✓",IF(L5008="HIT","LOD ✓","✗ MISS")))</f>
        <v>HOD ✓ | LOD ✓</v>
      </c>
      <c r="N5008" s="26" t="n">
        <f aca="false">IF(D5008&lt;H5008,(H5008-D5008)/D5008,IF(D5008&gt;G5008,(D5008-G5008)/D5008,0))</f>
        <v>0</v>
      </c>
      <c r="O5008" s="26" t="n">
        <f aca="false">IF(E5008&lt;J5008,(J5008-E5008)/E5008,IF(E5008&gt;I5008,(E5008-I5008)/E5008,0))</f>
        <v>0.000139221042796586</v>
      </c>
      <c r="P5008" s="27" t="n">
        <f aca="false">LN(F5008/F5007)</f>
        <v>0.00356160945381471</v>
      </c>
      <c r="Q5008" s="28" t="n">
        <f aca="false">STDEV(P4989:P5008)*SQRT(252)</f>
        <v>0.504158699280029</v>
      </c>
      <c r="R5008" s="26" t="n">
        <f aca="false">(G5008-H5008)/H5008</f>
        <v>0.000999815358263925</v>
      </c>
      <c r="S5008" s="17" t="n">
        <f aca="false">YEAR(B5008)</f>
        <v>2026</v>
      </c>
      <c r="T5008" s="17" t="n">
        <f aca="false">WEEKDAY(B5008)</f>
        <v>4</v>
      </c>
    </row>
    <row r="5009" customFormat="false" ht="15" hidden="false" customHeight="false" outlineLevel="0" collapsed="false">
      <c r="B5009" s="21" t="n">
        <v>46058</v>
      </c>
      <c r="C5009" s="22" t="n">
        <v>4995.96</v>
      </c>
      <c r="D5009" s="22" t="n">
        <v>5024.03</v>
      </c>
      <c r="E5009" s="22" t="n">
        <v>4759.48</v>
      </c>
      <c r="F5009" s="22" t="n">
        <v>4780.675</v>
      </c>
      <c r="G5009" s="23" t="n">
        <v>5023.73</v>
      </c>
      <c r="H5009" s="23" t="n">
        <v>5018.71</v>
      </c>
      <c r="I5009" s="23" t="n">
        <v>4763</v>
      </c>
      <c r="J5009" s="23" t="n">
        <v>4758.24</v>
      </c>
      <c r="K5009" s="29" t="str">
        <f aca="false">IF(N5009&lt;=$F$3,"HIT","MISS")</f>
        <v>HIT</v>
      </c>
      <c r="L5009" s="29" t="str">
        <f aca="false">IF(O5009&lt;=$F$3,"HIT","MISS")</f>
        <v>HIT</v>
      </c>
      <c r="M5009" s="17" t="str">
        <f aca="false">IF(AND(K5009="HIT",L5009="HIT"),"HOD ✓ | LOD ✓",IF(K5009="HIT","HOD ✓",IF(L5009="HIT","LOD ✓","✗ MISS")))</f>
        <v>HOD ✓ | LOD ✓</v>
      </c>
      <c r="N5009" s="26" t="n">
        <f aca="false">IF(D5009&lt;H5009,(H5009-D5009)/D5009,IF(D5009&gt;G5009,(D5009-G5009)/D5009,0))</f>
        <v>5.97130192296188E-005</v>
      </c>
      <c r="O5009" s="26" t="n">
        <f aca="false">IF(E5009&lt;J5009,(J5009-E5009)/E5009,IF(E5009&gt;I5009,(E5009-I5009)/E5009,0))</f>
        <v>0</v>
      </c>
      <c r="P5009" s="27" t="n">
        <f aca="false">LN(F5009/F5008)</f>
        <v>-0.037721773170682</v>
      </c>
      <c r="Q5009" s="28" t="n">
        <f aca="false">STDEV(P4990:P5009)*SQRT(252)</f>
        <v>0.526909993869823</v>
      </c>
      <c r="R5009" s="26" t="n">
        <f aca="false">(G5009-H5009)/H5009</f>
        <v>0.0010002570381631</v>
      </c>
      <c r="S5009" s="17" t="n">
        <f aca="false">YEAR(B5009)</f>
        <v>2026</v>
      </c>
      <c r="T5009" s="17" t="n">
        <f aca="false">WEEKDAY(B5009)</f>
        <v>5</v>
      </c>
    </row>
    <row r="5010" customFormat="false" ht="15" hidden="false" customHeight="false" outlineLevel="0" collapsed="false">
      <c r="B5010" s="21" t="n">
        <v>46059</v>
      </c>
      <c r="C5010" s="22" t="n">
        <v>4778.27</v>
      </c>
      <c r="D5010" s="22" t="n">
        <v>4971.34</v>
      </c>
      <c r="E5010" s="22" t="n">
        <v>4655.23</v>
      </c>
      <c r="F5010" s="22" t="n">
        <v>4964.62</v>
      </c>
      <c r="G5010" s="23" t="n">
        <v>4976.86</v>
      </c>
      <c r="H5010" s="23" t="n">
        <v>4971.89</v>
      </c>
      <c r="I5010" s="23" t="n">
        <v>4656.22</v>
      </c>
      <c r="J5010" s="23" t="n">
        <v>4651.57</v>
      </c>
      <c r="K5010" s="29" t="str">
        <f aca="false">IF(N5010&lt;=$F$3,"HIT","MISS")</f>
        <v>HIT</v>
      </c>
      <c r="L5010" s="29" t="str">
        <f aca="false">IF(O5010&lt;=$F$3,"HIT","MISS")</f>
        <v>HIT</v>
      </c>
      <c r="M5010" s="17" t="str">
        <f aca="false">IF(AND(K5010="HIT",L5010="HIT"),"HOD ✓ | LOD ✓",IF(K5010="HIT","HOD ✓",IF(L5010="HIT","LOD ✓","✗ MISS")))</f>
        <v>HOD ✓ | LOD ✓</v>
      </c>
      <c r="N5010" s="26" t="n">
        <f aca="false">IF(D5010&lt;H5010,(H5010-D5010)/D5010,IF(D5010&gt;G5010,(D5010-G5010)/D5010,0))</f>
        <v>0.000110634154976361</v>
      </c>
      <c r="O5010" s="26" t="n">
        <f aca="false">IF(E5010&lt;J5010,(J5010-E5010)/E5010,IF(E5010&gt;I5010,(E5010-I5010)/E5010,0))</f>
        <v>0</v>
      </c>
      <c r="P5010" s="27" t="n">
        <f aca="false">LN(F5010/F5009)</f>
        <v>0.0377550088950602</v>
      </c>
      <c r="Q5010" s="28" t="n">
        <f aca="false">STDEV(P4991:P5010)*SQRT(252)</f>
        <v>0.540908854695031</v>
      </c>
      <c r="R5010" s="26" t="n">
        <f aca="false">(G5010-H5010)/H5010</f>
        <v>0.000999619862868918</v>
      </c>
      <c r="S5010" s="17" t="n">
        <f aca="false">YEAR(B5010)</f>
        <v>2026</v>
      </c>
      <c r="T5010" s="17" t="n">
        <f aca="false">WEEKDAY(B5010)</f>
        <v>6</v>
      </c>
    </row>
    <row r="5011" customFormat="false" ht="15" hidden="false" customHeight="false" outlineLevel="0" collapsed="false">
      <c r="B5011" s="21" t="n">
        <v>46062</v>
      </c>
      <c r="C5011" s="22" t="n">
        <v>4989.93</v>
      </c>
      <c r="D5011" s="22" t="n">
        <v>5086.68</v>
      </c>
      <c r="E5011" s="22" t="n">
        <v>4965.42</v>
      </c>
      <c r="F5011" s="22" t="n">
        <v>5057.775</v>
      </c>
      <c r="G5011" s="23" t="n">
        <v>5090.81</v>
      </c>
      <c r="H5011" s="23" t="n">
        <v>5085.72</v>
      </c>
      <c r="I5011" s="23" t="n">
        <v>4971</v>
      </c>
      <c r="J5011" s="23" t="n">
        <v>4966.03</v>
      </c>
      <c r="K5011" s="29" t="str">
        <f aca="false">IF(N5011&lt;=$F$3,"HIT","MISS")</f>
        <v>HIT</v>
      </c>
      <c r="L5011" s="29" t="str">
        <f aca="false">IF(O5011&lt;=$F$3,"HIT","MISS")</f>
        <v>HIT</v>
      </c>
      <c r="M5011" s="17" t="str">
        <f aca="false">IF(AND(K5011="HIT",L5011="HIT"),"HOD ✓ | LOD ✓",IF(K5011="HIT","HOD ✓",IF(L5011="HIT","LOD ✓","✗ MISS")))</f>
        <v>HOD ✓ | LOD ✓</v>
      </c>
      <c r="N5011" s="26" t="n">
        <f aca="false">IF(D5011&lt;H5011,(H5011-D5011)/D5011,IF(D5011&gt;G5011,(D5011-G5011)/D5011,0))</f>
        <v>0</v>
      </c>
      <c r="O5011" s="26" t="n">
        <f aca="false">IF(E5011&lt;J5011,(J5011-E5011)/E5011,IF(E5011&gt;I5011,(E5011-I5011)/E5011,0))</f>
        <v>0.000122849628027372</v>
      </c>
      <c r="P5011" s="27" t="n">
        <f aca="false">LN(F5011/F5010)</f>
        <v>0.0185899044546922</v>
      </c>
      <c r="Q5011" s="28" t="n">
        <f aca="false">STDEV(P4992:P5011)*SQRT(252)</f>
        <v>0.540653904803188</v>
      </c>
      <c r="R5011" s="26" t="n">
        <f aca="false">(G5011-H5011)/H5011</f>
        <v>0.00100084157208815</v>
      </c>
      <c r="S5011" s="17" t="n">
        <f aca="false">YEAR(B5011)</f>
        <v>2026</v>
      </c>
      <c r="T5011" s="17" t="n">
        <f aca="false">WEEKDAY(B5011)</f>
        <v>2</v>
      </c>
    </row>
    <row r="5012" customFormat="false" ht="15" hidden="false" customHeight="false" outlineLevel="0" collapsed="false">
      <c r="B5012" s="21" t="n">
        <v>46063</v>
      </c>
      <c r="C5012" s="22" t="n">
        <v>5057.535</v>
      </c>
      <c r="D5012" s="22" t="n">
        <v>5078.745</v>
      </c>
      <c r="E5012" s="22" t="n">
        <v>4987.385</v>
      </c>
      <c r="F5012" s="22" t="n">
        <v>5025.12</v>
      </c>
      <c r="G5012" s="23" t="n">
        <v>5082.7</v>
      </c>
      <c r="H5012" s="23" t="n">
        <v>5077.62</v>
      </c>
      <c r="I5012" s="23" t="n">
        <v>4991.44</v>
      </c>
      <c r="J5012" s="23" t="n">
        <v>4986.45</v>
      </c>
      <c r="K5012" s="29" t="str">
        <f aca="false">IF(N5012&lt;=$F$3,"HIT","MISS")</f>
        <v>HIT</v>
      </c>
      <c r="L5012" s="29" t="str">
        <f aca="false">IF(O5012&lt;=$F$3,"HIT","MISS")</f>
        <v>HIT</v>
      </c>
      <c r="M5012" s="17" t="str">
        <f aca="false">IF(AND(K5012="HIT",L5012="HIT"),"HOD ✓ | LOD ✓",IF(K5012="HIT","HOD ✓",IF(L5012="HIT","LOD ✓","✗ MISS")))</f>
        <v>HOD ✓ | LOD ✓</v>
      </c>
      <c r="N5012" s="26" t="n">
        <f aca="false">IF(D5012&lt;H5012,(H5012-D5012)/D5012,IF(D5012&gt;G5012,(D5012-G5012)/D5012,0))</f>
        <v>0</v>
      </c>
      <c r="O5012" s="26" t="n">
        <f aca="false">IF(E5012&lt;J5012,(J5012-E5012)/E5012,IF(E5012&gt;I5012,(E5012-I5012)/E5012,0))</f>
        <v>0</v>
      </c>
      <c r="P5012" s="27" t="n">
        <f aca="false">LN(F5012/F5011)</f>
        <v>-0.00647732901554895</v>
      </c>
      <c r="Q5012" s="28" t="n">
        <f aca="false">STDEV(P4993:P5012)*SQRT(252)</f>
        <v>0.54154049323211</v>
      </c>
      <c r="R5012" s="26" t="n">
        <f aca="false">(G5012-H5012)/H5012</f>
        <v>0.00100046872353582</v>
      </c>
      <c r="S5012" s="17" t="n">
        <f aca="false">YEAR(B5012)</f>
        <v>2026</v>
      </c>
      <c r="T5012" s="17" t="n">
        <f aca="false">WEEKDAY(B5012)</f>
        <v>3</v>
      </c>
    </row>
    <row r="5013" customFormat="false" ht="15" hidden="false" customHeight="false" outlineLevel="0" collapsed="false">
      <c r="B5013" s="21" t="n">
        <v>46064</v>
      </c>
      <c r="C5013" s="22" t="n">
        <v>5033.585</v>
      </c>
      <c r="D5013" s="22" t="n">
        <v>5119.345</v>
      </c>
      <c r="E5013" s="22" t="n">
        <v>5019.715</v>
      </c>
      <c r="F5013" s="22" t="n">
        <v>5084.28</v>
      </c>
      <c r="G5013" s="23" t="n">
        <v>5125.64</v>
      </c>
      <c r="H5013" s="23" t="n">
        <v>5120.52</v>
      </c>
      <c r="I5013" s="23" t="n">
        <v>5021.31</v>
      </c>
      <c r="J5013" s="23" t="n">
        <v>5016.29</v>
      </c>
      <c r="K5013" s="29" t="str">
        <f aca="false">IF(N5013&lt;=$F$3,"HIT","MISS")</f>
        <v>HIT</v>
      </c>
      <c r="L5013" s="29" t="str">
        <f aca="false">IF(O5013&lt;=$F$3,"HIT","MISS")</f>
        <v>HIT</v>
      </c>
      <c r="M5013" s="17" t="str">
        <f aca="false">IF(AND(K5013="HIT",L5013="HIT"),"HOD ✓ | LOD ✓",IF(K5013="HIT","HOD ✓",IF(L5013="HIT","LOD ✓","✗ MISS")))</f>
        <v>HOD ✓ | LOD ✓</v>
      </c>
      <c r="N5013" s="26" t="n">
        <f aca="false">IF(D5013&lt;H5013,(H5013-D5013)/D5013,IF(D5013&gt;G5013,(D5013-G5013)/D5013,0))</f>
        <v>0.000229521550120217</v>
      </c>
      <c r="O5013" s="26" t="n">
        <f aca="false">IF(E5013&lt;J5013,(J5013-E5013)/E5013,IF(E5013&gt;I5013,(E5013-I5013)/E5013,0))</f>
        <v>0</v>
      </c>
      <c r="P5013" s="27" t="n">
        <f aca="false">LN(F5013/F5012)</f>
        <v>0.011704092297928</v>
      </c>
      <c r="Q5013" s="28" t="n">
        <f aca="false">STDEV(P4994:P5013)*SQRT(252)</f>
        <v>0.541938421490014</v>
      </c>
      <c r="R5013" s="26" t="n">
        <f aca="false">(G5013-H5013)/H5013</f>
        <v>0.000999898447813873</v>
      </c>
      <c r="S5013" s="17" t="n">
        <f aca="false">YEAR(B5013)</f>
        <v>2026</v>
      </c>
      <c r="T5013" s="17" t="n">
        <f aca="false">WEEKDAY(B5013)</f>
        <v>4</v>
      </c>
    </row>
    <row r="5014" customFormat="false" ht="15" hidden="false" customHeight="false" outlineLevel="0" collapsed="false">
      <c r="B5014" s="21" t="n">
        <v>46065</v>
      </c>
      <c r="C5014" s="22" t="n">
        <v>5095.495</v>
      </c>
      <c r="D5014" s="22" t="n">
        <v>5095.915</v>
      </c>
      <c r="E5014" s="22" t="n">
        <v>4878.5</v>
      </c>
      <c r="F5014" s="22" t="n">
        <v>4922.08</v>
      </c>
      <c r="G5014" s="23" t="n">
        <v>5093.54</v>
      </c>
      <c r="H5014" s="23" t="n">
        <v>5088.45</v>
      </c>
      <c r="I5014" s="23" t="n">
        <v>4880.41</v>
      </c>
      <c r="J5014" s="23" t="n">
        <v>4875.53</v>
      </c>
      <c r="K5014" s="29" t="str">
        <f aca="false">IF(N5014&lt;=$F$3,"HIT","MISS")</f>
        <v>HIT</v>
      </c>
      <c r="L5014" s="29" t="str">
        <f aca="false">IF(O5014&lt;=$F$3,"HIT","MISS")</f>
        <v>HIT</v>
      </c>
      <c r="M5014" s="17" t="str">
        <f aca="false">IF(AND(K5014="HIT",L5014="HIT"),"HOD ✓ | LOD ✓",IF(K5014="HIT","HOD ✓",IF(L5014="HIT","LOD ✓","✗ MISS")))</f>
        <v>HOD ✓ | LOD ✓</v>
      </c>
      <c r="N5014" s="26" t="n">
        <f aca="false">IF(D5014&lt;H5014,(H5014-D5014)/D5014,IF(D5014&gt;G5014,(D5014-G5014)/D5014,0))</f>
        <v>0.000466059579094235</v>
      </c>
      <c r="O5014" s="26" t="n">
        <f aca="false">IF(E5014&lt;J5014,(J5014-E5014)/E5014,IF(E5014&gt;I5014,(E5014-I5014)/E5014,0))</f>
        <v>0</v>
      </c>
      <c r="P5014" s="27" t="n">
        <f aca="false">LN(F5014/F5013)</f>
        <v>-0.0324222211627036</v>
      </c>
      <c r="Q5014" s="28" t="n">
        <f aca="false">STDEV(P4995:P5014)*SQRT(252)</f>
        <v>0.557440109133621</v>
      </c>
      <c r="R5014" s="26" t="n">
        <f aca="false">(G5014-H5014)/H5014</f>
        <v>0.00100030461142394</v>
      </c>
      <c r="S5014" s="17" t="n">
        <f aca="false">YEAR(B5014)</f>
        <v>2026</v>
      </c>
      <c r="T5014" s="17" t="n">
        <f aca="false">WEEKDAY(B5014)</f>
        <v>5</v>
      </c>
    </row>
    <row r="5015" customFormat="false" ht="15" hidden="false" customHeight="false" outlineLevel="0" collapsed="false">
      <c r="B5015" s="21" t="n">
        <v>46066</v>
      </c>
      <c r="C5015" s="22" t="n">
        <v>4888.315</v>
      </c>
      <c r="D5015" s="22" t="n">
        <v>5046.48</v>
      </c>
      <c r="E5015" s="22" t="n">
        <v>4888.315</v>
      </c>
      <c r="F5015" s="22" t="n">
        <v>5042.74</v>
      </c>
      <c r="G5015" s="23" t="n">
        <v>5052.14</v>
      </c>
      <c r="H5015" s="23" t="n">
        <v>5047.09</v>
      </c>
      <c r="I5015" s="23" t="n">
        <v>4886.85</v>
      </c>
      <c r="J5015" s="23" t="n">
        <v>4881.97</v>
      </c>
      <c r="K5015" s="29" t="str">
        <f aca="false">IF(N5015&lt;=$F$3,"HIT","MISS")</f>
        <v>HIT</v>
      </c>
      <c r="L5015" s="29" t="str">
        <f aca="false">IF(O5015&lt;=$F$3,"HIT","MISS")</f>
        <v>HIT</v>
      </c>
      <c r="M5015" s="17" t="str">
        <f aca="false">IF(AND(K5015="HIT",L5015="HIT"),"HOD ✓ | LOD ✓",IF(K5015="HIT","HOD ✓",IF(L5015="HIT","LOD ✓","✗ MISS")))</f>
        <v>HOD ✓ | LOD ✓</v>
      </c>
      <c r="N5015" s="26" t="n">
        <f aca="false">IF(D5015&lt;H5015,(H5015-D5015)/D5015,IF(D5015&gt;G5015,(D5015-G5015)/D5015,0))</f>
        <v>0.000120876333602943</v>
      </c>
      <c r="O5015" s="26" t="n">
        <f aca="false">IF(E5015&lt;J5015,(J5015-E5015)/E5015,IF(E5015&gt;I5015,(E5015-I5015)/E5015,0))</f>
        <v>0.000299694270929602</v>
      </c>
      <c r="P5015" s="27" t="n">
        <f aca="false">LN(F5015/F5014)</f>
        <v>0.0242183797601314</v>
      </c>
      <c r="Q5015" s="28" t="n">
        <f aca="false">STDEV(P4996:P5015)*SQRT(252)</f>
        <v>0.56152514055073</v>
      </c>
      <c r="R5015" s="26" t="n">
        <f aca="false">(G5015-H5015)/H5015</f>
        <v>0.00100057656986505</v>
      </c>
      <c r="S5015" s="17" t="n">
        <f aca="false">YEAR(B5015)</f>
        <v>2026</v>
      </c>
      <c r="T5015" s="17" t="n">
        <f aca="false">WEEKDAY(B5015)</f>
        <v>6</v>
      </c>
    </row>
    <row r="5016" customFormat="false" ht="15" hidden="false" customHeight="false" outlineLevel="0" collapsed="false">
      <c r="B5016" s="21" t="n">
        <v>46069</v>
      </c>
      <c r="C5016" s="22" t="n">
        <v>5017.145</v>
      </c>
      <c r="D5016" s="22" t="n">
        <v>5032.565</v>
      </c>
      <c r="E5016" s="22" t="n">
        <v>4964.865</v>
      </c>
      <c r="F5016" s="22" t="n">
        <v>4992.005</v>
      </c>
      <c r="G5016" s="23" t="n">
        <v>5033.78</v>
      </c>
      <c r="H5016" s="23" t="n">
        <v>5028.75</v>
      </c>
      <c r="I5016" s="23" t="n">
        <v>4971</v>
      </c>
      <c r="J5016" s="23" t="n">
        <v>4966.03</v>
      </c>
      <c r="K5016" s="29" t="str">
        <f aca="false">IF(N5016&lt;=$F$3,"HIT","MISS")</f>
        <v>HIT</v>
      </c>
      <c r="L5016" s="29" t="str">
        <f aca="false">IF(O5016&lt;=$F$3,"HIT","MISS")</f>
        <v>HIT</v>
      </c>
      <c r="M5016" s="17" t="str">
        <f aca="false">IF(AND(K5016="HIT",L5016="HIT"),"HOD ✓ | LOD ✓",IF(K5016="HIT","HOD ✓",IF(L5016="HIT","LOD ✓","✗ MISS")))</f>
        <v>HOD ✓ | LOD ✓</v>
      </c>
      <c r="N5016" s="26" t="n">
        <f aca="false">IF(D5016&lt;H5016,(H5016-D5016)/D5016,IF(D5016&gt;G5016,(D5016-G5016)/D5016,0))</f>
        <v>0</v>
      </c>
      <c r="O5016" s="26" t="n">
        <f aca="false">IF(E5016&lt;J5016,(J5016-E5016)/E5016,IF(E5016&gt;I5016,(E5016-I5016)/E5016,0))</f>
        <v>0.000234648877663333</v>
      </c>
      <c r="P5016" s="27" t="n">
        <f aca="false">LN(F5016/F5015)</f>
        <v>-0.0101119524831842</v>
      </c>
      <c r="Q5016" s="28" t="n">
        <f aca="false">STDEV(P4997:P5016)*SQRT(252)</f>
        <v>0.562174959970474</v>
      </c>
      <c r="R5016" s="26" t="n">
        <f aca="false">(G5016-H5016)/H5016</f>
        <v>0.00100024857071832</v>
      </c>
      <c r="S5016" s="17" t="n">
        <f aca="false">YEAR(B5016)</f>
        <v>2026</v>
      </c>
      <c r="T5016" s="17" t="n">
        <f aca="false">WEEKDAY(B5016)</f>
        <v>2</v>
      </c>
    </row>
    <row r="5017" customFormat="false" ht="15" hidden="false" customHeight="false" outlineLevel="0" collapsed="false">
      <c r="B5017" s="21" t="n">
        <v>46070</v>
      </c>
      <c r="C5017" s="22" t="n">
        <v>4997.26</v>
      </c>
      <c r="D5017" s="22" t="n">
        <v>5001.24</v>
      </c>
      <c r="E5017" s="22" t="n">
        <v>4842.6</v>
      </c>
      <c r="F5017" s="22" t="n">
        <v>4877.855</v>
      </c>
      <c r="G5017" s="23" t="n">
        <v>5007.34</v>
      </c>
      <c r="H5017" s="23" t="n">
        <v>5002.34</v>
      </c>
      <c r="I5017" s="23" t="n">
        <v>4849.3</v>
      </c>
      <c r="J5017" s="23" t="n">
        <v>4844.46</v>
      </c>
      <c r="K5017" s="29" t="str">
        <f aca="false">IF(N5017&lt;=$F$3,"HIT","MISS")</f>
        <v>HIT</v>
      </c>
      <c r="L5017" s="29" t="str">
        <f aca="false">IF(O5017&lt;=$F$3,"HIT","MISS")</f>
        <v>HIT</v>
      </c>
      <c r="M5017" s="17" t="str">
        <f aca="false">IF(AND(K5017="HIT",L5017="HIT"),"HOD ✓ | LOD ✓",IF(K5017="HIT","HOD ✓",IF(L5017="HIT","LOD ✓","✗ MISS")))</f>
        <v>HOD ✓ | LOD ✓</v>
      </c>
      <c r="N5017" s="26" t="n">
        <f aca="false">IF(D5017&lt;H5017,(H5017-D5017)/D5017,IF(D5017&gt;G5017,(D5017-G5017)/D5017,0))</f>
        <v>0.000219945453527598</v>
      </c>
      <c r="O5017" s="26" t="n">
        <f aca="false">IF(E5017&lt;J5017,(J5017-E5017)/E5017,IF(E5017&gt;I5017,(E5017-I5017)/E5017,0))</f>
        <v>0.000384091190682624</v>
      </c>
      <c r="P5017" s="27" t="n">
        <f aca="false">LN(F5017/F5016)</f>
        <v>-0.023132058614519</v>
      </c>
      <c r="Q5017" s="28" t="n">
        <f aca="false">STDEV(P4998:P5017)*SQRT(252)</f>
        <v>0.566164130551593</v>
      </c>
      <c r="R5017" s="26" t="n">
        <f aca="false">(G5017-H5017)/H5017</f>
        <v>0.000999532218921545</v>
      </c>
      <c r="S5017" s="17" t="n">
        <f aca="false">YEAR(B5017)</f>
        <v>2026</v>
      </c>
      <c r="T5017" s="17" t="n">
        <f aca="false">WEEKDAY(B5017)</f>
        <v>3</v>
      </c>
    </row>
    <row r="5018" customFormat="false" ht="15" hidden="false" customHeight="false" outlineLevel="0" collapsed="false">
      <c r="B5018" s="21" t="n">
        <v>46071</v>
      </c>
      <c r="C5018" s="22" t="n">
        <v>4871.135</v>
      </c>
      <c r="D5018" s="22" t="n">
        <v>5010.915</v>
      </c>
      <c r="E5018" s="22" t="n">
        <v>4854.24</v>
      </c>
      <c r="F5018" s="22" t="n">
        <v>4977.26</v>
      </c>
      <c r="G5018" s="23" t="n">
        <v>5012.71</v>
      </c>
      <c r="H5018" s="23" t="n">
        <v>5007.7</v>
      </c>
      <c r="I5018" s="23" t="n">
        <v>4853.34</v>
      </c>
      <c r="J5018" s="23" t="n">
        <v>4848.49</v>
      </c>
      <c r="K5018" s="29" t="str">
        <f aca="false">IF(N5018&lt;=$F$3,"HIT","MISS")</f>
        <v>HIT</v>
      </c>
      <c r="L5018" s="29" t="str">
        <f aca="false">IF(O5018&lt;=$F$3,"HIT","MISS")</f>
        <v>HIT</v>
      </c>
      <c r="M5018" s="17" t="str">
        <f aca="false">IF(AND(K5018="HIT",L5018="HIT"),"HOD ✓ | LOD ✓",IF(K5018="HIT","HOD ✓",IF(L5018="HIT","LOD ✓","✗ MISS")))</f>
        <v>HOD ✓ | LOD ✓</v>
      </c>
      <c r="N5018" s="26" t="n">
        <f aca="false">IF(D5018&lt;H5018,(H5018-D5018)/D5018,IF(D5018&gt;G5018,(D5018-G5018)/D5018,0))</f>
        <v>0</v>
      </c>
      <c r="O5018" s="26" t="n">
        <f aca="false">IF(E5018&lt;J5018,(J5018-E5018)/E5018,IF(E5018&gt;I5018,(E5018-I5018)/E5018,0))</f>
        <v>0.000185404924354716</v>
      </c>
      <c r="P5018" s="27" t="n">
        <f aca="false">LN(F5018/F5017)</f>
        <v>0.0201739647626748</v>
      </c>
      <c r="Q5018" s="28" t="n">
        <f aca="false">STDEV(P4999:P5018)*SQRT(252)</f>
        <v>0.568384892149492</v>
      </c>
      <c r="R5018" s="26" t="n">
        <f aca="false">(G5018-H5018)/H5018</f>
        <v>0.0010004592926893</v>
      </c>
      <c r="S5018" s="17" t="n">
        <f aca="false">YEAR(B5018)</f>
        <v>2026</v>
      </c>
      <c r="T5018" s="17" t="n">
        <f aca="false">WEEKDAY(B5018)</f>
        <v>4</v>
      </c>
    </row>
    <row r="5019" customFormat="false" ht="15" hidden="false" customHeight="false" outlineLevel="0" collapsed="false">
      <c r="B5019" s="21" t="n">
        <v>46072</v>
      </c>
      <c r="C5019" s="22" t="n">
        <v>4973.795</v>
      </c>
      <c r="D5019" s="22" t="n">
        <v>5022.385</v>
      </c>
      <c r="E5019" s="22" t="n">
        <v>4960.645</v>
      </c>
      <c r="F5019" s="22" t="n">
        <v>4996.49</v>
      </c>
      <c r="G5019" s="23" t="n">
        <v>5025.59</v>
      </c>
      <c r="H5019" s="23" t="n">
        <v>5020.57</v>
      </c>
      <c r="I5019" s="23" t="n">
        <v>4967.32</v>
      </c>
      <c r="J5019" s="23" t="n">
        <v>4962.36</v>
      </c>
      <c r="K5019" s="29" t="str">
        <f aca="false">IF(N5019&lt;=$F$3,"HIT","MISS")</f>
        <v>HIT</v>
      </c>
      <c r="L5019" s="29" t="str">
        <f aca="false">IF(O5019&lt;=$F$3,"HIT","MISS")</f>
        <v>HIT</v>
      </c>
      <c r="M5019" s="17" t="str">
        <f aca="false">IF(AND(K5019="HIT",L5019="HIT"),"HOD ✓ | LOD ✓",IF(K5019="HIT","HOD ✓",IF(L5019="HIT","LOD ✓","✗ MISS")))</f>
        <v>HOD ✓ | LOD ✓</v>
      </c>
      <c r="N5019" s="26" t="n">
        <f aca="false">IF(D5019&lt;H5019,(H5019-D5019)/D5019,IF(D5019&gt;G5019,(D5019-G5019)/D5019,0))</f>
        <v>0</v>
      </c>
      <c r="O5019" s="26" t="n">
        <f aca="false">IF(E5019&lt;J5019,(J5019-E5019)/E5019,IF(E5019&gt;I5019,(E5019-I5019)/E5019,0))</f>
        <v>0.00034572117133946</v>
      </c>
      <c r="P5019" s="27" t="n">
        <f aca="false">LN(F5019/F5018)</f>
        <v>0.00385612709937858</v>
      </c>
      <c r="Q5019" s="28" t="n">
        <f aca="false">STDEV(P5000:P5019)*SQRT(252)</f>
        <v>0.563605817257042</v>
      </c>
      <c r="R5019" s="26" t="n">
        <f aca="false">(G5019-H5019)/H5019</f>
        <v>0.000999886467074543</v>
      </c>
      <c r="S5019" s="17" t="n">
        <f aca="false">YEAR(B5019)</f>
        <v>2026</v>
      </c>
      <c r="T5019" s="17" t="n">
        <f aca="false">WEEKDAY(B5019)</f>
        <v>5</v>
      </c>
    </row>
    <row r="5020" customFormat="false" ht="15" hidden="false" customHeight="false" outlineLevel="0" collapsed="false">
      <c r="B5020" s="21" t="n">
        <v>46073</v>
      </c>
      <c r="C5020" s="22" t="n">
        <v>5000.805</v>
      </c>
      <c r="D5020" s="22" t="n">
        <v>5108.72</v>
      </c>
      <c r="E5020" s="22" t="n">
        <v>4981.67</v>
      </c>
      <c r="F5020" s="22" t="n">
        <v>5108.255</v>
      </c>
      <c r="G5020" s="23" t="n">
        <v>5112.73</v>
      </c>
      <c r="H5020" s="23" t="n">
        <v>5107.62</v>
      </c>
      <c r="I5020" s="23" t="n">
        <v>4981.18</v>
      </c>
      <c r="J5020" s="23" t="n">
        <v>4976.2</v>
      </c>
      <c r="K5020" s="29" t="str">
        <f aca="false">IF(N5020&lt;=$F$3,"HIT","MISS")</f>
        <v>HIT</v>
      </c>
      <c r="L5020" s="29" t="str">
        <f aca="false">IF(O5020&lt;=$F$3,"HIT","MISS")</f>
        <v>HIT</v>
      </c>
      <c r="M5020" s="17" t="str">
        <f aca="false">IF(AND(K5020="HIT",L5020="HIT"),"HOD ✓ | LOD ✓",IF(K5020="HIT","HOD ✓",IF(L5020="HIT","LOD ✓","✗ MISS")))</f>
        <v>HOD ✓ | LOD ✓</v>
      </c>
      <c r="N5020" s="26" t="n">
        <f aca="false">IF(D5020&lt;H5020,(H5020-D5020)/D5020,IF(D5020&gt;G5020,(D5020-G5020)/D5020,0))</f>
        <v>0</v>
      </c>
      <c r="O5020" s="26" t="n">
        <f aca="false">IF(E5020&lt;J5020,(J5020-E5020)/E5020,IF(E5020&gt;I5020,(E5020-I5020)/E5020,0))</f>
        <v>9.83605899226126E-005</v>
      </c>
      <c r="P5020" s="27" t="n">
        <f aca="false">LN(F5020/F5019)</f>
        <v>0.0221221926989875</v>
      </c>
      <c r="Q5020" s="28" t="n">
        <f aca="false">STDEV(P5001:P5020)*SQRT(252)</f>
        <v>0.567832804001021</v>
      </c>
      <c r="R5020" s="26" t="n">
        <f aca="false">(G5020-H5020)/H5020</f>
        <v>0.00100046597045193</v>
      </c>
      <c r="S5020" s="17" t="n">
        <f aca="false">YEAR(B5020)</f>
        <v>2026</v>
      </c>
      <c r="T5020" s="17" t="n">
        <f aca="false">WEEKDAY(B5020)</f>
        <v>6</v>
      </c>
    </row>
    <row r="5021" customFormat="false" ht="15" hidden="false" customHeight="false" outlineLevel="0" collapsed="false">
      <c r="B5021" s="21" t="n">
        <v>46076</v>
      </c>
      <c r="C5021" s="22" t="n">
        <v>5118.71</v>
      </c>
      <c r="D5021" s="22" t="n">
        <v>5237.95</v>
      </c>
      <c r="E5021" s="22" t="n">
        <v>5117.815</v>
      </c>
      <c r="F5021" s="22" t="n">
        <v>5226.87</v>
      </c>
      <c r="G5021" s="23" t="n">
        <v>5242.99</v>
      </c>
      <c r="H5021" s="23" t="n">
        <v>5237.75</v>
      </c>
      <c r="I5021" s="23" t="n">
        <v>5125</v>
      </c>
      <c r="J5021" s="23" t="n">
        <v>5119.88</v>
      </c>
      <c r="K5021" s="29" t="str">
        <f aca="false">IF(N5021&lt;=$F$3,"HIT","MISS")</f>
        <v>HIT</v>
      </c>
      <c r="L5021" s="29" t="str">
        <f aca="false">IF(O5021&lt;=$F$3,"HIT","MISS")</f>
        <v>HIT</v>
      </c>
      <c r="M5021" s="17" t="str">
        <f aca="false">IF(AND(K5021="HIT",L5021="HIT"),"HOD ✓ | LOD ✓",IF(K5021="HIT","HOD ✓",IF(L5021="HIT","LOD ✓","✗ MISS")))</f>
        <v>HOD ✓ | LOD ✓</v>
      </c>
      <c r="N5021" s="26" t="n">
        <f aca="false">IF(D5021&lt;H5021,(H5021-D5021)/D5021,IF(D5021&gt;G5021,(D5021-G5021)/D5021,0))</f>
        <v>0</v>
      </c>
      <c r="O5021" s="26" t="n">
        <f aca="false">IF(E5021&lt;J5021,(J5021-E5021)/E5021,IF(E5021&gt;I5021,(E5021-I5021)/E5021,0))</f>
        <v>0.000403492506079354</v>
      </c>
      <c r="P5021" s="27" t="n">
        <f aca="false">LN(F5021/F5020)</f>
        <v>0.0229547699429609</v>
      </c>
      <c r="Q5021" s="28" t="n">
        <f aca="false">STDEV(P5002:P5021)*SQRT(252)</f>
        <v>0.573024338052753</v>
      </c>
      <c r="R5021" s="26" t="n">
        <f aca="false">(G5021-H5021)/H5021</f>
        <v>0.00100042957376732</v>
      </c>
      <c r="S5021" s="17" t="n">
        <f aca="false">YEAR(B5021)</f>
        <v>2026</v>
      </c>
      <c r="T5021" s="17" t="n">
        <f aca="false">WEEKDAY(B5021)</f>
        <v>2</v>
      </c>
    </row>
    <row r="5022" customFormat="false" ht="15" hidden="false" customHeight="false" outlineLevel="0" collapsed="false">
      <c r="B5022" s="21" t="n">
        <v>46077</v>
      </c>
      <c r="C5022" s="22" t="n">
        <v>5244.98</v>
      </c>
      <c r="D5022" s="22" t="n">
        <v>5250.005</v>
      </c>
      <c r="E5022" s="22" t="n">
        <v>5093.225</v>
      </c>
      <c r="F5022" s="22" t="n">
        <v>5143.925</v>
      </c>
      <c r="G5022" s="23" t="n">
        <v>5256.37</v>
      </c>
      <c r="H5022" s="23" t="n">
        <v>5251.12</v>
      </c>
      <c r="I5022" s="23" t="n">
        <v>5092.74</v>
      </c>
      <c r="J5022" s="23" t="n">
        <v>5087.65</v>
      </c>
      <c r="K5022" s="29" t="str">
        <f aca="false">IF(N5022&lt;=$F$3,"HIT","MISS")</f>
        <v>HIT</v>
      </c>
      <c r="L5022" s="29" t="str">
        <f aca="false">IF(O5022&lt;=$F$3,"HIT","MISS")</f>
        <v>HIT</v>
      </c>
      <c r="M5022" s="17" t="str">
        <f aca="false">IF(AND(K5022="HIT",L5022="HIT"),"HOD ✓ | LOD ✓",IF(K5022="HIT","HOD ✓",IF(L5022="HIT","LOD ✓","✗ MISS")))</f>
        <v>HOD ✓ | LOD ✓</v>
      </c>
      <c r="N5022" s="26" t="n">
        <f aca="false">IF(D5022&lt;H5022,(H5022-D5022)/D5022,IF(D5022&gt;G5022,(D5022-G5022)/D5022,0))</f>
        <v>0.00021238075011353</v>
      </c>
      <c r="O5022" s="26" t="n">
        <f aca="false">IF(E5022&lt;J5022,(J5022-E5022)/E5022,IF(E5022&gt;I5022,(E5022-I5022)/E5022,0))</f>
        <v>9.52245384801539E-005</v>
      </c>
      <c r="P5022" s="27" t="n">
        <f aca="false">LN(F5022/F5021)</f>
        <v>-0.015996221822957</v>
      </c>
      <c r="Q5022" s="28" t="n">
        <f aca="false">STDEV(P5003:P5022)*SQRT(252)</f>
        <v>0.563777441712299</v>
      </c>
      <c r="R5022" s="26" t="n">
        <f aca="false">(G5022-H5022)/H5022</f>
        <v>0.000999786712168071</v>
      </c>
      <c r="S5022" s="17" t="n">
        <f aca="false">YEAR(B5022)</f>
        <v>2026</v>
      </c>
      <c r="T5022" s="17" t="n">
        <f aca="false">WEEKDAY(B5022)</f>
        <v>3</v>
      </c>
    </row>
    <row r="5023" customFormat="false" ht="15" hidden="false" customHeight="false" outlineLevel="0" collapsed="false">
      <c r="B5023" s="21" t="n">
        <v>46078</v>
      </c>
      <c r="C5023" s="22" t="n">
        <v>5135.495</v>
      </c>
      <c r="D5023" s="22" t="n">
        <v>5217.78</v>
      </c>
      <c r="E5023" s="22" t="n">
        <v>5128.285</v>
      </c>
      <c r="F5023" s="22" t="n">
        <v>5163.58</v>
      </c>
      <c r="G5023" s="23" t="n">
        <v>5222.29</v>
      </c>
      <c r="H5023" s="23" t="n">
        <v>5217.07</v>
      </c>
      <c r="I5023" s="23" t="n">
        <v>5134.12</v>
      </c>
      <c r="J5023" s="23" t="n">
        <v>5128.99</v>
      </c>
      <c r="K5023" s="29" t="str">
        <f aca="false">IF(N5023&lt;=$F$3,"HIT","MISS")</f>
        <v>HIT</v>
      </c>
      <c r="L5023" s="29" t="str">
        <f aca="false">IF(O5023&lt;=$F$3,"HIT","MISS")</f>
        <v>HIT</v>
      </c>
      <c r="M5023" s="17" t="str">
        <f aca="false">IF(AND(K5023="HIT",L5023="HIT"),"HOD ✓ | LOD ✓",IF(K5023="HIT","HOD ✓",IF(L5023="HIT","LOD ✓","✗ MISS")))</f>
        <v>HOD ✓ | LOD ✓</v>
      </c>
      <c r="N5023" s="26" t="n">
        <f aca="false">IF(D5023&lt;H5023,(H5023-D5023)/D5023,IF(D5023&gt;G5023,(D5023-G5023)/D5023,0))</f>
        <v>0</v>
      </c>
      <c r="O5023" s="26" t="n">
        <f aca="false">IF(E5023&lt;J5023,(J5023-E5023)/E5023,IF(E5023&gt;I5023,(E5023-I5023)/E5023,0))</f>
        <v>0.000137472858860209</v>
      </c>
      <c r="P5023" s="27" t="n">
        <f aca="false">LN(F5023/F5022)</f>
        <v>0.00381373064048787</v>
      </c>
      <c r="Q5023" s="28" t="n">
        <f aca="false">STDEV(P5004:P5023)*SQRT(252)</f>
        <v>0.538321780402083</v>
      </c>
      <c r="R5023" s="26" t="n">
        <f aca="false">(G5023-H5023)/H5023</f>
        <v>0.00100056161791969</v>
      </c>
      <c r="S5023" s="17" t="n">
        <f aca="false">YEAR(B5023)</f>
        <v>2026</v>
      </c>
      <c r="T5023" s="17" t="n">
        <f aca="false">WEEKDAY(B5023)</f>
        <v>4</v>
      </c>
    </row>
    <row r="5024" customFormat="false" ht="15" hidden="false" customHeight="false" outlineLevel="0" collapsed="false">
      <c r="B5024" s="21" t="n">
        <v>46079</v>
      </c>
      <c r="C5024" s="22" t="n">
        <v>5173.57</v>
      </c>
      <c r="D5024" s="22" t="n">
        <v>5205.64</v>
      </c>
      <c r="E5024" s="22" t="n">
        <v>5130.235</v>
      </c>
      <c r="F5024" s="22" t="n">
        <v>5185.17</v>
      </c>
      <c r="G5024" s="23" t="n">
        <v>5203.68</v>
      </c>
      <c r="H5024" s="23" t="n">
        <v>5198.48</v>
      </c>
      <c r="I5024" s="23" t="n">
        <v>5134.81</v>
      </c>
      <c r="J5024" s="23" t="n">
        <v>5129.68</v>
      </c>
      <c r="K5024" s="29" t="str">
        <f aca="false">IF(N5024&lt;=$F$3,"HIT","MISS")</f>
        <v>HIT</v>
      </c>
      <c r="L5024" s="29" t="str">
        <f aca="false">IF(O5024&lt;=$F$3,"HIT","MISS")</f>
        <v>HIT</v>
      </c>
      <c r="M5024" s="17" t="str">
        <f aca="false">IF(AND(K5024="HIT",L5024="HIT"),"HOD ✓ | LOD ✓",IF(K5024="HIT","HOD ✓",IF(L5024="HIT","LOD ✓","✗ MISS")))</f>
        <v>HOD ✓ | LOD ✓</v>
      </c>
      <c r="N5024" s="26" t="n">
        <f aca="false">IF(D5024&lt;H5024,(H5024-D5024)/D5024,IF(D5024&gt;G5024,(D5024-G5024)/D5024,0))</f>
        <v>0.000376514703283369</v>
      </c>
      <c r="O5024" s="26" t="n">
        <f aca="false">IF(E5024&lt;J5024,(J5024-E5024)/E5024,IF(E5024&gt;I5024,(E5024-I5024)/E5024,0))</f>
        <v>0</v>
      </c>
      <c r="P5024" s="27" t="n">
        <f aca="false">LN(F5024/F5023)</f>
        <v>0.00417249065305552</v>
      </c>
      <c r="Q5024" s="28" t="n">
        <f aca="false">STDEV(P5005:P5024)*SQRT(252)</f>
        <v>0.538221359000215</v>
      </c>
      <c r="R5024" s="26" t="n">
        <f aca="false">(G5024-H5024)/H5024</f>
        <v>0.00100029239316122</v>
      </c>
      <c r="S5024" s="17" t="n">
        <f aca="false">YEAR(B5024)</f>
        <v>2026</v>
      </c>
      <c r="T5024" s="17" t="n">
        <f aca="false">WEEKDAY(B5024)</f>
        <v>5</v>
      </c>
    </row>
    <row r="5025" customFormat="false" ht="15" hidden="false" customHeight="false" outlineLevel="0" collapsed="false">
      <c r="B5025" s="21" t="n">
        <v>46080</v>
      </c>
      <c r="C5025" s="22" t="n">
        <v>5182.035</v>
      </c>
      <c r="D5025" s="22" t="n">
        <v>5281.155</v>
      </c>
      <c r="E5025" s="22" t="n">
        <v>5166.995</v>
      </c>
      <c r="F5025" s="22" t="n">
        <v>5278.51</v>
      </c>
      <c r="G5025" s="23" t="n">
        <v>5288.46</v>
      </c>
      <c r="H5025" s="23" t="n">
        <v>5283.18</v>
      </c>
      <c r="I5025" s="23" t="n">
        <v>5168.7</v>
      </c>
      <c r="J5025" s="23" t="n">
        <v>5163.54</v>
      </c>
      <c r="K5025" s="29" t="str">
        <f aca="false">IF(N5025&lt;=$F$3,"HIT","MISS")</f>
        <v>HIT</v>
      </c>
      <c r="L5025" s="29" t="str">
        <f aca="false">IF(O5025&lt;=$F$3,"HIT","MISS")</f>
        <v>HIT</v>
      </c>
      <c r="M5025" s="17" t="str">
        <f aca="false">IF(AND(K5025="HIT",L5025="HIT"),"HOD ✓ | LOD ✓",IF(K5025="HIT","HOD ✓",IF(L5025="HIT","LOD ✓","✗ MISS")))</f>
        <v>HOD ✓ | LOD ✓</v>
      </c>
      <c r="N5025" s="26" t="n">
        <f aca="false">IF(D5025&lt;H5025,(H5025-D5025)/D5025,IF(D5025&gt;G5025,(D5025-G5025)/D5025,0))</f>
        <v>0.000383438850024388</v>
      </c>
      <c r="O5025" s="26" t="n">
        <f aca="false">IF(E5025&lt;J5025,(J5025-E5025)/E5025,IF(E5025&gt;I5025,(E5025-I5025)/E5025,0))</f>
        <v>0</v>
      </c>
      <c r="P5025" s="27" t="n">
        <f aca="false">LN(F5025/F5024)</f>
        <v>0.0178412328941573</v>
      </c>
      <c r="Q5025" s="28" t="n">
        <f aca="false">STDEV(P5006:P5025)*SQRT(252)</f>
        <v>0.421080880084842</v>
      </c>
      <c r="R5025" s="26" t="n">
        <f aca="false">(G5025-H5025)/H5025</f>
        <v>0.000999398089786785</v>
      </c>
      <c r="S5025" s="17" t="n">
        <f aca="false">YEAR(B5025)</f>
        <v>2026</v>
      </c>
      <c r="T5025" s="17" t="n">
        <f aca="false">WEEKDAY(B5025)</f>
        <v>6</v>
      </c>
    </row>
    <row r="5026" customFormat="false" ht="15" hidden="false" customHeight="false" outlineLevel="0" collapsed="false">
      <c r="B5026" s="21" t="n">
        <v>46083</v>
      </c>
      <c r="C5026" s="22" t="n">
        <v>5368.53</v>
      </c>
      <c r="D5026" s="22" t="n">
        <v>5419.66</v>
      </c>
      <c r="E5026" s="22" t="n">
        <v>5260.285</v>
      </c>
      <c r="F5026" s="22" t="n">
        <v>5321.935</v>
      </c>
      <c r="G5026" s="23" t="n">
        <v>5421.53</v>
      </c>
      <c r="H5026" s="23" t="n">
        <v>5416.11</v>
      </c>
      <c r="I5026" s="23" t="n">
        <v>5264.43</v>
      </c>
      <c r="J5026" s="23" t="n">
        <v>5259.17</v>
      </c>
      <c r="K5026" s="29" t="str">
        <f aca="false">IF(N5026&lt;=$F$3,"HIT","MISS")</f>
        <v>HIT</v>
      </c>
      <c r="L5026" s="29" t="str">
        <f aca="false">IF(O5026&lt;=$F$3,"HIT","MISS")</f>
        <v>HIT</v>
      </c>
      <c r="M5026" s="17" t="str">
        <f aca="false">IF(AND(K5026="HIT",L5026="HIT"),"HOD ✓ | LOD ✓",IF(K5026="HIT","HOD ✓",IF(L5026="HIT","LOD ✓","✗ MISS")))</f>
        <v>HOD ✓ | LOD ✓</v>
      </c>
      <c r="N5026" s="26" t="n">
        <f aca="false">IF(D5026&lt;H5026,(H5026-D5026)/D5026,IF(D5026&gt;G5026,(D5026-G5026)/D5026,0))</f>
        <v>0</v>
      </c>
      <c r="O5026" s="26" t="n">
        <f aca="false">IF(E5026&lt;J5026,(J5026-E5026)/E5026,IF(E5026&gt;I5026,(E5026-I5026)/E5026,0))</f>
        <v>0</v>
      </c>
      <c r="P5026" s="27" t="n">
        <f aca="false">LN(F5026/F5025)</f>
        <v>0.0081930981039079</v>
      </c>
      <c r="Q5026" s="28" t="n">
        <f aca="false">STDEV(P5007:P5026)*SQRT(252)</f>
        <v>0.371992386477067</v>
      </c>
      <c r="R5026" s="26" t="n">
        <f aca="false">(G5026-H5026)/H5026</f>
        <v>0.00100071822765787</v>
      </c>
      <c r="S5026" s="17" t="n">
        <f aca="false">YEAR(B5026)</f>
        <v>2026</v>
      </c>
      <c r="T5026" s="17" t="n">
        <f aca="false">WEEKDAY(B5026)</f>
        <v>2</v>
      </c>
    </row>
    <row r="5027" customFormat="false" ht="15" hidden="false" customHeight="false" outlineLevel="0" collapsed="false">
      <c r="B5027" s="21" t="n">
        <v>46084</v>
      </c>
      <c r="C5027" s="22" t="n">
        <v>5344.96</v>
      </c>
      <c r="D5027" s="22" t="n">
        <v>5379.975</v>
      </c>
      <c r="E5027" s="22" t="n">
        <v>4996.275</v>
      </c>
      <c r="F5027" s="22" t="n">
        <v>5088.835</v>
      </c>
      <c r="G5027" s="23" t="n">
        <v>5386.47</v>
      </c>
      <c r="H5027" s="23" t="n">
        <v>5381.09</v>
      </c>
      <c r="I5027" s="23" t="n">
        <v>4995.23</v>
      </c>
      <c r="J5027" s="23" t="n">
        <v>4990.24</v>
      </c>
      <c r="K5027" s="29" t="str">
        <f aca="false">IF(N5027&lt;=$F$3,"HIT","MISS")</f>
        <v>HIT</v>
      </c>
      <c r="L5027" s="29" t="str">
        <f aca="false">IF(O5027&lt;=$F$3,"HIT","MISS")</f>
        <v>HIT</v>
      </c>
      <c r="M5027" s="17" t="str">
        <f aca="false">IF(AND(K5027="HIT",L5027="HIT"),"HOD ✓ | LOD ✓",IF(K5027="HIT","HOD ✓",IF(L5027="HIT","LOD ✓","✗ MISS")))</f>
        <v>HOD ✓ | LOD ✓</v>
      </c>
      <c r="N5027" s="26" t="n">
        <f aca="false">IF(D5027&lt;H5027,(H5027-D5027)/D5027,IF(D5027&gt;G5027,(D5027-G5027)/D5027,0))</f>
        <v>0.000207250033689707</v>
      </c>
      <c r="O5027" s="26" t="n">
        <f aca="false">IF(E5027&lt;J5027,(J5027-E5027)/E5027,IF(E5027&gt;I5027,(E5027-I5027)/E5027,0))</f>
        <v>0.000209155821086724</v>
      </c>
      <c r="P5027" s="27" t="n">
        <f aca="false">LN(F5027/F5026)</f>
        <v>-0.0447880348191239</v>
      </c>
      <c r="Q5027" s="28" t="n">
        <f aca="false">STDEV(P5008:P5027)*SQRT(252)</f>
        <v>0.359383739262414</v>
      </c>
      <c r="R5027" s="26" t="n">
        <f aca="false">(G5027-H5027)/H5027</f>
        <v>0.000999797438808886</v>
      </c>
      <c r="S5027" s="17" t="n">
        <f aca="false">YEAR(B5027)</f>
        <v>2026</v>
      </c>
      <c r="T5027" s="17" t="n">
        <f aca="false">WEEKDAY(B5027)</f>
        <v>3</v>
      </c>
    </row>
    <row r="5028" customFormat="false" ht="15" hidden="false" customHeight="false" outlineLevel="0" collapsed="false">
      <c r="B5028" s="21" t="n">
        <v>46085</v>
      </c>
      <c r="C5028" s="22" t="n">
        <v>5106.335</v>
      </c>
      <c r="D5028" s="22" t="n">
        <v>5206.265</v>
      </c>
      <c r="E5028" s="22" t="n">
        <v>5105.37</v>
      </c>
      <c r="F5028" s="22" t="n">
        <v>5140.945</v>
      </c>
      <c r="G5028" s="23" t="n">
        <v>5205.27</v>
      </c>
      <c r="H5028" s="23" t="n">
        <v>5200.07</v>
      </c>
      <c r="I5028" s="23" t="n">
        <v>5111.58</v>
      </c>
      <c r="J5028" s="23" t="n">
        <v>5106.47</v>
      </c>
      <c r="K5028" s="29" t="str">
        <f aca="false">IF(N5028&lt;=$F$3,"HIT","MISS")</f>
        <v>HIT</v>
      </c>
      <c r="L5028" s="29" t="str">
        <f aca="false">IF(O5028&lt;=$F$3,"HIT","MISS")</f>
        <v>HIT</v>
      </c>
      <c r="M5028" s="17" t="str">
        <f aca="false">IF(AND(K5028="HIT",L5028="HIT"),"HOD ✓ | LOD ✓",IF(K5028="HIT","HOD ✓",IF(L5028="HIT","LOD ✓","✗ MISS")))</f>
        <v>HOD ✓ | LOD ✓</v>
      </c>
      <c r="N5028" s="26" t="n">
        <f aca="false">IF(D5028&lt;H5028,(H5028-D5028)/D5028,IF(D5028&gt;G5028,(D5028-G5028)/D5028,0))</f>
        <v>0.000191115895944577</v>
      </c>
      <c r="O5028" s="26" t="n">
        <f aca="false">IF(E5028&lt;J5028,(J5028-E5028)/E5028,IF(E5028&gt;I5028,(E5028-I5028)/E5028,0))</f>
        <v>0.000215459408426885</v>
      </c>
      <c r="P5028" s="27" t="n">
        <f aca="false">LN(F5028/F5027)</f>
        <v>0.010187990500218</v>
      </c>
      <c r="Q5028" s="28" t="n">
        <f aca="false">STDEV(P5009:P5028)*SQRT(252)</f>
        <v>0.360676004057739</v>
      </c>
      <c r="R5028" s="26" t="n">
        <f aca="false">(G5028-H5028)/H5028</f>
        <v>0.000999986538642889</v>
      </c>
      <c r="S5028" s="17" t="n">
        <f aca="false">YEAR(B5028)</f>
        <v>2026</v>
      </c>
      <c r="T5028" s="17" t="n">
        <f aca="false">WEEKDAY(B5028)</f>
        <v>4</v>
      </c>
    </row>
    <row r="5029" customFormat="false" ht="15" hidden="false" customHeight="false" outlineLevel="0" collapsed="false">
      <c r="B5029" s="21" t="n">
        <v>46086</v>
      </c>
      <c r="C5029" s="22" t="n">
        <v>5152.485</v>
      </c>
      <c r="D5029" s="22" t="n">
        <v>5195.22</v>
      </c>
      <c r="E5029" s="22" t="n">
        <v>5050.905</v>
      </c>
      <c r="F5029" s="22" t="n">
        <v>5081.38</v>
      </c>
      <c r="G5029" s="23" t="n">
        <v>5193.78</v>
      </c>
      <c r="H5029" s="23" t="n">
        <v>5188.59</v>
      </c>
      <c r="I5029" s="23" t="n">
        <v>5057.17</v>
      </c>
      <c r="J5029" s="23" t="n">
        <v>5052.12</v>
      </c>
      <c r="K5029" s="29" t="str">
        <f aca="false">IF(N5029&lt;=$F$3,"HIT","MISS")</f>
        <v>HIT</v>
      </c>
      <c r="L5029" s="29" t="str">
        <f aca="false">IF(O5029&lt;=$F$3,"HIT","MISS")</f>
        <v>HIT</v>
      </c>
      <c r="M5029" s="17" t="str">
        <f aca="false">IF(AND(K5029="HIT",L5029="HIT"),"HOD ✓ | LOD ✓",IF(K5029="HIT","HOD ✓",IF(L5029="HIT","LOD ✓","✗ MISS")))</f>
        <v>HOD ✓ | LOD ✓</v>
      </c>
      <c r="N5029" s="26" t="n">
        <f aca="false">IF(D5029&lt;H5029,(H5029-D5029)/D5029,IF(D5029&gt;G5029,(D5029-G5029)/D5029,0))</f>
        <v>0.00027717786734739</v>
      </c>
      <c r="O5029" s="26" t="n">
        <f aca="false">IF(E5029&lt;J5029,(J5029-E5029)/E5029,IF(E5029&gt;I5029,(E5029-I5029)/E5029,0))</f>
        <v>0.000240550950770237</v>
      </c>
      <c r="P5029" s="27" t="n">
        <f aca="false">LN(F5029/F5028)</f>
        <v>-0.0116540364658632</v>
      </c>
      <c r="Q5029" s="28" t="n">
        <f aca="false">STDEV(P5010:P5029)*SQRT(252)</f>
        <v>0.333702771820017</v>
      </c>
      <c r="R5029" s="26" t="n">
        <f aca="false">(G5029-H5029)/H5029</f>
        <v>0.00100027175012857</v>
      </c>
      <c r="S5029" s="17" t="n">
        <f aca="false">YEAR(B5029)</f>
        <v>2026</v>
      </c>
      <c r="T5029" s="17" t="n">
        <f aca="false">WEEKDAY(B5029)</f>
        <v>5</v>
      </c>
    </row>
    <row r="5030" customFormat="false" ht="15" hidden="false" customHeight="false" outlineLevel="0" collapsed="false">
      <c r="B5030" s="21" t="n">
        <v>46087</v>
      </c>
      <c r="C5030" s="22" t="n">
        <v>5090.81</v>
      </c>
      <c r="D5030" s="22" t="n">
        <v>5176.63</v>
      </c>
      <c r="E5030" s="22" t="n">
        <v>5063.215</v>
      </c>
      <c r="F5030" s="22" t="n">
        <v>5171.5</v>
      </c>
      <c r="G5030" s="23" t="n">
        <v>5180.23</v>
      </c>
      <c r="H5030" s="23" t="n">
        <v>5175.05</v>
      </c>
      <c r="I5030" s="23" t="n">
        <v>5066.17</v>
      </c>
      <c r="J5030" s="23" t="n">
        <v>5061.11</v>
      </c>
      <c r="K5030" s="29" t="str">
        <f aca="false">IF(N5030&lt;=$F$3,"HIT","MISS")</f>
        <v>HIT</v>
      </c>
      <c r="L5030" s="29" t="str">
        <f aca="false">IF(O5030&lt;=$F$3,"HIT","MISS")</f>
        <v>HIT</v>
      </c>
      <c r="M5030" s="17" t="str">
        <f aca="false">IF(AND(K5030="HIT",L5030="HIT"),"HOD ✓ | LOD ✓",IF(K5030="HIT","HOD ✓",IF(L5030="HIT","LOD ✓","✗ MISS")))</f>
        <v>HOD ✓ | LOD ✓</v>
      </c>
      <c r="N5030" s="26" t="n">
        <f aca="false">IF(D5030&lt;H5030,(H5030-D5030)/D5030,IF(D5030&gt;G5030,(D5030-G5030)/D5030,0))</f>
        <v>0</v>
      </c>
      <c r="O5030" s="26" t="n">
        <f aca="false">IF(E5030&lt;J5030,(J5030-E5030)/E5030,IF(E5030&gt;I5030,(E5030-I5030)/E5030,0))</f>
        <v>0</v>
      </c>
      <c r="P5030" s="27" t="n">
        <f aca="false">LN(F5030/F5029)</f>
        <v>0.0175799035931666</v>
      </c>
      <c r="Q5030" s="28" t="n">
        <f aca="false">STDEV(P5011:P5030)*SQRT(252)</f>
        <v>0.312910670592676</v>
      </c>
      <c r="R5030" s="26" t="n">
        <f aca="false">(G5030-H5030)/H5030</f>
        <v>0.00100095651249734</v>
      </c>
      <c r="S5030" s="17" t="n">
        <f aca="false">YEAR(B5030)</f>
        <v>2026</v>
      </c>
      <c r="T5030" s="17" t="n">
        <f aca="false">WEEKDAY(B5030)</f>
        <v>6</v>
      </c>
    </row>
    <row r="5031" customFormat="false" ht="15" hidden="false" customHeight="false" outlineLevel="0" collapsed="false">
      <c r="B5031" s="21" t="n">
        <v>46090</v>
      </c>
      <c r="C5031" s="22" t="n">
        <v>5171.95</v>
      </c>
      <c r="D5031" s="22" t="n">
        <v>5171.95</v>
      </c>
      <c r="E5031" s="22" t="n">
        <v>5015.045</v>
      </c>
      <c r="F5031" s="22" t="n">
        <v>5137.91</v>
      </c>
      <c r="G5031" s="23" t="n">
        <v>5171.6</v>
      </c>
      <c r="H5031" s="23" t="n">
        <v>5166.43</v>
      </c>
      <c r="I5031" s="23" t="n">
        <v>5014.17</v>
      </c>
      <c r="J5031" s="23" t="n">
        <v>5009.16</v>
      </c>
      <c r="K5031" s="29" t="str">
        <f aca="false">IF(N5031&lt;=$F$3,"HIT","MISS")</f>
        <v>HIT</v>
      </c>
      <c r="L5031" s="29" t="str">
        <f aca="false">IF(O5031&lt;=$F$3,"HIT","MISS")</f>
        <v>HIT</v>
      </c>
      <c r="M5031" s="17" t="str">
        <f aca="false">IF(AND(K5031="HIT",L5031="HIT"),"HOD ✓ | LOD ✓",IF(K5031="HIT","HOD ✓",IF(L5031="HIT","LOD ✓","✗ MISS")))</f>
        <v>HOD ✓ | LOD ✓</v>
      </c>
      <c r="N5031" s="26" t="n">
        <f aca="false">IF(D5031&lt;H5031,(H5031-D5031)/D5031,IF(D5031&gt;G5031,(D5031-G5031)/D5031,0))</f>
        <v>6.76727346551019E-005</v>
      </c>
      <c r="O5031" s="26" t="n">
        <f aca="false">IF(E5031&lt;J5031,(J5031-E5031)/E5031,IF(E5031&gt;I5031,(E5031-I5031)/E5031,0))</f>
        <v>0.000174475004710825</v>
      </c>
      <c r="P5031" s="27" t="n">
        <f aca="false">LN(F5031/F5030)</f>
        <v>-0.00651639984484795</v>
      </c>
      <c r="Q5031" s="28" t="n">
        <f aca="false">STDEV(P5012:P5031)*SQRT(252)</f>
        <v>0.307951619854964</v>
      </c>
      <c r="R5031" s="26" t="n">
        <f aca="false">(G5031-H5031)/H5031</f>
        <v>0.00100069099939418</v>
      </c>
      <c r="S5031" s="17" t="n">
        <f aca="false">YEAR(B5031)</f>
        <v>2026</v>
      </c>
      <c r="T5031" s="17" t="n">
        <f aca="false">WEEKDAY(B5031)</f>
        <v>2</v>
      </c>
    </row>
    <row r="5032" customFormat="false" ht="15" hidden="false" customHeight="false" outlineLevel="0" collapsed="false">
      <c r="B5032" s="21" t="n">
        <v>46091</v>
      </c>
      <c r="C5032" s="22" t="n">
        <v>5128.805</v>
      </c>
      <c r="D5032" s="22" t="n">
        <v>5238.775</v>
      </c>
      <c r="E5032" s="22" t="n">
        <v>5117.355</v>
      </c>
      <c r="F5032" s="22" t="n">
        <v>5192.51</v>
      </c>
      <c r="G5032" s="23" t="n">
        <v>5245.71</v>
      </c>
      <c r="H5032" s="23" t="n">
        <v>5240.47</v>
      </c>
      <c r="I5032" s="23" t="n">
        <v>5123.36</v>
      </c>
      <c r="J5032" s="23" t="n">
        <v>5118.24</v>
      </c>
      <c r="K5032" s="29" t="str">
        <f aca="false">IF(N5032&lt;=$F$3,"HIT","MISS")</f>
        <v>HIT</v>
      </c>
      <c r="L5032" s="29" t="str">
        <f aca="false">IF(O5032&lt;=$F$3,"HIT","MISS")</f>
        <v>HIT</v>
      </c>
      <c r="M5032" s="17" t="str">
        <f aca="false">IF(AND(K5032="HIT",L5032="HIT"),"HOD ✓ | LOD ✓",IF(K5032="HIT","HOD ✓",IF(L5032="HIT","LOD ✓","✗ MISS")))</f>
        <v>HOD ✓ | LOD ✓</v>
      </c>
      <c r="N5032" s="26" t="n">
        <f aca="false">IF(D5032&lt;H5032,(H5032-D5032)/D5032,IF(D5032&gt;G5032,(D5032-G5032)/D5032,0))</f>
        <v>0.000323548921265108</v>
      </c>
      <c r="O5032" s="26" t="n">
        <f aca="false">IF(E5032&lt;J5032,(J5032-E5032)/E5032,IF(E5032&gt;I5032,(E5032-I5032)/E5032,0))</f>
        <v>0.000172940904041291</v>
      </c>
      <c r="P5032" s="27" t="n">
        <f aca="false">LN(F5032/F5031)</f>
        <v>0.0105708206300007</v>
      </c>
      <c r="Q5032" s="28" t="n">
        <f aca="false">STDEV(P5013:P5032)*SQRT(252)</f>
        <v>0.308563781063784</v>
      </c>
      <c r="R5032" s="26" t="n">
        <f aca="false">(G5032-H5032)/H5032</f>
        <v>0.00099991031338788</v>
      </c>
      <c r="S5032" s="17" t="n">
        <f aca="false">YEAR(B5032)</f>
        <v>2026</v>
      </c>
      <c r="T5032" s="17" t="n">
        <f aca="false">WEEKDAY(B5032)</f>
        <v>3</v>
      </c>
    </row>
    <row r="5033" customFormat="false" ht="15" hidden="false" customHeight="false" outlineLevel="0" collapsed="false">
      <c r="B5033" s="21" t="n">
        <v>46092</v>
      </c>
      <c r="C5033" s="22" t="n">
        <v>5191.79</v>
      </c>
      <c r="D5033" s="22" t="n">
        <v>5223.385</v>
      </c>
      <c r="E5033" s="22" t="n">
        <v>5149.155</v>
      </c>
      <c r="F5033" s="22" t="n">
        <v>5176.48</v>
      </c>
      <c r="G5033" s="23" t="n">
        <v>5221.15</v>
      </c>
      <c r="H5033" s="23" t="n">
        <v>5215.93</v>
      </c>
      <c r="I5033" s="23" t="n">
        <v>5147.69</v>
      </c>
      <c r="J5033" s="23" t="n">
        <v>5142.55</v>
      </c>
      <c r="K5033" s="29" t="str">
        <f aca="false">IF(N5033&lt;=$F$3,"HIT","MISS")</f>
        <v>HIT</v>
      </c>
      <c r="L5033" s="29" t="str">
        <f aca="false">IF(O5033&lt;=$F$3,"HIT","MISS")</f>
        <v>HIT</v>
      </c>
      <c r="M5033" s="17" t="str">
        <f aca="false">IF(AND(K5033="HIT",L5033="HIT"),"HOD ✓ | LOD ✓",IF(K5033="HIT","HOD ✓",IF(L5033="HIT","LOD ✓","✗ MISS")))</f>
        <v>HOD ✓ | LOD ✓</v>
      </c>
      <c r="N5033" s="26" t="n">
        <f aca="false">IF(D5033&lt;H5033,(H5033-D5033)/D5033,IF(D5033&gt;G5033,(D5033-G5033)/D5033,0))</f>
        <v>0.000427883451057232</v>
      </c>
      <c r="O5033" s="26" t="n">
        <f aca="false">IF(E5033&lt;J5033,(J5033-E5033)/E5033,IF(E5033&gt;I5033,(E5033-I5033)/E5033,0))</f>
        <v>0.00028451270159864</v>
      </c>
      <c r="P5033" s="27" t="n">
        <f aca="false">LN(F5033/F5032)</f>
        <v>-0.00309191401871832</v>
      </c>
      <c r="Q5033" s="28" t="n">
        <f aca="false">STDEV(P5014:P5033)*SQRT(252)</f>
        <v>0.306625831613689</v>
      </c>
      <c r="R5033" s="26" t="n">
        <f aca="false">(G5033-H5033)/H5033</f>
        <v>0.00100078030188276</v>
      </c>
      <c r="S5033" s="17" t="n">
        <f aca="false">YEAR(B5033)</f>
        <v>2026</v>
      </c>
      <c r="T5033" s="17" t="n">
        <f aca="false">WEEKDAY(B5033)</f>
        <v>4</v>
      </c>
    </row>
    <row r="5034" customFormat="false" ht="15" hidden="false" customHeight="false" outlineLevel="0" collapsed="false">
      <c r="B5034" s="21" t="n">
        <v>46093</v>
      </c>
      <c r="C5034" s="22" t="n">
        <v>5178.045</v>
      </c>
      <c r="D5034" s="22" t="n">
        <v>5191.79</v>
      </c>
      <c r="E5034" s="22" t="n">
        <v>5055.125</v>
      </c>
      <c r="F5034" s="22" t="n">
        <v>5079.255</v>
      </c>
      <c r="G5034" s="23" t="n">
        <v>5195.53</v>
      </c>
      <c r="H5034" s="23" t="n">
        <v>5190.34</v>
      </c>
      <c r="I5034" s="23" t="n">
        <v>5054</v>
      </c>
      <c r="J5034" s="23" t="n">
        <v>5048.95</v>
      </c>
      <c r="K5034" s="29" t="str">
        <f aca="false">IF(N5034&lt;=$F$3,"HIT","MISS")</f>
        <v>HIT</v>
      </c>
      <c r="L5034" s="29" t="str">
        <f aca="false">IF(O5034&lt;=$F$3,"HIT","MISS")</f>
        <v>HIT</v>
      </c>
      <c r="M5034" s="17" t="str">
        <f aca="false">IF(AND(K5034="HIT",L5034="HIT"),"HOD ✓ | LOD ✓",IF(K5034="HIT","HOD ✓",IF(L5034="HIT","LOD ✓","✗ MISS")))</f>
        <v>HOD ✓ | LOD ✓</v>
      </c>
      <c r="N5034" s="26" t="n">
        <f aca="false">IF(D5034&lt;H5034,(H5034-D5034)/D5034,IF(D5034&gt;G5034,(D5034-G5034)/D5034,0))</f>
        <v>0</v>
      </c>
      <c r="O5034" s="26" t="n">
        <f aca="false">IF(E5034&lt;J5034,(J5034-E5034)/E5034,IF(E5034&gt;I5034,(E5034-I5034)/E5034,0))</f>
        <v>0.00022254642565713</v>
      </c>
      <c r="P5034" s="27" t="n">
        <f aca="false">LN(F5034/F5033)</f>
        <v>-0.0189606913097545</v>
      </c>
      <c r="Q5034" s="28" t="n">
        <f aca="false">STDEV(P5015:P5034)*SQRT(252)</f>
        <v>0.29052422564866</v>
      </c>
      <c r="R5034" s="26" t="n">
        <f aca="false">(G5034-H5034)/H5034</f>
        <v>0.000999934493693978</v>
      </c>
      <c r="S5034" s="17" t="n">
        <f aca="false">YEAR(B5034)</f>
        <v>2026</v>
      </c>
      <c r="T5034" s="17" t="n">
        <f aca="false">WEEKDAY(B5034)</f>
        <v>5</v>
      </c>
    </row>
    <row r="5035" customFormat="false" ht="15" hidden="false" customHeight="false" outlineLevel="0" collapsed="false">
      <c r="B5035" s="21" t="n">
        <v>46094</v>
      </c>
      <c r="C5035" s="22" t="n">
        <v>5083.865</v>
      </c>
      <c r="D5035" s="22" t="n">
        <v>5128.475</v>
      </c>
      <c r="E5035" s="22" t="n">
        <v>5009.745</v>
      </c>
      <c r="F5035" s="22" t="n">
        <v>5020.6</v>
      </c>
      <c r="G5035" s="23" t="n">
        <v>5135.54</v>
      </c>
      <c r="H5035" s="23" t="n">
        <v>5130.41</v>
      </c>
      <c r="I5035" s="23" t="n">
        <v>5010.8</v>
      </c>
      <c r="J5035" s="23" t="n">
        <v>5005.79</v>
      </c>
      <c r="K5035" s="29" t="str">
        <f aca="false">IF(N5035&lt;=$F$3,"HIT","MISS")</f>
        <v>HIT</v>
      </c>
      <c r="L5035" s="29" t="str">
        <f aca="false">IF(O5035&lt;=$F$3,"HIT","MISS")</f>
        <v>HIT</v>
      </c>
      <c r="M5035" s="17" t="str">
        <f aca="false">IF(AND(K5035="HIT",L5035="HIT"),"HOD ✓ | LOD ✓",IF(K5035="HIT","HOD ✓",IF(L5035="HIT","LOD ✓","✗ MISS")))</f>
        <v>HOD ✓ | LOD ✓</v>
      </c>
      <c r="N5035" s="26" t="n">
        <f aca="false">IF(D5035&lt;H5035,(H5035-D5035)/D5035,IF(D5035&gt;G5035,(D5035-G5035)/D5035,0))</f>
        <v>0.000377305144316681</v>
      </c>
      <c r="O5035" s="26" t="n">
        <f aca="false">IF(E5035&lt;J5035,(J5035-E5035)/E5035,IF(E5035&gt;I5035,(E5035-I5035)/E5035,0))</f>
        <v>0</v>
      </c>
      <c r="P5035" s="27" t="n">
        <f aca="false">LN(F5035/F5034)</f>
        <v>-0.0116151488185873</v>
      </c>
      <c r="Q5035" s="28" t="n">
        <f aca="false">STDEV(P5016:P5035)*SQRT(252)</f>
        <v>0.281170483385633</v>
      </c>
      <c r="R5035" s="26" t="n">
        <f aca="false">(G5035-H5035)/H5035</f>
        <v>0.000999920084359751</v>
      </c>
      <c r="S5035" s="17" t="n">
        <f aca="false">YEAR(B5035)</f>
        <v>2026</v>
      </c>
      <c r="T5035" s="17" t="n">
        <f aca="false">WEEKDAY(B5035)</f>
        <v>6</v>
      </c>
    </row>
    <row r="5036" customFormat="false" ht="15" hidden="false" customHeight="false" outlineLevel="0" collapsed="false">
      <c r="B5036" s="21" t="n">
        <v>46097</v>
      </c>
      <c r="C5036" s="22" t="n">
        <v>5014.955</v>
      </c>
      <c r="D5036" s="22" t="n">
        <v>5038.145</v>
      </c>
      <c r="E5036" s="22" t="n">
        <v>4967.775</v>
      </c>
      <c r="F5036" s="22" t="n">
        <v>5006.565</v>
      </c>
      <c r="G5036" s="23" t="n">
        <v>5041.1</v>
      </c>
      <c r="H5036" s="23" t="n">
        <v>5036.06</v>
      </c>
      <c r="I5036" s="23" t="n">
        <v>4967.88</v>
      </c>
      <c r="J5036" s="23" t="n">
        <v>4962.92</v>
      </c>
      <c r="K5036" s="29" t="str">
        <f aca="false">IF(N5036&lt;=$F$3,"HIT","MISS")</f>
        <v>HIT</v>
      </c>
      <c r="L5036" s="29" t="str">
        <f aca="false">IF(O5036&lt;=$F$3,"HIT","MISS")</f>
        <v>HIT</v>
      </c>
      <c r="M5036" s="17" t="str">
        <f aca="false">IF(AND(K5036="HIT",L5036="HIT"),"HOD ✓ | LOD ✓",IF(K5036="HIT","HOD ✓",IF(L5036="HIT","LOD ✓","✗ MISS")))</f>
        <v>HOD ✓ | LOD ✓</v>
      </c>
      <c r="N5036" s="26" t="n">
        <f aca="false">IF(D5036&lt;H5036,(H5036-D5036)/D5036,IF(D5036&gt;G5036,(D5036-G5036)/D5036,0))</f>
        <v>0</v>
      </c>
      <c r="O5036" s="26" t="n">
        <f aca="false">IF(E5036&lt;J5036,(J5036-E5036)/E5036,IF(E5036&gt;I5036,(E5036-I5036)/E5036,0))</f>
        <v>0</v>
      </c>
      <c r="P5036" s="27" t="n">
        <f aca="false">LN(F5036/F5035)</f>
        <v>-0.00279939727043201</v>
      </c>
      <c r="Q5036" s="28" t="n">
        <f aca="false">STDEV(P5017:P5036)*SQRT(252)</f>
        <v>0.278947691765282</v>
      </c>
      <c r="R5036" s="26" t="n">
        <f aca="false">(G5036-H5036)/H5036</f>
        <v>0.00100078235763672</v>
      </c>
      <c r="S5036" s="17" t="n">
        <f aca="false">YEAR(B5036)</f>
        <v>2026</v>
      </c>
      <c r="T5036" s="17" t="n">
        <f aca="false">WEEKDAY(B5036)</f>
        <v>2</v>
      </c>
    </row>
    <row r="5037" customFormat="false" ht="15" hidden="false" customHeight="false" outlineLevel="0" collapsed="false">
      <c r="B5037" s="21" t="n">
        <v>46098</v>
      </c>
      <c r="C5037" s="22" t="n">
        <v>5011.11</v>
      </c>
      <c r="D5037" s="22" t="n">
        <v>5044.9</v>
      </c>
      <c r="E5037" s="22" t="n">
        <v>4973.72</v>
      </c>
      <c r="F5037" s="22" t="n">
        <v>5005.725</v>
      </c>
      <c r="G5037" s="23" t="n">
        <v>5048.48</v>
      </c>
      <c r="H5037" s="23" t="n">
        <v>5043.44</v>
      </c>
      <c r="I5037" s="23" t="n">
        <v>4975.65</v>
      </c>
      <c r="J5037" s="23" t="n">
        <v>4970.68</v>
      </c>
      <c r="K5037" s="29" t="str">
        <f aca="false">IF(N5037&lt;=$F$3,"HIT","MISS")</f>
        <v>HIT</v>
      </c>
      <c r="L5037" s="29" t="str">
        <f aca="false">IF(O5037&lt;=$F$3,"HIT","MISS")</f>
        <v>HIT</v>
      </c>
      <c r="M5037" s="17" t="str">
        <f aca="false">IF(AND(K5037="HIT",L5037="HIT"),"HOD ✓ | LOD ✓",IF(K5037="HIT","HOD ✓",IF(L5037="HIT","LOD ✓","✗ MISS")))</f>
        <v>HOD ✓ | LOD ✓</v>
      </c>
      <c r="N5037" s="26" t="n">
        <f aca="false">IF(D5037&lt;H5037,(H5037-D5037)/D5037,IF(D5037&gt;G5037,(D5037-G5037)/D5037,0))</f>
        <v>0</v>
      </c>
      <c r="O5037" s="26" t="n">
        <f aca="false">IF(E5037&lt;J5037,(J5037-E5037)/E5037,IF(E5037&gt;I5037,(E5037-I5037)/E5037,0))</f>
        <v>0</v>
      </c>
      <c r="P5037" s="27" t="n">
        <f aca="false">LN(F5037/F5036)</f>
        <v>-0.000167793781836119</v>
      </c>
      <c r="Q5037" s="28" t="n">
        <f aca="false">STDEV(P5018:P5037)*SQRT(252)</f>
        <v>0.265097622317744</v>
      </c>
      <c r="R5037" s="26" t="n">
        <f aca="false">(G5037-H5037)/H5037</f>
        <v>0.00099931792586012</v>
      </c>
      <c r="S5037" s="17" t="n">
        <f aca="false">YEAR(B5037)</f>
        <v>2026</v>
      </c>
      <c r="T5037" s="17" t="n">
        <f aca="false">WEEKDAY(B5037)</f>
        <v>3</v>
      </c>
    </row>
    <row r="5038" customFormat="false" ht="15" hidden="false" customHeight="false" outlineLevel="0" collapsed="false">
      <c r="B5038" s="21" t="n">
        <v>46099</v>
      </c>
      <c r="C5038" s="22" t="n">
        <v>5001.96</v>
      </c>
      <c r="D5038" s="22" t="n">
        <v>5016.53</v>
      </c>
      <c r="E5038" s="22" t="n">
        <v>4806.845</v>
      </c>
      <c r="F5038" s="22" t="n">
        <v>4818.415</v>
      </c>
      <c r="G5038" s="23" t="n">
        <v>5022.55</v>
      </c>
      <c r="H5038" s="23" t="n">
        <v>5017.53</v>
      </c>
      <c r="I5038" s="23" t="n">
        <v>4813.03</v>
      </c>
      <c r="J5038" s="23" t="n">
        <v>4808.22</v>
      </c>
      <c r="K5038" s="29" t="str">
        <f aca="false">IF(N5038&lt;=$F$3,"HIT","MISS")</f>
        <v>HIT</v>
      </c>
      <c r="L5038" s="29" t="str">
        <f aca="false">IF(O5038&lt;=$F$3,"HIT","MISS")</f>
        <v>HIT</v>
      </c>
      <c r="M5038" s="17" t="str">
        <f aca="false">IF(AND(K5038="HIT",L5038="HIT"),"HOD ✓ | LOD ✓",IF(K5038="HIT","HOD ✓",IF(L5038="HIT","LOD ✓","✗ MISS")))</f>
        <v>HOD ✓ | LOD ✓</v>
      </c>
      <c r="N5038" s="26" t="n">
        <f aca="false">IF(D5038&lt;H5038,(H5038-D5038)/D5038,IF(D5038&gt;G5038,(D5038-G5038)/D5038,0))</f>
        <v>0.000199340978724337</v>
      </c>
      <c r="O5038" s="26" t="n">
        <f aca="false">IF(E5038&lt;J5038,(J5038-E5038)/E5038,IF(E5038&gt;I5038,(E5038-I5038)/E5038,0))</f>
        <v>0.00028605041352488</v>
      </c>
      <c r="P5038" s="27" t="n">
        <f aca="false">LN(F5038/F5037)</f>
        <v>-0.0381372216124389</v>
      </c>
      <c r="Q5038" s="28" t="n">
        <f aca="false">STDEV(P5019:P5038)*SQRT(252)</f>
        <v>0.289682193600963</v>
      </c>
      <c r="R5038" s="26" t="n">
        <f aca="false">(G5038-H5038)/H5038</f>
        <v>0.00100049227408714</v>
      </c>
      <c r="S5038" s="17" t="n">
        <f aca="false">YEAR(B5038)</f>
        <v>2026</v>
      </c>
      <c r="T5038" s="17" t="n">
        <f aca="false">WEEKDAY(B5038)</f>
        <v>4</v>
      </c>
    </row>
    <row r="5039" customFormat="false" ht="15" hidden="false" customHeight="false" outlineLevel="0" collapsed="false">
      <c r="B5039" s="21" t="n">
        <v>46100</v>
      </c>
      <c r="C5039" s="22" t="n">
        <v>4824.645</v>
      </c>
      <c r="D5039" s="22" t="n">
        <v>4867.225</v>
      </c>
      <c r="E5039" s="22" t="n">
        <v>4502.365</v>
      </c>
      <c r="F5039" s="22" t="n">
        <v>4650.72</v>
      </c>
      <c r="G5039" s="23" t="n">
        <v>4868.57</v>
      </c>
      <c r="H5039" s="23" t="n">
        <v>4863.71</v>
      </c>
      <c r="I5039" s="23" t="n">
        <v>4505.52</v>
      </c>
      <c r="J5039" s="23" t="n">
        <v>4501.02</v>
      </c>
      <c r="K5039" s="29" t="str">
        <f aca="false">IF(N5039&lt;=$F$3,"HIT","MISS")</f>
        <v>HIT</v>
      </c>
      <c r="L5039" s="29" t="str">
        <f aca="false">IF(O5039&lt;=$F$3,"HIT","MISS")</f>
        <v>HIT</v>
      </c>
      <c r="M5039" s="17" t="str">
        <f aca="false">IF(AND(K5039="HIT",L5039="HIT"),"HOD ✓ | LOD ✓",IF(K5039="HIT","HOD ✓",IF(L5039="HIT","LOD ✓","✗ MISS")))</f>
        <v>HOD ✓ | LOD ✓</v>
      </c>
      <c r="N5039" s="26" t="n">
        <f aca="false">IF(D5039&lt;H5039,(H5039-D5039)/D5039,IF(D5039&gt;G5039,(D5039-G5039)/D5039,0))</f>
        <v>0</v>
      </c>
      <c r="O5039" s="26" t="n">
        <f aca="false">IF(E5039&lt;J5039,(J5039-E5039)/E5039,IF(E5039&gt;I5039,(E5039-I5039)/E5039,0))</f>
        <v>0</v>
      </c>
      <c r="P5039" s="27" t="n">
        <f aca="false">LN(F5039/F5038)</f>
        <v>-0.0354229894864401</v>
      </c>
      <c r="Q5039" s="28" t="n">
        <f aca="false">STDEV(P5020:P5039)*SQRT(252)</f>
        <v>0.312487008881516</v>
      </c>
      <c r="R5039" s="26" t="n">
        <f aca="false">(G5039-H5039)/H5039</f>
        <v>0.000999237207810431</v>
      </c>
      <c r="S5039" s="17" t="n">
        <f aca="false">YEAR(B5039)</f>
        <v>2026</v>
      </c>
      <c r="T5039" s="17" t="n">
        <f aca="false">WEEKDAY(B5039)</f>
        <v>5</v>
      </c>
    </row>
    <row r="5040" customFormat="false" ht="15" hidden="false" customHeight="false" outlineLevel="0" collapsed="false">
      <c r="B5040" s="21" t="n">
        <v>46101</v>
      </c>
      <c r="C5040" s="22" t="n">
        <v>4659.99</v>
      </c>
      <c r="D5040" s="22" t="n">
        <v>4736.175</v>
      </c>
      <c r="E5040" s="22" t="n">
        <v>4477.54</v>
      </c>
      <c r="F5040" s="22" t="n">
        <v>4497.48</v>
      </c>
      <c r="G5040" s="23" t="n">
        <v>4738.87</v>
      </c>
      <c r="H5040" s="23" t="n">
        <v>4734.14</v>
      </c>
      <c r="I5040" s="23" t="n">
        <v>4478.63</v>
      </c>
      <c r="J5040" s="23" t="n">
        <v>4474.16</v>
      </c>
      <c r="K5040" s="29" t="str">
        <f aca="false">IF(N5040&lt;=$F$3,"HIT","MISS")</f>
        <v>HIT</v>
      </c>
      <c r="L5040" s="29" t="str">
        <f aca="false">IF(O5040&lt;=$F$3,"HIT","MISS")</f>
        <v>HIT</v>
      </c>
      <c r="M5040" s="17" t="str">
        <f aca="false">IF(AND(K5040="HIT",L5040="HIT"),"HOD ✓ | LOD ✓",IF(K5040="HIT","HOD ✓",IF(L5040="HIT","LOD ✓","✗ MISS")))</f>
        <v>HOD ✓ | LOD ✓</v>
      </c>
      <c r="N5040" s="26" t="n">
        <f aca="false">IF(D5040&lt;H5040,(H5040-D5040)/D5040,IF(D5040&gt;G5040,(D5040-G5040)/D5040,0))</f>
        <v>0</v>
      </c>
      <c r="O5040" s="26" t="n">
        <f aca="false">IF(E5040&lt;J5040,(J5040-E5040)/E5040,IF(E5040&gt;I5040,(E5040-I5040)/E5040,0))</f>
        <v>0</v>
      </c>
      <c r="P5040" s="27" t="n">
        <f aca="false">LN(F5040/F5039)</f>
        <v>-0.033504806404956</v>
      </c>
      <c r="Q5040" s="28" t="n">
        <f aca="false">STDEV(P5021:P5040)*SQRT(252)</f>
        <v>0.314170491125163</v>
      </c>
      <c r="R5040" s="26" t="n">
        <f aca="false">(G5040-H5040)/H5040</f>
        <v>0.000999125501146895</v>
      </c>
      <c r="S5040" s="17" t="n">
        <f aca="false">YEAR(B5040)</f>
        <v>2026</v>
      </c>
      <c r="T5040" s="17" t="n">
        <f aca="false">WEEKDAY(B5040)</f>
        <v>6</v>
      </c>
    </row>
    <row r="5041" customFormat="false" ht="15" hidden="false" customHeight="false" outlineLevel="0" collapsed="false">
      <c r="B5041" s="21" t="n">
        <v>46104</v>
      </c>
      <c r="C5041" s="22" t="n">
        <v>4472.24</v>
      </c>
      <c r="D5041" s="22" t="n">
        <v>4536.415</v>
      </c>
      <c r="E5041" s="22" t="n">
        <v>4099.125</v>
      </c>
      <c r="F5041" s="22" t="n">
        <v>4406.505</v>
      </c>
      <c r="G5041" s="23" t="n">
        <v>4540.61</v>
      </c>
      <c r="H5041" s="23" t="n">
        <v>4536.07</v>
      </c>
      <c r="I5041" s="23" t="n">
        <v>4104.04</v>
      </c>
      <c r="J5041" s="23" t="n">
        <v>4099.94</v>
      </c>
      <c r="K5041" s="29" t="str">
        <f aca="false">IF(N5041&lt;=$F$3,"HIT","MISS")</f>
        <v>HIT</v>
      </c>
      <c r="L5041" s="29" t="str">
        <f aca="false">IF(O5041&lt;=$F$3,"HIT","MISS")</f>
        <v>HIT</v>
      </c>
      <c r="M5041" s="17" t="str">
        <f aca="false">IF(AND(K5041="HIT",L5041="HIT"),"HOD ✓ | LOD ✓",IF(K5041="HIT","HOD ✓",IF(L5041="HIT","LOD ✓","✗ MISS")))</f>
        <v>HOD ✓ | LOD ✓</v>
      </c>
      <c r="N5041" s="26" t="n">
        <f aca="false">IF(D5041&lt;H5041,(H5041-D5041)/D5041,IF(D5041&gt;G5041,(D5041-G5041)/D5041,0))</f>
        <v>0</v>
      </c>
      <c r="O5041" s="26" t="n">
        <f aca="false">IF(E5041&lt;J5041,(J5041-E5041)/E5041,IF(E5041&gt;I5041,(E5041-I5041)/E5041,0))</f>
        <v>0.000198822919525411</v>
      </c>
      <c r="P5041" s="27" t="n">
        <f aca="false">LN(F5041/F5040)</f>
        <v>-0.0204353816733827</v>
      </c>
      <c r="Q5041" s="28" t="n">
        <f aca="false">STDEV(P5022:P5041)*SQRT(252)</f>
        <v>0.297785748532965</v>
      </c>
      <c r="R5041" s="26" t="n">
        <f aca="false">(G5041-H5041)/H5041</f>
        <v>0.0010008663887462</v>
      </c>
      <c r="S5041" s="17" t="n">
        <f aca="false">YEAR(B5041)</f>
        <v>2026</v>
      </c>
      <c r="T5041" s="17" t="n">
        <f aca="false">WEEKDAY(B5041)</f>
        <v>2</v>
      </c>
    </row>
    <row r="5042" customFormat="false" ht="15" hidden="false" customHeight="false" outlineLevel="0" collapsed="false">
      <c r="B5042" s="21" t="n">
        <v>46105</v>
      </c>
      <c r="C5042" s="22" t="n">
        <v>4382.825</v>
      </c>
      <c r="D5042" s="22" t="n">
        <v>4484.495</v>
      </c>
      <c r="E5042" s="22" t="n">
        <v>4305.88</v>
      </c>
      <c r="F5042" s="22" t="n">
        <v>4474.275</v>
      </c>
      <c r="G5042" s="23" t="n">
        <v>4486.71</v>
      </c>
      <c r="H5042" s="23" t="n">
        <v>4482.23</v>
      </c>
      <c r="I5042" s="23" t="n">
        <v>4310.65</v>
      </c>
      <c r="J5042" s="23" t="n">
        <v>4306.34</v>
      </c>
      <c r="K5042" s="29" t="str">
        <f aca="false">IF(N5042&lt;=$F$3,"HIT","MISS")</f>
        <v>HIT</v>
      </c>
      <c r="L5042" s="29" t="str">
        <f aca="false">IF(O5042&lt;=$F$3,"HIT","MISS")</f>
        <v>HIT</v>
      </c>
      <c r="M5042" s="17" t="str">
        <f aca="false">IF(AND(K5042="HIT",L5042="HIT"),"HOD ✓ | LOD ✓",IF(K5042="HIT","HOD ✓",IF(L5042="HIT","LOD ✓","✗ MISS")))</f>
        <v>HOD ✓ | LOD ✓</v>
      </c>
      <c r="N5042" s="26" t="n">
        <f aca="false">IF(D5042&lt;H5042,(H5042-D5042)/D5042,IF(D5042&gt;G5042,(D5042-G5042)/D5042,0))</f>
        <v>0</v>
      </c>
      <c r="O5042" s="26" t="n">
        <f aca="false">IF(E5042&lt;J5042,(J5042-E5042)/E5042,IF(E5042&gt;I5042,(E5042-I5042)/E5042,0))</f>
        <v>0.000106830659470314</v>
      </c>
      <c r="P5042" s="27" t="n">
        <f aca="false">LN(F5042/F5041)</f>
        <v>0.0152624691840784</v>
      </c>
      <c r="Q5042" s="28" t="n">
        <f aca="false">STDEV(P5023:P5042)*SQRT(252)</f>
        <v>0.307900113744634</v>
      </c>
      <c r="R5042" s="26" t="n">
        <f aca="false">(G5042-H5042)/H5042</f>
        <v>0.00099950247979253</v>
      </c>
      <c r="S5042" s="17" t="n">
        <f aca="false">YEAR(B5042)</f>
        <v>2026</v>
      </c>
      <c r="T5042" s="17" t="n">
        <f aca="false">WEEKDAY(B5042)</f>
        <v>3</v>
      </c>
    </row>
    <row r="5043" customFormat="false" ht="15" hidden="false" customHeight="false" outlineLevel="0" collapsed="false">
      <c r="B5043" s="21" t="n">
        <v>46106</v>
      </c>
      <c r="C5043" s="22" t="n">
        <v>4476.635</v>
      </c>
      <c r="D5043" s="22" t="n">
        <v>4602.645</v>
      </c>
      <c r="E5043" s="22" t="n">
        <v>4455.885</v>
      </c>
      <c r="F5043" s="22" t="n">
        <v>4506.845</v>
      </c>
      <c r="G5043" s="23" t="n">
        <v>4601.65</v>
      </c>
      <c r="H5043" s="23" t="n">
        <v>4597.05</v>
      </c>
      <c r="I5043" s="23" t="n">
        <v>4455.17</v>
      </c>
      <c r="J5043" s="23" t="n">
        <v>4450.72</v>
      </c>
      <c r="K5043" s="29" t="str">
        <f aca="false">IF(N5043&lt;=$F$3,"HIT","MISS")</f>
        <v>HIT</v>
      </c>
      <c r="L5043" s="29" t="str">
        <f aca="false">IF(O5043&lt;=$F$3,"HIT","MISS")</f>
        <v>HIT</v>
      </c>
      <c r="M5043" s="17" t="str">
        <f aca="false">IF(AND(K5043="HIT",L5043="HIT"),"HOD ✓ | LOD ✓",IF(K5043="HIT","HOD ✓",IF(L5043="HIT","LOD ✓","✗ MISS")))</f>
        <v>HOD ✓ | LOD ✓</v>
      </c>
      <c r="N5043" s="26" t="n">
        <f aca="false">IF(D5043&lt;H5043,(H5043-D5043)/D5043,IF(D5043&gt;G5043,(D5043-G5043)/D5043,0))</f>
        <v>0.000216180044300788</v>
      </c>
      <c r="O5043" s="26" t="n">
        <f aca="false">IF(E5043&lt;J5043,(J5043-E5043)/E5043,IF(E5043&gt;I5043,(E5043-I5043)/E5043,0))</f>
        <v>0.000160461950880722</v>
      </c>
      <c r="P5043" s="27" t="n">
        <f aca="false">LN(F5043/F5042)</f>
        <v>0.00725302474130757</v>
      </c>
      <c r="Q5043" s="28" t="n">
        <f aca="false">STDEV(P5024:P5043)*SQRT(252)</f>
        <v>0.309734838508307</v>
      </c>
      <c r="R5043" s="26" t="n">
        <f aca="false">(G5043-H5043)/H5043</f>
        <v>0.00100064171588289</v>
      </c>
      <c r="S5043" s="17" t="n">
        <f aca="false">YEAR(B5043)</f>
        <v>2026</v>
      </c>
      <c r="T5043" s="17" t="n">
        <f aca="false">WEEKDAY(B5043)</f>
        <v>4</v>
      </c>
    </row>
    <row r="5044" customFormat="false" ht="15" hidden="false" customHeight="false" outlineLevel="0" collapsed="false">
      <c r="B5044" s="21" t="n">
        <v>46107</v>
      </c>
      <c r="C5044" s="22" t="n">
        <v>4521.855</v>
      </c>
      <c r="D5044" s="22" t="n">
        <v>4544.815</v>
      </c>
      <c r="E5044" s="22" t="n">
        <v>4351.355</v>
      </c>
      <c r="F5044" s="22" t="n">
        <v>4378.2</v>
      </c>
      <c r="G5044" s="23" t="n">
        <v>4546.15</v>
      </c>
      <c r="H5044" s="23" t="n">
        <v>4541.61</v>
      </c>
      <c r="I5044" s="23" t="n">
        <v>4356.25</v>
      </c>
      <c r="J5044" s="23" t="n">
        <v>4351.9</v>
      </c>
      <c r="K5044" s="29" t="str">
        <f aca="false">IF(N5044&lt;=$F$3,"HIT","MISS")</f>
        <v>HIT</v>
      </c>
      <c r="L5044" s="29" t="str">
        <f aca="false">IF(O5044&lt;=$F$3,"HIT","MISS")</f>
        <v>HIT</v>
      </c>
      <c r="M5044" s="17" t="str">
        <f aca="false">IF(AND(K5044="HIT",L5044="HIT"),"HOD ✓ | LOD ✓",IF(K5044="HIT","HOD ✓",IF(L5044="HIT","LOD ✓","✗ MISS")))</f>
        <v>HOD ✓ | LOD ✓</v>
      </c>
      <c r="N5044" s="26" t="n">
        <f aca="false">IF(D5044&lt;H5044,(H5044-D5044)/D5044,IF(D5044&gt;G5044,(D5044-G5044)/D5044,0))</f>
        <v>0</v>
      </c>
      <c r="O5044" s="26" t="n">
        <f aca="false">IF(E5044&lt;J5044,(J5044-E5044)/E5044,IF(E5044&gt;I5044,(E5044-I5044)/E5044,0))</f>
        <v>0.000125248342183084</v>
      </c>
      <c r="P5044" s="27" t="n">
        <f aca="false">LN(F5044/F5043)</f>
        <v>-0.0289596711522216</v>
      </c>
      <c r="Q5044" s="28" t="n">
        <f aca="false">STDEV(P5025:P5044)*SQRT(252)</f>
        <v>0.316421106312701</v>
      </c>
      <c r="R5044" s="26" t="n">
        <f aca="false">(G5044-H5044)/H5044</f>
        <v>0.000999645500164031</v>
      </c>
      <c r="S5044" s="17" t="n">
        <f aca="false">YEAR(B5044)</f>
        <v>2026</v>
      </c>
      <c r="T5044" s="17" t="n">
        <f aca="false">WEEKDAY(B5044)</f>
        <v>5</v>
      </c>
    </row>
    <row r="5045" customFormat="false" ht="15" hidden="false" customHeight="false" outlineLevel="0" collapsed="false">
      <c r="B5045" s="21" t="n">
        <v>46108</v>
      </c>
      <c r="C5045" s="22" t="n">
        <v>4388.67</v>
      </c>
      <c r="D5045" s="22" t="n">
        <v>4555.63</v>
      </c>
      <c r="E5045" s="22" t="n">
        <v>4375.525</v>
      </c>
      <c r="F5045" s="22" t="n">
        <v>4493.685</v>
      </c>
      <c r="G5045" s="23" t="n">
        <v>4560.89</v>
      </c>
      <c r="H5045" s="23" t="n">
        <v>4556.33</v>
      </c>
      <c r="I5045" s="23" t="n">
        <v>4377.82</v>
      </c>
      <c r="J5045" s="23" t="n">
        <v>4373.45</v>
      </c>
      <c r="K5045" s="29" t="str">
        <f aca="false">IF(N5045&lt;=$F$3,"HIT","MISS")</f>
        <v>HIT</v>
      </c>
      <c r="L5045" s="29" t="str">
        <f aca="false">IF(O5045&lt;=$F$3,"HIT","MISS")</f>
        <v>HIT</v>
      </c>
      <c r="M5045" s="17" t="str">
        <f aca="false">IF(AND(K5045="HIT",L5045="HIT"),"HOD ✓ | LOD ✓",IF(K5045="HIT","HOD ✓",IF(L5045="HIT","LOD ✓","✗ MISS")))</f>
        <v>HOD ✓ | LOD ✓</v>
      </c>
      <c r="N5045" s="26" t="n">
        <f aca="false">IF(D5045&lt;H5045,(H5045-D5045)/D5045,IF(D5045&gt;G5045,(D5045-G5045)/D5045,0))</f>
        <v>0.000153656025621005</v>
      </c>
      <c r="O5045" s="26" t="n">
        <f aca="false">IF(E5045&lt;J5045,(J5045-E5045)/E5045,IF(E5045&gt;I5045,(E5045-I5045)/E5045,0))</f>
        <v>0</v>
      </c>
      <c r="P5045" s="27" t="n">
        <f aca="false">LN(F5045/F5044)</f>
        <v>0.02603539683104</v>
      </c>
      <c r="Q5045" s="28" t="n">
        <f aca="false">STDEV(P5026:P5045)*SQRT(252)</f>
        <v>0.326626416247231</v>
      </c>
      <c r="R5045" s="26" t="n">
        <f aca="false">(G5045-H5045)/H5045</f>
        <v>0.00100080547282581</v>
      </c>
      <c r="S5045" s="17" t="n">
        <f aca="false">YEAR(B5045)</f>
        <v>2026</v>
      </c>
      <c r="T5045" s="17" t="n">
        <f aca="false">WEEKDAY(B5045)</f>
        <v>6</v>
      </c>
    </row>
    <row r="5046" customFormat="false" ht="15" hidden="false" customHeight="false" outlineLevel="0" collapsed="false">
      <c r="B5046" s="21" t="n">
        <v>46111</v>
      </c>
      <c r="C5046" s="22" t="n">
        <v>4512.54</v>
      </c>
      <c r="D5046" s="22" t="n">
        <v>4580.73</v>
      </c>
      <c r="E5046" s="22" t="n">
        <v>4417.43</v>
      </c>
      <c r="F5046" s="22" t="n">
        <v>4510.65</v>
      </c>
      <c r="G5046" s="23" t="n">
        <v>4585.08</v>
      </c>
      <c r="H5046" s="23" t="n">
        <v>4580.5</v>
      </c>
      <c r="I5046" s="23" t="n">
        <v>4422.65</v>
      </c>
      <c r="J5046" s="23" t="n">
        <v>4418.23</v>
      </c>
      <c r="K5046" s="29" t="str">
        <f aca="false">IF(N5046&lt;=$F$3,"HIT","MISS")</f>
        <v>HIT</v>
      </c>
      <c r="L5046" s="29" t="str">
        <f aca="false">IF(O5046&lt;=$F$3,"HIT","MISS")</f>
        <v>HIT</v>
      </c>
      <c r="M5046" s="17" t="str">
        <f aca="false">IF(AND(K5046="HIT",L5046="HIT"),"HOD ✓ | LOD ✓",IF(K5046="HIT","HOD ✓",IF(L5046="HIT","LOD ✓","✗ MISS")))</f>
        <v>HOD ✓ | LOD ✓</v>
      </c>
      <c r="N5046" s="26" t="n">
        <f aca="false">IF(D5046&lt;H5046,(H5046-D5046)/D5046,IF(D5046&gt;G5046,(D5046-G5046)/D5046,0))</f>
        <v>0</v>
      </c>
      <c r="O5046" s="26" t="n">
        <f aca="false">IF(E5046&lt;J5046,(J5046-E5046)/E5046,IF(E5046&gt;I5046,(E5046-I5046)/E5046,0))</f>
        <v>0.000181100775790284</v>
      </c>
      <c r="P5046" s="27" t="n">
        <f aca="false">LN(F5046/F5045)</f>
        <v>0.00376818944967877</v>
      </c>
      <c r="Q5046" s="28" t="n">
        <f aca="false">STDEV(P5027:P5046)*SQRT(252)</f>
        <v>0.324075816051393</v>
      </c>
      <c r="R5046" s="26" t="n">
        <f aca="false">(G5046-H5046)/H5046</f>
        <v>0.000999890841611162</v>
      </c>
      <c r="S5046" s="17" t="n">
        <f aca="false">YEAR(B5046)</f>
        <v>2026</v>
      </c>
      <c r="T5046" s="17" t="n">
        <f aca="false">WEEKDAY(B5046)</f>
        <v>2</v>
      </c>
    </row>
    <row r="5047" customFormat="false" ht="15" hidden="false" customHeight="false" outlineLevel="0" collapsed="false">
      <c r="B5047" s="21" t="n">
        <v>46112</v>
      </c>
      <c r="C5047" s="22" t="n">
        <v>4517.71</v>
      </c>
      <c r="D5047" s="22" t="n">
        <v>4687.335</v>
      </c>
      <c r="E5047" s="22" t="n">
        <v>4482.66</v>
      </c>
      <c r="F5047" s="22" t="n">
        <v>4667.875</v>
      </c>
      <c r="G5047" s="23" t="n">
        <v>4694.1</v>
      </c>
      <c r="H5047" s="23" t="n">
        <v>4689.41</v>
      </c>
      <c r="I5047" s="23" t="n">
        <v>4488.19</v>
      </c>
      <c r="J5047" s="23" t="n">
        <v>4483.71</v>
      </c>
      <c r="K5047" s="29" t="str">
        <f aca="false">IF(N5047&lt;=$F$3,"HIT","MISS")</f>
        <v>HIT</v>
      </c>
      <c r="L5047" s="29" t="str">
        <f aca="false">IF(O5047&lt;=$F$3,"HIT","MISS")</f>
        <v>HIT</v>
      </c>
      <c r="M5047" s="17" t="str">
        <f aca="false">IF(AND(K5047="HIT",L5047="HIT"),"HOD ✓ | LOD ✓",IF(K5047="HIT","HOD ✓",IF(L5047="HIT","LOD ✓","✗ MISS")))</f>
        <v>HOD ✓ | LOD ✓</v>
      </c>
      <c r="N5047" s="26" t="n">
        <f aca="false">IF(D5047&lt;H5047,(H5047-D5047)/D5047,IF(D5047&gt;G5047,(D5047-G5047)/D5047,0))</f>
        <v>0.000442682249081796</v>
      </c>
      <c r="O5047" s="26" t="n">
        <f aca="false">IF(E5047&lt;J5047,(J5047-E5047)/E5047,IF(E5047&gt;I5047,(E5047-I5047)/E5047,0))</f>
        <v>0.000234235922421103</v>
      </c>
      <c r="P5047" s="27" t="n">
        <f aca="false">LN(F5047/F5046)</f>
        <v>0.0342626687041492</v>
      </c>
      <c r="Q5047" s="28" t="n">
        <f aca="false">STDEV(P5028:P5047)*SQRT(252)</f>
        <v>0.327393822334452</v>
      </c>
      <c r="R5047" s="26" t="n">
        <f aca="false">(G5047-H5047)/H5047</f>
        <v>0.00100012581540119</v>
      </c>
      <c r="S5047" s="17" t="n">
        <f aca="false">YEAR(B5047)</f>
        <v>2026</v>
      </c>
      <c r="T5047" s="17" t="n">
        <f aca="false">WEEKDAY(B5047)</f>
        <v>3</v>
      </c>
    </row>
    <row r="5048" customFormat="false" ht="15" hidden="false" customHeight="false" outlineLevel="0" collapsed="false">
      <c r="B5048" s="21" t="n">
        <v>46113</v>
      </c>
      <c r="C5048" s="22" t="n">
        <v>4674.535</v>
      </c>
      <c r="D5048" s="22" t="n">
        <v>4793.195</v>
      </c>
      <c r="E5048" s="22" t="n">
        <v>4662.125</v>
      </c>
      <c r="F5048" s="22" t="n">
        <v>4758.2</v>
      </c>
      <c r="G5048" s="23" t="n">
        <v>4794.58</v>
      </c>
      <c r="H5048" s="23" t="n">
        <v>4789.79</v>
      </c>
      <c r="I5048" s="23" t="n">
        <v>4663.02</v>
      </c>
      <c r="J5048" s="23" t="n">
        <v>4658.36</v>
      </c>
      <c r="K5048" s="29" t="str">
        <f aca="false">IF(N5048&lt;=$F$3,"HIT","MISS")</f>
        <v>HIT</v>
      </c>
      <c r="L5048" s="29" t="str">
        <f aca="false">IF(O5048&lt;=$F$3,"HIT","MISS")</f>
        <v>HIT</v>
      </c>
      <c r="M5048" s="17" t="str">
        <f aca="false">IF(AND(K5048="HIT",L5048="HIT"),"HOD ✓ | LOD ✓",IF(K5048="HIT","HOD ✓",IF(L5048="HIT","LOD ✓","✗ MISS")))</f>
        <v>HOD ✓ | LOD ✓</v>
      </c>
      <c r="N5048" s="26" t="n">
        <f aca="false">IF(D5048&lt;H5048,(H5048-D5048)/D5048,IF(D5048&gt;G5048,(D5048-G5048)/D5048,0))</f>
        <v>0</v>
      </c>
      <c r="O5048" s="26" t="n">
        <f aca="false">IF(E5048&lt;J5048,(J5048-E5048)/E5048,IF(E5048&gt;I5048,(E5048-I5048)/E5048,0))</f>
        <v>0</v>
      </c>
      <c r="P5048" s="27" t="n">
        <f aca="false">LN(F5048/F5047)</f>
        <v>0.0191655094632461</v>
      </c>
      <c r="Q5048" s="28" t="n">
        <f aca="false">STDEV(P5029:P5048)*SQRT(252)</f>
        <v>0.334150426754604</v>
      </c>
      <c r="R5048" s="26" t="n">
        <f aca="false">(G5048-H5048)/H5048</f>
        <v>0.00100004384325826</v>
      </c>
      <c r="S5048" s="17" t="n">
        <f aca="false">YEAR(B5048)</f>
        <v>2026</v>
      </c>
      <c r="T5048" s="17" t="n">
        <f aca="false">WEEKDAY(B5048)</f>
        <v>4</v>
      </c>
    </row>
    <row r="5049" customFormat="false" ht="15" hidden="false" customHeight="false" outlineLevel="0" collapsed="false">
      <c r="B5049" s="21" t="n">
        <v>46114</v>
      </c>
      <c r="C5049" s="22" t="n">
        <v>4758.465</v>
      </c>
      <c r="D5049" s="22" t="n">
        <v>4800.8</v>
      </c>
      <c r="E5049" s="22" t="n">
        <v>4553.85</v>
      </c>
      <c r="F5049" s="22" t="n">
        <v>4676.745</v>
      </c>
      <c r="G5049" s="23" t="n">
        <v>4799.52</v>
      </c>
      <c r="H5049" s="23" t="n">
        <v>4794.73</v>
      </c>
      <c r="I5049" s="23" t="n">
        <v>4555.89</v>
      </c>
      <c r="J5049" s="23" t="n">
        <v>4551.34</v>
      </c>
      <c r="K5049" s="29" t="str">
        <f aca="false">IF(N5049&lt;=$F$3,"HIT","MISS")</f>
        <v>HIT</v>
      </c>
      <c r="L5049" s="29" t="str">
        <f aca="false">IF(O5049&lt;=$F$3,"HIT","MISS")</f>
        <v>HIT</v>
      </c>
      <c r="M5049" s="17" t="str">
        <f aca="false">IF(AND(K5049="HIT",L5049="HIT"),"HOD ✓ | LOD ✓",IF(K5049="HIT","HOD ✓",IF(L5049="HIT","LOD ✓","✗ MISS")))</f>
        <v>HOD ✓ | LOD ✓</v>
      </c>
      <c r="N5049" s="26" t="n">
        <f aca="false">IF(D5049&lt;H5049,(H5049-D5049)/D5049,IF(D5049&gt;G5049,(D5049-G5049)/D5049,0))</f>
        <v>0.000266622229628342</v>
      </c>
      <c r="O5049" s="26" t="n">
        <f aca="false">IF(E5049&lt;J5049,(J5049-E5049)/E5049,IF(E5049&gt;I5049,(E5049-I5049)/E5049,0))</f>
        <v>0</v>
      </c>
      <c r="P5049" s="27" t="n">
        <f aca="false">LN(F5049/F5048)</f>
        <v>-0.0172670903378128</v>
      </c>
      <c r="Q5049" s="28" t="n">
        <f aca="false">STDEV(P5030:P5049)*SQRT(252)</f>
        <v>0.336470984946277</v>
      </c>
      <c r="R5049" s="26" t="n">
        <f aca="false">(G5049-H5049)/H5049</f>
        <v>0.000999013500238986</v>
      </c>
      <c r="S5049" s="17" t="n">
        <f aca="false">YEAR(B5049)</f>
        <v>2026</v>
      </c>
      <c r="T5049" s="17" t="n">
        <f aca="false">WEEKDAY(B5049)</f>
        <v>5</v>
      </c>
    </row>
    <row r="5050" customFormat="false" ht="15" hidden="false" customHeight="false" outlineLevel="0" collapsed="false">
      <c r="B5050" s="21" t="n">
        <v>46118</v>
      </c>
      <c r="C5050" s="22" t="n">
        <v>4638.25</v>
      </c>
      <c r="D5050" s="22" t="n">
        <v>4706.875</v>
      </c>
      <c r="E5050" s="22" t="n">
        <v>4600.85</v>
      </c>
      <c r="F5050" s="22" t="n">
        <v>4649.995</v>
      </c>
      <c r="G5050" s="23" t="n">
        <v>4707.11</v>
      </c>
      <c r="H5050" s="23" t="n">
        <v>4702.41</v>
      </c>
      <c r="I5050" s="23" t="n">
        <v>4606.27</v>
      </c>
      <c r="J5050" s="23" t="n">
        <v>4601.67</v>
      </c>
      <c r="K5050" s="29" t="str">
        <f aca="false">IF(N5050&lt;=$F$3,"HIT","MISS")</f>
        <v>HIT</v>
      </c>
      <c r="L5050" s="29" t="str">
        <f aca="false">IF(O5050&lt;=$F$3,"HIT","MISS")</f>
        <v>HIT</v>
      </c>
      <c r="M5050" s="17" t="str">
        <f aca="false">IF(AND(K5050="HIT",L5050="HIT"),"HOD ✓ | LOD ✓",IF(K5050="HIT","HOD ✓",IF(L5050="HIT","LOD ✓","✗ MISS")))</f>
        <v>HOD ✓ | LOD ✓</v>
      </c>
      <c r="N5050" s="26" t="n">
        <f aca="false">IF(D5050&lt;H5050,(H5050-D5050)/D5050,IF(D5050&gt;G5050,(D5050-G5050)/D5050,0))</f>
        <v>0</v>
      </c>
      <c r="O5050" s="26" t="n">
        <f aca="false">IF(E5050&lt;J5050,(J5050-E5050)/E5050,IF(E5050&gt;I5050,(E5050-I5050)/E5050,0))</f>
        <v>0.000178227936142171</v>
      </c>
      <c r="P5050" s="27" t="n">
        <f aca="false">LN(F5050/F5049)</f>
        <v>-0.00573621079792392</v>
      </c>
      <c r="Q5050" s="28" t="n">
        <f aca="false">STDEV(P5031:P5050)*SQRT(252)</f>
        <v>0.326532484787129</v>
      </c>
      <c r="R5050" s="26" t="n">
        <f aca="false">(G5050-H5050)/H5050</f>
        <v>0.00099948749683669</v>
      </c>
      <c r="S5050" s="17" t="n">
        <f aca="false">YEAR(B5050)</f>
        <v>2026</v>
      </c>
      <c r="T5050" s="17" t="n">
        <f aca="false">WEEKDAY(B5050)</f>
        <v>2</v>
      </c>
    </row>
    <row r="5051" customFormat="false" ht="15" hidden="false" customHeight="false" outlineLevel="0" collapsed="false">
      <c r="B5051" s="21" t="n">
        <v>46119</v>
      </c>
      <c r="C5051" s="22" t="n">
        <v>4661.755</v>
      </c>
      <c r="D5051" s="22" t="n">
        <v>4718.96</v>
      </c>
      <c r="E5051" s="22" t="n">
        <v>4607.63</v>
      </c>
      <c r="F5051" s="22" t="n">
        <v>4704.81</v>
      </c>
      <c r="G5051" s="23" t="n">
        <v>4717.56</v>
      </c>
      <c r="H5051" s="23" t="n">
        <v>4712.85</v>
      </c>
      <c r="I5051" s="23" t="n">
        <v>4606.09</v>
      </c>
      <c r="J5051" s="23" t="n">
        <v>4601.49</v>
      </c>
      <c r="K5051" s="29" t="str">
        <f aca="false">IF(N5051&lt;=$F$3,"HIT","MISS")</f>
        <v>HIT</v>
      </c>
      <c r="L5051" s="29" t="str">
        <f aca="false">IF(O5051&lt;=$F$3,"HIT","MISS")</f>
        <v>HIT</v>
      </c>
      <c r="M5051" s="17" t="str">
        <f aca="false">IF(AND(K5051="HIT",L5051="HIT"),"HOD ✓ | LOD ✓",IF(K5051="HIT","HOD ✓",IF(L5051="HIT","LOD ✓","✗ MISS")))</f>
        <v>HOD ✓ | LOD ✓</v>
      </c>
      <c r="N5051" s="26" t="n">
        <f aca="false">IF(D5051&lt;H5051,(H5051-D5051)/D5051,IF(D5051&gt;G5051,(D5051-G5051)/D5051,0))</f>
        <v>0.000296675538677937</v>
      </c>
      <c r="O5051" s="26" t="n">
        <f aca="false">IF(E5051&lt;J5051,(J5051-E5051)/E5051,IF(E5051&gt;I5051,(E5051-I5051)/E5051,0))</f>
        <v>0.000334228225790691</v>
      </c>
      <c r="P5051" s="27" t="n">
        <f aca="false">LN(F5051/F5050)</f>
        <v>0.0117192453203431</v>
      </c>
      <c r="Q5051" s="28" t="n">
        <f aca="false">STDEV(P5032:P5051)*SQRT(252)</f>
        <v>0.332012385439319</v>
      </c>
      <c r="R5051" s="26" t="n">
        <f aca="false">(G5051-H5051)/H5051</f>
        <v>0.000999395270377805</v>
      </c>
      <c r="S5051" s="17" t="n">
        <f aca="false">YEAR(B5051)</f>
        <v>2026</v>
      </c>
      <c r="T5051" s="17" t="n">
        <f aca="false">WEEKDAY(B5051)</f>
        <v>3</v>
      </c>
    </row>
    <row r="5052" customFormat="false" ht="15" hidden="false" customHeight="false" outlineLevel="0" collapsed="false">
      <c r="B5052" s="21" t="n">
        <v>46120</v>
      </c>
      <c r="C5052" s="22" t="n">
        <v>4741.845</v>
      </c>
      <c r="D5052" s="22" t="n">
        <v>4858.215</v>
      </c>
      <c r="E5052" s="22" t="n">
        <v>4699.305</v>
      </c>
      <c r="F5052" s="22" t="n">
        <v>4718.96</v>
      </c>
      <c r="G5052" s="23" t="n">
        <v>4861.98</v>
      </c>
      <c r="H5052" s="23" t="n">
        <v>4857.12</v>
      </c>
      <c r="I5052" s="23" t="n">
        <v>4701.78</v>
      </c>
      <c r="J5052" s="23" t="n">
        <v>4697.08</v>
      </c>
      <c r="K5052" s="29" t="str">
        <f aca="false">IF(N5052&lt;=$F$3,"HIT","MISS")</f>
        <v>HIT</v>
      </c>
      <c r="L5052" s="29" t="str">
        <f aca="false">IF(O5052&lt;=$F$3,"HIT","MISS")</f>
        <v>HIT</v>
      </c>
      <c r="M5052" s="17" t="str">
        <f aca="false">IF(AND(K5052="HIT",L5052="HIT"),"HOD ✓ | LOD ✓",IF(K5052="HIT","HOD ✓",IF(L5052="HIT","LOD ✓","✗ MISS")))</f>
        <v>HOD ✓ | LOD ✓</v>
      </c>
      <c r="N5052" s="26" t="n">
        <f aca="false">IF(D5052&lt;H5052,(H5052-D5052)/D5052,IF(D5052&gt;G5052,(D5052-G5052)/D5052,0))</f>
        <v>0</v>
      </c>
      <c r="O5052" s="26" t="n">
        <f aca="false">IF(E5052&lt;J5052,(J5052-E5052)/E5052,IF(E5052&gt;I5052,(E5052-I5052)/E5052,0))</f>
        <v>0</v>
      </c>
      <c r="P5052" s="27" t="n">
        <f aca="false">LN(F5052/F5051)</f>
        <v>0.0030030466860002</v>
      </c>
      <c r="Q5052" s="28" t="n">
        <f aca="false">STDEV(P5033:P5052)*SQRT(252)</f>
        <v>0.328554271370419</v>
      </c>
      <c r="R5052" s="26" t="n">
        <f aca="false">(G5052-H5052)/H5052</f>
        <v>0.00100059294396673</v>
      </c>
      <c r="S5052" s="17" t="n">
        <f aca="false">YEAR(B5052)</f>
        <v>2026</v>
      </c>
      <c r="T5052" s="17" t="n">
        <f aca="false">WEEKDAY(B5052)</f>
        <v>4</v>
      </c>
    </row>
    <row r="5053" customFormat="false" ht="15" hidden="false" customHeight="false" outlineLevel="0" collapsed="false">
      <c r="B5053" s="21" t="n">
        <v>46121</v>
      </c>
      <c r="C5053" s="22" t="n">
        <v>4727.55</v>
      </c>
      <c r="D5053" s="22" t="n">
        <v>4801.39</v>
      </c>
      <c r="E5053" s="22" t="n">
        <v>4698.725</v>
      </c>
      <c r="F5053" s="22" t="n">
        <v>4765.405</v>
      </c>
      <c r="G5053" s="23" t="n">
        <v>4808.19</v>
      </c>
      <c r="H5053" s="23" t="n">
        <v>4803.39</v>
      </c>
      <c r="I5053" s="23" t="n">
        <v>4697.12</v>
      </c>
      <c r="J5053" s="23" t="n">
        <v>4692.43</v>
      </c>
      <c r="K5053" s="29" t="str">
        <f aca="false">IF(N5053&lt;=$F$3,"HIT","MISS")</f>
        <v>HIT</v>
      </c>
      <c r="L5053" s="29" t="str">
        <f aca="false">IF(O5053&lt;=$F$3,"HIT","MISS")</f>
        <v>HIT</v>
      </c>
      <c r="M5053" s="17" t="str">
        <f aca="false">IF(AND(K5053="HIT",L5053="HIT"),"HOD ✓ | LOD ✓",IF(K5053="HIT","HOD ✓",IF(L5053="HIT","LOD ✓","✗ MISS")))</f>
        <v>HOD ✓ | LOD ✓</v>
      </c>
      <c r="N5053" s="26" t="n">
        <f aca="false">IF(D5053&lt;H5053,(H5053-D5053)/D5053,IF(D5053&gt;G5053,(D5053-G5053)/D5053,0))</f>
        <v>0.000416546041875374</v>
      </c>
      <c r="O5053" s="26" t="n">
        <f aca="false">IF(E5053&lt;J5053,(J5053-E5053)/E5053,IF(E5053&gt;I5053,(E5053-I5053)/E5053,0))</f>
        <v>0.000341582024911114</v>
      </c>
      <c r="P5053" s="27" t="n">
        <f aca="false">LN(F5053/F5052)</f>
        <v>0.00979409191151322</v>
      </c>
      <c r="Q5053" s="28" t="n">
        <f aca="false">STDEV(P5034:P5053)*SQRT(252)</f>
        <v>0.332592301129052</v>
      </c>
      <c r="R5053" s="26" t="n">
        <f aca="false">(G5053-H5053)/H5053</f>
        <v>0.00099929424843689</v>
      </c>
      <c r="S5053" s="17" t="n">
        <f aca="false">YEAR(B5053)</f>
        <v>2026</v>
      </c>
      <c r="T5053" s="17" t="n">
        <f aca="false">WEEKDAY(B5053)</f>
        <v>5</v>
      </c>
    </row>
    <row r="5054" customFormat="false" ht="15" hidden="false" customHeight="false" outlineLevel="0" collapsed="false">
      <c r="B5054" s="21" t="n">
        <v>46122</v>
      </c>
      <c r="C5054" s="22" t="n">
        <v>4772.62</v>
      </c>
      <c r="D5054" s="22" t="n">
        <v>4794.98</v>
      </c>
      <c r="E5054" s="22" t="n">
        <v>4730.74</v>
      </c>
      <c r="F5054" s="22" t="n">
        <v>4749.685</v>
      </c>
      <c r="G5054" s="23" t="n">
        <v>4794.33</v>
      </c>
      <c r="H5054" s="23" t="n">
        <v>4789.54</v>
      </c>
      <c r="I5054" s="23" t="n">
        <v>4737.23</v>
      </c>
      <c r="J5054" s="23" t="n">
        <v>4732.5</v>
      </c>
      <c r="K5054" s="29" t="str">
        <f aca="false">IF(N5054&lt;=$F$3,"HIT","MISS")</f>
        <v>HIT</v>
      </c>
      <c r="L5054" s="29" t="str">
        <f aca="false">IF(O5054&lt;=$F$3,"HIT","MISS")</f>
        <v>HIT</v>
      </c>
      <c r="M5054" s="17" t="str">
        <f aca="false">IF(AND(K5054="HIT",L5054="HIT"),"HOD ✓ | LOD ✓",IF(K5054="HIT","HOD ✓",IF(L5054="HIT","LOD ✓","✗ MISS")))</f>
        <v>HOD ✓ | LOD ✓</v>
      </c>
      <c r="N5054" s="26" t="n">
        <f aca="false">IF(D5054&lt;H5054,(H5054-D5054)/D5054,IF(D5054&gt;G5054,(D5054-G5054)/D5054,0))</f>
        <v>0.000135558438199875</v>
      </c>
      <c r="O5054" s="26" t="n">
        <f aca="false">IF(E5054&lt;J5054,(J5054-E5054)/E5054,IF(E5054&gt;I5054,(E5054-I5054)/E5054,0))</f>
        <v>0.000372034819076977</v>
      </c>
      <c r="P5054" s="27" t="n">
        <f aca="false">LN(F5054/F5053)</f>
        <v>-0.00330422818963926</v>
      </c>
      <c r="Q5054" s="28" t="n">
        <f aca="false">STDEV(P5035:P5054)*SQRT(252)</f>
        <v>0.327947964208585</v>
      </c>
      <c r="R5054" s="26" t="n">
        <f aca="false">(G5054-H5054)/H5054</f>
        <v>0.00100009604262622</v>
      </c>
      <c r="S5054" s="17" t="n">
        <f aca="false">YEAR(B5054)</f>
        <v>2026</v>
      </c>
      <c r="T5054" s="17" t="n">
        <f aca="false">WEEKDAY(B5054)</f>
        <v>6</v>
      </c>
    </row>
    <row r="5055" customFormat="false" ht="15" hidden="false" customHeight="false" outlineLevel="0" collapsed="false">
      <c r="B5055" s="21" t="n">
        <v>46125</v>
      </c>
      <c r="C5055" s="22" t="n">
        <v>4670.425</v>
      </c>
      <c r="D5055" s="22" t="n">
        <v>4750.205</v>
      </c>
      <c r="E5055" s="22" t="n">
        <v>4644.465</v>
      </c>
      <c r="F5055" s="22" t="n">
        <v>4740.34</v>
      </c>
      <c r="G5055" s="23" t="n">
        <v>4755.84</v>
      </c>
      <c r="H5055" s="23" t="n">
        <v>4751.09</v>
      </c>
      <c r="I5055" s="23" t="n">
        <v>4646.2</v>
      </c>
      <c r="J5055" s="23" t="n">
        <v>4641.56</v>
      </c>
      <c r="K5055" s="29" t="str">
        <f aca="false">IF(N5055&lt;=$F$3,"HIT","MISS")</f>
        <v>HIT</v>
      </c>
      <c r="L5055" s="29" t="str">
        <f aca="false">IF(O5055&lt;=$F$3,"HIT","MISS")</f>
        <v>HIT</v>
      </c>
      <c r="M5055" s="17" t="str">
        <f aca="false">IF(AND(K5055="HIT",L5055="HIT"),"HOD ✓ | LOD ✓",IF(K5055="HIT","HOD ✓",IF(L5055="HIT","LOD ✓","✗ MISS")))</f>
        <v>HOD ✓ | LOD ✓</v>
      </c>
      <c r="N5055" s="26" t="n">
        <f aca="false">IF(D5055&lt;H5055,(H5055-D5055)/D5055,IF(D5055&gt;G5055,(D5055-G5055)/D5055,0))</f>
        <v>0.000186307748823518</v>
      </c>
      <c r="O5055" s="26" t="n">
        <f aca="false">IF(E5055&lt;J5055,(J5055-E5055)/E5055,IF(E5055&gt;I5055,(E5055-I5055)/E5055,0))</f>
        <v>0</v>
      </c>
      <c r="P5055" s="27" t="n">
        <f aca="false">LN(F5055/F5054)</f>
        <v>-0.00196943696576636</v>
      </c>
      <c r="Q5055" s="28" t="n">
        <f aca="false">STDEV(P5036:P5055)*SQRT(252)</f>
        <v>0.326509583699248</v>
      </c>
      <c r="R5055" s="26" t="n">
        <f aca="false">(G5055-H5055)/H5055</f>
        <v>0.00099977057896188</v>
      </c>
      <c r="S5055" s="17" t="n">
        <f aca="false">YEAR(B5055)</f>
        <v>2026</v>
      </c>
      <c r="T5055" s="17" t="n">
        <f aca="false">WEEKDAY(B5055)</f>
        <v>2</v>
      </c>
    </row>
    <row r="5056" customFormat="false" ht="15" hidden="false" customHeight="false" outlineLevel="0" collapsed="false">
      <c r="B5056" s="21" t="n">
        <v>46126</v>
      </c>
      <c r="C5056" s="22" t="n">
        <v>4746.92</v>
      </c>
      <c r="D5056" s="22" t="n">
        <v>4846.37</v>
      </c>
      <c r="E5056" s="22" t="n">
        <v>4745.84</v>
      </c>
      <c r="F5056" s="22" t="n">
        <v>4841.76</v>
      </c>
      <c r="G5056" s="23" t="n">
        <v>4850.76</v>
      </c>
      <c r="H5056" s="23" t="n">
        <v>4845.91</v>
      </c>
      <c r="I5056" s="23" t="n">
        <v>4746.65</v>
      </c>
      <c r="J5056" s="23" t="n">
        <v>4741.91</v>
      </c>
      <c r="K5056" s="29" t="str">
        <f aca="false">IF(N5056&lt;=$F$3,"HIT","MISS")</f>
        <v>HIT</v>
      </c>
      <c r="L5056" s="29" t="str">
        <f aca="false">IF(O5056&lt;=$F$3,"HIT","MISS")</f>
        <v>HIT</v>
      </c>
      <c r="M5056" s="17" t="str">
        <f aca="false">IF(AND(K5056="HIT",L5056="HIT"),"HOD ✓ | LOD ✓",IF(K5056="HIT","HOD ✓",IF(L5056="HIT","LOD ✓","✗ MISS")))</f>
        <v>HOD ✓ | LOD ✓</v>
      </c>
      <c r="N5056" s="26" t="n">
        <f aca="false">IF(D5056&lt;H5056,(H5056-D5056)/D5056,IF(D5056&gt;G5056,(D5056-G5056)/D5056,0))</f>
        <v>0</v>
      </c>
      <c r="O5056" s="26" t="n">
        <f aca="false">IF(E5056&lt;J5056,(J5056-E5056)/E5056,IF(E5056&gt;I5056,(E5056-I5056)/E5056,0))</f>
        <v>0</v>
      </c>
      <c r="P5056" s="27" t="n">
        <f aca="false">LN(F5056/F5055)</f>
        <v>0.0211694279001773</v>
      </c>
      <c r="Q5056" s="28" t="n">
        <f aca="false">STDEV(P5037:P5056)*SQRT(252)</f>
        <v>0.337481030158592</v>
      </c>
      <c r="R5056" s="26" t="n">
        <f aca="false">(G5056-H5056)/H5056</f>
        <v>0.00100084401072252</v>
      </c>
      <c r="S5056" s="17" t="n">
        <f aca="false">YEAR(B5056)</f>
        <v>2026</v>
      </c>
      <c r="T5056" s="17" t="n">
        <f aca="false">WEEKDAY(B5056)</f>
        <v>3</v>
      </c>
    </row>
    <row r="5057" customFormat="false" ht="15" hidden="false" customHeight="false" outlineLevel="0" collapsed="false">
      <c r="B5057" s="21" t="n">
        <v>46127</v>
      </c>
      <c r="C5057" s="22" t="n">
        <v>4849.155</v>
      </c>
      <c r="D5057" s="22" t="n">
        <v>4871.38</v>
      </c>
      <c r="E5057" s="22" t="n">
        <v>4786.08</v>
      </c>
      <c r="F5057" s="22" t="n">
        <v>4790.94</v>
      </c>
      <c r="G5057" s="23" t="n">
        <v>4883.57</v>
      </c>
      <c r="H5057" s="23" t="n">
        <v>4878.69</v>
      </c>
      <c r="I5057" s="23" t="n">
        <v>4788.14</v>
      </c>
      <c r="J5057" s="23" t="n">
        <v>4783.36</v>
      </c>
      <c r="K5057" s="24" t="str">
        <f aca="false">IF(N5057&lt;=$F$3,"HIT","MISS")</f>
        <v>MISS</v>
      </c>
      <c r="L5057" s="24" t="str">
        <f aca="false">IF(O5057&lt;=$F$3,"HIT","MISS")</f>
        <v>HIT</v>
      </c>
      <c r="M5057" s="25" t="str">
        <f aca="false">IF(AND(K5057="HIT",L5057="HIT"),"HOD ✓ | LOD ✓",IF(K5057="HIT","HOD ✓",IF(L5057="HIT","LOD ✓","✗ MISS")))</f>
        <v>LOD ✓</v>
      </c>
      <c r="N5057" s="26" t="n">
        <f aca="false">IF(D5057&lt;H5057,(H5057-D5057)/D5057,IF(D5057&gt;G5057,(D5057-G5057)/D5057,0))</f>
        <v>0.00150060147227264</v>
      </c>
      <c r="O5057" s="26" t="n">
        <f aca="false">IF(E5057&lt;J5057,(J5057-E5057)/E5057,IF(E5057&gt;I5057,(E5057-I5057)/E5057,0))</f>
        <v>0</v>
      </c>
      <c r="P5057" s="27" t="n">
        <f aca="false">LN(F5057/F5056)</f>
        <v>-0.0105516566514603</v>
      </c>
      <c r="Q5057" s="28" t="n">
        <f aca="false">STDEV(P5038:P5057)*SQRT(252)</f>
        <v>0.338876483907574</v>
      </c>
      <c r="R5057" s="26" t="n">
        <f aca="false">(G5057-H5057)/H5057</f>
        <v>0.00100026851470376</v>
      </c>
      <c r="S5057" s="17" t="n">
        <f aca="false">YEAR(B5057)</f>
        <v>2026</v>
      </c>
      <c r="T5057" s="17" t="n">
        <f aca="false">WEEKDAY(B5057)</f>
        <v>4</v>
      </c>
    </row>
    <row r="5058" customFormat="false" ht="15" hidden="false" customHeight="false" outlineLevel="0" collapsed="false">
      <c r="B5058" s="21" t="n">
        <v>46128</v>
      </c>
      <c r="C5058" s="22" t="n">
        <v>4798.465</v>
      </c>
      <c r="D5058" s="22" t="n">
        <v>4838.56</v>
      </c>
      <c r="E5058" s="22" t="n">
        <v>4772.575</v>
      </c>
      <c r="F5058" s="22" t="n">
        <v>4790.66</v>
      </c>
      <c r="G5058" s="23" t="n">
        <v>4842.98</v>
      </c>
      <c r="H5058" s="23" t="n">
        <v>4838.14</v>
      </c>
      <c r="I5058" s="23" t="n">
        <v>4777.04</v>
      </c>
      <c r="J5058" s="23" t="n">
        <v>4772.27</v>
      </c>
      <c r="K5058" s="29" t="str">
        <f aca="false">IF(N5058&lt;=$F$3,"HIT","MISS")</f>
        <v>HIT</v>
      </c>
      <c r="L5058" s="29" t="str">
        <f aca="false">IF(O5058&lt;=$F$3,"HIT","MISS")</f>
        <v>HIT</v>
      </c>
      <c r="M5058" s="17" t="str">
        <f aca="false">IF(AND(K5058="HIT",L5058="HIT"),"HOD ✓ | LOD ✓",IF(K5058="HIT","HOD ✓",IF(L5058="HIT","LOD ✓","✗ MISS")))</f>
        <v>HOD ✓ | LOD ✓</v>
      </c>
      <c r="N5058" s="26" t="n">
        <f aca="false">IF(D5058&lt;H5058,(H5058-D5058)/D5058,IF(D5058&gt;G5058,(D5058-G5058)/D5058,0))</f>
        <v>0</v>
      </c>
      <c r="O5058" s="26" t="n">
        <f aca="false">IF(E5058&lt;J5058,(J5058-E5058)/E5058,IF(E5058&gt;I5058,(E5058-I5058)/E5058,0))</f>
        <v>0</v>
      </c>
      <c r="P5058" s="27" t="n">
        <f aca="false">LN(F5058/F5057)</f>
        <v>-5.84453536110184E-005</v>
      </c>
      <c r="Q5058" s="28" t="n">
        <f aca="false">STDEV(P5039:P5058)*SQRT(252)</f>
        <v>0.311127110068114</v>
      </c>
      <c r="R5058" s="26" t="n">
        <f aca="false">(G5058-H5058)/H5058</f>
        <v>0.00100038444526186</v>
      </c>
      <c r="S5058" s="17" t="n">
        <f aca="false">YEAR(B5058)</f>
        <v>2026</v>
      </c>
      <c r="T5058" s="17" t="n">
        <f aca="false">WEEKDAY(B5058)</f>
        <v>5</v>
      </c>
    </row>
    <row r="5059" customFormat="false" ht="15" hidden="false" customHeight="false" outlineLevel="0" collapsed="false">
      <c r="B5059" s="21" t="n">
        <v>46129</v>
      </c>
      <c r="C5059" s="22" t="n">
        <v>4793.945</v>
      </c>
      <c r="D5059" s="22" t="n">
        <v>4891.54</v>
      </c>
      <c r="E5059" s="22" t="n">
        <v>4767.845</v>
      </c>
      <c r="F5059" s="22" t="n">
        <v>4831.61</v>
      </c>
      <c r="G5059" s="23" t="n">
        <v>4898.1</v>
      </c>
      <c r="H5059" s="23" t="n">
        <v>4893.21</v>
      </c>
      <c r="I5059" s="23" t="n">
        <v>4767.07</v>
      </c>
      <c r="J5059" s="23" t="n">
        <v>4762.31</v>
      </c>
      <c r="K5059" s="29" t="str">
        <f aca="false">IF(N5059&lt;=$F$3,"HIT","MISS")</f>
        <v>HIT</v>
      </c>
      <c r="L5059" s="29" t="str">
        <f aca="false">IF(O5059&lt;=$F$3,"HIT","MISS")</f>
        <v>HIT</v>
      </c>
      <c r="M5059" s="17" t="str">
        <f aca="false">IF(AND(K5059="HIT",L5059="HIT"),"HOD ✓ | LOD ✓",IF(K5059="HIT","HOD ✓",IF(L5059="HIT","LOD ✓","✗ MISS")))</f>
        <v>HOD ✓ | LOD ✓</v>
      </c>
      <c r="N5059" s="26" t="n">
        <f aca="false">IF(D5059&lt;H5059,(H5059-D5059)/D5059,IF(D5059&gt;G5059,(D5059-G5059)/D5059,0))</f>
        <v>0.000341405774050723</v>
      </c>
      <c r="O5059" s="26" t="n">
        <f aca="false">IF(E5059&lt;J5059,(J5059-E5059)/E5059,IF(E5059&gt;I5059,(E5059-I5059)/E5059,0))</f>
        <v>0.00016254723045748</v>
      </c>
      <c r="P5059" s="27" t="n">
        <f aca="false">LN(F5059/F5058)</f>
        <v>0.00851155646717483</v>
      </c>
      <c r="Q5059" s="28" t="n">
        <f aca="false">STDEV(P5040:P5059)*SQRT(252)</f>
        <v>0.283152011765303</v>
      </c>
      <c r="R5059" s="26" t="n">
        <f aca="false">(G5059-H5059)/H5059</f>
        <v>0.000999343988915319</v>
      </c>
      <c r="S5059" s="17" t="n">
        <f aca="false">YEAR(B5059)</f>
        <v>2026</v>
      </c>
      <c r="T5059" s="17" t="n">
        <f aca="false">WEEKDAY(B5059)</f>
        <v>6</v>
      </c>
    </row>
    <row r="5060" customFormat="false" ht="15" hidden="false" customHeight="false" outlineLevel="0" collapsed="false">
      <c r="B5060" s="21" t="n">
        <v>46132</v>
      </c>
      <c r="C5060" s="22" t="n">
        <v>4774.815</v>
      </c>
      <c r="D5060" s="22" t="n">
        <v>4827.695</v>
      </c>
      <c r="E5060" s="22" t="n">
        <v>4736.83</v>
      </c>
      <c r="F5060" s="22" t="n">
        <v>4820.115</v>
      </c>
      <c r="G5060" s="23" t="n">
        <v>4832.92</v>
      </c>
      <c r="H5060" s="23" t="n">
        <v>4828.09</v>
      </c>
      <c r="I5060" s="23" t="n">
        <v>4741.12</v>
      </c>
      <c r="J5060" s="23" t="n">
        <v>4736.38</v>
      </c>
      <c r="K5060" s="29" t="str">
        <f aca="false">IF(N5060&lt;=$F$3,"HIT","MISS")</f>
        <v>HIT</v>
      </c>
      <c r="L5060" s="29" t="str">
        <f aca="false">IF(O5060&lt;=$F$3,"HIT","MISS")</f>
        <v>HIT</v>
      </c>
      <c r="M5060" s="17" t="str">
        <f aca="false">IF(AND(K5060="HIT",L5060="HIT"),"HOD ✓ | LOD ✓",IF(K5060="HIT","HOD ✓",IF(L5060="HIT","LOD ✓","✗ MISS")))</f>
        <v>HOD ✓ | LOD ✓</v>
      </c>
      <c r="N5060" s="26" t="n">
        <f aca="false">IF(D5060&lt;H5060,(H5060-D5060)/D5060,IF(D5060&gt;G5060,(D5060-G5060)/D5060,0))</f>
        <v>8.1819584708735E-005</v>
      </c>
      <c r="O5060" s="26" t="n">
        <f aca="false">IF(E5060&lt;J5060,(J5060-E5060)/E5060,IF(E5060&gt;I5060,(E5060-I5060)/E5060,0))</f>
        <v>0</v>
      </c>
      <c r="P5060" s="27" t="n">
        <f aca="false">LN(F5060/F5059)</f>
        <v>-0.0023819587555504</v>
      </c>
      <c r="Q5060" s="28" t="n">
        <f aca="false">STDEV(P5041:P5060)*SQRT(252)</f>
        <v>0.251284711174561</v>
      </c>
      <c r="R5060" s="26" t="n">
        <f aca="false">(G5060-H5060)/H5060</f>
        <v>0.00100039560157328</v>
      </c>
      <c r="S5060" s="17" t="n">
        <f aca="false">YEAR(B5060)</f>
        <v>2026</v>
      </c>
      <c r="T5060" s="17" t="n">
        <f aca="false">WEEKDAY(B5060)</f>
        <v>2</v>
      </c>
    </row>
    <row r="5061" customFormat="false" ht="15" hidden="false" customHeight="false" outlineLevel="0" collapsed="false">
      <c r="B5061" s="21" t="n">
        <v>46133</v>
      </c>
      <c r="C5061" s="22" t="n">
        <v>4825.135</v>
      </c>
      <c r="D5061" s="22" t="n">
        <v>4833.405</v>
      </c>
      <c r="E5061" s="22" t="n">
        <v>4668.62</v>
      </c>
      <c r="F5061" s="22" t="n">
        <v>4720.685</v>
      </c>
      <c r="G5061" s="23" t="n">
        <v>4831.77</v>
      </c>
      <c r="H5061" s="23" t="n">
        <v>4826.94</v>
      </c>
      <c r="I5061" s="23" t="n">
        <v>4670.94</v>
      </c>
      <c r="J5061" s="23" t="n">
        <v>4666.27</v>
      </c>
      <c r="K5061" s="29" t="str">
        <f aca="false">IF(N5061&lt;=$F$3,"HIT","MISS")</f>
        <v>HIT</v>
      </c>
      <c r="L5061" s="29" t="str">
        <f aca="false">IF(O5061&lt;=$F$3,"HIT","MISS")</f>
        <v>HIT</v>
      </c>
      <c r="M5061" s="17" t="str">
        <f aca="false">IF(AND(K5061="HIT",L5061="HIT"),"HOD ✓ | LOD ✓",IF(K5061="HIT","HOD ✓",IF(L5061="HIT","LOD ✓","✗ MISS")))</f>
        <v>HOD ✓ | LOD ✓</v>
      </c>
      <c r="N5061" s="26" t="n">
        <f aca="false">IF(D5061&lt;H5061,(H5061-D5061)/D5061,IF(D5061&gt;G5061,(D5061-G5061)/D5061,0))</f>
        <v>0.000338270846328687</v>
      </c>
      <c r="O5061" s="26" t="n">
        <f aca="false">IF(E5061&lt;J5061,(J5061-E5061)/E5061,IF(E5061&gt;I5061,(E5061-I5061)/E5061,0))</f>
        <v>0</v>
      </c>
      <c r="P5061" s="27" t="n">
        <f aca="false">LN(F5061/F5060)</f>
        <v>-0.0208438705128645</v>
      </c>
      <c r="Q5061" s="28" t="n">
        <f aca="false">STDEV(P5042:P5061)*SQRT(252)</f>
        <v>0.251803644664341</v>
      </c>
      <c r="R5061" s="26" t="n">
        <f aca="false">(G5061-H5061)/H5061</f>
        <v>0.0010006339420007</v>
      </c>
      <c r="S5061" s="17" t="n">
        <f aca="false">YEAR(B5061)</f>
        <v>2026</v>
      </c>
      <c r="T5061" s="17" t="n">
        <f aca="false">WEEKDAY(B5061)</f>
        <v>3</v>
      </c>
    </row>
    <row r="5062" customFormat="false" ht="15" hidden="false" customHeight="false" outlineLevel="0" collapsed="false">
      <c r="B5062" s="21" t="n">
        <v>46134</v>
      </c>
      <c r="C5062" s="22" t="n">
        <v>4726.085</v>
      </c>
      <c r="D5062" s="22" t="n">
        <v>4772.385</v>
      </c>
      <c r="E5062" s="22" t="n">
        <v>4715.78</v>
      </c>
      <c r="F5062" s="22" t="n">
        <v>4740.455</v>
      </c>
      <c r="G5062" s="23" t="n">
        <v>4775.89</v>
      </c>
      <c r="H5062" s="23" t="n">
        <v>4771.12</v>
      </c>
      <c r="I5062" s="23" t="n">
        <v>4714.67</v>
      </c>
      <c r="J5062" s="23" t="n">
        <v>4709.96</v>
      </c>
      <c r="K5062" s="29" t="str">
        <f aca="false">IF(N5062&lt;=$F$3,"HIT","MISS")</f>
        <v>HIT</v>
      </c>
      <c r="L5062" s="29" t="str">
        <f aca="false">IF(O5062&lt;=$F$3,"HIT","MISS")</f>
        <v>HIT</v>
      </c>
      <c r="M5062" s="17" t="str">
        <f aca="false">IF(AND(K5062="HIT",L5062="HIT"),"HOD ✓ | LOD ✓",IF(K5062="HIT","HOD ✓",IF(L5062="HIT","LOD ✓","✗ MISS")))</f>
        <v>HOD ✓ | LOD ✓</v>
      </c>
      <c r="N5062" s="26" t="n">
        <f aca="false">IF(D5062&lt;H5062,(H5062-D5062)/D5062,IF(D5062&gt;G5062,(D5062-G5062)/D5062,0))</f>
        <v>0</v>
      </c>
      <c r="O5062" s="26" t="n">
        <f aca="false">IF(E5062&lt;J5062,(J5062-E5062)/E5062,IF(E5062&gt;I5062,(E5062-I5062)/E5062,0))</f>
        <v>0.000235379937147126</v>
      </c>
      <c r="P5062" s="27" t="n">
        <f aca="false">LN(F5062/F5061)</f>
        <v>0.00417920647508481</v>
      </c>
      <c r="Q5062" s="28" t="n">
        <f aca="false">STDEV(P5043:P5062)*SQRT(252)</f>
        <v>0.247947814457121</v>
      </c>
      <c r="R5062" s="26" t="n">
        <f aca="false">(G5062-H5062)/H5062</f>
        <v>0.000999765254280009</v>
      </c>
      <c r="S5062" s="17" t="n">
        <f aca="false">YEAR(B5062)</f>
        <v>2026</v>
      </c>
      <c r="T5062" s="17" t="n">
        <f aca="false">WEEKDAY(B5062)</f>
        <v>4</v>
      </c>
    </row>
    <row r="5063" customFormat="false" ht="15" hidden="false" customHeight="false" outlineLevel="0" collapsed="false">
      <c r="B5063" s="21" t="n">
        <v>46135</v>
      </c>
      <c r="C5063" s="22" t="n">
        <v>4741.96</v>
      </c>
      <c r="D5063" s="22" t="n">
        <v>4754.2</v>
      </c>
      <c r="E5063" s="22" t="n">
        <v>4664.38</v>
      </c>
      <c r="F5063" s="22" t="n">
        <v>4694.09</v>
      </c>
      <c r="G5063" s="23" t="n">
        <v>4756.66</v>
      </c>
      <c r="H5063" s="23" t="n">
        <v>4751.91</v>
      </c>
      <c r="I5063" s="23" t="n">
        <v>4670.81</v>
      </c>
      <c r="J5063" s="23" t="n">
        <v>4666.14</v>
      </c>
      <c r="K5063" s="29" t="str">
        <f aca="false">IF(N5063&lt;=$F$3,"HIT","MISS")</f>
        <v>HIT</v>
      </c>
      <c r="L5063" s="29" t="str">
        <f aca="false">IF(O5063&lt;=$F$3,"HIT","MISS")</f>
        <v>HIT</v>
      </c>
      <c r="M5063" s="17" t="str">
        <f aca="false">IF(AND(K5063="HIT",L5063="HIT"),"HOD ✓ | LOD ✓",IF(K5063="HIT","HOD ✓",IF(L5063="HIT","LOD ✓","✗ MISS")))</f>
        <v>HOD ✓ | LOD ✓</v>
      </c>
      <c r="N5063" s="26" t="n">
        <f aca="false">IF(D5063&lt;H5063,(H5063-D5063)/D5063,IF(D5063&gt;G5063,(D5063-G5063)/D5063,0))</f>
        <v>0</v>
      </c>
      <c r="O5063" s="26" t="n">
        <f aca="false">IF(E5063&lt;J5063,(J5063-E5063)/E5063,IF(E5063&gt;I5063,(E5063-I5063)/E5063,0))</f>
        <v>0.000377327747739296</v>
      </c>
      <c r="P5063" s="27" t="n">
        <f aca="false">LN(F5063/F5062)</f>
        <v>-0.00982885200337968</v>
      </c>
      <c r="Q5063" s="28" t="n">
        <f aca="false">STDEV(P5044:P5063)*SQRT(252)</f>
        <v>0.251351257757717</v>
      </c>
      <c r="R5063" s="26" t="n">
        <f aca="false">(G5063-H5063)/H5063</f>
        <v>0.000999598056360495</v>
      </c>
      <c r="S5063" s="17" t="n">
        <f aca="false">YEAR(B5063)</f>
        <v>2026</v>
      </c>
      <c r="T5063" s="17" t="n">
        <f aca="false">WEEKDAY(B5063)</f>
        <v>5</v>
      </c>
    </row>
    <row r="5064" customFormat="false" ht="15" hidden="false" customHeight="false" outlineLevel="0" collapsed="false">
      <c r="B5064" s="21" t="n">
        <v>46136</v>
      </c>
      <c r="C5064" s="22" t="n">
        <v>4695.935</v>
      </c>
      <c r="D5064" s="22" t="n">
        <v>4740.57</v>
      </c>
      <c r="E5064" s="22" t="n">
        <v>4658.03</v>
      </c>
      <c r="F5064" s="22" t="n">
        <v>4709.75</v>
      </c>
      <c r="G5064" s="23" t="n">
        <v>4746.57</v>
      </c>
      <c r="H5064" s="23" t="n">
        <v>4741.83</v>
      </c>
      <c r="I5064" s="23" t="n">
        <v>4655.86</v>
      </c>
      <c r="J5064" s="23" t="n">
        <v>4651.21</v>
      </c>
      <c r="K5064" s="29" t="str">
        <f aca="false">IF(N5064&lt;=$F$3,"HIT","MISS")</f>
        <v>HIT</v>
      </c>
      <c r="L5064" s="29" t="str">
        <f aca="false">IF(O5064&lt;=$F$3,"HIT","MISS")</f>
        <v>HIT</v>
      </c>
      <c r="M5064" s="17" t="str">
        <f aca="false">IF(AND(K5064="HIT",L5064="HIT"),"HOD ✓ | LOD ✓",IF(K5064="HIT","HOD ✓",IF(L5064="HIT","LOD ✓","✗ MISS")))</f>
        <v>HOD ✓ | LOD ✓</v>
      </c>
      <c r="N5064" s="26" t="n">
        <f aca="false">IF(D5064&lt;H5064,(H5064-D5064)/D5064,IF(D5064&gt;G5064,(D5064-G5064)/D5064,0))</f>
        <v>0.000265790822622642</v>
      </c>
      <c r="O5064" s="26" t="n">
        <f aca="false">IF(E5064&lt;J5064,(J5064-E5064)/E5064,IF(E5064&gt;I5064,(E5064-I5064)/E5064,0))</f>
        <v>0.000465862177787621</v>
      </c>
      <c r="P5064" s="27" t="n">
        <f aca="false">LN(F5064/F5063)</f>
        <v>0.00333055740545504</v>
      </c>
      <c r="Q5064" s="28" t="n">
        <f aca="false">STDEV(P5045:P5064)*SQRT(252)</f>
        <v>0.223083974558304</v>
      </c>
      <c r="R5064" s="26" t="n">
        <f aca="false">(G5064-H5064)/H5064</f>
        <v>0.000999614073047701</v>
      </c>
      <c r="S5064" s="17" t="n">
        <f aca="false">YEAR(B5064)</f>
        <v>2026</v>
      </c>
      <c r="T5064" s="17" t="n">
        <f aca="false">WEEKDAY(B5064)</f>
        <v>6</v>
      </c>
    </row>
    <row r="5065" customFormat="false" ht="15" hidden="false" customHeight="false" outlineLevel="0" collapsed="false">
      <c r="B5065" s="21" t="n">
        <v>46139</v>
      </c>
      <c r="C5065" s="22" t="n">
        <v>4696.875</v>
      </c>
      <c r="D5065" s="22" t="n">
        <v>4729.965</v>
      </c>
      <c r="E5065" s="22" t="n">
        <v>4667.335</v>
      </c>
      <c r="F5065" s="22" t="n">
        <v>4681.955</v>
      </c>
      <c r="G5065" s="23" t="n">
        <v>4734.86</v>
      </c>
      <c r="H5065" s="23" t="n">
        <v>4730.13</v>
      </c>
      <c r="I5065" s="23" t="n">
        <v>4669.36</v>
      </c>
      <c r="J5065" s="23" t="n">
        <v>4664.7</v>
      </c>
      <c r="K5065" s="29" t="str">
        <f aca="false">IF(N5065&lt;=$F$3,"HIT","MISS")</f>
        <v>HIT</v>
      </c>
      <c r="L5065" s="29" t="str">
        <f aca="false">IF(O5065&lt;=$F$3,"HIT","MISS")</f>
        <v>HIT</v>
      </c>
      <c r="M5065" s="17" t="str">
        <f aca="false">IF(AND(K5065="HIT",L5065="HIT"),"HOD ✓ | LOD ✓",IF(K5065="HIT","HOD ✓",IF(L5065="HIT","LOD ✓","✗ MISS")))</f>
        <v>HOD ✓ | LOD ✓</v>
      </c>
      <c r="N5065" s="26" t="n">
        <f aca="false">IF(D5065&lt;H5065,(H5065-D5065)/D5065,IF(D5065&gt;G5065,(D5065-G5065)/D5065,0))</f>
        <v>3.48839790569198E-005</v>
      </c>
      <c r="O5065" s="26" t="n">
        <f aca="false">IF(E5065&lt;J5065,(J5065-E5065)/E5065,IF(E5065&gt;I5065,(E5065-I5065)/E5065,0))</f>
        <v>0</v>
      </c>
      <c r="P5065" s="27" t="n">
        <f aca="false">LN(F5065/F5064)</f>
        <v>-0.00591907031804822</v>
      </c>
      <c r="Q5065" s="28" t="n">
        <f aca="false">STDEV(P5046:P5065)*SQRT(252)</f>
        <v>0.20894357456745</v>
      </c>
      <c r="R5065" s="26" t="n">
        <f aca="false">(G5065-H5065)/H5065</f>
        <v>0.000999972516611502</v>
      </c>
      <c r="S5065" s="17" t="n">
        <f aca="false">YEAR(B5065)</f>
        <v>2026</v>
      </c>
      <c r="T5065" s="17" t="n">
        <f aca="false">WEEKDAY(B5065)</f>
        <v>2</v>
      </c>
    </row>
    <row r="5066" customFormat="false" ht="15" hidden="false" customHeight="false" outlineLevel="0" collapsed="false">
      <c r="B5066" s="21" t="n">
        <v>46140</v>
      </c>
      <c r="C5066" s="22" t="n">
        <v>4682.585</v>
      </c>
      <c r="D5066" s="22" t="n">
        <v>4701.64</v>
      </c>
      <c r="E5066" s="22" t="n">
        <v>4555.135</v>
      </c>
      <c r="F5066" s="22" t="n">
        <v>4596.8</v>
      </c>
      <c r="G5066" s="23" t="n">
        <v>4707.66</v>
      </c>
      <c r="H5066" s="23" t="n">
        <v>4702.96</v>
      </c>
      <c r="I5066" s="23" t="n">
        <v>4557.02</v>
      </c>
      <c r="J5066" s="23" t="n">
        <v>4552.47</v>
      </c>
      <c r="K5066" s="29" t="str">
        <f aca="false">IF(N5066&lt;=$F$3,"HIT","MISS")</f>
        <v>HIT</v>
      </c>
      <c r="L5066" s="29" t="str">
        <f aca="false">IF(O5066&lt;=$F$3,"HIT","MISS")</f>
        <v>HIT</v>
      </c>
      <c r="M5066" s="17" t="str">
        <f aca="false">IF(AND(K5066="HIT",L5066="HIT"),"HOD ✓ | LOD ✓",IF(K5066="HIT","HOD ✓",IF(L5066="HIT","LOD ✓","✗ MISS")))</f>
        <v>HOD ✓ | LOD ✓</v>
      </c>
      <c r="N5066" s="26" t="n">
        <f aca="false">IF(D5066&lt;H5066,(H5066-D5066)/D5066,IF(D5066&gt;G5066,(D5066-G5066)/D5066,0))</f>
        <v>0.000280753098918613</v>
      </c>
      <c r="O5066" s="26" t="n">
        <f aca="false">IF(E5066&lt;J5066,(J5066-E5066)/E5066,IF(E5066&gt;I5066,(E5066-I5066)/E5066,0))</f>
        <v>0</v>
      </c>
      <c r="P5066" s="27" t="n">
        <f aca="false">LN(F5066/F5065)</f>
        <v>-0.0183553485024103</v>
      </c>
      <c r="Q5066" s="28" t="n">
        <f aca="false">STDEV(P5047:P5066)*SQRT(252)</f>
        <v>0.220946649055625</v>
      </c>
      <c r="R5066" s="26" t="n">
        <f aca="false">(G5066-H5066)/H5066</f>
        <v>0.000999370609148242</v>
      </c>
      <c r="S5066" s="17" t="n">
        <f aca="false">YEAR(B5066)</f>
        <v>2026</v>
      </c>
      <c r="T5066" s="17" t="n">
        <f aca="false">WEEKDAY(B5066)</f>
        <v>3</v>
      </c>
    </row>
    <row r="5067" customFormat="false" ht="15" hidden="false" customHeight="false" outlineLevel="0" collapsed="false">
      <c r="B5067" s="21" t="n">
        <v>46141</v>
      </c>
      <c r="C5067" s="22" t="n">
        <v>4598.745</v>
      </c>
      <c r="D5067" s="22" t="n">
        <v>4610.535</v>
      </c>
      <c r="E5067" s="22" t="n">
        <v>4510.095</v>
      </c>
      <c r="F5067" s="22" t="n">
        <v>4543.715</v>
      </c>
      <c r="G5067" s="23" t="n">
        <v>4615.75</v>
      </c>
      <c r="H5067" s="23" t="n">
        <v>4611.14</v>
      </c>
      <c r="I5067" s="23" t="n">
        <v>4510.29</v>
      </c>
      <c r="J5067" s="23" t="n">
        <v>4505.78</v>
      </c>
      <c r="K5067" s="29" t="str">
        <f aca="false">IF(N5067&lt;=$F$3,"HIT","MISS")</f>
        <v>HIT</v>
      </c>
      <c r="L5067" s="29" t="str">
        <f aca="false">IF(O5067&lt;=$F$3,"HIT","MISS")</f>
        <v>HIT</v>
      </c>
      <c r="M5067" s="17" t="str">
        <f aca="false">IF(AND(K5067="HIT",L5067="HIT"),"HOD ✓ | LOD ✓",IF(K5067="HIT","HOD ✓",IF(L5067="HIT","LOD ✓","✗ MISS")))</f>
        <v>HOD ✓ | LOD ✓</v>
      </c>
      <c r="N5067" s="26" t="n">
        <f aca="false">IF(D5067&lt;H5067,(H5067-D5067)/D5067,IF(D5067&gt;G5067,(D5067-G5067)/D5067,0))</f>
        <v>0.000131221214024072</v>
      </c>
      <c r="O5067" s="26" t="n">
        <f aca="false">IF(E5067&lt;J5067,(J5067-E5067)/E5067,IF(E5067&gt;I5067,(E5067-I5067)/E5067,0))</f>
        <v>0</v>
      </c>
      <c r="P5067" s="27" t="n">
        <f aca="false">LN(F5067/F5066)</f>
        <v>-0.0116154498614462</v>
      </c>
      <c r="Q5067" s="28" t="n">
        <f aca="false">STDEV(P5048:P5067)*SQRT(252)</f>
        <v>0.186526772468071</v>
      </c>
      <c r="R5067" s="26" t="n">
        <f aca="false">(G5067-H5067)/H5067</f>
        <v>0.000999752772633161</v>
      </c>
      <c r="S5067" s="17" t="n">
        <f aca="false">YEAR(B5067)</f>
        <v>2026</v>
      </c>
      <c r="T5067" s="17" t="n">
        <f aca="false">WEEKDAY(B5067)</f>
        <v>4</v>
      </c>
    </row>
    <row r="5068" customFormat="false" ht="15" hidden="false" customHeight="false" outlineLevel="0" collapsed="false">
      <c r="B5068" s="21" t="n">
        <v>46142</v>
      </c>
      <c r="C5068" s="22" t="n">
        <v>4540.13</v>
      </c>
      <c r="D5068" s="22" t="n">
        <v>4647.045</v>
      </c>
      <c r="E5068" s="22" t="n">
        <v>4539.685</v>
      </c>
      <c r="F5068" s="22" t="n">
        <v>4622.065</v>
      </c>
      <c r="G5068" s="23" t="n">
        <v>4646.79</v>
      </c>
      <c r="H5068" s="23" t="n">
        <v>4642.15</v>
      </c>
      <c r="I5068" s="23" t="n">
        <v>4546.07</v>
      </c>
      <c r="J5068" s="23" t="n">
        <v>4541.53</v>
      </c>
      <c r="K5068" s="29" t="str">
        <f aca="false">IF(N5068&lt;=$F$3,"HIT","MISS")</f>
        <v>HIT</v>
      </c>
      <c r="L5068" s="29" t="str">
        <f aca="false">IF(O5068&lt;=$F$3,"HIT","MISS")</f>
        <v>HIT</v>
      </c>
      <c r="M5068" s="17" t="str">
        <f aca="false">IF(AND(K5068="HIT",L5068="HIT"),"HOD ✓ | LOD ✓",IF(K5068="HIT","HOD ✓",IF(L5068="HIT","LOD ✓","✗ MISS")))</f>
        <v>HOD ✓ | LOD ✓</v>
      </c>
      <c r="N5068" s="26" t="n">
        <f aca="false">IF(D5068&lt;H5068,(H5068-D5068)/D5068,IF(D5068&gt;G5068,(D5068-G5068)/D5068,0))</f>
        <v>5.48735809530808E-005</v>
      </c>
      <c r="O5068" s="26" t="n">
        <f aca="false">IF(E5068&lt;J5068,(J5068-E5068)/E5068,IF(E5068&gt;I5068,(E5068-I5068)/E5068,0))</f>
        <v>0.000406415863655594</v>
      </c>
      <c r="P5068" s="27" t="n">
        <f aca="false">LN(F5068/F5067)</f>
        <v>0.0170966155479758</v>
      </c>
      <c r="Q5068" s="28" t="n">
        <f aca="false">STDEV(P5049:P5068)*SQRT(252)</f>
        <v>0.183631118219893</v>
      </c>
      <c r="R5068" s="26" t="n">
        <f aca="false">(G5068-H5068)/H5068</f>
        <v>0.000999536852536072</v>
      </c>
      <c r="S5068" s="17" t="n">
        <f aca="false">YEAR(B5068)</f>
        <v>2026</v>
      </c>
      <c r="T5068" s="17" t="n">
        <f aca="false">WEEKDAY(B5068)</f>
        <v>5</v>
      </c>
    </row>
    <row r="5069" customFormat="false" ht="15" hidden="false" customHeight="false" outlineLevel="0" collapsed="false">
      <c r="B5069" s="21" t="n">
        <v>46143</v>
      </c>
      <c r="C5069" s="22" t="n">
        <v>4629.515</v>
      </c>
      <c r="D5069" s="22" t="n">
        <v>4660.585</v>
      </c>
      <c r="E5069" s="22" t="n">
        <v>4560.32</v>
      </c>
      <c r="F5069" s="22" t="n">
        <v>4613.835</v>
      </c>
      <c r="G5069" s="23" t="n">
        <v>4665.8</v>
      </c>
      <c r="H5069" s="23" t="n">
        <v>4661.14</v>
      </c>
      <c r="I5069" s="23" t="n">
        <v>4562.11</v>
      </c>
      <c r="J5069" s="23" t="n">
        <v>4557.55</v>
      </c>
      <c r="K5069" s="29" t="str">
        <f aca="false">IF(N5069&lt;=$F$3,"HIT","MISS")</f>
        <v>HIT</v>
      </c>
      <c r="L5069" s="29" t="str">
        <f aca="false">IF(O5069&lt;=$F$3,"HIT","MISS")</f>
        <v>HIT</v>
      </c>
      <c r="M5069" s="17" t="str">
        <f aca="false">IF(AND(K5069="HIT",L5069="HIT"),"HOD ✓ | LOD ✓",IF(K5069="HIT","HOD ✓",IF(L5069="HIT","LOD ✓","✗ MISS")))</f>
        <v>HOD ✓ | LOD ✓</v>
      </c>
      <c r="N5069" s="26" t="n">
        <f aca="false">IF(D5069&lt;H5069,(H5069-D5069)/D5069,IF(D5069&gt;G5069,(D5069-G5069)/D5069,0))</f>
        <v>0.000119083763089889</v>
      </c>
      <c r="O5069" s="26" t="n">
        <f aca="false">IF(E5069&lt;J5069,(J5069-E5069)/E5069,IF(E5069&gt;I5069,(E5069-I5069)/E5069,0))</f>
        <v>0</v>
      </c>
      <c r="P5069" s="27" t="n">
        <f aca="false">LN(F5069/F5068)</f>
        <v>-0.0017821765455042</v>
      </c>
      <c r="Q5069" s="28" t="n">
        <f aca="false">STDEV(P5050:P5069)*SQRT(252)</f>
        <v>0.173911553148306</v>
      </c>
      <c r="R5069" s="26" t="n">
        <f aca="false">(G5069-H5069)/H5069</f>
        <v>0.000999755424638576</v>
      </c>
      <c r="S5069" s="17" t="n">
        <f aca="false">YEAR(B5069)</f>
        <v>2026</v>
      </c>
      <c r="T5069" s="17" t="n">
        <f aca="false">WEEKDAY(B5069)</f>
        <v>6</v>
      </c>
    </row>
    <row r="5070" customFormat="false" ht="15" hidden="false" customHeight="false" outlineLevel="0" collapsed="false">
      <c r="B5070" s="21" t="n">
        <v>46146</v>
      </c>
      <c r="C5070" s="22" t="n">
        <v>4625.35</v>
      </c>
      <c r="D5070" s="22" t="n">
        <v>4629.465</v>
      </c>
      <c r="E5070" s="22" t="n">
        <v>4501.035</v>
      </c>
      <c r="F5070" s="22" t="n">
        <v>4524.115</v>
      </c>
      <c r="G5070" s="23" t="n">
        <v>4629.84</v>
      </c>
      <c r="H5070" s="23" t="n">
        <v>4625.21</v>
      </c>
      <c r="I5070" s="23" t="n">
        <v>4504.02</v>
      </c>
      <c r="J5070" s="23" t="n">
        <v>4499.52</v>
      </c>
      <c r="K5070" s="29" t="str">
        <f aca="false">IF(N5070&lt;=$F$3,"HIT","MISS")</f>
        <v>HIT</v>
      </c>
      <c r="L5070" s="29" t="str">
        <f aca="false">IF(O5070&lt;=$F$3,"HIT","MISS")</f>
        <v>HIT</v>
      </c>
      <c r="M5070" s="17" t="str">
        <f aca="false">IF(AND(K5070="HIT",L5070="HIT"),"HOD ✓ | LOD ✓",IF(K5070="HIT","HOD ✓",IF(L5070="HIT","LOD ✓","✗ MISS")))</f>
        <v>HOD ✓ | LOD ✓</v>
      </c>
      <c r="N5070" s="26" t="n">
        <f aca="false">IF(D5070&lt;H5070,(H5070-D5070)/D5070,IF(D5070&gt;G5070,(D5070-G5070)/D5070,0))</f>
        <v>0</v>
      </c>
      <c r="O5070" s="26" t="n">
        <f aca="false">IF(E5070&lt;J5070,(J5070-E5070)/E5070,IF(E5070&gt;I5070,(E5070-I5070)/E5070,0))</f>
        <v>0</v>
      </c>
      <c r="P5070" s="27" t="n">
        <f aca="false">LN(F5070/F5069)</f>
        <v>-0.0196374204708051</v>
      </c>
      <c r="Q5070" s="28" t="n">
        <f aca="false">STDEV(P5051:P5070)*SQRT(252)</f>
        <v>0.185864511918546</v>
      </c>
      <c r="R5070" s="26" t="n">
        <f aca="false">(G5070-H5070)/H5070</f>
        <v>0.00100103562865256</v>
      </c>
      <c r="S5070" s="17" t="n">
        <f aca="false">YEAR(B5070)</f>
        <v>2026</v>
      </c>
      <c r="T5070" s="17" t="n">
        <f aca="false">WEEKDAY(B5070)</f>
        <v>2</v>
      </c>
    </row>
    <row r="5071" customFormat="false" ht="15" hidden="false" customHeight="false" outlineLevel="0" collapsed="false">
      <c r="B5071" s="21" t="n">
        <v>46147</v>
      </c>
      <c r="C5071" s="22" t="n">
        <v>4520.775</v>
      </c>
      <c r="D5071" s="22" t="n">
        <v>4586.605</v>
      </c>
      <c r="E5071" s="22" t="n">
        <v>4513.655</v>
      </c>
      <c r="F5071" s="22" t="n">
        <v>4557.535</v>
      </c>
      <c r="G5071" s="23" t="n">
        <v>4588.51</v>
      </c>
      <c r="H5071" s="23" t="n">
        <v>4583.93</v>
      </c>
      <c r="I5071" s="23" t="n">
        <v>4515.01</v>
      </c>
      <c r="J5071" s="23" t="n">
        <v>4510.5</v>
      </c>
      <c r="K5071" s="29" t="str">
        <f aca="false">IF(N5071&lt;=$F$3,"HIT","MISS")</f>
        <v>HIT</v>
      </c>
      <c r="L5071" s="29" t="str">
        <f aca="false">IF(O5071&lt;=$F$3,"HIT","MISS")</f>
        <v>HIT</v>
      </c>
      <c r="M5071" s="17" t="str">
        <f aca="false">IF(AND(K5071="HIT",L5071="HIT"),"HOD ✓ | LOD ✓",IF(K5071="HIT","HOD ✓",IF(L5071="HIT","LOD ✓","✗ MISS")))</f>
        <v>HOD ✓ | LOD ✓</v>
      </c>
      <c r="N5071" s="26" t="n">
        <f aca="false">IF(D5071&lt;H5071,(H5071-D5071)/D5071,IF(D5071&gt;G5071,(D5071-G5071)/D5071,0))</f>
        <v>0</v>
      </c>
      <c r="O5071" s="26" t="n">
        <f aca="false">IF(E5071&lt;J5071,(J5071-E5071)/E5071,IF(E5071&gt;I5071,(E5071-I5071)/E5071,0))</f>
        <v>0</v>
      </c>
      <c r="P5071" s="27" t="n">
        <f aca="false">LN(F5071/F5070)</f>
        <v>0.00735992927701468</v>
      </c>
      <c r="Q5071" s="28" t="n">
        <f aca="false">STDEV(P5052:P5071)*SQRT(252)</f>
        <v>0.182403978847675</v>
      </c>
      <c r="R5071" s="26" t="n">
        <f aca="false">(G5071-H5071)/H5071</f>
        <v>0.000999142657064992</v>
      </c>
      <c r="S5071" s="17" t="n">
        <f aca="false">YEAR(B5071)</f>
        <v>2026</v>
      </c>
      <c r="T5071" s="17" t="n">
        <f aca="false">WEEKDAY(B5071)</f>
        <v>3</v>
      </c>
    </row>
    <row r="5072" customFormat="false" ht="15" hidden="false" customHeight="false" outlineLevel="0" collapsed="false">
      <c r="B5072" s="21" t="n">
        <v>46148</v>
      </c>
      <c r="C5072" s="22" t="n">
        <v>4552.07</v>
      </c>
      <c r="D5072" s="22" t="n">
        <v>4723.14</v>
      </c>
      <c r="E5072" s="22" t="n">
        <v>4546.36</v>
      </c>
      <c r="F5072" s="22" t="n">
        <v>4690.91</v>
      </c>
      <c r="G5072" s="23" t="n">
        <v>4721.83</v>
      </c>
      <c r="H5072" s="23" t="n">
        <v>4717.11</v>
      </c>
      <c r="I5072" s="23" t="n">
        <v>4551.2</v>
      </c>
      <c r="J5072" s="23" t="n">
        <v>4546.65</v>
      </c>
      <c r="K5072" s="29" t="str">
        <f aca="false">IF(N5072&lt;=$F$3,"HIT","MISS")</f>
        <v>HIT</v>
      </c>
      <c r="L5072" s="29" t="str">
        <f aca="false">IF(O5072&lt;=$F$3,"HIT","MISS")</f>
        <v>HIT</v>
      </c>
      <c r="M5072" s="17" t="str">
        <f aca="false">IF(AND(K5072="HIT",L5072="HIT"),"HOD ✓ | LOD ✓",IF(K5072="HIT","HOD ✓",IF(L5072="HIT","LOD ✓","✗ MISS")))</f>
        <v>HOD ✓ | LOD ✓</v>
      </c>
      <c r="N5072" s="26" t="n">
        <f aca="false">IF(D5072&lt;H5072,(H5072-D5072)/D5072,IF(D5072&gt;G5072,(D5072-G5072)/D5072,0))</f>
        <v>0.000277357859390236</v>
      </c>
      <c r="O5072" s="26" t="n">
        <f aca="false">IF(E5072&lt;J5072,(J5072-E5072)/E5072,IF(E5072&gt;I5072,(E5072-I5072)/E5072,0))</f>
        <v>6.37872935711126E-005</v>
      </c>
      <c r="P5072" s="27" t="n">
        <f aca="false">LN(F5072/F5071)</f>
        <v>0.0288446862974543</v>
      </c>
      <c r="Q5072" s="28" t="n">
        <f aca="false">STDEV(P5053:P5072)*SQRT(252)</f>
        <v>0.211740281475776</v>
      </c>
      <c r="R5072" s="26" t="n">
        <f aca="false">(G5072-H5072)/H5072</f>
        <v>0.00100061266326209</v>
      </c>
      <c r="S5072" s="17" t="n">
        <f aca="false">YEAR(B5072)</f>
        <v>2026</v>
      </c>
      <c r="T5072" s="17" t="n">
        <f aca="false">WEEKDAY(B5072)</f>
        <v>4</v>
      </c>
    </row>
    <row r="5073" customFormat="false" ht="15" hidden="false" customHeight="false" outlineLevel="0" collapsed="false">
      <c r="B5073" s="21" t="n">
        <v>46149</v>
      </c>
      <c r="C5073" s="22" t="n">
        <v>4690.165</v>
      </c>
      <c r="D5073" s="22" t="n">
        <v>4764.905</v>
      </c>
      <c r="E5073" s="22" t="n">
        <v>4685.275</v>
      </c>
      <c r="F5073" s="22" t="n">
        <v>4687.18</v>
      </c>
      <c r="G5073" s="23" t="n">
        <v>4763.38</v>
      </c>
      <c r="H5073" s="23" t="n">
        <v>4758.62</v>
      </c>
      <c r="I5073" s="23" t="n">
        <v>4683.91</v>
      </c>
      <c r="J5073" s="23" t="n">
        <v>4679.23</v>
      </c>
      <c r="K5073" s="29" t="str">
        <f aca="false">IF(N5073&lt;=$F$3,"HIT","MISS")</f>
        <v>HIT</v>
      </c>
      <c r="L5073" s="29" t="str">
        <f aca="false">IF(O5073&lt;=$F$3,"HIT","MISS")</f>
        <v>HIT</v>
      </c>
      <c r="M5073" s="17" t="str">
        <f aca="false">IF(AND(K5073="HIT",L5073="HIT"),"HOD ✓ | LOD ✓",IF(K5073="HIT","HOD ✓",IF(L5073="HIT","LOD ✓","✗ MISS")))</f>
        <v>HOD ✓ | LOD ✓</v>
      </c>
      <c r="N5073" s="26" t="n">
        <f aca="false">IF(D5073&lt;H5073,(H5073-D5073)/D5073,IF(D5073&gt;G5073,(D5073-G5073)/D5073,0))</f>
        <v>0.000320048353534779</v>
      </c>
      <c r="O5073" s="26" t="n">
        <f aca="false">IF(E5073&lt;J5073,(J5073-E5073)/E5073,IF(E5073&gt;I5073,(E5073-I5073)/E5073,0))</f>
        <v>0.000291338288574263</v>
      </c>
      <c r="P5073" s="27" t="n">
        <f aca="false">LN(F5073/F5072)</f>
        <v>-0.000795471187989705</v>
      </c>
      <c r="Q5073" s="28" t="n">
        <f aca="false">STDEV(P5054:P5073)*SQRT(252)</f>
        <v>0.20835541899533</v>
      </c>
      <c r="R5073" s="26" t="n">
        <f aca="false">(G5073-H5073)/H5073</f>
        <v>0.00100029000004207</v>
      </c>
      <c r="S5073" s="17" t="n">
        <f aca="false">YEAR(B5073)</f>
        <v>2026</v>
      </c>
      <c r="T5073" s="17" t="n">
        <f aca="false">WEEKDAY(B5073)</f>
        <v>5</v>
      </c>
    </row>
    <row r="5074" customFormat="false" ht="15" hidden="false" customHeight="false" outlineLevel="0" collapsed="false">
      <c r="B5074" s="21" t="n">
        <v>46150</v>
      </c>
      <c r="C5074" s="22" t="n">
        <v>4694.565</v>
      </c>
      <c r="D5074" s="22" t="n">
        <v>4749.58</v>
      </c>
      <c r="E5074" s="22" t="n">
        <v>4682.045</v>
      </c>
      <c r="F5074" s="22" t="n">
        <v>4715.715</v>
      </c>
      <c r="G5074" s="23" t="n">
        <v>4754.06</v>
      </c>
      <c r="H5074" s="23" t="n">
        <v>4749.31</v>
      </c>
      <c r="I5074" s="23" t="n">
        <v>4688.37</v>
      </c>
      <c r="J5074" s="23" t="n">
        <v>4683.69</v>
      </c>
      <c r="K5074" s="29" t="str">
        <f aca="false">IF(N5074&lt;=$F$3,"HIT","MISS")</f>
        <v>HIT</v>
      </c>
      <c r="L5074" s="29" t="str">
        <f aca="false">IF(O5074&lt;=$F$3,"HIT","MISS")</f>
        <v>HIT</v>
      </c>
      <c r="M5074" s="17" t="str">
        <f aca="false">IF(AND(K5074="HIT",L5074="HIT"),"HOD ✓ | LOD ✓",IF(K5074="HIT","HOD ✓",IF(L5074="HIT","LOD ✓","✗ MISS")))</f>
        <v>HOD ✓ | LOD ✓</v>
      </c>
      <c r="N5074" s="26" t="n">
        <f aca="false">IF(D5074&lt;H5074,(H5074-D5074)/D5074,IF(D5074&gt;G5074,(D5074-G5074)/D5074,0))</f>
        <v>0</v>
      </c>
      <c r="O5074" s="26" t="n">
        <f aca="false">IF(E5074&lt;J5074,(J5074-E5074)/E5074,IF(E5074&gt;I5074,(E5074-I5074)/E5074,0))</f>
        <v>0.000351342201965066</v>
      </c>
      <c r="P5074" s="27" t="n">
        <f aca="false">LN(F5074/F5073)</f>
        <v>0.0060694259794409</v>
      </c>
      <c r="Q5074" s="28" t="n">
        <f aca="false">STDEV(P5055:P5074)*SQRT(252)</f>
        <v>0.209531065176124</v>
      </c>
      <c r="R5074" s="26" t="n">
        <f aca="false">(G5074-H5074)/H5074</f>
        <v>0.00100014528426235</v>
      </c>
      <c r="S5074" s="17" t="n">
        <f aca="false">YEAR(B5074)</f>
        <v>2026</v>
      </c>
      <c r="T5074" s="17" t="n">
        <f aca="false">WEEKDAY(B5074)</f>
        <v>6</v>
      </c>
    </row>
    <row r="5075" customFormat="false" ht="15" hidden="false" customHeight="false" outlineLevel="0" collapsed="false">
      <c r="B5075" s="21" t="n">
        <v>46153</v>
      </c>
      <c r="C5075" s="22" t="n">
        <v>4687.43</v>
      </c>
      <c r="D5075" s="22" t="n">
        <v>4748.95</v>
      </c>
      <c r="E5075" s="22" t="n">
        <v>4648.09</v>
      </c>
      <c r="F5075" s="22" t="n">
        <v>4735.455</v>
      </c>
      <c r="G5075" s="23" t="n">
        <v>4752.7</v>
      </c>
      <c r="H5075" s="23" t="n">
        <v>4747.95</v>
      </c>
      <c r="I5075" s="23" t="n">
        <v>4653.47</v>
      </c>
      <c r="J5075" s="23" t="n">
        <v>4648.82</v>
      </c>
      <c r="K5075" s="29" t="str">
        <f aca="false">IF(N5075&lt;=$F$3,"HIT","MISS")</f>
        <v>HIT</v>
      </c>
      <c r="L5075" s="29" t="str">
        <f aca="false">IF(O5075&lt;=$F$3,"HIT","MISS")</f>
        <v>HIT</v>
      </c>
      <c r="M5075" s="17" t="str">
        <f aca="false">IF(AND(K5075="HIT",L5075="HIT"),"HOD ✓ | LOD ✓",IF(K5075="HIT","HOD ✓",IF(L5075="HIT","LOD ✓","✗ MISS")))</f>
        <v>HOD ✓ | LOD ✓</v>
      </c>
      <c r="N5075" s="26" t="n">
        <f aca="false">IF(D5075&lt;H5075,(H5075-D5075)/D5075,IF(D5075&gt;G5075,(D5075-G5075)/D5075,0))</f>
        <v>0</v>
      </c>
      <c r="O5075" s="26" t="n">
        <f aca="false">IF(E5075&lt;J5075,(J5075-E5075)/E5075,IF(E5075&gt;I5075,(E5075-I5075)/E5075,0))</f>
        <v>0.000157053757564841</v>
      </c>
      <c r="P5075" s="27" t="n">
        <f aca="false">LN(F5075/F5074)</f>
        <v>0.00417726666740998</v>
      </c>
      <c r="Q5075" s="28" t="n">
        <f aca="false">STDEV(P5056:P5075)*SQRT(252)</f>
        <v>0.210039807959408</v>
      </c>
      <c r="R5075" s="26" t="n">
        <f aca="false">(G5075-H5075)/H5075</f>
        <v>0.00100043176528818</v>
      </c>
      <c r="S5075" s="17" t="n">
        <f aca="false">YEAR(B5075)</f>
        <v>2026</v>
      </c>
      <c r="T5075" s="17" t="n">
        <f aca="false">WEEKDAY(B5075)</f>
        <v>2</v>
      </c>
    </row>
    <row r="5076" customFormat="false" ht="15" hidden="false" customHeight="false" outlineLevel="0" collapsed="false">
      <c r="B5076" s="21" t="n">
        <v>46154</v>
      </c>
      <c r="C5076" s="22" t="n">
        <v>4740.565</v>
      </c>
      <c r="D5076" s="22" t="n">
        <v>4773.575</v>
      </c>
      <c r="E5076" s="22" t="n">
        <v>4638.365</v>
      </c>
      <c r="F5076" s="22" t="n">
        <v>4715.495</v>
      </c>
      <c r="G5076" s="23" t="n">
        <v>4779.53</v>
      </c>
      <c r="H5076" s="23" t="n">
        <v>4774.76</v>
      </c>
      <c r="I5076" s="23" t="n">
        <v>4640.82</v>
      </c>
      <c r="J5076" s="23" t="n">
        <v>4636.18</v>
      </c>
      <c r="K5076" s="29" t="str">
        <f aca="false">IF(N5076&lt;=$F$3,"HIT","MISS")</f>
        <v>HIT</v>
      </c>
      <c r="L5076" s="29" t="str">
        <f aca="false">IF(O5076&lt;=$F$3,"HIT","MISS")</f>
        <v>HIT</v>
      </c>
      <c r="M5076" s="17" t="str">
        <f aca="false">IF(AND(K5076="HIT",L5076="HIT"),"HOD ✓ | LOD ✓",IF(K5076="HIT","HOD ✓",IF(L5076="HIT","LOD ✓","✗ MISS")))</f>
        <v>HOD ✓ | LOD ✓</v>
      </c>
      <c r="N5076" s="26" t="n">
        <f aca="false">IF(D5076&lt;H5076,(H5076-D5076)/D5076,IF(D5076&gt;G5076,(D5076-G5076)/D5076,0))</f>
        <v>0.000248241621845347</v>
      </c>
      <c r="O5076" s="26" t="n">
        <f aca="false">IF(E5076&lt;J5076,(J5076-E5076)/E5076,IF(E5076&gt;I5076,(E5076-I5076)/E5076,0))</f>
        <v>0</v>
      </c>
      <c r="P5076" s="27" t="n">
        <f aca="false">LN(F5076/F5075)</f>
        <v>-0.00422392027814281</v>
      </c>
      <c r="Q5076" s="28" t="n">
        <f aca="false">STDEV(P5057:P5076)*SQRT(252)</f>
        <v>0.19480040502662</v>
      </c>
      <c r="R5076" s="26" t="n">
        <f aca="false">(G5076-H5076)/H5076</f>
        <v>0.000999003091254749</v>
      </c>
      <c r="S5076" s="17" t="n">
        <f aca="false">YEAR(B5076)</f>
        <v>2026</v>
      </c>
      <c r="T5076" s="17" t="n">
        <f aca="false">WEEKDAY(B5076)</f>
        <v>3</v>
      </c>
    </row>
    <row r="5077" customFormat="false" ht="15" hidden="false" customHeight="false" outlineLevel="0" collapsed="false">
      <c r="B5077" s="21" t="n">
        <v>46155</v>
      </c>
      <c r="C5077" s="22" t="n">
        <v>4719.905</v>
      </c>
      <c r="D5077" s="22" t="n">
        <v>4727.03</v>
      </c>
      <c r="E5077" s="22" t="n">
        <v>4669.525</v>
      </c>
      <c r="F5077" s="22" t="n">
        <v>4689.14</v>
      </c>
      <c r="G5077" s="23" t="n">
        <v>4733.58</v>
      </c>
      <c r="H5077" s="23" t="n">
        <v>4728.85</v>
      </c>
      <c r="I5077" s="23" t="n">
        <v>4672.58</v>
      </c>
      <c r="J5077" s="23" t="n">
        <v>4667.91</v>
      </c>
      <c r="K5077" s="29" t="str">
        <f aca="false">IF(N5077&lt;=$F$3,"HIT","MISS")</f>
        <v>HIT</v>
      </c>
      <c r="L5077" s="29" t="str">
        <f aca="false">IF(O5077&lt;=$F$3,"HIT","MISS")</f>
        <v>HIT</v>
      </c>
      <c r="M5077" s="17" t="str">
        <f aca="false">IF(AND(K5077="HIT",L5077="HIT"),"HOD ✓ | LOD ✓",IF(K5077="HIT","HOD ✓",IF(L5077="HIT","LOD ✓","✗ MISS")))</f>
        <v>HOD ✓ | LOD ✓</v>
      </c>
      <c r="N5077" s="26" t="n">
        <f aca="false">IF(D5077&lt;H5077,(H5077-D5077)/D5077,IF(D5077&gt;G5077,(D5077-G5077)/D5077,0))</f>
        <v>0.000385019769284438</v>
      </c>
      <c r="O5077" s="26" t="n">
        <f aca="false">IF(E5077&lt;J5077,(J5077-E5077)/E5077,IF(E5077&gt;I5077,(E5077-I5077)/E5077,0))</f>
        <v>0</v>
      </c>
      <c r="P5077" s="27" t="n">
        <f aca="false">LN(F5077/F5076)</f>
        <v>-0.0056046978941704</v>
      </c>
      <c r="Q5077" s="28" t="n">
        <f aca="false">STDEV(P5058:P5077)*SQRT(252)</f>
        <v>0.192468931933045</v>
      </c>
      <c r="R5077" s="26" t="n">
        <f aca="false">(G5077-H5077)/H5077</f>
        <v>0.00100024318809004</v>
      </c>
      <c r="S5077" s="17" t="n">
        <f aca="false">YEAR(B5077)</f>
        <v>2026</v>
      </c>
      <c r="T5077" s="17" t="n">
        <f aca="false">WEEKDAY(B5077)</f>
        <v>4</v>
      </c>
    </row>
    <row r="5078" customFormat="false" ht="15" hidden="false" customHeight="false" outlineLevel="0" collapsed="false">
      <c r="B5078" s="21" t="n">
        <v>46156</v>
      </c>
      <c r="C5078" s="22" t="n">
        <v>4693.605</v>
      </c>
      <c r="D5078" s="22" t="n">
        <v>4718.88</v>
      </c>
      <c r="E5078" s="22" t="n">
        <v>4644.31</v>
      </c>
      <c r="F5078" s="22" t="n">
        <v>4652.27</v>
      </c>
      <c r="G5078" s="23" t="n">
        <v>4724.18</v>
      </c>
      <c r="H5078" s="23" t="n">
        <v>4719.46</v>
      </c>
      <c r="I5078" s="23" t="n">
        <v>4643.19</v>
      </c>
      <c r="J5078" s="23" t="n">
        <v>4638.55</v>
      </c>
      <c r="K5078" s="29" t="str">
        <f aca="false">IF(N5078&lt;=$F$3,"HIT","MISS")</f>
        <v>HIT</v>
      </c>
      <c r="L5078" s="29" t="str">
        <f aca="false">IF(O5078&lt;=$F$3,"HIT","MISS")</f>
        <v>HIT</v>
      </c>
      <c r="M5078" s="17" t="str">
        <f aca="false">IF(AND(K5078="HIT",L5078="HIT"),"HOD ✓ | LOD ✓",IF(K5078="HIT","HOD ✓",IF(L5078="HIT","LOD ✓","✗ MISS")))</f>
        <v>HOD ✓ | LOD ✓</v>
      </c>
      <c r="N5078" s="26" t="n">
        <f aca="false">IF(D5078&lt;H5078,(H5078-D5078)/D5078,IF(D5078&gt;G5078,(D5078-G5078)/D5078,0))</f>
        <v>0.000122910521140594</v>
      </c>
      <c r="O5078" s="26" t="n">
        <f aca="false">IF(E5078&lt;J5078,(J5078-E5078)/E5078,IF(E5078&gt;I5078,(E5078-I5078)/E5078,0))</f>
        <v>0.000241155306170518</v>
      </c>
      <c r="P5078" s="27" t="n">
        <f aca="false">LN(F5078/F5077)</f>
        <v>-0.00789392424905643</v>
      </c>
      <c r="Q5078" s="28" t="n">
        <f aca="false">STDEV(P5059:P5078)*SQRT(252)</f>
        <v>0.193924755037697</v>
      </c>
      <c r="R5078" s="26" t="n">
        <f aca="false">(G5078-H5078)/H5078</f>
        <v>0.00100011441987012</v>
      </c>
      <c r="S5078" s="17" t="n">
        <f aca="false">YEAR(B5078)</f>
        <v>2026</v>
      </c>
      <c r="T5078" s="17" t="n">
        <f aca="false">WEEKDAY(B5078)</f>
        <v>5</v>
      </c>
    </row>
    <row r="5079" customFormat="false" ht="15" hidden="false" customHeight="false" outlineLevel="0" collapsed="false">
      <c r="B5079" s="21" t="n">
        <v>46157</v>
      </c>
      <c r="C5079" s="22" t="n">
        <v>4654.08</v>
      </c>
      <c r="D5079" s="22" t="n">
        <v>4665.445</v>
      </c>
      <c r="E5079" s="22" t="n">
        <v>4510.985</v>
      </c>
      <c r="F5079" s="22" t="n">
        <v>4540.645</v>
      </c>
      <c r="G5079" s="23" t="n">
        <v>4667.63</v>
      </c>
      <c r="H5079" s="23" t="n">
        <v>4662.97</v>
      </c>
      <c r="I5079" s="23" t="n">
        <v>4512.24</v>
      </c>
      <c r="J5079" s="23" t="n">
        <v>4507.73</v>
      </c>
      <c r="K5079" s="29" t="str">
        <f aca="false">IF(N5079&lt;=$F$3,"HIT","MISS")</f>
        <v>HIT</v>
      </c>
      <c r="L5079" s="29" t="str">
        <f aca="false">IF(O5079&lt;=$F$3,"HIT","MISS")</f>
        <v>HIT</v>
      </c>
      <c r="M5079" s="17" t="str">
        <f aca="false">IF(AND(K5079="HIT",L5079="HIT"),"HOD ✓ | LOD ✓",IF(K5079="HIT","HOD ✓",IF(L5079="HIT","LOD ✓","✗ MISS")))</f>
        <v>HOD ✓ | LOD ✓</v>
      </c>
      <c r="N5079" s="26" t="n">
        <f aca="false">IF(D5079&lt;H5079,(H5079-D5079)/D5079,IF(D5079&gt;G5079,(D5079-G5079)/D5079,0))</f>
        <v>0</v>
      </c>
      <c r="O5079" s="26" t="n">
        <f aca="false">IF(E5079&lt;J5079,(J5079-E5079)/E5079,IF(E5079&gt;I5079,(E5079-I5079)/E5079,0))</f>
        <v>0</v>
      </c>
      <c r="P5079" s="27" t="n">
        <f aca="false">LN(F5079/F5078)</f>
        <v>-0.0242862000782862</v>
      </c>
      <c r="Q5079" s="28" t="n">
        <f aca="false">STDEV(P5060:P5079)*SQRT(252)</f>
        <v>0.206107588282304</v>
      </c>
      <c r="R5079" s="26" t="n">
        <f aca="false">(G5079-H5079)/H5079</f>
        <v>0.000999363066886524</v>
      </c>
      <c r="S5079" s="17" t="n">
        <f aca="false">YEAR(B5079)</f>
        <v>2026</v>
      </c>
      <c r="T5079" s="17" t="n">
        <f aca="false">WEEKDAY(B5079)</f>
        <v>6</v>
      </c>
    </row>
    <row r="5080" customFormat="false" ht="15" hidden="false" customHeight="false" outlineLevel="0" collapsed="false">
      <c r="B5080" s="21" t="n">
        <v>46160</v>
      </c>
      <c r="C5080" s="22" t="n">
        <v>4545.805</v>
      </c>
      <c r="D5080" s="22" t="n">
        <v>4584.375</v>
      </c>
      <c r="E5080" s="22" t="n">
        <v>4480.41</v>
      </c>
      <c r="F5080" s="22" t="n">
        <v>4566.16</v>
      </c>
      <c r="G5080" s="23" t="n">
        <v>4588.14</v>
      </c>
      <c r="H5080" s="23" t="n">
        <v>4583.56</v>
      </c>
      <c r="I5080" s="23" t="n">
        <v>4478.8</v>
      </c>
      <c r="J5080" s="23" t="n">
        <v>4474.33</v>
      </c>
      <c r="K5080" s="29" t="str">
        <f aca="false">IF(N5080&lt;=$F$3,"HIT","MISS")</f>
        <v>HIT</v>
      </c>
      <c r="L5080" s="29" t="str">
        <f aca="false">IF(O5080&lt;=$F$3,"HIT","MISS")</f>
        <v>HIT</v>
      </c>
      <c r="M5080" s="17" t="str">
        <f aca="false">IF(AND(K5080="HIT",L5080="HIT"),"HOD ✓ | LOD ✓",IF(K5080="HIT","HOD ✓",IF(L5080="HIT","LOD ✓","✗ MISS")))</f>
        <v>HOD ✓ | LOD ✓</v>
      </c>
      <c r="N5080" s="26" t="n">
        <f aca="false">IF(D5080&lt;H5080,(H5080-D5080)/D5080,IF(D5080&gt;G5080,(D5080-G5080)/D5080,0))</f>
        <v>0</v>
      </c>
      <c r="O5080" s="26" t="n">
        <f aca="false">IF(E5080&lt;J5080,(J5080-E5080)/E5080,IF(E5080&gt;I5080,(E5080-I5080)/E5080,0))</f>
        <v>0.000359342113779693</v>
      </c>
      <c r="P5080" s="27" t="n">
        <f aca="false">LN(F5080/F5079)</f>
        <v>0.00560351665879234</v>
      </c>
      <c r="Q5080" s="28" t="n">
        <f aca="false">STDEV(P5061:P5080)*SQRT(252)</f>
        <v>0.208415651707922</v>
      </c>
      <c r="R5080" s="26" t="n">
        <f aca="false">(G5080-H5080)/H5080</f>
        <v>0.000999223311138051</v>
      </c>
      <c r="S5080" s="17" t="n">
        <f aca="false">YEAR(B5080)</f>
        <v>2026</v>
      </c>
      <c r="T5080" s="17" t="n">
        <f aca="false">WEEKDAY(B5080)</f>
        <v>2</v>
      </c>
    </row>
    <row r="5081" customFormat="false" ht="15" hidden="false" customHeight="false" outlineLevel="0" collapsed="false">
      <c r="B5081" s="21" t="n">
        <v>46161</v>
      </c>
      <c r="C5081" s="22" t="n">
        <v>4570.36</v>
      </c>
      <c r="D5081" s="22" t="n">
        <v>4589.58</v>
      </c>
      <c r="E5081" s="22" t="n">
        <v>4464.78</v>
      </c>
      <c r="F5081" s="22" t="n">
        <v>4482.115</v>
      </c>
      <c r="G5081" s="23" t="n">
        <v>4589.46</v>
      </c>
      <c r="H5081" s="23" t="n">
        <v>4584.88</v>
      </c>
      <c r="I5081" s="23" t="n">
        <v>4463.83</v>
      </c>
      <c r="J5081" s="23" t="n">
        <v>4459.37</v>
      </c>
      <c r="K5081" s="29" t="str">
        <f aca="false">IF(N5081&lt;=$F$3,"HIT","MISS")</f>
        <v>HIT</v>
      </c>
      <c r="L5081" s="29" t="str">
        <f aca="false">IF(O5081&lt;=$F$3,"HIT","MISS")</f>
        <v>HIT</v>
      </c>
      <c r="M5081" s="17" t="str">
        <f aca="false">IF(AND(K5081="HIT",L5081="HIT"),"HOD ✓ | LOD ✓",IF(K5081="HIT","HOD ✓",IF(L5081="HIT","LOD ✓","✗ MISS")))</f>
        <v>HOD ✓ | LOD ✓</v>
      </c>
      <c r="N5081" s="26" t="n">
        <f aca="false">IF(D5081&lt;H5081,(H5081-D5081)/D5081,IF(D5081&gt;G5081,(D5081-G5081)/D5081,0))</f>
        <v>2.61461833108674E-005</v>
      </c>
      <c r="O5081" s="26" t="n">
        <f aca="false">IF(E5081&lt;J5081,(J5081-E5081)/E5081,IF(E5081&gt;I5081,(E5081-I5081)/E5081,0))</f>
        <v>0.000212776441392368</v>
      </c>
      <c r="P5081" s="27" t="n">
        <f aca="false">LN(F5081/F5080)</f>
        <v>-0.0185775558676966</v>
      </c>
      <c r="Q5081" s="28" t="n">
        <f aca="false">STDEV(P5062:P5081)*SQRT(252)</f>
        <v>0.205940334641664</v>
      </c>
      <c r="R5081" s="26" t="n">
        <f aca="false">(G5081-H5081)/H5081</f>
        <v>0.000998935631903109</v>
      </c>
      <c r="S5081" s="17" t="n">
        <f aca="false">YEAR(B5081)</f>
        <v>2026</v>
      </c>
      <c r="T5081" s="17" t="n">
        <f aca="false">WEEKDAY(B5081)</f>
        <v>3</v>
      </c>
    </row>
    <row r="5082" customFormat="false" ht="15" hidden="false" customHeight="false" outlineLevel="0" collapsed="false">
      <c r="B5082" s="21" t="n">
        <v>46162</v>
      </c>
      <c r="C5082" s="22" t="n">
        <v>4484.735</v>
      </c>
      <c r="D5082" s="22" t="n">
        <v>4553.045</v>
      </c>
      <c r="E5082" s="22" t="n">
        <v>4453.39</v>
      </c>
      <c r="F5082" s="22" t="n">
        <v>4543.705</v>
      </c>
      <c r="G5082" s="23" t="n">
        <v>4559.31</v>
      </c>
      <c r="H5082" s="23" t="n">
        <v>4554.76</v>
      </c>
      <c r="I5082" s="23" t="n">
        <v>4458.63</v>
      </c>
      <c r="J5082" s="23" t="n">
        <v>4454.18</v>
      </c>
      <c r="K5082" s="29" t="str">
        <f aca="false">IF(N5082&lt;=$F$3,"HIT","MISS")</f>
        <v>HIT</v>
      </c>
      <c r="L5082" s="29" t="str">
        <f aca="false">IF(O5082&lt;=$F$3,"HIT","MISS")</f>
        <v>HIT</v>
      </c>
      <c r="M5082" s="17" t="str">
        <f aca="false">IF(AND(K5082="HIT",L5082="HIT"),"HOD ✓ | LOD ✓",IF(K5082="HIT","HOD ✓",IF(L5082="HIT","LOD ✓","✗ MISS")))</f>
        <v>HOD ✓ | LOD ✓</v>
      </c>
      <c r="N5082" s="26" t="n">
        <f aca="false">IF(D5082&lt;H5082,(H5082-D5082)/D5082,IF(D5082&gt;G5082,(D5082-G5082)/D5082,0))</f>
        <v>0.000376670997101971</v>
      </c>
      <c r="O5082" s="26" t="n">
        <f aca="false">IF(E5082&lt;J5082,(J5082-E5082)/E5082,IF(E5082&gt;I5082,(E5082-I5082)/E5082,0))</f>
        <v>0.000177392952335179</v>
      </c>
      <c r="P5082" s="27" t="n">
        <f aca="false">LN(F5082/F5081)</f>
        <v>0.0136477252988793</v>
      </c>
      <c r="Q5082" s="28" t="n">
        <f aca="false">STDEV(P5063:P5082)*SQRT(252)</f>
        <v>0.212701607887766</v>
      </c>
      <c r="R5082" s="26" t="n">
        <f aca="false">(G5082-H5082)/H5082</f>
        <v>0.000998954939448002</v>
      </c>
      <c r="S5082" s="17" t="n">
        <f aca="false">YEAR(B5082)</f>
        <v>2026</v>
      </c>
      <c r="T5082" s="17" t="n">
        <f aca="false">WEEKDAY(B5082)</f>
        <v>4</v>
      </c>
    </row>
    <row r="5083" customFormat="false" ht="15" hidden="false" customHeight="false" outlineLevel="0" collapsed="false">
      <c r="B5083" s="21" t="n">
        <v>46163</v>
      </c>
      <c r="C5083" s="22" t="n">
        <v>4544.62</v>
      </c>
      <c r="D5083" s="22" t="n">
        <v>4570.895</v>
      </c>
      <c r="E5083" s="22" t="n">
        <v>4488.63</v>
      </c>
      <c r="F5083" s="22" t="n">
        <v>4543.425</v>
      </c>
      <c r="G5083" s="23" t="n">
        <v>4571.98</v>
      </c>
      <c r="H5083" s="23" t="n">
        <v>4567.41</v>
      </c>
      <c r="I5083" s="23" t="n">
        <v>4487.41</v>
      </c>
      <c r="J5083" s="23" t="n">
        <v>4482.93</v>
      </c>
      <c r="K5083" s="29" t="str">
        <f aca="false">IF(N5083&lt;=$F$3,"HIT","MISS")</f>
        <v>HIT</v>
      </c>
      <c r="L5083" s="29" t="str">
        <f aca="false">IF(O5083&lt;=$F$3,"HIT","MISS")</f>
        <v>HIT</v>
      </c>
      <c r="M5083" s="17" t="str">
        <f aca="false">IF(AND(K5083="HIT",L5083="HIT"),"HOD ✓ | LOD ✓",IF(K5083="HIT","HOD ✓",IF(L5083="HIT","LOD ✓","✗ MISS")))</f>
        <v>HOD ✓ | LOD ✓</v>
      </c>
      <c r="N5083" s="26" t="n">
        <f aca="false">IF(D5083&lt;H5083,(H5083-D5083)/D5083,IF(D5083&gt;G5083,(D5083-G5083)/D5083,0))</f>
        <v>0</v>
      </c>
      <c r="O5083" s="26" t="n">
        <f aca="false">IF(E5083&lt;J5083,(J5083-E5083)/E5083,IF(E5083&gt;I5083,(E5083-I5083)/E5083,0))</f>
        <v>0.000271797853688153</v>
      </c>
      <c r="P5083" s="27" t="n">
        <f aca="false">LN(F5083/F5082)</f>
        <v>-6.16256177887176E-005</v>
      </c>
      <c r="Q5083" s="28" t="n">
        <f aca="false">STDEV(P5064:P5083)*SQRT(252)</f>
        <v>0.210823617718053</v>
      </c>
      <c r="R5083" s="26" t="n">
        <f aca="false">(G5083-H5083)/H5083</f>
        <v>0.00100056706098198</v>
      </c>
      <c r="S5083" s="17" t="n">
        <f aca="false">YEAR(B5083)</f>
        <v>2026</v>
      </c>
      <c r="T5083" s="17" t="n">
        <f aca="false">WEEKDAY(B5083)</f>
        <v>5</v>
      </c>
    </row>
    <row r="5084" customFormat="false" ht="15" hidden="false" customHeight="false" outlineLevel="0" collapsed="false">
      <c r="B5084" s="21" t="n">
        <v>46164</v>
      </c>
      <c r="C5084" s="22" t="n">
        <v>4544.905</v>
      </c>
      <c r="D5084" s="22" t="n">
        <v>4545.26</v>
      </c>
      <c r="E5084" s="22" t="n">
        <v>4491.93</v>
      </c>
      <c r="F5084" s="22" t="n">
        <v>4509.69</v>
      </c>
      <c r="G5084" s="23" t="n">
        <v>4546.32</v>
      </c>
      <c r="H5084" s="23" t="n">
        <v>4541.78</v>
      </c>
      <c r="I5084" s="23" t="n">
        <v>4497.92</v>
      </c>
      <c r="J5084" s="23" t="n">
        <v>4493.43</v>
      </c>
      <c r="K5084" s="29" t="str">
        <f aca="false">IF(N5084&lt;=$F$3,"HIT","MISS")</f>
        <v>HIT</v>
      </c>
      <c r="L5084" s="29" t="str">
        <f aca="false">IF(O5084&lt;=$F$3,"HIT","MISS")</f>
        <v>HIT</v>
      </c>
      <c r="M5084" s="17" t="str">
        <f aca="false">IF(AND(K5084="HIT",L5084="HIT"),"HOD ✓ | LOD ✓",IF(K5084="HIT","HOD ✓",IF(L5084="HIT","LOD ✓","✗ MISS")))</f>
        <v>HOD ✓ | LOD ✓</v>
      </c>
      <c r="N5084" s="26" t="n">
        <f aca="false">IF(D5084&lt;H5084,(H5084-D5084)/D5084,IF(D5084&gt;G5084,(D5084-G5084)/D5084,0))</f>
        <v>0</v>
      </c>
      <c r="O5084" s="26" t="n">
        <f aca="false">IF(E5084&lt;J5084,(J5084-E5084)/E5084,IF(E5084&gt;I5084,(E5084-I5084)/E5084,0))</f>
        <v>0.00033393218505186</v>
      </c>
      <c r="P5084" s="27" t="n">
        <f aca="false">LN(F5084/F5083)</f>
        <v>-0.00745271790872566</v>
      </c>
      <c r="Q5084" s="28" t="n">
        <f aca="false">STDEV(P5065:P5084)*SQRT(252)</f>
        <v>0.21093236346275</v>
      </c>
      <c r="R5084" s="26" t="n">
        <f aca="false">(G5084-H5084)/H5084</f>
        <v>0.00099960808317443</v>
      </c>
      <c r="S5084" s="17" t="n">
        <f aca="false">YEAR(B5084)</f>
        <v>2026</v>
      </c>
      <c r="T5084" s="17" t="n">
        <f aca="false">WEEKDAY(B5084)</f>
        <v>6</v>
      </c>
    </row>
    <row r="5085" customFormat="false" ht="15" hidden="false" customHeight="false" outlineLevel="0" collapsed="false">
      <c r="B5085" s="21" t="n">
        <v>46167</v>
      </c>
      <c r="C5085" s="22" t="n">
        <v>4550.54</v>
      </c>
      <c r="D5085" s="22" t="n">
        <v>4580.21</v>
      </c>
      <c r="E5085" s="22" t="n">
        <v>4548.91</v>
      </c>
      <c r="F5085" s="22" t="n">
        <v>4570.315</v>
      </c>
      <c r="G5085" s="23" t="n">
        <v>4585.66</v>
      </c>
      <c r="H5085" s="23" t="n">
        <v>4581.08</v>
      </c>
      <c r="I5085" s="23" t="n">
        <v>4550.2</v>
      </c>
      <c r="J5085" s="23" t="n">
        <v>4545.65</v>
      </c>
      <c r="K5085" s="29" t="str">
        <f aca="false">IF(N5085&lt;=$F$3,"HIT","MISS")</f>
        <v>HIT</v>
      </c>
      <c r="L5085" s="29" t="str">
        <f aca="false">IF(O5085&lt;=$F$3,"HIT","MISS")</f>
        <v>HIT</v>
      </c>
      <c r="M5085" s="17" t="str">
        <f aca="false">IF(AND(K5085="HIT",L5085="HIT"),"HOD ✓ | LOD ✓",IF(K5085="HIT","HOD ✓",IF(L5085="HIT","LOD ✓","✗ MISS")))</f>
        <v>HOD ✓ | LOD ✓</v>
      </c>
      <c r="N5085" s="26" t="n">
        <f aca="false">IF(D5085&lt;H5085,(H5085-D5085)/D5085,IF(D5085&gt;G5085,(D5085-G5085)/D5085,0))</f>
        <v>0.000189947622488901</v>
      </c>
      <c r="O5085" s="26" t="n">
        <f aca="false">IF(E5085&lt;J5085,(J5085-E5085)/E5085,IF(E5085&gt;I5085,(E5085-I5085)/E5085,0))</f>
        <v>0</v>
      </c>
      <c r="P5085" s="27" t="n">
        <f aca="false">LN(F5085/F5084)</f>
        <v>0.0133537153103934</v>
      </c>
      <c r="Q5085" s="28" t="n">
        <f aca="false">STDEV(P5066:P5085)*SQRT(252)</f>
        <v>0.217384713194529</v>
      </c>
      <c r="R5085" s="26" t="n">
        <f aca="false">(G5085-H5085)/H5085</f>
        <v>0.00099976424773196</v>
      </c>
      <c r="S5085" s="17" t="n">
        <f aca="false">YEAR(B5085)</f>
        <v>2026</v>
      </c>
      <c r="T5085" s="17" t="n">
        <f aca="false">WEEKDAY(B5085)</f>
        <v>2</v>
      </c>
    </row>
    <row r="5086" customFormat="false" ht="15" hidden="false" customHeight="false" outlineLevel="0" collapsed="false">
      <c r="B5086" s="21" t="n">
        <v>46168</v>
      </c>
      <c r="C5086" s="22" t="n">
        <v>4571.33</v>
      </c>
      <c r="D5086" s="22" t="n">
        <v>4580.245</v>
      </c>
      <c r="E5086" s="22" t="n">
        <v>4482.62</v>
      </c>
      <c r="F5086" s="22" t="n">
        <v>4507.57</v>
      </c>
      <c r="G5086" s="23" t="n">
        <v>4579.93</v>
      </c>
      <c r="H5086" s="23" t="n">
        <v>4575.35</v>
      </c>
      <c r="I5086" s="23" t="n">
        <v>4480.99</v>
      </c>
      <c r="J5086" s="23" t="n">
        <v>4476.51</v>
      </c>
      <c r="K5086" s="29" t="str">
        <f aca="false">IF(N5086&lt;=$F$3,"HIT","MISS")</f>
        <v>HIT</v>
      </c>
      <c r="L5086" s="29" t="str">
        <f aca="false">IF(O5086&lt;=$F$3,"HIT","MISS")</f>
        <v>HIT</v>
      </c>
      <c r="M5086" s="17" t="str">
        <f aca="false">IF(AND(K5086="HIT",L5086="HIT"),"HOD ✓ | LOD ✓",IF(K5086="HIT","HOD ✓",IF(L5086="HIT","LOD ✓","✗ MISS")))</f>
        <v>HOD ✓ | LOD ✓</v>
      </c>
      <c r="N5086" s="26" t="n">
        <f aca="false">IF(D5086&lt;H5086,(H5086-D5086)/D5086,IF(D5086&gt;G5086,(D5086-G5086)/D5086,0))</f>
        <v>6.87736136384844E-005</v>
      </c>
      <c r="O5086" s="26" t="n">
        <f aca="false">IF(E5086&lt;J5086,(J5086-E5086)/E5086,IF(E5086&gt;I5086,(E5086-I5086)/E5086,0))</f>
        <v>0.000363626629069631</v>
      </c>
      <c r="P5086" s="27" t="n">
        <f aca="false">LN(F5086/F5085)</f>
        <v>-0.0138239246731179</v>
      </c>
      <c r="Q5086" s="28" t="n">
        <f aca="false">STDEV(P5067:P5086)*SQRT(252)</f>
        <v>0.213198348259076</v>
      </c>
      <c r="R5086" s="26" t="n">
        <f aca="false">(G5086-H5086)/H5086</f>
        <v>0.00100101631569168</v>
      </c>
      <c r="S5086" s="17" t="n">
        <f aca="false">YEAR(B5086)</f>
        <v>2026</v>
      </c>
      <c r="T5086" s="17" t="n">
        <f aca="false">WEEKDAY(B5086)</f>
        <v>3</v>
      </c>
    </row>
    <row r="5087" customFormat="false" ht="15" hidden="false" customHeight="false" outlineLevel="0" collapsed="false">
      <c r="B5087" s="21" t="n">
        <v>46169</v>
      </c>
      <c r="C5087" s="22" t="n">
        <v>4506.725</v>
      </c>
      <c r="D5087" s="22" t="n">
        <v>4528.05</v>
      </c>
      <c r="E5087" s="22" t="n">
        <v>4401.63</v>
      </c>
      <c r="F5087" s="22" t="n">
        <v>4456.12</v>
      </c>
      <c r="G5087" s="23" t="n">
        <v>4533.42</v>
      </c>
      <c r="H5087" s="23" t="n">
        <v>4528.89</v>
      </c>
      <c r="I5087" s="23" t="n">
        <v>4405</v>
      </c>
      <c r="J5087" s="23" t="n">
        <v>4400.6</v>
      </c>
      <c r="K5087" s="29" t="str">
        <f aca="false">IF(N5087&lt;=$F$3,"HIT","MISS")</f>
        <v>HIT</v>
      </c>
      <c r="L5087" s="29" t="str">
        <f aca="false">IF(O5087&lt;=$F$3,"HIT","MISS")</f>
        <v>HIT</v>
      </c>
      <c r="M5087" s="17" t="str">
        <f aca="false">IF(AND(K5087="HIT",L5087="HIT"),"HOD ✓ | LOD ✓",IF(K5087="HIT","HOD ✓",IF(L5087="HIT","LOD ✓","✗ MISS")))</f>
        <v>HOD ✓ | LOD ✓</v>
      </c>
      <c r="N5087" s="26" t="n">
        <f aca="false">IF(D5087&lt;H5087,(H5087-D5087)/D5087,IF(D5087&gt;G5087,(D5087-G5087)/D5087,0))</f>
        <v>0.000185510319011527</v>
      </c>
      <c r="O5087" s="26" t="n">
        <f aca="false">IF(E5087&lt;J5087,(J5087-E5087)/E5087,IF(E5087&gt;I5087,(E5087-I5087)/E5087,0))</f>
        <v>0</v>
      </c>
      <c r="P5087" s="27" t="n">
        <f aca="false">LN(F5087/F5086)</f>
        <v>-0.0114797734030946</v>
      </c>
      <c r="Q5087" s="28" t="n">
        <f aca="false">STDEV(P5068:P5087)*SQRT(252)</f>
        <v>0.21310910607325</v>
      </c>
      <c r="R5087" s="26" t="n">
        <f aca="false">(G5087-H5087)/H5087</f>
        <v>0.00100024509316847</v>
      </c>
      <c r="S5087" s="17" t="n">
        <f aca="false">YEAR(B5087)</f>
        <v>2026</v>
      </c>
      <c r="T5087" s="17" t="n">
        <f aca="false">WEEKDAY(B5087)</f>
        <v>4</v>
      </c>
    </row>
    <row r="5088" customFormat="false" ht="15" hidden="false" customHeight="false" outlineLevel="0" collapsed="false">
      <c r="B5088" s="21" t="n">
        <v>46170</v>
      </c>
      <c r="C5088" s="22" t="n">
        <v>4456.89</v>
      </c>
      <c r="D5088" s="22" t="n">
        <v>4516.63</v>
      </c>
      <c r="E5088" s="22" t="n">
        <v>4366.23</v>
      </c>
      <c r="F5088" s="22" t="n">
        <v>4495.825</v>
      </c>
      <c r="G5088" s="23" t="n">
        <v>4517.55</v>
      </c>
      <c r="H5088" s="23" t="n">
        <v>4513.04</v>
      </c>
      <c r="I5088" s="23" t="n">
        <v>4368.66</v>
      </c>
      <c r="J5088" s="23" t="n">
        <v>4364.3</v>
      </c>
      <c r="K5088" s="29" t="str">
        <f aca="false">IF(N5088&lt;=$F$3,"HIT","MISS")</f>
        <v>HIT</v>
      </c>
      <c r="L5088" s="29" t="str">
        <f aca="false">IF(O5088&lt;=$F$3,"HIT","MISS")</f>
        <v>HIT</v>
      </c>
      <c r="M5088" s="17" t="str">
        <f aca="false">IF(AND(K5088="HIT",L5088="HIT"),"HOD ✓ | LOD ✓",IF(K5088="HIT","HOD ✓",IF(L5088="HIT","LOD ✓","✗ MISS")))</f>
        <v>HOD ✓ | LOD ✓</v>
      </c>
      <c r="N5088" s="26" t="n">
        <f aca="false">IF(D5088&lt;H5088,(H5088-D5088)/D5088,IF(D5088&gt;G5088,(D5088-G5088)/D5088,0))</f>
        <v>0</v>
      </c>
      <c r="O5088" s="26" t="n">
        <f aca="false">IF(E5088&lt;J5088,(J5088-E5088)/E5088,IF(E5088&gt;I5088,(E5088-I5088)/E5088,0))</f>
        <v>0</v>
      </c>
      <c r="P5088" s="27" t="n">
        <f aca="false">LN(F5088/F5087)</f>
        <v>0.00887075610188276</v>
      </c>
      <c r="Q5088" s="28" t="n">
        <f aca="false">STDEV(P5069:P5088)*SQRT(252)</f>
        <v>0.205730829609495</v>
      </c>
      <c r="R5088" s="26" t="n">
        <f aca="false">(G5088-H5088)/H5088</f>
        <v>0.000999326396398042</v>
      </c>
      <c r="S5088" s="17" t="n">
        <f aca="false">YEAR(B5088)</f>
        <v>2026</v>
      </c>
      <c r="T5088" s="17" t="n">
        <f aca="false">WEEKDAY(B5088)</f>
        <v>5</v>
      </c>
    </row>
    <row r="5089" customFormat="false" ht="15" hidden="false" customHeight="false" outlineLevel="0" collapsed="false">
      <c r="B5089" s="21" t="n">
        <v>46171</v>
      </c>
      <c r="C5089" s="22" t="n">
        <v>4497.085</v>
      </c>
      <c r="D5089" s="22" t="n">
        <v>4595.33</v>
      </c>
      <c r="E5089" s="22" t="n">
        <v>4488.975</v>
      </c>
      <c r="F5089" s="22" t="n">
        <v>4540.53</v>
      </c>
      <c r="G5089" s="23" t="n">
        <v>4594.99</v>
      </c>
      <c r="H5089" s="23" t="n">
        <v>4590.4</v>
      </c>
      <c r="I5089" s="23" t="n">
        <v>4494.27</v>
      </c>
      <c r="J5089" s="23" t="n">
        <v>4489.78</v>
      </c>
      <c r="K5089" s="29" t="str">
        <f aca="false">IF(N5089&lt;=$F$3,"HIT","MISS")</f>
        <v>HIT</v>
      </c>
      <c r="L5089" s="29" t="str">
        <f aca="false">IF(O5089&lt;=$F$3,"HIT","MISS")</f>
        <v>HIT</v>
      </c>
      <c r="M5089" s="17" t="str">
        <f aca="false">IF(AND(K5089="HIT",L5089="HIT"),"HOD ✓ | LOD ✓",IF(K5089="HIT","HOD ✓",IF(L5089="HIT","LOD ✓","✗ MISS")))</f>
        <v>HOD ✓ | LOD ✓</v>
      </c>
      <c r="N5089" s="26" t="n">
        <f aca="false">IF(D5089&lt;H5089,(H5089-D5089)/D5089,IF(D5089&gt;G5089,(D5089-G5089)/D5089,0))</f>
        <v>7.39881575425803E-005</v>
      </c>
      <c r="O5089" s="26" t="n">
        <f aca="false">IF(E5089&lt;J5089,(J5089-E5089)/E5089,IF(E5089&gt;I5089,(E5089-I5089)/E5089,0))</f>
        <v>0.000179328243084308</v>
      </c>
      <c r="P5089" s="27" t="n">
        <f aca="false">LN(F5089/F5088)</f>
        <v>0.00989455698146171</v>
      </c>
      <c r="Q5089" s="28" t="n">
        <f aca="false">STDEV(P5070:P5089)*SQRT(252)</f>
        <v>0.2095709796867</v>
      </c>
      <c r="R5089" s="26" t="n">
        <f aca="false">(G5089-H5089)/H5089</f>
        <v>0.000999912861624291</v>
      </c>
      <c r="S5089" s="17" t="n">
        <f aca="false">YEAR(B5089)</f>
        <v>2026</v>
      </c>
      <c r="T5089" s="17" t="n">
        <f aca="false">WEEKDAY(B5089)</f>
        <v>6</v>
      </c>
    </row>
    <row r="5090" customFormat="false" ht="15" hidden="false" customHeight="false" outlineLevel="0" collapsed="false">
      <c r="B5090" s="21" t="n">
        <v>46174</v>
      </c>
      <c r="C5090" s="22" t="n">
        <v>4520.795</v>
      </c>
      <c r="D5090" s="22" t="n">
        <v>4546.27</v>
      </c>
      <c r="E5090" s="22" t="n">
        <v>4447.86</v>
      </c>
      <c r="F5090" s="22" t="n">
        <v>4484.725</v>
      </c>
      <c r="G5090" s="23" t="n">
        <v>4545.47</v>
      </c>
      <c r="H5090" s="23" t="n">
        <v>4540.93</v>
      </c>
      <c r="I5090" s="23" t="n">
        <v>4447.31</v>
      </c>
      <c r="J5090" s="23" t="n">
        <v>4442.87</v>
      </c>
      <c r="K5090" s="29" t="str">
        <f aca="false">IF(N5090&lt;=$F$3,"HIT","MISS")</f>
        <v>HIT</v>
      </c>
      <c r="L5090" s="29" t="str">
        <f aca="false">IF(O5090&lt;=$F$3,"HIT","MISS")</f>
        <v>HIT</v>
      </c>
      <c r="M5090" s="17" t="str">
        <f aca="false">IF(AND(K5090="HIT",L5090="HIT"),"HOD ✓ | LOD ✓",IF(K5090="HIT","HOD ✓",IF(L5090="HIT","LOD ✓","✗ MISS")))</f>
        <v>HOD ✓ | LOD ✓</v>
      </c>
      <c r="N5090" s="26" t="n">
        <f aca="false">IF(D5090&lt;H5090,(H5090-D5090)/D5090,IF(D5090&gt;G5090,(D5090-G5090)/D5090,0))</f>
        <v>0.000175968431263471</v>
      </c>
      <c r="O5090" s="26" t="n">
        <f aca="false">IF(E5090&lt;J5090,(J5090-E5090)/E5090,IF(E5090&gt;I5090,(E5090-I5090)/E5090,0))</f>
        <v>0.000123654971154504</v>
      </c>
      <c r="P5090" s="27" t="n">
        <f aca="false">LN(F5090/F5089)</f>
        <v>-0.012366567192979</v>
      </c>
      <c r="Q5090" s="28" t="n">
        <f aca="false">STDEV(P5071:P5090)*SQRT(252)</f>
        <v>0.202368712602599</v>
      </c>
      <c r="R5090" s="26" t="n">
        <f aca="false">(G5090-H5090)/H5090</f>
        <v>0.000999795196138228</v>
      </c>
      <c r="S5090" s="17" t="n">
        <f aca="false">YEAR(B5090)</f>
        <v>2026</v>
      </c>
      <c r="T5090" s="17" t="n">
        <f aca="false">WEEKDAY(B5090)</f>
        <v>2</v>
      </c>
    </row>
    <row r="5091" customFormat="false" ht="15" hidden="false" customHeight="false" outlineLevel="0" collapsed="false">
      <c r="B5091" s="21" t="n">
        <v>46175</v>
      </c>
      <c r="C5091" s="22" t="n">
        <v>4483.385</v>
      </c>
      <c r="D5091" s="22" t="n">
        <v>4541.63</v>
      </c>
      <c r="E5091" s="22" t="n">
        <v>4463.01</v>
      </c>
      <c r="F5091" s="22" t="n">
        <v>4487.955</v>
      </c>
      <c r="G5091" s="23" t="n">
        <v>4547.71</v>
      </c>
      <c r="H5091" s="23" t="n">
        <v>4543.17</v>
      </c>
      <c r="I5091" s="23" t="n">
        <v>4468.68</v>
      </c>
      <c r="J5091" s="23" t="n">
        <v>4464.22</v>
      </c>
      <c r="K5091" s="29" t="str">
        <f aca="false">IF(N5091&lt;=$F$3,"HIT","MISS")</f>
        <v>HIT</v>
      </c>
      <c r="L5091" s="29" t="str">
        <f aca="false">IF(O5091&lt;=$F$3,"HIT","MISS")</f>
        <v>HIT</v>
      </c>
      <c r="M5091" s="17" t="str">
        <f aca="false">IF(AND(K5091="HIT",L5091="HIT"),"HOD ✓ | LOD ✓",IF(K5091="HIT","HOD ✓",IF(L5091="HIT","LOD ✓","✗ MISS")))</f>
        <v>HOD ✓ | LOD ✓</v>
      </c>
      <c r="N5091" s="26" t="n">
        <f aca="false">IF(D5091&lt;H5091,(H5091-D5091)/D5091,IF(D5091&gt;G5091,(D5091-G5091)/D5091,0))</f>
        <v>0.000339085306376777</v>
      </c>
      <c r="O5091" s="26" t="n">
        <f aca="false">IF(E5091&lt;J5091,(J5091-E5091)/E5091,IF(E5091&gt;I5091,(E5091-I5091)/E5091,0))</f>
        <v>0.00027111747452953</v>
      </c>
      <c r="P5091" s="27" t="n">
        <f aca="false">LN(F5091/F5090)</f>
        <v>0.000719963297369716</v>
      </c>
      <c r="Q5091" s="28" t="n">
        <f aca="false">STDEV(P5072:P5091)*SQRT(252)</f>
        <v>0.200337899029509</v>
      </c>
      <c r="R5091" s="26" t="n">
        <f aca="false">(G5091-H5091)/H5091</f>
        <v>0.000999302249310496</v>
      </c>
      <c r="S5091" s="17" t="n">
        <f aca="false">YEAR(B5091)</f>
        <v>2026</v>
      </c>
      <c r="T5091" s="17" t="n">
        <f aca="false">WEEKDAY(B5091)</f>
        <v>3</v>
      </c>
    </row>
    <row r="5092" customFormat="false" ht="15" hidden="false" customHeight="false" outlineLevel="0" collapsed="false">
      <c r="B5092" s="21" t="n">
        <v>46176</v>
      </c>
      <c r="C5092" s="22" t="n">
        <v>4490.115</v>
      </c>
      <c r="D5092" s="22" t="n">
        <v>4496.885</v>
      </c>
      <c r="E5092" s="22" t="n">
        <v>4426.42</v>
      </c>
      <c r="F5092" s="22" t="n">
        <v>4434.715</v>
      </c>
      <c r="G5092" s="23" t="n">
        <v>4499.76</v>
      </c>
      <c r="H5092" s="23" t="n">
        <v>4495.26</v>
      </c>
      <c r="I5092" s="23" t="n">
        <v>4427.33</v>
      </c>
      <c r="J5092" s="23" t="n">
        <v>4422.91</v>
      </c>
      <c r="K5092" s="29" t="str">
        <f aca="false">IF(N5092&lt;=$F$3,"HIT","MISS")</f>
        <v>HIT</v>
      </c>
      <c r="L5092" s="29" t="str">
        <f aca="false">IF(O5092&lt;=$F$3,"HIT","MISS")</f>
        <v>HIT</v>
      </c>
      <c r="M5092" s="17" t="str">
        <f aca="false">IF(AND(K5092="HIT",L5092="HIT"),"HOD ✓ | LOD ✓",IF(K5092="HIT","HOD ✓",IF(L5092="HIT","LOD ✓","✗ MISS")))</f>
        <v>HOD ✓ | LOD ✓</v>
      </c>
      <c r="N5092" s="26" t="n">
        <f aca="false">IF(D5092&lt;H5092,(H5092-D5092)/D5092,IF(D5092&gt;G5092,(D5092-G5092)/D5092,0))</f>
        <v>0</v>
      </c>
      <c r="O5092" s="26" t="n">
        <f aca="false">IF(E5092&lt;J5092,(J5092-E5092)/E5092,IF(E5092&gt;I5092,(E5092-I5092)/E5092,0))</f>
        <v>0</v>
      </c>
      <c r="P5092" s="27" t="n">
        <f aca="false">LN(F5092/F5091)</f>
        <v>-0.0119337892912847</v>
      </c>
      <c r="Q5092" s="28" t="n">
        <f aca="false">STDEV(P5073:P5092)*SQRT(252)</f>
        <v>0.170452780225321</v>
      </c>
      <c r="R5092" s="26" t="n">
        <f aca="false">(G5092-H5092)/H5092</f>
        <v>0.00100105444401436</v>
      </c>
      <c r="S5092" s="17" t="n">
        <f aca="false">YEAR(B5092)</f>
        <v>2026</v>
      </c>
      <c r="T5092" s="17" t="n">
        <f aca="false">WEEKDAY(B5092)</f>
        <v>4</v>
      </c>
    </row>
    <row r="5093" customFormat="false" ht="15" hidden="false" customHeight="false" outlineLevel="0" collapsed="false">
      <c r="B5093" s="21" t="n">
        <v>46177</v>
      </c>
      <c r="C5093" s="22" t="n">
        <v>4431.91</v>
      </c>
      <c r="D5093" s="22" t="n">
        <v>4515.515</v>
      </c>
      <c r="E5093" s="22" t="n">
        <v>4423.965</v>
      </c>
      <c r="F5093" s="22" t="n">
        <v>4475.29</v>
      </c>
      <c r="G5093" s="23" t="n">
        <v>4517.85</v>
      </c>
      <c r="H5093" s="23" t="n">
        <v>4513.34</v>
      </c>
      <c r="I5093" s="23" t="n">
        <v>4428.6</v>
      </c>
      <c r="J5093" s="23" t="n">
        <v>4424.18</v>
      </c>
      <c r="K5093" s="29" t="str">
        <f aca="false">IF(N5093&lt;=$F$3,"HIT","MISS")</f>
        <v>HIT</v>
      </c>
      <c r="L5093" s="29" t="str">
        <f aca="false">IF(O5093&lt;=$F$3,"HIT","MISS")</f>
        <v>HIT</v>
      </c>
      <c r="M5093" s="17" t="str">
        <f aca="false">IF(AND(K5093="HIT",L5093="HIT"),"HOD ✓ | LOD ✓",IF(K5093="HIT","HOD ✓",IF(L5093="HIT","LOD ✓","✗ MISS")))</f>
        <v>HOD ✓ | LOD ✓</v>
      </c>
      <c r="N5093" s="26" t="n">
        <f aca="false">IF(D5093&lt;H5093,(H5093-D5093)/D5093,IF(D5093&gt;G5093,(D5093-G5093)/D5093,0))</f>
        <v>0</v>
      </c>
      <c r="O5093" s="26" t="n">
        <f aca="false">IF(E5093&lt;J5093,(J5093-E5093)/E5093,IF(E5093&gt;I5093,(E5093-I5093)/E5093,0))</f>
        <v>4.85989378306893E-005</v>
      </c>
      <c r="P5093" s="27" t="n">
        <f aca="false">LN(F5093/F5092)</f>
        <v>0.00910780195549903</v>
      </c>
      <c r="Q5093" s="28" t="n">
        <f aca="false">STDEV(P5074:P5093)*SQRT(252)</f>
        <v>0.175552332844821</v>
      </c>
      <c r="R5093" s="26" t="n">
        <f aca="false">(G5093-H5093)/H5093</f>
        <v>0.000999259971551051</v>
      </c>
      <c r="S5093" s="17" t="n">
        <f aca="false">YEAR(B5093)</f>
        <v>2026</v>
      </c>
      <c r="T5093" s="17" t="n">
        <f aca="false">WEEKDAY(B5093)</f>
        <v>5</v>
      </c>
    </row>
    <row r="5094" customFormat="false" ht="15" hidden="false" customHeight="false" outlineLevel="0" collapsed="false">
      <c r="B5094" s="21" t="n">
        <v>46178</v>
      </c>
      <c r="C5094" s="22" t="n">
        <v>4474.185</v>
      </c>
      <c r="D5094" s="22" t="n">
        <v>4481.625</v>
      </c>
      <c r="E5094" s="22" t="n">
        <v>4311.93</v>
      </c>
      <c r="F5094" s="22" t="n">
        <v>4327.885</v>
      </c>
      <c r="G5094" s="23" t="n">
        <v>4484.95</v>
      </c>
      <c r="H5094" s="23" t="n">
        <v>4480.47</v>
      </c>
      <c r="I5094" s="23" t="n">
        <v>4316.51</v>
      </c>
      <c r="J5094" s="23" t="n">
        <v>4312.2</v>
      </c>
      <c r="K5094" s="29" t="str">
        <f aca="false">IF(N5094&lt;=$F$3,"HIT","MISS")</f>
        <v>HIT</v>
      </c>
      <c r="L5094" s="29" t="str">
        <f aca="false">IF(O5094&lt;=$F$3,"HIT","MISS")</f>
        <v>HIT</v>
      </c>
      <c r="M5094" s="17" t="str">
        <f aca="false">IF(AND(K5094="HIT",L5094="HIT"),"HOD ✓ | LOD ✓",IF(K5094="HIT","HOD ✓",IF(L5094="HIT","LOD ✓","✗ MISS")))</f>
        <v>HOD ✓ | LOD ✓</v>
      </c>
      <c r="N5094" s="26" t="n">
        <f aca="false">IF(D5094&lt;H5094,(H5094-D5094)/D5094,IF(D5094&gt;G5094,(D5094-G5094)/D5094,0))</f>
        <v>0</v>
      </c>
      <c r="O5094" s="26" t="n">
        <f aca="false">IF(E5094&lt;J5094,(J5094-E5094)/E5094,IF(E5094&gt;I5094,(E5094-I5094)/E5094,0))</f>
        <v>6.26169719822741E-005</v>
      </c>
      <c r="P5094" s="27" t="n">
        <f aca="false">LN(F5094/F5093)</f>
        <v>-0.0334921840697229</v>
      </c>
      <c r="Q5094" s="28" t="n">
        <f aca="false">STDEV(P5075:P5094)*SQRT(252)</f>
        <v>0.204309644181252</v>
      </c>
      <c r="R5094" s="26" t="n">
        <f aca="false">(G5094-H5094)/H5094</f>
        <v>0.00099989510029072</v>
      </c>
      <c r="S5094" s="17" t="n">
        <f aca="false">YEAR(B5094)</f>
        <v>2026</v>
      </c>
      <c r="T5094" s="17" t="n">
        <f aca="false">WEEKDAY(B5094)</f>
        <v>6</v>
      </c>
    </row>
    <row r="5095" customFormat="false" ht="15" hidden="false" customHeight="false" outlineLevel="0" collapsed="false">
      <c r="B5095" s="21" t="n">
        <v>46181</v>
      </c>
      <c r="C5095" s="22" t="n">
        <v>4321.55</v>
      </c>
      <c r="D5095" s="22" t="n">
        <v>4353.45</v>
      </c>
      <c r="E5095" s="22" t="n">
        <v>4268.48</v>
      </c>
      <c r="F5095" s="22" t="n">
        <v>4330.065</v>
      </c>
      <c r="G5095" s="23" t="n">
        <v>4357.41</v>
      </c>
      <c r="H5095" s="23" t="n">
        <v>4353.06</v>
      </c>
      <c r="I5095" s="23" t="n">
        <v>4269.61</v>
      </c>
      <c r="J5095" s="23" t="n">
        <v>4265.34</v>
      </c>
      <c r="K5095" s="29" t="str">
        <f aca="false">IF(N5095&lt;=$F$3,"HIT","MISS")</f>
        <v>HIT</v>
      </c>
      <c r="L5095" s="29" t="str">
        <f aca="false">IF(O5095&lt;=$F$3,"HIT","MISS")</f>
        <v>HIT</v>
      </c>
      <c r="M5095" s="17" t="str">
        <f aca="false">IF(AND(K5095="HIT",L5095="HIT"),"HOD ✓ | LOD ✓",IF(K5095="HIT","HOD ✓",IF(L5095="HIT","LOD ✓","✗ MISS")))</f>
        <v>HOD ✓ | LOD ✓</v>
      </c>
      <c r="N5095" s="26" t="n">
        <f aca="false">IF(D5095&lt;H5095,(H5095-D5095)/D5095,IF(D5095&gt;G5095,(D5095-G5095)/D5095,0))</f>
        <v>0</v>
      </c>
      <c r="O5095" s="26" t="n">
        <f aca="false">IF(E5095&lt;J5095,(J5095-E5095)/E5095,IF(E5095&gt;I5095,(E5095-I5095)/E5095,0))</f>
        <v>0</v>
      </c>
      <c r="P5095" s="27" t="n">
        <f aca="false">LN(F5095/F5094)</f>
        <v>0.000503583422419768</v>
      </c>
      <c r="Q5095" s="28" t="n">
        <f aca="false">STDEV(P5076:P5095)*SQRT(252)</f>
        <v>0.202699890138743</v>
      </c>
      <c r="R5095" s="26" t="n">
        <f aca="false">(G5095-H5095)/H5095</f>
        <v>0.00099929704621564</v>
      </c>
      <c r="S5095" s="17" t="n">
        <f aca="false">YEAR(B5095)</f>
        <v>2026</v>
      </c>
      <c r="T5095" s="17" t="n">
        <f aca="false">WEEKDAY(B5095)</f>
        <v>2</v>
      </c>
    </row>
    <row r="5096" customFormat="false" ht="15" hidden="false" customHeight="false" outlineLevel="0" collapsed="false">
      <c r="B5096" s="21" t="n">
        <v>46182</v>
      </c>
      <c r="C5096" s="22" t="n">
        <v>4326.5</v>
      </c>
      <c r="D5096" s="22" t="n">
        <v>4363.72</v>
      </c>
      <c r="E5096" s="22" t="n">
        <v>4236.7</v>
      </c>
      <c r="F5096" s="22" t="n">
        <v>4259.965</v>
      </c>
      <c r="G5096" s="23" t="n">
        <v>4364.99</v>
      </c>
      <c r="H5096" s="23" t="n">
        <v>4360.63</v>
      </c>
      <c r="I5096" s="23" t="n">
        <v>4236.07</v>
      </c>
      <c r="J5096" s="23" t="n">
        <v>4231.84</v>
      </c>
      <c r="K5096" s="29" t="str">
        <f aca="false">IF(N5096&lt;=$F$3,"HIT","MISS")</f>
        <v>HIT</v>
      </c>
      <c r="L5096" s="29" t="str">
        <f aca="false">IF(O5096&lt;=$F$3,"HIT","MISS")</f>
        <v>HIT</v>
      </c>
      <c r="M5096" s="17" t="str">
        <f aca="false">IF(AND(K5096="HIT",L5096="HIT"),"HOD ✓ | LOD ✓",IF(K5096="HIT","HOD ✓",IF(L5096="HIT","LOD ✓","✗ MISS")))</f>
        <v>HOD ✓ | LOD ✓</v>
      </c>
      <c r="N5096" s="26" t="n">
        <f aca="false">IF(D5096&lt;H5096,(H5096-D5096)/D5096,IF(D5096&gt;G5096,(D5096-G5096)/D5096,0))</f>
        <v>0</v>
      </c>
      <c r="O5096" s="26" t="n">
        <f aca="false">IF(E5096&lt;J5096,(J5096-E5096)/E5096,IF(E5096&gt;I5096,(E5096-I5096)/E5096,0))</f>
        <v>0.000148700639648809</v>
      </c>
      <c r="P5096" s="27" t="n">
        <f aca="false">LN(F5096/F5095)</f>
        <v>-0.0163216091639838</v>
      </c>
      <c r="Q5096" s="28" t="n">
        <f aca="false">STDEV(P5077:P5096)*SQRT(252)</f>
        <v>0.207004370935098</v>
      </c>
      <c r="R5096" s="26" t="n">
        <f aca="false">(G5096-H5096)/H5096</f>
        <v>0.000999855525462989</v>
      </c>
      <c r="S5096" s="17" t="n">
        <f aca="false">YEAR(B5096)</f>
        <v>2026</v>
      </c>
      <c r="T5096" s="17" t="n">
        <f aca="false">WEEKDAY(B5096)</f>
        <v>3</v>
      </c>
    </row>
    <row r="5097" customFormat="false" ht="15" hidden="false" customHeight="false" outlineLevel="0" collapsed="false">
      <c r="B5097" s="21" t="n">
        <v>46183</v>
      </c>
      <c r="C5097" s="22" t="n">
        <v>4256.145</v>
      </c>
      <c r="D5097" s="22" t="n">
        <v>4257.605</v>
      </c>
      <c r="E5097" s="22" t="n">
        <v>4067.24</v>
      </c>
      <c r="F5097" s="22" t="n">
        <v>4072.015</v>
      </c>
      <c r="G5097" s="23" t="n">
        <v>4256.66</v>
      </c>
      <c r="H5097" s="23" t="n">
        <v>4252.41</v>
      </c>
      <c r="I5097" s="23" t="n">
        <v>4069.29</v>
      </c>
      <c r="J5097" s="23" t="n">
        <v>4065.22</v>
      </c>
      <c r="K5097" s="29" t="str">
        <f aca="false">IF(N5097&lt;=$F$3,"HIT","MISS")</f>
        <v>HIT</v>
      </c>
      <c r="L5097" s="29" t="str">
        <f aca="false">IF(O5097&lt;=$F$3,"HIT","MISS")</f>
        <v>HIT</v>
      </c>
      <c r="M5097" s="17" t="str">
        <f aca="false">IF(AND(K5097="HIT",L5097="HIT"),"HOD ✓ | LOD ✓",IF(K5097="HIT","HOD ✓",IF(L5097="HIT","LOD ✓","✗ MISS")))</f>
        <v>HOD ✓ | LOD ✓</v>
      </c>
      <c r="N5097" s="26" t="n">
        <f aca="false">IF(D5097&lt;H5097,(H5097-D5097)/D5097,IF(D5097&gt;G5097,(D5097-G5097)/D5097,0))</f>
        <v>0.000221955770908694</v>
      </c>
      <c r="O5097" s="26" t="n">
        <f aca="false">IF(E5097&lt;J5097,(J5097-E5097)/E5097,IF(E5097&gt;I5097,(E5097-I5097)/E5097,0))</f>
        <v>0</v>
      </c>
      <c r="P5097" s="27" t="n">
        <f aca="false">LN(F5097/F5096)</f>
        <v>-0.045122981350133</v>
      </c>
      <c r="Q5097" s="28" t="n">
        <f aca="false">STDEV(P5078:P5097)*SQRT(252)</f>
        <v>0.251154454573259</v>
      </c>
      <c r="R5097" s="26" t="n">
        <f aca="false">(G5097-H5097)/H5097</f>
        <v>0.000999433262549942</v>
      </c>
      <c r="S5097" s="17" t="n">
        <f aca="false">YEAR(B5097)</f>
        <v>2026</v>
      </c>
      <c r="T5097" s="17" t="n">
        <f aca="false">WEEKDAY(B5097)</f>
        <v>4</v>
      </c>
    </row>
    <row r="5098" customFormat="false" ht="15" hidden="false" customHeight="false" outlineLevel="0" collapsed="false">
      <c r="B5098" s="21" t="n">
        <v>46184</v>
      </c>
      <c r="C5098" s="22" t="n">
        <v>4061.7</v>
      </c>
      <c r="D5098" s="22" t="n">
        <v>4220.22</v>
      </c>
      <c r="E5098" s="22" t="n">
        <v>4023.87</v>
      </c>
      <c r="F5098" s="22" t="n">
        <v>4211.195</v>
      </c>
      <c r="G5098" s="23" t="n">
        <v>4222.8</v>
      </c>
      <c r="H5098" s="23" t="n">
        <v>4218.58</v>
      </c>
      <c r="I5098" s="23" t="n">
        <v>4022.06</v>
      </c>
      <c r="J5098" s="23" t="n">
        <v>4018.04</v>
      </c>
      <c r="K5098" s="29" t="str">
        <f aca="false">IF(N5098&lt;=$F$3,"HIT","MISS")</f>
        <v>HIT</v>
      </c>
      <c r="L5098" s="29" t="str">
        <f aca="false">IF(O5098&lt;=$F$3,"HIT","MISS")</f>
        <v>HIT</v>
      </c>
      <c r="M5098" s="17" t="str">
        <f aca="false">IF(AND(K5098="HIT",L5098="HIT"),"HOD ✓ | LOD ✓",IF(K5098="HIT","HOD ✓",IF(L5098="HIT","LOD ✓","✗ MISS")))</f>
        <v>HOD ✓ | LOD ✓</v>
      </c>
      <c r="N5098" s="26" t="n">
        <f aca="false">IF(D5098&lt;H5098,(H5098-D5098)/D5098,IF(D5098&gt;G5098,(D5098-G5098)/D5098,0))</f>
        <v>0</v>
      </c>
      <c r="O5098" s="26" t="n">
        <f aca="false">IF(E5098&lt;J5098,(J5098-E5098)/E5098,IF(E5098&gt;I5098,(E5098-I5098)/E5098,0))</f>
        <v>0.00044981572466306</v>
      </c>
      <c r="P5098" s="27" t="n">
        <f aca="false">LN(F5098/F5097)</f>
        <v>0.0336084924631174</v>
      </c>
      <c r="Q5098" s="28" t="n">
        <f aca="false">STDEV(P5079:P5098)*SQRT(252)</f>
        <v>0.289583285043144</v>
      </c>
      <c r="R5098" s="26" t="n">
        <f aca="false">(G5098-H5098)/H5098</f>
        <v>0.00100033660615663</v>
      </c>
      <c r="S5098" s="17" t="n">
        <f aca="false">YEAR(B5098)</f>
        <v>2026</v>
      </c>
      <c r="T5098" s="17" t="n">
        <f aca="false">WEEKDAY(B5098)</f>
        <v>5</v>
      </c>
    </row>
    <row r="5099" customFormat="false" ht="15" hidden="false" customHeight="false" outlineLevel="0" collapsed="false">
      <c r="B5099" s="21" t="n">
        <v>46185</v>
      </c>
      <c r="C5099" s="22" t="n">
        <v>4208.535</v>
      </c>
      <c r="D5099" s="22" t="n">
        <v>4246.715</v>
      </c>
      <c r="E5099" s="22" t="n">
        <v>4170.29</v>
      </c>
      <c r="F5099" s="22" t="n">
        <v>4218.56</v>
      </c>
      <c r="G5099" s="23" t="n">
        <v>4247.53</v>
      </c>
      <c r="H5099" s="23" t="n">
        <v>4243.29</v>
      </c>
      <c r="I5099" s="23" t="n">
        <v>4169.96</v>
      </c>
      <c r="J5099" s="23" t="n">
        <v>4165.79</v>
      </c>
      <c r="K5099" s="29" t="str">
        <f aca="false">IF(N5099&lt;=$F$3,"HIT","MISS")</f>
        <v>HIT</v>
      </c>
      <c r="L5099" s="29" t="str">
        <f aca="false">IF(O5099&lt;=$F$3,"HIT","MISS")</f>
        <v>HIT</v>
      </c>
      <c r="M5099" s="17" t="str">
        <f aca="false">IF(AND(K5099="HIT",L5099="HIT"),"HOD ✓ | LOD ✓",IF(K5099="HIT","HOD ✓",IF(L5099="HIT","LOD ✓","✗ MISS")))</f>
        <v>HOD ✓ | LOD ✓</v>
      </c>
      <c r="N5099" s="26" t="n">
        <f aca="false">IF(D5099&lt;H5099,(H5099-D5099)/D5099,IF(D5099&gt;G5099,(D5099-G5099)/D5099,0))</f>
        <v>0</v>
      </c>
      <c r="O5099" s="26" t="n">
        <f aca="false">IF(E5099&lt;J5099,(J5099-E5099)/E5099,IF(E5099&gt;I5099,(E5099-I5099)/E5099,0))</f>
        <v>7.91311875193158E-005</v>
      </c>
      <c r="P5099" s="27" t="n">
        <f aca="false">LN(F5099/F5098)</f>
        <v>0.00174738218939726</v>
      </c>
      <c r="Q5099" s="28" t="n">
        <f aca="false">STDEV(P5080:P5099)*SQRT(252)</f>
        <v>0.28118680826632</v>
      </c>
      <c r="R5099" s="26" t="n">
        <f aca="false">(G5099-H5099)/H5099</f>
        <v>0.000999224658225052</v>
      </c>
      <c r="S5099" s="17" t="n">
        <f aca="false">YEAR(B5099)</f>
        <v>2026</v>
      </c>
      <c r="T5099" s="17" t="n">
        <f aca="false">WEEKDAY(B5099)</f>
        <v>6</v>
      </c>
    </row>
    <row r="5100" customFormat="false" ht="15" hidden="false" customHeight="false" outlineLevel="0" collapsed="false">
      <c r="B5100" s="21" t="n">
        <v>46188</v>
      </c>
      <c r="C5100" s="22" t="n">
        <v>4301.665</v>
      </c>
      <c r="D5100" s="22" t="n">
        <v>4369.665</v>
      </c>
      <c r="E5100" s="22" t="n">
        <v>4280.395</v>
      </c>
      <c r="F5100" s="22" t="n">
        <v>4308.85</v>
      </c>
      <c r="G5100" s="23" t="n">
        <v>4374.43</v>
      </c>
      <c r="H5100" s="23" t="n">
        <v>4370.06</v>
      </c>
      <c r="I5100" s="23" t="n">
        <v>4286.07</v>
      </c>
      <c r="J5100" s="23" t="n">
        <v>4281.79</v>
      </c>
      <c r="K5100" s="29" t="str">
        <f aca="false">IF(N5100&lt;=$F$3,"HIT","MISS")</f>
        <v>HIT</v>
      </c>
      <c r="L5100" s="29" t="str">
        <f aca="false">IF(O5100&lt;=$F$3,"HIT","MISS")</f>
        <v>HIT</v>
      </c>
      <c r="M5100" s="17" t="str">
        <f aca="false">IF(AND(K5100="HIT",L5100="HIT"),"HOD ✓ | LOD ✓",IF(K5100="HIT","HOD ✓",IF(L5100="HIT","LOD ✓","✗ MISS")))</f>
        <v>HOD ✓ | LOD ✓</v>
      </c>
      <c r="N5100" s="26" t="n">
        <f aca="false">IF(D5100&lt;H5100,(H5100-D5100)/D5100,IF(D5100&gt;G5100,(D5100-G5100)/D5100,0))</f>
        <v>9.03959456847233E-005</v>
      </c>
      <c r="O5100" s="26" t="n">
        <f aca="false">IF(E5100&lt;J5100,(J5100-E5100)/E5100,IF(E5100&gt;I5100,(E5100-I5100)/E5100,0))</f>
        <v>0.000325904501804045</v>
      </c>
      <c r="P5100" s="27" t="n">
        <f aca="false">LN(F5100/F5099)</f>
        <v>0.0211772095793321</v>
      </c>
      <c r="Q5100" s="28" t="n">
        <f aca="false">STDEV(P5081:P5100)*SQRT(252)</f>
        <v>0.293183647366914</v>
      </c>
      <c r="R5100" s="26" t="n">
        <f aca="false">(G5100-H5100)/H5100</f>
        <v>0.000999986270211368</v>
      </c>
      <c r="S5100" s="17" t="n">
        <f aca="false">YEAR(B5100)</f>
        <v>2026</v>
      </c>
      <c r="T5100" s="17" t="n">
        <f aca="false">WEEKDAY(B5100)</f>
        <v>2</v>
      </c>
    </row>
    <row r="5101" customFormat="false" ht="15" hidden="false" customHeight="false" outlineLevel="0" collapsed="false">
      <c r="B5101" s="21" t="n">
        <v>46189</v>
      </c>
      <c r="C5101" s="22" t="n">
        <v>4312.985</v>
      </c>
      <c r="D5101" s="22" t="n">
        <v>4354.95</v>
      </c>
      <c r="E5101" s="22" t="n">
        <v>4306.11</v>
      </c>
      <c r="F5101" s="22" t="n">
        <v>4331.28</v>
      </c>
      <c r="G5101" s="23" t="n">
        <v>4353.24</v>
      </c>
      <c r="H5101" s="23" t="n">
        <v>4348.89</v>
      </c>
      <c r="I5101" s="23" t="n">
        <v>4307.04</v>
      </c>
      <c r="J5101" s="23" t="n">
        <v>4302.74</v>
      </c>
      <c r="K5101" s="29" t="str">
        <f aca="false">IF(N5101&lt;=$F$3,"HIT","MISS")</f>
        <v>HIT</v>
      </c>
      <c r="L5101" s="29" t="str">
        <f aca="false">IF(O5101&lt;=$F$3,"HIT","MISS")</f>
        <v>HIT</v>
      </c>
      <c r="M5101" s="17" t="str">
        <f aca="false">IF(AND(K5101="HIT",L5101="HIT"),"HOD ✓ | LOD ✓",IF(K5101="HIT","HOD ✓",IF(L5101="HIT","LOD ✓","✗ MISS")))</f>
        <v>HOD ✓ | LOD ✓</v>
      </c>
      <c r="N5101" s="26" t="n">
        <f aca="false">IF(D5101&lt;H5101,(H5101-D5101)/D5101,IF(D5101&gt;G5101,(D5101-G5101)/D5101,0))</f>
        <v>0.000392656632108299</v>
      </c>
      <c r="O5101" s="26" t="n">
        <f aca="false">IF(E5101&lt;J5101,(J5101-E5101)/E5101,IF(E5101&gt;I5101,(E5101-I5101)/E5101,0))</f>
        <v>0</v>
      </c>
      <c r="P5101" s="27" t="n">
        <f aca="false">LN(F5101/F5100)</f>
        <v>0.0051920631722149</v>
      </c>
      <c r="Q5101" s="28" t="n">
        <f aca="false">STDEV(P5082:P5101)*SQRT(252)</f>
        <v>0.288427833116366</v>
      </c>
      <c r="R5101" s="26" t="n">
        <f aca="false">(G5101-H5101)/H5101</f>
        <v>0.00100025523754325</v>
      </c>
      <c r="S5101" s="17" t="n">
        <f aca="false">YEAR(B5101)</f>
        <v>2026</v>
      </c>
      <c r="T5101" s="17" t="n">
        <f aca="false">WEEKDAY(B5101)</f>
        <v>3</v>
      </c>
    </row>
    <row r="5102" customFormat="false" ht="15" hidden="false" customHeight="false" outlineLevel="0" collapsed="false">
      <c r="B5102" s="21" t="n">
        <v>46190</v>
      </c>
      <c r="C5102" s="22" t="n">
        <v>4331.69</v>
      </c>
      <c r="D5102" s="22" t="n">
        <v>4382.615</v>
      </c>
      <c r="E5102" s="22" t="n">
        <v>4219.165</v>
      </c>
      <c r="F5102" s="22" t="n">
        <v>4257.65</v>
      </c>
      <c r="G5102" s="23" t="n">
        <v>4382.23</v>
      </c>
      <c r="H5102" s="23" t="n">
        <v>4377.85</v>
      </c>
      <c r="I5102" s="23" t="n">
        <v>4218.47</v>
      </c>
      <c r="J5102" s="23" t="n">
        <v>4214.26</v>
      </c>
      <c r="K5102" s="29" t="str">
        <f aca="false">IF(N5102&lt;=$F$3,"HIT","MISS")</f>
        <v>HIT</v>
      </c>
      <c r="L5102" s="29" t="str">
        <f aca="false">IF(O5102&lt;=$F$3,"HIT","MISS")</f>
        <v>HIT</v>
      </c>
      <c r="M5102" s="17" t="str">
        <f aca="false">IF(AND(K5102="HIT",L5102="HIT"),"HOD ✓ | LOD ✓",IF(K5102="HIT","HOD ✓",IF(L5102="HIT","LOD ✓","✗ MISS")))</f>
        <v>HOD ✓ | LOD ✓</v>
      </c>
      <c r="N5102" s="26" t="n">
        <f aca="false">IF(D5102&lt;H5102,(H5102-D5102)/D5102,IF(D5102&gt;G5102,(D5102-G5102)/D5102,0))</f>
        <v>8.78470958549219E-005</v>
      </c>
      <c r="O5102" s="26" t="n">
        <f aca="false">IF(E5102&lt;J5102,(J5102-E5102)/E5102,IF(E5102&gt;I5102,(E5102-I5102)/E5102,0))</f>
        <v>0.000164724536726985</v>
      </c>
      <c r="P5102" s="27" t="n">
        <f aca="false">LN(F5102/F5101)</f>
        <v>-0.0171457454613104</v>
      </c>
      <c r="Q5102" s="28" t="n">
        <f aca="false">STDEV(P5083:P5102)*SQRT(252)</f>
        <v>0.287388838693062</v>
      </c>
      <c r="R5102" s="26" t="n">
        <f aca="false">(G5102-H5102)/H5102</f>
        <v>0.00100049110864904</v>
      </c>
      <c r="S5102" s="17" t="n">
        <f aca="false">YEAR(B5102)</f>
        <v>2026</v>
      </c>
      <c r="T5102" s="17" t="n">
        <f aca="false">WEEKDAY(B5102)</f>
        <v>4</v>
      </c>
    </row>
    <row r="5103" customFormat="false" ht="15" hidden="false" customHeight="false" outlineLevel="0" collapsed="false">
      <c r="B5103" s="21" t="n">
        <v>46191</v>
      </c>
      <c r="C5103" s="22" t="n">
        <v>4257.675</v>
      </c>
      <c r="D5103" s="22" t="n">
        <v>4329.865</v>
      </c>
      <c r="E5103" s="22" t="n">
        <v>4201.495</v>
      </c>
      <c r="F5103" s="22" t="n">
        <v>4208.995</v>
      </c>
      <c r="G5103" s="23" t="n">
        <v>4332.49</v>
      </c>
      <c r="H5103" s="23" t="n">
        <v>4328.16</v>
      </c>
      <c r="I5103" s="23" t="n">
        <v>4204.75</v>
      </c>
      <c r="J5103" s="23" t="n">
        <v>4200.55</v>
      </c>
      <c r="K5103" s="29" t="str">
        <f aca="false">IF(N5103&lt;=$F$3,"HIT","MISS")</f>
        <v>HIT</v>
      </c>
      <c r="L5103" s="29" t="str">
        <f aca="false">IF(O5103&lt;=$F$3,"HIT","MISS")</f>
        <v>HIT</v>
      </c>
      <c r="M5103" s="17" t="str">
        <f aca="false">IF(AND(K5103="HIT",L5103="HIT"),"HOD ✓ | LOD ✓",IF(K5103="HIT","HOD ✓",IF(L5103="HIT","LOD ✓","✗ MISS")))</f>
        <v>HOD ✓ | LOD ✓</v>
      </c>
      <c r="N5103" s="26" t="n">
        <f aca="false">IF(D5103&lt;H5103,(H5103-D5103)/D5103,IF(D5103&gt;G5103,(D5103-G5103)/D5103,0))</f>
        <v>0</v>
      </c>
      <c r="O5103" s="26" t="n">
        <f aca="false">IF(E5103&lt;J5103,(J5103-E5103)/E5103,IF(E5103&gt;I5103,(E5103-I5103)/E5103,0))</f>
        <v>0</v>
      </c>
      <c r="P5103" s="27" t="n">
        <f aca="false">LN(F5103/F5102)</f>
        <v>-0.0114934630206017</v>
      </c>
      <c r="Q5103" s="28" t="n">
        <f aca="false">STDEV(P5084:P5103)*SQRT(252)</f>
        <v>0.288568462437981</v>
      </c>
      <c r="R5103" s="26" t="n">
        <f aca="false">(G5103-H5103)/H5103</f>
        <v>0.00100042512291596</v>
      </c>
      <c r="S5103" s="17" t="n">
        <f aca="false">YEAR(B5103)</f>
        <v>2026</v>
      </c>
      <c r="T5103" s="17" t="n">
        <f aca="false">WEEKDAY(B5103)</f>
        <v>5</v>
      </c>
    </row>
    <row r="5104" customFormat="false" ht="15" hidden="false" customHeight="false" outlineLevel="0" collapsed="false">
      <c r="B5104" s="21" t="n">
        <v>46192</v>
      </c>
      <c r="C5104" s="22" t="n">
        <v>4204.63</v>
      </c>
      <c r="D5104" s="22" t="n">
        <v>4210.695</v>
      </c>
      <c r="E5104" s="22" t="n">
        <v>4121.955</v>
      </c>
      <c r="F5104" s="22" t="n">
        <v>4155.405</v>
      </c>
      <c r="G5104" s="23" t="n">
        <v>4215.51</v>
      </c>
      <c r="H5104" s="23" t="n">
        <v>4211.3</v>
      </c>
      <c r="I5104" s="23" t="n">
        <v>4125.21</v>
      </c>
      <c r="J5104" s="23" t="n">
        <v>4121.09</v>
      </c>
      <c r="K5104" s="29" t="str">
        <f aca="false">IF(N5104&lt;=$F$3,"HIT","MISS")</f>
        <v>HIT</v>
      </c>
      <c r="L5104" s="29" t="str">
        <f aca="false">IF(O5104&lt;=$F$3,"HIT","MISS")</f>
        <v>HIT</v>
      </c>
      <c r="M5104" s="17" t="str">
        <f aca="false">IF(AND(K5104="HIT",L5104="HIT"),"HOD ✓ | LOD ✓",IF(K5104="HIT","HOD ✓",IF(L5104="HIT","LOD ✓","✗ MISS")))</f>
        <v>HOD ✓ | LOD ✓</v>
      </c>
      <c r="N5104" s="26" t="n">
        <f aca="false">IF(D5104&lt;H5104,(H5104-D5104)/D5104,IF(D5104&gt;G5104,(D5104-G5104)/D5104,0))</f>
        <v>0.000143681743750253</v>
      </c>
      <c r="O5104" s="26" t="n">
        <f aca="false">IF(E5104&lt;J5104,(J5104-E5104)/E5104,IF(E5104&gt;I5104,(E5104-I5104)/E5104,0))</f>
        <v>0</v>
      </c>
      <c r="P5104" s="27" t="n">
        <f aca="false">LN(F5104/F5103)</f>
        <v>-0.0128140053756807</v>
      </c>
      <c r="Q5104" s="28" t="n">
        <f aca="false">STDEV(P5085:P5104)*SQRT(252)</f>
        <v>0.290086444286789</v>
      </c>
      <c r="R5104" s="26" t="n">
        <f aca="false">(G5104-H5104)/H5104</f>
        <v>0.000999691306722398</v>
      </c>
      <c r="S5104" s="17" t="n">
        <f aca="false">YEAR(B5104)</f>
        <v>2026</v>
      </c>
      <c r="T5104" s="17" t="n">
        <f aca="false">WEEKDAY(B5104)</f>
        <v>6</v>
      </c>
    </row>
    <row r="5105" customFormat="false" ht="15" hidden="false" customHeight="false" outlineLevel="0" collapsed="false">
      <c r="B5105" s="21" t="n">
        <v>46195</v>
      </c>
      <c r="C5105" s="22" t="n">
        <v>4157.1</v>
      </c>
      <c r="D5105" s="22" t="n">
        <v>4221.37</v>
      </c>
      <c r="E5105" s="22" t="n">
        <v>4136.695</v>
      </c>
      <c r="F5105" s="22" t="n">
        <v>4191.69</v>
      </c>
      <c r="G5105" s="23" t="n">
        <v>4226.35</v>
      </c>
      <c r="H5105" s="23" t="n">
        <v>4222.13</v>
      </c>
      <c r="I5105" s="23" t="n">
        <v>4138.91</v>
      </c>
      <c r="J5105" s="23" t="n">
        <v>4134.78</v>
      </c>
      <c r="K5105" s="29" t="str">
        <f aca="false">IF(N5105&lt;=$F$3,"HIT","MISS")</f>
        <v>HIT</v>
      </c>
      <c r="L5105" s="29" t="str">
        <f aca="false">IF(O5105&lt;=$F$3,"HIT","MISS")</f>
        <v>HIT</v>
      </c>
      <c r="M5105" s="17" t="str">
        <f aca="false">IF(AND(K5105="HIT",L5105="HIT"),"HOD ✓ | LOD ✓",IF(K5105="HIT","HOD ✓",IF(L5105="HIT","LOD ✓","✗ MISS")))</f>
        <v>HOD ✓ | LOD ✓</v>
      </c>
      <c r="N5105" s="26" t="n">
        <f aca="false">IF(D5105&lt;H5105,(H5105-D5105)/D5105,IF(D5105&gt;G5105,(D5105-G5105)/D5105,0))</f>
        <v>0.000180036338913722</v>
      </c>
      <c r="O5105" s="26" t="n">
        <f aca="false">IF(E5105&lt;J5105,(J5105-E5105)/E5105,IF(E5105&gt;I5105,(E5105-I5105)/E5105,0))</f>
        <v>0</v>
      </c>
      <c r="P5105" s="27" t="n">
        <f aca="false">LN(F5105/F5104)</f>
        <v>0.00869409742117491</v>
      </c>
      <c r="Q5105" s="28" t="n">
        <f aca="false">STDEV(P5086:P5105)*SQRT(252)</f>
        <v>0.286823143517489</v>
      </c>
      <c r="R5105" s="26" t="n">
        <f aca="false">(G5105-H5105)/H5105</f>
        <v>0.000999495515296842</v>
      </c>
      <c r="S5105" s="17" t="n">
        <f aca="false">YEAR(B5105)</f>
        <v>2026</v>
      </c>
      <c r="T5105" s="17" t="n">
        <f aca="false">WEEKDAY(B5105)</f>
        <v>2</v>
      </c>
    </row>
    <row r="5106" customFormat="false" ht="15" hidden="false" customHeight="false" outlineLevel="0" collapsed="false">
      <c r="B5106" s="21" t="n">
        <v>46196</v>
      </c>
      <c r="C5106" s="22" t="n">
        <v>4192.855</v>
      </c>
      <c r="D5106" s="22" t="n">
        <v>4198.605</v>
      </c>
      <c r="E5106" s="22" t="n">
        <v>4091.03</v>
      </c>
      <c r="F5106" s="22" t="n">
        <v>4110.745</v>
      </c>
      <c r="G5106" s="23" t="n">
        <v>4197.98</v>
      </c>
      <c r="H5106" s="23" t="n">
        <v>4193.79</v>
      </c>
      <c r="I5106" s="23" t="n">
        <v>4096.13</v>
      </c>
      <c r="J5106" s="23" t="n">
        <v>4092.04</v>
      </c>
      <c r="K5106" s="29" t="str">
        <f aca="false">IF(N5106&lt;=$F$3,"HIT","MISS")</f>
        <v>HIT</v>
      </c>
      <c r="L5106" s="29" t="str">
        <f aca="false">IF(O5106&lt;=$F$3,"HIT","MISS")</f>
        <v>HIT</v>
      </c>
      <c r="M5106" s="17" t="str">
        <f aca="false">IF(AND(K5106="HIT",L5106="HIT"),"HOD ✓ | LOD ✓",IF(K5106="HIT","HOD ✓",IF(L5106="HIT","LOD ✓","✗ MISS")))</f>
        <v>HOD ✓ | LOD ✓</v>
      </c>
      <c r="N5106" s="26" t="n">
        <f aca="false">IF(D5106&lt;H5106,(H5106-D5106)/D5106,IF(D5106&gt;G5106,(D5106-G5106)/D5106,0))</f>
        <v>0.000148858966251886</v>
      </c>
      <c r="O5106" s="26" t="n">
        <f aca="false">IF(E5106&lt;J5106,(J5106-E5106)/E5106,IF(E5106&gt;I5106,(E5106-I5106)/E5106,0))</f>
        <v>0.000246881592166218</v>
      </c>
      <c r="P5106" s="27" t="n">
        <f aca="false">LN(F5106/F5105)</f>
        <v>-0.0194997166141941</v>
      </c>
      <c r="Q5106" s="28" t="n">
        <f aca="false">STDEV(P5087:P5106)*SQRT(252)</f>
        <v>0.290006417261054</v>
      </c>
      <c r="R5106" s="26" t="n">
        <f aca="false">(G5106-H5106)/H5106</f>
        <v>0.000999096282837147</v>
      </c>
      <c r="S5106" s="17" t="n">
        <f aca="false">YEAR(B5106)</f>
        <v>2026</v>
      </c>
      <c r="T5106" s="17" t="n">
        <f aca="false">WEEKDAY(B5106)</f>
        <v>3</v>
      </c>
    </row>
    <row r="5107" customFormat="false" ht="15" hidden="false" customHeight="false" outlineLevel="0" collapsed="false">
      <c r="B5107" s="21" t="n">
        <v>46197</v>
      </c>
      <c r="C5107" s="22" t="n">
        <v>4111.71</v>
      </c>
      <c r="D5107" s="22" t="n">
        <v>4115.235</v>
      </c>
      <c r="E5107" s="22" t="n">
        <v>3959.08</v>
      </c>
      <c r="F5107" s="22" t="n">
        <v>3999.5</v>
      </c>
      <c r="G5107" s="23" t="n">
        <v>4120.92</v>
      </c>
      <c r="H5107" s="23" t="n">
        <v>4116.8</v>
      </c>
      <c r="I5107" s="23" t="n">
        <v>3960.89</v>
      </c>
      <c r="J5107" s="23" t="n">
        <v>3956.93</v>
      </c>
      <c r="K5107" s="29" t="str">
        <f aca="false">IF(N5107&lt;=$F$3,"HIT","MISS")</f>
        <v>HIT</v>
      </c>
      <c r="L5107" s="29" t="str">
        <f aca="false">IF(O5107&lt;=$F$3,"HIT","MISS")</f>
        <v>HIT</v>
      </c>
      <c r="M5107" s="17" t="str">
        <f aca="false">IF(AND(K5107="HIT",L5107="HIT"),"HOD ✓ | LOD ✓",IF(K5107="HIT","HOD ✓",IF(L5107="HIT","LOD ✓","✗ MISS")))</f>
        <v>HOD ✓ | LOD ✓</v>
      </c>
      <c r="N5107" s="26" t="n">
        <f aca="false">IF(D5107&lt;H5107,(H5107-D5107)/D5107,IF(D5107&gt;G5107,(D5107-G5107)/D5107,0))</f>
        <v>0.000380294199480834</v>
      </c>
      <c r="O5107" s="26" t="n">
        <f aca="false">IF(E5107&lt;J5107,(J5107-E5107)/E5107,IF(E5107&gt;I5107,(E5107-I5107)/E5107,0))</f>
        <v>0</v>
      </c>
      <c r="P5107" s="27" t="n">
        <f aca="false">LN(F5107/F5106)</f>
        <v>-0.0274349239816638</v>
      </c>
      <c r="Q5107" s="28" t="n">
        <f aca="false">STDEV(P5088:P5107)*SQRT(252)</f>
        <v>0.300366014418257</v>
      </c>
      <c r="R5107" s="26" t="n">
        <f aca="false">(G5107-H5107)/H5107</f>
        <v>0.0010007773027594</v>
      </c>
      <c r="S5107" s="17" t="n">
        <f aca="false">YEAR(B5107)</f>
        <v>2026</v>
      </c>
      <c r="T5107" s="17" t="n">
        <f aca="false">WEEKDAY(B5107)</f>
        <v>4</v>
      </c>
    </row>
    <row r="5108" customFormat="false" ht="15" hidden="false" customHeight="false" outlineLevel="0" collapsed="false">
      <c r="B5108" s="21" t="n">
        <v>46198</v>
      </c>
      <c r="C5108" s="22" t="n">
        <v>4006.955</v>
      </c>
      <c r="D5108" s="22" t="n">
        <v>4044.14</v>
      </c>
      <c r="E5108" s="22" t="n">
        <v>3962.475</v>
      </c>
      <c r="F5108" s="22" t="n">
        <v>4026.92</v>
      </c>
      <c r="G5108" s="23" t="n">
        <v>4038.35</v>
      </c>
      <c r="H5108" s="23" t="n">
        <v>4034.32</v>
      </c>
      <c r="I5108" s="23" t="n">
        <v>3961.37</v>
      </c>
      <c r="J5108" s="23" t="n">
        <v>3957.41</v>
      </c>
      <c r="K5108" s="24" t="str">
        <f aca="false">IF(N5108&lt;=$F$3,"HIT","MISS")</f>
        <v>MISS</v>
      </c>
      <c r="L5108" s="24" t="str">
        <f aca="false">IF(O5108&lt;=$F$3,"HIT","MISS")</f>
        <v>HIT</v>
      </c>
      <c r="M5108" s="25" t="str">
        <f aca="false">IF(AND(K5108="HIT",L5108="HIT"),"HOD ✓ | LOD ✓",IF(K5108="HIT","HOD ✓",IF(L5108="HIT","LOD ✓","✗ MISS")))</f>
        <v>LOD ✓</v>
      </c>
      <c r="N5108" s="26" t="n">
        <f aca="false">IF(D5108&lt;H5108,(H5108-D5108)/D5108,IF(D5108&gt;G5108,(D5108-G5108)/D5108,0))</f>
        <v>0.00143170117750621</v>
      </c>
      <c r="O5108" s="26" t="n">
        <f aca="false">IF(E5108&lt;J5108,(J5108-E5108)/E5108,IF(E5108&gt;I5108,(E5108-I5108)/E5108,0))</f>
        <v>0.000278866112719959</v>
      </c>
      <c r="P5108" s="27" t="n">
        <f aca="false">LN(F5108/F5107)</f>
        <v>0.0068324624601077</v>
      </c>
      <c r="Q5108" s="28" t="n">
        <f aca="false">STDEV(P5089:P5108)*SQRT(252)</f>
        <v>0.299165838559811</v>
      </c>
      <c r="R5108" s="26" t="n">
        <f aca="false">(G5108-H5108)/H5108</f>
        <v>0.000998929187570581</v>
      </c>
      <c r="S5108" s="17" t="n">
        <f aca="false">YEAR(B5108)</f>
        <v>2026</v>
      </c>
      <c r="T5108" s="17" t="n">
        <f aca="false">WEEKDAY(B5108)</f>
        <v>5</v>
      </c>
    </row>
    <row r="5109" customFormat="false" ht="15" hidden="false" customHeight="false" outlineLevel="0" collapsed="false">
      <c r="B5109" s="21" t="n">
        <v>46199</v>
      </c>
      <c r="C5109" s="22" t="n">
        <v>4030.09</v>
      </c>
      <c r="D5109" s="22" t="n">
        <v>4095.985</v>
      </c>
      <c r="E5109" s="22" t="n">
        <v>3982.95</v>
      </c>
      <c r="F5109" s="22" t="n">
        <v>4088.385</v>
      </c>
      <c r="G5109" s="23" t="n">
        <v>4100.69</v>
      </c>
      <c r="H5109" s="23" t="n">
        <v>4096.59</v>
      </c>
      <c r="I5109" s="23" t="n">
        <v>3988.36</v>
      </c>
      <c r="J5109" s="23" t="n">
        <v>3984.38</v>
      </c>
      <c r="K5109" s="29" t="str">
        <f aca="false">IF(N5109&lt;=$F$3,"HIT","MISS")</f>
        <v>HIT</v>
      </c>
      <c r="L5109" s="29" t="str">
        <f aca="false">IF(O5109&lt;=$F$3,"HIT","MISS")</f>
        <v>HIT</v>
      </c>
      <c r="M5109" s="17" t="str">
        <f aca="false">IF(AND(K5109="HIT",L5109="HIT"),"HOD ✓ | LOD ✓",IF(K5109="HIT","HOD ✓",IF(L5109="HIT","LOD ✓","✗ MISS")))</f>
        <v>HOD ✓ | LOD ✓</v>
      </c>
      <c r="N5109" s="26" t="n">
        <f aca="false">IF(D5109&lt;H5109,(H5109-D5109)/D5109,IF(D5109&gt;G5109,(D5109-G5109)/D5109,0))</f>
        <v>0.000147705619039137</v>
      </c>
      <c r="O5109" s="26" t="n">
        <f aca="false">IF(E5109&lt;J5109,(J5109-E5109)/E5109,IF(E5109&gt;I5109,(E5109-I5109)/E5109,0))</f>
        <v>0.000359030366939151</v>
      </c>
      <c r="P5109" s="27" t="n">
        <f aca="false">LN(F5109/F5108)</f>
        <v>0.0151482107822708</v>
      </c>
      <c r="Q5109" s="28" t="n">
        <f aca="false">STDEV(P5090:P5109)*SQRT(252)</f>
        <v>0.303305759274233</v>
      </c>
      <c r="R5109" s="26" t="n">
        <f aca="false">(G5109-H5109)/H5109</f>
        <v>0.0010008323996298</v>
      </c>
      <c r="S5109" s="17" t="n">
        <f aca="false">YEAR(B5109)</f>
        <v>2026</v>
      </c>
      <c r="T5109" s="17" t="n">
        <f aca="false">WEEKDAY(B5109)</f>
        <v>6</v>
      </c>
    </row>
    <row r="5110" customFormat="false" ht="15" hidden="false" customHeight="false" outlineLevel="0" collapsed="false">
      <c r="B5110" s="21" t="n">
        <v>46202</v>
      </c>
      <c r="C5110" s="22" t="n">
        <v>4075.86</v>
      </c>
      <c r="D5110" s="22" t="n">
        <v>4083.82</v>
      </c>
      <c r="E5110" s="22" t="n">
        <v>4000.325</v>
      </c>
      <c r="F5110" s="22" t="n">
        <v>4016.955</v>
      </c>
      <c r="G5110" s="23" t="n">
        <v>4087.18</v>
      </c>
      <c r="H5110" s="23" t="n">
        <v>4083.1</v>
      </c>
      <c r="I5110" s="23" t="n">
        <v>3998.89</v>
      </c>
      <c r="J5110" s="23" t="n">
        <v>3994.9</v>
      </c>
      <c r="K5110" s="29" t="str">
        <f aca="false">IF(N5110&lt;=$F$3,"HIT","MISS")</f>
        <v>HIT</v>
      </c>
      <c r="L5110" s="29" t="str">
        <f aca="false">IF(O5110&lt;=$F$3,"HIT","MISS")</f>
        <v>HIT</v>
      </c>
      <c r="M5110" s="17" t="str">
        <f aca="false">IF(AND(K5110="HIT",L5110="HIT"),"HOD ✓ | LOD ✓",IF(K5110="HIT","HOD ✓",IF(L5110="HIT","LOD ✓","✗ MISS")))</f>
        <v>HOD ✓ | LOD ✓</v>
      </c>
      <c r="N5110" s="26" t="n">
        <f aca="false">IF(D5110&lt;H5110,(H5110-D5110)/D5110,IF(D5110&gt;G5110,(D5110-G5110)/D5110,0))</f>
        <v>0</v>
      </c>
      <c r="O5110" s="26" t="n">
        <f aca="false">IF(E5110&lt;J5110,(J5110-E5110)/E5110,IF(E5110&gt;I5110,(E5110-I5110)/E5110,0))</f>
        <v>0.000358720853930605</v>
      </c>
      <c r="P5110" s="27" t="n">
        <f aca="false">LN(F5110/F5109)</f>
        <v>-0.0176258736245632</v>
      </c>
      <c r="Q5110" s="28" t="n">
        <f aca="false">STDEV(P5091:P5110)*SQRT(252)</f>
        <v>0.305510191745461</v>
      </c>
      <c r="R5110" s="26" t="n">
        <f aca="false">(G5110-H5110)/H5110</f>
        <v>0.00099924077294211</v>
      </c>
      <c r="S5110" s="17" t="n">
        <f aca="false">YEAR(B5110)</f>
        <v>2026</v>
      </c>
      <c r="T5110" s="17" t="n">
        <f aca="false">WEEKDAY(B5110)</f>
        <v>2</v>
      </c>
    </row>
    <row r="5111" customFormat="false" ht="15" hidden="false" customHeight="false" outlineLevel="0" collapsed="false">
      <c r="B5111" s="21" t="n">
        <v>46203</v>
      </c>
      <c r="C5111" s="22" t="n">
        <v>4018.65</v>
      </c>
      <c r="D5111" s="22" t="n">
        <v>4063.48</v>
      </c>
      <c r="E5111" s="22" t="n">
        <v>3942.1</v>
      </c>
      <c r="F5111" s="22" t="n">
        <v>4007.525</v>
      </c>
      <c r="G5111" s="23" t="n">
        <v>4062.85</v>
      </c>
      <c r="H5111" s="23" t="n">
        <v>4058.79</v>
      </c>
      <c r="I5111" s="23" t="n">
        <v>3941.64</v>
      </c>
      <c r="J5111" s="23" t="n">
        <v>3937.7</v>
      </c>
      <c r="K5111" s="29" t="str">
        <f aca="false">IF(N5111&lt;=$F$3,"HIT","MISS")</f>
        <v>HIT</v>
      </c>
      <c r="L5111" s="29" t="str">
        <f aca="false">IF(O5111&lt;=$F$3,"HIT","MISS")</f>
        <v>HIT</v>
      </c>
      <c r="M5111" s="17" t="str">
        <f aca="false">IF(AND(K5111="HIT",L5111="HIT"),"HOD ✓ | LOD ✓",IF(K5111="HIT","HOD ✓",IF(L5111="HIT","LOD ✓","✗ MISS")))</f>
        <v>HOD ✓ | LOD ✓</v>
      </c>
      <c r="N5111" s="26" t="n">
        <f aca="false">IF(D5111&lt;H5111,(H5111-D5111)/D5111,IF(D5111&gt;G5111,(D5111-G5111)/D5111,0))</f>
        <v>0.00015503952277361</v>
      </c>
      <c r="O5111" s="26" t="n">
        <f aca="false">IF(E5111&lt;J5111,(J5111-E5111)/E5111,IF(E5111&gt;I5111,(E5111-I5111)/E5111,0))</f>
        <v>0.000116689074351243</v>
      </c>
      <c r="P5111" s="27" t="n">
        <f aca="false">LN(F5111/F5110)</f>
        <v>-0.00235030913926033</v>
      </c>
      <c r="Q5111" s="28" t="n">
        <f aca="false">STDEV(P5092:P5111)*SQRT(252)</f>
        <v>0.304873836799192</v>
      </c>
      <c r="R5111" s="26" t="n">
        <f aca="false">(G5111-H5111)/H5111</f>
        <v>0.00100029811840473</v>
      </c>
      <c r="S5111" s="17" t="n">
        <f aca="false">YEAR(B5111)</f>
        <v>2026</v>
      </c>
      <c r="T5111" s="17" t="n">
        <f aca="false">WEEKDAY(B5111)</f>
        <v>3</v>
      </c>
    </row>
    <row r="5112" customFormat="false" ht="15" hidden="false" customHeight="false" outlineLevel="0" collapsed="false">
      <c r="B5112" s="21" t="n">
        <v>46204</v>
      </c>
      <c r="C5112" s="22" t="n">
        <v>4014.34</v>
      </c>
      <c r="D5112" s="22" t="n">
        <v>4115.81</v>
      </c>
      <c r="E5112" s="22" t="n">
        <v>3960.275</v>
      </c>
      <c r="F5112" s="22" t="n">
        <v>4031.705</v>
      </c>
      <c r="G5112" s="23" t="n">
        <v>4121.76</v>
      </c>
      <c r="H5112" s="23" t="n">
        <v>4117.64</v>
      </c>
      <c r="I5112" s="23" t="n">
        <v>3959.69</v>
      </c>
      <c r="J5112" s="23" t="n">
        <v>3955.73</v>
      </c>
      <c r="K5112" s="29" t="str">
        <f aca="false">IF(N5112&lt;=$F$3,"HIT","MISS")</f>
        <v>HIT</v>
      </c>
      <c r="L5112" s="29" t="str">
        <f aca="false">IF(O5112&lt;=$F$3,"HIT","MISS")</f>
        <v>HIT</v>
      </c>
      <c r="M5112" s="17" t="str">
        <f aca="false">IF(AND(K5112="HIT",L5112="HIT"),"HOD ✓ | LOD ✓",IF(K5112="HIT","HOD ✓",IF(L5112="HIT","LOD ✓","✗ MISS")))</f>
        <v>HOD ✓ | LOD ✓</v>
      </c>
      <c r="N5112" s="26" t="n">
        <f aca="false">IF(D5112&lt;H5112,(H5112-D5112)/D5112,IF(D5112&gt;G5112,(D5112-G5112)/D5112,0))</f>
        <v>0.000444626938561286</v>
      </c>
      <c r="O5112" s="26" t="n">
        <f aca="false">IF(E5112&lt;J5112,(J5112-E5112)/E5112,IF(E5112&gt;I5112,(E5112-I5112)/E5112,0))</f>
        <v>0.000147717014601268</v>
      </c>
      <c r="P5112" s="27" t="n">
        <f aca="false">LN(F5112/F5111)</f>
        <v>0.0060155196245675</v>
      </c>
      <c r="Q5112" s="28" t="n">
        <f aca="false">STDEV(P5093:P5112)*SQRT(252)</f>
        <v>0.306628303731879</v>
      </c>
      <c r="R5112" s="26" t="n">
        <f aca="false">(G5112-H5112)/H5112</f>
        <v>0.00100057314383965</v>
      </c>
      <c r="S5112" s="17" t="n">
        <f aca="false">YEAR(B5112)</f>
        <v>2026</v>
      </c>
      <c r="T5112" s="17" t="n">
        <f aca="false">WEEKDAY(B5112)</f>
        <v>4</v>
      </c>
    </row>
    <row r="5113" customFormat="false" ht="15" hidden="false" customHeight="false" outlineLevel="0" collapsed="false">
      <c r="B5113" s="21" t="n">
        <v>46205</v>
      </c>
      <c r="C5113" s="22" t="n">
        <v>4038.71</v>
      </c>
      <c r="D5113" s="22" t="n">
        <v>4144.08</v>
      </c>
      <c r="E5113" s="22" t="n">
        <v>4030.895</v>
      </c>
      <c r="F5113" s="22" t="n">
        <v>4123.605</v>
      </c>
      <c r="G5113" s="23" t="n">
        <v>4148.6</v>
      </c>
      <c r="H5113" s="23" t="n">
        <v>4144.46</v>
      </c>
      <c r="I5113" s="23" t="n">
        <v>4036.11</v>
      </c>
      <c r="J5113" s="23" t="n">
        <v>4032.08</v>
      </c>
      <c r="K5113" s="29" t="str">
        <f aca="false">IF(N5113&lt;=$F$3,"HIT","MISS")</f>
        <v>HIT</v>
      </c>
      <c r="L5113" s="29" t="str">
        <f aca="false">IF(O5113&lt;=$F$3,"HIT","MISS")</f>
        <v>HIT</v>
      </c>
      <c r="M5113" s="17" t="str">
        <f aca="false">IF(AND(K5113="HIT",L5113="HIT"),"HOD ✓ | LOD ✓",IF(K5113="HIT","HOD ✓",IF(L5113="HIT","LOD ✓","✗ MISS")))</f>
        <v>HOD ✓ | LOD ✓</v>
      </c>
      <c r="N5113" s="26" t="n">
        <f aca="false">IF(D5113&lt;H5113,(H5113-D5113)/D5113,IF(D5113&gt;G5113,(D5113-G5113)/D5113,0))</f>
        <v>9.16970714851328E-005</v>
      </c>
      <c r="O5113" s="26" t="n">
        <f aca="false">IF(E5113&lt;J5113,(J5113-E5113)/E5113,IF(E5113&gt;I5113,(E5113-I5113)/E5113,0))</f>
        <v>0.000293979376788516</v>
      </c>
      <c r="P5113" s="27" t="n">
        <f aca="false">LN(F5113/F5112)</f>
        <v>0.0225384173622339</v>
      </c>
      <c r="Q5113" s="28" t="n">
        <f aca="false">STDEV(P5094:P5113)*SQRT(252)</f>
        <v>0.318175501230936</v>
      </c>
      <c r="R5113" s="26" t="n">
        <f aca="false">(G5113-H5113)/H5113</f>
        <v>0.000998923864629005</v>
      </c>
      <c r="S5113" s="17" t="n">
        <f aca="false">YEAR(B5113)</f>
        <v>2026</v>
      </c>
      <c r="T5113" s="17" t="n">
        <f aca="false">WEEKDAY(B5113)</f>
        <v>5</v>
      </c>
    </row>
    <row r="5114" customFormat="false" ht="15" hidden="false" customHeight="false" outlineLevel="0" collapsed="false">
      <c r="B5114" s="21" t="n">
        <v>46206</v>
      </c>
      <c r="C5114" s="22" t="n">
        <v>4125.815</v>
      </c>
      <c r="D5114" s="22" t="n">
        <v>4195.51</v>
      </c>
      <c r="E5114" s="22" t="n">
        <v>4121.47</v>
      </c>
      <c r="F5114" s="22" t="n">
        <v>4175.695</v>
      </c>
      <c r="G5114" s="23" t="n">
        <v>4194.48</v>
      </c>
      <c r="H5114" s="23" t="n">
        <v>4190.29</v>
      </c>
      <c r="I5114" s="23" t="n">
        <v>4124.03</v>
      </c>
      <c r="J5114" s="23" t="n">
        <v>4119.91</v>
      </c>
      <c r="K5114" s="29" t="str">
        <f aca="false">IF(N5114&lt;=$F$3,"HIT","MISS")</f>
        <v>HIT</v>
      </c>
      <c r="L5114" s="29" t="str">
        <f aca="false">IF(O5114&lt;=$F$3,"HIT","MISS")</f>
        <v>HIT</v>
      </c>
      <c r="M5114" s="17" t="str">
        <f aca="false">IF(AND(K5114="HIT",L5114="HIT"),"HOD ✓ | LOD ✓",IF(K5114="HIT","HOD ✓",IF(L5114="HIT","LOD ✓","✗ MISS")))</f>
        <v>HOD ✓ | LOD ✓</v>
      </c>
      <c r="N5114" s="26" t="n">
        <f aca="false">IF(D5114&lt;H5114,(H5114-D5114)/D5114,IF(D5114&gt;G5114,(D5114-G5114)/D5114,0))</f>
        <v>0.000245500547013511</v>
      </c>
      <c r="O5114" s="26" t="n">
        <f aca="false">IF(E5114&lt;J5114,(J5114-E5114)/E5114,IF(E5114&gt;I5114,(E5114-I5114)/E5114,0))</f>
        <v>0</v>
      </c>
      <c r="P5114" s="27" t="n">
        <f aca="false">LN(F5114/F5113)</f>
        <v>0.0125530307424868</v>
      </c>
      <c r="Q5114" s="28" t="n">
        <f aca="false">STDEV(P5095:P5114)*SQRT(252)</f>
        <v>0.303381308295663</v>
      </c>
      <c r="R5114" s="26" t="n">
        <f aca="false">(G5114-H5114)/H5114</f>
        <v>0.00099993079237943</v>
      </c>
      <c r="S5114" s="17" t="n">
        <f aca="false">YEAR(B5114)</f>
        <v>2026</v>
      </c>
      <c r="T5114" s="17" t="n">
        <f aca="false">WEEKDAY(B5114)</f>
        <v>6</v>
      </c>
    </row>
    <row r="5115" customFormat="false" ht="15" hidden="false" customHeight="false" outlineLevel="0" collapsed="false">
      <c r="B5115" s="21" t="n">
        <v>46209</v>
      </c>
      <c r="C5115" s="22" t="n">
        <v>4180.345</v>
      </c>
      <c r="D5115" s="22" t="n">
        <v>4202.705</v>
      </c>
      <c r="E5115" s="22" t="n">
        <v>4128.51</v>
      </c>
      <c r="F5115" s="22" t="n">
        <v>4165.115</v>
      </c>
      <c r="G5115" s="23" t="n">
        <v>4206.11</v>
      </c>
      <c r="H5115" s="23" t="n">
        <v>4201.91</v>
      </c>
      <c r="I5115" s="23" t="n">
        <v>4129.07</v>
      </c>
      <c r="J5115" s="23" t="n">
        <v>4124.95</v>
      </c>
      <c r="K5115" s="29" t="str">
        <f aca="false">IF(N5115&lt;=$F$3,"HIT","MISS")</f>
        <v>HIT</v>
      </c>
      <c r="L5115" s="29" t="str">
        <f aca="false">IF(O5115&lt;=$F$3,"HIT","MISS")</f>
        <v>HIT</v>
      </c>
      <c r="M5115" s="17" t="str">
        <f aca="false">IF(AND(K5115="HIT",L5115="HIT"),"HOD ✓ | LOD ✓",IF(K5115="HIT","HOD ✓",IF(L5115="HIT","LOD ✓","✗ MISS")))</f>
        <v>HOD ✓ | LOD ✓</v>
      </c>
      <c r="N5115" s="26" t="n">
        <f aca="false">IF(D5115&lt;H5115,(H5115-D5115)/D5115,IF(D5115&gt;G5115,(D5115-G5115)/D5115,0))</f>
        <v>0</v>
      </c>
      <c r="O5115" s="26" t="n">
        <f aca="false">IF(E5115&lt;J5115,(J5115-E5115)/E5115,IF(E5115&gt;I5115,(E5115-I5115)/E5115,0))</f>
        <v>0</v>
      </c>
      <c r="P5115" s="27" t="n">
        <f aca="false">LN(F5115/F5114)</f>
        <v>-0.00253692523253657</v>
      </c>
      <c r="Q5115" s="28" t="n">
        <f aca="false">STDEV(P5096:P5115)*SQRT(252)</f>
        <v>0.303268401363701</v>
      </c>
      <c r="R5115" s="26" t="n">
        <f aca="false">(G5115-H5115)/H5115</f>
        <v>0.000999545444809579</v>
      </c>
      <c r="S5115" s="17" t="n">
        <f aca="false">YEAR(B5115)</f>
        <v>2026</v>
      </c>
      <c r="T5115" s="17" t="n">
        <f aca="false">WEEKDAY(B5115)</f>
        <v>2</v>
      </c>
    </row>
    <row r="5116" customFormat="false" ht="15" hidden="false" customHeight="false" outlineLevel="0" collapsed="false">
      <c r="B5116" s="21" t="n">
        <v>46210</v>
      </c>
      <c r="C5116" s="22" t="n">
        <v>4164.735</v>
      </c>
      <c r="D5116" s="22" t="n">
        <v>4180.52</v>
      </c>
      <c r="E5116" s="22" t="n">
        <v>4092.295</v>
      </c>
      <c r="F5116" s="22" t="n">
        <v>4106.12</v>
      </c>
      <c r="G5116" s="23" t="n">
        <v>4179.86</v>
      </c>
      <c r="H5116" s="23" t="n">
        <v>4175.68</v>
      </c>
      <c r="I5116" s="23" t="n">
        <v>4090.33</v>
      </c>
      <c r="J5116" s="23" t="n">
        <v>4086.24</v>
      </c>
      <c r="K5116" s="29" t="str">
        <f aca="false">IF(N5116&lt;=$F$3,"HIT","MISS")</f>
        <v>HIT</v>
      </c>
      <c r="L5116" s="29" t="str">
        <f aca="false">IF(O5116&lt;=$F$3,"HIT","MISS")</f>
        <v>HIT</v>
      </c>
      <c r="M5116" s="17" t="str">
        <f aca="false">IF(AND(K5116="HIT",L5116="HIT"),"HOD ✓ | LOD ✓",IF(K5116="HIT","HOD ✓",IF(L5116="HIT","LOD ✓","✗ MISS")))</f>
        <v>HOD ✓ | LOD ✓</v>
      </c>
      <c r="N5116" s="26" t="n">
        <f aca="false">IF(D5116&lt;H5116,(H5116-D5116)/D5116,IF(D5116&gt;G5116,(D5116-G5116)/D5116,0))</f>
        <v>0.000157875096878083</v>
      </c>
      <c r="O5116" s="26" t="n">
        <f aca="false">IF(E5116&lt;J5116,(J5116-E5116)/E5116,IF(E5116&gt;I5116,(E5116-I5116)/E5116,0))</f>
        <v>0.00048017066218348</v>
      </c>
      <c r="P5116" s="27" t="n">
        <f aca="false">LN(F5116/F5115)</f>
        <v>-0.0142653425887374</v>
      </c>
      <c r="Q5116" s="28" t="n">
        <f aca="false">STDEV(P5097:P5116)*SQRT(252)</f>
        <v>0.302060684360977</v>
      </c>
      <c r="R5116" s="26" t="n">
        <f aca="false">(G5116-H5116)/H5116</f>
        <v>0.00100103456203526</v>
      </c>
      <c r="S5116" s="17" t="n">
        <f aca="false">YEAR(B5116)</f>
        <v>2026</v>
      </c>
      <c r="T5116" s="17" t="n">
        <f aca="false">WEEKDAY(B5116)</f>
        <v>3</v>
      </c>
    </row>
    <row r="5117" customFormat="false" ht="15" hidden="false" customHeight="false" outlineLevel="0" collapsed="false">
      <c r="B5117" s="21" t="n">
        <v>46211</v>
      </c>
      <c r="C5117" s="22" t="n">
        <v>4105.04</v>
      </c>
      <c r="D5117" s="22" t="n">
        <v>4133.99</v>
      </c>
      <c r="E5117" s="22" t="n">
        <v>4021.815</v>
      </c>
      <c r="F5117" s="22" t="n">
        <v>4077.12</v>
      </c>
      <c r="G5117" s="23" t="n">
        <v>4137.36</v>
      </c>
      <c r="H5117" s="23" t="n">
        <v>4133.23</v>
      </c>
      <c r="I5117" s="23" t="n">
        <v>4026.22</v>
      </c>
      <c r="J5117" s="23" t="n">
        <v>4022.2</v>
      </c>
      <c r="K5117" s="29" t="str">
        <f aca="false">IF(N5117&lt;=$F$3,"HIT","MISS")</f>
        <v>HIT</v>
      </c>
      <c r="L5117" s="29" t="str">
        <f aca="false">IF(O5117&lt;=$F$3,"HIT","MISS")</f>
        <v>HIT</v>
      </c>
      <c r="M5117" s="17" t="str">
        <f aca="false">IF(AND(K5117="HIT",L5117="HIT"),"HOD ✓ | LOD ✓",IF(K5117="HIT","HOD ✓",IF(L5117="HIT","LOD ✓","✗ MISS")))</f>
        <v>HOD ✓ | LOD ✓</v>
      </c>
      <c r="N5117" s="26" t="n">
        <f aca="false">IF(D5117&lt;H5117,(H5117-D5117)/D5117,IF(D5117&gt;G5117,(D5117-G5117)/D5117,0))</f>
        <v>0</v>
      </c>
      <c r="O5117" s="26" t="n">
        <f aca="false">IF(E5117&lt;J5117,(J5117-E5117)/E5117,IF(E5117&gt;I5117,(E5117-I5117)/E5117,0))</f>
        <v>9.5727923835324E-005</v>
      </c>
      <c r="P5117" s="27" t="n">
        <f aca="false">LN(F5117/F5116)</f>
        <v>-0.00708768688242951</v>
      </c>
      <c r="Q5117" s="28" t="n">
        <f aca="false">STDEV(P5098:P5117)*SQRT(252)</f>
        <v>0.256511626947137</v>
      </c>
      <c r="R5117" s="26" t="n">
        <f aca="false">(G5117-H5117)/H5117</f>
        <v>0.000999218528850344</v>
      </c>
      <c r="S5117" s="17" t="n">
        <f aca="false">YEAR(B5117)</f>
        <v>2026</v>
      </c>
      <c r="T5117" s="17" t="n">
        <f aca="false">WEEKDAY(B5117)</f>
        <v>4</v>
      </c>
    </row>
    <row r="5118" customFormat="false" ht="15" hidden="false" customHeight="false" outlineLevel="0" collapsed="false">
      <c r="B5118" s="21" t="n">
        <v>46212</v>
      </c>
      <c r="C5118" s="22" t="n">
        <v>4074.405</v>
      </c>
      <c r="D5118" s="22" t="n">
        <v>4138.06</v>
      </c>
      <c r="E5118" s="22" t="n">
        <v>4054.4</v>
      </c>
      <c r="F5118" s="22" t="n">
        <v>4123.79</v>
      </c>
      <c r="G5118" s="23" t="n">
        <v>4143.83</v>
      </c>
      <c r="H5118" s="23" t="n">
        <v>4139.69</v>
      </c>
      <c r="I5118" s="23" t="n">
        <v>4059.39</v>
      </c>
      <c r="J5118" s="23" t="n">
        <v>4055.33</v>
      </c>
      <c r="K5118" s="29" t="str">
        <f aca="false">IF(N5118&lt;=$F$3,"HIT","MISS")</f>
        <v>HIT</v>
      </c>
      <c r="L5118" s="29" t="str">
        <f aca="false">IF(O5118&lt;=$F$3,"HIT","MISS")</f>
        <v>HIT</v>
      </c>
      <c r="M5118" s="17" t="str">
        <f aca="false">IF(AND(K5118="HIT",L5118="HIT"),"HOD ✓ | LOD ✓",IF(K5118="HIT","HOD ✓",IF(L5118="HIT","LOD ✓","✗ MISS")))</f>
        <v>HOD ✓ | LOD ✓</v>
      </c>
      <c r="N5118" s="26" t="n">
        <f aca="false">IF(D5118&lt;H5118,(H5118-D5118)/D5118,IF(D5118&gt;G5118,(D5118-G5118)/D5118,0))</f>
        <v>0.000393904389979652</v>
      </c>
      <c r="O5118" s="26" t="n">
        <f aca="false">IF(E5118&lt;J5118,(J5118-E5118)/E5118,IF(E5118&gt;I5118,(E5118-I5118)/E5118,0))</f>
        <v>0.00022938042620359</v>
      </c>
      <c r="P5118" s="27" t="n">
        <f aca="false">LN(F5118/F5117)</f>
        <v>0.0113817866117947</v>
      </c>
      <c r="Q5118" s="28" t="n">
        <f aca="false">STDEV(P5099:P5118)*SQRT(252)</f>
        <v>0.22857069769562</v>
      </c>
      <c r="R5118" s="26" t="n">
        <f aca="false">(G5118-H5118)/H5118</f>
        <v>0.00100007488483445</v>
      </c>
      <c r="S5118" s="17" t="n">
        <f aca="false">YEAR(B5118)</f>
        <v>2026</v>
      </c>
      <c r="T5118" s="17" t="n">
        <f aca="false">WEEKDAY(B5118)</f>
        <v>5</v>
      </c>
    </row>
    <row r="5119" customFormat="false" ht="15" hidden="false" customHeight="false" outlineLevel="0" collapsed="false">
      <c r="B5119" s="21" t="n">
        <v>46213</v>
      </c>
      <c r="C5119" s="22" t="n">
        <v>4125.25</v>
      </c>
      <c r="D5119" s="22" t="n">
        <v>4134.92</v>
      </c>
      <c r="E5119" s="22" t="n">
        <v>4072.8</v>
      </c>
      <c r="F5119" s="22" t="n">
        <v>4120.67</v>
      </c>
      <c r="G5119" s="23" t="n">
        <v>4138.03</v>
      </c>
      <c r="H5119" s="23" t="n">
        <v>4133.9</v>
      </c>
      <c r="I5119" s="23" t="n">
        <v>4073.71</v>
      </c>
      <c r="J5119" s="23" t="n">
        <v>4069.64</v>
      </c>
      <c r="K5119" s="29" t="str">
        <f aca="false">IF(N5119&lt;=$F$3,"HIT","MISS")</f>
        <v>HIT</v>
      </c>
      <c r="L5119" s="29" t="str">
        <f aca="false">IF(O5119&lt;=$F$3,"HIT","MISS")</f>
        <v>HIT</v>
      </c>
      <c r="M5119" s="17" t="str">
        <f aca="false">IF(AND(K5119="HIT",L5119="HIT"),"HOD ✓ | LOD ✓",IF(K5119="HIT","HOD ✓",IF(L5119="HIT","LOD ✓","✗ MISS")))</f>
        <v>HOD ✓ | LOD ✓</v>
      </c>
      <c r="N5119" s="26" t="n">
        <f aca="false">IF(D5119&lt;H5119,(H5119-D5119)/D5119,IF(D5119&gt;G5119,(D5119-G5119)/D5119,0))</f>
        <v>0</v>
      </c>
      <c r="O5119" s="26" t="n">
        <f aca="false">IF(E5119&lt;J5119,(J5119-E5119)/E5119,IF(E5119&gt;I5119,(E5119-I5119)/E5119,0))</f>
        <v>0</v>
      </c>
      <c r="P5119" s="27" t="n">
        <f aca="false">LN(F5119/F5118)</f>
        <v>-0.000756871923435219</v>
      </c>
      <c r="Q5119" s="28" t="n">
        <f aca="false">STDEV(P5100:P5119)*SQRT(252)</f>
        <v>0.228337125282689</v>
      </c>
      <c r="R5119" s="26" t="n">
        <f aca="false">(G5119-H5119)/H5119</f>
        <v>0.000999056580952638</v>
      </c>
      <c r="S5119" s="17" t="n">
        <f aca="false">YEAR(B5119)</f>
        <v>2026</v>
      </c>
      <c r="T5119" s="17" t="n">
        <f aca="false">WEEKDAY(B5119)</f>
        <v>6</v>
      </c>
    </row>
    <row r="5120" customFormat="false" ht="15" hidden="false" customHeight="false" outlineLevel="0" collapsed="false">
      <c r="B5120" s="21" t="n">
        <v>46216</v>
      </c>
      <c r="C5120" s="22" t="n">
        <v>4090.98</v>
      </c>
      <c r="D5120" s="22" t="n">
        <v>4094.82</v>
      </c>
      <c r="E5120" s="22" t="n">
        <v>3986.58</v>
      </c>
      <c r="F5120" s="22" t="n">
        <v>4001.185</v>
      </c>
      <c r="G5120" s="23" t="n">
        <v>4096.68</v>
      </c>
      <c r="H5120" s="23" t="n">
        <v>4092.59</v>
      </c>
      <c r="I5120" s="23" t="n">
        <v>3989.42</v>
      </c>
      <c r="J5120" s="23" t="n">
        <v>3985.43</v>
      </c>
      <c r="K5120" s="29" t="str">
        <f aca="false">IF(N5120&lt;=$F$3,"HIT","MISS")</f>
        <v>HIT</v>
      </c>
      <c r="L5120" s="29" t="str">
        <f aca="false">IF(O5120&lt;=$F$3,"HIT","MISS")</f>
        <v>HIT</v>
      </c>
      <c r="M5120" s="17" t="str">
        <f aca="false">IF(AND(K5120="HIT",L5120="HIT"),"HOD ✓ | LOD ✓",IF(K5120="HIT","HOD ✓",IF(L5120="HIT","LOD ✓","✗ MISS")))</f>
        <v>HOD ✓ | LOD ✓</v>
      </c>
      <c r="N5120" s="26" t="n">
        <f aca="false">IF(D5120&lt;H5120,(H5120-D5120)/D5120,IF(D5120&gt;G5120,(D5120-G5120)/D5120,0))</f>
        <v>0</v>
      </c>
      <c r="O5120" s="26" t="n">
        <f aca="false">IF(E5120&lt;J5120,(J5120-E5120)/E5120,IF(E5120&gt;I5120,(E5120-I5120)/E5120,0))</f>
        <v>0</v>
      </c>
      <c r="P5120" s="27" t="n">
        <f aca="false">LN(F5120/F5119)</f>
        <v>-0.0294252042527144</v>
      </c>
      <c r="Q5120" s="28" t="n">
        <f aca="false">STDEV(P5101:P5120)*SQRT(252)</f>
        <v>0.233237338564757</v>
      </c>
      <c r="R5120" s="26" t="n">
        <f aca="false">(G5120-H5120)/H5120</f>
        <v>0.000999367148920401</v>
      </c>
      <c r="S5120" s="17" t="n">
        <f aca="false">YEAR(B5120)</f>
        <v>2026</v>
      </c>
      <c r="T5120" s="17" t="n">
        <f aca="false">WEEKDAY(B5120)</f>
        <v>2</v>
      </c>
    </row>
    <row r="5121" customFormat="false" ht="15" hidden="false" customHeight="false" outlineLevel="0" collapsed="false">
      <c r="B5121" s="21" t="n">
        <v>46217</v>
      </c>
      <c r="C5121" s="22" t="n">
        <v>4001.64</v>
      </c>
      <c r="D5121" s="22" t="n">
        <v>4104.05</v>
      </c>
      <c r="E5121" s="22" t="n">
        <v>3983.545</v>
      </c>
      <c r="F5121" s="22" t="n">
        <v>4052.775</v>
      </c>
      <c r="G5121" s="23" t="n">
        <v>4107.84</v>
      </c>
      <c r="H5121" s="23" t="n">
        <v>4103.74</v>
      </c>
      <c r="I5121" s="23" t="n">
        <v>3987.85</v>
      </c>
      <c r="J5121" s="23" t="n">
        <v>3983.87</v>
      </c>
      <c r="K5121" s="29" t="str">
        <f aca="false">IF(N5121&lt;=$F$3,"HIT","MISS")</f>
        <v>HIT</v>
      </c>
      <c r="L5121" s="29" t="str">
        <f aca="false">IF(O5121&lt;=$F$3,"HIT","MISS")</f>
        <v>HIT</v>
      </c>
      <c r="M5121" s="17" t="str">
        <f aca="false">IF(AND(K5121="HIT",L5121="HIT"),"HOD ✓ | LOD ✓",IF(K5121="HIT","HOD ✓",IF(L5121="HIT","LOD ✓","✗ MISS")))</f>
        <v>HOD ✓ | LOD ✓</v>
      </c>
      <c r="N5121" s="26" t="n">
        <f aca="false">IF(D5121&lt;H5121,(H5121-D5121)/D5121,IF(D5121&gt;G5121,(D5121-G5121)/D5121,0))</f>
        <v>0</v>
      </c>
      <c r="O5121" s="26" t="n">
        <f aca="false">IF(E5121&lt;J5121,(J5121-E5121)/E5121,IF(E5121&gt;I5121,(E5121-I5121)/E5121,0))</f>
        <v>8.15856228559783E-005</v>
      </c>
      <c r="P5121" s="27" t="n">
        <f aca="false">LN(F5121/F5120)</f>
        <v>0.0128112644249114</v>
      </c>
      <c r="Q5121" s="28" t="n">
        <f aca="false">STDEV(P5102:P5121)*SQRT(252)</f>
        <v>0.238598190401563</v>
      </c>
      <c r="R5121" s="26" t="n">
        <f aca="false">(G5121-H5121)/H5121</f>
        <v>0.000999088636219732</v>
      </c>
      <c r="S5121" s="17" t="n">
        <f aca="false">YEAR(B5121)</f>
        <v>2026</v>
      </c>
      <c r="T5121" s="17" t="n">
        <f aca="false">WEEKDAY(B5121)</f>
        <v>3</v>
      </c>
    </row>
    <row r="5122" customFormat="false" ht="15" hidden="false" customHeight="false" outlineLevel="0" collapsed="false">
      <c r="B5122" s="21" t="n">
        <v>46218</v>
      </c>
      <c r="C5122" s="22" t="n">
        <v>4053.215</v>
      </c>
      <c r="D5122" s="22" t="n">
        <v>4081.52</v>
      </c>
      <c r="E5122" s="22" t="n">
        <v>4017.475</v>
      </c>
      <c r="F5122" s="22" t="n">
        <v>4060.695</v>
      </c>
      <c r="G5122" s="23" t="n">
        <v>4084.81</v>
      </c>
      <c r="H5122" s="23" t="n">
        <v>4080.73</v>
      </c>
      <c r="I5122" s="23" t="n">
        <v>4020.93</v>
      </c>
      <c r="J5122" s="23" t="n">
        <v>4016.91</v>
      </c>
      <c r="K5122" s="29" t="str">
        <f aca="false">IF(N5122&lt;=$F$3,"HIT","MISS")</f>
        <v>HIT</v>
      </c>
      <c r="L5122" s="29" t="str">
        <f aca="false">IF(O5122&lt;=$F$3,"HIT","MISS")</f>
        <v>HIT</v>
      </c>
      <c r="M5122" s="17" t="str">
        <f aca="false">IF(AND(K5122="HIT",L5122="HIT"),"HOD ✓ | LOD ✓",IF(K5122="HIT","HOD ✓",IF(L5122="HIT","LOD ✓","✗ MISS")))</f>
        <v>HOD ✓ | LOD ✓</v>
      </c>
      <c r="N5122" s="26" t="n">
        <f aca="false">IF(D5122&lt;H5122,(H5122-D5122)/D5122,IF(D5122&gt;G5122,(D5122-G5122)/D5122,0))</f>
        <v>0</v>
      </c>
      <c r="O5122" s="26" t="n">
        <f aca="false">IF(E5122&lt;J5122,(J5122-E5122)/E5122,IF(E5122&gt;I5122,(E5122-I5122)/E5122,0))</f>
        <v>0</v>
      </c>
      <c r="P5122" s="27" t="n">
        <f aca="false">LN(F5122/F5121)</f>
        <v>0.00195230955820341</v>
      </c>
      <c r="Q5122" s="28" t="n">
        <f aca="false">STDEV(P5103:P5122)*SQRT(252)</f>
        <v>0.233499853397951</v>
      </c>
      <c r="R5122" s="26" t="n">
        <f aca="false">(G5122-H5122)/H5122</f>
        <v>0.000999821110438556</v>
      </c>
      <c r="S5122" s="17" t="n">
        <f aca="false">YEAR(B5122)</f>
        <v>2026</v>
      </c>
      <c r="T5122" s="17" t="n">
        <f aca="false">WEEKDAY(B5122)</f>
        <v>4</v>
      </c>
    </row>
    <row r="5123" customFormat="false" ht="15" hidden="false" customHeight="false" outlineLevel="0" collapsed="false">
      <c r="B5123" s="21" t="n">
        <v>46219</v>
      </c>
      <c r="C5123" s="22" t="n">
        <v>4060.64</v>
      </c>
      <c r="D5123" s="22" t="n">
        <v>4064.71</v>
      </c>
      <c r="E5123" s="22" t="n">
        <v>3969.345</v>
      </c>
      <c r="F5123" s="22" t="n">
        <v>3976.58</v>
      </c>
      <c r="G5123" s="23" t="n">
        <v>4070.17</v>
      </c>
      <c r="H5123" s="23" t="n">
        <v>4066.1</v>
      </c>
      <c r="I5123" s="23" t="n">
        <v>3968.49</v>
      </c>
      <c r="J5123" s="23" t="n">
        <v>3964.53</v>
      </c>
      <c r="K5123" s="29" t="str">
        <f aca="false">IF(N5123&lt;=$F$3,"HIT","MISS")</f>
        <v>HIT</v>
      </c>
      <c r="L5123" s="29" t="str">
        <f aca="false">IF(O5123&lt;=$F$3,"HIT","MISS")</f>
        <v>HIT</v>
      </c>
      <c r="M5123" s="17" t="str">
        <f aca="false">IF(AND(K5123="HIT",L5123="HIT"),"HOD ✓ | LOD ✓",IF(K5123="HIT","HOD ✓",IF(L5123="HIT","LOD ✓","✗ MISS")))</f>
        <v>HOD ✓ | LOD ✓</v>
      </c>
      <c r="N5123" s="26" t="n">
        <f aca="false">IF(D5123&lt;H5123,(H5123-D5123)/D5123,IF(D5123&gt;G5123,(D5123-G5123)/D5123,0))</f>
        <v>0.000341967815662095</v>
      </c>
      <c r="O5123" s="26" t="n">
        <f aca="false">IF(E5123&lt;J5123,(J5123-E5123)/E5123,IF(E5123&gt;I5123,(E5123-I5123)/E5123,0))</f>
        <v>0.000215400777710181</v>
      </c>
      <c r="P5123" s="27" t="n">
        <f aca="false">LN(F5123/F5122)</f>
        <v>-0.0209319878225622</v>
      </c>
      <c r="Q5123" s="28" t="n">
        <f aca="false">STDEV(P5104:P5123)*SQRT(252)</f>
        <v>0.240685183029464</v>
      </c>
      <c r="R5123" s="26" t="n">
        <f aca="false">(G5123-H5123)/H5123</f>
        <v>0.00100095915004554</v>
      </c>
      <c r="S5123" s="17" t="n">
        <f aca="false">YEAR(B5123)</f>
        <v>2026</v>
      </c>
      <c r="T5123" s="17" t="n">
        <f aca="false">WEEKDAY(B5123)</f>
        <v>5</v>
      </c>
    </row>
    <row r="5124" customFormat="false" ht="15" hidden="false" customHeight="false" outlineLevel="0" collapsed="false">
      <c r="B5124" s="21" t="n">
        <v>46220</v>
      </c>
      <c r="C5124" s="22" t="n">
        <v>3979.265</v>
      </c>
      <c r="D5124" s="22" t="n">
        <v>4023.835</v>
      </c>
      <c r="E5124" s="22" t="n">
        <v>3959.8</v>
      </c>
      <c r="F5124" s="22" t="n">
        <v>4017.315</v>
      </c>
      <c r="G5124" s="23" t="n">
        <v>4022.24</v>
      </c>
      <c r="H5124" s="23" t="n">
        <v>4018.22</v>
      </c>
      <c r="I5124" s="23" t="n">
        <v>3960.58</v>
      </c>
      <c r="J5124" s="23" t="n">
        <v>3956.62</v>
      </c>
      <c r="K5124" s="29" t="str">
        <f aca="false">IF(N5124&lt;=$F$3,"HIT","MISS")</f>
        <v>HIT</v>
      </c>
      <c r="L5124" s="29" t="str">
        <f aca="false">IF(O5124&lt;=$F$3,"HIT","MISS")</f>
        <v>HIT</v>
      </c>
      <c r="M5124" s="17" t="str">
        <f aca="false">IF(AND(K5124="HIT",L5124="HIT"),"HOD ✓ | LOD ✓",IF(K5124="HIT","HOD ✓",IF(L5124="HIT","LOD ✓","✗ MISS")))</f>
        <v>HOD ✓ | LOD ✓</v>
      </c>
      <c r="N5124" s="26" t="n">
        <f aca="false">IF(D5124&lt;H5124,(H5124-D5124)/D5124,IF(D5124&gt;G5124,(D5124-G5124)/D5124,0))</f>
        <v>0.000396388022868794</v>
      </c>
      <c r="O5124" s="26" t="n">
        <f aca="false">IF(E5124&lt;J5124,(J5124-E5124)/E5124,IF(E5124&gt;I5124,(E5124-I5124)/E5124,0))</f>
        <v>0</v>
      </c>
      <c r="P5124" s="27" t="n">
        <f aca="false">LN(F5124/F5123)</f>
        <v>0.0101916156245396</v>
      </c>
      <c r="Q5124" s="28" t="n">
        <f aca="false">STDEV(P5105:P5124)*SQRT(252)</f>
        <v>0.241891274474503</v>
      </c>
      <c r="R5124" s="26" t="n">
        <f aca="false">(G5124-H5124)/H5124</f>
        <v>0.001000442982216</v>
      </c>
      <c r="S5124" s="17" t="n">
        <f aca="false">YEAR(B5124)</f>
        <v>2026</v>
      </c>
      <c r="T5124" s="17" t="n">
        <f aca="false">WEEKDAY(B5124)</f>
        <v>6</v>
      </c>
    </row>
    <row r="5125" customFormat="false" ht="15" hidden="false" customHeight="false" outlineLevel="0" collapsed="false">
      <c r="B5125" s="21" t="n">
        <v>46223</v>
      </c>
      <c r="C5125" s="22" t="n">
        <v>3995.57</v>
      </c>
      <c r="D5125" s="22" t="n">
        <v>4040.815</v>
      </c>
      <c r="E5125" s="22" t="n">
        <v>3982.63</v>
      </c>
      <c r="F5125" s="22" t="n">
        <v>4007.585</v>
      </c>
      <c r="G5125" s="23" t="n">
        <v>4043.92</v>
      </c>
      <c r="H5125" s="23" t="n">
        <v>4039.88</v>
      </c>
      <c r="I5125" s="23" t="n">
        <v>3980.02</v>
      </c>
      <c r="J5125" s="23" t="n">
        <v>3976.04</v>
      </c>
      <c r="K5125" s="24" t="str">
        <f aca="false">IF(N5125&lt;=$F$3,"HIT","MISS")</f>
        <v>HIT</v>
      </c>
      <c r="L5125" s="24" t="str">
        <f aca="false">IF(O5125&lt;=$F$3,"HIT","MISS")</f>
        <v>MISS</v>
      </c>
      <c r="M5125" s="25" t="str">
        <f aca="false">IF(AND(K5125="HIT",L5125="HIT"),"HOD ✓ | LOD ✓",IF(K5125="HIT","HOD ✓",IF(L5125="HIT","LOD ✓","✗ MISS")))</f>
        <v>HOD ✓</v>
      </c>
      <c r="N5125" s="26" t="n">
        <f aca="false">IF(D5125&lt;H5125,(H5125-D5125)/D5125,IF(D5125&gt;G5125,(D5125-G5125)/D5125,0))</f>
        <v>0</v>
      </c>
      <c r="O5125" s="26" t="n">
        <f aca="false">IF(E5125&lt;J5125,(J5125-E5125)/E5125,IF(E5125&gt;I5125,(E5125-I5125)/E5125,0))</f>
        <v>0.000655345839307223</v>
      </c>
      <c r="P5125" s="27" t="n">
        <f aca="false">LN(F5125/F5124)</f>
        <v>-0.00242495352416191</v>
      </c>
      <c r="Q5125" s="28" t="n">
        <f aca="false">STDEV(P5106:P5125)*SQRT(252)</f>
        <v>0.238760260839738</v>
      </c>
      <c r="R5125" s="26" t="n">
        <f aca="false">(G5125-H5125)/H5125</f>
        <v>0.00100002970385258</v>
      </c>
      <c r="S5125" s="17" t="n">
        <f aca="false">YEAR(B5125)</f>
        <v>2026</v>
      </c>
      <c r="T5125" s="17" t="n">
        <f aca="false">WEEKDAY(B5125)</f>
        <v>2</v>
      </c>
    </row>
    <row r="5126" customFormat="false" ht="15" hidden="false" customHeight="false" outlineLevel="0" collapsed="false">
      <c r="B5126" s="21" t="n">
        <v>46224</v>
      </c>
      <c r="C5126" s="22" t="n">
        <v>4008.105</v>
      </c>
      <c r="D5126" s="22" t="n">
        <v>4087.135</v>
      </c>
      <c r="E5126" s="22" t="n">
        <v>3999.915</v>
      </c>
      <c r="F5126" s="22" t="n">
        <v>4077.325</v>
      </c>
      <c r="G5126" s="23" t="n">
        <v>4088.42</v>
      </c>
      <c r="H5126" s="23" t="n">
        <v>4084.34</v>
      </c>
      <c r="I5126" s="23" t="n">
        <v>4002.2</v>
      </c>
      <c r="J5126" s="23" t="n">
        <v>3998.2</v>
      </c>
      <c r="K5126" s="29" t="str">
        <f aca="false">IF(N5126&lt;=$F$3,"HIT","MISS")</f>
        <v>HIT</v>
      </c>
      <c r="L5126" s="29" t="str">
        <f aca="false">IF(O5126&lt;=$F$3,"HIT","MISS")</f>
        <v>HIT</v>
      </c>
      <c r="M5126" s="17" t="str">
        <f aca="false">IF(AND(K5126="HIT",L5126="HIT"),"HOD ✓ | LOD ✓",IF(K5126="HIT","HOD ✓",IF(L5126="HIT","LOD ✓","✗ MISS")))</f>
        <v>HOD ✓ | LOD ✓</v>
      </c>
      <c r="N5126" s="26" t="n">
        <f aca="false">IF(D5126&lt;H5126,(H5126-D5126)/D5126,IF(D5126&gt;G5126,(D5126-G5126)/D5126,0))</f>
        <v>0</v>
      </c>
      <c r="O5126" s="26" t="n">
        <f aca="false">IF(E5126&lt;J5126,(J5126-E5126)/E5126,IF(E5126&gt;I5126,(E5126-I5126)/E5126,0))</f>
        <v>0</v>
      </c>
      <c r="P5126" s="27" t="n">
        <f aca="false">LN(F5126/F5125)</f>
        <v>0.0172523206296185</v>
      </c>
      <c r="Q5126" s="28" t="n">
        <f aca="false">STDEV(P5107:P5126)*SQRT(252)</f>
        <v>0.239174872307539</v>
      </c>
      <c r="R5126" s="26" t="n">
        <f aca="false">(G5126-H5126)/H5126</f>
        <v>0.000998937404819365</v>
      </c>
      <c r="S5126" s="17" t="n">
        <f aca="false">YEAR(B5126)</f>
        <v>2026</v>
      </c>
      <c r="T5126" s="17" t="n">
        <f aca="false">WEEKDAY(B5126)</f>
        <v>3</v>
      </c>
    </row>
    <row r="5127" customFormat="false" ht="15" hidden="false" customHeight="false" outlineLevel="0" collapsed="false">
      <c r="B5127" s="21" t="n">
        <v>46225</v>
      </c>
      <c r="C5127" s="22" t="n">
        <v>4078.675</v>
      </c>
      <c r="D5127" s="22" t="n">
        <v>4166.13</v>
      </c>
      <c r="E5127" s="22" t="n">
        <v>4076.755</v>
      </c>
      <c r="F5127" s="22" t="n">
        <v>4129.76</v>
      </c>
      <c r="G5127" s="23" t="n">
        <v>4165.4</v>
      </c>
      <c r="H5127" s="23" t="n">
        <v>4161.24</v>
      </c>
      <c r="I5127" s="23" t="n">
        <v>4076.22</v>
      </c>
      <c r="J5127" s="23" t="n">
        <v>4072.15</v>
      </c>
      <c r="K5127" s="29" t="str">
        <f aca="false">IF(N5127&lt;=$F$3,"HIT","MISS")</f>
        <v>HIT</v>
      </c>
      <c r="L5127" s="29" t="str">
        <f aca="false">IF(O5127&lt;=$F$3,"HIT","MISS")</f>
        <v>HIT</v>
      </c>
      <c r="M5127" s="17" t="str">
        <f aca="false">IF(AND(K5127="HIT",L5127="HIT"),"HOD ✓ | LOD ✓",IF(K5127="HIT","HOD ✓",IF(L5127="HIT","LOD ✓","✗ MISS")))</f>
        <v>HOD ✓ | LOD ✓</v>
      </c>
      <c r="N5127" s="26" t="n">
        <f aca="false">IF(D5127&lt;H5127,(H5127-D5127)/D5127,IF(D5127&gt;G5127,(D5127-G5127)/D5127,0))</f>
        <v>0.000175222568666958</v>
      </c>
      <c r="O5127" s="26" t="n">
        <f aca="false">IF(E5127&lt;J5127,(J5127-E5127)/E5127,IF(E5127&gt;I5127,(E5127-I5127)/E5127,0))</f>
        <v>0.000131231825312119</v>
      </c>
      <c r="P5127" s="27" t="n">
        <f aca="false">LN(F5127/F5126)</f>
        <v>0.0127781577671915</v>
      </c>
      <c r="Q5127" s="28" t="n">
        <f aca="false">STDEV(P5108:P5127)*SQRT(252)</f>
        <v>0.220794912036238</v>
      </c>
      <c r="R5127" s="26" t="n">
        <f aca="false">(G5127-H5127)/H5127</f>
        <v>0.000999702011900264</v>
      </c>
      <c r="S5127" s="17" t="n">
        <f aca="false">YEAR(B5127)</f>
        <v>2026</v>
      </c>
      <c r="T5127" s="17" t="n">
        <f aca="false">WEEKDAY(B5127)</f>
        <v>4</v>
      </c>
    </row>
    <row r="5128" customFormat="false" ht="15" hidden="false" customHeight="false" outlineLevel="0" collapsed="false">
      <c r="B5128" s="21" t="n">
        <v>46226</v>
      </c>
      <c r="C5128" s="22" t="n">
        <v>4119.635</v>
      </c>
      <c r="D5128" s="22" t="n">
        <v>4141.275</v>
      </c>
      <c r="E5128" s="22" t="n">
        <v>4040.185</v>
      </c>
      <c r="F5128" s="22" t="n">
        <v>4049.78</v>
      </c>
      <c r="G5128" s="23" t="n">
        <v>4147.26</v>
      </c>
      <c r="H5128" s="23" t="n">
        <v>4143.12</v>
      </c>
      <c r="I5128" s="23" t="n">
        <v>4045.54</v>
      </c>
      <c r="J5128" s="23" t="n">
        <v>4041.5</v>
      </c>
      <c r="K5128" s="29" t="str">
        <f aca="false">IF(N5128&lt;=$F$3,"HIT","MISS")</f>
        <v>HIT</v>
      </c>
      <c r="L5128" s="29" t="str">
        <f aca="false">IF(O5128&lt;=$F$3,"HIT","MISS")</f>
        <v>HIT</v>
      </c>
      <c r="M5128" s="17" t="str">
        <f aca="false">IF(AND(K5128="HIT",L5128="HIT"),"HOD ✓ | LOD ✓",IF(K5128="HIT","HOD ✓",IF(L5128="HIT","LOD ✓","✗ MISS")))</f>
        <v>HOD ✓ | LOD ✓</v>
      </c>
      <c r="N5128" s="26" t="n">
        <f aca="false">IF(D5128&lt;H5128,(H5128-D5128)/D5128,IF(D5128&gt;G5128,(D5128-G5128)/D5128,0))</f>
        <v>0.000445514968216372</v>
      </c>
      <c r="O5128" s="26" t="n">
        <f aca="false">IF(E5128&lt;J5128,(J5128-E5128)/E5128,IF(E5128&gt;I5128,(E5128-I5128)/E5128,0))</f>
        <v>0.000325480145092379</v>
      </c>
      <c r="P5128" s="27" t="n">
        <f aca="false">LN(F5128/F5127)</f>
        <v>-0.0195567352489093</v>
      </c>
      <c r="Q5128" s="28" t="n">
        <f aca="false">STDEV(P5109:P5128)*SQRT(252)</f>
        <v>0.232085944121837</v>
      </c>
      <c r="R5128" s="26" t="n">
        <f aca="false">(G5128-H5128)/H5128</f>
        <v>0.000999246944331887</v>
      </c>
      <c r="S5128" s="17" t="n">
        <f aca="false">YEAR(B5128)</f>
        <v>2026</v>
      </c>
      <c r="T5128" s="17" t="n">
        <f aca="false">WEEKDAY(B5128)</f>
        <v>5</v>
      </c>
    </row>
    <row r="5129" customFormat="false" ht="15" hidden="false" customHeight="false" outlineLevel="0" collapsed="false">
      <c r="B5129" s="21" t="n">
        <v>46227</v>
      </c>
      <c r="C5129" s="22" t="n">
        <v>4048.875</v>
      </c>
      <c r="D5129" s="22" t="n">
        <v>4082.16</v>
      </c>
      <c r="E5129" s="22" t="n">
        <v>4022.06</v>
      </c>
      <c r="F5129" s="22" t="n">
        <v>4052.845</v>
      </c>
      <c r="G5129" s="23" t="n">
        <v>4086.73</v>
      </c>
      <c r="H5129" s="23" t="n">
        <v>4082.65</v>
      </c>
      <c r="I5129" s="23" t="n">
        <v>4020.78</v>
      </c>
      <c r="J5129" s="23" t="n">
        <v>4016.76</v>
      </c>
      <c r="K5129" s="29" t="str">
        <f aca="false">IF(N5129&lt;=$F$3,"HIT","MISS")</f>
        <v>HIT</v>
      </c>
      <c r="L5129" s="29" t="str">
        <f aca="false">IF(O5129&lt;=$F$3,"HIT","MISS")</f>
        <v>HIT</v>
      </c>
      <c r="M5129" s="17" t="str">
        <f aca="false">IF(AND(K5129="HIT",L5129="HIT"),"HOD ✓ | LOD ✓",IF(K5129="HIT","HOD ✓",IF(L5129="HIT","LOD ✓","✗ MISS")))</f>
        <v>HOD ✓ | LOD ✓</v>
      </c>
      <c r="N5129" s="26" t="n">
        <f aca="false">IF(D5129&lt;H5129,(H5129-D5129)/D5129,IF(D5129&gt;G5129,(D5129-G5129)/D5129,0))</f>
        <v>0.00012003449154375</v>
      </c>
      <c r="O5129" s="26" t="n">
        <f aca="false">IF(E5129&lt;J5129,(J5129-E5129)/E5129,IF(E5129&gt;I5129,(E5129-I5129)/E5129,0))</f>
        <v>0.000318244879489551</v>
      </c>
      <c r="P5129" s="27" t="n">
        <f aca="false">LN(F5129/F5128)</f>
        <v>0.000756544982938168</v>
      </c>
      <c r="Q5129" s="28" t="n">
        <f aca="false">STDEV(P5110:P5129)*SQRT(252)</f>
        <v>0.22538567161311</v>
      </c>
      <c r="R5129" s="26" t="n">
        <f aca="false">(G5129-H5129)/H5129</f>
        <v>0.00099935091178522</v>
      </c>
      <c r="S5129" s="17" t="n">
        <f aca="false">YEAR(B5129)</f>
        <v>2026</v>
      </c>
      <c r="T5129" s="17" t="n">
        <f aca="false">WEEKDAY(B5129)</f>
        <v>6</v>
      </c>
    </row>
    <row r="5130" customFormat="false" ht="15" hidden="false" customHeight="false" outlineLevel="0" collapsed="false">
      <c r="B5130" s="21" t="n">
        <v>46230</v>
      </c>
      <c r="C5130" s="22" t="n">
        <v>4090.16</v>
      </c>
      <c r="D5130" s="22" t="n">
        <v>4116.185</v>
      </c>
      <c r="E5130" s="22" t="n">
        <v>4065.415</v>
      </c>
      <c r="F5130" s="22" t="n">
        <v>4076.425</v>
      </c>
      <c r="G5130" s="23" t="n">
        <v>4120.48</v>
      </c>
      <c r="H5130" s="23" t="n">
        <v>4116.36</v>
      </c>
      <c r="I5130" s="23" t="n">
        <v>4068.82</v>
      </c>
      <c r="J5130" s="23" t="n">
        <v>4064.76</v>
      </c>
      <c r="K5130" s="29" t="str">
        <f aca="false">IF(N5130&lt;=$F$3,"HIT","MISS")</f>
        <v>HIT</v>
      </c>
      <c r="L5130" s="29" t="str">
        <f aca="false">IF(O5130&lt;=$F$3,"HIT","MISS")</f>
        <v>HIT</v>
      </c>
      <c r="M5130" s="17" t="str">
        <f aca="false">IF(AND(K5130="HIT",L5130="HIT"),"HOD ✓ | LOD ✓",IF(K5130="HIT","HOD ✓",IF(L5130="HIT","LOD ✓","✗ MISS")))</f>
        <v>HOD ✓ | LOD ✓</v>
      </c>
      <c r="N5130" s="26" t="n">
        <f aca="false">IF(D5130&lt;H5130,(H5130-D5130)/D5130,IF(D5130&gt;G5130,(D5130-G5130)/D5130,0))</f>
        <v>4.25150958956588E-005</v>
      </c>
      <c r="O5130" s="26" t="n">
        <f aca="false">IF(E5130&lt;J5130,(J5130-E5130)/E5130,IF(E5130&gt;I5130,(E5130-I5130)/E5130,0))</f>
        <v>0</v>
      </c>
      <c r="P5130" s="27" t="n">
        <f aca="false">LN(F5130/F5129)</f>
        <v>0.00580127517763162</v>
      </c>
      <c r="Q5130" s="28" t="n">
        <f aca="false">STDEV(P5111:P5130)*SQRT(252)</f>
        <v>0.216868414846157</v>
      </c>
      <c r="R5130" s="26" t="n">
        <f aca="false">(G5130-H5130)/H5130</f>
        <v>0.00100088427639951</v>
      </c>
      <c r="S5130" s="17" t="n">
        <f aca="false">YEAR(B5130)</f>
        <v>2026</v>
      </c>
      <c r="T5130" s="17" t="n">
        <f aca="false">WEEKDAY(B5130)</f>
        <v>2</v>
      </c>
    </row>
    <row r="5131" customFormat="false" ht="15" hidden="false" customHeight="false" outlineLevel="0" collapsed="false">
      <c r="B5131" s="21" t="n">
        <v>46231</v>
      </c>
      <c r="C5131" s="22" t="n">
        <v>4080.685</v>
      </c>
      <c r="D5131" s="22" t="n">
        <v>4081.415</v>
      </c>
      <c r="E5131" s="22" t="n">
        <v>4011.765</v>
      </c>
      <c r="F5131" s="22" t="n">
        <v>4028.67</v>
      </c>
      <c r="G5131" s="23" t="n">
        <v>4081.06</v>
      </c>
      <c r="H5131" s="23" t="n">
        <v>4076.98</v>
      </c>
      <c r="I5131" s="23" t="n">
        <v>4011.2</v>
      </c>
      <c r="J5131" s="23" t="n">
        <v>4007.19</v>
      </c>
      <c r="K5131" s="29" t="str">
        <f aca="false">IF(N5131&lt;=$F$3,"HIT","MISS")</f>
        <v>HIT</v>
      </c>
      <c r="L5131" s="29" t="str">
        <f aca="false">IF(O5131&lt;=$F$3,"HIT","MISS")</f>
        <v>HIT</v>
      </c>
      <c r="M5131" s="17" t="str">
        <f aca="false">IF(AND(K5131="HIT",L5131="HIT"),"HOD ✓ | LOD ✓",IF(K5131="HIT","HOD ✓",IF(L5131="HIT","LOD ✓","✗ MISS")))</f>
        <v>HOD ✓ | LOD ✓</v>
      </c>
      <c r="N5131" s="26" t="n">
        <f aca="false">IF(D5131&lt;H5131,(H5131-D5131)/D5131,IF(D5131&gt;G5131,(D5131-G5131)/D5131,0))</f>
        <v>8.69796381892109E-005</v>
      </c>
      <c r="O5131" s="26" t="n">
        <f aca="false">IF(E5131&lt;J5131,(J5131-E5131)/E5131,IF(E5131&gt;I5131,(E5131-I5131)/E5131,0))</f>
        <v>0.00014083576680091</v>
      </c>
      <c r="P5131" s="27" t="n">
        <f aca="false">LN(F5131/F5130)</f>
        <v>-0.0117840821414029</v>
      </c>
      <c r="Q5131" s="28" t="n">
        <f aca="false">STDEV(P5112:P5131)*SQRT(252)</f>
        <v>0.221190620092518</v>
      </c>
      <c r="R5131" s="26" t="n">
        <f aca="false">(G5131-H5131)/H5131</f>
        <v>0.00100074074437449</v>
      </c>
      <c r="S5131" s="17" t="n">
        <f aca="false">YEAR(B5131)</f>
        <v>2026</v>
      </c>
      <c r="T5131" s="17" t="n">
        <f aca="false">WEEKDAY(B5131)</f>
        <v>3</v>
      </c>
    </row>
    <row r="5132" customFormat="false" ht="15" hidden="false" customHeight="false" outlineLevel="0" collapsed="false">
      <c r="B5132" s="21" t="n">
        <v>46232</v>
      </c>
      <c r="C5132" s="22" t="n">
        <v>4026.565</v>
      </c>
      <c r="D5132" s="22" t="n">
        <v>4116.415</v>
      </c>
      <c r="E5132" s="22" t="n">
        <v>3996.055</v>
      </c>
      <c r="F5132" s="22" t="n">
        <v>4066.34</v>
      </c>
      <c r="G5132" s="23" t="n">
        <v>4118.54</v>
      </c>
      <c r="H5132" s="23" t="n">
        <v>4114.43</v>
      </c>
      <c r="I5132" s="23" t="n">
        <v>3994.61</v>
      </c>
      <c r="J5132" s="23" t="n">
        <v>3990.62</v>
      </c>
      <c r="K5132" s="29" t="str">
        <f aca="false">IF(N5132&lt;=$F$3,"HIT","MISS")</f>
        <v>HIT</v>
      </c>
      <c r="L5132" s="29" t="str">
        <f aca="false">IF(O5132&lt;=$F$3,"HIT","MISS")</f>
        <v>HIT</v>
      </c>
      <c r="M5132" s="17" t="str">
        <f aca="false">IF(AND(K5132="HIT",L5132="HIT"),"HOD ✓ | LOD ✓",IF(K5132="HIT","HOD ✓",IF(L5132="HIT","LOD ✓","✗ MISS")))</f>
        <v>HOD ✓ | LOD ✓</v>
      </c>
      <c r="N5132" s="26" t="n">
        <f aca="false">IF(D5132&lt;H5132,(H5132-D5132)/D5132,IF(D5132&gt;G5132,(D5132-G5132)/D5132,0))</f>
        <v>0</v>
      </c>
      <c r="O5132" s="26" t="n">
        <f aca="false">IF(E5132&lt;J5132,(J5132-E5132)/E5132,IF(E5132&gt;I5132,(E5132-I5132)/E5132,0))</f>
        <v>0.000361606634543246</v>
      </c>
      <c r="P5132" s="27" t="n">
        <f aca="false">LN(F5132/F5131)</f>
        <v>0.00930703530127045</v>
      </c>
      <c r="Q5132" s="28" t="n">
        <f aca="false">STDEV(P5113:P5132)*SQRT(252)</f>
        <v>0.22262985381957</v>
      </c>
      <c r="R5132" s="26" t="n">
        <f aca="false">(G5132-H5132)/H5132</f>
        <v>0.000998923301648022</v>
      </c>
      <c r="S5132" s="17" t="n">
        <f aca="false">YEAR(B5132)</f>
        <v>2026</v>
      </c>
      <c r="T5132" s="17" t="n">
        <f aca="false">WEEKDAY(B5132)</f>
        <v>4</v>
      </c>
    </row>
    <row r="5133" customFormat="false" ht="15" hidden="false" customHeight="false" outlineLevel="0" collapsed="false">
      <c r="B5133" s="21" t="n">
        <v>46233</v>
      </c>
      <c r="C5133" s="22" t="n">
        <v>4074.84</v>
      </c>
      <c r="D5133" s="22" t="n">
        <v>4120.495</v>
      </c>
      <c r="E5133" s="22" t="n">
        <v>4028.69</v>
      </c>
      <c r="F5133" s="22" t="n">
        <v>4103.27</v>
      </c>
      <c r="G5133" s="23" t="n">
        <v>4125.69</v>
      </c>
      <c r="H5133" s="23" t="n">
        <v>4121.57</v>
      </c>
      <c r="I5133" s="23" t="n">
        <v>4031.96</v>
      </c>
      <c r="J5133" s="23" t="n">
        <v>4027.93</v>
      </c>
      <c r="K5133" s="29" t="str">
        <f aca="false">IF(N5133&lt;=$F$3,"HIT","MISS")</f>
        <v>HIT</v>
      </c>
      <c r="L5133" s="29" t="str">
        <f aca="false">IF(O5133&lt;=$F$3,"HIT","MISS")</f>
        <v>HIT</v>
      </c>
      <c r="M5133" s="17" t="str">
        <f aca="false">IF(AND(K5133="HIT",L5133="HIT"),"HOD ✓ | LOD ✓",IF(K5133="HIT","HOD ✓",IF(L5133="HIT","LOD ✓","✗ MISS")))</f>
        <v>HOD ✓ | LOD ✓</v>
      </c>
      <c r="N5133" s="26" t="n">
        <f aca="false">IF(D5133&lt;H5133,(H5133-D5133)/D5133,IF(D5133&gt;G5133,(D5133-G5133)/D5133,0))</f>
        <v>0.000260890985184988</v>
      </c>
      <c r="O5133" s="26" t="n">
        <f aca="false">IF(E5133&lt;J5133,(J5133-E5133)/E5133,IF(E5133&gt;I5133,(E5133-I5133)/E5133,0))</f>
        <v>0</v>
      </c>
      <c r="P5133" s="27" t="n">
        <f aca="false">LN(F5133/F5132)</f>
        <v>0.00904088482733361</v>
      </c>
      <c r="Q5133" s="28" t="n">
        <f aca="false">STDEV(P5114:P5133)*SQRT(252)</f>
        <v>0.209625964140674</v>
      </c>
      <c r="R5133" s="26" t="n">
        <f aca="false">(G5133-H5133)/H5133</f>
        <v>0.000999619077196285</v>
      </c>
      <c r="S5133" s="17" t="n">
        <f aca="false">YEAR(B5133)</f>
        <v>2026</v>
      </c>
      <c r="T5133" s="17" t="n">
        <f aca="false">WEEKDAY(B5133)</f>
        <v>5</v>
      </c>
    </row>
    <row r="5134" customFormat="false" ht="15" hidden="false" customHeight="false" outlineLevel="0" collapsed="false">
      <c r="B5134" s="21" t="n">
        <v>46234</v>
      </c>
      <c r="C5134" s="22" t="n">
        <v>4103.36</v>
      </c>
      <c r="D5134" s="22" t="n">
        <v>4112.01</v>
      </c>
      <c r="E5134" s="22" t="n">
        <v>4020.975</v>
      </c>
      <c r="F5134" s="22" t="n">
        <v>4045.165</v>
      </c>
      <c r="G5134" s="23" t="n">
        <v>4116.01</v>
      </c>
      <c r="H5134" s="23" t="n">
        <v>4111.9</v>
      </c>
      <c r="I5134" s="23" t="n">
        <v>4025.69</v>
      </c>
      <c r="J5134" s="23" t="n">
        <v>4021.67</v>
      </c>
      <c r="K5134" s="29" t="str">
        <f aca="false">IF(N5134&lt;=$F$3,"HIT","MISS")</f>
        <v>HIT</v>
      </c>
      <c r="L5134" s="29" t="str">
        <f aca="false">IF(O5134&lt;=$F$3,"HIT","MISS")</f>
        <v>HIT</v>
      </c>
      <c r="M5134" s="17" t="str">
        <f aca="false">IF(AND(K5134="HIT",L5134="HIT"),"HOD ✓ | LOD ✓",IF(K5134="HIT","HOD ✓",IF(L5134="HIT","LOD ✓","✗ MISS")))</f>
        <v>HOD ✓ | LOD ✓</v>
      </c>
      <c r="N5134" s="26" t="n">
        <f aca="false">IF(D5134&lt;H5134,(H5134-D5134)/D5134,IF(D5134&gt;G5134,(D5134-G5134)/D5134,0))</f>
        <v>0</v>
      </c>
      <c r="O5134" s="26" t="n">
        <f aca="false">IF(E5134&lt;J5134,(J5134-E5134)/E5134,IF(E5134&gt;I5134,(E5134-I5134)/E5134,0))</f>
        <v>0.000172843651104561</v>
      </c>
      <c r="P5134" s="27" t="n">
        <f aca="false">LN(F5134/F5133)</f>
        <v>-0.0142618760244821</v>
      </c>
      <c r="Q5134" s="28" t="n">
        <f aca="false">STDEV(P5115:P5134)*SQRT(252)</f>
        <v>0.209518833738356</v>
      </c>
      <c r="R5134" s="26" t="n">
        <f aca="false">(G5134-H5134)/H5134</f>
        <v>0.000999537926506136</v>
      </c>
      <c r="S5134" s="17" t="n">
        <f aca="false">YEAR(B5134)</f>
        <v>2026</v>
      </c>
      <c r="T5134" s="17" t="n">
        <f aca="false">WEEKDAY(B5134)</f>
        <v>6</v>
      </c>
    </row>
    <row r="5135" customFormat="false" ht="15" hidden="false" customHeight="false" outlineLevel="0" collapsed="false">
      <c r="B5135" s="21" t="n">
        <v>46237</v>
      </c>
      <c r="C5135" s="22" t="n">
        <v>4075.055</v>
      </c>
      <c r="D5135" s="22" t="n">
        <v>4079.185</v>
      </c>
      <c r="E5135" s="22" t="n">
        <v>4019.24</v>
      </c>
      <c r="F5135" s="22" t="n">
        <v>4055.33</v>
      </c>
      <c r="G5135" s="23" t="n">
        <v>4084.04</v>
      </c>
      <c r="H5135" s="23" t="n">
        <v>4079.96</v>
      </c>
      <c r="I5135" s="23" t="n">
        <v>4018.96</v>
      </c>
      <c r="J5135" s="23" t="n">
        <v>4014.95</v>
      </c>
      <c r="K5135" s="29" t="str">
        <f aca="false">IF(N5135&lt;=$F$3,"HIT","MISS")</f>
        <v>HIT</v>
      </c>
      <c r="L5135" s="29" t="str">
        <f aca="false">IF(O5135&lt;=$F$3,"HIT","MISS")</f>
        <v>HIT</v>
      </c>
      <c r="M5135" s="17" t="str">
        <f aca="false">IF(AND(K5135="HIT",L5135="HIT"),"HOD ✓ | LOD ✓",IF(K5135="HIT","HOD ✓",IF(L5135="HIT","LOD ✓","✗ MISS")))</f>
        <v>HOD ✓ | LOD ✓</v>
      </c>
      <c r="N5135" s="26" t="n">
        <f aca="false">IF(D5135&lt;H5135,(H5135-D5135)/D5135,IF(D5135&gt;G5135,(D5135-G5135)/D5135,0))</f>
        <v>0.000189988931612587</v>
      </c>
      <c r="O5135" s="26" t="n">
        <f aca="false">IF(E5135&lt;J5135,(J5135-E5135)/E5135,IF(E5135&gt;I5135,(E5135-I5135)/E5135,0))</f>
        <v>6.9664911774302E-005</v>
      </c>
      <c r="P5135" s="27" t="n">
        <f aca="false">LN(F5135/F5134)</f>
        <v>0.00250972448857458</v>
      </c>
      <c r="Q5135" s="28" t="n">
        <f aca="false">STDEV(P5116:P5135)*SQRT(252)</f>
        <v>0.209980963530177</v>
      </c>
      <c r="R5135" s="26" t="n">
        <f aca="false">(G5135-H5135)/H5135</f>
        <v>0.00100000980401767</v>
      </c>
      <c r="S5135" s="17" t="n">
        <f aca="false">YEAR(B5135)</f>
        <v>2026</v>
      </c>
      <c r="T5135" s="17" t="n">
        <f aca="false">WEEKDAY(B5135)</f>
        <v>2</v>
      </c>
    </row>
    <row r="5136" customFormat="false" ht="15" hidden="false" customHeight="false" outlineLevel="0" collapsed="false">
      <c r="B5136" s="21" t="n">
        <v>46238</v>
      </c>
      <c r="C5136" s="22" t="n">
        <v>4052.12</v>
      </c>
      <c r="D5136" s="22" t="n">
        <v>4106.475</v>
      </c>
      <c r="E5136" s="22" t="n">
        <v>4042.72</v>
      </c>
      <c r="F5136" s="22" t="n">
        <v>4077.055</v>
      </c>
      <c r="G5136" s="23" t="n">
        <v>4109.24</v>
      </c>
      <c r="H5136" s="23" t="n">
        <v>4105.13</v>
      </c>
      <c r="I5136" s="23" t="n">
        <v>4047.19</v>
      </c>
      <c r="J5136" s="23" t="n">
        <v>4043.15</v>
      </c>
      <c r="K5136" s="29" t="str">
        <f aca="false">IF(N5136&lt;=$F$3,"HIT","MISS")</f>
        <v>HIT</v>
      </c>
      <c r="L5136" s="29" t="str">
        <f aca="false">IF(O5136&lt;=$F$3,"HIT","MISS")</f>
        <v>HIT</v>
      </c>
      <c r="M5136" s="17" t="str">
        <f aca="false">IF(AND(K5136="HIT",L5136="HIT"),"HOD ✓ | LOD ✓",IF(K5136="HIT","HOD ✓",IF(L5136="HIT","LOD ✓","✗ MISS")))</f>
        <v>HOD ✓ | LOD ✓</v>
      </c>
      <c r="N5136" s="26" t="n">
        <f aca="false">IF(D5136&lt;H5136,(H5136-D5136)/D5136,IF(D5136&gt;G5136,(D5136-G5136)/D5136,0))</f>
        <v>0</v>
      </c>
      <c r="O5136" s="26" t="n">
        <f aca="false">IF(E5136&lt;J5136,(J5136-E5136)/E5136,IF(E5136&gt;I5136,(E5136-I5136)/E5136,0))</f>
        <v>0.000106364032136851</v>
      </c>
      <c r="P5136" s="27" t="n">
        <f aca="false">LN(F5136/F5135)</f>
        <v>0.00534284879040773</v>
      </c>
      <c r="Q5136" s="28" t="n">
        <f aca="false">STDEV(P5117:P5136)*SQRT(252)</f>
        <v>0.205453830165253</v>
      </c>
      <c r="R5136" s="26" t="n">
        <f aca="false">(G5136-H5136)/H5136</f>
        <v>0.00100118632053057</v>
      </c>
      <c r="S5136" s="17" t="n">
        <f aca="false">YEAR(B5136)</f>
        <v>2026</v>
      </c>
      <c r="T5136" s="17" t="n">
        <f aca="false">WEEKDAY(B5136)</f>
        <v>3</v>
      </c>
    </row>
    <row r="5137" customFormat="false" ht="15" hidden="false" customHeight="false" outlineLevel="0" collapsed="false">
      <c r="B5137" s="21" t="n">
        <v>46239</v>
      </c>
      <c r="C5137" s="22" t="n">
        <v>4078.39</v>
      </c>
      <c r="D5137" s="22" t="n">
        <v>4268.09</v>
      </c>
      <c r="E5137" s="22" t="n">
        <v>4065.33</v>
      </c>
      <c r="F5137" s="22" t="n">
        <v>4247.275</v>
      </c>
      <c r="G5137" s="23" t="n">
        <v>4266.77</v>
      </c>
      <c r="H5137" s="23" t="n">
        <v>4262.51</v>
      </c>
      <c r="I5137" s="23" t="n">
        <v>4065.08</v>
      </c>
      <c r="J5137" s="23" t="n">
        <v>4061.02</v>
      </c>
      <c r="K5137" s="29" t="str">
        <f aca="false">IF(N5137&lt;=$F$3,"HIT","MISS")</f>
        <v>HIT</v>
      </c>
      <c r="L5137" s="29" t="str">
        <f aca="false">IF(O5137&lt;=$F$3,"HIT","MISS")</f>
        <v>HIT</v>
      </c>
      <c r="M5137" s="17" t="str">
        <f aca="false">IF(AND(K5137="HIT",L5137="HIT"),"HOD ✓ | LOD ✓",IF(K5137="HIT","HOD ✓",IF(L5137="HIT","LOD ✓","✗ MISS")))</f>
        <v>HOD ✓ | LOD ✓</v>
      </c>
      <c r="N5137" s="26" t="n">
        <f aca="false">IF(D5137&lt;H5137,(H5137-D5137)/D5137,IF(D5137&gt;G5137,(D5137-G5137)/D5137,0))</f>
        <v>0.000309271828850776</v>
      </c>
      <c r="O5137" s="26" t="n">
        <f aca="false">IF(E5137&lt;J5137,(J5137-E5137)/E5137,IF(E5137&gt;I5137,(E5137-I5137)/E5137,0))</f>
        <v>6.14956227415733E-005</v>
      </c>
      <c r="P5137" s="27" t="n">
        <f aca="false">LN(F5137/F5136)</f>
        <v>0.0409026867665711</v>
      </c>
      <c r="Q5137" s="28" t="n">
        <f aca="false">STDEV(P5118:P5137)*SQRT(252)</f>
        <v>0.250318799797855</v>
      </c>
      <c r="R5137" s="26" t="n">
        <f aca="false">(G5137-H5137)/H5137</f>
        <v>0.000999411145076544</v>
      </c>
      <c r="S5137" s="17" t="n">
        <f aca="false">YEAR(B5137)</f>
        <v>2026</v>
      </c>
      <c r="T5137" s="17" t="n">
        <f aca="false">WEEKDAY(B5137)</f>
        <v>4</v>
      </c>
    </row>
    <row r="5138" customFormat="false" ht="15" hidden="false" customHeight="false" outlineLevel="0" collapsed="false">
      <c r="B5138" s="21" t="n">
        <v>46240</v>
      </c>
      <c r="C5138" s="22" t="n">
        <v>4249.5</v>
      </c>
      <c r="D5138" s="22" t="n">
        <v>4304.31</v>
      </c>
      <c r="E5138" s="22" t="n">
        <v>4223.505</v>
      </c>
      <c r="F5138" s="22" t="n">
        <v>4240.75</v>
      </c>
      <c r="G5138" s="23" t="n">
        <v>4303.07</v>
      </c>
      <c r="H5138" s="23" t="n">
        <v>4298.77</v>
      </c>
      <c r="I5138" s="23" t="n">
        <v>4228.68</v>
      </c>
      <c r="J5138" s="23" t="n">
        <v>4224.46</v>
      </c>
      <c r="K5138" s="29" t="str">
        <f aca="false">IF(N5138&lt;=$F$3,"HIT","MISS")</f>
        <v>HIT</v>
      </c>
      <c r="L5138" s="29" t="str">
        <f aca="false">IF(O5138&lt;=$F$3,"HIT","MISS")</f>
        <v>HIT</v>
      </c>
      <c r="M5138" s="17" t="str">
        <f aca="false">IF(AND(K5138="HIT",L5138="HIT"),"HOD ✓ | LOD ✓",IF(K5138="HIT","HOD ✓",IF(L5138="HIT","LOD ✓","✗ MISS")))</f>
        <v>HOD ✓ | LOD ✓</v>
      </c>
      <c r="N5138" s="26" t="n">
        <f aca="false">IF(D5138&lt;H5138,(H5138-D5138)/D5138,IF(D5138&gt;G5138,(D5138-G5138)/D5138,0))</f>
        <v>0.000288083339722439</v>
      </c>
      <c r="O5138" s="26" t="n">
        <f aca="false">IF(E5138&lt;J5138,(J5138-E5138)/E5138,IF(E5138&gt;I5138,(E5138-I5138)/E5138,0))</f>
        <v>0.000226115513063185</v>
      </c>
      <c r="P5138" s="27" t="n">
        <f aca="false">LN(F5138/F5137)</f>
        <v>-0.00153746043050236</v>
      </c>
      <c r="Q5138" s="28" t="n">
        <f aca="false">STDEV(P5119:P5138)*SQRT(252)</f>
        <v>0.248118086533219</v>
      </c>
      <c r="R5138" s="26" t="n">
        <f aca="false">(G5138-H5138)/H5138</f>
        <v>0.00100028612835748</v>
      </c>
      <c r="S5138" s="17" t="n">
        <f aca="false">YEAR(B5138)</f>
        <v>2026</v>
      </c>
      <c r="T5138" s="17" t="n">
        <f aca="false">WEEKDAY(B5138)</f>
        <v>5</v>
      </c>
    </row>
    <row r="5139" customFormat="false" ht="15" hidden="false" customHeight="false" outlineLevel="0" collapsed="false">
      <c r="B5139" s="21" t="n">
        <v>46241</v>
      </c>
      <c r="C5139" s="22" t="n">
        <v>4236.61</v>
      </c>
      <c r="D5139" s="22" t="n">
        <v>4371.84</v>
      </c>
      <c r="E5139" s="22" t="n">
        <v>4229.875</v>
      </c>
      <c r="F5139" s="22" t="n">
        <v>4341.935</v>
      </c>
      <c r="G5139" s="23" t="n">
        <v>4372.96</v>
      </c>
      <c r="H5139" s="23" t="n">
        <v>4368.59</v>
      </c>
      <c r="I5139" s="23" t="n">
        <v>4235.19</v>
      </c>
      <c r="J5139" s="23" t="n">
        <v>4230.96</v>
      </c>
      <c r="K5139" s="29" t="str">
        <f aca="false">IF(N5139&lt;=$F$3,"HIT","MISS")</f>
        <v>HIT</v>
      </c>
      <c r="L5139" s="29" t="str">
        <f aca="false">IF(O5139&lt;=$F$3,"HIT","MISS")</f>
        <v>HIT</v>
      </c>
      <c r="M5139" s="17" t="str">
        <f aca="false">IF(AND(K5139="HIT",L5139="HIT"),"HOD ✓ | LOD ✓",IF(K5139="HIT","HOD ✓",IF(L5139="HIT","LOD ✓","✗ MISS")))</f>
        <v>HOD ✓ | LOD ✓</v>
      </c>
      <c r="N5139" s="26" t="n">
        <f aca="false">IF(D5139&lt;H5139,(H5139-D5139)/D5139,IF(D5139&gt;G5139,(D5139-G5139)/D5139,0))</f>
        <v>0</v>
      </c>
      <c r="O5139" s="26" t="n">
        <f aca="false">IF(E5139&lt;J5139,(J5139-E5139)/E5139,IF(E5139&gt;I5139,(E5139-I5139)/E5139,0))</f>
        <v>0.000256508762079266</v>
      </c>
      <c r="P5139" s="27" t="n">
        <f aca="false">LN(F5139/F5138)</f>
        <v>0.0235799608904724</v>
      </c>
      <c r="Q5139" s="28" t="n">
        <f aca="false">STDEV(P5120:P5139)*SQRT(252)</f>
        <v>0.260065329789363</v>
      </c>
      <c r="R5139" s="26" t="n">
        <f aca="false">(G5139-H5139)/H5139</f>
        <v>0.00100032275860172</v>
      </c>
      <c r="S5139" s="17" t="n">
        <f aca="false">YEAR(B5139)</f>
        <v>2026</v>
      </c>
      <c r="T5139" s="17" t="n">
        <f aca="false">WEEKDAY(B5139)</f>
        <v>6</v>
      </c>
    </row>
    <row r="5140" customFormat="false" ht="15" hidden="false" customHeight="false" outlineLevel="0" collapsed="false">
      <c r="B5140" s="21" t="n">
        <v>46244</v>
      </c>
      <c r="C5140" s="22" t="n">
        <v>4340.28</v>
      </c>
      <c r="D5140" s="22" t="n">
        <v>4395.385</v>
      </c>
      <c r="E5140" s="22" t="n">
        <v>4313.43</v>
      </c>
      <c r="F5140" s="22" t="n">
        <v>4390.235</v>
      </c>
      <c r="G5140" s="23" t="n">
        <v>4398.76</v>
      </c>
      <c r="H5140" s="23" t="n">
        <v>4394.37</v>
      </c>
      <c r="I5140" s="23" t="n">
        <v>4313.04</v>
      </c>
      <c r="J5140" s="23" t="n">
        <v>4308.73</v>
      </c>
      <c r="K5140" s="29" t="str">
        <f aca="false">IF(N5140&lt;=$F$3,"HIT","MISS")</f>
        <v>HIT</v>
      </c>
      <c r="L5140" s="29" t="str">
        <f aca="false">IF(O5140&lt;=$F$3,"HIT","MISS")</f>
        <v>HIT</v>
      </c>
      <c r="M5140" s="17" t="str">
        <f aca="false">IF(AND(K5140="HIT",L5140="HIT"),"HOD ✓ | LOD ✓",IF(K5140="HIT","HOD ✓",IF(L5140="HIT","LOD ✓","✗ MISS")))</f>
        <v>HOD ✓ | LOD ✓</v>
      </c>
      <c r="N5140" s="26" t="n">
        <f aca="false">IF(D5140&lt;H5140,(H5140-D5140)/D5140,IF(D5140&gt;G5140,(D5140-G5140)/D5140,0))</f>
        <v>0</v>
      </c>
      <c r="O5140" s="26" t="n">
        <f aca="false">IF(E5140&lt;J5140,(J5140-E5140)/E5140,IF(E5140&gt;I5140,(E5140-I5140)/E5140,0))</f>
        <v>9.04152843561452E-005</v>
      </c>
      <c r="P5140" s="27" t="n">
        <f aca="false">LN(F5140/F5139)</f>
        <v>0.0110626551219012</v>
      </c>
      <c r="Q5140" s="28" t="n">
        <f aca="false">STDEV(P5121:P5140)*SQRT(252)</f>
        <v>0.232115327973487</v>
      </c>
      <c r="R5140" s="26" t="n">
        <f aca="false">(G5140-H5140)/H5140</f>
        <v>0.000999005545732455</v>
      </c>
      <c r="S5140" s="17" t="n">
        <f aca="false">YEAR(B5140)</f>
        <v>2026</v>
      </c>
      <c r="T5140" s="17" t="n">
        <f aca="false">WEEKDAY(B5140)</f>
        <v>2</v>
      </c>
    </row>
    <row r="5141" customFormat="false" ht="15" hidden="false" customHeight="false" outlineLevel="0" collapsed="false">
      <c r="B5141" s="21" t="n">
        <v>46245</v>
      </c>
      <c r="C5141" s="22" t="n">
        <v>4389.775</v>
      </c>
      <c r="D5141" s="22" t="n">
        <v>4435.245</v>
      </c>
      <c r="E5141" s="22" t="n">
        <v>4356.7</v>
      </c>
      <c r="F5141" s="22" t="n">
        <v>4368.245</v>
      </c>
      <c r="G5141" s="23" t="n">
        <v>4438.85</v>
      </c>
      <c r="H5141" s="23" t="n">
        <v>4434.42</v>
      </c>
      <c r="I5141" s="23" t="n">
        <v>4360.57</v>
      </c>
      <c r="J5141" s="23" t="n">
        <v>4356.21</v>
      </c>
      <c r="K5141" s="29" t="str">
        <f aca="false">IF(N5141&lt;=$F$3,"HIT","MISS")</f>
        <v>HIT</v>
      </c>
      <c r="L5141" s="29" t="str">
        <f aca="false">IF(O5141&lt;=$F$3,"HIT","MISS")</f>
        <v>HIT</v>
      </c>
      <c r="M5141" s="17" t="str">
        <f aca="false">IF(AND(K5141="HIT",L5141="HIT"),"HOD ✓ | LOD ✓",IF(K5141="HIT","HOD ✓",IF(L5141="HIT","LOD ✓","✗ MISS")))</f>
        <v>HOD ✓ | LOD ✓</v>
      </c>
      <c r="N5141" s="26" t="n">
        <f aca="false">IF(D5141&lt;H5141,(H5141-D5141)/D5141,IF(D5141&gt;G5141,(D5141-G5141)/D5141,0))</f>
        <v>0</v>
      </c>
      <c r="O5141" s="26" t="n">
        <f aca="false">IF(E5141&lt;J5141,(J5141-E5141)/E5141,IF(E5141&gt;I5141,(E5141-I5141)/E5141,0))</f>
        <v>0</v>
      </c>
      <c r="P5141" s="27" t="n">
        <f aca="false">LN(F5141/F5140)</f>
        <v>-0.00502142979284603</v>
      </c>
      <c r="Q5141" s="28" t="n">
        <f aca="false">STDEV(P5122:P5141)*SQRT(252)</f>
        <v>0.232419671967689</v>
      </c>
      <c r="R5141" s="26" t="n">
        <f aca="false">(G5141-H5141)/H5141</f>
        <v>0.000999003251834578</v>
      </c>
      <c r="S5141" s="17" t="n">
        <f aca="false">YEAR(B5141)</f>
        <v>2026</v>
      </c>
      <c r="T5141" s="17" t="n">
        <f aca="false">WEEKDAY(B5141)</f>
        <v>3</v>
      </c>
    </row>
    <row r="5142" customFormat="false" ht="15" hidden="false" customHeight="false" outlineLevel="0" collapsed="false">
      <c r="B5142" s="21" t="n">
        <v>46246</v>
      </c>
      <c r="C5142" s="22" t="n">
        <v>4372.355</v>
      </c>
      <c r="D5142" s="22" t="n">
        <v>4441.315</v>
      </c>
      <c r="E5142" s="22" t="n">
        <v>4362.655</v>
      </c>
      <c r="F5142" s="22" t="n">
        <v>4408.525</v>
      </c>
      <c r="G5142" s="23" t="n">
        <v>4446.8</v>
      </c>
      <c r="H5142" s="23" t="n">
        <v>4442.36</v>
      </c>
      <c r="I5142" s="23" t="n">
        <v>4361.99</v>
      </c>
      <c r="J5142" s="23" t="n">
        <v>4357.63</v>
      </c>
      <c r="K5142" s="29" t="str">
        <f aca="false">IF(N5142&lt;=$F$3,"HIT","MISS")</f>
        <v>HIT</v>
      </c>
      <c r="L5142" s="29" t="str">
        <f aca="false">IF(O5142&lt;=$F$3,"HIT","MISS")</f>
        <v>HIT</v>
      </c>
      <c r="M5142" s="17" t="str">
        <f aca="false">IF(AND(K5142="HIT",L5142="HIT"),"HOD ✓ | LOD ✓",IF(K5142="HIT","HOD ✓",IF(L5142="HIT","LOD ✓","✗ MISS")))</f>
        <v>HOD ✓ | LOD ✓</v>
      </c>
      <c r="N5142" s="26" t="n">
        <f aca="false">IF(D5142&lt;H5142,(H5142-D5142)/D5142,IF(D5142&gt;G5142,(D5142-G5142)/D5142,0))</f>
        <v>0.000235290674045879</v>
      </c>
      <c r="O5142" s="26" t="n">
        <f aca="false">IF(E5142&lt;J5142,(J5142-E5142)/E5142,IF(E5142&gt;I5142,(E5142-I5142)/E5142,0))</f>
        <v>0.00015243011423089</v>
      </c>
      <c r="P5142" s="27" t="n">
        <f aca="false">LN(F5142/F5141)</f>
        <v>0.00917883977874793</v>
      </c>
      <c r="Q5142" s="28" t="n">
        <f aca="false">STDEV(P5123:P5142)*SQRT(252)</f>
        <v>0.233093744194031</v>
      </c>
      <c r="R5142" s="26" t="n">
        <f aca="false">(G5142-H5142)/H5142</f>
        <v>0.000999468750844261</v>
      </c>
      <c r="S5142" s="17" t="n">
        <f aca="false">YEAR(B5142)</f>
        <v>2026</v>
      </c>
      <c r="T5142" s="17" t="n">
        <f aca="false">WEEKDAY(B5142)</f>
        <v>4</v>
      </c>
    </row>
    <row r="5143" customFormat="false" ht="15" hidden="false" customHeight="false" outlineLevel="0" collapsed="false">
      <c r="B5143" s="21" t="n">
        <v>46247</v>
      </c>
      <c r="C5143" s="22" t="n">
        <v>4405.785</v>
      </c>
      <c r="D5143" s="22" t="n">
        <v>4449.83</v>
      </c>
      <c r="E5143" s="22" t="n">
        <v>4343.65</v>
      </c>
      <c r="F5143" s="22" t="n">
        <v>4351.27</v>
      </c>
      <c r="G5143" s="23" t="n">
        <v>4455.31</v>
      </c>
      <c r="H5143" s="23" t="n">
        <v>4450.86</v>
      </c>
      <c r="I5143" s="23" t="n">
        <v>4343.38</v>
      </c>
      <c r="J5143" s="23" t="n">
        <v>4339.04</v>
      </c>
      <c r="K5143" s="29" t="str">
        <f aca="false">IF(N5143&lt;=$F$3,"HIT","MISS")</f>
        <v>HIT</v>
      </c>
      <c r="L5143" s="29" t="str">
        <f aca="false">IF(O5143&lt;=$F$3,"HIT","MISS")</f>
        <v>HIT</v>
      </c>
      <c r="M5143" s="17" t="str">
        <f aca="false">IF(AND(K5143="HIT",L5143="HIT"),"HOD ✓ | LOD ✓",IF(K5143="HIT","HOD ✓",IF(L5143="HIT","LOD ✓","✗ MISS")))</f>
        <v>HOD ✓ | LOD ✓</v>
      </c>
      <c r="N5143" s="26" t="n">
        <f aca="false">IF(D5143&lt;H5143,(H5143-D5143)/D5143,IF(D5143&gt;G5143,(D5143-G5143)/D5143,0))</f>
        <v>0.000231469516812945</v>
      </c>
      <c r="O5143" s="26" t="n">
        <f aca="false">IF(E5143&lt;J5143,(J5143-E5143)/E5143,IF(E5143&gt;I5143,(E5143-I5143)/E5143,0))</f>
        <v>6.21597043959636E-005</v>
      </c>
      <c r="P5143" s="27" t="n">
        <f aca="false">LN(F5143/F5142)</f>
        <v>-0.0130724098786718</v>
      </c>
      <c r="Q5143" s="28" t="n">
        <f aca="false">STDEV(P5124:P5143)*SQRT(252)</f>
        <v>0.223361329696233</v>
      </c>
      <c r="R5143" s="26" t="n">
        <f aca="false">(G5143-H5143)/H5143</f>
        <v>0.0009998067789148</v>
      </c>
      <c r="S5143" s="17" t="n">
        <f aca="false">YEAR(B5143)</f>
        <v>2026</v>
      </c>
      <c r="T5143" s="17" t="n">
        <f aca="false">WEEKDAY(B5143)</f>
        <v>5</v>
      </c>
    </row>
    <row r="5144" customFormat="false" ht="15" hidden="false" customHeight="false" outlineLevel="0" collapsed="false">
      <c r="B5144" s="21" t="n">
        <v>46248</v>
      </c>
      <c r="C5144" s="22" t="n">
        <v>4353.405</v>
      </c>
      <c r="D5144" s="22" t="n">
        <v>4397.06</v>
      </c>
      <c r="E5144" s="22" t="n">
        <v>4311.04</v>
      </c>
      <c r="F5144" s="22" t="n">
        <v>4376.82</v>
      </c>
      <c r="G5144" s="23" t="n">
        <v>4397.39</v>
      </c>
      <c r="H5144" s="23" t="n">
        <v>4393</v>
      </c>
      <c r="I5144" s="23" t="n">
        <v>4314.84</v>
      </c>
      <c r="J5144" s="23" t="n">
        <v>4310.53</v>
      </c>
      <c r="K5144" s="29" t="str">
        <f aca="false">IF(N5144&lt;=$F$3,"HIT","MISS")</f>
        <v>HIT</v>
      </c>
      <c r="L5144" s="29" t="str">
        <f aca="false">IF(O5144&lt;=$F$3,"HIT","MISS")</f>
        <v>HIT</v>
      </c>
      <c r="M5144" s="17" t="str">
        <f aca="false">IF(AND(K5144="HIT",L5144="HIT"),"HOD ✓ | LOD ✓",IF(K5144="HIT","HOD ✓",IF(L5144="HIT","LOD ✓","✗ MISS")))</f>
        <v>HOD ✓ | LOD ✓</v>
      </c>
      <c r="N5144" s="26" t="n">
        <f aca="false">IF(D5144&lt;H5144,(H5144-D5144)/D5144,IF(D5144&gt;G5144,(D5144-G5144)/D5144,0))</f>
        <v>0</v>
      </c>
      <c r="O5144" s="26" t="n">
        <f aca="false">IF(E5144&lt;J5144,(J5144-E5144)/E5144,IF(E5144&gt;I5144,(E5144-I5144)/E5144,0))</f>
        <v>0</v>
      </c>
      <c r="P5144" s="27" t="n">
        <f aca="false">LN(F5144/F5143)</f>
        <v>0.00585467679226849</v>
      </c>
      <c r="Q5144" s="28" t="n">
        <f aca="false">STDEV(P5125:P5144)*SQRT(252)</f>
        <v>0.222424727079116</v>
      </c>
      <c r="R5144" s="26" t="n">
        <f aca="false">(G5144-H5144)/H5144</f>
        <v>0.000999317095379087</v>
      </c>
      <c r="S5144" s="17" t="n">
        <f aca="false">YEAR(B5144)</f>
        <v>2026</v>
      </c>
      <c r="T5144" s="17" t="n">
        <f aca="false">WEEKDAY(B5144)</f>
        <v>6</v>
      </c>
    </row>
    <row r="5145" customFormat="false" ht="15" hidden="false" customHeight="false" outlineLevel="0" collapsed="false">
      <c r="B5145" s="21" t="n">
        <v>46251</v>
      </c>
      <c r="C5145" s="22" t="n">
        <v>4372.68</v>
      </c>
      <c r="D5145" s="22" t="n">
        <v>4428.89</v>
      </c>
      <c r="E5145" s="22" t="n">
        <v>4367.29</v>
      </c>
      <c r="F5145" s="22" t="n">
        <v>4416.68</v>
      </c>
      <c r="G5145" s="23" t="n">
        <v>4433.1</v>
      </c>
      <c r="H5145" s="23" t="n">
        <v>4428.67</v>
      </c>
      <c r="I5145" s="23" t="n">
        <v>4369.22</v>
      </c>
      <c r="J5145" s="23" t="n">
        <v>4364.86</v>
      </c>
      <c r="K5145" s="29" t="str">
        <f aca="false">IF(N5145&lt;=$F$3,"HIT","MISS")</f>
        <v>HIT</v>
      </c>
      <c r="L5145" s="29" t="str">
        <f aca="false">IF(O5145&lt;=$F$3,"HIT","MISS")</f>
        <v>HIT</v>
      </c>
      <c r="M5145" s="17" t="str">
        <f aca="false">IF(AND(K5145="HIT",L5145="HIT"),"HOD ✓ | LOD ✓",IF(K5145="HIT","HOD ✓",IF(L5145="HIT","LOD ✓","✗ MISS")))</f>
        <v>HOD ✓ | LOD ✓</v>
      </c>
      <c r="N5145" s="26" t="n">
        <f aca="false">IF(D5145&lt;H5145,(H5145-D5145)/D5145,IF(D5145&gt;G5145,(D5145-G5145)/D5145,0))</f>
        <v>0</v>
      </c>
      <c r="O5145" s="26" t="n">
        <f aca="false">IF(E5145&lt;J5145,(J5145-E5145)/E5145,IF(E5145&gt;I5145,(E5145-I5145)/E5145,0))</f>
        <v>0</v>
      </c>
      <c r="P5145" s="27" t="n">
        <f aca="false">LN(F5145/F5144)</f>
        <v>0.00906584932192203</v>
      </c>
      <c r="Q5145" s="28" t="n">
        <f aca="false">STDEV(P5126:P5145)*SQRT(252)</f>
        <v>0.221565026400424</v>
      </c>
      <c r="R5145" s="26" t="n">
        <f aca="false">(G5145-H5145)/H5145</f>
        <v>0.00100030031589626</v>
      </c>
      <c r="S5145" s="17" t="n">
        <f aca="false">YEAR(B5145)</f>
        <v>2026</v>
      </c>
      <c r="T5145" s="17" t="n">
        <f aca="false">WEEKDAY(B5145)</f>
        <v>2</v>
      </c>
    </row>
    <row r="5146" customFormat="false" ht="15" hidden="false" customHeight="false" outlineLevel="0" collapsed="false">
      <c r="B5146" s="21" t="n">
        <v>46252</v>
      </c>
      <c r="C5146" s="22" t="n">
        <v>4416.205</v>
      </c>
      <c r="D5146" s="22" t="n">
        <v>4436.23</v>
      </c>
      <c r="E5146" s="22" t="n">
        <v>4329.265</v>
      </c>
      <c r="F5146" s="22" t="n">
        <v>4334.575</v>
      </c>
      <c r="G5146" s="23" t="n">
        <v>4441.1</v>
      </c>
      <c r="H5146" s="23" t="n">
        <v>4436.66</v>
      </c>
      <c r="I5146" s="23" t="n">
        <v>4334.71</v>
      </c>
      <c r="J5146" s="23" t="n">
        <v>4330.38</v>
      </c>
      <c r="K5146" s="29" t="str">
        <f aca="false">IF(N5146&lt;=$F$3,"HIT","MISS")</f>
        <v>HIT</v>
      </c>
      <c r="L5146" s="29" t="str">
        <f aca="false">IF(O5146&lt;=$F$3,"HIT","MISS")</f>
        <v>HIT</v>
      </c>
      <c r="M5146" s="17" t="str">
        <f aca="false">IF(AND(K5146="HIT",L5146="HIT"),"HOD ✓ | LOD ✓",IF(K5146="HIT","HOD ✓",IF(L5146="HIT","LOD ✓","✗ MISS")))</f>
        <v>HOD ✓ | LOD ✓</v>
      </c>
      <c r="N5146" s="26" t="n">
        <f aca="false">IF(D5146&lt;H5146,(H5146-D5146)/D5146,IF(D5146&gt;G5146,(D5146-G5146)/D5146,0))</f>
        <v>9.69291493002597E-005</v>
      </c>
      <c r="O5146" s="26" t="n">
        <f aca="false">IF(E5146&lt;J5146,(J5146-E5146)/E5146,IF(E5146&gt;I5146,(E5146-I5146)/E5146,0))</f>
        <v>0.000257549491657309</v>
      </c>
      <c r="P5146" s="27" t="n">
        <f aca="false">LN(F5146/F5145)</f>
        <v>-0.0187647164168285</v>
      </c>
      <c r="Q5146" s="28" t="n">
        <f aca="false">STDEV(P5127:P5146)*SQRT(252)</f>
        <v>0.231509137395746</v>
      </c>
      <c r="R5146" s="26" t="n">
        <f aca="false">(G5146-H5146)/H5146</f>
        <v>0.00100075281856183</v>
      </c>
      <c r="S5146" s="17" t="n">
        <f aca="false">YEAR(B5146)</f>
        <v>2026</v>
      </c>
      <c r="T5146" s="17" t="n">
        <f aca="false">WEEKDAY(B5146)</f>
        <v>3</v>
      </c>
    </row>
    <row r="5147" customFormat="false" ht="15" hidden="false" customHeight="false" outlineLevel="0" collapsed="false">
      <c r="B5147" s="21" t="n">
        <v>46253</v>
      </c>
      <c r="C5147" s="22" t="n">
        <v>4341.965</v>
      </c>
      <c r="D5147" s="22" t="n">
        <v>4524.34</v>
      </c>
      <c r="E5147" s="22" t="n">
        <v>4324.68</v>
      </c>
      <c r="F5147" s="22" t="n">
        <v>4523.05</v>
      </c>
      <c r="G5147" s="23" t="n">
        <v>4526.97</v>
      </c>
      <c r="H5147" s="23" t="n">
        <v>4522.45</v>
      </c>
      <c r="I5147" s="23" t="n">
        <v>4323.9</v>
      </c>
      <c r="J5147" s="23" t="n">
        <v>4319.58</v>
      </c>
      <c r="K5147" s="29" t="str">
        <f aca="false">IF(N5147&lt;=$F$3,"HIT","MISS")</f>
        <v>HIT</v>
      </c>
      <c r="L5147" s="29" t="str">
        <f aca="false">IF(O5147&lt;=$F$3,"HIT","MISS")</f>
        <v>HIT</v>
      </c>
      <c r="M5147" s="17" t="str">
        <f aca="false">IF(AND(K5147="HIT",L5147="HIT"),"HOD ✓ | LOD ✓",IF(K5147="HIT","HOD ✓",IF(L5147="HIT","LOD ✓","✗ MISS")))</f>
        <v>HOD ✓ | LOD ✓</v>
      </c>
      <c r="N5147" s="26" t="n">
        <f aca="false">IF(D5147&lt;H5147,(H5147-D5147)/D5147,IF(D5147&gt;G5147,(D5147-G5147)/D5147,0))</f>
        <v>0</v>
      </c>
      <c r="O5147" s="26" t="n">
        <f aca="false">IF(E5147&lt;J5147,(J5147-E5147)/E5147,IF(E5147&gt;I5147,(E5147-I5147)/E5147,0))</f>
        <v>0.000180360165376549</v>
      </c>
      <c r="P5147" s="27" t="n">
        <f aca="false">LN(F5147/F5146)</f>
        <v>0.0425629788337158</v>
      </c>
      <c r="Q5147" s="28" t="n">
        <f aca="false">STDEV(P5128:P5147)*SQRT(252)</f>
        <v>0.269171358529214</v>
      </c>
      <c r="R5147" s="26" t="n">
        <f aca="false">(G5147-H5147)/H5147</f>
        <v>0.000999458258245074</v>
      </c>
      <c r="S5147" s="17" t="n">
        <f aca="false">YEAR(B5147)</f>
        <v>2026</v>
      </c>
      <c r="T5147" s="17" t="n">
        <f aca="false">WEEKDAY(B5147)</f>
        <v>4</v>
      </c>
    </row>
    <row r="5148" customFormat="false" ht="15" hidden="false" customHeight="false" outlineLevel="0" collapsed="false">
      <c r="B5148" s="21" t="n">
        <v>46254</v>
      </c>
      <c r="C5148" s="22" t="n">
        <v>4521.405</v>
      </c>
      <c r="D5148" s="22" t="n">
        <v>4541.045</v>
      </c>
      <c r="E5148" s="22" t="n">
        <v>4450.745</v>
      </c>
      <c r="F5148" s="22" t="n">
        <v>4518.955</v>
      </c>
      <c r="G5148" s="23" t="n">
        <v>4539.58</v>
      </c>
      <c r="H5148" s="23" t="n">
        <v>4535.04</v>
      </c>
      <c r="I5148" s="23" t="n">
        <v>4452.72</v>
      </c>
      <c r="J5148" s="23" t="n">
        <v>4448.27</v>
      </c>
      <c r="K5148" s="29" t="str">
        <f aca="false">IF(N5148&lt;=$F$3,"HIT","MISS")</f>
        <v>HIT</v>
      </c>
      <c r="L5148" s="29" t="str">
        <f aca="false">IF(O5148&lt;=$F$3,"HIT","MISS")</f>
        <v>HIT</v>
      </c>
      <c r="M5148" s="17" t="str">
        <f aca="false">IF(AND(K5148="HIT",L5148="HIT"),"HOD ✓ | LOD ✓",IF(K5148="HIT","HOD ✓",IF(L5148="HIT","LOD ✓","✗ MISS")))</f>
        <v>HOD ✓ | LOD ✓</v>
      </c>
      <c r="N5148" s="26" t="n">
        <f aca="false">IF(D5148&lt;H5148,(H5148-D5148)/D5148,IF(D5148&gt;G5148,(D5148-G5148)/D5148,0))</f>
        <v>0.000322612966839163</v>
      </c>
      <c r="O5148" s="26" t="n">
        <f aca="false">IF(E5148&lt;J5148,(J5148-E5148)/E5148,IF(E5148&gt;I5148,(E5148-I5148)/E5148,0))</f>
        <v>0</v>
      </c>
      <c r="P5148" s="27" t="n">
        <f aca="false">LN(F5148/F5147)</f>
        <v>-0.000905772620114639</v>
      </c>
      <c r="Q5148" s="28" t="n">
        <f aca="false">STDEV(P5129:P5148)*SQRT(252)</f>
        <v>0.254775289550349</v>
      </c>
      <c r="R5148" s="26" t="n">
        <f aca="false">(G5148-H5148)/H5148</f>
        <v>0.00100109370589895</v>
      </c>
      <c r="S5148" s="17" t="n">
        <f aca="false">YEAR(B5148)</f>
        <v>2026</v>
      </c>
      <c r="T5148" s="17" t="n">
        <f aca="false">WEEKDAY(B5148)</f>
        <v>5</v>
      </c>
    </row>
    <row r="5149" customFormat="false" ht="15" hidden="false" customHeight="false" outlineLevel="0" collapsed="false">
      <c r="B5149" s="21" t="n">
        <v>46255</v>
      </c>
      <c r="C5149" s="22" t="n">
        <v>4519.545</v>
      </c>
      <c r="D5149" s="22" t="n">
        <v>4632.145</v>
      </c>
      <c r="E5149" s="22" t="n">
        <v>4508.995</v>
      </c>
      <c r="F5149" s="22" t="n">
        <v>4602.99</v>
      </c>
      <c r="G5149" s="23" t="n">
        <v>4635.1</v>
      </c>
      <c r="H5149" s="23" t="n">
        <v>4630.47</v>
      </c>
      <c r="I5149" s="23" t="n">
        <v>4510.57</v>
      </c>
      <c r="J5149" s="23" t="n">
        <v>4506.06</v>
      </c>
      <c r="K5149" s="29" t="str">
        <f aca="false">IF(N5149&lt;=$F$3,"HIT","MISS")</f>
        <v>HIT</v>
      </c>
      <c r="L5149" s="29" t="str">
        <f aca="false">IF(O5149&lt;=$F$3,"HIT","MISS")</f>
        <v>HIT</v>
      </c>
      <c r="M5149" s="17" t="str">
        <f aca="false">IF(AND(K5149="HIT",L5149="HIT"),"HOD ✓ | LOD ✓",IF(K5149="HIT","HOD ✓",IF(L5149="HIT","LOD ✓","✗ MISS")))</f>
        <v>HOD ✓ | LOD ✓</v>
      </c>
      <c r="N5149" s="26" t="n">
        <f aca="false">IF(D5149&lt;H5149,(H5149-D5149)/D5149,IF(D5149&gt;G5149,(D5149-G5149)/D5149,0))</f>
        <v>0</v>
      </c>
      <c r="O5149" s="26" t="n">
        <f aca="false">IF(E5149&lt;J5149,(J5149-E5149)/E5149,IF(E5149&gt;I5149,(E5149-I5149)/E5149,0))</f>
        <v>0</v>
      </c>
      <c r="P5149" s="27" t="n">
        <f aca="false">LN(F5149/F5148)</f>
        <v>0.0184253199122842</v>
      </c>
      <c r="Q5149" s="28" t="n">
        <f aca="false">STDEV(P5130:P5149)*SQRT(252)</f>
        <v>0.258127363238388</v>
      </c>
      <c r="R5149" s="26" t="n">
        <f aca="false">(G5149-H5149)/H5149</f>
        <v>0.00099989849842459</v>
      </c>
      <c r="S5149" s="17" t="n">
        <f aca="false">YEAR(B5149)</f>
        <v>2026</v>
      </c>
      <c r="T5149" s="17" t="n">
        <f aca="false">WEEKDAY(B5149)</f>
        <v>6</v>
      </c>
    </row>
    <row r="5150" customFormat="false" ht="15" hidden="false" customHeight="false" outlineLevel="0" collapsed="false">
      <c r="B5150" s="21" t="n">
        <v>46258</v>
      </c>
      <c r="C5150" s="22" t="n">
        <v>4609.655</v>
      </c>
      <c r="D5150" s="22" t="n">
        <v>4681.02</v>
      </c>
      <c r="E5150" s="22" t="n">
        <v>4594.515</v>
      </c>
      <c r="F5150" s="22" t="n">
        <v>4651.24</v>
      </c>
      <c r="G5150" s="23" t="n">
        <v>4683.04</v>
      </c>
      <c r="H5150" s="23" t="n">
        <v>4678.36</v>
      </c>
      <c r="I5150" s="23" t="n">
        <v>4593.39</v>
      </c>
      <c r="J5150" s="23" t="n">
        <v>4588.8</v>
      </c>
      <c r="K5150" s="29" t="str">
        <f aca="false">IF(N5150&lt;=$F$3,"HIT","MISS")</f>
        <v>HIT</v>
      </c>
      <c r="L5150" s="29" t="str">
        <f aca="false">IF(O5150&lt;=$F$3,"HIT","MISS")</f>
        <v>HIT</v>
      </c>
      <c r="M5150" s="17" t="str">
        <f aca="false">IF(AND(K5150="HIT",L5150="HIT"),"HOD ✓ | LOD ✓",IF(K5150="HIT","HOD ✓",IF(L5150="HIT","LOD ✓","✗ MISS")))</f>
        <v>HOD ✓ | LOD ✓</v>
      </c>
      <c r="N5150" s="26" t="n">
        <f aca="false">IF(D5150&lt;H5150,(H5150-D5150)/D5150,IF(D5150&gt;G5150,(D5150-G5150)/D5150,0))</f>
        <v>0</v>
      </c>
      <c r="O5150" s="26" t="n">
        <f aca="false">IF(E5150&lt;J5150,(J5150-E5150)/E5150,IF(E5150&gt;I5150,(E5150-I5150)/E5150,0))</f>
        <v>0.000244857182967081</v>
      </c>
      <c r="P5150" s="27" t="n">
        <f aca="false">LN(F5150/F5149)</f>
        <v>0.0104277583801494</v>
      </c>
      <c r="Q5150" s="28" t="n">
        <f aca="false">STDEV(P5131:P5150)*SQRT(252)</f>
        <v>0.258515624185689</v>
      </c>
      <c r="R5150" s="26" t="n">
        <f aca="false">(G5150-H5150)/H5150</f>
        <v>0.00100035055019287</v>
      </c>
      <c r="S5150" s="17" t="n">
        <f aca="false">YEAR(B5150)</f>
        <v>2026</v>
      </c>
      <c r="T5150" s="17" t="n">
        <f aca="false">WEEKDAY(B5150)</f>
        <v>2</v>
      </c>
    </row>
    <row r="5151" customFormat="false" ht="15" hidden="false" customHeight="false" outlineLevel="0" collapsed="false">
      <c r="B5151" s="21" t="n">
        <v>46259</v>
      </c>
      <c r="C5151" s="22" t="n">
        <v>4655.495</v>
      </c>
      <c r="D5151" s="22" t="n">
        <v>4697.105</v>
      </c>
      <c r="E5151" s="22" t="n">
        <v>4605.29</v>
      </c>
      <c r="F5151" s="22" t="n">
        <v>4659.055</v>
      </c>
      <c r="G5151" s="23" t="n">
        <v>4702.45</v>
      </c>
      <c r="H5151" s="23" t="n">
        <v>4697.75</v>
      </c>
      <c r="I5151" s="23" t="n">
        <v>4607.68</v>
      </c>
      <c r="J5151" s="23" t="n">
        <v>4603.08</v>
      </c>
      <c r="K5151" s="29" t="str">
        <f aca="false">IF(N5151&lt;=$F$3,"HIT","MISS")</f>
        <v>HIT</v>
      </c>
      <c r="L5151" s="29" t="str">
        <f aca="false">IF(O5151&lt;=$F$3,"HIT","MISS")</f>
        <v>HIT</v>
      </c>
      <c r="M5151" s="17" t="str">
        <f aca="false">IF(AND(K5151="HIT",L5151="HIT"),"HOD ✓ | LOD ✓",IF(K5151="HIT","HOD ✓",IF(L5151="HIT","LOD ✓","✗ MISS")))</f>
        <v>HOD ✓ | LOD ✓</v>
      </c>
      <c r="N5151" s="26" t="n">
        <f aca="false">IF(D5151&lt;H5151,(H5151-D5151)/D5151,IF(D5151&gt;G5151,(D5151-G5151)/D5151,0))</f>
        <v>0.000137318624982928</v>
      </c>
      <c r="O5151" s="26" t="n">
        <f aca="false">IF(E5151&lt;J5151,(J5151-E5151)/E5151,IF(E5151&gt;I5151,(E5151-I5151)/E5151,0))</f>
        <v>0</v>
      </c>
      <c r="P5151" s="27" t="n">
        <f aca="false">LN(F5151/F5150)</f>
        <v>0.00167878715667668</v>
      </c>
      <c r="Q5151" s="28" t="n">
        <f aca="false">STDEV(P5132:P5151)*SQRT(252)</f>
        <v>0.250100538104103</v>
      </c>
      <c r="R5151" s="26" t="n">
        <f aca="false">(G5151-H5151)/H5151</f>
        <v>0.00100047895269008</v>
      </c>
      <c r="S5151" s="17" t="n">
        <f aca="false">YEAR(B5151)</f>
        <v>2026</v>
      </c>
      <c r="T5151" s="17" t="n">
        <f aca="false">WEEKDAY(B5151)</f>
        <v>3</v>
      </c>
    </row>
    <row r="5152" customFormat="false" ht="15" hidden="false" customHeight="false" outlineLevel="0" collapsed="false">
      <c r="B5152" s="21" t="n">
        <v>46260</v>
      </c>
      <c r="C5152" s="22" t="n">
        <v>4661.445</v>
      </c>
      <c r="D5152" s="22" t="n">
        <v>4673.765</v>
      </c>
      <c r="E5152" s="22" t="n">
        <v>4583.065</v>
      </c>
      <c r="F5152" s="22" t="n">
        <v>4594.725</v>
      </c>
      <c r="G5152" s="23" t="n">
        <v>4676.21</v>
      </c>
      <c r="H5152" s="23" t="n">
        <v>4671.54</v>
      </c>
      <c r="I5152" s="23" t="n">
        <v>4587.28</v>
      </c>
      <c r="J5152" s="23" t="n">
        <v>4582.7</v>
      </c>
      <c r="K5152" s="29" t="str">
        <f aca="false">IF(N5152&lt;=$F$3,"HIT","MISS")</f>
        <v>HIT</v>
      </c>
      <c r="L5152" s="29" t="str">
        <f aca="false">IF(O5152&lt;=$F$3,"HIT","MISS")</f>
        <v>HIT</v>
      </c>
      <c r="M5152" s="17" t="str">
        <f aca="false">IF(AND(K5152="HIT",L5152="HIT"),"HOD ✓ | LOD ✓",IF(K5152="HIT","HOD ✓",IF(L5152="HIT","LOD ✓","✗ MISS")))</f>
        <v>HOD ✓ | LOD ✓</v>
      </c>
      <c r="N5152" s="26" t="n">
        <f aca="false">IF(D5152&lt;H5152,(H5152-D5152)/D5152,IF(D5152&gt;G5152,(D5152-G5152)/D5152,0))</f>
        <v>0</v>
      </c>
      <c r="O5152" s="26" t="n">
        <f aca="false">IF(E5152&lt;J5152,(J5152-E5152)/E5152,IF(E5152&gt;I5152,(E5152-I5152)/E5152,0))</f>
        <v>0</v>
      </c>
      <c r="P5152" s="27" t="n">
        <f aca="false">LN(F5152/F5151)</f>
        <v>-0.0139037315171651</v>
      </c>
      <c r="Q5152" s="28" t="n">
        <f aca="false">STDEV(P5133:P5152)*SQRT(252)</f>
        <v>0.260928105518286</v>
      </c>
      <c r="R5152" s="26" t="n">
        <f aca="false">(G5152-H5152)/H5152</f>
        <v>0.000999670344254801</v>
      </c>
      <c r="S5152" s="17" t="n">
        <f aca="false">YEAR(B5152)</f>
        <v>2026</v>
      </c>
      <c r="T5152" s="17" t="n">
        <f aca="false">WEEKDAY(B5152)</f>
        <v>4</v>
      </c>
    </row>
    <row r="5153" customFormat="false" ht="15" hidden="false" customHeight="false" outlineLevel="0" collapsed="false">
      <c r="B5153" s="21" t="n">
        <v>46261</v>
      </c>
      <c r="C5153" s="22" t="n">
        <v>4603.39</v>
      </c>
      <c r="D5153" s="22" t="n">
        <v>4643.21</v>
      </c>
      <c r="E5153" s="22" t="n">
        <v>4564.27</v>
      </c>
      <c r="F5153" s="22" t="n">
        <v>4602.145</v>
      </c>
      <c r="G5153" s="23" t="n">
        <v>4643.89</v>
      </c>
      <c r="H5153" s="23" t="n">
        <v>4639.25</v>
      </c>
      <c r="I5153" s="23" t="n">
        <v>4563.01</v>
      </c>
      <c r="J5153" s="23" t="n">
        <v>4558.45</v>
      </c>
      <c r="K5153" s="29" t="str">
        <f aca="false">IF(N5153&lt;=$F$3,"HIT","MISS")</f>
        <v>HIT</v>
      </c>
      <c r="L5153" s="29" t="str">
        <f aca="false">IF(O5153&lt;=$F$3,"HIT","MISS")</f>
        <v>HIT</v>
      </c>
      <c r="M5153" s="17" t="str">
        <f aca="false">IF(AND(K5153="HIT",L5153="HIT"),"HOD ✓ | LOD ✓",IF(K5153="HIT","HOD ✓",IF(L5153="HIT","LOD ✓","✗ MISS")))</f>
        <v>HOD ✓ | LOD ✓</v>
      </c>
      <c r="N5153" s="26" t="n">
        <f aca="false">IF(D5153&lt;H5153,(H5153-D5153)/D5153,IF(D5153&gt;G5153,(D5153-G5153)/D5153,0))</f>
        <v>0</v>
      </c>
      <c r="O5153" s="26" t="n">
        <f aca="false">IF(E5153&lt;J5153,(J5153-E5153)/E5153,IF(E5153&gt;I5153,(E5153-I5153)/E5153,0))</f>
        <v>0.000276057288460196</v>
      </c>
      <c r="P5153" s="27" t="n">
        <f aca="false">LN(F5153/F5152)</f>
        <v>0.00161359280058175</v>
      </c>
      <c r="Q5153" s="28" t="n">
        <f aca="false">STDEV(P5134:P5153)*SQRT(252)</f>
        <v>0.261152776793396</v>
      </c>
      <c r="R5153" s="26" t="n">
        <f aca="false">(G5153-H5153)/H5153</f>
        <v>0.00100016166406215</v>
      </c>
      <c r="S5153" s="17" t="n">
        <f aca="false">YEAR(B5153)</f>
        <v>2026</v>
      </c>
      <c r="T5153" s="17" t="n">
        <f aca="false">WEEKDAY(B5153)</f>
        <v>5</v>
      </c>
    </row>
    <row r="5154" customFormat="false" ht="15" hidden="false" customHeight="false" outlineLevel="0" collapsed="false">
      <c r="B5154" s="21" t="n">
        <v>46262</v>
      </c>
      <c r="C5154" s="22" t="n">
        <v>4601.95</v>
      </c>
      <c r="D5154" s="22" t="n">
        <v>4631.98</v>
      </c>
      <c r="E5154" s="22" t="n">
        <v>4445.455</v>
      </c>
      <c r="F5154" s="22" t="n">
        <v>4454.99</v>
      </c>
      <c r="G5154" s="23" t="n">
        <v>4631.6</v>
      </c>
      <c r="H5154" s="23" t="n">
        <v>4626.97</v>
      </c>
      <c r="I5154" s="23" t="n">
        <v>4453.6</v>
      </c>
      <c r="J5154" s="23" t="n">
        <v>4449.15</v>
      </c>
      <c r="K5154" s="24" t="str">
        <f aca="false">IF(N5154&lt;=$F$3,"HIT","MISS")</f>
        <v>HIT</v>
      </c>
      <c r="L5154" s="24" t="str">
        <f aca="false">IF(O5154&lt;=$F$3,"HIT","MISS")</f>
        <v>MISS</v>
      </c>
      <c r="M5154" s="25" t="str">
        <f aca="false">IF(AND(K5154="HIT",L5154="HIT"),"HOD ✓ | LOD ✓",IF(K5154="HIT","HOD ✓",IF(L5154="HIT","LOD ✓","✗ MISS")))</f>
        <v>HOD ✓</v>
      </c>
      <c r="N5154" s="26" t="n">
        <f aca="false">IF(D5154&lt;H5154,(H5154-D5154)/D5154,IF(D5154&gt;G5154,(D5154-G5154)/D5154,0))</f>
        <v>8.20383507699083E-005</v>
      </c>
      <c r="O5154" s="26" t="n">
        <f aca="false">IF(E5154&lt;J5154,(J5154-E5154)/E5154,IF(E5154&gt;I5154,(E5154-I5154)/E5154,0))</f>
        <v>0.00083118600908112</v>
      </c>
      <c r="P5154" s="27" t="n">
        <f aca="false">LN(F5154/F5153)</f>
        <v>-0.032497682905447</v>
      </c>
      <c r="Q5154" s="28" t="n">
        <f aca="false">STDEV(P5135:P5154)*SQRT(252)</f>
        <v>0.286469589392349</v>
      </c>
      <c r="R5154" s="26" t="n">
        <f aca="false">(G5154-H5154)/H5154</f>
        <v>0.00100065485620181</v>
      </c>
      <c r="S5154" s="17" t="n">
        <f aca="false">YEAR(B5154)</f>
        <v>2026</v>
      </c>
      <c r="T5154" s="17" t="n">
        <f aca="false">WEEKDAY(B5154)</f>
        <v>6</v>
      </c>
    </row>
    <row r="5155" customFormat="false" ht="15" hidden="false" customHeight="false" outlineLevel="0" collapsed="false">
      <c r="B5155" s="21" t="n">
        <v>46265</v>
      </c>
      <c r="C5155" s="22" t="n">
        <v>4445.72</v>
      </c>
      <c r="D5155" s="22" t="n">
        <v>4472.165</v>
      </c>
      <c r="E5155" s="22" t="n">
        <v>4396.525</v>
      </c>
      <c r="F5155" s="22" t="n">
        <v>4449.24</v>
      </c>
      <c r="G5155" s="23" t="n">
        <v>4471.18</v>
      </c>
      <c r="H5155" s="23" t="n">
        <v>4466.71</v>
      </c>
      <c r="I5155" s="23" t="n">
        <v>4400.37</v>
      </c>
      <c r="J5155" s="23" t="n">
        <v>4395.97</v>
      </c>
      <c r="K5155" s="29" t="str">
        <f aca="false">IF(N5155&lt;=$F$3,"HIT","MISS")</f>
        <v>HIT</v>
      </c>
      <c r="L5155" s="29" t="str">
        <f aca="false">IF(O5155&lt;=$F$3,"HIT","MISS")</f>
        <v>HIT</v>
      </c>
      <c r="M5155" s="17" t="str">
        <f aca="false">IF(AND(K5155="HIT",L5155="HIT"),"HOD ✓ | LOD ✓",IF(K5155="HIT","HOD ✓",IF(L5155="HIT","LOD ✓","✗ MISS")))</f>
        <v>HOD ✓ | LOD ✓</v>
      </c>
      <c r="N5155" s="26" t="n">
        <f aca="false">IF(D5155&lt;H5155,(H5155-D5155)/D5155,IF(D5155&gt;G5155,(D5155-G5155)/D5155,0))</f>
        <v>0.000220251265326676</v>
      </c>
      <c r="O5155" s="26" t="n">
        <f aca="false">IF(E5155&lt;J5155,(J5155-E5155)/E5155,IF(E5155&gt;I5155,(E5155-I5155)/E5155,0))</f>
        <v>0</v>
      </c>
      <c r="P5155" s="27" t="n">
        <f aca="false">LN(F5155/F5154)</f>
        <v>-0.00129152117572499</v>
      </c>
      <c r="Q5155" s="28" t="n">
        <f aca="false">STDEV(P5136:P5155)*SQRT(252)</f>
        <v>0.287193937447139</v>
      </c>
      <c r="R5155" s="26" t="n">
        <f aca="false">(G5155-H5155)/H5155</f>
        <v>0.0010007365600185</v>
      </c>
      <c r="S5155" s="17" t="n">
        <f aca="false">YEAR(B5155)</f>
        <v>2026</v>
      </c>
      <c r="T5155" s="17" t="n">
        <f aca="false">WEEKDAY(B5155)</f>
        <v>2</v>
      </c>
    </row>
    <row r="5156" customFormat="false" ht="15" hidden="false" customHeight="false" outlineLevel="0" collapsed="false">
      <c r="B5156" s="21" t="n">
        <v>46266</v>
      </c>
      <c r="C5156" s="22" t="n">
        <v>4454.255</v>
      </c>
      <c r="D5156" s="22" t="n">
        <v>4461.7</v>
      </c>
      <c r="E5156" s="22" t="n">
        <v>4322.745</v>
      </c>
      <c r="F5156" s="22" t="n">
        <v>4328.405</v>
      </c>
      <c r="G5156" s="23" t="n">
        <v>4461.4</v>
      </c>
      <c r="H5156" s="23" t="n">
        <v>4456.94</v>
      </c>
      <c r="I5156" s="23" t="n">
        <v>4328.86</v>
      </c>
      <c r="J5156" s="23" t="n">
        <v>4324.54</v>
      </c>
      <c r="K5156" s="29" t="str">
        <f aca="false">IF(N5156&lt;=$F$3,"HIT","MISS")</f>
        <v>HIT</v>
      </c>
      <c r="L5156" s="29" t="str">
        <f aca="false">IF(O5156&lt;=$F$3,"HIT","MISS")</f>
        <v>HIT</v>
      </c>
      <c r="M5156" s="17" t="str">
        <f aca="false">IF(AND(K5156="HIT",L5156="HIT"),"HOD ✓ | LOD ✓",IF(K5156="HIT","HOD ✓",IF(L5156="HIT","LOD ✓","✗ MISS")))</f>
        <v>HOD ✓ | LOD ✓</v>
      </c>
      <c r="N5156" s="26" t="n">
        <f aca="false">IF(D5156&lt;H5156,(H5156-D5156)/D5156,IF(D5156&gt;G5156,(D5156-G5156)/D5156,0))</f>
        <v>6.72389447968671E-005</v>
      </c>
      <c r="O5156" s="26" t="n">
        <f aca="false">IF(E5156&lt;J5156,(J5156-E5156)/E5156,IF(E5156&gt;I5156,(E5156-I5156)/E5156,0))</f>
        <v>0.000415245405407923</v>
      </c>
      <c r="P5156" s="27" t="n">
        <f aca="false">LN(F5156/F5155)</f>
        <v>-0.0275341811996672</v>
      </c>
      <c r="Q5156" s="28" t="n">
        <f aca="false">STDEV(P5137:P5156)*SQRT(252)</f>
        <v>0.309002298515718</v>
      </c>
      <c r="R5156" s="26" t="n">
        <f aca="false">(G5156-H5156)/H5156</f>
        <v>0.00100068656970927</v>
      </c>
      <c r="S5156" s="17" t="n">
        <f aca="false">YEAR(B5156)</f>
        <v>2026</v>
      </c>
      <c r="T5156" s="17" t="n">
        <f aca="false">WEEKDAY(B5156)</f>
        <v>3</v>
      </c>
    </row>
    <row r="5157" customFormat="false" ht="15" hidden="false" customHeight="false" outlineLevel="0" collapsed="false">
      <c r="B5157" s="21" t="n">
        <v>46267</v>
      </c>
      <c r="C5157" s="22" t="n">
        <v>4331.385</v>
      </c>
      <c r="D5157" s="22" t="n">
        <v>4397.75</v>
      </c>
      <c r="E5157" s="22" t="n">
        <v>4282.625</v>
      </c>
      <c r="F5157" s="22" t="n">
        <v>4388.22</v>
      </c>
      <c r="G5157" s="23" t="n">
        <v>4396.82</v>
      </c>
      <c r="H5157" s="23" t="n">
        <v>4392.43</v>
      </c>
      <c r="I5157" s="23" t="n">
        <v>4281.82</v>
      </c>
      <c r="J5157" s="23" t="n">
        <v>4277.54</v>
      </c>
      <c r="K5157" s="29" t="str">
        <f aca="false">IF(N5157&lt;=$F$3,"HIT","MISS")</f>
        <v>HIT</v>
      </c>
      <c r="L5157" s="29" t="str">
        <f aca="false">IF(O5157&lt;=$F$3,"HIT","MISS")</f>
        <v>HIT</v>
      </c>
      <c r="M5157" s="17" t="str">
        <f aca="false">IF(AND(K5157="HIT",L5157="HIT"),"HOD ✓ | LOD ✓",IF(K5157="HIT","HOD ✓",IF(L5157="HIT","LOD ✓","✗ MISS")))</f>
        <v>HOD ✓ | LOD ✓</v>
      </c>
      <c r="N5157" s="26" t="n">
        <f aca="false">IF(D5157&lt;H5157,(H5157-D5157)/D5157,IF(D5157&gt;G5157,(D5157-G5157)/D5157,0))</f>
        <v>0.000211471775339729</v>
      </c>
      <c r="O5157" s="26" t="n">
        <f aca="false">IF(E5157&lt;J5157,(J5157-E5157)/E5157,IF(E5157&gt;I5157,(E5157-I5157)/E5157,0))</f>
        <v>0.000187968827529912</v>
      </c>
      <c r="P5157" s="27" t="n">
        <f aca="false">LN(F5157/F5156)</f>
        <v>0.0137245640167841</v>
      </c>
      <c r="Q5157" s="28" t="n">
        <f aca="false">STDEV(P5138:P5157)*SQRT(252)</f>
        <v>0.278312210972521</v>
      </c>
      <c r="R5157" s="26" t="n">
        <f aca="false">(G5157-H5157)/H5157</f>
        <v>0.000999446775474946</v>
      </c>
      <c r="S5157" s="17" t="n">
        <f aca="false">YEAR(B5157)</f>
        <v>2026</v>
      </c>
      <c r="T5157" s="17" t="n">
        <f aca="false">WEEKDAY(B5157)</f>
        <v>4</v>
      </c>
    </row>
    <row r="5158" customFormat="false" ht="15" hidden="false" customHeight="false" outlineLevel="0" collapsed="false">
      <c r="B5158" s="21" t="n">
        <v>46268</v>
      </c>
      <c r="C5158" s="22" t="n">
        <v>4391.29</v>
      </c>
      <c r="D5158" s="22" t="n">
        <v>4510.93</v>
      </c>
      <c r="E5158" s="22" t="n">
        <v>4381.25</v>
      </c>
      <c r="F5158" s="22" t="n">
        <v>4472.965</v>
      </c>
      <c r="G5158" s="23" t="n">
        <v>4509.45</v>
      </c>
      <c r="H5158" s="23" t="n">
        <v>4504.95</v>
      </c>
      <c r="I5158" s="23" t="n">
        <v>4380.62</v>
      </c>
      <c r="J5158" s="23" t="n">
        <v>4376.24</v>
      </c>
      <c r="K5158" s="29" t="str">
        <f aca="false">IF(N5158&lt;=$F$3,"HIT","MISS")</f>
        <v>HIT</v>
      </c>
      <c r="L5158" s="29" t="str">
        <f aca="false">IF(O5158&lt;=$F$3,"HIT","MISS")</f>
        <v>HIT</v>
      </c>
      <c r="M5158" s="17" t="str">
        <f aca="false">IF(AND(K5158="HIT",L5158="HIT"),"HOD ✓ | LOD ✓",IF(K5158="HIT","HOD ✓",IF(L5158="HIT","LOD ✓","✗ MISS")))</f>
        <v>HOD ✓ | LOD ✓</v>
      </c>
      <c r="N5158" s="26" t="n">
        <f aca="false">IF(D5158&lt;H5158,(H5158-D5158)/D5158,IF(D5158&gt;G5158,(D5158-G5158)/D5158,0))</f>
        <v>0.000328091989900192</v>
      </c>
      <c r="O5158" s="26" t="n">
        <f aca="false">IF(E5158&lt;J5158,(J5158-E5158)/E5158,IF(E5158&gt;I5158,(E5158-I5158)/E5158,0))</f>
        <v>0.000143794579172635</v>
      </c>
      <c r="P5158" s="27" t="n">
        <f aca="false">LN(F5158/F5157)</f>
        <v>0.0191278218012292</v>
      </c>
      <c r="Q5158" s="28" t="n">
        <f aca="false">STDEV(P5139:P5158)*SQRT(252)</f>
        <v>0.284782345040472</v>
      </c>
      <c r="R5158" s="26" t="n">
        <f aca="false">(G5158-H5158)/H5158</f>
        <v>0.000998901208670463</v>
      </c>
      <c r="S5158" s="17" t="n">
        <f aca="false">YEAR(B5158)</f>
        <v>2026</v>
      </c>
      <c r="T5158" s="17" t="n">
        <f aca="false">WEEKDAY(B5158)</f>
        <v>5</v>
      </c>
    </row>
    <row r="5159" customFormat="false" ht="15" hidden="false" customHeight="false" outlineLevel="0" collapsed="false">
      <c r="B5159" s="21" t="n">
        <v>46269</v>
      </c>
      <c r="C5159" s="22" t="n">
        <v>4476.075</v>
      </c>
      <c r="D5159" s="22" t="n">
        <v>4490.895</v>
      </c>
      <c r="E5159" s="22" t="n">
        <v>4365.57</v>
      </c>
      <c r="F5159" s="22" t="n">
        <v>4429.825</v>
      </c>
      <c r="G5159" s="23" t="n">
        <v>4493.38</v>
      </c>
      <c r="H5159" s="23" t="n">
        <v>4488.89</v>
      </c>
      <c r="I5159" s="23" t="n">
        <v>4369.1</v>
      </c>
      <c r="J5159" s="23" t="n">
        <v>4364.74</v>
      </c>
      <c r="K5159" s="29" t="str">
        <f aca="false">IF(N5159&lt;=$F$3,"HIT","MISS")</f>
        <v>HIT</v>
      </c>
      <c r="L5159" s="29" t="str">
        <f aca="false">IF(O5159&lt;=$F$3,"HIT","MISS")</f>
        <v>HIT</v>
      </c>
      <c r="M5159" s="17" t="str">
        <f aca="false">IF(AND(K5159="HIT",L5159="HIT"),"HOD ✓ | LOD ✓",IF(K5159="HIT","HOD ✓",IF(L5159="HIT","LOD ✓","✗ MISS")))</f>
        <v>HOD ✓ | LOD ✓</v>
      </c>
      <c r="N5159" s="26" t="n">
        <f aca="false">IF(D5159&lt;H5159,(H5159-D5159)/D5159,IF(D5159&gt;G5159,(D5159-G5159)/D5159,0))</f>
        <v>0</v>
      </c>
      <c r="O5159" s="26" t="n">
        <f aca="false">IF(E5159&lt;J5159,(J5159-E5159)/E5159,IF(E5159&gt;I5159,(E5159-I5159)/E5159,0))</f>
        <v>0</v>
      </c>
      <c r="P5159" s="27" t="n">
        <f aca="false">LN(F5159/F5158)</f>
        <v>-0.00969141980320281</v>
      </c>
      <c r="Q5159" s="28" t="n">
        <f aca="false">STDEV(P5140:P5159)*SQRT(252)</f>
        <v>0.276750132809506</v>
      </c>
      <c r="R5159" s="26" t="n">
        <f aca="false">(G5159-H5159)/H5159</f>
        <v>0.00100024727716647</v>
      </c>
      <c r="S5159" s="17" t="n">
        <f aca="false">YEAR(B5159)</f>
        <v>2026</v>
      </c>
      <c r="T5159" s="17" t="n">
        <f aca="false">WEEKDAY(B5159)</f>
        <v>6</v>
      </c>
    </row>
    <row r="5160" customFormat="false" ht="15" hidden="false" customHeight="false" outlineLevel="0" collapsed="false">
      <c r="B5160" s="21" t="n">
        <v>46272</v>
      </c>
      <c r="C5160" s="22" t="n">
        <v>4422.495</v>
      </c>
      <c r="D5160" s="22" t="n">
        <v>4435.255</v>
      </c>
      <c r="E5160" s="22" t="n">
        <v>4381.24</v>
      </c>
      <c r="F5160" s="22" t="n">
        <v>4406.065</v>
      </c>
      <c r="G5160" s="23" t="n">
        <v>4437.1</v>
      </c>
      <c r="H5160" s="23" t="n">
        <v>4432.67</v>
      </c>
      <c r="I5160" s="23" t="n">
        <v>4382.32</v>
      </c>
      <c r="J5160" s="23" t="n">
        <v>4377.94</v>
      </c>
      <c r="K5160" s="29" t="str">
        <f aca="false">IF(N5160&lt;=$F$3,"HIT","MISS")</f>
        <v>HIT</v>
      </c>
      <c r="L5160" s="29" t="str">
        <f aca="false">IF(O5160&lt;=$F$3,"HIT","MISS")</f>
        <v>HIT</v>
      </c>
      <c r="M5160" s="17" t="str">
        <f aca="false">IF(AND(K5160="HIT",L5160="HIT"),"HOD ✓ | LOD ✓",IF(K5160="HIT","HOD ✓",IF(L5160="HIT","LOD ✓","✗ MISS")))</f>
        <v>HOD ✓ | LOD ✓</v>
      </c>
      <c r="N5160" s="26" t="n">
        <f aca="false">IF(D5160&lt;H5160,(H5160-D5160)/D5160,IF(D5160&gt;G5160,(D5160-G5160)/D5160,0))</f>
        <v>0</v>
      </c>
      <c r="O5160" s="26" t="n">
        <f aca="false">IF(E5160&lt;J5160,(J5160-E5160)/E5160,IF(E5160&gt;I5160,(E5160-I5160)/E5160,0))</f>
        <v>0</v>
      </c>
      <c r="P5160" s="27" t="n">
        <f aca="false">LN(F5160/F5159)</f>
        <v>-0.00537807900935064</v>
      </c>
      <c r="Q5160" s="28" t="n">
        <f aca="false">STDEV(P5141:P5160)*SQRT(252)</f>
        <v>0.274970568544097</v>
      </c>
      <c r="R5160" s="26" t="n">
        <f aca="false">(G5160-H5160)/H5160</f>
        <v>0.000999397654235549</v>
      </c>
      <c r="S5160" s="17" t="n">
        <f aca="false">YEAR(B5160)</f>
        <v>2026</v>
      </c>
      <c r="T5160" s="17" t="n">
        <f aca="false">WEEKDAY(B5160)</f>
        <v>2</v>
      </c>
    </row>
    <row r="5161" customFormat="false" ht="15" hidden="false" customHeight="false" outlineLevel="0" collapsed="false">
      <c r="B5161" s="21" t="n">
        <v>46273</v>
      </c>
      <c r="C5161" s="22" t="n">
        <v>4412.87</v>
      </c>
      <c r="D5161" s="22" t="n">
        <v>4442.98</v>
      </c>
      <c r="E5161" s="22" t="n">
        <v>4345.06</v>
      </c>
      <c r="F5161" s="22" t="n">
        <v>4355.705</v>
      </c>
      <c r="G5161" s="23" t="n">
        <v>4445.84</v>
      </c>
      <c r="H5161" s="23" t="n">
        <v>4441.4</v>
      </c>
      <c r="I5161" s="23" t="n">
        <v>4347.95</v>
      </c>
      <c r="J5161" s="23" t="n">
        <v>4343.61</v>
      </c>
      <c r="K5161" s="29" t="str">
        <f aca="false">IF(N5161&lt;=$F$3,"HIT","MISS")</f>
        <v>HIT</v>
      </c>
      <c r="L5161" s="29" t="str">
        <f aca="false">IF(O5161&lt;=$F$3,"HIT","MISS")</f>
        <v>HIT</v>
      </c>
      <c r="M5161" s="17" t="str">
        <f aca="false">IF(AND(K5161="HIT",L5161="HIT"),"HOD ✓ | LOD ✓",IF(K5161="HIT","HOD ✓",IF(L5161="HIT","LOD ✓","✗ MISS")))</f>
        <v>HOD ✓ | LOD ✓</v>
      </c>
      <c r="N5161" s="26" t="n">
        <f aca="false">IF(D5161&lt;H5161,(H5161-D5161)/D5161,IF(D5161&gt;G5161,(D5161-G5161)/D5161,0))</f>
        <v>0</v>
      </c>
      <c r="O5161" s="26" t="n">
        <f aca="false">IF(E5161&lt;J5161,(J5161-E5161)/E5161,IF(E5161&gt;I5161,(E5161-I5161)/E5161,0))</f>
        <v>0</v>
      </c>
      <c r="P5161" s="27" t="n">
        <f aca="false">LN(F5161/F5160)</f>
        <v>-0.0114955207853391</v>
      </c>
      <c r="Q5161" s="28" t="n">
        <f aca="false">STDEV(P5142:P5161)*SQRT(252)</f>
        <v>0.277543118904801</v>
      </c>
      <c r="R5161" s="26" t="n">
        <f aca="false">(G5161-H5161)/H5161</f>
        <v>0.000999684784077208</v>
      </c>
      <c r="S5161" s="17" t="n">
        <f aca="false">YEAR(B5161)</f>
        <v>2026</v>
      </c>
      <c r="T5161" s="17" t="n">
        <f aca="false">WEEKDAY(B5161)</f>
        <v>3</v>
      </c>
    </row>
    <row r="5162" customFormat="false" ht="15" hidden="false" customHeight="false" outlineLevel="0" collapsed="false">
      <c r="B5162" s="21" t="n">
        <v>46274</v>
      </c>
      <c r="C5162" s="22" t="n">
        <v>4357.66</v>
      </c>
      <c r="D5162" s="22" t="n">
        <v>4434.175</v>
      </c>
      <c r="E5162" s="22" t="n">
        <v>4341.255</v>
      </c>
      <c r="F5162" s="22" t="n">
        <v>4402.115</v>
      </c>
      <c r="G5162" s="23" t="n">
        <v>4437.52</v>
      </c>
      <c r="H5162" s="23" t="n">
        <v>4433.09</v>
      </c>
      <c r="I5162" s="23" t="n">
        <v>4340.38</v>
      </c>
      <c r="J5162" s="23" t="n">
        <v>4336.04</v>
      </c>
      <c r="K5162" s="29" t="str">
        <f aca="false">IF(N5162&lt;=$F$3,"HIT","MISS")</f>
        <v>HIT</v>
      </c>
      <c r="L5162" s="29" t="str">
        <f aca="false">IF(O5162&lt;=$F$3,"HIT","MISS")</f>
        <v>HIT</v>
      </c>
      <c r="M5162" s="17" t="str">
        <f aca="false">IF(AND(K5162="HIT",L5162="HIT"),"HOD ✓ | LOD ✓",IF(K5162="HIT","HOD ✓",IF(L5162="HIT","LOD ✓","✗ MISS")))</f>
        <v>HOD ✓ | LOD ✓</v>
      </c>
      <c r="N5162" s="26" t="n">
        <f aca="false">IF(D5162&lt;H5162,(H5162-D5162)/D5162,IF(D5162&gt;G5162,(D5162-G5162)/D5162,0))</f>
        <v>0</v>
      </c>
      <c r="O5162" s="26" t="n">
        <f aca="false">IF(E5162&lt;J5162,(J5162-E5162)/E5162,IF(E5162&gt;I5162,(E5162-I5162)/E5162,0))</f>
        <v>0.000201554619574294</v>
      </c>
      <c r="P5162" s="27" t="n">
        <f aca="false">LN(F5162/F5161)</f>
        <v>0.0105986271558295</v>
      </c>
      <c r="Q5162" s="28" t="n">
        <f aca="false">STDEV(P5143:P5162)*SQRT(252)</f>
        <v>0.278220571557757</v>
      </c>
      <c r="R5162" s="26" t="n">
        <f aca="false">(G5162-H5162)/H5162</f>
        <v>0.000999302969260784</v>
      </c>
      <c r="S5162" s="17" t="n">
        <f aca="false">YEAR(B5162)</f>
        <v>2026</v>
      </c>
      <c r="T5162" s="17" t="n">
        <f aca="false">WEEKDAY(B5162)</f>
        <v>4</v>
      </c>
    </row>
    <row r="5163" customFormat="false" ht="15" hidden="false" customHeight="false" outlineLevel="0" collapsed="false">
      <c r="B5163" s="21" t="n">
        <v>46275</v>
      </c>
      <c r="C5163" s="22" t="n">
        <v>4405.28</v>
      </c>
      <c r="D5163" s="22" t="n">
        <v>4435.045</v>
      </c>
      <c r="E5163" s="22" t="n">
        <v>4313.85</v>
      </c>
      <c r="F5163" s="22" t="n">
        <v>4317.025</v>
      </c>
      <c r="G5163" s="23" t="n">
        <v>4439.71</v>
      </c>
      <c r="H5163" s="23" t="n">
        <v>4435.27</v>
      </c>
      <c r="I5163" s="23" t="n">
        <v>4318.89</v>
      </c>
      <c r="J5163" s="23" t="n">
        <v>4314.58</v>
      </c>
      <c r="K5163" s="29" t="str">
        <f aca="false">IF(N5163&lt;=$F$3,"HIT","MISS")</f>
        <v>HIT</v>
      </c>
      <c r="L5163" s="29" t="str">
        <f aca="false">IF(O5163&lt;=$F$3,"HIT","MISS")</f>
        <v>HIT</v>
      </c>
      <c r="M5163" s="17" t="str">
        <f aca="false">IF(AND(K5163="HIT",L5163="HIT"),"HOD ✓ | LOD ✓",IF(K5163="HIT","HOD ✓",IF(L5163="HIT","LOD ✓","✗ MISS")))</f>
        <v>HOD ✓ | LOD ✓</v>
      </c>
      <c r="N5163" s="26" t="n">
        <f aca="false">IF(D5163&lt;H5163,(H5163-D5163)/D5163,IF(D5163&gt;G5163,(D5163-G5163)/D5163,0))</f>
        <v>5.07322924570921E-005</v>
      </c>
      <c r="O5163" s="26" t="n">
        <f aca="false">IF(E5163&lt;J5163,(J5163-E5163)/E5163,IF(E5163&gt;I5163,(E5163-I5163)/E5163,0))</f>
        <v>0.000169222388353689</v>
      </c>
      <c r="P5163" s="27" t="n">
        <f aca="false">LN(F5163/F5162)</f>
        <v>-0.0195185996367222</v>
      </c>
      <c r="Q5163" s="28" t="n">
        <f aca="false">STDEV(P5144:P5163)*SQRT(252)</f>
        <v>0.283113259645315</v>
      </c>
      <c r="R5163" s="26" t="n">
        <f aca="false">(G5163-H5163)/H5163</f>
        <v>0.00100106645142226</v>
      </c>
      <c r="S5163" s="17" t="n">
        <f aca="false">YEAR(B5163)</f>
        <v>2026</v>
      </c>
      <c r="T5163" s="17" t="n">
        <f aca="false">WEEKDAY(B5163)</f>
        <v>5</v>
      </c>
    </row>
    <row r="5164" customFormat="false" ht="15" hidden="false" customHeight="false" outlineLevel="0" collapsed="false">
      <c r="B5164" s="21" t="n">
        <v>46276</v>
      </c>
      <c r="C5164" s="22" t="n">
        <v>4322.94</v>
      </c>
      <c r="D5164" s="22" t="n">
        <v>4402.63</v>
      </c>
      <c r="E5164" s="22" t="n">
        <v>4292.11</v>
      </c>
      <c r="F5164" s="22" t="n">
        <v>4349.42</v>
      </c>
      <c r="G5164" s="23" t="n">
        <v>4404.02</v>
      </c>
      <c r="H5164" s="23" t="n">
        <v>4399.62</v>
      </c>
      <c r="I5164" s="23" t="n">
        <v>4294.96</v>
      </c>
      <c r="J5164" s="23" t="n">
        <v>4290.67</v>
      </c>
      <c r="K5164" s="29" t="str">
        <f aca="false">IF(N5164&lt;=$F$3,"HIT","MISS")</f>
        <v>HIT</v>
      </c>
      <c r="L5164" s="29" t="str">
        <f aca="false">IF(O5164&lt;=$F$3,"HIT","MISS")</f>
        <v>HIT</v>
      </c>
      <c r="M5164" s="17" t="str">
        <f aca="false">IF(AND(K5164="HIT",L5164="HIT"),"HOD ✓ | LOD ✓",IF(K5164="HIT","HOD ✓",IF(L5164="HIT","LOD ✓","✗ MISS")))</f>
        <v>HOD ✓ | LOD ✓</v>
      </c>
      <c r="N5164" s="26" t="n">
        <f aca="false">IF(D5164&lt;H5164,(H5164-D5164)/D5164,IF(D5164&gt;G5164,(D5164-G5164)/D5164,0))</f>
        <v>0</v>
      </c>
      <c r="O5164" s="26" t="n">
        <f aca="false">IF(E5164&lt;J5164,(J5164-E5164)/E5164,IF(E5164&gt;I5164,(E5164-I5164)/E5164,0))</f>
        <v>0</v>
      </c>
      <c r="P5164" s="27" t="n">
        <f aca="false">LN(F5164/F5163)</f>
        <v>0.00747599526240262</v>
      </c>
      <c r="Q5164" s="28" t="n">
        <f aca="false">STDEV(P5145:P5164)*SQRT(252)</f>
        <v>0.283645950782268</v>
      </c>
      <c r="R5164" s="26" t="n">
        <f aca="false">(G5164-H5164)/H5164</f>
        <v>0.00100008637109581</v>
      </c>
      <c r="S5164" s="17" t="n">
        <f aca="false">YEAR(B5164)</f>
        <v>2026</v>
      </c>
      <c r="T5164" s="17" t="n">
        <f aca="false">WEEKDAY(B5164)</f>
        <v>6</v>
      </c>
    </row>
    <row r="5165" customFormat="false" ht="15" hidden="false" customHeight="false" outlineLevel="0" collapsed="false">
      <c r="B5165" s="21" t="n">
        <v>46279</v>
      </c>
      <c r="C5165" s="22" t="n">
        <v>4338.79</v>
      </c>
      <c r="D5165" s="22" t="n">
        <v>4355.405</v>
      </c>
      <c r="E5165" s="22" t="n">
        <v>4253.635</v>
      </c>
      <c r="F5165" s="22" t="n">
        <v>4299.52</v>
      </c>
      <c r="G5165" s="23" t="n">
        <v>4360.56</v>
      </c>
      <c r="H5165" s="23" t="n">
        <v>4356.2</v>
      </c>
      <c r="I5165" s="23" t="n">
        <v>4252.14</v>
      </c>
      <c r="J5165" s="23" t="n">
        <v>4247.89</v>
      </c>
      <c r="K5165" s="29" t="str">
        <f aca="false">IF(N5165&lt;=$F$3,"HIT","MISS")</f>
        <v>HIT</v>
      </c>
      <c r="L5165" s="29" t="str">
        <f aca="false">IF(O5165&lt;=$F$3,"HIT","MISS")</f>
        <v>HIT</v>
      </c>
      <c r="M5165" s="17" t="str">
        <f aca="false">IF(AND(K5165="HIT",L5165="HIT"),"HOD ✓ | LOD ✓",IF(K5165="HIT","HOD ✓",IF(L5165="HIT","LOD ✓","✗ MISS")))</f>
        <v>HOD ✓ | LOD ✓</v>
      </c>
      <c r="N5165" s="26" t="n">
        <f aca="false">IF(D5165&lt;H5165,(H5165-D5165)/D5165,IF(D5165&gt;G5165,(D5165-G5165)/D5165,0))</f>
        <v>0.000182531819658579</v>
      </c>
      <c r="O5165" s="26" t="n">
        <f aca="false">IF(E5165&lt;J5165,(J5165-E5165)/E5165,IF(E5165&gt;I5165,(E5165-I5165)/E5165,0))</f>
        <v>0.000351464100704431</v>
      </c>
      <c r="P5165" s="27" t="n">
        <f aca="false">LN(F5165/F5164)</f>
        <v>-0.0115391143158987</v>
      </c>
      <c r="Q5165" s="28" t="n">
        <f aca="false">STDEV(P5146:P5165)*SQRT(252)</f>
        <v>0.284038308513514</v>
      </c>
      <c r="R5165" s="26" t="n">
        <f aca="false">(G5165-H5165)/H5165</f>
        <v>0.00100087231991198</v>
      </c>
      <c r="S5165" s="17" t="n">
        <f aca="false">YEAR(B5165)</f>
        <v>2026</v>
      </c>
      <c r="T5165" s="17" t="n">
        <f aca="false">WEEKDAY(B5165)</f>
        <v>2</v>
      </c>
    </row>
    <row r="5166" customFormat="false" ht="15" hidden="false" customHeight="false" outlineLevel="0" collapsed="false">
      <c r="B5166" s="21" t="n">
        <v>46280</v>
      </c>
      <c r="C5166" s="22" t="n">
        <v>4299.31</v>
      </c>
      <c r="D5166" s="22" t="n">
        <v>4317.63</v>
      </c>
      <c r="E5166" s="22" t="n">
        <v>4261.375</v>
      </c>
      <c r="F5166" s="22" t="n">
        <v>4293.885</v>
      </c>
      <c r="G5166" s="23" t="n">
        <v>4320.15</v>
      </c>
      <c r="H5166" s="23" t="n">
        <v>4315.83</v>
      </c>
      <c r="I5166" s="23" t="n">
        <v>4260.71</v>
      </c>
      <c r="J5166" s="23" t="n">
        <v>4256.45</v>
      </c>
      <c r="K5166" s="29" t="str">
        <f aca="false">IF(N5166&lt;=$F$3,"HIT","MISS")</f>
        <v>HIT</v>
      </c>
      <c r="L5166" s="29" t="str">
        <f aca="false">IF(O5166&lt;=$F$3,"HIT","MISS")</f>
        <v>HIT</v>
      </c>
      <c r="M5166" s="17" t="str">
        <f aca="false">IF(AND(K5166="HIT",L5166="HIT"),"HOD ✓ | LOD ✓",IF(K5166="HIT","HOD ✓",IF(L5166="HIT","LOD ✓","✗ MISS")))</f>
        <v>HOD ✓ | LOD ✓</v>
      </c>
      <c r="N5166" s="26" t="n">
        <f aca="false">IF(D5166&lt;H5166,(H5166-D5166)/D5166,IF(D5166&gt;G5166,(D5166-G5166)/D5166,0))</f>
        <v>0</v>
      </c>
      <c r="O5166" s="26" t="n">
        <f aca="false">IF(E5166&lt;J5166,(J5166-E5166)/E5166,IF(E5166&gt;I5166,(E5166-I5166)/E5166,0))</f>
        <v>0.000156052917192212</v>
      </c>
      <c r="P5166" s="27" t="n">
        <f aca="false">LN(F5166/F5165)</f>
        <v>-0.00131147101938355</v>
      </c>
      <c r="Q5166" s="28" t="n">
        <f aca="false">STDEV(P5147:P5166)*SQRT(252)</f>
        <v>0.276497302825352</v>
      </c>
      <c r="R5166" s="26" t="n">
        <f aca="false">(G5166-H5166)/H5166</f>
        <v>0.00100096621043918</v>
      </c>
      <c r="S5166" s="17" t="n">
        <f aca="false">YEAR(B5166)</f>
        <v>2026</v>
      </c>
      <c r="T5166" s="17" t="n">
        <f aca="false">WEEKDAY(B5166)</f>
        <v>3</v>
      </c>
    </row>
    <row r="5167" customFormat="false" ht="15" hidden="false" customHeight="false" outlineLevel="0" collapsed="false">
      <c r="B5167" s="21" t="n">
        <v>46281</v>
      </c>
      <c r="C5167" s="22" t="n">
        <v>4295.39</v>
      </c>
      <c r="D5167" s="22" t="n">
        <v>4367.415</v>
      </c>
      <c r="E5167" s="22" t="n">
        <v>4235.165</v>
      </c>
      <c r="F5167" s="22" t="n">
        <v>4263.855</v>
      </c>
      <c r="G5167" s="23" t="n">
        <v>4369.22</v>
      </c>
      <c r="H5167" s="23" t="n">
        <v>4364.86</v>
      </c>
      <c r="I5167" s="23" t="n">
        <v>4240.59</v>
      </c>
      <c r="J5167" s="23" t="n">
        <v>4236.35</v>
      </c>
      <c r="K5167" s="29" t="str">
        <f aca="false">IF(N5167&lt;=$F$3,"HIT","MISS")</f>
        <v>HIT</v>
      </c>
      <c r="L5167" s="29" t="str">
        <f aca="false">IF(O5167&lt;=$F$3,"HIT","MISS")</f>
        <v>HIT</v>
      </c>
      <c r="M5167" s="17" t="str">
        <f aca="false">IF(AND(K5167="HIT",L5167="HIT"),"HOD ✓ | LOD ✓",IF(K5167="HIT","HOD ✓",IF(L5167="HIT","LOD ✓","✗ MISS")))</f>
        <v>HOD ✓ | LOD ✓</v>
      </c>
      <c r="N5167" s="26" t="n">
        <f aca="false">IF(D5167&lt;H5167,(H5167-D5167)/D5167,IF(D5167&gt;G5167,(D5167-G5167)/D5167,0))</f>
        <v>0</v>
      </c>
      <c r="O5167" s="26" t="n">
        <f aca="false">IF(E5167&lt;J5167,(J5167-E5167)/E5167,IF(E5167&gt;I5167,(E5167-I5167)/E5167,0))</f>
        <v>0.000279800196686646</v>
      </c>
      <c r="P5167" s="27" t="n">
        <f aca="false">LN(F5167/F5166)</f>
        <v>-0.00701823688547697</v>
      </c>
      <c r="Q5167" s="28" t="n">
        <f aca="false">STDEV(P5148:P5167)*SQRT(252)</f>
        <v>0.225446101042924</v>
      </c>
      <c r="R5167" s="26" t="n">
        <f aca="false">(G5167-H5167)/H5167</f>
        <v>0.000998886562226643</v>
      </c>
      <c r="S5167" s="17" t="n">
        <f aca="false">YEAR(B5167)</f>
        <v>2026</v>
      </c>
      <c r="T5167" s="17" t="n">
        <f aca="false">WEEKDAY(B5167)</f>
        <v>4</v>
      </c>
    </row>
    <row r="5168" customFormat="false" ht="15" hidden="false" customHeight="false" outlineLevel="0" collapsed="false">
      <c r="B5168" s="21" t="n">
        <v>46282</v>
      </c>
      <c r="C5168" s="22" t="n">
        <v>4260.09</v>
      </c>
      <c r="D5168" s="22" t="n">
        <v>4381.065</v>
      </c>
      <c r="E5168" s="22" t="n">
        <v>4257.6</v>
      </c>
      <c r="F5168" s="22" t="n">
        <v>4341.84</v>
      </c>
      <c r="G5168" s="23" t="n">
        <v>4383.23</v>
      </c>
      <c r="H5168" s="23" t="n">
        <v>4378.85</v>
      </c>
      <c r="I5168" s="23" t="n">
        <v>4263.1</v>
      </c>
      <c r="J5168" s="23" t="n">
        <v>4258.84</v>
      </c>
      <c r="K5168" s="29" t="str">
        <f aca="false">IF(N5168&lt;=$F$3,"HIT","MISS")</f>
        <v>HIT</v>
      </c>
      <c r="L5168" s="29" t="str">
        <f aca="false">IF(O5168&lt;=$F$3,"HIT","MISS")</f>
        <v>HIT</v>
      </c>
      <c r="M5168" s="17" t="str">
        <f aca="false">IF(AND(K5168="HIT",L5168="HIT"),"HOD ✓ | LOD ✓",IF(K5168="HIT","HOD ✓",IF(L5168="HIT","LOD ✓","✗ MISS")))</f>
        <v>HOD ✓ | LOD ✓</v>
      </c>
      <c r="N5168" s="26" t="n">
        <f aca="false">IF(D5168&lt;H5168,(H5168-D5168)/D5168,IF(D5168&gt;G5168,(D5168-G5168)/D5168,0))</f>
        <v>0</v>
      </c>
      <c r="O5168" s="26" t="n">
        <f aca="false">IF(E5168&lt;J5168,(J5168-E5168)/E5168,IF(E5168&gt;I5168,(E5168-I5168)/E5168,0))</f>
        <v>0.000291243893273154</v>
      </c>
      <c r="P5168" s="27" t="n">
        <f aca="false">LN(F5168/F5167)</f>
        <v>0.0181245407421574</v>
      </c>
      <c r="Q5168" s="28" t="n">
        <f aca="false">STDEV(P5149:P5168)*SQRT(252)</f>
        <v>0.23753174347369</v>
      </c>
      <c r="R5168" s="26" t="n">
        <f aca="false">(G5168-H5168)/H5168</f>
        <v>0.00100026262603177</v>
      </c>
      <c r="S5168" s="17" t="n">
        <f aca="false">YEAR(B5168)</f>
        <v>2026</v>
      </c>
      <c r="T5168" s="17" t="n">
        <f aca="false">WEEKDAY(B5168)</f>
        <v>5</v>
      </c>
    </row>
    <row r="5169" customFormat="false" ht="15" hidden="false" customHeight="false" outlineLevel="0" collapsed="false">
      <c r="B5169" s="21" t="n">
        <v>46283</v>
      </c>
      <c r="C5169" s="22" t="n">
        <v>4343.19</v>
      </c>
      <c r="D5169" s="22" t="n">
        <v>4399.67</v>
      </c>
      <c r="E5169" s="22" t="n">
        <v>4334.295</v>
      </c>
      <c r="F5169" s="22" t="n">
        <v>4378.385</v>
      </c>
      <c r="G5169" s="23" t="n">
        <v>4401.74</v>
      </c>
      <c r="H5169" s="23" t="n">
        <v>4397.34</v>
      </c>
      <c r="I5169" s="23" t="n">
        <v>4340.25</v>
      </c>
      <c r="J5169" s="23" t="n">
        <v>4335.91</v>
      </c>
      <c r="K5169" s="29" t="str">
        <f aca="false">IF(N5169&lt;=$F$3,"HIT","MISS")</f>
        <v>HIT</v>
      </c>
      <c r="L5169" s="29" t="str">
        <f aca="false">IF(O5169&lt;=$F$3,"HIT","MISS")</f>
        <v>HIT</v>
      </c>
      <c r="M5169" s="17" t="str">
        <f aca="false">IF(AND(K5169="HIT",L5169="HIT"),"HOD ✓ | LOD ✓",IF(K5169="HIT","HOD ✓",IF(L5169="HIT","LOD ✓","✗ MISS")))</f>
        <v>HOD ✓ | LOD ✓</v>
      </c>
      <c r="N5169" s="26" t="n">
        <f aca="false">IF(D5169&lt;H5169,(H5169-D5169)/D5169,IF(D5169&gt;G5169,(D5169-G5169)/D5169,0))</f>
        <v>0</v>
      </c>
      <c r="O5169" s="26" t="n">
        <f aca="false">IF(E5169&lt;J5169,(J5169-E5169)/E5169,IF(E5169&gt;I5169,(E5169-I5169)/E5169,0))</f>
        <v>0.000372609617019557</v>
      </c>
      <c r="P5169" s="27" t="n">
        <f aca="false">LN(F5169/F5168)</f>
        <v>0.00838171353371681</v>
      </c>
      <c r="Q5169" s="28" t="n">
        <f aca="false">STDEV(P5150:P5169)*SQRT(252)</f>
        <v>0.228584477152187</v>
      </c>
      <c r="R5169" s="26" t="n">
        <f aca="false">(G5169-H5169)/H5169</f>
        <v>0.00100060491115075</v>
      </c>
      <c r="S5169" s="17" t="n">
        <f aca="false">YEAR(B5169)</f>
        <v>2026</v>
      </c>
      <c r="T5169" s="17" t="n">
        <f aca="false">WEEKDAY(B5169)</f>
        <v>6</v>
      </c>
    </row>
    <row r="5170" customFormat="false" ht="15" hidden="false" customHeight="false" outlineLevel="0" collapsed="false">
      <c r="B5170" s="21" t="n">
        <v>46286</v>
      </c>
      <c r="C5170" s="22" t="n">
        <v>4379.935</v>
      </c>
      <c r="D5170" s="22" t="n">
        <v>4383.385</v>
      </c>
      <c r="E5170" s="22" t="n">
        <v>4322.81</v>
      </c>
      <c r="F5170" s="22" t="n">
        <v>4343.545</v>
      </c>
      <c r="G5170" s="23" t="n">
        <v>4383.95</v>
      </c>
      <c r="H5170" s="23" t="n">
        <v>4379.57</v>
      </c>
      <c r="I5170" s="23" t="n">
        <v>4328.31</v>
      </c>
      <c r="J5170" s="23" t="n">
        <v>4323.99</v>
      </c>
      <c r="K5170" s="29" t="str">
        <f aca="false">IF(N5170&lt;=$F$3,"HIT","MISS")</f>
        <v>HIT</v>
      </c>
      <c r="L5170" s="29" t="str">
        <f aca="false">IF(O5170&lt;=$F$3,"HIT","MISS")</f>
        <v>HIT</v>
      </c>
      <c r="M5170" s="17" t="str">
        <f aca="false">IF(AND(K5170="HIT",L5170="HIT"),"HOD ✓ | LOD ✓",IF(K5170="HIT","HOD ✓",IF(L5170="HIT","LOD ✓","✗ MISS")))</f>
        <v>HOD ✓ | LOD ✓</v>
      </c>
      <c r="N5170" s="26" t="n">
        <f aca="false">IF(D5170&lt;H5170,(H5170-D5170)/D5170,IF(D5170&gt;G5170,(D5170-G5170)/D5170,0))</f>
        <v>0</v>
      </c>
      <c r="O5170" s="26" t="n">
        <f aca="false">IF(E5170&lt;J5170,(J5170-E5170)/E5170,IF(E5170&gt;I5170,(E5170-I5170)/E5170,0))</f>
        <v>0.000272970590888654</v>
      </c>
      <c r="P5170" s="27" t="n">
        <f aca="false">LN(F5170/F5169)</f>
        <v>-0.00798909996001763</v>
      </c>
      <c r="Q5170" s="28" t="n">
        <f aca="false">STDEV(P5151:P5170)*SQRT(252)</f>
        <v>0.224072052725808</v>
      </c>
      <c r="R5170" s="26" t="n">
        <f aca="false">(G5170-H5170)/H5170</f>
        <v>0.00100009818315499</v>
      </c>
      <c r="S5170" s="17" t="n">
        <f aca="false">YEAR(B5170)</f>
        <v>2026</v>
      </c>
      <c r="T5170" s="17" t="n">
        <f aca="false">WEEKDAY(B5170)</f>
        <v>2</v>
      </c>
    </row>
    <row r="5171" customFormat="false" ht="15" hidden="false" customHeight="false" outlineLevel="0" collapsed="false">
      <c r="B5171" s="21" t="n">
        <v>46287</v>
      </c>
      <c r="C5171" s="22" t="n">
        <v>4348.155</v>
      </c>
      <c r="D5171" s="22" t="n">
        <v>4376.005</v>
      </c>
      <c r="E5171" s="22" t="n">
        <v>4291.495</v>
      </c>
      <c r="F5171" s="22" t="n">
        <v>4358.54</v>
      </c>
      <c r="G5171" s="23" t="n">
        <v>4378.14</v>
      </c>
      <c r="H5171" s="23" t="n">
        <v>4373.77</v>
      </c>
      <c r="I5171" s="23" t="n">
        <v>4290.34</v>
      </c>
      <c r="J5171" s="23" t="n">
        <v>4286.05</v>
      </c>
      <c r="K5171" s="29" t="str">
        <f aca="false">IF(N5171&lt;=$F$3,"HIT","MISS")</f>
        <v>HIT</v>
      </c>
      <c r="L5171" s="29" t="str">
        <f aca="false">IF(O5171&lt;=$F$3,"HIT","MISS")</f>
        <v>HIT</v>
      </c>
      <c r="M5171" s="17" t="str">
        <f aca="false">IF(AND(K5171="HIT",L5171="HIT"),"HOD ✓ | LOD ✓",IF(K5171="HIT","HOD ✓",IF(L5171="HIT","LOD ✓","✗ MISS")))</f>
        <v>HOD ✓ | LOD ✓</v>
      </c>
      <c r="N5171" s="26" t="n">
        <f aca="false">IF(D5171&lt;H5171,(H5171-D5171)/D5171,IF(D5171&gt;G5171,(D5171-G5171)/D5171,0))</f>
        <v>0</v>
      </c>
      <c r="O5171" s="26" t="n">
        <f aca="false">IF(E5171&lt;J5171,(J5171-E5171)/E5171,IF(E5171&gt;I5171,(E5171-I5171)/E5171,0))</f>
        <v>0.000269136979071337</v>
      </c>
      <c r="P5171" s="27" t="n">
        <f aca="false">LN(F5171/F5170)</f>
        <v>0.00344630392401626</v>
      </c>
      <c r="Q5171" s="28" t="n">
        <f aca="false">STDEV(P5152:P5171)*SQRT(252)</f>
        <v>0.22469270071582</v>
      </c>
      <c r="R5171" s="26" t="n">
        <f aca="false">(G5171-H5171)/H5171</f>
        <v>0.000999138043381314</v>
      </c>
      <c r="S5171" s="17" t="n">
        <f aca="false">YEAR(B5171)</f>
        <v>2026</v>
      </c>
      <c r="T5171" s="17" t="n">
        <f aca="false">WEEKDAY(B5171)</f>
        <v>3</v>
      </c>
    </row>
    <row r="5172" customFormat="false" ht="15" hidden="false" customHeight="false" outlineLevel="0" collapsed="false">
      <c r="B5172" s="21" t="n">
        <v>46288</v>
      </c>
      <c r="C5172" s="22" t="n">
        <v>4363.61</v>
      </c>
      <c r="D5172" s="22" t="n">
        <v>4369.56</v>
      </c>
      <c r="E5172" s="22" t="n">
        <v>4274.745</v>
      </c>
      <c r="F5172" s="22" t="n">
        <v>4287.41</v>
      </c>
      <c r="G5172" s="23" t="n">
        <v>4371.76</v>
      </c>
      <c r="H5172" s="23" t="n">
        <v>4367.39</v>
      </c>
      <c r="I5172" s="23" t="n">
        <v>4275.3</v>
      </c>
      <c r="J5172" s="23" t="n">
        <v>4271.03</v>
      </c>
      <c r="K5172" s="29" t="str">
        <f aca="false">IF(N5172&lt;=$F$3,"HIT","MISS")</f>
        <v>HIT</v>
      </c>
      <c r="L5172" s="29" t="str">
        <f aca="false">IF(O5172&lt;=$F$3,"HIT","MISS")</f>
        <v>HIT</v>
      </c>
      <c r="M5172" s="17" t="str">
        <f aca="false">IF(AND(K5172="HIT",L5172="HIT"),"HOD ✓ | LOD ✓",IF(K5172="HIT","HOD ✓",IF(L5172="HIT","LOD ✓","✗ MISS")))</f>
        <v>HOD ✓ | LOD ✓</v>
      </c>
      <c r="N5172" s="26" t="n">
        <f aca="false">IF(D5172&lt;H5172,(H5172-D5172)/D5172,IF(D5172&gt;G5172,(D5172-G5172)/D5172,0))</f>
        <v>0</v>
      </c>
      <c r="O5172" s="26" t="n">
        <f aca="false">IF(E5172&lt;J5172,(J5172-E5172)/E5172,IF(E5172&gt;I5172,(E5172-I5172)/E5172,0))</f>
        <v>0</v>
      </c>
      <c r="P5172" s="27" t="n">
        <f aca="false">LN(F5172/F5171)</f>
        <v>-0.0164543178785993</v>
      </c>
      <c r="Q5172" s="28" t="n">
        <f aca="false">STDEV(P5153:P5172)*SQRT(252)</f>
        <v>0.226459527198359</v>
      </c>
      <c r="R5172" s="26" t="n">
        <f aca="false">(G5172-H5172)/H5172</f>
        <v>0.00100059761093007</v>
      </c>
      <c r="S5172" s="17" t="n">
        <f aca="false">YEAR(B5172)</f>
        <v>2026</v>
      </c>
      <c r="T5172" s="17" t="n">
        <f aca="false">WEEKDAY(B5172)</f>
        <v>4</v>
      </c>
    </row>
    <row r="5173" customFormat="false" ht="15" hidden="false" customHeight="false" outlineLevel="0" collapsed="false">
      <c r="B5173" s="21" t="n">
        <v>46289</v>
      </c>
      <c r="C5173" s="22" t="n">
        <v>4293.19</v>
      </c>
      <c r="D5173" s="22" t="n">
        <v>4303.395</v>
      </c>
      <c r="E5173" s="22" t="n">
        <v>4244.27</v>
      </c>
      <c r="F5173" s="22" t="n">
        <v>4273.8</v>
      </c>
      <c r="G5173" s="23" t="n">
        <v>4306.33</v>
      </c>
      <c r="H5173" s="23" t="n">
        <v>4302.03</v>
      </c>
      <c r="I5173" s="23" t="n">
        <v>4244.61</v>
      </c>
      <c r="J5173" s="23" t="n">
        <v>4240.37</v>
      </c>
      <c r="K5173" s="29" t="str">
        <f aca="false">IF(N5173&lt;=$F$3,"HIT","MISS")</f>
        <v>HIT</v>
      </c>
      <c r="L5173" s="29" t="str">
        <f aca="false">IF(O5173&lt;=$F$3,"HIT","MISS")</f>
        <v>HIT</v>
      </c>
      <c r="M5173" s="17" t="str">
        <f aca="false">IF(AND(K5173="HIT",L5173="HIT"),"HOD ✓ | LOD ✓",IF(K5173="HIT","HOD ✓",IF(L5173="HIT","LOD ✓","✗ MISS")))</f>
        <v>HOD ✓ | LOD ✓</v>
      </c>
      <c r="N5173" s="26" t="n">
        <f aca="false">IF(D5173&lt;H5173,(H5173-D5173)/D5173,IF(D5173&gt;G5173,(D5173-G5173)/D5173,0))</f>
        <v>0</v>
      </c>
      <c r="O5173" s="26" t="n">
        <f aca="false">IF(E5173&lt;J5173,(J5173-E5173)/E5173,IF(E5173&gt;I5173,(E5173-I5173)/E5173,0))</f>
        <v>0</v>
      </c>
      <c r="P5173" s="27" t="n">
        <f aca="false">LN(F5173/F5172)</f>
        <v>-0.00317945978786835</v>
      </c>
      <c r="Q5173" s="28" t="n">
        <f aca="false">STDEV(P5154:P5173)*SQRT(252)</f>
        <v>0.225672658978517</v>
      </c>
      <c r="R5173" s="26" t="n">
        <f aca="false">(G5173-H5173)/H5173</f>
        <v>0.000999528129743443</v>
      </c>
      <c r="S5173" s="17" t="n">
        <f aca="false">YEAR(B5173)</f>
        <v>2026</v>
      </c>
      <c r="T5173" s="17" t="n">
        <f aca="false">WEEKDAY(B5173)</f>
        <v>5</v>
      </c>
    </row>
    <row r="5174" customFormat="false" ht="15" hidden="false" customHeight="false" outlineLevel="0" collapsed="false">
      <c r="B5174" s="21" t="n">
        <v>46290</v>
      </c>
      <c r="C5174" s="22" t="n">
        <v>4274.82</v>
      </c>
      <c r="D5174" s="22" t="n">
        <v>4315.795</v>
      </c>
      <c r="E5174" s="22" t="n">
        <v>4254.58</v>
      </c>
      <c r="F5174" s="22" t="n">
        <v>4284.97</v>
      </c>
      <c r="G5174" s="23" t="n">
        <v>4314.73</v>
      </c>
      <c r="H5174" s="23" t="n">
        <v>4310.42</v>
      </c>
      <c r="I5174" s="23" t="n">
        <v>4258.6</v>
      </c>
      <c r="J5174" s="23" t="n">
        <v>4254.35</v>
      </c>
      <c r="K5174" s="29" t="str">
        <f aca="false">IF(N5174&lt;=$F$3,"HIT","MISS")</f>
        <v>HIT</v>
      </c>
      <c r="L5174" s="29" t="str">
        <f aca="false">IF(O5174&lt;=$F$3,"HIT","MISS")</f>
        <v>HIT</v>
      </c>
      <c r="M5174" s="17" t="str">
        <f aca="false">IF(AND(K5174="HIT",L5174="HIT"),"HOD ✓ | LOD ✓",IF(K5174="HIT","HOD ✓",IF(L5174="HIT","LOD ✓","✗ MISS")))</f>
        <v>HOD ✓ | LOD ✓</v>
      </c>
      <c r="N5174" s="26" t="n">
        <f aca="false">IF(D5174&lt;H5174,(H5174-D5174)/D5174,IF(D5174&gt;G5174,(D5174-G5174)/D5174,0))</f>
        <v>0.00024676797669966</v>
      </c>
      <c r="O5174" s="26" t="n">
        <f aca="false">IF(E5174&lt;J5174,(J5174-E5174)/E5174,IF(E5174&gt;I5174,(E5174-I5174)/E5174,0))</f>
        <v>0</v>
      </c>
      <c r="P5174" s="27" t="n">
        <f aca="false">LN(F5174/F5173)</f>
        <v>0.00261018962814757</v>
      </c>
      <c r="Q5174" s="28" t="n">
        <f aca="false">STDEV(P5155:P5174)*SQRT(252)</f>
        <v>0.199099351645753</v>
      </c>
      <c r="R5174" s="26" t="n">
        <f aca="false">(G5174-H5174)/H5174</f>
        <v>0.000999902561699206</v>
      </c>
      <c r="S5174" s="17" t="n">
        <f aca="false">YEAR(B5174)</f>
        <v>2026</v>
      </c>
      <c r="T5174" s="17" t="n">
        <f aca="false">WEEKDAY(B5174)</f>
        <v>6</v>
      </c>
    </row>
    <row r="5175" customFormat="false" ht="15" hidden="false" customHeight="false" outlineLevel="0" collapsed="false">
      <c r="B5175" s="21" t="n">
        <v>46293</v>
      </c>
      <c r="C5175" s="22" t="n">
        <v>4272.435</v>
      </c>
      <c r="D5175" s="22" t="n">
        <v>4275.325</v>
      </c>
      <c r="E5175" s="22" t="n">
        <v>4110.87</v>
      </c>
      <c r="F5175" s="22" t="n">
        <v>4114.985</v>
      </c>
      <c r="G5175" s="23" t="n">
        <v>4279.86</v>
      </c>
      <c r="H5175" s="23" t="n">
        <v>4275.58</v>
      </c>
      <c r="I5175" s="23" t="n">
        <v>4115.5</v>
      </c>
      <c r="J5175" s="23" t="n">
        <v>4111.39</v>
      </c>
      <c r="K5175" s="29" t="str">
        <f aca="false">IF(N5175&lt;=$F$3,"HIT","MISS")</f>
        <v>HIT</v>
      </c>
      <c r="L5175" s="29" t="str">
        <f aca="false">IF(O5175&lt;=$F$3,"HIT","MISS")</f>
        <v>HIT</v>
      </c>
      <c r="M5175" s="17" t="str">
        <f aca="false">IF(AND(K5175="HIT",L5175="HIT"),"HOD ✓ | LOD ✓",IF(K5175="HIT","HOD ✓",IF(L5175="HIT","LOD ✓","✗ MISS")))</f>
        <v>HOD ✓ | LOD ✓</v>
      </c>
      <c r="N5175" s="26" t="n">
        <f aca="false">IF(D5175&lt;H5175,(H5175-D5175)/D5175,IF(D5175&gt;G5175,(D5175-G5175)/D5175,0))</f>
        <v>5.96445884231279E-005</v>
      </c>
      <c r="O5175" s="26" t="n">
        <f aca="false">IF(E5175&lt;J5175,(J5175-E5175)/E5175,IF(E5175&gt;I5175,(E5175-I5175)/E5175,0))</f>
        <v>0.000126493905183194</v>
      </c>
      <c r="P5175" s="27" t="n">
        <f aca="false">LN(F5175/F5174)</f>
        <v>-0.0404783619364704</v>
      </c>
      <c r="Q5175" s="28" t="n">
        <f aca="false">STDEV(P5156:P5175)*SQRT(252)</f>
        <v>0.241473297624115</v>
      </c>
      <c r="R5175" s="26" t="n">
        <f aca="false">(G5175-H5175)/H5175</f>
        <v>0.00100103377787335</v>
      </c>
      <c r="S5175" s="17" t="n">
        <f aca="false">YEAR(B5175)</f>
        <v>2026</v>
      </c>
      <c r="T5175" s="17" t="n">
        <f aca="false">WEEKDAY(B5175)</f>
        <v>2</v>
      </c>
    </row>
    <row r="5176" customFormat="false" ht="15" hidden="false" customHeight="false" outlineLevel="0" collapsed="false">
      <c r="B5176" s="21" t="n">
        <v>46294</v>
      </c>
      <c r="C5176" s="22" t="n">
        <v>4121.355</v>
      </c>
      <c r="D5176" s="22" t="n">
        <v>4185.39</v>
      </c>
      <c r="E5176" s="22" t="n">
        <v>4113.485</v>
      </c>
      <c r="F5176" s="22" t="n">
        <v>4181.985</v>
      </c>
      <c r="G5176" s="23" t="n">
        <v>4183.9</v>
      </c>
      <c r="H5176" s="23" t="n">
        <v>4179.72</v>
      </c>
      <c r="I5176" s="23" t="n">
        <v>4116.51</v>
      </c>
      <c r="J5176" s="23" t="n">
        <v>4112.4</v>
      </c>
      <c r="K5176" s="29" t="str">
        <f aca="false">IF(N5176&lt;=$F$3,"HIT","MISS")</f>
        <v>HIT</v>
      </c>
      <c r="L5176" s="29" t="str">
        <f aca="false">IF(O5176&lt;=$F$3,"HIT","MISS")</f>
        <v>HIT</v>
      </c>
      <c r="M5176" s="17" t="str">
        <f aca="false">IF(AND(K5176="HIT",L5176="HIT"),"HOD ✓ | LOD ✓",IF(K5176="HIT","HOD ✓",IF(L5176="HIT","LOD ✓","✗ MISS")))</f>
        <v>HOD ✓ | LOD ✓</v>
      </c>
      <c r="N5176" s="26" t="n">
        <f aca="false">IF(D5176&lt;H5176,(H5176-D5176)/D5176,IF(D5176&gt;G5176,(D5176-G5176)/D5176,0))</f>
        <v>0.000356000277154743</v>
      </c>
      <c r="O5176" s="26" t="n">
        <f aca="false">IF(E5176&lt;J5176,(J5176-E5176)/E5176,IF(E5176&gt;I5176,(E5176-I5176)/E5176,0))</f>
        <v>0</v>
      </c>
      <c r="P5176" s="27" t="n">
        <f aca="false">LN(F5176/F5175)</f>
        <v>0.0161508252775319</v>
      </c>
      <c r="Q5176" s="28" t="n">
        <f aca="false">STDEV(P5157:P5176)*SQRT(252)</f>
        <v>0.23446381409847</v>
      </c>
      <c r="R5176" s="26" t="n">
        <f aca="false">(G5176-H5176)/H5176</f>
        <v>0.00100006699013316</v>
      </c>
      <c r="S5176" s="17" t="n">
        <f aca="false">YEAR(B5176)</f>
        <v>2026</v>
      </c>
      <c r="T5176" s="17" t="n">
        <f aca="false">WEEKDAY(B5176)</f>
        <v>3</v>
      </c>
    </row>
    <row r="5177" customFormat="false" ht="15" hidden="false" customHeight="false" outlineLevel="0" collapsed="false">
      <c r="B5177" s="21" t="n">
        <v>46295</v>
      </c>
      <c r="C5177" s="22" t="n">
        <v>4183.63</v>
      </c>
      <c r="D5177" s="22" t="n">
        <v>4219.415</v>
      </c>
      <c r="E5177" s="22" t="n">
        <v>4147.415</v>
      </c>
      <c r="F5177" s="22" t="n">
        <v>4157.135</v>
      </c>
      <c r="G5177" s="23" t="n">
        <v>4224.33</v>
      </c>
      <c r="H5177" s="23" t="n">
        <v>4220.11</v>
      </c>
      <c r="I5177" s="23" t="n">
        <v>4153.11</v>
      </c>
      <c r="J5177" s="23" t="n">
        <v>4148.96</v>
      </c>
      <c r="K5177" s="29" t="str">
        <f aca="false">IF(N5177&lt;=$F$3,"HIT","MISS")</f>
        <v>HIT</v>
      </c>
      <c r="L5177" s="29" t="str">
        <f aca="false">IF(O5177&lt;=$F$3,"HIT","MISS")</f>
        <v>HIT</v>
      </c>
      <c r="M5177" s="17" t="str">
        <f aca="false">IF(AND(K5177="HIT",L5177="HIT"),"HOD ✓ | LOD ✓",IF(K5177="HIT","HOD ✓",IF(L5177="HIT","LOD ✓","✗ MISS")))</f>
        <v>HOD ✓ | LOD ✓</v>
      </c>
      <c r="N5177" s="26" t="n">
        <f aca="false">IF(D5177&lt;H5177,(H5177-D5177)/D5177,IF(D5177&gt;G5177,(D5177-G5177)/D5177,0))</f>
        <v>0.000164714776811408</v>
      </c>
      <c r="O5177" s="26" t="n">
        <f aca="false">IF(E5177&lt;J5177,(J5177-E5177)/E5177,IF(E5177&gt;I5177,(E5177-I5177)/E5177,0))</f>
        <v>0.000372521196938351</v>
      </c>
      <c r="P5177" s="27" t="n">
        <f aca="false">LN(F5177/F5176)</f>
        <v>-0.00595987911345203</v>
      </c>
      <c r="Q5177" s="28" t="n">
        <f aca="false">STDEV(P5158:P5177)*SQRT(252)</f>
        <v>0.227575666836682</v>
      </c>
      <c r="R5177" s="26" t="n">
        <f aca="false">(G5177-H5177)/H5177</f>
        <v>0.000999973934328786</v>
      </c>
      <c r="S5177" s="17" t="n">
        <f aca="false">YEAR(B5177)</f>
        <v>2026</v>
      </c>
      <c r="T5177" s="17" t="n">
        <f aca="false">WEEKDAY(B5177)</f>
        <v>4</v>
      </c>
    </row>
    <row r="5178" customFormat="false" ht="15" hidden="false" customHeight="false" outlineLevel="0" collapsed="false">
      <c r="B5178" s="21" t="n">
        <v>46296</v>
      </c>
      <c r="C5178" s="22" t="n">
        <v>4159.92</v>
      </c>
      <c r="D5178" s="22" t="n">
        <v>4193.09</v>
      </c>
      <c r="E5178" s="22" t="n">
        <v>4139.265</v>
      </c>
      <c r="F5178" s="22" t="n">
        <v>4177.385</v>
      </c>
      <c r="G5178" s="23" t="n">
        <v>4192.32</v>
      </c>
      <c r="H5178" s="23" t="n">
        <v>4188.13</v>
      </c>
      <c r="I5178" s="23" t="n">
        <v>4142.29</v>
      </c>
      <c r="J5178" s="23" t="n">
        <v>4138.15</v>
      </c>
      <c r="K5178" s="29" t="str">
        <f aca="false">IF(N5178&lt;=$F$3,"HIT","MISS")</f>
        <v>HIT</v>
      </c>
      <c r="L5178" s="29" t="str">
        <f aca="false">IF(O5178&lt;=$F$3,"HIT","MISS")</f>
        <v>HIT</v>
      </c>
      <c r="M5178" s="17" t="str">
        <f aca="false">IF(AND(K5178="HIT",L5178="HIT"),"HOD ✓ | LOD ✓",IF(K5178="HIT","HOD ✓",IF(L5178="HIT","LOD ✓","✗ MISS")))</f>
        <v>HOD ✓ | LOD ✓</v>
      </c>
      <c r="N5178" s="26" t="n">
        <f aca="false">IF(D5178&lt;H5178,(H5178-D5178)/D5178,IF(D5178&gt;G5178,(D5178-G5178)/D5178,0))</f>
        <v>0.000183635457383561</v>
      </c>
      <c r="O5178" s="26" t="n">
        <f aca="false">IF(E5178&lt;J5178,(J5178-E5178)/E5178,IF(E5178&gt;I5178,(E5178-I5178)/E5178,0))</f>
        <v>0</v>
      </c>
      <c r="P5178" s="27" t="n">
        <f aca="false">LN(F5178/F5177)</f>
        <v>0.00485931759642227</v>
      </c>
      <c r="Q5178" s="28" t="n">
        <f aca="false">STDEV(P5159:P5178)*SQRT(252)</f>
        <v>0.214691509067302</v>
      </c>
      <c r="R5178" s="26" t="n">
        <f aca="false">(G5178-H5178)/H5178</f>
        <v>0.00100044649998916</v>
      </c>
      <c r="S5178" s="17" t="n">
        <f aca="false">YEAR(B5178)</f>
        <v>2026</v>
      </c>
      <c r="T5178" s="17" t="n">
        <f aca="false">WEEKDAY(B5178)</f>
        <v>5</v>
      </c>
    </row>
    <row r="5179" customFormat="false" ht="15" hidden="false" customHeight="false" outlineLevel="0" collapsed="false">
      <c r="B5179" s="21" t="n">
        <v>46297</v>
      </c>
      <c r="C5179" s="22" t="n">
        <v>4175.965</v>
      </c>
      <c r="D5179" s="22" t="n">
        <v>4196.895</v>
      </c>
      <c r="E5179" s="22" t="n">
        <v>4133.715</v>
      </c>
      <c r="F5179" s="22" t="n">
        <v>4182.855</v>
      </c>
      <c r="G5179" s="23" t="n">
        <v>4202.58</v>
      </c>
      <c r="H5179" s="23" t="n">
        <v>4198.38</v>
      </c>
      <c r="I5179" s="23" t="n">
        <v>4132.33</v>
      </c>
      <c r="J5179" s="23" t="n">
        <v>4128.2</v>
      </c>
      <c r="K5179" s="29" t="str">
        <f aca="false">IF(N5179&lt;=$F$3,"HIT","MISS")</f>
        <v>HIT</v>
      </c>
      <c r="L5179" s="29" t="str">
        <f aca="false">IF(O5179&lt;=$F$3,"HIT","MISS")</f>
        <v>HIT</v>
      </c>
      <c r="M5179" s="17" t="str">
        <f aca="false">IF(AND(K5179="HIT",L5179="HIT"),"HOD ✓ | LOD ✓",IF(K5179="HIT","HOD ✓",IF(L5179="HIT","LOD ✓","✗ MISS")))</f>
        <v>HOD ✓ | LOD ✓</v>
      </c>
      <c r="N5179" s="26" t="n">
        <f aca="false">IF(D5179&lt;H5179,(H5179-D5179)/D5179,IF(D5179&gt;G5179,(D5179-G5179)/D5179,0))</f>
        <v>0.000353833012262559</v>
      </c>
      <c r="O5179" s="26" t="n">
        <f aca="false">IF(E5179&lt;J5179,(J5179-E5179)/E5179,IF(E5179&gt;I5179,(E5179-I5179)/E5179,0))</f>
        <v>0.000335049707103711</v>
      </c>
      <c r="P5179" s="27" t="n">
        <f aca="false">LN(F5179/F5178)</f>
        <v>0.00130857506017872</v>
      </c>
      <c r="Q5179" s="28" t="n">
        <f aca="false">STDEV(P5160:P5179)*SQRT(252)</f>
        <v>0.213978068634642</v>
      </c>
      <c r="R5179" s="26" t="n">
        <f aca="false">(G5179-H5179)/H5179</f>
        <v>0.00100038586311859</v>
      </c>
      <c r="S5179" s="17" t="n">
        <f aca="false">YEAR(B5179)</f>
        <v>2026</v>
      </c>
      <c r="T5179" s="17" t="n">
        <f aca="false">WEEKDAY(B5179)</f>
        <v>6</v>
      </c>
    </row>
    <row r="5181" customFormat="false" ht="30" hidden="false" customHeight="true" outlineLevel="0" collapsed="false">
      <c r="B5181" s="19" t="s">
        <v>45</v>
      </c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19"/>
      <c r="S5181" s="19"/>
      <c r="T5181" s="19"/>
    </row>
  </sheetData>
  <mergeCells count="3">
    <mergeCell ref="B1:T1"/>
    <mergeCell ref="B2:T2"/>
    <mergeCell ref="B5181:T5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6" min="3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B1" s="1" t="s">
        <v>69</v>
      </c>
      <c r="C1" s="1"/>
      <c r="D1" s="1"/>
      <c r="E1" s="1"/>
      <c r="F1" s="1"/>
      <c r="G1" s="1"/>
    </row>
    <row r="3" customFormat="false" ht="15" hidden="false" customHeight="false" outlineLevel="0" collapsed="false">
      <c r="B3" s="8" t="s">
        <v>70</v>
      </c>
    </row>
    <row r="4" customFormat="false" ht="15" hidden="false" customHeight="false" outlineLevel="0" collapsed="false"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</row>
    <row r="5" customFormat="false" ht="15" hidden="false" customHeight="false" outlineLevel="0" collapsed="false">
      <c r="B5" s="30" t="s">
        <v>77</v>
      </c>
      <c r="C5" s="10" t="n">
        <f aca="false">COUNTA('Daily Signal Log'!$B$6:$B$5179)</f>
        <v>5174</v>
      </c>
      <c r="D5" s="10" t="n">
        <f aca="false">COUNTA('Daily Signal Log'!$B$6:$B$5179)</f>
        <v>5174</v>
      </c>
      <c r="E5" s="10" t="n">
        <f aca="false">COUNTA('Daily Signal Log'!$B$6:$B$5179)</f>
        <v>5174</v>
      </c>
      <c r="F5" s="10" t="n">
        <f aca="false">COUNTA('Daily Signal Log'!$B$6:$B$5179)</f>
        <v>5174</v>
      </c>
      <c r="G5" s="10" t="n">
        <f aca="false">COUNTA('Daily Signal Log'!$B$6:$B$5179)</f>
        <v>5174</v>
      </c>
    </row>
    <row r="6" customFormat="false" ht="15" hidden="false" customHeight="false" outlineLevel="0" collapsed="false">
      <c r="B6" s="30" t="s">
        <v>78</v>
      </c>
      <c r="C6" s="10" t="n">
        <f aca="false">COUNTIF('Daily Signal Log'!$K$6:$K$5179,"HIT")</f>
        <v>5017</v>
      </c>
      <c r="D6" s="10" t="n">
        <f aca="false">COUNTIF('Daily Signal Log'!$L$6:$L$5179,"HIT")</f>
        <v>5011</v>
      </c>
      <c r="E6" s="10" t="n">
        <f aca="false">COUNTIFS('Daily Signal Log'!$K$6:$K$5179,"HIT",'Daily Signal Log'!$L$6:$L$5179,"HIT")</f>
        <v>4864</v>
      </c>
      <c r="F6" s="10" t="n">
        <f aca="false">C6+D6-E6</f>
        <v>5164</v>
      </c>
      <c r="G6" s="10" t="n">
        <f aca="false">COUNTIFS('Daily Signal Log'!$K$6:$K$5179,"MISS",'Daily Signal Log'!$L$6:$L$5179,"MISS")</f>
        <v>10</v>
      </c>
    </row>
    <row r="7" customFormat="false" ht="15" hidden="false" customHeight="false" outlineLevel="0" collapsed="false">
      <c r="B7" s="30" t="s">
        <v>79</v>
      </c>
      <c r="C7" s="31" t="n">
        <f aca="false">C6/C5</f>
        <v>0.969655972168535</v>
      </c>
      <c r="D7" s="31" t="n">
        <f aca="false">D6/D5</f>
        <v>0.96849632779281</v>
      </c>
      <c r="E7" s="31" t="n">
        <f aca="false">E6/E5</f>
        <v>0.940085040587553</v>
      </c>
      <c r="F7" s="31" t="n">
        <f aca="false">F6/F5</f>
        <v>0.998067259373792</v>
      </c>
      <c r="G7" s="31" t="n">
        <f aca="false">G6/G5</f>
        <v>0.00193274062620796</v>
      </c>
    </row>
    <row r="8" customFormat="false" ht="15" hidden="false" customHeight="false" outlineLevel="0" collapsed="false">
      <c r="B8" s="30" t="s">
        <v>80</v>
      </c>
      <c r="C8" s="32" t="n">
        <f aca="false">AVERAGE('Daily Signal Log'!$N$6:$N$5179)</f>
        <v>0.000156884845578304</v>
      </c>
      <c r="D8" s="32" t="n">
        <f aca="false">AVERAGE('Daily Signal Log'!$O$6:$O$5179)</f>
        <v>0.00015873737941533</v>
      </c>
      <c r="E8" s="10" t="s">
        <v>81</v>
      </c>
      <c r="F8" s="10" t="s">
        <v>81</v>
      </c>
      <c r="G8" s="10" t="s">
        <v>81</v>
      </c>
    </row>
    <row r="9" customFormat="false" ht="15" hidden="false" customHeight="false" outlineLevel="0" collapsed="false">
      <c r="B9" s="30" t="s">
        <v>82</v>
      </c>
      <c r="C9" s="32" t="n">
        <f aca="false">MEDIAN('Daily Signal Log'!$N$6:$N$5179)</f>
        <v>7.66674438162738E-005</v>
      </c>
      <c r="D9" s="32" t="n">
        <f aca="false">MEDIAN('Daily Signal Log'!$O$6:$O$5179)</f>
        <v>7.99470996541157E-005</v>
      </c>
      <c r="E9" s="10" t="s">
        <v>81</v>
      </c>
      <c r="F9" s="10" t="s">
        <v>81</v>
      </c>
      <c r="G9" s="10" t="s">
        <v>81</v>
      </c>
    </row>
    <row r="10" customFormat="false" ht="15" hidden="false" customHeight="false" outlineLevel="0" collapsed="false">
      <c r="B10" s="30" t="s">
        <v>83</v>
      </c>
      <c r="C10" s="32" t="n">
        <f aca="false">AVERAGEIF('Daily Signal Log'!$K$6:$K$5179,"HIT",'Daily Signal Log'!$N$6:$N$5179)</f>
        <v>0.00011076467829453</v>
      </c>
      <c r="D10" s="32" t="n">
        <f aca="false">AVERAGEIF('Daily Signal Log'!$L$6:$L$5179,"HIT",'Daily Signal Log'!$O$6:$O$5179)</f>
        <v>0.000110003572245138</v>
      </c>
      <c r="E10" s="10" t="s">
        <v>81</v>
      </c>
      <c r="F10" s="10" t="s">
        <v>81</v>
      </c>
      <c r="G10" s="10" t="s">
        <v>81</v>
      </c>
    </row>
    <row r="11" customFormat="false" ht="15" hidden="false" customHeight="false" outlineLevel="0" collapsed="false">
      <c r="B11" s="30" t="s">
        <v>84</v>
      </c>
      <c r="C11" s="32" t="n">
        <f aca="false">AVERAGEIF('Daily Signal Log'!$K$6:$K$5179,"MISS",'Daily Signal Log'!$N$6:$N$5179)</f>
        <v>0.00163067388546807</v>
      </c>
      <c r="D11" s="32" t="n">
        <f aca="false">AVERAGEIF('Daily Signal Log'!$L$6:$L$5179,"MISS",'Daily Signal Log'!$O$6:$O$5179)</f>
        <v>0.00165692822438362</v>
      </c>
      <c r="E11" s="10" t="s">
        <v>81</v>
      </c>
      <c r="F11" s="10" t="s">
        <v>81</v>
      </c>
      <c r="G11" s="10" t="s">
        <v>81</v>
      </c>
    </row>
    <row r="12" customFormat="false" ht="15" hidden="false" customHeight="false" outlineLevel="0" collapsed="false">
      <c r="B12" s="30" t="s">
        <v>85</v>
      </c>
      <c r="C12" s="10" t="n">
        <f aca="false">COUNTIF('Daily Signal Log'!$N$6:$N$5179,0)</f>
        <v>2328</v>
      </c>
      <c r="D12" s="10" t="n">
        <f aca="false">COUNTIF('Daily Signal Log'!$O$6:$O$5179,0)</f>
        <v>2288</v>
      </c>
      <c r="E12" s="10"/>
      <c r="F12" s="10"/>
      <c r="G12" s="10"/>
    </row>
    <row r="14" customFormat="false" ht="15" hidden="false" customHeight="false" outlineLevel="0" collapsed="false">
      <c r="B14" s="8" t="s">
        <v>86</v>
      </c>
    </row>
    <row r="15" customFormat="false" ht="15" hidden="false" customHeight="false" outlineLevel="0" collapsed="false">
      <c r="B15" s="16" t="s">
        <v>87</v>
      </c>
      <c r="C15" s="17" t="n">
        <v>116</v>
      </c>
    </row>
    <row r="16" customFormat="false" ht="15" hidden="false" customHeight="false" outlineLevel="0" collapsed="false">
      <c r="B16" s="16" t="s">
        <v>88</v>
      </c>
      <c r="C16" s="17" t="n">
        <v>1169</v>
      </c>
    </row>
    <row r="17" customFormat="false" ht="15" hidden="false" customHeight="false" outlineLevel="0" collapsed="false">
      <c r="B17" s="16" t="s">
        <v>89</v>
      </c>
      <c r="C17" s="17" t="n">
        <v>1</v>
      </c>
    </row>
    <row r="19" customFormat="false" ht="15" hidden="false" customHeight="false" outlineLevel="0" collapsed="false">
      <c r="B19" s="8" t="s">
        <v>90</v>
      </c>
    </row>
    <row r="20" customFormat="false" ht="15" hidden="false" customHeight="false" outlineLevel="0" collapsed="false">
      <c r="B20" s="16" t="s">
        <v>91</v>
      </c>
      <c r="C20" s="33" t="s">
        <v>92</v>
      </c>
      <c r="D20" s="34" t="n">
        <v>1</v>
      </c>
    </row>
    <row r="21" customFormat="false" ht="15" hidden="false" customHeight="false" outlineLevel="0" collapsed="false">
      <c r="B21" s="16" t="s">
        <v>93</v>
      </c>
      <c r="C21" s="33" t="s">
        <v>94</v>
      </c>
      <c r="D21" s="34" t="n">
        <v>0.7</v>
      </c>
    </row>
    <row r="22" customFormat="false" ht="15" hidden="false" customHeight="false" outlineLevel="0" collapsed="false">
      <c r="B22" s="16" t="s">
        <v>95</v>
      </c>
      <c r="C22" s="0" t="n">
        <v>142</v>
      </c>
    </row>
    <row r="23" customFormat="false" ht="15" hidden="false" customHeight="false" outlineLevel="0" collapsed="false">
      <c r="B23" s="16" t="s">
        <v>96</v>
      </c>
      <c r="C23" s="0" t="n">
        <v>11</v>
      </c>
    </row>
    <row r="24" customFormat="false" ht="15" hidden="false" customHeight="false" outlineLevel="0" collapsed="false">
      <c r="B24" s="16" t="s">
        <v>97</v>
      </c>
      <c r="C24" s="0" t="n">
        <v>240</v>
      </c>
    </row>
    <row r="26" customFormat="false" ht="15" hidden="false" customHeight="false" outlineLevel="0" collapsed="false">
      <c r="B26" s="8" t="s">
        <v>98</v>
      </c>
    </row>
    <row r="27" customFormat="false" ht="15" hidden="false" customHeight="false" outlineLevel="0" collapsed="false">
      <c r="B27" s="9" t="s">
        <v>99</v>
      </c>
      <c r="C27" s="9" t="s">
        <v>100</v>
      </c>
      <c r="D27" s="9" t="s">
        <v>101</v>
      </c>
    </row>
    <row r="28" customFormat="false" ht="15" hidden="false" customHeight="false" outlineLevel="0" collapsed="false">
      <c r="B28" s="35" t="s">
        <v>102</v>
      </c>
      <c r="C28" s="36" t="n">
        <f aca="false">COUNTIFS('Daily Signal Log'!$T$6:$T$5179,2,'Daily Signal Log'!$K$6:$K$5179,"HIT",'Daily Signal Log'!$L$6:$L$5179,"HIT")/D28</f>
        <v>0.952519379844961</v>
      </c>
      <c r="D28" s="35" t="n">
        <f aca="false">COUNTIF('Daily Signal Log'!$T$6:$T$5179,2)</f>
        <v>1032</v>
      </c>
    </row>
    <row r="29" customFormat="false" ht="15" hidden="false" customHeight="false" outlineLevel="0" collapsed="false">
      <c r="B29" s="35" t="s">
        <v>103</v>
      </c>
      <c r="C29" s="36" t="n">
        <f aca="false">COUNTIFS('Daily Signal Log'!$T$6:$T$5179,3,'Daily Signal Log'!$K$6:$K$5179,"HIT",'Daily Signal Log'!$L$6:$L$5179,"HIT")/D29</f>
        <v>0.944177093358999</v>
      </c>
      <c r="D29" s="35" t="n">
        <f aca="false">COUNTIF('Daily Signal Log'!$T$6:$T$5179,3)</f>
        <v>1039</v>
      </c>
    </row>
    <row r="30" customFormat="false" ht="15" hidden="false" customHeight="false" outlineLevel="0" collapsed="false">
      <c r="B30" s="35" t="s">
        <v>104</v>
      </c>
      <c r="C30" s="36" t="n">
        <f aca="false">COUNTIFS('Daily Signal Log'!$T$6:$T$5179,4,'Daily Signal Log'!$K$6:$K$5179,"HIT",'Daily Signal Log'!$L$6:$L$5179,"HIT")/D30</f>
        <v>0.93731918997107</v>
      </c>
      <c r="D30" s="35" t="n">
        <f aca="false">COUNTIF('Daily Signal Log'!$T$6:$T$5179,4)</f>
        <v>1037</v>
      </c>
    </row>
    <row r="31" customFormat="false" ht="15" hidden="false" customHeight="false" outlineLevel="0" collapsed="false">
      <c r="B31" s="35" t="s">
        <v>105</v>
      </c>
      <c r="C31" s="36" t="n">
        <f aca="false">COUNTIFS('Daily Signal Log'!$T$6:$T$5179,5,'Daily Signal Log'!$K$6:$K$5179,"HIT",'Daily Signal Log'!$L$6:$L$5179,"HIT")/D31</f>
        <v>0.935452793834297</v>
      </c>
      <c r="D31" s="35" t="n">
        <f aca="false">COUNTIF('Daily Signal Log'!$T$6:$T$5179,5)</f>
        <v>1038</v>
      </c>
    </row>
    <row r="32" customFormat="false" ht="15" hidden="false" customHeight="false" outlineLevel="0" collapsed="false">
      <c r="B32" s="35" t="s">
        <v>106</v>
      </c>
      <c r="C32" s="36" t="n">
        <f aca="false">COUNTIFS('Daily Signal Log'!$T$6:$T$5179,6,'Daily Signal Log'!$K$6:$K$5179,"HIT",'Daily Signal Log'!$L$6:$L$5179,"HIT")/D32</f>
        <v>0.930933852140078</v>
      </c>
      <c r="D32" s="35" t="n">
        <f aca="false">COUNTIF('Daily Signal Log'!$T$6:$T$5179,6)</f>
        <v>1028</v>
      </c>
    </row>
    <row r="34" customFormat="false" ht="15" hidden="false" customHeight="false" outlineLevel="0" collapsed="false">
      <c r="B34" s="8" t="s">
        <v>107</v>
      </c>
    </row>
    <row r="35" customFormat="false" ht="15" hidden="false" customHeight="false" outlineLevel="0" collapsed="false">
      <c r="B35" s="9" t="s">
        <v>108</v>
      </c>
      <c r="C35" s="9" t="s">
        <v>100</v>
      </c>
      <c r="D35" s="9" t="s">
        <v>101</v>
      </c>
      <c r="E35" s="9" t="s">
        <v>109</v>
      </c>
      <c r="F35" s="9" t="s">
        <v>110</v>
      </c>
    </row>
    <row r="36" customFormat="false" ht="15" hidden="false" customHeight="false" outlineLevel="0" collapsed="false">
      <c r="B36" s="35" t="s">
        <v>111</v>
      </c>
      <c r="C36" s="36" t="n">
        <f aca="false">COUNTIFS('Daily Signal Log'!$Q$6:$Q$5179,"&gt;="&amp;E36,'Daily Signal Log'!$Q$6:$Q$5179,"&lt;"&amp;F36,'Daily Signal Log'!$K$6:$K$5179,"HIT",'Daily Signal Log'!$L$6:$L$5179,"HIT")/D36</f>
        <v>0.947623666343356</v>
      </c>
      <c r="D36" s="35" t="n">
        <f aca="false">COUNTIFS('Daily Signal Log'!$Q$6:$Q$5179,"&gt;="&amp;E36,'Daily Signal Log'!$Q$6:$Q$5179,"&lt;"&amp;F36)</f>
        <v>1031</v>
      </c>
      <c r="E36" s="37" t="n">
        <f aca="false">MIN('Daily Signal Log'!$Q$6:$Q$5179)</f>
        <v>0.0432545546823966</v>
      </c>
      <c r="F36" s="37" t="n">
        <f aca="false">PERCENTILE('Daily Signal Log'!$Q$6:$Q$5179,0.2)</f>
        <v>0.10483156919881</v>
      </c>
    </row>
    <row r="37" customFormat="false" ht="15" hidden="false" customHeight="false" outlineLevel="0" collapsed="false">
      <c r="B37" s="35" t="s">
        <v>112</v>
      </c>
      <c r="C37" s="36" t="n">
        <f aca="false">COUNTIFS('Daily Signal Log'!$Q$6:$Q$5179,"&gt;="&amp;E37,'Daily Signal Log'!$Q$6:$Q$5179,"&lt;"&amp;F37,'Daily Signal Log'!$K$6:$K$5179,"HIT",'Daily Signal Log'!$L$6:$L$5179,"HIT")/D37</f>
        <v>0.933074684772066</v>
      </c>
      <c r="D37" s="35" t="n">
        <f aca="false">COUNTIFS('Daily Signal Log'!$Q$6:$Q$5179,"&gt;="&amp;E37,'Daily Signal Log'!$Q$6:$Q$5179,"&lt;"&amp;F37)</f>
        <v>1031</v>
      </c>
      <c r="E37" s="37" t="n">
        <f aca="false">PERCENTILE('Daily Signal Log'!$Q$6:$Q$5179,0.2)</f>
        <v>0.10483156919881</v>
      </c>
      <c r="F37" s="37" t="n">
        <f aca="false">PERCENTILE('Daily Signal Log'!$Q$6:$Q$5179,0.4)</f>
        <v>0.130318462678443</v>
      </c>
    </row>
    <row r="38" customFormat="false" ht="15" hidden="false" customHeight="false" outlineLevel="0" collapsed="false">
      <c r="B38" s="35" t="s">
        <v>113</v>
      </c>
      <c r="C38" s="36" t="n">
        <f aca="false">COUNTIFS('Daily Signal Log'!$Q$6:$Q$5179,"&gt;="&amp;E38,'Daily Signal Log'!$Q$6:$Q$5179,"&lt;"&amp;F38,'Daily Signal Log'!$K$6:$K$5179,"HIT",'Daily Signal Log'!$L$6:$L$5179,"HIT")/D38</f>
        <v>0.939805825242719</v>
      </c>
      <c r="D38" s="35" t="n">
        <f aca="false">COUNTIFS('Daily Signal Log'!$Q$6:$Q$5179,"&gt;="&amp;E38,'Daily Signal Log'!$Q$6:$Q$5179,"&lt;"&amp;F38)</f>
        <v>1030</v>
      </c>
      <c r="E38" s="37" t="n">
        <f aca="false">PERCENTILE('Daily Signal Log'!$Q$6:$Q$5179,0.4)</f>
        <v>0.130318462678443</v>
      </c>
      <c r="F38" s="37" t="n">
        <f aca="false">PERCENTILE('Daily Signal Log'!$Q$6:$Q$5179,0.6)</f>
        <v>0.15473916516699</v>
      </c>
    </row>
    <row r="39" customFormat="false" ht="15" hidden="false" customHeight="false" outlineLevel="0" collapsed="false">
      <c r="B39" s="35" t="s">
        <v>114</v>
      </c>
      <c r="C39" s="36" t="n">
        <f aca="false">COUNTIFS('Daily Signal Log'!$Q$6:$Q$5179,"&gt;="&amp;E39,'Daily Signal Log'!$Q$6:$Q$5179,"&lt;"&amp;F39,'Daily Signal Log'!$K$6:$K$5179,"HIT",'Daily Signal Log'!$L$6:$L$5179,"HIT")/D39</f>
        <v>0.943743937924345</v>
      </c>
      <c r="D39" s="35" t="n">
        <f aca="false">COUNTIFS('Daily Signal Log'!$Q$6:$Q$5179,"&gt;="&amp;E39,'Daily Signal Log'!$Q$6:$Q$5179,"&lt;"&amp;F39)</f>
        <v>1031</v>
      </c>
      <c r="E39" s="37" t="n">
        <f aca="false">PERCENTILE('Daily Signal Log'!$Q$6:$Q$5179,0.6)</f>
        <v>0.15473916516699</v>
      </c>
      <c r="F39" s="37" t="n">
        <f aca="false">PERCENTILE('Daily Signal Log'!$Q$6:$Q$5179,0.8)</f>
        <v>0.206024941715013</v>
      </c>
    </row>
    <row r="40" customFormat="false" ht="15" hidden="false" customHeight="false" outlineLevel="0" collapsed="false">
      <c r="B40" s="35" t="s">
        <v>115</v>
      </c>
      <c r="C40" s="36" t="n">
        <f aca="false">COUNTIFS('Daily Signal Log'!$Q$6:$Q$5179,"&gt;="&amp;E40,'Daily Signal Log'!$Q$6:$Q$5179,"&lt;="&amp;F40,'Daily Signal Log'!$K$6:$K$5179,"HIT",'Daily Signal Log'!$L$6:$L$5179,"HIT")/D40</f>
        <v>0.937924345295829</v>
      </c>
      <c r="D40" s="35" t="n">
        <f aca="false">COUNTIFS('Daily Signal Log'!$Q$6:$Q$5179,"&gt;="&amp;E40,'Daily Signal Log'!$Q$6:$Q$5179,"&lt;="&amp;F40)</f>
        <v>1031</v>
      </c>
      <c r="E40" s="37" t="n">
        <f aca="false">PERCENTILE('Daily Signal Log'!$Q$6:$Q$5179,0.8)</f>
        <v>0.206024941715013</v>
      </c>
      <c r="F40" s="37" t="n">
        <f aca="false">MAX('Daily Signal Log'!$Q$6:$Q$5179)</f>
        <v>0.573024338052753</v>
      </c>
    </row>
    <row r="41" customFormat="false" ht="15" hidden="false" customHeight="false" outlineLevel="0" collapsed="false">
      <c r="B41" s="18" t="s">
        <v>116</v>
      </c>
    </row>
    <row r="43" customFormat="false" ht="15" hidden="false" customHeight="false" outlineLevel="0" collapsed="false">
      <c r="B43" s="8" t="s">
        <v>117</v>
      </c>
    </row>
    <row r="44" customFormat="false" ht="15" hidden="false" customHeight="false" outlineLevel="0" collapsed="false">
      <c r="B44" s="16" t="s">
        <v>118</v>
      </c>
      <c r="C44" s="38" t="n">
        <f aca="false">MIN('Daily Signal Log'!$R$6:$R$5179)</f>
        <v>0.000991679973106846</v>
      </c>
    </row>
    <row r="45" customFormat="false" ht="15" hidden="false" customHeight="false" outlineLevel="0" collapsed="false">
      <c r="B45" s="16" t="s">
        <v>119</v>
      </c>
      <c r="C45" s="38" t="n">
        <f aca="false">MAX('Daily Signal Log'!$R$6:$R$5179)</f>
        <v>0.00100772069083126</v>
      </c>
    </row>
    <row r="46" customFormat="false" ht="15" hidden="false" customHeight="false" outlineLevel="0" collapsed="false">
      <c r="B46" s="16" t="s">
        <v>120</v>
      </c>
      <c r="C46" s="38" t="n">
        <f aca="false">AVERAGE('Daily Signal Log'!$R$6:$R$5179)</f>
        <v>0.00100008829400834</v>
      </c>
    </row>
    <row r="47" customFormat="false" ht="15" hidden="false" customHeight="false" outlineLevel="0" collapsed="false">
      <c r="B47" s="16" t="s">
        <v>121</v>
      </c>
      <c r="C47" s="39" t="n">
        <f aca="false">SUMPRODUCT(--('Daily Signal Log'!$H$6:$H$5179&gt;'Daily Signal Log'!$I$6:$I$5179))</f>
        <v>5174</v>
      </c>
    </row>
    <row r="48" customFormat="false" ht="15" hidden="false" customHeight="false" outlineLevel="0" collapsed="false">
      <c r="B48" s="16" t="s">
        <v>122</v>
      </c>
      <c r="C48" s="39" t="n">
        <f aca="false">COUNTA('Daily Signal Log'!$B$6:$B$5179)</f>
        <v>5174</v>
      </c>
    </row>
    <row r="50" customFormat="false" ht="30" hidden="false" customHeight="true" outlineLevel="0" collapsed="false">
      <c r="B50" s="19" t="s">
        <v>45</v>
      </c>
      <c r="C50" s="19"/>
      <c r="D50" s="19"/>
      <c r="E50" s="19"/>
      <c r="F50" s="19"/>
      <c r="G50" s="19"/>
    </row>
  </sheetData>
  <mergeCells count="2">
    <mergeCell ref="B1:G1"/>
    <mergeCell ref="B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2026-10-02T07:47:00Z</dcterms:created>
  <dc:creator>openpyxl</dc:creator>
  <dc:description>FAKE DATA — SYNTHETIC BACKTEST. Predicted HOD/LOD levels are generated, not produced by a real model. OHLC prices are real OANDA XAU/USD data.</dc:description>
  <dc:language>en-US</dc:language>
  <cp:lastModifiedBy/>
  <dcterms:modified xsi:type="dcterms:W3CDTF">2026-10-02T07:47:01Z</dcterms:modified>
  <cp:revision>0</cp:revision>
  <dc:subject/>
  <dc:title>XAU/USD HOD/LOD Backtest — FAKE DATA (synthetic)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